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printerSettings/printerSettings11.bin" ContentType="application/vnd.openxmlformats-officedocument.spreadsheetml.printerSettings"/>
  <Override PartName="/xl/printerSettings/printerSettings12.bin" ContentType="application/vnd.openxmlformats-officedocument.spreadsheetml.printerSettings"/>
  <Override PartName="/xl/comments1.xml" ContentType="application/vnd.openxmlformats-officedocument.spreadsheetml.comments+xml"/>
  <Override PartName="/xl/threadedComments/threadedComment1.xml" ContentType="application/vnd.ms-excel.threadedcomments+xml"/>
  <Override PartName="/xl/printerSettings/printerSettings13.bin" ContentType="application/vnd.openxmlformats-officedocument.spreadsheetml.printerSettings"/>
  <Override PartName="/xl/comments2.xml" ContentType="application/vnd.openxmlformats-officedocument.spreadsheetml.comments+xml"/>
  <Override PartName="/xl/threadedComments/threadedComment2.xml" ContentType="application/vnd.ms-excel.threadedcomments+xml"/>
  <Override PartName="/xl/printerSettings/printerSettings14.bin" ContentType="application/vnd.openxmlformats-officedocument.spreadsheetml.printerSettings"/>
  <Override PartName="/xl/printerSettings/printerSettings15.bin" ContentType="application/vnd.openxmlformats-officedocument.spreadsheetml.printerSettings"/>
  <Override PartName="/xl/printerSettings/printerSettings16.bin" ContentType="application/vnd.openxmlformats-officedocument.spreadsheetml.printerSettings"/>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showInkAnnotation="0" codeName="ThisWorkbook" autoCompressPictures="0"/>
  <mc:AlternateContent xmlns:mc="http://schemas.openxmlformats.org/markup-compatibility/2006">
    <mc:Choice Requires="x15">
      <x15ac:absPath xmlns:x15ac="http://schemas.microsoft.com/office/spreadsheetml/2010/11/ac" url="C:\Users\hschultz\AppData\Local\Microsoft\Windows\INetCache\Content.Outlook\H3MU80ER\"/>
    </mc:Choice>
  </mc:AlternateContent>
  <xr:revisionPtr revIDLastSave="0" documentId="8_{C487B139-CFDD-4A45-87DD-9EDE254A23DD}" xr6:coauthVersionLast="47" xr6:coauthVersionMax="47" xr10:uidLastSave="{00000000-0000-0000-0000-000000000000}"/>
  <bookViews>
    <workbookView xWindow="-110" yWindow="-110" windowWidth="19420" windowHeight="10300" tabRatio="500" firstSheet="51" activeTab="52" xr2:uid="{00000000-000D-0000-FFFF-FFFF00000000}"/>
  </bookViews>
  <sheets>
    <sheet name="Admin" sheetId="1" state="hidden" r:id="rId1"/>
    <sheet name="CI Team Template" sheetId="2" state="hidden" r:id="rId2"/>
    <sheet name="Dates" sheetId="3" state="hidden" r:id="rId3"/>
    <sheet name="Formula and Table Reference She" sheetId="4" state="hidden" r:id="rId4"/>
    <sheet name="⛓ Source" sheetId="5" state="hidden" r:id="rId5"/>
    <sheet name="Data Output (Old)" sheetId="7" state="hidden" r:id="rId6"/>
    <sheet name="Metric Data" sheetId="8" state="hidden" r:id="rId7"/>
    <sheet name="Metric Data (Old)" sheetId="9" state="hidden" r:id="rId8"/>
    <sheet name="Custom Tags" sheetId="10" state="hidden" r:id="rId9"/>
    <sheet name="📉 Framework Indices" sheetId="11" state="hidden" r:id="rId10"/>
    <sheet name="🟧 GRI" sheetId="12" state="hidden" r:id="rId11"/>
    <sheet name="Step 1 GRI Analysis" sheetId="13" state="hidden" r:id="rId12"/>
    <sheet name="Step 2 GRI Index" sheetId="14" state="hidden" r:id="rId13"/>
    <sheet name="🟪 SASB" sheetId="15" state="hidden" r:id="rId14"/>
    <sheet name="Step 1 Choose SASB Industry" sheetId="16" state="hidden" r:id="rId15"/>
    <sheet name="Step 2 SASB Analysis" sheetId="17" state="hidden" r:id="rId16"/>
    <sheet name="Step 3 SASB Index" sheetId="18" state="hidden" r:id="rId17"/>
    <sheet name="🟦 TCFD" sheetId="19" state="hidden" r:id="rId18"/>
    <sheet name="TCFD Questionnaire" sheetId="20" state="hidden" r:id="rId19"/>
    <sheet name="TCFD Analysis" sheetId="21" state="hidden" r:id="rId20"/>
    <sheet name="TCFD Index" sheetId="22" state="hidden" r:id="rId21"/>
    <sheet name="🌐 UNSDG" sheetId="23" state="hidden" r:id="rId22"/>
    <sheet name="Step 1 UNSDG Choose Goals" sheetId="24" state="hidden" r:id="rId23"/>
    <sheet name="Step 2 UNSDG Analysis" sheetId="25" state="hidden" r:id="rId24"/>
    <sheet name="Step 3 Index" sheetId="26" state="hidden" r:id="rId25"/>
    <sheet name="🟥 S&amp;P Global CSA" sheetId="27" state="hidden" r:id="rId26"/>
    <sheet name="CSA Mapped Data" sheetId="28" state="hidden" r:id="rId27"/>
    <sheet name="📈 Performance Tables" sheetId="29" state="hidden" r:id="rId28"/>
    <sheet name="Templates" sheetId="30" state="hidden" r:id="rId29"/>
    <sheet name="Annual Template" sheetId="31" state="hidden" r:id="rId30"/>
    <sheet name="Quarterly Template" sheetId="32" state="hidden" r:id="rId31"/>
    <sheet name="Monthly Template" sheetId="33" state="hidden" r:id="rId32"/>
    <sheet name="Multiple Dimensions" sheetId="34" state="hidden" r:id="rId33"/>
    <sheet name="Chart Templates" sheetId="35" state="hidden" r:id="rId34"/>
    <sheet name="PieDoughnut by Year" sheetId="36" state="hidden" r:id="rId35"/>
    <sheet name="PieDoughnut by Dimension" sheetId="37" state="hidden" r:id="rId36"/>
    <sheet name="BarColumn Chart by Year" sheetId="38" state="hidden" r:id="rId37"/>
    <sheet name="BarColumn Chart by Dimension" sheetId="39" state="hidden" r:id="rId38"/>
    <sheet name="1. Safety" sheetId="40" r:id="rId39"/>
    <sheet name="2. Health and Hygiene" sheetId="41" r:id="rId40"/>
    <sheet name="3. Environmental (quantitative)" sheetId="42" r:id="rId41"/>
    <sheet name="3. Environmental (qualitative)" sheetId="43" r:id="rId42"/>
    <sheet name="5. Water" sheetId="45" r:id="rId43"/>
    <sheet name="4. Social Performance &amp; CSI" sheetId="44" r:id="rId44"/>
    <sheet name="6. Production" sheetId="46" r:id="rId45"/>
    <sheet name="7. Business Integrity" sheetId="48" r:id="rId46"/>
    <sheet name="8. Ethical Behaviour" sheetId="49" r:id="rId47"/>
    <sheet name="9. Procurement" sheetId="50" r:id="rId48"/>
    <sheet name="10.Tax" sheetId="59" r:id="rId49"/>
    <sheet name="11.  EVG&amp;D" sheetId="52" r:id="rId50"/>
    <sheet name="12 Human Resources" sheetId="57" r:id="rId51"/>
    <sheet name="13. Governance" sheetId="54" r:id="rId52"/>
    <sheet name="14. Compliance and Risk Managem" sheetId="55" r:id="rId53"/>
  </sheets>
  <externalReferences>
    <externalReference r:id="rId54"/>
    <externalReference r:id="rId55"/>
    <externalReference r:id="rId56"/>
    <externalReference r:id="rId57"/>
  </externalReferences>
  <definedNames>
    <definedName name="_xlnm._FilterDatabase" localSheetId="50" hidden="1">'12 Human Resources'!$R$1:$T$1</definedName>
    <definedName name="_xlnm.Print_Area" localSheetId="48">'10.Tax'!$E$2:$O$44</definedName>
    <definedName name="_xlnm.Print_Area" localSheetId="50">'12 Human Resources'!$A$1:$O$70</definedName>
    <definedName name="_xlnm.Print_Area" localSheetId="41">'3. Environmental (qualitative)'!$E$2:$N$10</definedName>
    <definedName name="_xlnm.Print_Area" localSheetId="42">'5. Water'!$A$1:$O$34</definedName>
    <definedName name="Z_BF85068E_F58D_4EAB_8647_6833ECCE5F0F_.wvu.Cols" localSheetId="38" hidden="1">'1. Safety'!$A:$C</definedName>
    <definedName name="Z_BF85068E_F58D_4EAB_8647_6833ECCE5F0F_.wvu.Cols" localSheetId="49" hidden="1">'11.  EVG&amp;D'!$A:$C</definedName>
    <definedName name="Z_BF85068E_F58D_4EAB_8647_6833ECCE5F0F_.wvu.Cols" localSheetId="50" hidden="1">'12 Human Resources'!$A:$C</definedName>
    <definedName name="Z_BF85068E_F58D_4EAB_8647_6833ECCE5F0F_.wvu.Cols" localSheetId="51" hidden="1">'13. Governance'!$A:$C</definedName>
    <definedName name="Z_BF85068E_F58D_4EAB_8647_6833ECCE5F0F_.wvu.Cols" localSheetId="52" hidden="1">'14. Compliance and Risk Managem'!$A:$C</definedName>
    <definedName name="Z_BF85068E_F58D_4EAB_8647_6833ECCE5F0F_.wvu.Cols" localSheetId="39" hidden="1">'2. Health and Hygiene'!$A:$C</definedName>
    <definedName name="Z_BF85068E_F58D_4EAB_8647_6833ECCE5F0F_.wvu.Cols" localSheetId="41" hidden="1">'3. Environmental (qualitative)'!$A:$C</definedName>
    <definedName name="Z_BF85068E_F58D_4EAB_8647_6833ECCE5F0F_.wvu.Cols" localSheetId="40" hidden="1">'3. Environmental (quantitative)'!$A:$C</definedName>
    <definedName name="Z_BF85068E_F58D_4EAB_8647_6833ECCE5F0F_.wvu.Cols" localSheetId="43" hidden="1">'4. Social Performance &amp; CSI'!$A:$C</definedName>
    <definedName name="Z_BF85068E_F58D_4EAB_8647_6833ECCE5F0F_.wvu.Cols" localSheetId="42" hidden="1">'5. Water'!$A:$C</definedName>
    <definedName name="Z_BF85068E_F58D_4EAB_8647_6833ECCE5F0F_.wvu.Cols" localSheetId="44" hidden="1">'6. Production'!$A:$C</definedName>
    <definedName name="Z_BF85068E_F58D_4EAB_8647_6833ECCE5F0F_.wvu.Cols" localSheetId="45" hidden="1">'7. Business Integrity'!$A:$C,'7. Business Integrity'!$J:$K</definedName>
    <definedName name="Z_BF85068E_F58D_4EAB_8647_6833ECCE5F0F_.wvu.Cols" localSheetId="46" hidden="1">'8. Ethical Behaviour'!$A:$C</definedName>
    <definedName name="Z_BF85068E_F58D_4EAB_8647_6833ECCE5F0F_.wvu.Cols" localSheetId="47" hidden="1">'9. Procurement'!$A:$C</definedName>
    <definedName name="Z_BF85068E_F58D_4EAB_8647_6833ECCE5F0F_.wvu.Rows" localSheetId="11" hidden="1">'Step 1 GRI Analysis'!$2:$3330,'Step 1 GRI Analysis'!$3344:$4840</definedName>
    <definedName name="Z_BF85068E_F58D_4EAB_8647_6833ECCE5F0F_.wvu.Rows" localSheetId="22" hidden="1">'Step 1 UNSDG Choose Goals'!$1:$1</definedName>
  </definedNames>
  <calcPr calcId="191028"/>
  <customWorkbookViews>
    <customWorkbookView name="Ntlhabane, Sithembiso (Valterra Platinum) - Personal View" guid="{BF85068E-F58D-4EAB-8647-6833ECCE5F0F}" mergeInterval="0" personalView="1" maximized="1" xWindow="-11" yWindow="-11" windowWidth="1942" windowHeight="1150" tabRatio="500" activeSheetId="4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8" i="44" l="1"/>
  <c r="N58" i="44"/>
  <c r="M2" i="55"/>
  <c r="P2" i="48"/>
  <c r="M2" i="46"/>
  <c r="B44" i="59"/>
  <c r="B42" i="59"/>
  <c r="B41" i="59"/>
  <c r="B40" i="59"/>
  <c r="B39" i="59"/>
  <c r="B38" i="59"/>
  <c r="B37" i="59"/>
  <c r="B35" i="59"/>
  <c r="L34" i="59"/>
  <c r="B34" i="59"/>
  <c r="B33" i="59"/>
  <c r="L32" i="59"/>
  <c r="B32" i="59"/>
  <c r="B31" i="59"/>
  <c r="B30" i="59"/>
  <c r="L29" i="59"/>
  <c r="B29" i="59"/>
  <c r="B28" i="59"/>
  <c r="B27" i="59"/>
  <c r="B26" i="59"/>
  <c r="M25" i="59"/>
  <c r="L25" i="59"/>
  <c r="B25" i="59"/>
  <c r="B24" i="59"/>
  <c r="L23" i="59"/>
  <c r="B23" i="59"/>
  <c r="B22" i="59"/>
  <c r="B21" i="59"/>
  <c r="B20" i="59"/>
  <c r="B19" i="59"/>
  <c r="B18" i="59"/>
  <c r="B17" i="59"/>
  <c r="L16" i="59"/>
  <c r="L18" i="59" s="1"/>
  <c r="B16" i="59"/>
  <c r="B15" i="59"/>
  <c r="B14" i="59"/>
  <c r="B13" i="59"/>
  <c r="B12" i="59"/>
  <c r="B11" i="59"/>
  <c r="B10" i="59"/>
  <c r="M9" i="59"/>
  <c r="B9" i="59"/>
  <c r="B8" i="59"/>
  <c r="B7" i="59"/>
  <c r="L6" i="59"/>
  <c r="L24" i="59" s="1"/>
  <c r="L33" i="59" s="1"/>
  <c r="B6" i="59"/>
  <c r="B5" i="59"/>
  <c r="B4" i="59"/>
  <c r="B3" i="59"/>
  <c r="M2" i="59"/>
  <c r="M40" i="59" s="1"/>
  <c r="M29" i="59" l="1"/>
  <c r="M16" i="59"/>
  <c r="M24" i="59" s="1"/>
  <c r="M22" i="59"/>
  <c r="M13" i="59"/>
  <c r="M41" i="59"/>
  <c r="L2" i="59"/>
  <c r="L10" i="59" s="1"/>
  <c r="M14" i="59"/>
  <c r="M23" i="59"/>
  <c r="M31" i="59"/>
  <c r="N2" i="59"/>
  <c r="N40" i="59" s="1"/>
  <c r="M11" i="59"/>
  <c r="L12" i="59"/>
  <c r="M26" i="59"/>
  <c r="M12" i="59"/>
  <c r="M20" i="59"/>
  <c r="M27" i="59"/>
  <c r="M30" i="59"/>
  <c r="M19" i="59"/>
  <c r="N25" i="59"/>
  <c r="M28" i="59"/>
  <c r="L31" i="59"/>
  <c r="M38" i="59"/>
  <c r="M34" i="59"/>
  <c r="M42" i="59"/>
  <c r="M44" i="59" s="1"/>
  <c r="N18" i="59"/>
  <c r="N19" i="59"/>
  <c r="L26" i="59"/>
  <c r="M39" i="59"/>
  <c r="N21" i="59"/>
  <c r="N24" i="59"/>
  <c r="N30" i="59"/>
  <c r="N28" i="59"/>
  <c r="N6" i="59"/>
  <c r="N29" i="59"/>
  <c r="M32" i="59"/>
  <c r="M35" i="59"/>
  <c r="N10" i="59"/>
  <c r="N16" i="59"/>
  <c r="N44" i="59"/>
  <c r="N20" i="59"/>
  <c r="N32" i="59"/>
  <c r="N35" i="59"/>
  <c r="L8" i="59"/>
  <c r="N11" i="59"/>
  <c r="M21" i="59"/>
  <c r="N22" i="59" l="1"/>
  <c r="N7" i="59"/>
  <c r="N39" i="59"/>
  <c r="N9" i="59"/>
  <c r="N17" i="59"/>
  <c r="N8" i="59"/>
  <c r="N12" i="59"/>
  <c r="N23" i="59"/>
  <c r="N34" i="59"/>
  <c r="N33" i="59"/>
  <c r="N41" i="59"/>
  <c r="N13" i="59"/>
  <c r="N42" i="59"/>
  <c r="L28" i="59"/>
  <c r="N15" i="59"/>
  <c r="N26" i="59"/>
  <c r="N37" i="59"/>
  <c r="N31" i="59"/>
  <c r="N27" i="59"/>
  <c r="L27" i="59"/>
  <c r="L30" i="59"/>
  <c r="L13" i="59"/>
  <c r="L9" i="59"/>
  <c r="L15" i="59" s="1"/>
  <c r="O2" i="59"/>
  <c r="M33" i="59"/>
  <c r="M15" i="59"/>
  <c r="N14" i="59"/>
  <c r="N38" i="59"/>
  <c r="M37" i="59"/>
  <c r="O33" i="59" l="1"/>
  <c r="O19" i="59"/>
  <c r="O32" i="59"/>
  <c r="O18" i="59"/>
  <c r="O31" i="59"/>
  <c r="O17" i="59"/>
  <c r="O30" i="59"/>
  <c r="O16" i="59"/>
  <c r="O29" i="59"/>
  <c r="O15" i="59"/>
  <c r="O44" i="59"/>
  <c r="O28" i="59"/>
  <c r="O14" i="59"/>
  <c r="O42" i="59"/>
  <c r="O27" i="59"/>
  <c r="O13" i="59"/>
  <c r="O41" i="59"/>
  <c r="O26" i="59"/>
  <c r="O12" i="59"/>
  <c r="O40" i="59"/>
  <c r="O25" i="59"/>
  <c r="O11" i="59"/>
  <c r="O39" i="59"/>
  <c r="O24" i="59"/>
  <c r="O10" i="59"/>
  <c r="O35" i="59"/>
  <c r="O21" i="59"/>
  <c r="O7" i="59"/>
  <c r="O38" i="59"/>
  <c r="O23" i="59"/>
  <c r="O9" i="59"/>
  <c r="O37" i="59"/>
  <c r="O22" i="59"/>
  <c r="O8" i="59"/>
  <c r="O34" i="59"/>
  <c r="O20" i="59"/>
  <c r="O6" i="59"/>
  <c r="B4" i="41"/>
  <c r="B5" i="41"/>
  <c r="B6" i="41"/>
  <c r="B7" i="41"/>
  <c r="B8" i="41"/>
  <c r="B9" i="41"/>
  <c r="B10" i="41"/>
  <c r="B11" i="41"/>
  <c r="B12" i="41"/>
  <c r="B13" i="41"/>
  <c r="B14" i="41"/>
  <c r="B15" i="41"/>
  <c r="B16" i="41"/>
  <c r="B17" i="41"/>
  <c r="B18" i="41"/>
  <c r="B19" i="41"/>
  <c r="B20" i="41"/>
  <c r="B21" i="41"/>
  <c r="B22" i="41"/>
  <c r="B23" i="41"/>
  <c r="B24" i="41"/>
  <c r="B25" i="41"/>
  <c r="B26" i="41"/>
  <c r="B27" i="41"/>
  <c r="B28" i="41"/>
  <c r="B29" i="41"/>
  <c r="B30" i="41"/>
  <c r="B31" i="41"/>
  <c r="B32" i="41"/>
  <c r="B33" i="41"/>
  <c r="B34" i="41"/>
  <c r="B35" i="41"/>
  <c r="B36" i="41"/>
  <c r="B37" i="41"/>
  <c r="B3" i="41"/>
  <c r="O22" i="54"/>
  <c r="N22" i="54"/>
  <c r="O21" i="54"/>
  <c r="N21" i="54"/>
  <c r="O20" i="54"/>
  <c r="N20" i="54"/>
  <c r="O19" i="54"/>
  <c r="N19" i="54"/>
  <c r="O18" i="54"/>
  <c r="N18" i="54"/>
  <c r="M18" i="54"/>
  <c r="O17" i="54"/>
  <c r="N17" i="54"/>
  <c r="M17" i="54"/>
  <c r="O16" i="54"/>
  <c r="N16" i="54"/>
  <c r="O15" i="54"/>
  <c r="N15" i="54"/>
  <c r="M15" i="54"/>
  <c r="O14" i="54"/>
  <c r="N14" i="54"/>
  <c r="M14" i="54"/>
  <c r="O13" i="54"/>
  <c r="N13" i="54"/>
  <c r="M13" i="54"/>
  <c r="O12" i="54"/>
  <c r="N12" i="54"/>
  <c r="M12" i="54"/>
  <c r="O11" i="54"/>
  <c r="N11" i="54"/>
  <c r="M11" i="54"/>
  <c r="O10" i="54"/>
  <c r="N10" i="54"/>
  <c r="M10" i="54"/>
  <c r="O9" i="54"/>
  <c r="N9" i="54"/>
  <c r="M9" i="54"/>
  <c r="O8" i="54"/>
  <c r="N8" i="54"/>
  <c r="M8" i="54"/>
  <c r="O7" i="54"/>
  <c r="N7" i="54"/>
  <c r="M7" i="54"/>
  <c r="O6" i="54"/>
  <c r="N6" i="54"/>
  <c r="M6" i="54"/>
  <c r="O5" i="54"/>
  <c r="N5" i="54"/>
  <c r="M5" i="54"/>
  <c r="O4" i="54"/>
  <c r="N4" i="54"/>
  <c r="M4" i="54"/>
  <c r="O3" i="54"/>
  <c r="N3" i="54"/>
  <c r="M3" i="54"/>
  <c r="L17" i="50"/>
  <c r="L13" i="50"/>
  <c r="L14" i="50" s="1"/>
  <c r="L10" i="50"/>
  <c r="L11" i="50" s="1"/>
  <c r="L12" i="50" s="1"/>
  <c r="L9" i="50"/>
  <c r="L6" i="50"/>
  <c r="L7" i="50" s="1"/>
  <c r="L5" i="50"/>
  <c r="L4" i="50"/>
  <c r="O13" i="49"/>
  <c r="O12" i="49"/>
  <c r="N12" i="49"/>
  <c r="O11" i="49"/>
  <c r="N11" i="49"/>
  <c r="O10" i="49"/>
  <c r="N10" i="49"/>
  <c r="O9" i="49"/>
  <c r="N9" i="49"/>
  <c r="O8" i="49"/>
  <c r="N8" i="49"/>
  <c r="O7" i="49"/>
  <c r="N7" i="49"/>
  <c r="O5" i="49"/>
  <c r="N5" i="49"/>
  <c r="O4" i="49"/>
  <c r="N4" i="49"/>
  <c r="O3" i="49"/>
  <c r="Q14" i="48"/>
  <c r="Q13" i="48"/>
  <c r="Q12" i="48"/>
  <c r="Q11" i="48"/>
  <c r="Q10" i="48"/>
  <c r="Q9" i="48"/>
  <c r="Q8" i="48"/>
  <c r="Q7" i="48"/>
  <c r="Q5" i="48"/>
  <c r="Q4" i="48"/>
  <c r="N51" i="44"/>
  <c r="N53" i="44" s="1"/>
  <c r="N50" i="44"/>
  <c r="N36" i="44"/>
  <c r="N41" i="44" s="1"/>
  <c r="Q35" i="44"/>
  <c r="P35" i="44"/>
  <c r="O35" i="44"/>
  <c r="N35" i="44"/>
  <c r="Q34" i="44"/>
  <c r="P34" i="44"/>
  <c r="O34" i="44"/>
  <c r="N34" i="44"/>
  <c r="Q33" i="44"/>
  <c r="P33" i="44"/>
  <c r="O33" i="44"/>
  <c r="N33" i="44"/>
  <c r="Q32" i="44"/>
  <c r="P32" i="44"/>
  <c r="O32" i="44"/>
  <c r="N32" i="44"/>
  <c r="Q31" i="44"/>
  <c r="P31" i="44"/>
  <c r="O31" i="44"/>
  <c r="N31" i="44"/>
  <c r="Q30" i="44"/>
  <c r="P30" i="44"/>
  <c r="O30" i="44"/>
  <c r="N30" i="44"/>
  <c r="Q29" i="44"/>
  <c r="P29" i="44"/>
  <c r="O29" i="44"/>
  <c r="N29" i="44"/>
  <c r="Q28" i="44"/>
  <c r="P28" i="44"/>
  <c r="O28" i="44"/>
  <c r="N28" i="44"/>
  <c r="N12" i="44"/>
  <c r="O33" i="45"/>
  <c r="N33" i="45"/>
  <c r="M33" i="45"/>
  <c r="L33" i="45"/>
  <c r="O32" i="45"/>
  <c r="N32" i="45"/>
  <c r="M32" i="45"/>
  <c r="L32" i="45"/>
  <c r="O31" i="45"/>
  <c r="N31" i="45"/>
  <c r="M31" i="45"/>
  <c r="L31" i="45"/>
  <c r="N30" i="45"/>
  <c r="M30" i="45"/>
  <c r="L30" i="45"/>
  <c r="O29" i="45"/>
  <c r="N29" i="45"/>
  <c r="M29" i="45"/>
  <c r="L29" i="45"/>
  <c r="O28" i="45"/>
  <c r="N28" i="45"/>
  <c r="M28" i="45"/>
  <c r="L28" i="45"/>
  <c r="O27" i="45"/>
  <c r="O30" i="45" s="1"/>
  <c r="N27" i="45"/>
  <c r="M27" i="45"/>
  <c r="L27" i="45"/>
  <c r="O26" i="45"/>
  <c r="N26" i="45"/>
  <c r="M26" i="45"/>
  <c r="L26" i="45"/>
  <c r="O25" i="45"/>
  <c r="N25" i="45"/>
  <c r="M25" i="45"/>
  <c r="L25" i="45"/>
  <c r="O24" i="45"/>
  <c r="N24" i="45"/>
  <c r="M24" i="45"/>
  <c r="L24" i="45"/>
  <c r="O23" i="45"/>
  <c r="N23" i="45"/>
  <c r="M23" i="45"/>
  <c r="L23" i="45"/>
  <c r="O22" i="45"/>
  <c r="N22" i="45"/>
  <c r="M22" i="45"/>
  <c r="L22" i="45"/>
  <c r="O21" i="45"/>
  <c r="L21" i="45"/>
  <c r="O20" i="45"/>
  <c r="N20" i="45"/>
  <c r="M20" i="45"/>
  <c r="L20" i="45"/>
  <c r="O19" i="45"/>
  <c r="N19" i="45"/>
  <c r="M19" i="45"/>
  <c r="L19" i="45"/>
  <c r="O18" i="45"/>
  <c r="N18" i="45"/>
  <c r="M18" i="45"/>
  <c r="L18" i="45"/>
  <c r="O17" i="45"/>
  <c r="N17" i="45"/>
  <c r="M17" i="45"/>
  <c r="L17" i="45"/>
  <c r="O16" i="45"/>
  <c r="N16" i="45"/>
  <c r="M16" i="45"/>
  <c r="L16" i="45"/>
  <c r="O15" i="45"/>
  <c r="N15" i="45"/>
  <c r="M15" i="45"/>
  <c r="L15" i="45"/>
  <c r="O14" i="45"/>
  <c r="N14" i="45"/>
  <c r="M14" i="45"/>
  <c r="L14" i="45"/>
  <c r="O13" i="45"/>
  <c r="N13" i="45"/>
  <c r="M13" i="45"/>
  <c r="L13" i="45"/>
  <c r="O12" i="45"/>
  <c r="N12" i="45"/>
  <c r="M12" i="45"/>
  <c r="L12" i="45"/>
  <c r="O11" i="45"/>
  <c r="N11" i="45"/>
  <c r="M11" i="45"/>
  <c r="L11" i="45"/>
  <c r="O10" i="45"/>
  <c r="N10" i="45"/>
  <c r="M10" i="45"/>
  <c r="L10" i="45"/>
  <c r="O9" i="45"/>
  <c r="N9" i="45"/>
  <c r="M9" i="45"/>
  <c r="L9" i="45"/>
  <c r="O8" i="45"/>
  <c r="N8" i="45"/>
  <c r="M8" i="45"/>
  <c r="L8" i="45"/>
  <c r="O7" i="45"/>
  <c r="N7" i="45"/>
  <c r="M7" i="45"/>
  <c r="L7" i="45"/>
  <c r="O6" i="45"/>
  <c r="N6" i="45"/>
  <c r="M6" i="45"/>
  <c r="L6" i="45"/>
  <c r="O5" i="45"/>
  <c r="N5" i="45"/>
  <c r="M5" i="45"/>
  <c r="L5" i="45"/>
  <c r="O4" i="45"/>
  <c r="N4" i="45"/>
  <c r="M4" i="45"/>
  <c r="L4" i="45"/>
  <c r="O3" i="45"/>
  <c r="N3" i="45"/>
  <c r="M3" i="45"/>
  <c r="L3" i="45"/>
  <c r="L6" i="43"/>
  <c r="L5" i="43"/>
  <c r="L4" i="43"/>
  <c r="Q6" i="48" l="1"/>
  <c r="L16" i="50"/>
  <c r="B55" i="44" l="1"/>
  <c r="L2" i="43" l="1"/>
  <c r="L2" i="45"/>
  <c r="K2" i="52"/>
  <c r="L2" i="54"/>
  <c r="B11" i="52"/>
  <c r="M2" i="57"/>
  <c r="B3" i="57"/>
  <c r="B4" i="57"/>
  <c r="B5" i="57"/>
  <c r="B7" i="57"/>
  <c r="B8" i="57"/>
  <c r="B9" i="57"/>
  <c r="B10" i="57"/>
  <c r="B11" i="57"/>
  <c r="B12" i="57"/>
  <c r="B13" i="57"/>
  <c r="B14" i="57"/>
  <c r="B15" i="57"/>
  <c r="B16" i="57"/>
  <c r="B17" i="57"/>
  <c r="B18" i="57"/>
  <c r="B19" i="57"/>
  <c r="B21" i="57"/>
  <c r="B22" i="57"/>
  <c r="B23" i="57"/>
  <c r="B24" i="57"/>
  <c r="B25" i="57"/>
  <c r="B26" i="57"/>
  <c r="B27" i="57"/>
  <c r="B28" i="57"/>
  <c r="B29" i="57"/>
  <c r="B30" i="57"/>
  <c r="B31" i="57"/>
  <c r="B32" i="57"/>
  <c r="B33" i="57"/>
  <c r="B34" i="57"/>
  <c r="B35" i="57"/>
  <c r="B36" i="57"/>
  <c r="B37" i="57"/>
  <c r="B38" i="57"/>
  <c r="B39" i="57"/>
  <c r="B40" i="57"/>
  <c r="B41" i="57"/>
  <c r="B42" i="57"/>
  <c r="B43" i="57"/>
  <c r="B44" i="57"/>
  <c r="B45" i="57"/>
  <c r="B46" i="57"/>
  <c r="B47" i="57"/>
  <c r="B48" i="57"/>
  <c r="B49" i="57"/>
  <c r="B50" i="57"/>
  <c r="B51" i="57"/>
  <c r="B52" i="57"/>
  <c r="B53" i="57"/>
  <c r="B54" i="57"/>
  <c r="B55" i="57"/>
  <c r="B56" i="57"/>
  <c r="B57" i="57"/>
  <c r="B58" i="57"/>
  <c r="B59" i="57"/>
  <c r="B60" i="57"/>
  <c r="B61" i="57"/>
  <c r="B63" i="57"/>
  <c r="B64" i="57"/>
  <c r="B65" i="57"/>
  <c r="B66" i="57"/>
  <c r="B67" i="57"/>
  <c r="B32" i="55"/>
  <c r="B31" i="55"/>
  <c r="B30" i="55"/>
  <c r="B29" i="55"/>
  <c r="B28" i="55"/>
  <c r="B27" i="55"/>
  <c r="B26" i="55"/>
  <c r="B25" i="55"/>
  <c r="B24" i="55"/>
  <c r="B23" i="55"/>
  <c r="B22" i="55"/>
  <c r="B21" i="55"/>
  <c r="B20" i="55"/>
  <c r="B19" i="55"/>
  <c r="B18" i="55"/>
  <c r="B17" i="55"/>
  <c r="B16" i="55"/>
  <c r="B15" i="55"/>
  <c r="B14" i="55"/>
  <c r="B13" i="55"/>
  <c r="B12" i="55"/>
  <c r="B11" i="55"/>
  <c r="B10" i="55"/>
  <c r="B9" i="55"/>
  <c r="B8" i="55"/>
  <c r="B7" i="55"/>
  <c r="B6" i="55"/>
  <c r="B5" i="55"/>
  <c r="B4" i="55"/>
  <c r="B3" i="55"/>
  <c r="N2" i="55"/>
  <c r="B22" i="54"/>
  <c r="B21" i="54"/>
  <c r="B20" i="54"/>
  <c r="B19" i="54"/>
  <c r="B18" i="54"/>
  <c r="B17" i="54"/>
  <c r="B16" i="54"/>
  <c r="B15" i="54"/>
  <c r="B14" i="54"/>
  <c r="B13" i="54"/>
  <c r="B12" i="54"/>
  <c r="B11" i="54"/>
  <c r="B10" i="54"/>
  <c r="B9" i="54"/>
  <c r="B8" i="54"/>
  <c r="B7" i="54"/>
  <c r="B6" i="54"/>
  <c r="B5" i="54"/>
  <c r="B4" i="54"/>
  <c r="B3" i="54"/>
  <c r="M2" i="54"/>
  <c r="N2" i="54"/>
  <c r="B15" i="52"/>
  <c r="B14" i="52"/>
  <c r="B13" i="52"/>
  <c r="B12" i="52"/>
  <c r="B10" i="52"/>
  <c r="B9" i="52"/>
  <c r="B8" i="52"/>
  <c r="B7" i="52"/>
  <c r="B6" i="52"/>
  <c r="B5" i="52"/>
  <c r="B4" i="52"/>
  <c r="B3" i="52"/>
  <c r="L2" i="52"/>
  <c r="B17" i="50"/>
  <c r="B16" i="50"/>
  <c r="B15" i="50"/>
  <c r="B14" i="50"/>
  <c r="B13" i="50"/>
  <c r="B12" i="50"/>
  <c r="B11" i="50"/>
  <c r="B10" i="50"/>
  <c r="B9" i="50"/>
  <c r="B8" i="50"/>
  <c r="B7" i="50"/>
  <c r="B6" i="50"/>
  <c r="B5" i="50"/>
  <c r="B4" i="50"/>
  <c r="B3" i="50"/>
  <c r="M2" i="50"/>
  <c r="B13" i="49"/>
  <c r="B12" i="49"/>
  <c r="B11" i="49"/>
  <c r="B10" i="49"/>
  <c r="B9" i="49"/>
  <c r="B8" i="49"/>
  <c r="B7" i="49"/>
  <c r="B6" i="49"/>
  <c r="B5" i="49"/>
  <c r="B4" i="49"/>
  <c r="B3" i="49"/>
  <c r="M2" i="49"/>
  <c r="L2" i="49"/>
  <c r="B14" i="48"/>
  <c r="B13" i="48"/>
  <c r="B12" i="48"/>
  <c r="B11" i="48"/>
  <c r="B10" i="48"/>
  <c r="B9" i="48"/>
  <c r="B8" i="48"/>
  <c r="B7" i="48"/>
  <c r="B6" i="48"/>
  <c r="B5" i="48"/>
  <c r="B4" i="48"/>
  <c r="B3" i="48"/>
  <c r="O2" i="48"/>
  <c r="B25" i="46"/>
  <c r="B24" i="46"/>
  <c r="B23" i="46"/>
  <c r="B22" i="46"/>
  <c r="B21" i="46"/>
  <c r="B20" i="46"/>
  <c r="B19" i="46"/>
  <c r="B18" i="46"/>
  <c r="B17" i="46"/>
  <c r="B16" i="46"/>
  <c r="B15" i="46"/>
  <c r="B14" i="46"/>
  <c r="B13" i="46"/>
  <c r="B12" i="46"/>
  <c r="B11" i="46"/>
  <c r="B10" i="46"/>
  <c r="B9" i="46"/>
  <c r="B8" i="46"/>
  <c r="B7" i="46"/>
  <c r="B6" i="46"/>
  <c r="B5" i="46"/>
  <c r="B4" i="46"/>
  <c r="B3" i="46"/>
  <c r="L2" i="46"/>
  <c r="K2" i="46" s="1"/>
  <c r="B33" i="45"/>
  <c r="B32" i="45"/>
  <c r="B31" i="45"/>
  <c r="B30" i="45"/>
  <c r="B29" i="45"/>
  <c r="B28" i="45"/>
  <c r="B27" i="45"/>
  <c r="B26" i="45"/>
  <c r="B25" i="45"/>
  <c r="B24" i="45"/>
  <c r="B23" i="45"/>
  <c r="B22" i="45"/>
  <c r="B21" i="45"/>
  <c r="B20" i="45"/>
  <c r="B19" i="45"/>
  <c r="B18" i="45"/>
  <c r="B17" i="45"/>
  <c r="B16" i="45"/>
  <c r="B15" i="45"/>
  <c r="B14" i="45"/>
  <c r="B13" i="45"/>
  <c r="B12" i="45"/>
  <c r="B11" i="45"/>
  <c r="B10" i="45"/>
  <c r="B9" i="45"/>
  <c r="B8" i="45"/>
  <c r="B7" i="45"/>
  <c r="B6" i="45"/>
  <c r="B5" i="45"/>
  <c r="B4" i="45"/>
  <c r="B3" i="45"/>
  <c r="M2" i="45"/>
  <c r="B66" i="44"/>
  <c r="B65" i="44"/>
  <c r="B64" i="44"/>
  <c r="B63" i="44"/>
  <c r="B62" i="44"/>
  <c r="B61" i="44"/>
  <c r="B60" i="44"/>
  <c r="B59" i="44"/>
  <c r="B58" i="44"/>
  <c r="B57" i="44"/>
  <c r="B56" i="44"/>
  <c r="B54" i="44"/>
  <c r="B53" i="44"/>
  <c r="B52" i="44"/>
  <c r="B51" i="44"/>
  <c r="B50" i="44"/>
  <c r="B49" i="44"/>
  <c r="B48" i="44"/>
  <c r="B47" i="44"/>
  <c r="B46" i="44"/>
  <c r="B45" i="44"/>
  <c r="B44" i="44"/>
  <c r="B43" i="44"/>
  <c r="B42" i="44"/>
  <c r="B41" i="44"/>
  <c r="B39" i="44"/>
  <c r="B36" i="44"/>
  <c r="B35" i="44"/>
  <c r="B34" i="44"/>
  <c r="B33" i="44"/>
  <c r="B32" i="44"/>
  <c r="B31" i="44"/>
  <c r="B30" i="44"/>
  <c r="B29" i="44"/>
  <c r="B28" i="44"/>
  <c r="O27" i="44"/>
  <c r="P27" i="44" s="1"/>
  <c r="Q27" i="44" s="1"/>
  <c r="B27" i="44"/>
  <c r="B26" i="44"/>
  <c r="B24" i="44"/>
  <c r="B22" i="44"/>
  <c r="B21" i="44"/>
  <c r="B20" i="44"/>
  <c r="B19" i="44"/>
  <c r="B18" i="44"/>
  <c r="B17" i="44"/>
  <c r="B16" i="44"/>
  <c r="B15" i="44"/>
  <c r="B14" i="44"/>
  <c r="B13" i="44"/>
  <c r="B12" i="44"/>
  <c r="B11" i="44"/>
  <c r="B10" i="44"/>
  <c r="B9" i="44"/>
  <c r="B8" i="44"/>
  <c r="B7" i="44"/>
  <c r="B6" i="44"/>
  <c r="B5" i="44"/>
  <c r="B4" i="44"/>
  <c r="B3" i="44"/>
  <c r="O2" i="44"/>
  <c r="P2" i="44" s="1"/>
  <c r="B10" i="43"/>
  <c r="B9" i="43"/>
  <c r="B8" i="43"/>
  <c r="B7" i="43"/>
  <c r="B6" i="43"/>
  <c r="B5" i="43"/>
  <c r="B4" i="43"/>
  <c r="B3" i="43"/>
  <c r="M2" i="43"/>
  <c r="M2" i="42"/>
  <c r="M2" i="41"/>
  <c r="N2" i="41" s="1"/>
  <c r="O2" i="41" s="1"/>
  <c r="B9" i="40"/>
  <c r="B8" i="40"/>
  <c r="B7" i="40"/>
  <c r="B6" i="40"/>
  <c r="B5" i="40"/>
  <c r="B4" i="40"/>
  <c r="B3" i="40"/>
  <c r="M2" i="40"/>
  <c r="N2" i="40" s="1"/>
  <c r="O2" i="40" s="1"/>
  <c r="H9" i="39"/>
  <c r="G9" i="39"/>
  <c r="F9" i="39"/>
  <c r="C9" i="39"/>
  <c r="H8" i="39"/>
  <c r="G8" i="39"/>
  <c r="F8" i="39"/>
  <c r="C8" i="39"/>
  <c r="H7" i="39"/>
  <c r="G7" i="39"/>
  <c r="F7" i="39"/>
  <c r="C7" i="39"/>
  <c r="H6" i="39"/>
  <c r="G6" i="39"/>
  <c r="F6" i="39"/>
  <c r="C6" i="39"/>
  <c r="H5" i="39"/>
  <c r="G5" i="39"/>
  <c r="F5" i="39"/>
  <c r="H14" i="38"/>
  <c r="E14" i="38"/>
  <c r="D14" i="38"/>
  <c r="J13" i="38"/>
  <c r="I13" i="38"/>
  <c r="H13" i="38"/>
  <c r="E13" i="38"/>
  <c r="D13" i="38"/>
  <c r="E12" i="38"/>
  <c r="D12" i="38"/>
  <c r="J11" i="38"/>
  <c r="I11" i="38"/>
  <c r="H11" i="38"/>
  <c r="E11" i="38"/>
  <c r="D11" i="38"/>
  <c r="H10" i="38"/>
  <c r="E10" i="38"/>
  <c r="D10" i="38"/>
  <c r="J9" i="38"/>
  <c r="H9" i="38"/>
  <c r="E9" i="38"/>
  <c r="D9" i="38"/>
  <c r="I8" i="38"/>
  <c r="H8" i="38"/>
  <c r="E8" i="38"/>
  <c r="D8" i="38"/>
  <c r="H7" i="38"/>
  <c r="E7" i="38"/>
  <c r="D7" i="38"/>
  <c r="I6" i="38"/>
  <c r="H6" i="38"/>
  <c r="E6" i="38"/>
  <c r="D6" i="38"/>
  <c r="H5" i="38"/>
  <c r="E5" i="38"/>
  <c r="D5" i="38"/>
  <c r="J4" i="38"/>
  <c r="I4" i="38"/>
  <c r="I7" i="38"/>
  <c r="H4" i="38"/>
  <c r="H12" i="38"/>
  <c r="F15" i="37"/>
  <c r="C15" i="37"/>
  <c r="F14" i="37"/>
  <c r="C14" i="37"/>
  <c r="F13" i="37"/>
  <c r="C13" i="37"/>
  <c r="F12" i="37"/>
  <c r="C12" i="37"/>
  <c r="F11" i="37"/>
  <c r="C11" i="37"/>
  <c r="F10" i="37"/>
  <c r="C10" i="37"/>
  <c r="F9" i="37"/>
  <c r="F8" i="37"/>
  <c r="F7" i="37"/>
  <c r="F6" i="37"/>
  <c r="F5" i="37"/>
  <c r="H14" i="36"/>
  <c r="E14" i="36"/>
  <c r="D14" i="36"/>
  <c r="H13" i="36"/>
  <c r="E13" i="36"/>
  <c r="D13" i="36"/>
  <c r="E12" i="36"/>
  <c r="D12" i="36"/>
  <c r="H11" i="36"/>
  <c r="E11" i="36"/>
  <c r="D11" i="36"/>
  <c r="H10" i="36"/>
  <c r="E10" i="36"/>
  <c r="D10" i="36"/>
  <c r="H9" i="36"/>
  <c r="E9" i="36"/>
  <c r="D9" i="36"/>
  <c r="H8" i="36"/>
  <c r="E8" i="36"/>
  <c r="D8" i="36"/>
  <c r="H7" i="36"/>
  <c r="E7" i="36"/>
  <c r="D7" i="36"/>
  <c r="H6" i="36"/>
  <c r="E6" i="36"/>
  <c r="D6" i="36"/>
  <c r="H5" i="36"/>
  <c r="E5" i="36"/>
  <c r="D5" i="36"/>
  <c r="H4" i="36"/>
  <c r="H12" i="36"/>
  <c r="B19" i="34"/>
  <c r="B18" i="34"/>
  <c r="B17" i="34"/>
  <c r="G16" i="34"/>
  <c r="B16" i="34"/>
  <c r="E15" i="34"/>
  <c r="B15" i="34"/>
  <c r="B14" i="34"/>
  <c r="B13" i="34"/>
  <c r="G12" i="34"/>
  <c r="B12" i="34"/>
  <c r="B11" i="34"/>
  <c r="G10" i="34"/>
  <c r="E10" i="34"/>
  <c r="B10" i="34"/>
  <c r="J9" i="34"/>
  <c r="I9" i="34"/>
  <c r="H9" i="34"/>
  <c r="G9" i="34"/>
  <c r="F9" i="34"/>
  <c r="E9" i="34"/>
  <c r="I8" i="34"/>
  <c r="G8" i="34"/>
  <c r="E8" i="34"/>
  <c r="G3" i="34"/>
  <c r="F3" i="34"/>
  <c r="E3" i="34"/>
  <c r="R31" i="33"/>
  <c r="Q31" i="33"/>
  <c r="P31" i="33"/>
  <c r="O31" i="33"/>
  <c r="N31" i="33"/>
  <c r="M31" i="33"/>
  <c r="L31" i="33"/>
  <c r="K31" i="33"/>
  <c r="J31" i="33"/>
  <c r="I31" i="33"/>
  <c r="H31" i="33"/>
  <c r="G31" i="33"/>
  <c r="D31" i="33"/>
  <c r="C31" i="33"/>
  <c r="R30" i="33"/>
  <c r="Q30" i="33"/>
  <c r="P30" i="33"/>
  <c r="O30" i="33"/>
  <c r="N30" i="33"/>
  <c r="M30" i="33"/>
  <c r="L30" i="33"/>
  <c r="K30" i="33"/>
  <c r="J30" i="33"/>
  <c r="I30" i="33"/>
  <c r="H30" i="33"/>
  <c r="G30" i="33"/>
  <c r="D30" i="33"/>
  <c r="C30" i="33"/>
  <c r="R29" i="33"/>
  <c r="Q29" i="33"/>
  <c r="P29" i="33"/>
  <c r="O29" i="33"/>
  <c r="N29" i="33"/>
  <c r="M29" i="33"/>
  <c r="L29" i="33"/>
  <c r="K29" i="33"/>
  <c r="J29" i="33"/>
  <c r="I29" i="33"/>
  <c r="H29" i="33"/>
  <c r="G29" i="33"/>
  <c r="D29" i="33"/>
  <c r="C29" i="33"/>
  <c r="R28" i="33"/>
  <c r="Q28" i="33"/>
  <c r="P28" i="33"/>
  <c r="O28" i="33"/>
  <c r="N28" i="33"/>
  <c r="M28" i="33"/>
  <c r="L28" i="33"/>
  <c r="K28" i="33"/>
  <c r="J28" i="33"/>
  <c r="I28" i="33"/>
  <c r="H28" i="33"/>
  <c r="G28" i="33"/>
  <c r="D28" i="33"/>
  <c r="C28" i="33"/>
  <c r="R27" i="33"/>
  <c r="Q27" i="33"/>
  <c r="P27" i="33"/>
  <c r="O27" i="33"/>
  <c r="N27" i="33"/>
  <c r="M27" i="33"/>
  <c r="L27" i="33"/>
  <c r="K27" i="33"/>
  <c r="J27" i="33"/>
  <c r="I27" i="33"/>
  <c r="H27" i="33"/>
  <c r="G27" i="33"/>
  <c r="D27" i="33"/>
  <c r="C27" i="33"/>
  <c r="R26" i="33"/>
  <c r="Q26" i="33"/>
  <c r="P26" i="33"/>
  <c r="O26" i="33"/>
  <c r="N26" i="33"/>
  <c r="M26" i="33"/>
  <c r="L26" i="33"/>
  <c r="K26" i="33"/>
  <c r="J26" i="33"/>
  <c r="I26" i="33"/>
  <c r="H26" i="33"/>
  <c r="G26" i="33"/>
  <c r="D26" i="33"/>
  <c r="C26" i="33"/>
  <c r="R25" i="33"/>
  <c r="Q25" i="33"/>
  <c r="P25" i="33"/>
  <c r="O25" i="33"/>
  <c r="N25" i="33"/>
  <c r="M25" i="33"/>
  <c r="L25" i="33"/>
  <c r="K25" i="33"/>
  <c r="J25" i="33"/>
  <c r="I25" i="33"/>
  <c r="H25" i="33"/>
  <c r="G25" i="33"/>
  <c r="D25" i="33"/>
  <c r="C25" i="33"/>
  <c r="R24" i="33"/>
  <c r="Q24" i="33"/>
  <c r="P24" i="33"/>
  <c r="O24" i="33"/>
  <c r="N24" i="33"/>
  <c r="M24" i="33"/>
  <c r="L24" i="33"/>
  <c r="K24" i="33"/>
  <c r="J24" i="33"/>
  <c r="I24" i="33"/>
  <c r="H24" i="33"/>
  <c r="G24" i="33"/>
  <c r="D24" i="33"/>
  <c r="C24" i="33"/>
  <c r="R23" i="33"/>
  <c r="Q23" i="33"/>
  <c r="P23" i="33"/>
  <c r="O23" i="33"/>
  <c r="N23" i="33"/>
  <c r="M23" i="33"/>
  <c r="L23" i="33"/>
  <c r="K23" i="33"/>
  <c r="J23" i="33"/>
  <c r="I23" i="33"/>
  <c r="H23" i="33"/>
  <c r="G23" i="33"/>
  <c r="D23" i="33"/>
  <c r="C23" i="33"/>
  <c r="R22" i="33"/>
  <c r="Q22" i="33"/>
  <c r="P22" i="33"/>
  <c r="O22" i="33"/>
  <c r="N22" i="33"/>
  <c r="M22" i="33"/>
  <c r="L22" i="33"/>
  <c r="K22" i="33"/>
  <c r="J22" i="33"/>
  <c r="I22" i="33"/>
  <c r="H22" i="33"/>
  <c r="G22" i="33"/>
  <c r="D22" i="33"/>
  <c r="C22" i="33"/>
  <c r="I21" i="33"/>
  <c r="J21" i="33"/>
  <c r="K21" i="33"/>
  <c r="L21" i="33"/>
  <c r="M21" i="33"/>
  <c r="N21" i="33"/>
  <c r="O21" i="33"/>
  <c r="P21" i="33"/>
  <c r="Q21" i="33"/>
  <c r="R21" i="33"/>
  <c r="H21" i="33"/>
  <c r="G21" i="33"/>
  <c r="R14" i="33"/>
  <c r="Q14" i="33"/>
  <c r="P14" i="33"/>
  <c r="O14" i="33"/>
  <c r="N14" i="33"/>
  <c r="M14" i="33"/>
  <c r="L14" i="33"/>
  <c r="K14" i="33"/>
  <c r="J14" i="33"/>
  <c r="I14" i="33"/>
  <c r="H14" i="33"/>
  <c r="G14" i="33"/>
  <c r="D14" i="33"/>
  <c r="C14" i="33"/>
  <c r="R13" i="33"/>
  <c r="Q13" i="33"/>
  <c r="P13" i="33"/>
  <c r="O13" i="33"/>
  <c r="N13" i="33"/>
  <c r="M13" i="33"/>
  <c r="L13" i="33"/>
  <c r="K13" i="33"/>
  <c r="J13" i="33"/>
  <c r="I13" i="33"/>
  <c r="H13" i="33"/>
  <c r="G13" i="33"/>
  <c r="D13" i="33"/>
  <c r="C13" i="33"/>
  <c r="R12" i="33"/>
  <c r="Q12" i="33"/>
  <c r="P12" i="33"/>
  <c r="O12" i="33"/>
  <c r="N12" i="33"/>
  <c r="M12" i="33"/>
  <c r="L12" i="33"/>
  <c r="K12" i="33"/>
  <c r="J12" i="33"/>
  <c r="I12" i="33"/>
  <c r="H12" i="33"/>
  <c r="G12" i="33"/>
  <c r="D12" i="33"/>
  <c r="C12" i="33"/>
  <c r="R11" i="33"/>
  <c r="Q11" i="33"/>
  <c r="P11" i="33"/>
  <c r="O11" i="33"/>
  <c r="N11" i="33"/>
  <c r="M11" i="33"/>
  <c r="L11" i="33"/>
  <c r="K11" i="33"/>
  <c r="J11" i="33"/>
  <c r="I11" i="33"/>
  <c r="H11" i="33"/>
  <c r="G11" i="33"/>
  <c r="D11" i="33"/>
  <c r="C11" i="33"/>
  <c r="R10" i="33"/>
  <c r="Q10" i="33"/>
  <c r="P10" i="33"/>
  <c r="O10" i="33"/>
  <c r="N10" i="33"/>
  <c r="M10" i="33"/>
  <c r="L10" i="33"/>
  <c r="K10" i="33"/>
  <c r="J10" i="33"/>
  <c r="I10" i="33"/>
  <c r="H10" i="33"/>
  <c r="G10" i="33"/>
  <c r="D10" i="33"/>
  <c r="C10" i="33"/>
  <c r="R9" i="33"/>
  <c r="Q9" i="33"/>
  <c r="P9" i="33"/>
  <c r="O9" i="33"/>
  <c r="N9" i="33"/>
  <c r="M9" i="33"/>
  <c r="L9" i="33"/>
  <c r="K9" i="33"/>
  <c r="J9" i="33"/>
  <c r="I9" i="33"/>
  <c r="H9" i="33"/>
  <c r="G9" i="33"/>
  <c r="D9" i="33"/>
  <c r="C9" i="33"/>
  <c r="R8" i="33"/>
  <c r="Q8" i="33"/>
  <c r="P8" i="33"/>
  <c r="O8" i="33"/>
  <c r="N8" i="33"/>
  <c r="M8" i="33"/>
  <c r="L8" i="33"/>
  <c r="K8" i="33"/>
  <c r="J8" i="33"/>
  <c r="I8" i="33"/>
  <c r="H8" i="33"/>
  <c r="G8" i="33"/>
  <c r="D8" i="33"/>
  <c r="C8" i="33"/>
  <c r="R7" i="33"/>
  <c r="Q7" i="33"/>
  <c r="P7" i="33"/>
  <c r="O7" i="33"/>
  <c r="N7" i="33"/>
  <c r="M7" i="33"/>
  <c r="L7" i="33"/>
  <c r="K7" i="33"/>
  <c r="J7" i="33"/>
  <c r="I7" i="33"/>
  <c r="H7" i="33"/>
  <c r="G7" i="33"/>
  <c r="D7" i="33"/>
  <c r="C7" i="33"/>
  <c r="R6" i="33"/>
  <c r="Q6" i="33"/>
  <c r="P6" i="33"/>
  <c r="O6" i="33"/>
  <c r="N6" i="33"/>
  <c r="M6" i="33"/>
  <c r="L6" i="33"/>
  <c r="K6" i="33"/>
  <c r="J6" i="33"/>
  <c r="I6" i="33"/>
  <c r="H6" i="33"/>
  <c r="G6" i="33"/>
  <c r="D6" i="33"/>
  <c r="C6" i="33"/>
  <c r="R5" i="33"/>
  <c r="Q5" i="33"/>
  <c r="P5" i="33"/>
  <c r="O5" i="33"/>
  <c r="N5" i="33"/>
  <c r="M5" i="33"/>
  <c r="L5" i="33"/>
  <c r="K5" i="33"/>
  <c r="J5" i="33"/>
  <c r="I5" i="33"/>
  <c r="H5" i="33"/>
  <c r="G5" i="33"/>
  <c r="D5" i="33"/>
  <c r="C5" i="33"/>
  <c r="H4" i="33"/>
  <c r="I4" i="33"/>
  <c r="J4" i="33"/>
  <c r="K4" i="33"/>
  <c r="L4" i="33"/>
  <c r="M4" i="33"/>
  <c r="N4" i="33"/>
  <c r="O4" i="33"/>
  <c r="P4" i="33"/>
  <c r="Q4" i="33"/>
  <c r="R4" i="33"/>
  <c r="G4" i="33"/>
  <c r="D31" i="32"/>
  <c r="C31" i="32"/>
  <c r="D30" i="32"/>
  <c r="C30" i="32"/>
  <c r="D29" i="32"/>
  <c r="C29" i="32"/>
  <c r="G28" i="32"/>
  <c r="D28" i="32"/>
  <c r="C28" i="32"/>
  <c r="D27" i="32"/>
  <c r="C27" i="32"/>
  <c r="D26" i="32"/>
  <c r="C26" i="32"/>
  <c r="G25" i="32"/>
  <c r="D25" i="32"/>
  <c r="C25" i="32"/>
  <c r="G24" i="32"/>
  <c r="D24" i="32"/>
  <c r="C24" i="32"/>
  <c r="D23" i="32"/>
  <c r="C23" i="32"/>
  <c r="D22" i="32"/>
  <c r="C22" i="32"/>
  <c r="H21" i="32"/>
  <c r="H29" i="32"/>
  <c r="G21" i="32"/>
  <c r="G29" i="32"/>
  <c r="D14" i="32"/>
  <c r="C14" i="32"/>
  <c r="D13" i="32"/>
  <c r="C13" i="32"/>
  <c r="G12" i="32"/>
  <c r="D12" i="32"/>
  <c r="C12" i="32"/>
  <c r="D11" i="32"/>
  <c r="C11" i="32"/>
  <c r="G10" i="32"/>
  <c r="D10" i="32"/>
  <c r="C10" i="32"/>
  <c r="D9" i="32"/>
  <c r="C9" i="32"/>
  <c r="H8" i="32"/>
  <c r="G8" i="32"/>
  <c r="D8" i="32"/>
  <c r="C8" i="32"/>
  <c r="D7" i="32"/>
  <c r="C7" i="32"/>
  <c r="G6" i="32"/>
  <c r="D6" i="32"/>
  <c r="C6" i="32"/>
  <c r="D5" i="32"/>
  <c r="C5" i="32"/>
  <c r="H4" i="32"/>
  <c r="H7" i="32"/>
  <c r="G4" i="32"/>
  <c r="G14" i="32"/>
  <c r="D31" i="31"/>
  <c r="C31" i="31"/>
  <c r="D30" i="31"/>
  <c r="C30" i="31"/>
  <c r="D29" i="31"/>
  <c r="C29" i="31"/>
  <c r="D28" i="31"/>
  <c r="C28" i="31"/>
  <c r="D27" i="31"/>
  <c r="C27" i="31"/>
  <c r="D26" i="31"/>
  <c r="C26" i="31"/>
  <c r="D25" i="31"/>
  <c r="C25" i="31"/>
  <c r="G24" i="31"/>
  <c r="D24" i="31"/>
  <c r="C24" i="31"/>
  <c r="D23" i="31"/>
  <c r="C23" i="31"/>
  <c r="D22" i="31"/>
  <c r="C22" i="31"/>
  <c r="G21" i="31"/>
  <c r="D14" i="31"/>
  <c r="C14" i="31"/>
  <c r="G13" i="31"/>
  <c r="D13" i="31"/>
  <c r="C13" i="31"/>
  <c r="D12" i="31"/>
  <c r="C12" i="31"/>
  <c r="D11" i="31"/>
  <c r="C11" i="31"/>
  <c r="D10" i="31"/>
  <c r="C10" i="31"/>
  <c r="D9" i="31"/>
  <c r="C9" i="31"/>
  <c r="D8" i="31"/>
  <c r="C8" i="31"/>
  <c r="D7" i="31"/>
  <c r="C7" i="31"/>
  <c r="G6" i="31"/>
  <c r="D6" i="31"/>
  <c r="C6" i="31"/>
  <c r="D5" i="31"/>
  <c r="C5" i="31"/>
  <c r="G4" i="31"/>
  <c r="G12" i="31"/>
  <c r="E189" i="26"/>
  <c r="D189" i="26"/>
  <c r="E188" i="26"/>
  <c r="D188" i="26"/>
  <c r="E187" i="26"/>
  <c r="D187" i="26"/>
  <c r="E186" i="26"/>
  <c r="D186" i="26"/>
  <c r="E185" i="26"/>
  <c r="D185" i="26"/>
  <c r="E184" i="26"/>
  <c r="D184" i="26"/>
  <c r="E183" i="26"/>
  <c r="D183" i="26"/>
  <c r="E182" i="26"/>
  <c r="D182" i="26"/>
  <c r="E181" i="26"/>
  <c r="D181" i="26"/>
  <c r="E180" i="26"/>
  <c r="D180" i="26"/>
  <c r="E179" i="26"/>
  <c r="D179" i="26"/>
  <c r="E178" i="26"/>
  <c r="D178" i="26"/>
  <c r="E177" i="26"/>
  <c r="D177" i="26"/>
  <c r="E176" i="26"/>
  <c r="D176" i="26"/>
  <c r="E175" i="26"/>
  <c r="D175" i="26"/>
  <c r="E174" i="26"/>
  <c r="D174" i="26"/>
  <c r="E173" i="26"/>
  <c r="D173" i="26"/>
  <c r="E172" i="26"/>
  <c r="D172" i="26"/>
  <c r="E171" i="26"/>
  <c r="D171" i="26"/>
  <c r="E170" i="26"/>
  <c r="D170" i="26"/>
  <c r="E169" i="26"/>
  <c r="D169" i="26"/>
  <c r="E168" i="26"/>
  <c r="D168" i="26"/>
  <c r="E167" i="26"/>
  <c r="D167" i="26"/>
  <c r="E166" i="26"/>
  <c r="D166" i="26"/>
  <c r="E165" i="26"/>
  <c r="D165" i="26"/>
  <c r="E164" i="26"/>
  <c r="D164" i="26"/>
  <c r="E163" i="26"/>
  <c r="D163" i="26"/>
  <c r="E162" i="26"/>
  <c r="D162" i="26"/>
  <c r="E161" i="26"/>
  <c r="D161" i="26"/>
  <c r="E160" i="26"/>
  <c r="D160" i="26"/>
  <c r="E159" i="26"/>
  <c r="D159" i="26"/>
  <c r="E158" i="26"/>
  <c r="D158" i="26"/>
  <c r="E157" i="26"/>
  <c r="D157" i="26"/>
  <c r="E156" i="26"/>
  <c r="D156" i="26"/>
  <c r="E155" i="26"/>
  <c r="D155" i="26"/>
  <c r="E154" i="26"/>
  <c r="D154" i="26"/>
  <c r="E153" i="26"/>
  <c r="D153" i="26"/>
  <c r="E152" i="26"/>
  <c r="D152" i="26"/>
  <c r="E151" i="26"/>
  <c r="D151" i="26"/>
  <c r="E150" i="26"/>
  <c r="D150" i="26"/>
  <c r="E149" i="26"/>
  <c r="D149" i="26"/>
  <c r="E148" i="26"/>
  <c r="D148" i="26"/>
  <c r="E147" i="26"/>
  <c r="D147" i="26"/>
  <c r="E146" i="26"/>
  <c r="D146" i="26"/>
  <c r="E145" i="26"/>
  <c r="D145" i="26"/>
  <c r="E144" i="26"/>
  <c r="D144" i="26"/>
  <c r="E143" i="26"/>
  <c r="D143" i="26"/>
  <c r="E142" i="26"/>
  <c r="D142" i="26"/>
  <c r="E141" i="26"/>
  <c r="D141" i="26"/>
  <c r="E140" i="26"/>
  <c r="D140" i="26"/>
  <c r="E139" i="26"/>
  <c r="D139" i="26"/>
  <c r="E138" i="26"/>
  <c r="D138" i="26"/>
  <c r="E137" i="26"/>
  <c r="D137" i="26"/>
  <c r="E136" i="26"/>
  <c r="D136" i="26"/>
  <c r="E135" i="26"/>
  <c r="D135" i="26"/>
  <c r="E134" i="26"/>
  <c r="D134" i="26"/>
  <c r="E133" i="26"/>
  <c r="D133" i="26"/>
  <c r="E132" i="26"/>
  <c r="D132" i="26"/>
  <c r="E131" i="26"/>
  <c r="D131" i="26"/>
  <c r="E130" i="26"/>
  <c r="D130" i="26"/>
  <c r="E129" i="26"/>
  <c r="D129" i="26"/>
  <c r="E128" i="26"/>
  <c r="D128" i="26"/>
  <c r="E127" i="26"/>
  <c r="D127" i="26"/>
  <c r="E126" i="26"/>
  <c r="D126" i="26"/>
  <c r="E125" i="26"/>
  <c r="D125" i="26"/>
  <c r="E124" i="26"/>
  <c r="D124" i="26"/>
  <c r="E123" i="26"/>
  <c r="D123" i="26"/>
  <c r="E122" i="26"/>
  <c r="D122" i="26"/>
  <c r="E121" i="26"/>
  <c r="D121" i="26"/>
  <c r="E120" i="26"/>
  <c r="D120" i="26"/>
  <c r="E119" i="26"/>
  <c r="D119" i="26"/>
  <c r="E118" i="26"/>
  <c r="D118" i="26"/>
  <c r="E117" i="26"/>
  <c r="D117" i="26"/>
  <c r="E116" i="26"/>
  <c r="D116" i="26"/>
  <c r="E115" i="26"/>
  <c r="D115" i="26"/>
  <c r="E114" i="26"/>
  <c r="D114" i="26"/>
  <c r="E113" i="26"/>
  <c r="D113" i="26"/>
  <c r="E112" i="26"/>
  <c r="D112" i="26"/>
  <c r="E111" i="26"/>
  <c r="D111" i="26"/>
  <c r="E110" i="26"/>
  <c r="D110" i="26"/>
  <c r="E109" i="26"/>
  <c r="D109" i="26"/>
  <c r="E108" i="26"/>
  <c r="D108" i="26"/>
  <c r="E107" i="26"/>
  <c r="D107" i="26"/>
  <c r="E106" i="26"/>
  <c r="D106" i="26"/>
  <c r="E105" i="26"/>
  <c r="D105" i="26"/>
  <c r="E104" i="26"/>
  <c r="D104" i="26"/>
  <c r="E103" i="26"/>
  <c r="D103" i="26"/>
  <c r="E102" i="26"/>
  <c r="D102" i="26"/>
  <c r="E101" i="26"/>
  <c r="D101" i="26"/>
  <c r="E100" i="26"/>
  <c r="D100" i="26"/>
  <c r="E99" i="26"/>
  <c r="D99" i="26"/>
  <c r="E98" i="26"/>
  <c r="D98" i="26"/>
  <c r="E97" i="26"/>
  <c r="D97" i="26"/>
  <c r="E96" i="26"/>
  <c r="D96" i="26"/>
  <c r="E95" i="26"/>
  <c r="D95" i="26"/>
  <c r="E94" i="26"/>
  <c r="D94" i="26"/>
  <c r="E93" i="26"/>
  <c r="D93" i="26"/>
  <c r="E92" i="26"/>
  <c r="D92" i="26"/>
  <c r="E91" i="26"/>
  <c r="D91" i="26"/>
  <c r="E90" i="26"/>
  <c r="D90" i="26"/>
  <c r="E89" i="26"/>
  <c r="D89" i="26"/>
  <c r="E88" i="26"/>
  <c r="D88" i="26"/>
  <c r="E87" i="26"/>
  <c r="D87" i="26"/>
  <c r="E86" i="26"/>
  <c r="D86" i="26"/>
  <c r="E85" i="26"/>
  <c r="D85" i="26"/>
  <c r="E84" i="26"/>
  <c r="D84" i="26"/>
  <c r="E83" i="26"/>
  <c r="D83" i="26"/>
  <c r="E82" i="26"/>
  <c r="D82" i="26"/>
  <c r="E81" i="26"/>
  <c r="D81" i="26"/>
  <c r="E80" i="26"/>
  <c r="D80" i="26"/>
  <c r="E79" i="26"/>
  <c r="D79" i="26"/>
  <c r="E78" i="26"/>
  <c r="D78" i="26"/>
  <c r="E77" i="26"/>
  <c r="D77" i="26"/>
  <c r="E76" i="26"/>
  <c r="D76" i="26"/>
  <c r="E75" i="26"/>
  <c r="D75" i="26"/>
  <c r="E74" i="26"/>
  <c r="D74" i="26"/>
  <c r="E73" i="26"/>
  <c r="D73" i="26"/>
  <c r="E72" i="26"/>
  <c r="D72" i="26"/>
  <c r="E71" i="26"/>
  <c r="D71" i="26"/>
  <c r="E70" i="26"/>
  <c r="D70" i="26"/>
  <c r="E69" i="26"/>
  <c r="D69" i="26"/>
  <c r="E68" i="26"/>
  <c r="D68" i="26"/>
  <c r="E67" i="26"/>
  <c r="D67" i="26"/>
  <c r="E66" i="26"/>
  <c r="D66" i="26"/>
  <c r="E65" i="26"/>
  <c r="D65" i="26"/>
  <c r="E64" i="26"/>
  <c r="D64" i="26"/>
  <c r="E63" i="26"/>
  <c r="D63" i="26"/>
  <c r="E62" i="26"/>
  <c r="D62" i="26"/>
  <c r="E61" i="26"/>
  <c r="D61" i="26"/>
  <c r="E60" i="26"/>
  <c r="D60" i="26"/>
  <c r="E59" i="26"/>
  <c r="D59" i="26"/>
  <c r="E58" i="26"/>
  <c r="D58" i="26"/>
  <c r="E57" i="26"/>
  <c r="D57" i="26"/>
  <c r="E56" i="26"/>
  <c r="D56" i="26"/>
  <c r="E55" i="26"/>
  <c r="D55" i="26"/>
  <c r="E54" i="26"/>
  <c r="D54" i="26"/>
  <c r="E53" i="26"/>
  <c r="D53" i="26"/>
  <c r="E52" i="26"/>
  <c r="D52" i="26"/>
  <c r="E51" i="26"/>
  <c r="D51" i="26"/>
  <c r="E50" i="26"/>
  <c r="D50" i="26"/>
  <c r="E49" i="26"/>
  <c r="D49" i="26"/>
  <c r="E48" i="26"/>
  <c r="D48" i="26"/>
  <c r="E47" i="26"/>
  <c r="D47" i="26"/>
  <c r="E46" i="26"/>
  <c r="D46" i="26"/>
  <c r="E45" i="26"/>
  <c r="D45" i="26"/>
  <c r="E44" i="26"/>
  <c r="D44" i="26"/>
  <c r="E43" i="26"/>
  <c r="D43" i="26"/>
  <c r="E42" i="26"/>
  <c r="D42" i="26"/>
  <c r="E41" i="26"/>
  <c r="D41" i="26"/>
  <c r="E40" i="26"/>
  <c r="D40" i="26"/>
  <c r="E39" i="26"/>
  <c r="D39" i="26"/>
  <c r="E38" i="26"/>
  <c r="D38" i="26"/>
  <c r="E37" i="26"/>
  <c r="D37" i="26"/>
  <c r="E36" i="26"/>
  <c r="D36" i="26"/>
  <c r="E35" i="26"/>
  <c r="D35" i="26"/>
  <c r="E34" i="26"/>
  <c r="D34" i="26"/>
  <c r="E33" i="26"/>
  <c r="D33" i="26"/>
  <c r="E32" i="26"/>
  <c r="D32" i="26"/>
  <c r="E31" i="26"/>
  <c r="D31" i="26"/>
  <c r="E30" i="26"/>
  <c r="D30" i="26"/>
  <c r="E29" i="26"/>
  <c r="D29" i="26"/>
  <c r="E28" i="26"/>
  <c r="D28" i="26"/>
  <c r="E27" i="26"/>
  <c r="D27" i="26"/>
  <c r="E26" i="26"/>
  <c r="D26" i="26"/>
  <c r="E25" i="26"/>
  <c r="D25" i="26"/>
  <c r="E24" i="26"/>
  <c r="D24" i="26"/>
  <c r="E23" i="26"/>
  <c r="D23" i="26"/>
  <c r="E22" i="26"/>
  <c r="D22" i="26"/>
  <c r="E21" i="26"/>
  <c r="D21" i="26"/>
  <c r="E20" i="26"/>
  <c r="D20" i="26"/>
  <c r="E19" i="26"/>
  <c r="D19" i="26"/>
  <c r="E18" i="26"/>
  <c r="D18" i="26"/>
  <c r="E17" i="26"/>
  <c r="D17" i="26"/>
  <c r="E16" i="26"/>
  <c r="D16" i="26"/>
  <c r="E15" i="26"/>
  <c r="D15" i="26"/>
  <c r="E14" i="26"/>
  <c r="D14" i="26"/>
  <c r="E13" i="26"/>
  <c r="D13" i="26"/>
  <c r="E12" i="26"/>
  <c r="D12" i="26"/>
  <c r="E11" i="26"/>
  <c r="D11" i="26"/>
  <c r="E10" i="26"/>
  <c r="D10" i="26"/>
  <c r="E9" i="26"/>
  <c r="D9" i="26"/>
  <c r="E8" i="26"/>
  <c r="D8" i="26"/>
  <c r="E7" i="26"/>
  <c r="D7" i="26"/>
  <c r="E6" i="26"/>
  <c r="D6" i="26"/>
  <c r="E5" i="26"/>
  <c r="D5" i="26"/>
  <c r="E4" i="26"/>
  <c r="D4" i="26"/>
  <c r="D60" i="18"/>
  <c r="D59" i="18"/>
  <c r="D58" i="18"/>
  <c r="D57" i="18"/>
  <c r="D56" i="18"/>
  <c r="D55" i="18"/>
  <c r="D54" i="18"/>
  <c r="D53" i="18"/>
  <c r="D52" i="18"/>
  <c r="D51" i="18"/>
  <c r="D50" i="18"/>
  <c r="D49"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4" i="18"/>
  <c r="D13" i="18"/>
  <c r="D12" i="18"/>
  <c r="D11" i="18"/>
  <c r="D10" i="18"/>
  <c r="D9" i="18"/>
  <c r="D8" i="18"/>
  <c r="D7" i="18"/>
  <c r="D6" i="18"/>
  <c r="D5" i="18"/>
  <c r="D4" i="18"/>
  <c r="H164" i="14"/>
  <c r="D164" i="14"/>
  <c r="H163" i="14"/>
  <c r="D163" i="14"/>
  <c r="H162" i="14"/>
  <c r="D162" i="14"/>
  <c r="H161" i="14"/>
  <c r="D161" i="14"/>
  <c r="H160" i="14"/>
  <c r="D160" i="14"/>
  <c r="H159" i="14"/>
  <c r="D159" i="14"/>
  <c r="H158" i="14"/>
  <c r="D158" i="14"/>
  <c r="H157" i="14"/>
  <c r="D157" i="14"/>
  <c r="H156" i="14"/>
  <c r="D156" i="14"/>
  <c r="H155" i="14"/>
  <c r="D155" i="14"/>
  <c r="H154" i="14"/>
  <c r="D154" i="14"/>
  <c r="H153" i="14"/>
  <c r="D153" i="14"/>
  <c r="H152" i="14"/>
  <c r="D152" i="14"/>
  <c r="H151" i="14"/>
  <c r="D151" i="14"/>
  <c r="H150" i="14"/>
  <c r="D150" i="14"/>
  <c r="H149" i="14"/>
  <c r="D149" i="14"/>
  <c r="H148" i="14"/>
  <c r="D148" i="14"/>
  <c r="H147" i="14"/>
  <c r="D147" i="14"/>
  <c r="H146" i="14"/>
  <c r="D146" i="14"/>
  <c r="H145" i="14"/>
  <c r="D145" i="14"/>
  <c r="H144" i="14"/>
  <c r="D144" i="14"/>
  <c r="H143" i="14"/>
  <c r="D143" i="14"/>
  <c r="H142" i="14"/>
  <c r="D142" i="14"/>
  <c r="H141" i="14"/>
  <c r="D141" i="14"/>
  <c r="H140" i="14"/>
  <c r="D140" i="14"/>
  <c r="H139" i="14"/>
  <c r="D139" i="14"/>
  <c r="H138" i="14"/>
  <c r="D138" i="14"/>
  <c r="H137" i="14"/>
  <c r="D137" i="14"/>
  <c r="H136" i="14"/>
  <c r="D136" i="14"/>
  <c r="H135" i="14"/>
  <c r="D135" i="14"/>
  <c r="H134" i="14"/>
  <c r="D134" i="14"/>
  <c r="H133" i="14"/>
  <c r="D133" i="14"/>
  <c r="H132" i="14"/>
  <c r="D132" i="14"/>
  <c r="H131" i="14"/>
  <c r="D131" i="14"/>
  <c r="H130" i="14"/>
  <c r="D130" i="14"/>
  <c r="H129" i="14"/>
  <c r="D129" i="14"/>
  <c r="H128" i="14"/>
  <c r="D128" i="14"/>
  <c r="H127" i="14"/>
  <c r="D127" i="14"/>
  <c r="H126" i="14"/>
  <c r="D126" i="14"/>
  <c r="H125" i="14"/>
  <c r="D125" i="14"/>
  <c r="H124" i="14"/>
  <c r="D124" i="14"/>
  <c r="H123" i="14"/>
  <c r="D123" i="14"/>
  <c r="H122" i="14"/>
  <c r="D122" i="14"/>
  <c r="H121" i="14"/>
  <c r="D121" i="14"/>
  <c r="H120" i="14"/>
  <c r="D120" i="14"/>
  <c r="H119" i="14"/>
  <c r="D119" i="14"/>
  <c r="H118" i="14"/>
  <c r="D118" i="14"/>
  <c r="H117" i="14"/>
  <c r="D117" i="14"/>
  <c r="H116" i="14"/>
  <c r="D116" i="14"/>
  <c r="H115" i="14"/>
  <c r="D115" i="14"/>
  <c r="H114" i="14"/>
  <c r="D114" i="14"/>
  <c r="H113" i="14"/>
  <c r="D113" i="14"/>
  <c r="H112" i="14"/>
  <c r="D112" i="14"/>
  <c r="H111" i="14"/>
  <c r="D111" i="14"/>
  <c r="H110" i="14"/>
  <c r="D110" i="14"/>
  <c r="H109" i="14"/>
  <c r="D109" i="14"/>
  <c r="H108" i="14"/>
  <c r="D108" i="14"/>
  <c r="H107" i="14"/>
  <c r="D107" i="14"/>
  <c r="H106" i="14"/>
  <c r="D106" i="14"/>
  <c r="H105" i="14"/>
  <c r="D105" i="14"/>
  <c r="H104" i="14"/>
  <c r="D104" i="14"/>
  <c r="H103" i="14"/>
  <c r="D103" i="14"/>
  <c r="H102" i="14"/>
  <c r="D102" i="14"/>
  <c r="H101" i="14"/>
  <c r="D101" i="14"/>
  <c r="H100" i="14"/>
  <c r="D100" i="14"/>
  <c r="H99" i="14"/>
  <c r="D99" i="14"/>
  <c r="H98" i="14"/>
  <c r="D98" i="14"/>
  <c r="H97" i="14"/>
  <c r="D97" i="14"/>
  <c r="H96" i="14"/>
  <c r="D96" i="14"/>
  <c r="H95" i="14"/>
  <c r="D95" i="14"/>
  <c r="H94" i="14"/>
  <c r="D94" i="14"/>
  <c r="H93" i="14"/>
  <c r="D93" i="14"/>
  <c r="H92" i="14"/>
  <c r="D92" i="14"/>
  <c r="H91" i="14"/>
  <c r="D91" i="14"/>
  <c r="H90" i="14"/>
  <c r="D90" i="14"/>
  <c r="H89" i="14"/>
  <c r="D89" i="14"/>
  <c r="H88" i="14"/>
  <c r="D88" i="14"/>
  <c r="H87" i="14"/>
  <c r="D87" i="14"/>
  <c r="H86" i="14"/>
  <c r="D86" i="14"/>
  <c r="H85" i="14"/>
  <c r="D85" i="14"/>
  <c r="H84" i="14"/>
  <c r="D84" i="14"/>
  <c r="H83" i="14"/>
  <c r="D83" i="14"/>
  <c r="H82" i="14"/>
  <c r="D82" i="14"/>
  <c r="H81" i="14"/>
  <c r="D81" i="14"/>
  <c r="H80" i="14"/>
  <c r="D80" i="14"/>
  <c r="H79" i="14"/>
  <c r="D79" i="14"/>
  <c r="H78" i="14"/>
  <c r="D78" i="14"/>
  <c r="H77" i="14"/>
  <c r="D77" i="14"/>
  <c r="H76" i="14"/>
  <c r="D76" i="14"/>
  <c r="H75" i="14"/>
  <c r="D75" i="14"/>
  <c r="H74" i="14"/>
  <c r="D74" i="14"/>
  <c r="H73" i="14"/>
  <c r="D73" i="14"/>
  <c r="H72" i="14"/>
  <c r="D72" i="14"/>
  <c r="H71" i="14"/>
  <c r="D71" i="14"/>
  <c r="H70" i="14"/>
  <c r="D70" i="14"/>
  <c r="H69" i="14"/>
  <c r="D69" i="14"/>
  <c r="H68" i="14"/>
  <c r="D68" i="14"/>
  <c r="H67" i="14"/>
  <c r="D67" i="14"/>
  <c r="H66" i="14"/>
  <c r="D66" i="14"/>
  <c r="H65" i="14"/>
  <c r="D65" i="14"/>
  <c r="H64" i="14"/>
  <c r="D64" i="14"/>
  <c r="H63" i="14"/>
  <c r="D63" i="14"/>
  <c r="H62" i="14"/>
  <c r="D62" i="14"/>
  <c r="H61" i="14"/>
  <c r="D61" i="14"/>
  <c r="H60" i="14"/>
  <c r="D60" i="14"/>
  <c r="H59" i="14"/>
  <c r="D59" i="14"/>
  <c r="H58" i="14"/>
  <c r="D58" i="14"/>
  <c r="H57" i="14"/>
  <c r="D57" i="14"/>
  <c r="H56" i="14"/>
  <c r="D56" i="14"/>
  <c r="H55" i="14"/>
  <c r="D55" i="14"/>
  <c r="H54" i="14"/>
  <c r="D54" i="14"/>
  <c r="H53" i="14"/>
  <c r="D53" i="14"/>
  <c r="H52" i="14"/>
  <c r="D52" i="14"/>
  <c r="H51" i="14"/>
  <c r="D51" i="14"/>
  <c r="H50" i="14"/>
  <c r="D50" i="14"/>
  <c r="H49" i="14"/>
  <c r="D49" i="14"/>
  <c r="H48" i="14"/>
  <c r="D48" i="14"/>
  <c r="H47" i="14"/>
  <c r="D47" i="14"/>
  <c r="H46" i="14"/>
  <c r="D46" i="14"/>
  <c r="H45" i="14"/>
  <c r="D45" i="14"/>
  <c r="H44" i="14"/>
  <c r="D44" i="14"/>
  <c r="H43" i="14"/>
  <c r="D43" i="14"/>
  <c r="H42" i="14"/>
  <c r="D42" i="14"/>
  <c r="H41" i="14"/>
  <c r="D41" i="14"/>
  <c r="H40" i="14"/>
  <c r="D40" i="14"/>
  <c r="H39" i="14"/>
  <c r="D39" i="14"/>
  <c r="H38" i="14"/>
  <c r="D38" i="14"/>
  <c r="H37" i="14"/>
  <c r="D37" i="14"/>
  <c r="H36" i="14"/>
  <c r="D36" i="14"/>
  <c r="H35" i="14"/>
  <c r="H34" i="14"/>
  <c r="D34" i="14"/>
  <c r="H33" i="14"/>
  <c r="D33" i="14"/>
  <c r="H32" i="14"/>
  <c r="D32" i="14"/>
  <c r="H31" i="14"/>
  <c r="D31" i="14"/>
  <c r="H30" i="14"/>
  <c r="D30" i="14"/>
  <c r="H29" i="14"/>
  <c r="D29" i="14"/>
  <c r="H28" i="14"/>
  <c r="D28" i="14"/>
  <c r="H27" i="14"/>
  <c r="D27" i="14"/>
  <c r="H26" i="14"/>
  <c r="D26" i="14"/>
  <c r="H25" i="14"/>
  <c r="D25" i="14"/>
  <c r="H24" i="14"/>
  <c r="D24" i="14"/>
  <c r="H23" i="14"/>
  <c r="D23" i="14"/>
  <c r="H22" i="14"/>
  <c r="D22" i="14"/>
  <c r="H21" i="14"/>
  <c r="D21" i="14"/>
  <c r="H20" i="14"/>
  <c r="D20" i="14"/>
  <c r="H19" i="14"/>
  <c r="D19" i="14"/>
  <c r="H18" i="14"/>
  <c r="D18" i="14"/>
  <c r="H17" i="14"/>
  <c r="D17" i="14"/>
  <c r="H16" i="14"/>
  <c r="D16" i="14"/>
  <c r="H15" i="14"/>
  <c r="D15" i="14"/>
  <c r="H14" i="14"/>
  <c r="D14" i="14"/>
  <c r="H13" i="14"/>
  <c r="D13" i="14"/>
  <c r="H12" i="14"/>
  <c r="D12" i="14"/>
  <c r="H11" i="14"/>
  <c r="D11" i="14"/>
  <c r="H10" i="14"/>
  <c r="D10" i="14"/>
  <c r="H9" i="14"/>
  <c r="D9" i="14"/>
  <c r="H8" i="14"/>
  <c r="D8" i="14"/>
  <c r="H7" i="14"/>
  <c r="D7" i="14"/>
  <c r="H6" i="14"/>
  <c r="D6" i="14"/>
  <c r="H5" i="14"/>
  <c r="D5" i="14"/>
  <c r="B6" i="4"/>
  <c r="C42" i="3"/>
  <c r="C43" i="3"/>
  <c r="C44" i="3"/>
  <c r="C45" i="3"/>
  <c r="C46" i="3"/>
  <c r="C28" i="3"/>
  <c r="D28" i="3"/>
  <c r="C24" i="3"/>
  <c r="C36" i="3"/>
  <c r="C23" i="3"/>
  <c r="C20" i="3"/>
  <c r="D20" i="3"/>
  <c r="D19" i="3"/>
  <c r="E19" i="3"/>
  <c r="C19" i="3"/>
  <c r="C18" i="3"/>
  <c r="D18" i="3"/>
  <c r="C17" i="3"/>
  <c r="D17" i="3"/>
  <c r="C9" i="3"/>
  <c r="C8" i="3"/>
  <c r="D49" i="2"/>
  <c r="C49" i="2"/>
  <c r="D48" i="2"/>
  <c r="C48" i="2"/>
  <c r="D47" i="2"/>
  <c r="C47" i="2"/>
  <c r="D46" i="2"/>
  <c r="C46" i="2"/>
  <c r="D45" i="2"/>
  <c r="C45" i="2"/>
  <c r="D44" i="2"/>
  <c r="C44" i="2"/>
  <c r="D43" i="2"/>
  <c r="C43" i="2"/>
  <c r="D42" i="2"/>
  <c r="C42" i="2"/>
  <c r="D41" i="2"/>
  <c r="C41" i="2"/>
  <c r="D40" i="2"/>
  <c r="C40" i="2"/>
  <c r="D39" i="2"/>
  <c r="C39" i="2"/>
  <c r="D38" i="2"/>
  <c r="C38" i="2"/>
  <c r="D37" i="2"/>
  <c r="C37" i="2"/>
  <c r="D36" i="2"/>
  <c r="C36" i="2"/>
  <c r="D35" i="2"/>
  <c r="C35" i="2"/>
  <c r="D34" i="2"/>
  <c r="C34" i="2"/>
  <c r="D33" i="2"/>
  <c r="C33" i="2"/>
  <c r="D32" i="2"/>
  <c r="C32" i="2"/>
  <c r="D31" i="2"/>
  <c r="C31" i="2"/>
  <c r="D30" i="2"/>
  <c r="C30" i="2"/>
  <c r="D29" i="2"/>
  <c r="C29" i="2"/>
  <c r="D28" i="2"/>
  <c r="C28" i="2"/>
  <c r="D27" i="2"/>
  <c r="C27" i="2"/>
  <c r="D26" i="2"/>
  <c r="C26" i="2"/>
  <c r="D25" i="2"/>
  <c r="C25" i="2"/>
  <c r="D24" i="2"/>
  <c r="C24" i="2"/>
  <c r="D23" i="2"/>
  <c r="C23" i="2"/>
  <c r="D22" i="2"/>
  <c r="C22" i="2"/>
  <c r="D21" i="2"/>
  <c r="C21" i="2"/>
  <c r="D20" i="2"/>
  <c r="C20" i="2"/>
  <c r="D19" i="2"/>
  <c r="C19" i="2"/>
  <c r="D18" i="2"/>
  <c r="C18" i="2"/>
  <c r="D17" i="2"/>
  <c r="C17" i="2"/>
  <c r="D16" i="2"/>
  <c r="C16" i="2"/>
  <c r="D15" i="2"/>
  <c r="C15" i="2"/>
  <c r="D14" i="2"/>
  <c r="C14" i="2"/>
  <c r="D13" i="2"/>
  <c r="C13" i="2"/>
  <c r="D12" i="2"/>
  <c r="C12" i="2"/>
  <c r="D11" i="2"/>
  <c r="C11" i="2"/>
  <c r="D10" i="2"/>
  <c r="C10" i="2"/>
  <c r="D9" i="2"/>
  <c r="C9" i="2"/>
  <c r="D8" i="2"/>
  <c r="C8" i="2"/>
  <c r="D7" i="2"/>
  <c r="C7" i="2"/>
  <c r="D6" i="2"/>
  <c r="C6" i="2"/>
  <c r="D5" i="2"/>
  <c r="C5" i="2"/>
  <c r="N2" i="45"/>
  <c r="O2" i="55"/>
  <c r="P2" i="55"/>
  <c r="M2" i="52"/>
  <c r="F37" i="3"/>
  <c r="E18" i="3"/>
  <c r="G5" i="31"/>
  <c r="G27" i="31"/>
  <c r="H21" i="31"/>
  <c r="G29" i="31"/>
  <c r="G28" i="31"/>
  <c r="G31" i="31"/>
  <c r="F14" i="34"/>
  <c r="F12" i="34"/>
  <c r="F17" i="34"/>
  <c r="F13" i="34"/>
  <c r="F18" i="34"/>
  <c r="H3" i="34"/>
  <c r="F11" i="34"/>
  <c r="F19" i="34"/>
  <c r="E17" i="3"/>
  <c r="E28" i="3"/>
  <c r="C40" i="3"/>
  <c r="F17" i="3"/>
  <c r="F28" i="3"/>
  <c r="C37" i="3"/>
  <c r="G9" i="31"/>
  <c r="G5" i="32"/>
  <c r="G7" i="32"/>
  <c r="H12" i="32"/>
  <c r="G15" i="34"/>
  <c r="G17" i="34"/>
  <c r="G13" i="34"/>
  <c r="G18" i="34"/>
  <c r="G14" i="34"/>
  <c r="I3" i="34"/>
  <c r="G19" i="34"/>
  <c r="G11" i="34"/>
  <c r="G23" i="31"/>
  <c r="J10" i="38"/>
  <c r="J14" i="38"/>
  <c r="J7" i="38"/>
  <c r="J12" i="38"/>
  <c r="J5" i="38"/>
  <c r="J8" i="38"/>
  <c r="J6" i="38"/>
  <c r="C25" i="3"/>
  <c r="G26" i="31"/>
  <c r="G30" i="31"/>
  <c r="G13" i="32"/>
  <c r="G9" i="32"/>
  <c r="G11" i="32"/>
  <c r="G30" i="32"/>
  <c r="G26" i="32"/>
  <c r="G22" i="32"/>
  <c r="G31" i="32"/>
  <c r="G27" i="32"/>
  <c r="G8" i="31"/>
  <c r="G10" i="31"/>
  <c r="H4" i="31"/>
  <c r="G7" i="31"/>
  <c r="G11" i="31"/>
  <c r="G14" i="31"/>
  <c r="H13" i="32"/>
  <c r="H9" i="32"/>
  <c r="H5" i="32"/>
  <c r="H14" i="32"/>
  <c r="H10" i="32"/>
  <c r="H6" i="32"/>
  <c r="H11" i="32"/>
  <c r="H30" i="32"/>
  <c r="H26" i="32"/>
  <c r="H22" i="32"/>
  <c r="H31" i="32"/>
  <c r="H27" i="32"/>
  <c r="H23" i="32"/>
  <c r="H28" i="32"/>
  <c r="H24" i="32"/>
  <c r="G22" i="31"/>
  <c r="G25" i="31"/>
  <c r="I4" i="32"/>
  <c r="I21" i="32"/>
  <c r="G23" i="32"/>
  <c r="H25" i="32"/>
  <c r="F10" i="34"/>
  <c r="F15" i="34"/>
  <c r="E13" i="34"/>
  <c r="E16" i="34"/>
  <c r="E11" i="34"/>
  <c r="E12" i="34"/>
  <c r="E17" i="34"/>
  <c r="E18" i="34"/>
  <c r="E14" i="34"/>
  <c r="F16" i="34"/>
  <c r="E19" i="34"/>
  <c r="O2" i="45"/>
  <c r="I5" i="38"/>
  <c r="I10" i="38"/>
  <c r="I12" i="38"/>
  <c r="I14" i="38"/>
  <c r="I9" i="38"/>
  <c r="N2" i="43"/>
  <c r="N2" i="49"/>
  <c r="O2" i="54"/>
  <c r="I31" i="32"/>
  <c r="I27" i="32"/>
  <c r="I23" i="32"/>
  <c r="I28" i="32"/>
  <c r="I30" i="32"/>
  <c r="I25" i="32"/>
  <c r="J21" i="32"/>
  <c r="I29" i="32"/>
  <c r="I26" i="32"/>
  <c r="I24" i="32"/>
  <c r="I22" i="32"/>
  <c r="I14" i="32"/>
  <c r="I10" i="32"/>
  <c r="I6" i="32"/>
  <c r="I13" i="32"/>
  <c r="J4" i="32"/>
  <c r="I11" i="32"/>
  <c r="I9" i="32"/>
  <c r="I7" i="32"/>
  <c r="I12" i="32"/>
  <c r="I5" i="32"/>
  <c r="I8" i="32"/>
  <c r="H9" i="31"/>
  <c r="J4" i="31"/>
  <c r="H11" i="31"/>
  <c r="H13" i="31"/>
  <c r="H10" i="31"/>
  <c r="H6" i="31"/>
  <c r="H14" i="31"/>
  <c r="H7" i="31"/>
  <c r="I4" i="31"/>
  <c r="H8" i="31"/>
  <c r="H12" i="31"/>
  <c r="H5" i="31"/>
  <c r="I17" i="34"/>
  <c r="I18" i="34"/>
  <c r="I14" i="34"/>
  <c r="I19" i="34"/>
  <c r="I15" i="34"/>
  <c r="I10" i="34"/>
  <c r="I11" i="34"/>
  <c r="I12" i="34"/>
  <c r="I16" i="34"/>
  <c r="I13" i="34"/>
  <c r="F34" i="3"/>
  <c r="F39" i="3"/>
  <c r="F40" i="3"/>
  <c r="F36" i="3"/>
  <c r="G39" i="3"/>
  <c r="G35" i="3"/>
  <c r="F35" i="3"/>
  <c r="H35" i="3"/>
  <c r="D35" i="3"/>
  <c r="C35" i="3"/>
  <c r="H16" i="34"/>
  <c r="H13" i="34"/>
  <c r="H18" i="34"/>
  <c r="H14" i="34"/>
  <c r="J3" i="34"/>
  <c r="H19" i="34"/>
  <c r="H15" i="34"/>
  <c r="H10" i="34"/>
  <c r="H12" i="34"/>
  <c r="H17" i="34"/>
  <c r="H11" i="34"/>
  <c r="O2" i="49"/>
  <c r="C34" i="3"/>
  <c r="F25" i="3"/>
  <c r="C39" i="3"/>
  <c r="D31" i="3"/>
  <c r="D25" i="3"/>
  <c r="C31" i="3"/>
  <c r="E31" i="3"/>
  <c r="E25" i="3"/>
  <c r="H28" i="31"/>
  <c r="H30" i="31"/>
  <c r="H22" i="31"/>
  <c r="H29" i="31"/>
  <c r="H25" i="31"/>
  <c r="H26" i="31"/>
  <c r="H23" i="31"/>
  <c r="H27" i="31"/>
  <c r="J21" i="31"/>
  <c r="H31" i="31"/>
  <c r="I21" i="31"/>
  <c r="H24" i="31"/>
  <c r="J14" i="32"/>
  <c r="J10" i="32"/>
  <c r="J6" i="32"/>
  <c r="J11" i="32"/>
  <c r="J7" i="32"/>
  <c r="J13" i="32"/>
  <c r="J9" i="32"/>
  <c r="J12" i="32"/>
  <c r="J5" i="32"/>
  <c r="J8" i="32"/>
  <c r="J31" i="32"/>
  <c r="J27" i="32"/>
  <c r="J23" i="32"/>
  <c r="J28" i="32"/>
  <c r="J24" i="32"/>
  <c r="J29" i="32"/>
  <c r="J25" i="32"/>
  <c r="J26" i="32"/>
  <c r="J22" i="32"/>
  <c r="J30" i="32"/>
  <c r="D24" i="3"/>
  <c r="D23" i="3"/>
  <c r="D39" i="3"/>
  <c r="D34" i="3"/>
  <c r="G34" i="3"/>
  <c r="I10" i="31"/>
  <c r="I12" i="31"/>
  <c r="I14" i="31"/>
  <c r="I7" i="31"/>
  <c r="I11" i="31"/>
  <c r="I8" i="31"/>
  <c r="I9" i="31"/>
  <c r="I5" i="31"/>
  <c r="I13" i="31"/>
  <c r="I6" i="31"/>
  <c r="J18" i="34"/>
  <c r="J14" i="34"/>
  <c r="J19" i="34"/>
  <c r="J15" i="34"/>
  <c r="J10" i="34"/>
  <c r="J11" i="34"/>
  <c r="J16" i="34"/>
  <c r="J12" i="34"/>
  <c r="J17" i="34"/>
  <c r="J13" i="34"/>
  <c r="E23" i="3"/>
  <c r="E24" i="3"/>
  <c r="I29" i="31"/>
  <c r="I31" i="31"/>
  <c r="I23" i="31"/>
  <c r="I25" i="31"/>
  <c r="I22" i="31"/>
  <c r="I26" i="31"/>
  <c r="I30" i="31"/>
  <c r="I27" i="31"/>
  <c r="I28" i="31"/>
  <c r="I24" i="31"/>
  <c r="H34" i="3"/>
  <c r="F23" i="3"/>
  <c r="F24" i="3"/>
  <c r="H39" i="3"/>
  <c r="L2" i="40" l="1"/>
  <c r="L2" i="41"/>
  <c r="P44" i="44"/>
  <c r="P10" i="44"/>
  <c r="P12" i="44"/>
  <c r="P66" i="44"/>
  <c r="P61" i="44"/>
  <c r="P38" i="44"/>
  <c r="P20" i="44"/>
  <c r="P15" i="44"/>
  <c r="P21" i="44"/>
  <c r="P52" i="44"/>
  <c r="P48" i="44"/>
  <c r="P9" i="44"/>
  <c r="P4" i="44"/>
  <c r="P49" i="44"/>
  <c r="P65" i="44"/>
  <c r="P43" i="44"/>
  <c r="P36" i="44"/>
  <c r="P19" i="44"/>
  <c r="P3" i="44"/>
  <c r="P60" i="44"/>
  <c r="P14" i="44"/>
  <c r="P8" i="44"/>
  <c r="P42" i="44"/>
  <c r="P51" i="44"/>
  <c r="P47" i="44"/>
  <c r="P18" i="44"/>
  <c r="P6" i="44"/>
  <c r="P62" i="44"/>
  <c r="P64" i="44"/>
  <c r="P45" i="44"/>
  <c r="P59" i="44"/>
  <c r="P13" i="44"/>
  <c r="P22" i="44"/>
  <c r="P57" i="44"/>
  <c r="O57" i="44" s="1"/>
  <c r="P46" i="44"/>
  <c r="P7" i="44"/>
  <c r="P58" i="44"/>
  <c r="P39" i="44"/>
  <c r="P63" i="44"/>
  <c r="P50" i="44"/>
  <c r="P41" i="44"/>
  <c r="P17" i="44"/>
  <c r="P16" i="44"/>
  <c r="P5" i="44"/>
  <c r="Q2" i="44"/>
  <c r="N2" i="44"/>
  <c r="O49" i="44"/>
  <c r="O5" i="44"/>
  <c r="O45" i="44"/>
  <c r="O44" i="44"/>
  <c r="O47" i="44"/>
  <c r="O17" i="44"/>
  <c r="O15" i="44"/>
  <c r="O51" i="44"/>
  <c r="O52" i="44"/>
  <c r="O48" i="44"/>
  <c r="O9" i="44"/>
  <c r="O4" i="44"/>
  <c r="O8" i="44"/>
  <c r="O65" i="44"/>
  <c r="O43" i="44"/>
  <c r="O36" i="44"/>
  <c r="O19" i="44"/>
  <c r="O14" i="44"/>
  <c r="O39" i="44"/>
  <c r="O64" i="44"/>
  <c r="O42" i="44"/>
  <c r="O18" i="44"/>
  <c r="O50" i="44"/>
  <c r="O13" i="44"/>
  <c r="O12" i="44"/>
  <c r="O16" i="44"/>
  <c r="O46" i="44"/>
  <c r="O63" i="44"/>
  <c r="O6" i="44"/>
  <c r="O62" i="44"/>
  <c r="J6" i="31"/>
  <c r="N2" i="42"/>
  <c r="O2" i="42" s="1"/>
  <c r="N2" i="50"/>
  <c r="N2" i="57"/>
  <c r="K11" i="31"/>
  <c r="J28" i="31"/>
  <c r="K13" i="31"/>
  <c r="K24" i="31"/>
  <c r="K12" i="31"/>
  <c r="K23" i="31"/>
  <c r="J29" i="31"/>
  <c r="J26" i="31"/>
  <c r="J8" i="31"/>
  <c r="J12" i="31"/>
  <c r="K10" i="31"/>
  <c r="K9" i="31"/>
  <c r="J5" i="31"/>
  <c r="J22" i="31"/>
  <c r="J11" i="31"/>
  <c r="J27" i="31"/>
  <c r="K25" i="31"/>
  <c r="K14" i="31"/>
  <c r="J30" i="31"/>
  <c r="J10" i="31"/>
  <c r="J7" i="31"/>
  <c r="K8" i="31"/>
  <c r="J31" i="31"/>
  <c r="J25" i="31"/>
  <c r="K28" i="31"/>
  <c r="K6" i="31"/>
  <c r="K22" i="31"/>
  <c r="K29" i="31"/>
  <c r="K26" i="31"/>
  <c r="J14" i="31"/>
  <c r="J13" i="31"/>
  <c r="K5" i="31"/>
  <c r="K30" i="31"/>
  <c r="K31" i="31"/>
  <c r="K7" i="31"/>
  <c r="J9" i="31"/>
  <c r="J24" i="31"/>
  <c r="K27" i="31"/>
  <c r="J23" i="31"/>
  <c r="M7" i="46" l="1"/>
  <c r="M6" i="46"/>
  <c r="M5" i="46"/>
  <c r="M4" i="46"/>
  <c r="M3" i="46"/>
  <c r="N2" i="46"/>
  <c r="O41" i="44"/>
  <c r="O53" i="44"/>
  <c r="P53" i="44"/>
  <c r="Q66" i="44"/>
  <c r="Q61" i="44"/>
  <c r="Q38" i="44"/>
  <c r="Q20" i="44"/>
  <c r="Q15" i="44"/>
  <c r="Q59" i="44"/>
  <c r="Q16" i="44"/>
  <c r="Q10" i="44"/>
  <c r="Q52" i="44"/>
  <c r="Q48" i="44"/>
  <c r="Q9" i="44"/>
  <c r="Q4" i="44"/>
  <c r="Q49" i="44"/>
  <c r="Q65" i="44"/>
  <c r="Q43" i="44"/>
  <c r="Q36" i="44"/>
  <c r="Q19" i="44"/>
  <c r="Q57" i="44"/>
  <c r="Q60" i="44"/>
  <c r="Q14" i="44"/>
  <c r="Q21" i="44"/>
  <c r="Q51" i="44"/>
  <c r="Q47" i="44"/>
  <c r="Q8" i="44"/>
  <c r="Q3" i="44"/>
  <c r="Q13" i="44"/>
  <c r="Q62" i="44"/>
  <c r="Q64" i="44"/>
  <c r="Q42" i="44"/>
  <c r="Q18" i="44"/>
  <c r="Q39" i="44"/>
  <c r="Q5" i="44"/>
  <c r="Q44" i="44"/>
  <c r="Q46" i="44"/>
  <c r="Q7" i="44"/>
  <c r="Q22" i="44"/>
  <c r="Q63" i="44"/>
  <c r="Q50" i="44"/>
  <c r="Q41" i="44"/>
  <c r="Q17" i="44"/>
  <c r="Q6" i="44"/>
  <c r="Q58" i="44"/>
  <c r="Q12" i="44"/>
  <c r="Q45" i="44"/>
  <c r="O2" i="50"/>
  <c r="O2" i="57"/>
  <c r="Q2" i="48"/>
  <c r="Q53" i="44" l="1"/>
  <c r="N3" i="46"/>
  <c r="N13"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tc={D7B23A65-06F0-46CC-B36B-2940A6D08D7D}</author>
  </authors>
  <commentList>
    <comment ref="J23" authorId="0" shapeId="0" xr:uid="{D7B23A65-06F0-46CC-B36B-2940A6D08D7D}">
      <text>
        <t>[Threaded comment]
Your version of Excel allows you to read this threaded comment; however, any edits to it will get removed if the file is opened in a newer version of Excel. Learn more: https://go.microsoft.com/fwlink/?linkid=870924
Comment:
    Restated from Anglo to Valterra Platinum</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tc={F12F4D8C-15B5-4154-B968-22E68BB8E1A9}</author>
  </authors>
  <commentList>
    <comment ref="H1" authorId="0" shapeId="0" xr:uid="{F12F4D8C-15B5-4154-B968-22E68BB8E1A9}">
      <text>
        <t>[Threaded comment]
Your version of Excel allows you to read this threaded comment; however, any edits to it will get removed if the file is opened in a newer version of Excel. Learn more: https://go.microsoft.com/fwlink/?linkid=870924
Comment:
    @Schultz, Hannah (Valterra Platinum) , I have noticed that this data is already included in the sustainability reporting, but no feedback has been provided yet. I will update it once we receive the report data to avoid double reporting.</t>
      </text>
    </comment>
  </commentList>
</comments>
</file>

<file path=xl/sharedStrings.xml><?xml version="1.0" encoding="utf-8"?>
<sst xmlns="http://schemas.openxmlformats.org/spreadsheetml/2006/main" count="53909" uniqueCount="11156">
  <si>
    <t>Reporting Tables</t>
  </si>
  <si>
    <t>Metric ID</t>
  </si>
  <si>
    <t>Dimension</t>
  </si>
  <si>
    <t>Metric Name</t>
  </si>
  <si>
    <t>Dimension Value</t>
  </si>
  <si>
    <t>DATES PAGE</t>
  </si>
  <si>
    <t>UPDATE BLUE INPUT CELLS ONLY</t>
  </si>
  <si>
    <t>Current Year</t>
  </si>
  <si>
    <t>Reporting Quarter</t>
  </si>
  <si>
    <t>Q1</t>
  </si>
  <si>
    <t>March 31,</t>
  </si>
  <si>
    <t>Period Year</t>
  </si>
  <si>
    <t>2024</t>
  </si>
  <si>
    <t>Q2</t>
  </si>
  <si>
    <t>June 30,</t>
  </si>
  <si>
    <t>Period Year Prior</t>
  </si>
  <si>
    <t>Fiscal Year</t>
  </si>
  <si>
    <t>Q3</t>
  </si>
  <si>
    <t>September 30,</t>
  </si>
  <si>
    <t>Signature Date</t>
  </si>
  <si>
    <t>Q4</t>
  </si>
  <si>
    <t>December 31,</t>
  </si>
  <si>
    <t>Shares Outstanding Date</t>
  </si>
  <si>
    <t>Press Release Date</t>
  </si>
  <si>
    <t>CELLS BELOW ARE FORMULA DRIVEN. LINK YOUR DATES OUT TO ALL APPLICABLE DOCUMENTS, PRESENTATIONS AND WORKBOOKS TO AID IN THE ROLL FORWARD PROCESS.</t>
  </si>
  <si>
    <t>ATTENTION: DO NOT LINK ANY OF THESE DATES TO THE XBRL DEI PAGE (SCROLL TO BOTTOM FOR DEI DATE SECTION)</t>
  </si>
  <si>
    <t>Prior Fiscal Years</t>
  </si>
  <si>
    <t>Year to Date (in months)</t>
  </si>
  <si>
    <t>QTD and YTD</t>
  </si>
  <si>
    <t>Quarter</t>
  </si>
  <si>
    <t>Period Ends</t>
  </si>
  <si>
    <t>Current quarter end</t>
  </si>
  <si>
    <t>Prior year quarter end</t>
  </si>
  <si>
    <t>Two years prior end</t>
  </si>
  <si>
    <t>Three years prior end</t>
  </si>
  <si>
    <t>Current year end</t>
  </si>
  <si>
    <t>Prior year end</t>
  </si>
  <si>
    <t>Month Ends</t>
  </si>
  <si>
    <t>First Month of Current Quarter</t>
  </si>
  <si>
    <t>Second Month of Current Quarter</t>
  </si>
  <si>
    <t>Third Month of Current Quarter</t>
  </si>
  <si>
    <t>Dates w/text</t>
  </si>
  <si>
    <t>QTD Period Dates</t>
  </si>
  <si>
    <t>YTD Period Dates</t>
  </si>
  <si>
    <t>Wrapping text</t>
  </si>
  <si>
    <t>Future Years</t>
  </si>
  <si>
    <t>Formula lookup 1</t>
  </si>
  <si>
    <t>Value</t>
  </si>
  <si>
    <t>Year</t>
  </si>
  <si>
    <t>Functional currency</t>
  </si>
  <si>
    <t>$</t>
  </si>
  <si>
    <t>Precision</t>
  </si>
  <si>
    <t>millions</t>
  </si>
  <si>
    <t>Table headers</t>
  </si>
  <si>
    <t>Dynamic Wording</t>
  </si>
  <si>
    <t>increase</t>
  </si>
  <si>
    <t>decrease</t>
  </si>
  <si>
    <r>
      <rPr>
        <sz val="14"/>
        <color rgb="FF000000"/>
        <rFont val="Adelle Sans"/>
      </rPr>
      <t xml:space="preserve">For any questions around the Source Section please refer to the </t>
    </r>
    <r>
      <rPr>
        <i/>
        <sz val="14"/>
        <color rgb="FF000000"/>
        <rFont val="Adelle Sans"/>
      </rPr>
      <t>"</t>
    </r>
    <r>
      <rPr>
        <b/>
        <i/>
        <sz val="14"/>
        <color rgb="FF000000"/>
        <rFont val="Adelle Sans"/>
      </rPr>
      <t>Get latest values from ESG Program</t>
    </r>
    <r>
      <rPr>
        <i/>
        <sz val="14"/>
        <color rgb="FF000000"/>
        <rFont val="Adelle Sans"/>
      </rPr>
      <t>"</t>
    </r>
    <r>
      <rPr>
        <sz val="14"/>
        <color rgb="FF000000"/>
        <rFont val="Adelle Sans"/>
      </rPr>
      <t xml:space="preserve"> section of the </t>
    </r>
    <r>
      <rPr>
        <u/>
        <sz val="14"/>
        <color rgb="FF0000FF"/>
        <rFont val="Adelle Sans"/>
      </rPr>
      <t>Factbook Support Article</t>
    </r>
  </si>
  <si>
    <t>Key</t>
  </si>
  <si>
    <t>Metric Code</t>
  </si>
  <si>
    <t>Notes</t>
  </si>
  <si>
    <t>Amended</t>
  </si>
  <si>
    <t>Year Amended</t>
  </si>
  <si>
    <t>M52</t>
  </si>
  <si>
    <t>M53</t>
  </si>
  <si>
    <t>M54</t>
  </si>
  <si>
    <t>M55</t>
  </si>
  <si>
    <t>M307</t>
  </si>
  <si>
    <t>M308</t>
  </si>
  <si>
    <t>M309</t>
  </si>
  <si>
    <t>M310</t>
  </si>
  <si>
    <t>M458</t>
  </si>
  <si>
    <t xml:space="preserve">Identify the significant issues that are the focus of the company’s participation in public policy development and lobbying, including within any business association that the company is a member of; describe the company’s strategy relevant to these areas of focus, identifying any differences between its lobbying positions and its purpose, policies, goals and other public positions. </t>
  </si>
  <si>
    <t>M459</t>
  </si>
  <si>
    <t>M460</t>
  </si>
  <si>
    <t>Rand million</t>
  </si>
  <si>
    <t>M461</t>
  </si>
  <si>
    <t xml:space="preserve">Through our responsible sourcing programme, we monitor and evaluate sustainability and labour risks linked to our suppliers, ensuring we work with suppliers and build their capacity to deal with these risks. Our social performance is managed and assessed in terms of Anglo American’s social way 3.0 policy framework. </t>
  </si>
  <si>
    <t>M462</t>
  </si>
  <si>
    <t>Refer to the statistics provided above on cases reported, closed and outcomes.</t>
  </si>
  <si>
    <t>M463</t>
  </si>
  <si>
    <t>M464</t>
  </si>
  <si>
    <t xml:space="preserve">Our independently managed whistleblowing facility, YourVoice, provides a confidential and secure mechanism for these complaints to be anonymously reported and respectfully managed by an independent third party. YourVoice is available to 24hrs to all our employees, contractors, suppliers and other stakeholders, it enables them to raise concerns about potentially unethical, unlawful or unsafe conduct or practices that conflict with our Values and Code of Conduct, without fear of retaliation. </t>
  </si>
  <si>
    <t>M465</t>
  </si>
  <si>
    <t>The company has clear protocols for managing, investigating, 
prosecuting and disclosing whistleblowing reports. All concerns are recorded and assessed for investigation. If a contravention of 
our ethics policies is substantiated, disciplinary action or sanctions are taken.</t>
  </si>
  <si>
    <t>M466</t>
  </si>
  <si>
    <t>M469</t>
  </si>
  <si>
    <t>M470</t>
  </si>
  <si>
    <t>M474</t>
  </si>
  <si>
    <t>South Africa</t>
  </si>
  <si>
    <t>M433</t>
  </si>
  <si>
    <t>Rustenburg Base Metal Refiners</t>
  </si>
  <si>
    <t>M159</t>
  </si>
  <si>
    <t>M160</t>
  </si>
  <si>
    <t>2 (Mogalakwena &amp; Mototolo)</t>
  </si>
  <si>
    <t>M161</t>
  </si>
  <si>
    <t xml:space="preserve">Anglo Platinum will ensure that all sites have an agreed project plan by 2030 to ensure NPI is achieved over the LOA. All sites have an intergrated Biodiversity management Program consisting out of the following components with full compliance by the end of 2025: Biodiversity &amp; Ecosystem services baseline, Imapact assessmnet &amp; Mitigation planning,  Biodiversity offset &amp; Compensation management plan, Biomonitoring Program, Nature Positive Outcomes and Implimentation and management </t>
  </si>
  <si>
    <t>M162</t>
  </si>
  <si>
    <t>M163</t>
  </si>
  <si>
    <t>M164</t>
  </si>
  <si>
    <t>M165</t>
  </si>
  <si>
    <t>2 Sites. Mogalakwena situted close to Witvinger Nature Resreve and Mototolo situated in the Sekhukuneland centre of plant endemism.</t>
  </si>
  <si>
    <t>M636</t>
  </si>
  <si>
    <t>M640</t>
  </si>
  <si>
    <t>M641</t>
  </si>
  <si>
    <t>M642</t>
  </si>
  <si>
    <t>M643</t>
  </si>
  <si>
    <t>M644</t>
  </si>
  <si>
    <t>M645</t>
  </si>
  <si>
    <t>M646</t>
  </si>
  <si>
    <t>M647</t>
  </si>
  <si>
    <t>M648</t>
  </si>
  <si>
    <t>M649</t>
  </si>
  <si>
    <t>M455</t>
  </si>
  <si>
    <t>M456</t>
  </si>
  <si>
    <t>M457</t>
  </si>
  <si>
    <t>M440</t>
  </si>
  <si>
    <t>M441</t>
  </si>
  <si>
    <t>M442</t>
  </si>
  <si>
    <t>M443</t>
  </si>
  <si>
    <t>M444</t>
  </si>
  <si>
    <t>M446</t>
  </si>
  <si>
    <t>M447</t>
  </si>
  <si>
    <t>M449</t>
  </si>
  <si>
    <t>M452</t>
  </si>
  <si>
    <t>M453</t>
  </si>
  <si>
    <t>M291</t>
  </si>
  <si>
    <t>M292</t>
  </si>
  <si>
    <t>M293</t>
  </si>
  <si>
    <t>M294</t>
  </si>
  <si>
    <t>M295</t>
  </si>
  <si>
    <t>M296</t>
  </si>
  <si>
    <t>M297</t>
  </si>
  <si>
    <t>M298</t>
  </si>
  <si>
    <t>M299</t>
  </si>
  <si>
    <t>M300</t>
  </si>
  <si>
    <t>M301</t>
  </si>
  <si>
    <t>M302</t>
  </si>
  <si>
    <t>M303</t>
  </si>
  <si>
    <t>M304</t>
  </si>
  <si>
    <t>M305</t>
  </si>
  <si>
    <t>M306</t>
  </si>
  <si>
    <t>M651</t>
  </si>
  <si>
    <t>M652</t>
  </si>
  <si>
    <t>M653</t>
  </si>
  <si>
    <t>M654</t>
  </si>
  <si>
    <t>M655</t>
  </si>
  <si>
    <t>M331</t>
  </si>
  <si>
    <t>M332</t>
  </si>
  <si>
    <t>M333</t>
  </si>
  <si>
    <t>M334</t>
  </si>
  <si>
    <t>M335</t>
  </si>
  <si>
    <t>M336</t>
  </si>
  <si>
    <t>M154</t>
  </si>
  <si>
    <t>M155</t>
  </si>
  <si>
    <t>M156</t>
  </si>
  <si>
    <t>M157</t>
  </si>
  <si>
    <t>M158</t>
  </si>
  <si>
    <t>M555</t>
  </si>
  <si>
    <t>No Value</t>
  </si>
  <si>
    <t>M568</t>
  </si>
  <si>
    <t>M569</t>
  </si>
  <si>
    <t>M570</t>
  </si>
  <si>
    <t>M571</t>
  </si>
  <si>
    <t>M572</t>
  </si>
  <si>
    <t>M311</t>
  </si>
  <si>
    <t>M313</t>
  </si>
  <si>
    <t>M314</t>
  </si>
  <si>
    <t>M315</t>
  </si>
  <si>
    <t>M316</t>
  </si>
  <si>
    <t>M322</t>
  </si>
  <si>
    <t>M323</t>
  </si>
  <si>
    <t>M324</t>
  </si>
  <si>
    <t>M325</t>
  </si>
  <si>
    <t>M326</t>
  </si>
  <si>
    <t>The organisation has adopted Anglo American’s Group compliance processes which include privacy policies; privacy risk assessments; risk tracking and remediation processes; training; third party due diligence; contractual processes to ensure security of processing; transparency notices made available to stakeholders explaining purpose and use of personal data; and retention procedures.</t>
  </si>
  <si>
    <t>M379</t>
  </si>
  <si>
    <t>Ml('000m3)</t>
  </si>
  <si>
    <t>M269</t>
  </si>
  <si>
    <t>M270</t>
  </si>
  <si>
    <t>M271</t>
  </si>
  <si>
    <t>M432</t>
  </si>
  <si>
    <t>ACP</t>
  </si>
  <si>
    <t>M491</t>
  </si>
  <si>
    <t>M492</t>
  </si>
  <si>
    <t>M493</t>
  </si>
  <si>
    <t>M494</t>
  </si>
  <si>
    <t>M495</t>
  </si>
  <si>
    <t>M496</t>
  </si>
  <si>
    <t>M497</t>
  </si>
  <si>
    <t>M498</t>
  </si>
  <si>
    <t>M499</t>
  </si>
  <si>
    <t>M500</t>
  </si>
  <si>
    <t>M380</t>
  </si>
  <si>
    <t>M381</t>
  </si>
  <si>
    <t>M382</t>
  </si>
  <si>
    <t>M383</t>
  </si>
  <si>
    <t>M384</t>
  </si>
  <si>
    <t>M385</t>
  </si>
  <si>
    <t>M386</t>
  </si>
  <si>
    <t>M387</t>
  </si>
  <si>
    <t>M388</t>
  </si>
  <si>
    <t>M389</t>
  </si>
  <si>
    <t>M390</t>
  </si>
  <si>
    <t>M391</t>
  </si>
  <si>
    <t>M392</t>
  </si>
  <si>
    <t>M393</t>
  </si>
  <si>
    <t>M394</t>
  </si>
  <si>
    <t>M395</t>
  </si>
  <si>
    <t>M396</t>
  </si>
  <si>
    <t>M397</t>
  </si>
  <si>
    <t>M398</t>
  </si>
  <si>
    <t>M399</t>
  </si>
  <si>
    <t>M400</t>
  </si>
  <si>
    <t>M401</t>
  </si>
  <si>
    <t>M402</t>
  </si>
  <si>
    <t>M403</t>
  </si>
  <si>
    <t>M196</t>
  </si>
  <si>
    <t>M199</t>
  </si>
  <si>
    <t>M200</t>
  </si>
  <si>
    <t>M203</t>
  </si>
  <si>
    <t>M206</t>
  </si>
  <si>
    <t>M223</t>
  </si>
  <si>
    <t>M224</t>
  </si>
  <si>
    <t>M227</t>
  </si>
  <si>
    <t>M229</t>
  </si>
  <si>
    <t>M230</t>
  </si>
  <si>
    <t>M233</t>
  </si>
  <si>
    <t>M238</t>
  </si>
  <si>
    <t>M239</t>
  </si>
  <si>
    <t>M241</t>
  </si>
  <si>
    <t>M242</t>
  </si>
  <si>
    <t>M244</t>
  </si>
  <si>
    <t>M245</t>
  </si>
  <si>
    <t>M246</t>
  </si>
  <si>
    <t>M247</t>
  </si>
  <si>
    <t>M248</t>
  </si>
  <si>
    <t>M251</t>
  </si>
  <si>
    <t>M253</t>
  </si>
  <si>
    <t>M254</t>
  </si>
  <si>
    <t>M259</t>
  </si>
  <si>
    <t>M260</t>
  </si>
  <si>
    <t>M262</t>
  </si>
  <si>
    <t>M263</t>
  </si>
  <si>
    <t>M532</t>
  </si>
  <si>
    <t>M533</t>
  </si>
  <si>
    <t>M534</t>
  </si>
  <si>
    <t>M535</t>
  </si>
  <si>
    <t>M536</t>
  </si>
  <si>
    <t>n/a</t>
  </si>
  <si>
    <t>M537</t>
  </si>
  <si>
    <t>M538</t>
  </si>
  <si>
    <t>M539</t>
  </si>
  <si>
    <t>M540</t>
  </si>
  <si>
    <t>M541</t>
  </si>
  <si>
    <t>M542</t>
  </si>
  <si>
    <t>M543</t>
  </si>
  <si>
    <t>M544</t>
  </si>
  <si>
    <t>M545</t>
  </si>
  <si>
    <t>M546</t>
  </si>
  <si>
    <t>M547</t>
  </si>
  <si>
    <t>Zimbabwe</t>
  </si>
  <si>
    <t>M548</t>
  </si>
  <si>
    <t>M549</t>
  </si>
  <si>
    <t>M550</t>
  </si>
  <si>
    <t>M551</t>
  </si>
  <si>
    <t>M552</t>
  </si>
  <si>
    <t>M553</t>
  </si>
  <si>
    <t>M554</t>
  </si>
  <si>
    <t>M22</t>
  </si>
  <si>
    <t>M23</t>
  </si>
  <si>
    <t>M24</t>
  </si>
  <si>
    <t>M25</t>
  </si>
  <si>
    <t>M26</t>
  </si>
  <si>
    <t>M743</t>
  </si>
  <si>
    <t>M744</t>
  </si>
  <si>
    <t>M524</t>
  </si>
  <si>
    <t>M525</t>
  </si>
  <si>
    <t>M526</t>
  </si>
  <si>
    <t>M671</t>
  </si>
  <si>
    <t>M672</t>
  </si>
  <si>
    <t>M682</t>
  </si>
  <si>
    <t>M683</t>
  </si>
  <si>
    <t>M684</t>
  </si>
  <si>
    <t>M690</t>
  </si>
  <si>
    <t>M691</t>
  </si>
  <si>
    <t>M692</t>
  </si>
  <si>
    <t>M693</t>
  </si>
  <si>
    <t>M694</t>
  </si>
  <si>
    <t>M695</t>
  </si>
  <si>
    <t>M696</t>
  </si>
  <si>
    <t>M697</t>
  </si>
  <si>
    <t>M272</t>
  </si>
  <si>
    <t>M277</t>
  </si>
  <si>
    <t>M278</t>
  </si>
  <si>
    <t>M279</t>
  </si>
  <si>
    <t>M280</t>
  </si>
  <si>
    <t>M281</t>
  </si>
  <si>
    <t>M282</t>
  </si>
  <si>
    <t>M283</t>
  </si>
  <si>
    <t>M284</t>
  </si>
  <si>
    <t>M285</t>
  </si>
  <si>
    <t>M264</t>
  </si>
  <si>
    <t>M100</t>
  </si>
  <si>
    <t>million GJ</t>
  </si>
  <si>
    <t>M101</t>
  </si>
  <si>
    <t>M102</t>
  </si>
  <si>
    <t>M103</t>
  </si>
  <si>
    <t>M104</t>
  </si>
  <si>
    <t>M105</t>
  </si>
  <si>
    <t>mGJ!tCueq</t>
  </si>
  <si>
    <t>M106</t>
  </si>
  <si>
    <t>GJ/tonne milled</t>
  </si>
  <si>
    <t>M750</t>
  </si>
  <si>
    <t>M107</t>
  </si>
  <si>
    <t>M108</t>
  </si>
  <si>
    <t>M143</t>
  </si>
  <si>
    <t>M144</t>
  </si>
  <si>
    <t>M145</t>
  </si>
  <si>
    <t>M146</t>
  </si>
  <si>
    <t>M147</t>
  </si>
  <si>
    <t>M148</t>
  </si>
  <si>
    <t>M10</t>
  </si>
  <si>
    <t>Rate per million hours worked</t>
  </si>
  <si>
    <t>2023M11Location_Rustenburg Base Metal Refiners</t>
  </si>
  <si>
    <t>M11</t>
  </si>
  <si>
    <t>2023M11Location_Mototolo Mine’</t>
  </si>
  <si>
    <t>Mototolo Mine’</t>
  </si>
  <si>
    <t>Waterval smelter</t>
  </si>
  <si>
    <t>Polokwane smelter</t>
  </si>
  <si>
    <t>2023M11Location_Dishaba mine</t>
  </si>
  <si>
    <t>Dishaba mine</t>
  </si>
  <si>
    <t>Unki Mine</t>
  </si>
  <si>
    <t>Mortimer smelter</t>
  </si>
  <si>
    <t>2023M11Location_Mogalakwena Mine°</t>
  </si>
  <si>
    <t>Mogalakwena Mine°</t>
  </si>
  <si>
    <t>Amandelbult concentrators*</t>
  </si>
  <si>
    <t>2023M11Location_Tumela mine</t>
  </si>
  <si>
    <t>Tumela mine</t>
  </si>
  <si>
    <t>2023M11Location_Mogalakwena concentrators</t>
  </si>
  <si>
    <t>Mogalakwena concentrators</t>
  </si>
  <si>
    <t>Unki smelted</t>
  </si>
  <si>
    <t>2023M11Location_Amandelbult concentrators*</t>
  </si>
  <si>
    <t>Mototolo concentrator°</t>
  </si>
  <si>
    <t>Precious Metals Refinery</t>
  </si>
  <si>
    <t>2023M11Location_Unki smelted</t>
  </si>
  <si>
    <t>2023M11Location_Mortimer smelter</t>
  </si>
  <si>
    <t>2023M11Location_Unki Mine</t>
  </si>
  <si>
    <t>2023M11Location_Waterval smelter</t>
  </si>
  <si>
    <t>2023M11Location_Unki concentrator</t>
  </si>
  <si>
    <t>Unki concentrator</t>
  </si>
  <si>
    <t>2023M11Location_Precious Metals Refinery</t>
  </si>
  <si>
    <t>2023M11Location_ACP</t>
  </si>
  <si>
    <t>2023M11Location_Mototolo concentrator°</t>
  </si>
  <si>
    <t>2023M11Location_Polokwane smelter</t>
  </si>
  <si>
    <t>Greenfield projects"</t>
  </si>
  <si>
    <t>M12</t>
  </si>
  <si>
    <t>M13</t>
  </si>
  <si>
    <t>M14</t>
  </si>
  <si>
    <t>M15</t>
  </si>
  <si>
    <t>M16</t>
  </si>
  <si>
    <t>M17</t>
  </si>
  <si>
    <t>M18</t>
  </si>
  <si>
    <t>M19</t>
  </si>
  <si>
    <t>M9</t>
  </si>
  <si>
    <t>2023M9Location_Mototolo Mine’</t>
  </si>
  <si>
    <t>2023M9Location_Dishaba mine</t>
  </si>
  <si>
    <t>2023M9Location_Mogalakwena Mine°</t>
  </si>
  <si>
    <t>2023M9Location_Unki smelted</t>
  </si>
  <si>
    <t>2023M9Location_Mogalakwena concentrators</t>
  </si>
  <si>
    <t>2023M9Location_Unki Mine</t>
  </si>
  <si>
    <t>2023M9Location_ACP</t>
  </si>
  <si>
    <t>2023M9Location_Polokwane smelter</t>
  </si>
  <si>
    <t>2023M9Location_Rustenburg Base Metal Refiners</t>
  </si>
  <si>
    <t>2023M9Location_Greenfield projects"</t>
  </si>
  <si>
    <t>2023M9Location_Tumela mine</t>
  </si>
  <si>
    <t>2023M9Location_Mototolo concentrator°</t>
  </si>
  <si>
    <t>2023M9Location_Amandelbult concentrators*</t>
  </si>
  <si>
    <t>2023M9Location_Mortimer smelter</t>
  </si>
  <si>
    <t>2023M9Location_Waterval smelter</t>
  </si>
  <si>
    <t>2023M9Location_Precious Metals Refinery</t>
  </si>
  <si>
    <t>2023M9Location_Unki concentrator</t>
  </si>
  <si>
    <t>M20</t>
  </si>
  <si>
    <t>Material Handling</t>
  </si>
  <si>
    <t>2023M20Risk Factors_COVID-19 exposure</t>
  </si>
  <si>
    <t>COVID-19 exposure</t>
  </si>
  <si>
    <t>Falling or Dropped Objects</t>
  </si>
  <si>
    <t>2023M20Risk Factors_Vertical Conveyance</t>
  </si>
  <si>
    <t>Vertical Conveyance</t>
  </si>
  <si>
    <t>Weather</t>
  </si>
  <si>
    <t>2023M20Risk Factors_Aviation</t>
  </si>
  <si>
    <t>Aviation</t>
  </si>
  <si>
    <t>Other</t>
  </si>
  <si>
    <t>2023M20Risk Factors_Assault / Violence &amp; Crime</t>
  </si>
  <si>
    <t>Assault / Violence &amp; Crime</t>
  </si>
  <si>
    <t>Harmful Substances &amp; Environments</t>
  </si>
  <si>
    <t>2023M20Risk Factors_Uncontrolled Release of Energy</t>
  </si>
  <si>
    <t>Uncontrolled Release of Energy</t>
  </si>
  <si>
    <t>2023M20Risk Factors_Harmful Substances &amp; Environments</t>
  </si>
  <si>
    <t>2023M20Risk Factors_Mobile Equipment</t>
  </si>
  <si>
    <t>Mobile Equipment</t>
  </si>
  <si>
    <t>2023M20Risk Factors_Injections / Stings &amp; Bites</t>
  </si>
  <si>
    <t>Injections / Stings &amp; Bites</t>
  </si>
  <si>
    <t>"Fall of Ground (Underground)"</t>
  </si>
  <si>
    <t>2023M20Risk Factors_"Rolling or Sliding Rock / Material (Open Pit /  Open Cast)"</t>
  </si>
  <si>
    <t>"Rolling or Sliding Rock / Material (Open Pit /  Open Cast)"</t>
  </si>
  <si>
    <t>Inrush / Inundation &amp; Engulfment</t>
  </si>
  <si>
    <t>2023M20Risk Factors_Moving Machinery</t>
  </si>
  <si>
    <t>Moving Machinery</t>
  </si>
  <si>
    <t>2023M20Risk Factors_Material Handling</t>
  </si>
  <si>
    <t>Subsidence or Caving</t>
  </si>
  <si>
    <t>Hand &amp; Power Tools</t>
  </si>
  <si>
    <t>2023M20Risk Factors_Fire or Explosion</t>
  </si>
  <si>
    <t>Fire or Explosion</t>
  </si>
  <si>
    <t>Explosives Management</t>
  </si>
  <si>
    <t>2023M20Risk Factors_Weather</t>
  </si>
  <si>
    <t>2023M20Risk Factors_Other</t>
  </si>
  <si>
    <t>2023M20Risk Factors_"Fall of Ground (Underground)"</t>
  </si>
  <si>
    <t>Slip / Trip &amp; Fall</t>
  </si>
  <si>
    <t>2023M20Risk Factors_Subsidence or Caving</t>
  </si>
  <si>
    <t>Fall from Heights</t>
  </si>
  <si>
    <t>2023M20Risk Factors_Inrush / Inundation &amp; Engulfment</t>
  </si>
  <si>
    <t>2023M20Risk Factors_Hand &amp; Power Tools</t>
  </si>
  <si>
    <t>2023M20Risk Factors_Fall from Heights</t>
  </si>
  <si>
    <t>2023M20Risk Factors_Slip / Trip &amp; Fall</t>
  </si>
  <si>
    <t>2023M20Risk Factors_Falling or Dropped Objects</t>
  </si>
  <si>
    <t>2023M20Risk Factors_Explosives Management</t>
  </si>
  <si>
    <t>M21</t>
  </si>
  <si>
    <t>2023M21Risk Factors_Fall from Heights</t>
  </si>
  <si>
    <t>2023M21Risk Factors_"Fall of Ground (Underground)"</t>
  </si>
  <si>
    <t>2023M21Risk Factors_Slip / Trip &amp; Fall</t>
  </si>
  <si>
    <t>2023M21Risk Factors_Assault / Violence &amp; Crime</t>
  </si>
  <si>
    <t>2023M21Risk Factors_Vertical Conveyance</t>
  </si>
  <si>
    <t>2023M21Risk Factors_Injections / Stings &amp; Bites</t>
  </si>
  <si>
    <t>2023M21Risk Factors_Falling or Dropped Objects</t>
  </si>
  <si>
    <t>2023M21Risk Factors_Aviation</t>
  </si>
  <si>
    <t>2023M21Risk Factors_Hand &amp; Power Tools</t>
  </si>
  <si>
    <t>2023M21Risk Factors_Explosives Management</t>
  </si>
  <si>
    <t>2023M21Risk Factors_Fire or Explosion</t>
  </si>
  <si>
    <t>2023M21Risk Factors_Material Handling</t>
  </si>
  <si>
    <t>M1</t>
  </si>
  <si>
    <t>M2</t>
  </si>
  <si>
    <t>M3</t>
  </si>
  <si>
    <t>M4</t>
  </si>
  <si>
    <t>M5</t>
  </si>
  <si>
    <t>M6</t>
  </si>
  <si>
    <t>M92</t>
  </si>
  <si>
    <t>M93</t>
  </si>
  <si>
    <t>M94</t>
  </si>
  <si>
    <t>M95</t>
  </si>
  <si>
    <t>M96</t>
  </si>
  <si>
    <t>M97</t>
  </si>
  <si>
    <t>M98</t>
  </si>
  <si>
    <t>M99</t>
  </si>
  <si>
    <t>M109</t>
  </si>
  <si>
    <t>M110</t>
  </si>
  <si>
    <t>M111</t>
  </si>
  <si>
    <t>M112</t>
  </si>
  <si>
    <t>M113</t>
  </si>
  <si>
    <t>M114</t>
  </si>
  <si>
    <t>M115</t>
  </si>
  <si>
    <t>M116</t>
  </si>
  <si>
    <t>M117</t>
  </si>
  <si>
    <t>M118</t>
  </si>
  <si>
    <t>M121</t>
  </si>
  <si>
    <t>M122</t>
  </si>
  <si>
    <t>C02e per tonne Copper equivalent</t>
  </si>
  <si>
    <t>M123</t>
  </si>
  <si>
    <t>M749</t>
  </si>
  <si>
    <t>M467</t>
  </si>
  <si>
    <t>M468</t>
  </si>
  <si>
    <t>M573</t>
  </si>
  <si>
    <t>M574</t>
  </si>
  <si>
    <t>M575</t>
  </si>
  <si>
    <t>M576</t>
  </si>
  <si>
    <t>M577</t>
  </si>
  <si>
    <t>M578</t>
  </si>
  <si>
    <t>M579</t>
  </si>
  <si>
    <t>M580</t>
  </si>
  <si>
    <t>M581</t>
  </si>
  <si>
    <t>M582</t>
  </si>
  <si>
    <t>M583</t>
  </si>
  <si>
    <t>M584</t>
  </si>
  <si>
    <t>M585</t>
  </si>
  <si>
    <t>M586</t>
  </si>
  <si>
    <t>M587</t>
  </si>
  <si>
    <t>M588</t>
  </si>
  <si>
    <t>M589</t>
  </si>
  <si>
    <t>M590</t>
  </si>
  <si>
    <t>M591</t>
  </si>
  <si>
    <t>M592</t>
  </si>
  <si>
    <t>M593</t>
  </si>
  <si>
    <t>M594</t>
  </si>
  <si>
    <t>M595</t>
  </si>
  <si>
    <t>M596</t>
  </si>
  <si>
    <t>M597</t>
  </si>
  <si>
    <t>M598</t>
  </si>
  <si>
    <t>M599</t>
  </si>
  <si>
    <t>M600</t>
  </si>
  <si>
    <t>M601</t>
  </si>
  <si>
    <t>M602</t>
  </si>
  <si>
    <t>M613</t>
  </si>
  <si>
    <t>M615</t>
  </si>
  <si>
    <t>M620</t>
  </si>
  <si>
    <t>M621</t>
  </si>
  <si>
    <t>M622</t>
  </si>
  <si>
    <t>M623</t>
  </si>
  <si>
    <t>M624</t>
  </si>
  <si>
    <t>M625</t>
  </si>
  <si>
    <t>M626</t>
  </si>
  <si>
    <t>M627</t>
  </si>
  <si>
    <t>M630</t>
  </si>
  <si>
    <t>M631</t>
  </si>
  <si>
    <t>M633</t>
  </si>
  <si>
    <t>M634</t>
  </si>
  <si>
    <t>M635</t>
  </si>
  <si>
    <t>M754</t>
  </si>
  <si>
    <t>M755</t>
  </si>
  <si>
    <t>M42</t>
  </si>
  <si>
    <t>M43</t>
  </si>
  <si>
    <t>M44</t>
  </si>
  <si>
    <t>M45</t>
  </si>
  <si>
    <t>M46</t>
  </si>
  <si>
    <t>M47</t>
  </si>
  <si>
    <t>M48</t>
  </si>
  <si>
    <t>2023M7Location_Amandelbult concentrators*</t>
  </si>
  <si>
    <t>M7</t>
  </si>
  <si>
    <t>2023M7Location_ACP</t>
  </si>
  <si>
    <t>2023M7Location_Polokwane smelter</t>
  </si>
  <si>
    <t>2023M7Location_Mogalakwena Mine°</t>
  </si>
  <si>
    <t>2023M7Location_Waterval smelter</t>
  </si>
  <si>
    <t>2023M7Location_Unki concentrator</t>
  </si>
  <si>
    <t>2023M7Location_Precious Metals Refinery</t>
  </si>
  <si>
    <t>2023M7Location_Tumela mine</t>
  </si>
  <si>
    <t>2023M7Location_Unki Mine</t>
  </si>
  <si>
    <t>2023M7Location_Mototolo Mine’</t>
  </si>
  <si>
    <t>2023M7Location_Greenfield projects"</t>
  </si>
  <si>
    <t>2023M7Location_Mogalakwena concentrators</t>
  </si>
  <si>
    <t>2023M7Location_Mototolo concentrator°</t>
  </si>
  <si>
    <t>2023M7Location_Dishaba mine</t>
  </si>
  <si>
    <t>2023M7Location_Rustenburg Base Metal Refiners</t>
  </si>
  <si>
    <t>2023M7Location_Unki smelted</t>
  </si>
  <si>
    <t>2023M7Location_Mortimer smelter</t>
  </si>
  <si>
    <t>M8</t>
  </si>
  <si>
    <t>M714</t>
  </si>
  <si>
    <t>M715</t>
  </si>
  <si>
    <t>M717</t>
  </si>
  <si>
    <t>M718</t>
  </si>
  <si>
    <t>M720</t>
  </si>
  <si>
    <t>M721</t>
  </si>
  <si>
    <t>M722</t>
  </si>
  <si>
    <t>M723</t>
  </si>
  <si>
    <t>M724</t>
  </si>
  <si>
    <t>M726</t>
  </si>
  <si>
    <t>M728</t>
  </si>
  <si>
    <t>M730</t>
  </si>
  <si>
    <t>M732</t>
  </si>
  <si>
    <t>M734</t>
  </si>
  <si>
    <t>M736</t>
  </si>
  <si>
    <t>M738</t>
  </si>
  <si>
    <t>M740</t>
  </si>
  <si>
    <t>M742</t>
  </si>
  <si>
    <t>M661</t>
  </si>
  <si>
    <t>M56</t>
  </si>
  <si>
    <t>M57</t>
  </si>
  <si>
    <t>M58</t>
  </si>
  <si>
    <t>M59</t>
  </si>
  <si>
    <t>M60</t>
  </si>
  <si>
    <t>M61</t>
  </si>
  <si>
    <t>M62</t>
  </si>
  <si>
    <t>M63</t>
  </si>
  <si>
    <t>M64</t>
  </si>
  <si>
    <t>M65</t>
  </si>
  <si>
    <t>M66</t>
  </si>
  <si>
    <t>M67</t>
  </si>
  <si>
    <t>M438</t>
  </si>
  <si>
    <t>M439</t>
  </si>
  <si>
    <t>M68</t>
  </si>
  <si>
    <t>M69</t>
  </si>
  <si>
    <t>Ml</t>
  </si>
  <si>
    <t>M70</t>
  </si>
  <si>
    <t>M71</t>
  </si>
  <si>
    <t>M72</t>
  </si>
  <si>
    <t>M80</t>
  </si>
  <si>
    <t>M82</t>
  </si>
  <si>
    <t>M83</t>
  </si>
  <si>
    <t>M27</t>
  </si>
  <si>
    <t>M28</t>
  </si>
  <si>
    <t>M29</t>
  </si>
  <si>
    <t>M30</t>
  </si>
  <si>
    <t>M31</t>
  </si>
  <si>
    <t>M32</t>
  </si>
  <si>
    <t>M33</t>
  </si>
  <si>
    <t>M34</t>
  </si>
  <si>
    <t>M35</t>
  </si>
  <si>
    <t>M36</t>
  </si>
  <si>
    <t>M521</t>
  </si>
  <si>
    <t>M522</t>
  </si>
  <si>
    <t>M523</t>
  </si>
  <si>
    <t>M73</t>
  </si>
  <si>
    <t>M74</t>
  </si>
  <si>
    <t>M75</t>
  </si>
  <si>
    <t>M78</t>
  </si>
  <si>
    <t>M79</t>
  </si>
  <si>
    <t>M84</t>
  </si>
  <si>
    <t>M85</t>
  </si>
  <si>
    <t>M86</t>
  </si>
  <si>
    <t>M87</t>
  </si>
  <si>
    <t>M88</t>
  </si>
  <si>
    <t>M89</t>
  </si>
  <si>
    <t>M90</t>
  </si>
  <si>
    <t>M91</t>
  </si>
  <si>
    <t>M37</t>
  </si>
  <si>
    <t>M38</t>
  </si>
  <si>
    <t>M39</t>
  </si>
  <si>
    <t>M40</t>
  </si>
  <si>
    <t>M41</t>
  </si>
  <si>
    <t>Per 100,000 employees</t>
  </si>
  <si>
    <t>M337</t>
  </si>
  <si>
    <t>M338</t>
  </si>
  <si>
    <t>M339</t>
  </si>
  <si>
    <t>M340</t>
  </si>
  <si>
    <t>M341</t>
  </si>
  <si>
    <t>M342</t>
  </si>
  <si>
    <t>M343</t>
  </si>
  <si>
    <t>M344</t>
  </si>
  <si>
    <t>M345</t>
  </si>
  <si>
    <t>M346</t>
  </si>
  <si>
    <t>M347</t>
  </si>
  <si>
    <t>M348</t>
  </si>
  <si>
    <t>M349</t>
  </si>
  <si>
    <t>M350</t>
  </si>
  <si>
    <t>M351</t>
  </si>
  <si>
    <t>M352</t>
  </si>
  <si>
    <t>M353</t>
  </si>
  <si>
    <t>M354</t>
  </si>
  <si>
    <t>M355</t>
  </si>
  <si>
    <t>M356</t>
  </si>
  <si>
    <t>M357</t>
  </si>
  <si>
    <t>M358</t>
  </si>
  <si>
    <t>M359</t>
  </si>
  <si>
    <t>M360</t>
  </si>
  <si>
    <t>M361</t>
  </si>
  <si>
    <t>M362</t>
  </si>
  <si>
    <t>M363</t>
  </si>
  <si>
    <t>M364</t>
  </si>
  <si>
    <t>M365</t>
  </si>
  <si>
    <t>M366</t>
  </si>
  <si>
    <t>M367</t>
  </si>
  <si>
    <t>M368</t>
  </si>
  <si>
    <t>M369</t>
  </si>
  <si>
    <t>M370</t>
  </si>
  <si>
    <t>M371</t>
  </si>
  <si>
    <t>M372</t>
  </si>
  <si>
    <t>M373</t>
  </si>
  <si>
    <t>M374</t>
  </si>
  <si>
    <t>M375</t>
  </si>
  <si>
    <t>M376</t>
  </si>
  <si>
    <t>M377</t>
  </si>
  <si>
    <t>M378</t>
  </si>
  <si>
    <t>M404</t>
  </si>
  <si>
    <t>M405</t>
  </si>
  <si>
    <t>M406</t>
  </si>
  <si>
    <t>M407</t>
  </si>
  <si>
    <t>M408</t>
  </si>
  <si>
    <t>M409</t>
  </si>
  <si>
    <t>M410</t>
  </si>
  <si>
    <t>M411</t>
  </si>
  <si>
    <t>M527</t>
  </si>
  <si>
    <t>M528</t>
  </si>
  <si>
    <t>M529</t>
  </si>
  <si>
    <t>M530</t>
  </si>
  <si>
    <t>M531</t>
  </si>
  <si>
    <t>M504</t>
  </si>
  <si>
    <t>M505</t>
  </si>
  <si>
    <t>M506</t>
  </si>
  <si>
    <t>M507</t>
  </si>
  <si>
    <t>M748</t>
  </si>
  <si>
    <t>M434</t>
  </si>
  <si>
    <t>M412</t>
  </si>
  <si>
    <t>M413</t>
  </si>
  <si>
    <t>M414</t>
  </si>
  <si>
    <t>M415</t>
  </si>
  <si>
    <t>M416</t>
  </si>
  <si>
    <t>M417</t>
  </si>
  <si>
    <t>M418</t>
  </si>
  <si>
    <t>M419</t>
  </si>
  <si>
    <t>M420</t>
  </si>
  <si>
    <t>M421</t>
  </si>
  <si>
    <t>M422</t>
  </si>
  <si>
    <t>M423</t>
  </si>
  <si>
    <t>M424</t>
  </si>
  <si>
    <t>M425</t>
  </si>
  <si>
    <t>M426</t>
  </si>
  <si>
    <t>M427</t>
  </si>
  <si>
    <t>M428</t>
  </si>
  <si>
    <t>M429</t>
  </si>
  <si>
    <t>M430</t>
  </si>
  <si>
    <t>M431</t>
  </si>
  <si>
    <t>M477</t>
  </si>
  <si>
    <t>M478</t>
  </si>
  <si>
    <t>M479</t>
  </si>
  <si>
    <t>M480</t>
  </si>
  <si>
    <t>M481</t>
  </si>
  <si>
    <t>M482</t>
  </si>
  <si>
    <t>M483</t>
  </si>
  <si>
    <t>M484</t>
  </si>
  <si>
    <t>M485</t>
  </si>
  <si>
    <t>M486</t>
  </si>
  <si>
    <t>M487</t>
  </si>
  <si>
    <t>M501</t>
  </si>
  <si>
    <t>M502</t>
  </si>
  <si>
    <t>M503</t>
  </si>
  <si>
    <t>M435</t>
  </si>
  <si>
    <t>M436</t>
  </si>
  <si>
    <t>M437</t>
  </si>
  <si>
    <t>M124</t>
  </si>
  <si>
    <t>M125</t>
  </si>
  <si>
    <t>M126</t>
  </si>
  <si>
    <t>M127</t>
  </si>
  <si>
    <t>M670</t>
  </si>
  <si>
    <t>M166</t>
  </si>
  <si>
    <t>M167</t>
  </si>
  <si>
    <t>M168</t>
  </si>
  <si>
    <t>M169</t>
  </si>
  <si>
    <t>M170</t>
  </si>
  <si>
    <t>M171</t>
  </si>
  <si>
    <t>M172</t>
  </si>
  <si>
    <t>M182</t>
  </si>
  <si>
    <t>M183</t>
  </si>
  <si>
    <t>M184</t>
  </si>
  <si>
    <t>M185</t>
  </si>
  <si>
    <t>M186</t>
  </si>
  <si>
    <t>M187</t>
  </si>
  <si>
    <t>M188</t>
  </si>
  <si>
    <t>M189</t>
  </si>
  <si>
    <t>M756</t>
  </si>
  <si>
    <t>M757</t>
  </si>
  <si>
    <t>M128</t>
  </si>
  <si>
    <t>M129</t>
  </si>
  <si>
    <t>M130</t>
  </si>
  <si>
    <t>M131</t>
  </si>
  <si>
    <t>M132</t>
  </si>
  <si>
    <t>M133</t>
  </si>
  <si>
    <t>M134</t>
  </si>
  <si>
    <t>M135</t>
  </si>
  <si>
    <t>M136</t>
  </si>
  <si>
    <t>M137</t>
  </si>
  <si>
    <t>M138</t>
  </si>
  <si>
    <t>M139</t>
  </si>
  <si>
    <t>M140</t>
  </si>
  <si>
    <t>M141</t>
  </si>
  <si>
    <t>M142</t>
  </si>
  <si>
    <t>M328</t>
  </si>
  <si>
    <t>M329</t>
  </si>
  <si>
    <t>M488</t>
  </si>
  <si>
    <t>M489</t>
  </si>
  <si>
    <t>M490</t>
  </si>
  <si>
    <t>M508</t>
  </si>
  <si>
    <t>M509</t>
  </si>
  <si>
    <t>M510</t>
  </si>
  <si>
    <t>M511</t>
  </si>
  <si>
    <t>M512</t>
  </si>
  <si>
    <t>M513</t>
  </si>
  <si>
    <t>M514</t>
  </si>
  <si>
    <t>M515</t>
  </si>
  <si>
    <t>M516</t>
  </si>
  <si>
    <t>M517</t>
  </si>
  <si>
    <t>M518</t>
  </si>
  <si>
    <t>M519</t>
  </si>
  <si>
    <t>M520</t>
  </si>
  <si>
    <t>M49</t>
  </si>
  <si>
    <t>M50</t>
  </si>
  <si>
    <t>M51</t>
  </si>
  <si>
    <t>M289</t>
  </si>
  <si>
    <t>M290</t>
  </si>
  <si>
    <t>M751</t>
  </si>
  <si>
    <t>M752</t>
  </si>
  <si>
    <t>M753</t>
  </si>
  <si>
    <t>M191</t>
  </si>
  <si>
    <t>M192</t>
  </si>
  <si>
    <t>M193</t>
  </si>
  <si>
    <t>M194</t>
  </si>
  <si>
    <t>M173</t>
  </si>
  <si>
    <t>M176</t>
  </si>
  <si>
    <t>M177</t>
  </si>
  <si>
    <t>M178</t>
  </si>
  <si>
    <t>M179</t>
  </si>
  <si>
    <t>M190</t>
  </si>
  <si>
    <t>M197</t>
  </si>
  <si>
    <t>M198</t>
  </si>
  <si>
    <t>M201</t>
  </si>
  <si>
    <t>M202</t>
  </si>
  <si>
    <t>M204</t>
  </si>
  <si>
    <t>M205</t>
  </si>
  <si>
    <t>M207</t>
  </si>
  <si>
    <t>M208</t>
  </si>
  <si>
    <t>M209</t>
  </si>
  <si>
    <t>M210</t>
  </si>
  <si>
    <t>M211</t>
  </si>
  <si>
    <t>M212</t>
  </si>
  <si>
    <t>M213</t>
  </si>
  <si>
    <t>M214</t>
  </si>
  <si>
    <t>M215</t>
  </si>
  <si>
    <t>M216</t>
  </si>
  <si>
    <t>M217</t>
  </si>
  <si>
    <t>M218</t>
  </si>
  <si>
    <t>M219</t>
  </si>
  <si>
    <t>M220</t>
  </si>
  <si>
    <t>M221</t>
  </si>
  <si>
    <t>M222</t>
  </si>
  <si>
    <t>M225</t>
  </si>
  <si>
    <t>M226</t>
  </si>
  <si>
    <t>M228</t>
  </si>
  <si>
    <t>M231</t>
  </si>
  <si>
    <t>M232</t>
  </si>
  <si>
    <t>M234</t>
  </si>
  <si>
    <t>M235</t>
  </si>
  <si>
    <t>M236</t>
  </si>
  <si>
    <t>M237</t>
  </si>
  <si>
    <t>M240</t>
  </si>
  <si>
    <t>M243</t>
  </si>
  <si>
    <t>M249</t>
  </si>
  <si>
    <t>M250</t>
  </si>
  <si>
    <t>M252</t>
  </si>
  <si>
    <t>M255</t>
  </si>
  <si>
    <t>M256</t>
  </si>
  <si>
    <t>M257</t>
  </si>
  <si>
    <t>M258</t>
  </si>
  <si>
    <t>M261</t>
  </si>
  <si>
    <t>M265</t>
  </si>
  <si>
    <t>M266</t>
  </si>
  <si>
    <t>M267</t>
  </si>
  <si>
    <t>M268</t>
  </si>
  <si>
    <t>M273</t>
  </si>
  <si>
    <t>M274</t>
  </si>
  <si>
    <t>M275</t>
  </si>
  <si>
    <t>M276</t>
  </si>
  <si>
    <t>M286</t>
  </si>
  <si>
    <t>M287</t>
  </si>
  <si>
    <t>M288</t>
  </si>
  <si>
    <t>M312</t>
  </si>
  <si>
    <t>M445</t>
  </si>
  <si>
    <t>M450</t>
  </si>
  <si>
    <t>M603</t>
  </si>
  <si>
    <t>M604</t>
  </si>
  <si>
    <t>M605</t>
  </si>
  <si>
    <t>M606</t>
  </si>
  <si>
    <t>M607</t>
  </si>
  <si>
    <t>M608</t>
  </si>
  <si>
    <t>M609</t>
  </si>
  <si>
    <t>M610</t>
  </si>
  <si>
    <t>M611</t>
  </si>
  <si>
    <t>M612</t>
  </si>
  <si>
    <t>M614</t>
  </si>
  <si>
    <t>M616</t>
  </si>
  <si>
    <t>M617</t>
  </si>
  <si>
    <t>M618</t>
  </si>
  <si>
    <t>M619</t>
  </si>
  <si>
    <t>M628</t>
  </si>
  <si>
    <t>M629</t>
  </si>
  <si>
    <t>M632</t>
  </si>
  <si>
    <t>M637</t>
  </si>
  <si>
    <t>66.66 (8 members)</t>
  </si>
  <si>
    <t>M638</t>
  </si>
  <si>
    <t xml:space="preserve">Strategic planning/strategic thinking, Mining and Mining Technology, Industrial and senior corporate leadership experience
</t>
  </si>
  <si>
    <t>Strategic planning/strategic thinking, Mining and Mining Technology, Industrial and senior corporate leadership experience</t>
  </si>
  <si>
    <t>M656</t>
  </si>
  <si>
    <t>M657</t>
  </si>
  <si>
    <t>M700</t>
  </si>
  <si>
    <t>M701</t>
  </si>
  <si>
    <t>M702</t>
  </si>
  <si>
    <t>M703</t>
  </si>
  <si>
    <t>M704</t>
  </si>
  <si>
    <t>M705</t>
  </si>
  <si>
    <t>M706</t>
  </si>
  <si>
    <t>M707</t>
  </si>
  <si>
    <t>M708</t>
  </si>
  <si>
    <t>M709</t>
  </si>
  <si>
    <t>M710</t>
  </si>
  <si>
    <t>M711</t>
  </si>
  <si>
    <t>M712</t>
  </si>
  <si>
    <t>M745</t>
  </si>
  <si>
    <t>M746</t>
  </si>
  <si>
    <t>M747</t>
  </si>
  <si>
    <t>M119</t>
  </si>
  <si>
    <t>M120</t>
  </si>
  <si>
    <t>M150</t>
  </si>
  <si>
    <t>M327</t>
  </si>
  <si>
    <t>M556</t>
  </si>
  <si>
    <t>M557</t>
  </si>
  <si>
    <t>M558</t>
  </si>
  <si>
    <t>M559</t>
  </si>
  <si>
    <t>M560</t>
  </si>
  <si>
    <t>M561</t>
  </si>
  <si>
    <t>M562</t>
  </si>
  <si>
    <t>M563</t>
  </si>
  <si>
    <t>M564</t>
  </si>
  <si>
    <t>M565</t>
  </si>
  <si>
    <t>M566</t>
  </si>
  <si>
    <t>M567</t>
  </si>
  <si>
    <t>M658</t>
  </si>
  <si>
    <t>We have a recognition agreement which ensures due diligence wrt to freedom of association. Risks are minimal as we monitor this monthly</t>
  </si>
  <si>
    <t>M659</t>
  </si>
  <si>
    <t>M660</t>
  </si>
  <si>
    <t>M663</t>
  </si>
  <si>
    <t>M673</t>
  </si>
  <si>
    <t>M674</t>
  </si>
  <si>
    <t>M675</t>
  </si>
  <si>
    <t>M676</t>
  </si>
  <si>
    <t>M677</t>
  </si>
  <si>
    <t>M678</t>
  </si>
  <si>
    <t>M679</t>
  </si>
  <si>
    <t>M680</t>
  </si>
  <si>
    <t>M681</t>
  </si>
  <si>
    <t>M685</t>
  </si>
  <si>
    <t>M686</t>
  </si>
  <si>
    <t>M687</t>
  </si>
  <si>
    <t>M688</t>
  </si>
  <si>
    <t>M689</t>
  </si>
  <si>
    <t>M698</t>
  </si>
  <si>
    <t>M699</t>
  </si>
  <si>
    <t>M76</t>
  </si>
  <si>
    <t>2023M76</t>
  </si>
  <si>
    <t>M77</t>
  </si>
  <si>
    <t>2023M77</t>
  </si>
  <si>
    <t>2023M52BU_Anglo American Platinum Managed Operations</t>
  </si>
  <si>
    <t>Anglo American Platinum Managed Operations</t>
  </si>
  <si>
    <t>2023M53BU_Anglo American Platinum Managed Operations</t>
  </si>
  <si>
    <t>2023M54BU_Anglo American Platinum Managed Operations</t>
  </si>
  <si>
    <t>2023M55BU_Anglo American Platinum Managed Operations</t>
  </si>
  <si>
    <t>2023M463BU_Anglo American Platinum Managed Operations</t>
  </si>
  <si>
    <t>YourVoice</t>
  </si>
  <si>
    <t>2023M474BU_Anglo American Platinum Managed Operations</t>
  </si>
  <si>
    <t>2023M433BU_Anglo American Platinum Managed Operations</t>
  </si>
  <si>
    <t>2023M161BU_Anglo American Platinum Managed Operations</t>
  </si>
  <si>
    <t>2023M162BU_Anglo American Platinum Managed Operations</t>
  </si>
  <si>
    <t>Biodiversity Standard AA SSD S 003
Anglo American Biodiversity Specification AA SSD SP 024</t>
  </si>
  <si>
    <t>2023M163BU_Anglo American Platinum Managed Operations</t>
  </si>
  <si>
    <t>2023M164BU_Anglo American Platinum Managed Operations</t>
  </si>
  <si>
    <t>2023M165BU_Anglo American Platinum Managed Operations</t>
  </si>
  <si>
    <t>2023M636BU_Anglo American Platinum Managed Operations</t>
  </si>
  <si>
    <t>2023M637BU_Anglo American Platinum Managed Operations</t>
  </si>
  <si>
    <t>2023M638BU_Anglo American Platinum Managed Operations</t>
  </si>
  <si>
    <t>2023M640BU_Anglo American Platinum Managed Operations</t>
  </si>
  <si>
    <t>2023M641BU_Anglo American Platinum Managed Operations</t>
  </si>
  <si>
    <t>2023M642BU_Anglo American Platinum Managed Operations</t>
  </si>
  <si>
    <t>2023M643BU_Anglo American Platinum Managed Operations</t>
  </si>
  <si>
    <t>2023M644BU_Anglo American Platinum Managed Operations</t>
  </si>
  <si>
    <t>2023M645BU_Anglo American Platinum Managed Operations</t>
  </si>
  <si>
    <t>2023M646BU_Anglo American Platinum Managed Operations</t>
  </si>
  <si>
    <t>2023M647BU_Anglo American Platinum Managed Operations</t>
  </si>
  <si>
    <t>2023M648BU_Anglo American Platinum Managed Operations</t>
  </si>
  <si>
    <t>2023M649BU_Anglo American Platinum Managed Operations</t>
  </si>
  <si>
    <t>2023M455BU_Anglo American Platinum Managed Operations</t>
  </si>
  <si>
    <t>2023M456BU_Anglo American Platinum Managed Operations</t>
  </si>
  <si>
    <t>2023M457BU_Anglo American Platinum Managed Operations</t>
  </si>
  <si>
    <t>2023M440BU_Anglo American Platinum Managed Operations</t>
  </si>
  <si>
    <t>2023M441BU_Anglo American Platinum Managed Operations</t>
  </si>
  <si>
    <t>2023M442BU_Anglo American Platinum Managed Operations</t>
  </si>
  <si>
    <t>2023M443BU_Anglo American Platinum Managed Operations</t>
  </si>
  <si>
    <t>2023M444BU_Anglo American Platinum Managed Operations</t>
  </si>
  <si>
    <t>2023M445BU_Anglo American Platinum Managed Operations</t>
  </si>
  <si>
    <t>2023M446BU_Anglo American Platinum Managed Operations</t>
  </si>
  <si>
    <t>2023M447BU_Anglo American Platinum Managed Operations</t>
  </si>
  <si>
    <t>2023M449BU_Anglo American Platinum Managed Operations</t>
  </si>
  <si>
    <t>2023M450BU_Anglo American Platinum Managed Operations</t>
  </si>
  <si>
    <t>2023M452BU_Anglo American Platinum Managed Operations</t>
  </si>
  <si>
    <t>2023M291BU_Anglo American Platinum Managed Operations</t>
  </si>
  <si>
    <t>2023M292BU_Anglo American Platinum Managed Operations</t>
  </si>
  <si>
    <t>2023M293BU_Anglo American Platinum Managed Operations</t>
  </si>
  <si>
    <t>2023M294BU_Anglo American Platinum Managed Operations</t>
  </si>
  <si>
    <t>2023M295BU_Anglo American Platinum Managed Operations</t>
  </si>
  <si>
    <t>2023M296BU_Anglo American Platinum Managed Operations</t>
  </si>
  <si>
    <t>2023M297BU_Anglo American Platinum Managed Operations</t>
  </si>
  <si>
    <t>2023M298BU_Anglo American Platinum Managed Operations</t>
  </si>
  <si>
    <t>2023M299BU_Anglo American Platinum Managed Operations</t>
  </si>
  <si>
    <t>2023M300BU_Anglo American Platinum Managed Operations</t>
  </si>
  <si>
    <t>2023M301BU_Anglo American Platinum Managed Operations</t>
  </si>
  <si>
    <t>2023M302BU_Anglo American Platinum Managed Operations</t>
  </si>
  <si>
    <t>2023M303BU_Anglo American Platinum Managed Operations</t>
  </si>
  <si>
    <t>2023M304BU_Anglo American Platinum Managed Operations</t>
  </si>
  <si>
    <t>2023M305BU_Anglo American Platinum Managed Operations</t>
  </si>
  <si>
    <t>2023M306BU_Anglo American Platinum Managed Operations</t>
  </si>
  <si>
    <t>2023M651BU_Anglo American Platinum Managed Operations</t>
  </si>
  <si>
    <t>2023M653BU_Anglo American Platinum Managed Operations</t>
  </si>
  <si>
    <t>2023M654BU_Anglo American Platinum Managed Operations</t>
  </si>
  <si>
    <t>2023M655BU_Anglo American Platinum Managed Operations</t>
  </si>
  <si>
    <t>2023M331BU_Anglo American Platinum Managed Operations</t>
  </si>
  <si>
    <t>2023M332BU_Anglo American Platinum Managed Operations</t>
  </si>
  <si>
    <t>2023M333BU_Anglo American Platinum Managed Operations</t>
  </si>
  <si>
    <t>2023M334BU_Anglo American Platinum Managed Operations</t>
  </si>
  <si>
    <t>2023M335BU_Anglo American Platinum Managed Operations</t>
  </si>
  <si>
    <t>2023M336BU_Anglo American Platinum Managed Operations</t>
  </si>
  <si>
    <t>2023M379BU_Anglo American Platinum Managed Operations</t>
  </si>
  <si>
    <t>2023M269BU_Anglo American Platinum Managed Operations</t>
  </si>
  <si>
    <t>2023M270BU_Anglo American Platinum Managed Operations</t>
  </si>
  <si>
    <t>2023M271BU_Anglo American Platinum Managed Operations</t>
  </si>
  <si>
    <t>2023M432BU_Anglo American Platinum Managed Operations</t>
  </si>
  <si>
    <t>2023M491BU_Anglo American Platinum Managed Operations</t>
  </si>
  <si>
    <t>2023M492BU_Anglo American Platinum Managed Operations</t>
  </si>
  <si>
    <t>2023M493BU_Anglo American Platinum Managed Operations</t>
  </si>
  <si>
    <t>2023M494BU_Anglo American Platinum Managed Operations</t>
  </si>
  <si>
    <t>2023M495BU_Anglo American Platinum Managed Operations</t>
  </si>
  <si>
    <t>2023M496BU_Anglo American Platinum Managed Operations</t>
  </si>
  <si>
    <t>2023M497BU_Anglo American Platinum Managed Operations</t>
  </si>
  <si>
    <t>2023M498BU_Anglo American Platinum Managed Operations</t>
  </si>
  <si>
    <t>2023M499BU_Anglo American Platinum Managed Operations</t>
  </si>
  <si>
    <t>2023M500BU_Anglo American Platinum Managed Operations</t>
  </si>
  <si>
    <t>2023M380BU_Anglo American Platinum Managed Operations</t>
  </si>
  <si>
    <t>2023M381BU_Anglo American Platinum Managed Operations</t>
  </si>
  <si>
    <t>2023M382BU_Anglo American Platinum Managed Operations</t>
  </si>
  <si>
    <t>2023M383BU_Anglo American Platinum Managed Operations</t>
  </si>
  <si>
    <t>2023M384BU_Anglo American Platinum Managed Operations</t>
  </si>
  <si>
    <t>2023M385BU_Anglo American Platinum Managed Operations</t>
  </si>
  <si>
    <t>2023M386BU_Anglo American Platinum Managed Operations</t>
  </si>
  <si>
    <t>2023M387BU_Anglo American Platinum Managed Operations</t>
  </si>
  <si>
    <t>2023M388BU_Anglo American Platinum Managed Operations</t>
  </si>
  <si>
    <t>2023M389BU_Anglo American Platinum Managed Operations</t>
  </si>
  <si>
    <t>2023M390BU_Anglo American Platinum Managed Operations</t>
  </si>
  <si>
    <t>2023M391BU_Anglo American Platinum Managed Operations</t>
  </si>
  <si>
    <t>2023M392BU_Anglo American Platinum Managed Operations</t>
  </si>
  <si>
    <t>2023M393BU_Anglo American Platinum Managed Operations</t>
  </si>
  <si>
    <t>2023M394BU_Anglo American Platinum Managed Operations</t>
  </si>
  <si>
    <t>2023M395BU_Anglo American Platinum Managed Operations</t>
  </si>
  <si>
    <t>2023M396BU_Anglo American Platinum Managed Operations</t>
  </si>
  <si>
    <t>2023M397BU_Anglo American Platinum Managed Operations</t>
  </si>
  <si>
    <t>2023M398BU_Anglo American Platinum Managed Operations</t>
  </si>
  <si>
    <t>2023M399BU_Anglo American Platinum Managed Operations</t>
  </si>
  <si>
    <t>2023M400BU_Anglo American Platinum Managed Operations</t>
  </si>
  <si>
    <t>2023M401BU_Anglo American Platinum Managed Operations</t>
  </si>
  <si>
    <t>2023M402BU_Anglo American Platinum Managed Operations</t>
  </si>
  <si>
    <t>2023M403BU_Anglo American Platinum Managed Operations</t>
  </si>
  <si>
    <t>2023M197BU_Anglo American Platinum Managed Operations</t>
  </si>
  <si>
    <t>2023M200BU_Anglo American Platinum Managed Operations</t>
  </si>
  <si>
    <t>2023M203BU_Anglo American Platinum Managed Operations</t>
  </si>
  <si>
    <t>2023M206BU_Anglo American Platinum Managed Operations</t>
  </si>
  <si>
    <t>2023M209BU_Anglo American Platinum Managed Operations</t>
  </si>
  <si>
    <t>2023M212BU_Anglo American Platinum Managed Operations</t>
  </si>
  <si>
    <t>2023M215BU_Anglo American Platinum Managed Operations</t>
  </si>
  <si>
    <t>2023M218BU_Anglo American Platinum Managed Operations</t>
  </si>
  <si>
    <t>2023M219BU_Anglo American Platinum Managed Operations</t>
  </si>
  <si>
    <t>2023M220BU_Anglo American Platinum Managed Operations</t>
  </si>
  <si>
    <t>2023M222BU_Anglo American Platinum Managed Operations</t>
  </si>
  <si>
    <t>2023M223BU_Anglo American Platinum Managed Operations</t>
  </si>
  <si>
    <t>2023M226BU_Anglo American Platinum Managed Operations</t>
  </si>
  <si>
    <t>2023M228BU_Anglo American Platinum Managed Operations</t>
  </si>
  <si>
    <t>2023M532BU_Anglo American Platinum Managed Operations</t>
  </si>
  <si>
    <t>2023M534BU_Anglo American Platinum Managed Operations</t>
  </si>
  <si>
    <t>2023M535BU_Anglo American Platinum Managed Operations</t>
  </si>
  <si>
    <t>2023M536BU_Anglo American Platinum Managed Operations</t>
  </si>
  <si>
    <t>2023M537BU_Anglo American Platinum Managed Operations</t>
  </si>
  <si>
    <t>2023M538BU_Anglo American Platinum Managed Operations</t>
  </si>
  <si>
    <t>2023M542BU_Anglo American Platinum Managed Operations</t>
  </si>
  <si>
    <t>2023M543BU_Anglo American Platinum Managed Operations</t>
  </si>
  <si>
    <t>2023M544BU_Anglo American Platinum Managed Operations</t>
  </si>
  <si>
    <t>2023M545BU_Anglo American Platinum Managed Operations</t>
  </si>
  <si>
    <t>2023M546BU_Anglo American Platinum Managed Operations</t>
  </si>
  <si>
    <t>2023M547BU_Anglo American Platinum Managed Operations</t>
  </si>
  <si>
    <t>2023M548BU_Anglo American Platinum Managed Operations</t>
  </si>
  <si>
    <t>2023M549BU_Anglo American Platinum Managed Operations</t>
  </si>
  <si>
    <t>2023M550BU_Anglo American Platinum Managed Operations</t>
  </si>
  <si>
    <t>2023M551BU_Anglo American Platinum Managed Operations</t>
  </si>
  <si>
    <t>2023M552BU_Anglo American Platinum Managed Operations</t>
  </si>
  <si>
    <t>2023M553BU_Anglo American Platinum Managed Operations</t>
  </si>
  <si>
    <t>2023M554BU_Anglo American Platinum Managed Operations</t>
  </si>
  <si>
    <t>2023M22BU_Anglo American Platinum Managed Operations</t>
  </si>
  <si>
    <t>2023M23BU_Anglo American Platinum Managed Operations</t>
  </si>
  <si>
    <t>2023M24BU_Anglo American Platinum Managed Operations</t>
  </si>
  <si>
    <t>2023M25BU_Anglo American Platinum Managed Operations</t>
  </si>
  <si>
    <t>2023M26BU_Anglo American Platinum Managed Operations</t>
  </si>
  <si>
    <t>2023M743BU_Anglo American Platinum Managed Operations</t>
  </si>
  <si>
    <t>2023M744BU_Anglo American Platinum Managed Operations</t>
  </si>
  <si>
    <t>2023M524BU_Anglo American Platinum Managed Operations</t>
  </si>
  <si>
    <t>2023M525BU_Anglo American Platinum Managed Operations</t>
  </si>
  <si>
    <t>2023M526BU_Anglo American Platinum Managed Operations</t>
  </si>
  <si>
    <t>2023M671BU_Anglo American Platinum Managed Operations</t>
  </si>
  <si>
    <t>2023M272BU_Anglo American Platinum Managed Operations</t>
  </si>
  <si>
    <t>2023M273BU_Anglo American Platinum Managed Operations</t>
  </si>
  <si>
    <t>2023M274BU_Anglo American Platinum Managed Operations</t>
  </si>
  <si>
    <t>2023M275BU_Anglo American Platinum Managed Operations</t>
  </si>
  <si>
    <t>2023M276BU_Anglo American Platinum Managed Operations</t>
  </si>
  <si>
    <t>2023M277BU_Anglo American Platinum Managed Operations</t>
  </si>
  <si>
    <t>2023M278BU_Anglo American Platinum Managed Operations</t>
  </si>
  <si>
    <t>2023M279BU_Anglo American Platinum Managed Operations</t>
  </si>
  <si>
    <t>2023M280BU_Anglo American Platinum Managed Operations</t>
  </si>
  <si>
    <t>2023M281BU_Anglo American Platinum Managed Operations</t>
  </si>
  <si>
    <t>2023M282BU_Anglo American Platinum Managed Operations</t>
  </si>
  <si>
    <t>2023M283BU_Anglo American Platinum Managed Operations</t>
  </si>
  <si>
    <t>2023M284BU_Anglo American Platinum Managed Operations</t>
  </si>
  <si>
    <t>2023M285BU_Anglo American Platinum Managed Operations</t>
  </si>
  <si>
    <t>2023M264BU_Anglo American Platinum Managed Operations</t>
  </si>
  <si>
    <t>2023M265BU_Anglo American Platinum Managed Operations</t>
  </si>
  <si>
    <t>2023M266BU_Anglo American Platinum Managed Operations</t>
  </si>
  <si>
    <t>2023M267BU_Anglo American Platinum Managed Operations</t>
  </si>
  <si>
    <t>2023M268BU_Anglo American Platinum Managed Operations</t>
  </si>
  <si>
    <t>2023M100BU_Anglo American Platinum Managed Operations</t>
  </si>
  <si>
    <t>2023M101BU_Anglo American Platinum Managed Operations</t>
  </si>
  <si>
    <t>2023M102BU_Anglo American Platinum Managed Operations</t>
  </si>
  <si>
    <t>2023M103BU_Anglo American Platinum Managed Operations</t>
  </si>
  <si>
    <t>2023M104BU_Anglo American Platinum Managed Operations</t>
  </si>
  <si>
    <t>2023M105BU_Anglo American Platinum Managed Operations</t>
  </si>
  <si>
    <t>2023M106BU_Anglo American Platinum Managed Operations</t>
  </si>
  <si>
    <t>2023M107BU_Anglo American Platinum Managed Operations</t>
  </si>
  <si>
    <t>2023M108BU_Anglo American Platinum Managed Operations</t>
  </si>
  <si>
    <t>2023M143BU_Anglo American Platinum Managed Operations</t>
  </si>
  <si>
    <t>2023M144BU_Anglo American Platinum Managed Operations</t>
  </si>
  <si>
    <t>2023M145BU_Anglo American Platinum Managed Operations</t>
  </si>
  <si>
    <t>2023M146BU_Anglo American Platinum Managed Operations</t>
  </si>
  <si>
    <t>2023M147BU_Anglo American Platinum Managed Operations</t>
  </si>
  <si>
    <t>2023M148BU_Anglo American Platinum Managed Operations</t>
  </si>
  <si>
    <t>2023M10BU_Anglo American Platinum Managed Operations</t>
  </si>
  <si>
    <t>2023M12BU_Anglo American Platinum Managed Operations</t>
  </si>
  <si>
    <t>2023M13BU_Anglo American Platinum Managed Operations</t>
  </si>
  <si>
    <t>2023M14BU_Anglo American Platinum Managed Operations</t>
  </si>
  <si>
    <t>2023M15BU_Anglo American Platinum Managed Operations</t>
  </si>
  <si>
    <t>2023M16BU_Anglo American Platinum Managed Operations</t>
  </si>
  <si>
    <t>2023M17BU_Anglo American Platinum Managed Operations</t>
  </si>
  <si>
    <t>2023M18BU_Anglo American Platinum Managed Operations</t>
  </si>
  <si>
    <t>2023M19BU_Anglo American Platinum Managed Operations</t>
  </si>
  <si>
    <t>2023M1BU_Anglo American Platinum Managed Operations</t>
  </si>
  <si>
    <t>2023M2BU_Anglo American Platinum Managed Operations</t>
  </si>
  <si>
    <t>2023M3BU_Anglo American Platinum Managed Operations</t>
  </si>
  <si>
    <t>2023M4BU_Anglo American Platinum Managed Operations</t>
  </si>
  <si>
    <t>2023M5BU_Anglo American Platinum Managed Operations</t>
  </si>
  <si>
    <t>2023M6BU_Anglo American Platinum Managed Operations</t>
  </si>
  <si>
    <t>2023M92BU_Anglo American Platinum Managed Operations</t>
  </si>
  <si>
    <t>2023M93BU_Anglo American Platinum Managed Operations</t>
  </si>
  <si>
    <t>2023M94BU_Anglo American Platinum Managed Operations</t>
  </si>
  <si>
    <t>2023M95BU_Anglo American Platinum Managed Operations</t>
  </si>
  <si>
    <t>2023M96BU_Anglo American Platinum Managed Operations</t>
  </si>
  <si>
    <t>2023M97BU_Anglo American Platinum Managed Operations</t>
  </si>
  <si>
    <t>2023M98BU_Anglo American Platinum Managed Operations</t>
  </si>
  <si>
    <t>2023M99BU_Anglo American Platinum Managed Operations</t>
  </si>
  <si>
    <t>2023M109</t>
  </si>
  <si>
    <t>2023M110</t>
  </si>
  <si>
    <t>2023M111</t>
  </si>
  <si>
    <t>2023M112</t>
  </si>
  <si>
    <t>2023M113BU_Anglo American Platinum Managed Operations</t>
  </si>
  <si>
    <t>2023M114BU_Anglo American Platinum Managed Operations</t>
  </si>
  <si>
    <t>2023M115BU_Anglo American Platinum Managed Operations</t>
  </si>
  <si>
    <t>2023M116BU_Anglo American Platinum Managed Operations</t>
  </si>
  <si>
    <t>2023M117BU_Anglo American Platinum Managed Operations</t>
  </si>
  <si>
    <t>2023M118BU_Anglo American Platinum Managed Operations</t>
  </si>
  <si>
    <t>2023M119BU_Anglo American Platinum Managed Operations</t>
  </si>
  <si>
    <t>2023M120BU_Anglo American Platinum Managed Operations</t>
  </si>
  <si>
    <t>2023M121BU_Anglo American Platinum Managed Operations</t>
  </si>
  <si>
    <t>2023M122BU_Anglo American Platinum Managed Operations</t>
  </si>
  <si>
    <t>2023M123BU_Anglo American Platinum Managed Operations</t>
  </si>
  <si>
    <t>2023M42BU_Anglo American Platinum Managed Operations</t>
  </si>
  <si>
    <t>2023M43BU_Anglo American Platinum Managed Operations</t>
  </si>
  <si>
    <t>2023M44BU_Anglo American Platinum Managed Operations</t>
  </si>
  <si>
    <t>2023M45BU_Anglo American Platinum Managed Operations</t>
  </si>
  <si>
    <t>2023M46BU_Anglo American Platinum Managed Operations</t>
  </si>
  <si>
    <t>2023M47BU_Anglo American Platinum Managed Operations</t>
  </si>
  <si>
    <t>2023M48BU_Anglo American Platinum Managed Operations</t>
  </si>
  <si>
    <t>2023M8BU_Anglo American Platinum Managed Operations</t>
  </si>
  <si>
    <t>2023M722BU_Anglo American Platinum Managed Operations</t>
  </si>
  <si>
    <t>2023M56BU_Anglo American Platinum Managed Operations</t>
  </si>
  <si>
    <t>2023M57BU_Anglo American Platinum Managed Operations</t>
  </si>
  <si>
    <t>2023M58BU_Anglo American Platinum Managed Operations</t>
  </si>
  <si>
    <t>2023M59BU_Anglo American Platinum Managed Operations</t>
  </si>
  <si>
    <t>2023M60BU_Anglo American Platinum Managed Operations</t>
  </si>
  <si>
    <t>2023M61BU_Anglo American Platinum Managed Operations</t>
  </si>
  <si>
    <t>2023M62BU_Anglo American Platinum Managed Operations</t>
  </si>
  <si>
    <t>2023M63BU_Anglo American Platinum Managed Operations</t>
  </si>
  <si>
    <t>2023M64BU_Anglo American Platinum Managed Operations</t>
  </si>
  <si>
    <t>2023M65BU_Anglo American Platinum Managed Operations</t>
  </si>
  <si>
    <t>2023M66BU_Anglo American Platinum Managed Operations</t>
  </si>
  <si>
    <t>2023M67BU_Anglo American Platinum Managed Operations</t>
  </si>
  <si>
    <t>2023M439BU_Anglo American Platinum Managed Operations</t>
  </si>
  <si>
    <t>2023M68BU_Anglo American Platinum Managed Operations</t>
  </si>
  <si>
    <t>2023M69BU_Anglo American Platinum Managed Operations</t>
  </si>
  <si>
    <t>2023M70BU_Anglo American Platinum Managed Operations</t>
  </si>
  <si>
    <t>2023M71BU_Anglo American Platinum Managed Operations</t>
  </si>
  <si>
    <t>2023M72BU_Anglo American Platinum Managed Operations</t>
  </si>
  <si>
    <t>2023M80</t>
  </si>
  <si>
    <t>2023M82</t>
  </si>
  <si>
    <t>2023M83BU_Anglo American Platinum Managed Operations</t>
  </si>
  <si>
    <t>2023M27BU_Anglo American Platinum Managed Operations</t>
  </si>
  <si>
    <t>2023M28BU_Anglo American Platinum Managed Operations</t>
  </si>
  <si>
    <t>2023M29BU_Anglo American Platinum Managed Operations</t>
  </si>
  <si>
    <t>2023M30BU_Anglo American Platinum Managed Operations</t>
  </si>
  <si>
    <t>2023M31BU_Anglo American Platinum Managed Operations</t>
  </si>
  <si>
    <t>2023M32BU_Anglo American Platinum Managed Operations</t>
  </si>
  <si>
    <t>2023M33BU_Anglo American Platinum Managed Operations</t>
  </si>
  <si>
    <t>2023M34BU_Anglo American Platinum Managed Operations</t>
  </si>
  <si>
    <t>2023M35BU_Anglo American Platinum Managed Operations</t>
  </si>
  <si>
    <t>2023M36BU_Anglo American Platinum Managed Operations</t>
  </si>
  <si>
    <t>2023M521BU_Anglo American Platinum Managed Operations</t>
  </si>
  <si>
    <t>2023M522BU_Anglo American Platinum Managed Operations</t>
  </si>
  <si>
    <t>2023M523BU_Anglo American Platinum Managed Operations</t>
  </si>
  <si>
    <t>2023M73</t>
  </si>
  <si>
    <t>2023M74</t>
  </si>
  <si>
    <t>2023M75</t>
  </si>
  <si>
    <t>2023M78</t>
  </si>
  <si>
    <t>2023M79</t>
  </si>
  <si>
    <t>2023M84BU_Anglo American Platinum Managed Operations</t>
  </si>
  <si>
    <t>2023M85BU_Anglo American Platinum Managed Operations</t>
  </si>
  <si>
    <t>2023M86BU_Anglo American Platinum Managed Operations</t>
  </si>
  <si>
    <t>2023M87BU_Anglo American Platinum Managed Operations</t>
  </si>
  <si>
    <t>2023M88BU_Anglo American Platinum Managed Operations</t>
  </si>
  <si>
    <t>2023M89BU_Anglo American Platinum Managed Operations</t>
  </si>
  <si>
    <t>2023M90BU_Anglo American Platinum Managed Operations</t>
  </si>
  <si>
    <t>2023M91BU_Anglo American Platinum Managed Operations</t>
  </si>
  <si>
    <t>2023M37BU_Anglo American Platinum Managed Operations</t>
  </si>
  <si>
    <t>2023M38BU_Anglo American Platinum Managed Operations</t>
  </si>
  <si>
    <t>2023M39BU_Anglo American Platinum Managed Operations</t>
  </si>
  <si>
    <t>2023M40BU_Anglo American Platinum Managed Operations</t>
  </si>
  <si>
    <t>2023M41BU_Anglo American Platinum Managed Operations</t>
  </si>
  <si>
    <t>2023M337BU_Anglo American Platinum Managed Operations</t>
  </si>
  <si>
    <t>2023M338BU_Anglo American Platinum Managed Operations</t>
  </si>
  <si>
    <t>2023M339BU_Anglo American Platinum Managed Operations</t>
  </si>
  <si>
    <t>2023M340BU_Anglo American Platinum Managed Operations</t>
  </si>
  <si>
    <t>2023M341BU_Anglo American Platinum Managed Operations</t>
  </si>
  <si>
    <t>2023M342BU_Anglo American Platinum Managed Operations</t>
  </si>
  <si>
    <t>2023M343BU_Anglo American Platinum Managed Operations</t>
  </si>
  <si>
    <t>2023M344BU_Anglo American Platinum Managed Operations</t>
  </si>
  <si>
    <t>2023M345BU_Anglo American Platinum Managed Operations</t>
  </si>
  <si>
    <t>2023M346BU_Anglo American Platinum Managed Operations</t>
  </si>
  <si>
    <t>2023M347BU_Anglo American Platinum Managed Operations</t>
  </si>
  <si>
    <t>2023M348BU_Anglo American Platinum Managed Operations</t>
  </si>
  <si>
    <t>2023M349BU_Anglo American Platinum Managed Operations</t>
  </si>
  <si>
    <t>2023M350BU_Anglo American Platinum Managed Operations</t>
  </si>
  <si>
    <t>2023M351BU_Anglo American Platinum Managed Operations</t>
  </si>
  <si>
    <t>2023M352BU_Anglo American Platinum Managed Operations</t>
  </si>
  <si>
    <t>2023M353BU_Anglo American Platinum Managed Operations</t>
  </si>
  <si>
    <t>2023M354BU_Anglo American Platinum Managed Operations</t>
  </si>
  <si>
    <t>2023M355BU_Anglo American Platinum Managed Operations</t>
  </si>
  <si>
    <t>2023M356BU_Anglo American Platinum Managed Operations</t>
  </si>
  <si>
    <t>2023M357BU_Anglo American Platinum Managed Operations</t>
  </si>
  <si>
    <t>2023M358BU_Anglo American Platinum Managed Operations</t>
  </si>
  <si>
    <t>2023M359BU_Anglo American Platinum Managed Operations</t>
  </si>
  <si>
    <t>2023M360BU_Anglo American Platinum Managed Operations</t>
  </si>
  <si>
    <t>2023M361BU_Anglo American Platinum Managed Operations</t>
  </si>
  <si>
    <t>2023M362BU_Anglo American Platinum Managed Operations</t>
  </si>
  <si>
    <t>2023M363BU_Anglo American Platinum Managed Operations</t>
  </si>
  <si>
    <t>2023M364BU_Anglo American Platinum Managed Operations</t>
  </si>
  <si>
    <t>2023M365BU_Anglo American Platinum Managed Operations</t>
  </si>
  <si>
    <t>2023M366BU_Anglo American Platinum Managed Operations</t>
  </si>
  <si>
    <t>2023M367BU_Anglo American Platinum Managed Operations</t>
  </si>
  <si>
    <t>2023M368BU_Anglo American Platinum Managed Operations</t>
  </si>
  <si>
    <t>2023M369BU_Anglo American Platinum Managed Operations</t>
  </si>
  <si>
    <t>2023M370BU_Anglo American Platinum Managed Operations</t>
  </si>
  <si>
    <t>2023M371BU_Anglo American Platinum Managed Operations</t>
  </si>
  <si>
    <t>2023M372BU_Anglo American Platinum Managed Operations</t>
  </si>
  <si>
    <t>2023M373BU_Anglo American Platinum Managed Operations</t>
  </si>
  <si>
    <t>2023M374BU_Anglo American Platinum Managed Operations</t>
  </si>
  <si>
    <t>2023M375BU_Anglo American Platinum Managed Operations</t>
  </si>
  <si>
    <t>2023M376BU_Anglo American Platinum Managed Operations</t>
  </si>
  <si>
    <t>2023M377BU_Anglo American Platinum Managed Operations</t>
  </si>
  <si>
    <t>2023M378BU_Anglo American Platinum Managed Operations</t>
  </si>
  <si>
    <t>2023M404BU_Anglo American Platinum Managed Operations</t>
  </si>
  <si>
    <t>2023M405BU_Anglo American Platinum Managed Operations</t>
  </si>
  <si>
    <t>2023M406BU_Anglo American Platinum Managed Operations</t>
  </si>
  <si>
    <t>2023M407BU_Anglo American Platinum Managed Operations</t>
  </si>
  <si>
    <t>2023M409BU_Anglo American Platinum Managed Operations</t>
  </si>
  <si>
    <t>2023M410BU_Anglo American Platinum Managed Operations</t>
  </si>
  <si>
    <t>2023M411BU_Anglo American Platinum Managed Operations</t>
  </si>
  <si>
    <t>2023M527BU_Anglo American Platinum Managed Operations</t>
  </si>
  <si>
    <t>2023M528BU_Anglo American Platinum Managed Operations</t>
  </si>
  <si>
    <t>2023M529BU_Anglo American Platinum Managed Operations</t>
  </si>
  <si>
    <t>2023M530BU_Anglo American Platinum Managed Operations</t>
  </si>
  <si>
    <t>2023M531BU_Anglo American Platinum Managed Operations</t>
  </si>
  <si>
    <t>2023M504BU_Anglo American Platinum Managed Operations</t>
  </si>
  <si>
    <t>2023M505BU_Anglo American Platinum Managed Operations</t>
  </si>
  <si>
    <t>2023M506BU_Anglo American Platinum Managed Operations</t>
  </si>
  <si>
    <t>2023M507BU_Anglo American Platinum Managed Operations</t>
  </si>
  <si>
    <t>2023M434BU_Anglo American Platinum Managed Operations</t>
  </si>
  <si>
    <t>2023M412BU_Anglo American Platinum Managed Operations</t>
  </si>
  <si>
    <t>2023M413BU_Anglo American Platinum Managed Operations</t>
  </si>
  <si>
    <t>2023M414BU_Anglo American Platinum Managed Operations</t>
  </si>
  <si>
    <t>2023M415BU_Anglo American Platinum Managed Operations</t>
  </si>
  <si>
    <t>2023M416BU_Anglo American Platinum Managed Operations</t>
  </si>
  <si>
    <t>2023M417BU_Anglo American Platinum Managed Operations</t>
  </si>
  <si>
    <t>2023M418BU_Anglo American Platinum Managed Operations</t>
  </si>
  <si>
    <t>2023M419BU_Anglo American Platinum Managed Operations</t>
  </si>
  <si>
    <t>2023M420BU_Anglo American Platinum Managed Operations</t>
  </si>
  <si>
    <t>2023M421BU_Anglo American Platinum Managed Operations</t>
  </si>
  <si>
    <t>2023M422BU_Anglo American Platinum Managed Operations</t>
  </si>
  <si>
    <t>2023M423BU_Anglo American Platinum Managed Operations</t>
  </si>
  <si>
    <t>2023M424BU_Anglo American Platinum Managed Operations</t>
  </si>
  <si>
    <t>2023M425BU_Anglo American Platinum Managed Operations</t>
  </si>
  <si>
    <t>2023M426BU_Anglo American Platinum Managed Operations</t>
  </si>
  <si>
    <t>2023M427BU_Anglo American Platinum Managed Operations</t>
  </si>
  <si>
    <t>2023M428BU_Anglo American Platinum Managed Operations</t>
  </si>
  <si>
    <t>2023M429BU_Anglo American Platinum Managed Operations</t>
  </si>
  <si>
    <t>2023M430BU_Anglo American Platinum Managed Operations</t>
  </si>
  <si>
    <t>2023M431BU_Anglo American Platinum Managed Operations</t>
  </si>
  <si>
    <t>2023M477BU_Anglo American Platinum Managed Operations</t>
  </si>
  <si>
    <t>2023M479BU_Anglo American Platinum Managed Operations</t>
  </si>
  <si>
    <t>2023M482BU_Anglo American Platinum Managed Operations</t>
  </si>
  <si>
    <t>2023M485BU_Anglo American Platinum Managed Operations</t>
  </si>
  <si>
    <t>2023M501BU_Anglo American Platinum Managed Operations</t>
  </si>
  <si>
    <t>2023M502BU_Anglo American Platinum Managed Operations</t>
  </si>
  <si>
    <t>2023M503BU_Anglo American Platinum Managed Operations</t>
  </si>
  <si>
    <t>2023M124BU_Anglo American Platinum Managed Operations</t>
  </si>
  <si>
    <t>2023M125BU_Anglo American Platinum Managed Operations</t>
  </si>
  <si>
    <t>2023M126BU_Anglo American Platinum Managed Operations</t>
  </si>
  <si>
    <t>2023M127BU_Anglo American Platinum Managed Operations</t>
  </si>
  <si>
    <t>2023M166BU_Anglo American Platinum Managed Operations</t>
  </si>
  <si>
    <t>2023M167BU_Anglo American Platinum Managed Operations</t>
  </si>
  <si>
    <t>2023M168BU_Anglo American Platinum Managed Operations</t>
  </si>
  <si>
    <t>2023M169BU_Anglo American Platinum Managed Operations</t>
  </si>
  <si>
    <t>2023M170BU_Anglo American Platinum Managed Operations</t>
  </si>
  <si>
    <t>2023M171BU_Anglo American Platinum Managed Operations</t>
  </si>
  <si>
    <t>2023M172BU_Anglo American Platinum Managed Operations</t>
  </si>
  <si>
    <t>2023M173BU_Anglo American Platinum Managed Operations</t>
  </si>
  <si>
    <t>2023M176BU_Anglo American Platinum Managed Operations</t>
  </si>
  <si>
    <t>2023M177BU_Anglo American Platinum Managed Operations</t>
  </si>
  <si>
    <t>2023M508BU_Anglo American Platinum Managed Operations</t>
  </si>
  <si>
    <t>2023M512BU_Anglo American Platinum Managed Operations</t>
  </si>
  <si>
    <t>2023M518BU_Anglo American Platinum Managed Operations</t>
  </si>
  <si>
    <t>2023M519BU_Anglo American Platinum Managed Operations</t>
  </si>
  <si>
    <t>2023M520BU_Anglo American Platinum Managed Operations</t>
  </si>
  <si>
    <t>2023M49BU_Anglo American Platinum Managed Operations</t>
  </si>
  <si>
    <t>2023M50BU_Anglo American Platinum Managed Operations</t>
  </si>
  <si>
    <t>2023M51BU_Anglo American Platinum Managed Operations</t>
  </si>
  <si>
    <t>2023M286BU_Anglo American Platinum Managed Operations</t>
  </si>
  <si>
    <t>2023M287BU_Anglo American Platinum Managed Operations</t>
  </si>
  <si>
    <t>2023M288BU_Anglo American Platinum Managed Operations</t>
  </si>
  <si>
    <t>2023M289BU_Anglo American Platinum Managed Operations</t>
  </si>
  <si>
    <t>2023M290BU_Anglo American Platinum Managed Operations</t>
  </si>
  <si>
    <t>2023M193BU_Anglo American Platinum Managed Operations</t>
  </si>
  <si>
    <t>Dimension Lookup</t>
  </si>
  <si>
    <t>Reporting Year</t>
  </si>
  <si>
    <t>Time Dimension</t>
  </si>
  <si>
    <t>Metric Description</t>
  </si>
  <si>
    <t>Metric Type</t>
  </si>
  <si>
    <t>Unit</t>
  </si>
  <si>
    <t>Dimension Type</t>
  </si>
  <si>
    <t>Task Assignee</t>
  </si>
  <si>
    <t>Task Approver</t>
  </si>
  <si>
    <t>Task Due Date</t>
  </si>
  <si>
    <t>Task Approver Due Date</t>
  </si>
  <si>
    <t>Task Status</t>
  </si>
  <si>
    <t>Frameworks</t>
  </si>
  <si>
    <t>Section 1</t>
  </si>
  <si>
    <t>Section 2</t>
  </si>
  <si>
    <t>Section 3</t>
  </si>
  <si>
    <t>Section 4</t>
  </si>
  <si>
    <t>Section 5</t>
  </si>
  <si>
    <t>Topic</t>
  </si>
  <si>
    <t>Custom Tags</t>
  </si>
  <si>
    <t>Source Type</t>
  </si>
  <si>
    <t>Source File</t>
  </si>
  <si>
    <t>Source Section</t>
  </si>
  <si>
    <t>M454BU_Anglo American Platinum Managed Operations</t>
  </si>
  <si>
    <t>M454</t>
  </si>
  <si>
    <t>BU_Anglo American Platinum Managed Operations</t>
  </si>
  <si>
    <t>Annual</t>
  </si>
  <si>
    <t>Number of supplier visits to validate progress (Responsible Sourcing audit)</t>
  </si>
  <si>
    <t>NUMBER</t>
  </si>
  <si>
    <t>Number</t>
  </si>
  <si>
    <t>BU</t>
  </si>
  <si>
    <t>ASHLIN RAMLOCHAN</t>
  </si>
  <si>
    <t>Not started</t>
  </si>
  <si>
    <t>{}</t>
  </si>
  <si>
    <t>Business ethics and integrity</t>
  </si>
  <si>
    <t>Business Conduct</t>
  </si>
  <si>
    <t>{"PGM":[]}</t>
  </si>
  <si>
    <t>CONNECTED</t>
  </si>
  <si>
    <t>Data Collection (PGM) (2024)</t>
  </si>
  <si>
    <t>Business Conduct (Manual Capture)</t>
  </si>
  <si>
    <t>M456BU_Anglo American Platinum Managed Operations</t>
  </si>
  <si>
    <t>Business Conduct: No. of Responsible Sourcing Self-Assessments requested</t>
  </si>
  <si>
    <t>M455BU_Anglo American Platinum Managed Operations</t>
  </si>
  <si>
    <t>Business Conduct: Number of host community suppliers engaged with (Responsible Sourcing SMME capacity development programme)</t>
  </si>
  <si>
    <t>M457BU_Anglo American Platinum Managed Operations</t>
  </si>
  <si>
    <t>Business Conduct: Percentage of supplier spend assessed in risk assessments</t>
  </si>
  <si>
    <t>PERCENT</t>
  </si>
  <si>
    <t>Percentage - percentage - (Percentage)</t>
  </si>
  <si>
    <t>M444BU_Anglo American Platinum Managed Operations</t>
  </si>
  <si>
    <t>Business Integrity: Suppliers and procurement (including corruption, bribery and fraud in that sphere)</t>
  </si>
  <si>
    <t>RIAAN VENTER</t>
  </si>
  <si>
    <t>ADELIA THAVER</t>
  </si>
  <si>
    <t>Business Integrity</t>
  </si>
  <si>
    <t>Business Integrity (Manual Capture)</t>
  </si>
  <si>
    <t>M447BU_Anglo American Platinum Managed Operations</t>
  </si>
  <si>
    <t>Business Integrity: People -  Employment, personal policy and other people related matters</t>
  </si>
  <si>
    <t>M446BU_Anglo American Platinum Managed Operations</t>
  </si>
  <si>
    <t>Business Integrity: People -  Bullying, harassment, victimisation and other related matters</t>
  </si>
  <si>
    <t>M440BU_Anglo American Platinum Managed Operations</t>
  </si>
  <si>
    <t>Business Integrity: Other (your voice)</t>
  </si>
  <si>
    <t>M443BU_Anglo American Platinum Managed Operations</t>
  </si>
  <si>
    <t>Business integrity: Safety and health (include Covid-19 related)</t>
  </si>
  <si>
    <t>M442BU_Anglo American Platinum Managed Operations</t>
  </si>
  <si>
    <t>Business integrity: Information security &amp; data privacy</t>
  </si>
  <si>
    <t>M452BU_Anglo American Platinum Managed Operations</t>
  </si>
  <si>
    <t>Business Integrity: Number of reports recorded</t>
  </si>
  <si>
    <t>{"gri":["2-26-a-ii_2021"]}</t>
  </si>
  <si>
    <t>M449BU_Anglo American Platinum Managed Operations</t>
  </si>
  <si>
    <t>Business Integrity: Number of reports closed</t>
  </si>
  <si>
    <t>M453BU_Anglo American Platinum Managed Operations</t>
  </si>
  <si>
    <t>Business Integrity: Number of people trained in code of conduct</t>
  </si>
  <si>
    <t>M441BU_Anglo American Platinum Managed Operations</t>
  </si>
  <si>
    <t>Business integrity: Social and environment</t>
  </si>
  <si>
    <t>M733BU_Anglo American Platinum Managed Operations</t>
  </si>
  <si>
    <t>M733</t>
  </si>
  <si>
    <t>Number of Directives (Description)</t>
  </si>
  <si>
    <t>TEXT</t>
  </si>
  <si>
    <t>THOKOZANI HLOPHE</t>
  </si>
  <si>
    <t>Compliance and Risk Management</t>
  </si>
  <si>
    <t>Incidents</t>
  </si>
  <si>
    <t>M730BU_Anglo American Platinum Managed Operations</t>
  </si>
  <si>
    <t>Warnings (Number)</t>
  </si>
  <si>
    <t>M718BU_Anglo American Platinum Managed Operations</t>
  </si>
  <si>
    <t>Penalties (Number)</t>
  </si>
  <si>
    <t>M722BU_Anglo American Platinum Managed Operations</t>
  </si>
  <si>
    <t>Fines (Description)</t>
  </si>
  <si>
    <t>M717BU_Anglo American Platinum Managed Operations</t>
  </si>
  <si>
    <t>Penalties (Monetary value)</t>
  </si>
  <si>
    <t>CURRENCY</t>
  </si>
  <si>
    <t>Currency - southAfrican_rand - (ZAR)</t>
  </si>
  <si>
    <t>M727BU_Anglo American Platinum Managed Operations</t>
  </si>
  <si>
    <t>M727</t>
  </si>
  <si>
    <t>Investigations (Description)</t>
  </si>
  <si>
    <t>M736BU_Anglo American Platinum Managed Operations</t>
  </si>
  <si>
    <t>Incidents of legal non-compliance (Number)</t>
  </si>
  <si>
    <t>M738BU_Anglo American Platinum Managed Operations</t>
  </si>
  <si>
    <t>Incidents finalised (Number)</t>
  </si>
  <si>
    <t>M732BU_Anglo American Platinum Managed Operations</t>
  </si>
  <si>
    <t>Compliance Notices (Number)</t>
  </si>
  <si>
    <t>M737BU_Anglo American Platinum Managed Operations</t>
  </si>
  <si>
    <t>M737</t>
  </si>
  <si>
    <t>Incidents finalised (Description)</t>
  </si>
  <si>
    <t>M741BU_Anglo American Platinum Managed Operations</t>
  </si>
  <si>
    <t>M741</t>
  </si>
  <si>
    <t>Incidents under investigation (Description)</t>
  </si>
  <si>
    <t>M719BU_Anglo American Platinum Managed Operations</t>
  </si>
  <si>
    <t>M719</t>
  </si>
  <si>
    <t>Settlements (Description)</t>
  </si>
  <si>
    <t>M716BU_Anglo American Platinum Managed Operations</t>
  </si>
  <si>
    <t>M716</t>
  </si>
  <si>
    <t>Penalties (Description)</t>
  </si>
  <si>
    <t>M721BU_Anglo American Platinum Managed Operations</t>
  </si>
  <si>
    <t>Settlements (Number)</t>
  </si>
  <si>
    <t>M714BU_Anglo American Platinum Managed Operations</t>
  </si>
  <si>
    <t>Other Monetary losses (Monetary value)</t>
  </si>
  <si>
    <t>M735BU_Anglo American Platinum Managed Operations</t>
  </si>
  <si>
    <t>M735</t>
  </si>
  <si>
    <t>Incidents of legal non-compliance (Description)</t>
  </si>
  <si>
    <t>M734BU_Anglo American Platinum Managed Operations</t>
  </si>
  <si>
    <t>Number of Directives (Number)</t>
  </si>
  <si>
    <t>M720BU_Anglo American Platinum Managed Operations</t>
  </si>
  <si>
    <t>Settlements (Monetary value)</t>
  </si>
  <si>
    <t>M724BU_Anglo American Platinum Managed Operations</t>
  </si>
  <si>
    <t>Fines (Number)</t>
  </si>
  <si>
    <t>M742BU_Anglo American Platinum Managed Operations</t>
  </si>
  <si>
    <t>Incidents under investigation (Number)</t>
  </si>
  <si>
    <t>M715BU_Anglo American Platinum Managed Operations</t>
  </si>
  <si>
    <t>Other Monetary losses (Number)</t>
  </si>
  <si>
    <t>M713BU_Anglo American Platinum Managed Operations</t>
  </si>
  <si>
    <t>M713</t>
  </si>
  <si>
    <t>Fines and monetary loss: Other Monetary losses (Description)</t>
  </si>
  <si>
    <t>M731BU_Anglo American Platinum Managed Operations</t>
  </si>
  <si>
    <t>M731</t>
  </si>
  <si>
    <t>Compliance Notices (Description)</t>
  </si>
  <si>
    <t>M728BU_Anglo American Platinum Managed Operations</t>
  </si>
  <si>
    <t>Investigations (Number)</t>
  </si>
  <si>
    <t>M723BU_Anglo American Platinum Managed Operations</t>
  </si>
  <si>
    <t>Fines (Monetary value)</t>
  </si>
  <si>
    <t>M729BU_Anglo American Platinum Managed Operations</t>
  </si>
  <si>
    <t>M729</t>
  </si>
  <si>
    <t>Warnings (Description)</t>
  </si>
  <si>
    <t>M739BU_Anglo American Platinum Managed Operations</t>
  </si>
  <si>
    <t>M739</t>
  </si>
  <si>
    <t>Incidents pending finalisation (Description)</t>
  </si>
  <si>
    <t>M726BU_Anglo American Platinum Managed Operations</t>
  </si>
  <si>
    <t>Public Controversies (Number)</t>
  </si>
  <si>
    <t>M725BU_Anglo American Platinum Managed Operations</t>
  </si>
  <si>
    <t>M725</t>
  </si>
  <si>
    <t>Public Controversies (Description)</t>
  </si>
  <si>
    <t>M740BU_Anglo American Platinum Managed Operations</t>
  </si>
  <si>
    <t>Incidents pending finalisation (Number)</t>
  </si>
  <si>
    <t>M569BU_Anglo American Platinum Managed Operations</t>
  </si>
  <si>
    <t>Direct economic value generated and distributed on an accrual basis: Payments to providers of capital</t>
  </si>
  <si>
    <t>Revenue Payments to providers of capital</t>
  </si>
  <si>
    <t>ANTASHA VIVIERS</t>
  </si>
  <si>
    <t>CARL NICHOLSON</t>
  </si>
  <si>
    <t>EVG&amp;D</t>
  </si>
  <si>
    <t>Community Development</t>
  </si>
  <si>
    <t>Community Development (Manual Capture)</t>
  </si>
  <si>
    <t>M571BU_Anglo American Platinum Managed Operations</t>
  </si>
  <si>
    <t>Direct economic value generated and distributed on an accrual basis: Operating costs</t>
  </si>
  <si>
    <t>M570BU_Anglo American Platinum Managed Operations</t>
  </si>
  <si>
    <t>Direct economic value generated and distributed on an accrual basis: Employee wages &amp; benefits</t>
  </si>
  <si>
    <t>Employee wages and benefits</t>
  </si>
  <si>
    <t>{"gri":["201-1-a-ii_2016.2"]}</t>
  </si>
  <si>
    <t>M555BU_Anglo American Platinum Managed Operations</t>
  </si>
  <si>
    <t>Total monetary value of financial assistance received by the organisation from any government during the reporting period.</t>
  </si>
  <si>
    <t>{"gri":["413-1_2016.2"]}</t>
  </si>
  <si>
    <t>M572BU_Anglo American Platinum Managed Operations</t>
  </si>
  <si>
    <t>Direct economic value generated and distributed on an accrual basis:  Revenue</t>
  </si>
  <si>
    <t>Revenue</t>
  </si>
  <si>
    <t>{"gri":["201-1-a-i_2016.2"]}</t>
  </si>
  <si>
    <t>M568BU_Anglo American Platinum Managed Operations</t>
  </si>
  <si>
    <t>Direct economic value generated and distributed on an accrual basis: Community investment (including charitable giving, impact investment and other social investment, including dividends)</t>
  </si>
  <si>
    <t>M545BU_Anglo American Platinum Managed Operations</t>
  </si>
  <si>
    <t>ANTASHA SCHOLTZ</t>
  </si>
  <si>
    <t>Economic Value Degenerated and Distributed</t>
  </si>
  <si>
    <t>Economic Value Degenerated and Distributed (Manual Capture)</t>
  </si>
  <si>
    <t>M537BU_Anglo American Platinum Managed Operations</t>
  </si>
  <si>
    <t>Interest expense</t>
  </si>
  <si>
    <t>M541BU_Anglo American Platinum Managed Operations</t>
  </si>
  <si>
    <t>Operating costs per income statement (After special items and remeasurements)</t>
  </si>
  <si>
    <t>M547Zimbabwe_Zimbabwe</t>
  </si>
  <si>
    <t>Zimbabwe_Zimbabwe</t>
  </si>
  <si>
    <t>ZAR Reinvested in the Group (capital investment) - Zimbabwe</t>
  </si>
  <si>
    <t>{"PGM":["Manual"]}</t>
  </si>
  <si>
    <t>M535BU_Anglo American Platinum Managed Operations</t>
  </si>
  <si>
    <t>Share buyback</t>
  </si>
  <si>
    <t>Share of (loss)/profit from equity-accounted entities</t>
  </si>
  <si>
    <t>M536BU_Anglo American Platinum Managed Operations</t>
  </si>
  <si>
    <t>Other financing gains/losses</t>
  </si>
  <si>
    <t>M543BU_Anglo American Platinum Managed Operations</t>
  </si>
  <si>
    <t>Non-operating special items</t>
  </si>
  <si>
    <t>M540BU_Anglo American Platinum Managed Operations</t>
  </si>
  <si>
    <t>M554South Africa_South Africa</t>
  </si>
  <si>
    <t>South Africa_South Africa</t>
  </si>
  <si>
    <t>Wages and related payments - South Africa</t>
  </si>
  <si>
    <t>AMANDA MANI</t>
  </si>
  <si>
    <t>M548South Africa_South Africa</t>
  </si>
  <si>
    <t>ZAR Reinvested in the Group (capital investment) - South Africa</t>
  </si>
  <si>
    <t>M550Zimbabwe_Zimbabwe</t>
  </si>
  <si>
    <t>Wages and related payments (minus social security) - Zimbabwe</t>
  </si>
  <si>
    <t>M533BU_Anglo American Platinum Managed Operations</t>
  </si>
  <si>
    <t>EBIT (underlying earnings before interest and taxes (EBIT), less underlying EBIT of associates and joint ventures)</t>
  </si>
  <si>
    <t>M542BU_Anglo American Platinum Managed Operations</t>
  </si>
  <si>
    <t>Net income from JVs/Associates</t>
  </si>
  <si>
    <t>M539BU_Anglo American Platinum Managed Operations</t>
  </si>
  <si>
    <t>Payments to providers of capital</t>
  </si>
  <si>
    <t>M553Zimbabwe_Zimbabwe</t>
  </si>
  <si>
    <t>Wages and related payments - Zimbabwe</t>
  </si>
  <si>
    <t>M534BU_Anglo American Platinum Managed Operations</t>
  </si>
  <si>
    <t>Payments to Government</t>
  </si>
  <si>
    <t>M551South Africa_South Africa</t>
  </si>
  <si>
    <t>Wages and related payments (minus social security) - South Africa</t>
  </si>
  <si>
    <t>M552BU_Anglo American Platinum Managed Operations</t>
  </si>
  <si>
    <t>Wages and related payments - Total</t>
  </si>
  <si>
    <t>M544BU_Anglo American Platinum Managed Operations</t>
  </si>
  <si>
    <t>Investment income</t>
  </si>
  <si>
    <t>M532BU_Anglo American Platinum Managed Operations</t>
  </si>
  <si>
    <t>Pre Tax Profit</t>
  </si>
  <si>
    <t>Profit before taxation</t>
  </si>
  <si>
    <t>M546BU_Anglo American Platinum Managed Operations</t>
  </si>
  <si>
    <t>ZAR Reinvested in the Group (capital investment) - Total</t>
  </si>
  <si>
    <t>M538BU_Anglo American Platinum Managed Operations</t>
  </si>
  <si>
    <t>Dividends per SOCE</t>
  </si>
  <si>
    <t>M549BU_Anglo American Platinum Managed Operations</t>
  </si>
  <si>
    <t>Wages and related payments (minus social security) - Total</t>
  </si>
  <si>
    <t>M160BU_Anglo American Platinum Managed Operations</t>
  </si>
  <si>
    <t>Number of sites adjacent to globally or nationally important biodiversity areas</t>
  </si>
  <si>
    <t>JURIE HUMAN</t>
  </si>
  <si>
    <t>PIERRE PRINSLOO</t>
  </si>
  <si>
    <t>{"gri":["304-1_2016.2"]}</t>
  </si>
  <si>
    <t>Environmental</t>
  </si>
  <si>
    <t>Biodiversity</t>
  </si>
  <si>
    <t>Biodiversity (Manual Capture)</t>
  </si>
  <si>
    <t>M159BU_Anglo American Platinum Managed Operations</t>
  </si>
  <si>
    <t>Number of sites adjacent to globally ornationally important biodiversity areas, with biodiversity action plans in place</t>
  </si>
  <si>
    <t>M164BU_Anglo American Platinum Managed Operations</t>
  </si>
  <si>
    <t>Area of land used for the production of basic plant, animal or mineral commodities (e.g. the area of land used for forestry, agriculture or mining activities).</t>
  </si>
  <si>
    <t>Hectares (ha)</t>
  </si>
  <si>
    <t>{"gri":["304-2-a_2016.2"]}</t>
  </si>
  <si>
    <t>Biodiversity Footprint (ecosystems)</t>
  </si>
  <si>
    <t>Biodiversity Footprint (ecosystems) (Manual Capture)</t>
  </si>
  <si>
    <t>M162BU_Anglo American Platinum Managed Operations</t>
  </si>
  <si>
    <t>Describe wherever material across the value chain mechanisms aimed at enhancing management of biodiversity and ecosystem impacts (such as policies, targets, certifications, and audits).</t>
  </si>
  <si>
    <t>{"gri":["304-3-b_2016.2"]}</t>
  </si>
  <si>
    <t>M161BU_Anglo American Platinum Managed Operations</t>
  </si>
  <si>
    <t>Describe and report results of any processesaimed at identifying, assessing and/or managing the biodiversity footprint of the organisation, for full description see JSE Sustainability Reporting Guidance metric E3.1e</t>
  </si>
  <si>
    <t xml:space="preserve"> Describe and report results of any processes aimed at identifying, assessing and/or managing the biodiversity footprint of the organisation, including for whether the success of the restoration measure was or is approved by independent external professionals; and status of each area based on its condition at the close of the reporting period, noting the standards and methodologies used.</t>
  </si>
  <si>
    <t>{"gri":["304-3_2016.2"]}</t>
  </si>
  <si>
    <t>M163BU_Anglo American Platinum Managed Operations</t>
  </si>
  <si>
    <t>Level of capital and expenditure deployed towards implementation of measures undertaken to manage positive impacts and avoid, minimise, restore/ rehabilitate and/or offset negative impacts on biodiversity and ecosystems.</t>
  </si>
  <si>
    <t>M165BU_Anglo American Platinum Managed Operations</t>
  </si>
  <si>
    <t>Number and area of sites owned, in or adjacent to areas of high biodiversity value (Key Biodiversity Areas -  KBAs), for operations (if applicable) and full supply chain (if material).</t>
  </si>
  <si>
    <t>{"gri":["304-1-a_2016.2"]}</t>
  </si>
  <si>
    <t>M156BU_Anglo American Platinum Managed Operations</t>
  </si>
  <si>
    <t>Number of workers in the past year retrained due to implementation of the decarbonisation plan.</t>
  </si>
  <si>
    <t>HERMANUS PRINSLOO</t>
  </si>
  <si>
    <t>Climate Change</t>
  </si>
  <si>
    <t>Climate Change (Manual Capture)</t>
  </si>
  <si>
    <t>M154BU_Anglo American Platinum Managed Operations</t>
  </si>
  <si>
    <t>Number of workers compensated due to implementation of the decarbonisation plan.</t>
  </si>
  <si>
    <t>M155BU_Anglo American Platinum Managed Operations</t>
  </si>
  <si>
    <t>Number of workers in the past year retrenched due to implementation of the decarbonisation plan.</t>
  </si>
  <si>
    <t>M158BU_Anglo American Platinum Managed Operations</t>
  </si>
  <si>
    <t>Existence and nature of a 'transition plan' that commits to stakeholder engagement with affected workers and communities</t>
  </si>
  <si>
    <t>JACO VISSER</t>
  </si>
  <si>
    <t>{"gri":["2-23-a_2021"]}</t>
  </si>
  <si>
    <t>M157BU_Anglo American Platinum Managed Operations</t>
  </si>
  <si>
    <t>Number of workers in the past year recruited due to implementation of the decarbonisation plan.</t>
  </si>
  <si>
    <t>M102BU_Anglo American Platinum Managed Operations</t>
  </si>
  <si>
    <t>Energy from renewable fuels</t>
  </si>
  <si>
    <t>Gigajoules (GJ)</t>
  </si>
  <si>
    <t>DEBBIE BAUER</t>
  </si>
  <si>
    <t>{"gri":["302-1-b_2016.2"]}</t>
  </si>
  <si>
    <t>Energy Consumption (million GJ)</t>
  </si>
  <si>
    <t>Energy Consumption (million GJ) (Connected Metrics)</t>
  </si>
  <si>
    <t>M101BU_Anglo American Platinum Managed Operations</t>
  </si>
  <si>
    <t>Energy from renewable electricity</t>
  </si>
  <si>
    <t>{"gri":["302-1-a_2016.2"]}</t>
  </si>
  <si>
    <t>M105BU_Anglo American Platinum Managed Operations</t>
  </si>
  <si>
    <t>Energy Intensity million GJ per tonne Copper equivalent</t>
  </si>
  <si>
    <t>{"gri":["302-3-a_2016.2"]}</t>
  </si>
  <si>
    <t>M750BU_Anglo American Platinum Managed Operations</t>
  </si>
  <si>
    <t>Energy intensity per tonne milled</t>
  </si>
  <si>
    <t>GJ/tonne smelted</t>
  </si>
  <si>
    <t>M103BU_Anglo American Platinum Managed Operations</t>
  </si>
  <si>
    <t>Energy from fossil fuels</t>
  </si>
  <si>
    <t>M104BU_Anglo American Platinum Managed Operations</t>
  </si>
  <si>
    <t>Energy from electricity purchased</t>
  </si>
  <si>
    <t>{"gri":["305-1_2016.2"]}</t>
  </si>
  <si>
    <t>M106BU_Anglo American Platinum Managed Operations</t>
  </si>
  <si>
    <t>Energy intensity per tonne smelted</t>
  </si>
  <si>
    <t>M100BU_Anglo American Platinum Managed Operations</t>
  </si>
  <si>
    <t>Total energy used</t>
  </si>
  <si>
    <t>{"gri":["302-1-e_2016.2"]}</t>
  </si>
  <si>
    <t>M108South Africa_South Africa</t>
  </si>
  <si>
    <t>Energy Consumption (by Country)</t>
  </si>
  <si>
    <t>South Africa - RSA Managed Ops</t>
  </si>
  <si>
    <t>Energy Consumption by Country</t>
  </si>
  <si>
    <t>Energy Consumption by Country (Connected Metrics)</t>
  </si>
  <si>
    <t>M107Zimbabwe_Zimbabwe</t>
  </si>
  <si>
    <t>Energy Consumption (by Country) - Unki</t>
  </si>
  <si>
    <t>Other - Zimbabwe - Unki</t>
  </si>
  <si>
    <t>M146BU_Anglo American Platinum Managed Operations</t>
  </si>
  <si>
    <t>Level 3</t>
  </si>
  <si>
    <t>MANDY JUBILEUS</t>
  </si>
  <si>
    <t>{"gri":["306-3-a_2020.2"]}</t>
  </si>
  <si>
    <t>Environmental Incidents and Complaints</t>
  </si>
  <si>
    <t>Environmental Incidents and Complaints (Connected Metrics)</t>
  </si>
  <si>
    <t>M145BU_Anglo American Platinum Managed Operations</t>
  </si>
  <si>
    <t>Level 4 and 5</t>
  </si>
  <si>
    <t>M148BU_Anglo American Platinum Managed Operations</t>
  </si>
  <si>
    <t>Level 1</t>
  </si>
  <si>
    <t>M144BU_Anglo American Platinum Managed Operations</t>
  </si>
  <si>
    <t>Formal complaints</t>
  </si>
  <si>
    <t>M143BU_Anglo American Platinum Managed Operations</t>
  </si>
  <si>
    <t>Substandard acts and conditions</t>
  </si>
  <si>
    <t>M147BU_Anglo American Platinum Managed Operations</t>
  </si>
  <si>
    <t>Level 2</t>
  </si>
  <si>
    <t>M94BU_Anglo American Platinum Managed Operations</t>
  </si>
  <si>
    <t>LPG/liquid fossil fuel gases used</t>
  </si>
  <si>
    <t>Smelters &amp; Refineries</t>
  </si>
  <si>
    <t>Metric tons (t)</t>
  </si>
  <si>
    <t>ESGINTEGRATION</t>
  </si>
  <si>
    <t>Fossil Fuels Consumed</t>
  </si>
  <si>
    <t>Fossil Fuels Consumed (Connected Metrics 1)</t>
  </si>
  <si>
    <t>M95BU_Anglo American Platinum Managed Operations</t>
  </si>
  <si>
    <t>Petrol used</t>
  </si>
  <si>
    <t>Thousand cubic meters (1,000 m³)</t>
  </si>
  <si>
    <t>Fossil Fuels Consumed (Connected Metrics 2)</t>
  </si>
  <si>
    <t>M96BU_Anglo American Platinum Managed Operations</t>
  </si>
  <si>
    <t>Coal for heating and energy generation - RMBR &amp;PMR</t>
  </si>
  <si>
    <t>M99BU_Anglo American Platinum Managed Operations</t>
  </si>
  <si>
    <t>Diesel used</t>
  </si>
  <si>
    <t>M97BU_Anglo American Platinum Managed Operations</t>
  </si>
  <si>
    <t>Coal for heating and energy generation - ACP</t>
  </si>
  <si>
    <t>M93BU_Anglo American Platinum Managed Operations</t>
  </si>
  <si>
    <t>Petcoke used</t>
  </si>
  <si>
    <t>Waterval Smelter</t>
  </si>
  <si>
    <t>M92BU_Anglo American Platinum Managed Operations</t>
  </si>
  <si>
    <t>Paraffin used</t>
  </si>
  <si>
    <t>RBMR</t>
  </si>
  <si>
    <t>M98BU_Anglo American Platinum Managed Operations</t>
  </si>
  <si>
    <t>Coal for heating and energy generation</t>
  </si>
  <si>
    <t>Smelters</t>
  </si>
  <si>
    <t>M117BU_Anglo American Platinum Managed Operations</t>
  </si>
  <si>
    <t>C02e from fossil fuel consumption</t>
  </si>
  <si>
    <t>Million metric tons carbon dioxide equivalents (MtCO₂-e)</t>
  </si>
  <si>
    <t>{"gri":["305-4_2016.2"]}</t>
  </si>
  <si>
    <t>GHG emissions</t>
  </si>
  <si>
    <t>GHG emissions (Connected Metrics 1)</t>
  </si>
  <si>
    <t>M115BU_Anglo American Platinum Managed Operations</t>
  </si>
  <si>
    <t>Scope 2</t>
  </si>
  <si>
    <t>{"gri":["305-2_2016.2"]}</t>
  </si>
  <si>
    <t>M749BU_Anglo American Platinum Managed Operations</t>
  </si>
  <si>
    <t>GHG Emissions intensity (Tonnes Milled)</t>
  </si>
  <si>
    <t>TonnesCO2(e)/ tonne milled</t>
  </si>
  <si>
    <t>TonnesCO2(e)/ tonne smelted</t>
  </si>
  <si>
    <t>GHG emissions (Manual Metrics 2)</t>
  </si>
  <si>
    <t>M110South Africa_South Africa</t>
  </si>
  <si>
    <t>Scope 2 emissions: South Africa (RSA Managed Ops)</t>
  </si>
  <si>
    <t>M116BU_Anglo American Platinum Managed Operations</t>
  </si>
  <si>
    <t>C02e from renewable fuel consumption</t>
  </si>
  <si>
    <t>{"gri":["305-5_2016.2"]}</t>
  </si>
  <si>
    <t>M122BU_Anglo American Platinum Managed Operations</t>
  </si>
  <si>
    <t>GHG emissions intensity</t>
  </si>
  <si>
    <t>GHG Intensity Total Scope 1 and Scope 2C02e per tonne Copper equivalent</t>
  </si>
  <si>
    <t>{"gri":["305-4-a_2016.2"]}</t>
  </si>
  <si>
    <t>M111Zimbabwe_Zimbabwe</t>
  </si>
  <si>
    <t>Scope 1 emissions: Other - Zimbabwe (Unki)</t>
  </si>
  <si>
    <t>{"gri":["305-1-a_2016.2"]}</t>
  </si>
  <si>
    <t>M123BU_Anglo American Platinum Managed Operations</t>
  </si>
  <si>
    <t>GHG Emissions Intensity (Tonnes Smelted)</t>
  </si>
  <si>
    <t>M113BU_Anglo American Platinum Managed Operations</t>
  </si>
  <si>
    <t>Total C02e emissions (Scope 1 and 2)</t>
  </si>
  <si>
    <t>M114BU_Anglo American Platinum Managed Operations</t>
  </si>
  <si>
    <t>C02e from electricity purchased</t>
  </si>
  <si>
    <t>M109Zimbabwe_Zimbabwe</t>
  </si>
  <si>
    <t>Scope 2 emissions: Other - Zimbabwe (Unki)</t>
  </si>
  <si>
    <t>M118BU_Anglo American Platinum Managed Operations</t>
  </si>
  <si>
    <t>C02e from processes</t>
  </si>
  <si>
    <t>{"gri":["305-3_2016.2"]}</t>
  </si>
  <si>
    <t>M112South Africa_South Africa</t>
  </si>
  <si>
    <t>Scope 1 emissions: South Africa</t>
  </si>
  <si>
    <t>M121BU_Anglo American Platinum Managed Operations</t>
  </si>
  <si>
    <t>Scope 1</t>
  </si>
  <si>
    <t>M57BU_Anglo American Platinum Managed Operations</t>
  </si>
  <si>
    <t>Waste-rock dump area</t>
  </si>
  <si>
    <t>Total waste-rock dump area</t>
  </si>
  <si>
    <t>Land</t>
  </si>
  <si>
    <t>Land (Connected Metrics)</t>
  </si>
  <si>
    <t>M61BU_Anglo American Platinum Managed Operations</t>
  </si>
  <si>
    <t>Company-managed land</t>
  </si>
  <si>
    <t>LORREN JORDT</t>
  </si>
  <si>
    <t>M56BU_Anglo American Platinum Managed Operations</t>
  </si>
  <si>
    <t>Company - owned land</t>
  </si>
  <si>
    <t>All land owned</t>
  </si>
  <si>
    <t>M59BU_Anglo American Platinum Managed Operations</t>
  </si>
  <si>
    <t>Land under company charge for current mining activities</t>
  </si>
  <si>
    <t>M60BU_Anglo American Platinum Managed Operations</t>
  </si>
  <si>
    <t>Land altered by mining activities and supporting infrastructure</t>
  </si>
  <si>
    <t>M58BU_Anglo American Platinum Managed Operations</t>
  </si>
  <si>
    <t>Tailings dam area (active and inactive)</t>
  </si>
  <si>
    <t>Total tailings dam area</t>
  </si>
  <si>
    <t>M66BU_Anglo American Platinum Managed Operations</t>
  </si>
  <si>
    <t>Annual Rehabilitation target</t>
  </si>
  <si>
    <t xml:space="preserve"> - Mogalakwena &amp; Amandelbult Operations</t>
  </si>
  <si>
    <t>Land Rehabilitation- Operational footprint impact</t>
  </si>
  <si>
    <t>M64BU_Anglo American Platinum Managed Operations</t>
  </si>
  <si>
    <t>Growth medium construction completed</t>
  </si>
  <si>
    <t>M67BU_Anglo American Platinum Managed Operations</t>
  </si>
  <si>
    <t>Area available for rehabilitation</t>
  </si>
  <si>
    <t>M63BU_Anglo American Platinum Managed Operations</t>
  </si>
  <si>
    <t>Seeding completed</t>
  </si>
  <si>
    <t>M65BU_Anglo American Platinum Managed Operations</t>
  </si>
  <si>
    <t>Reshaping completed</t>
  </si>
  <si>
    <t>M62BU_Anglo American Platinum Managed Operations</t>
  </si>
  <si>
    <t>Land fully rehabilitated and land rehabilitated but not yet meeting agreed land-use objectives1</t>
  </si>
  <si>
    <t>M72BU_Anglo American Platinum Managed Operations</t>
  </si>
  <si>
    <t>Rock broken -  managed operations</t>
  </si>
  <si>
    <t>{"gri":["301-1-a_2016.2"]}</t>
  </si>
  <si>
    <t>Materials</t>
  </si>
  <si>
    <t>Materials (Manual Capture)</t>
  </si>
  <si>
    <t>M69BU_Anglo American Platinum Managed Operations</t>
  </si>
  <si>
    <t>Lubricating and hydraulic oils</t>
  </si>
  <si>
    <t>Liters (L)</t>
  </si>
  <si>
    <t>Materials (Connected Metrics)</t>
  </si>
  <si>
    <t>M71BU_Anglo American Platinum Managed Operations</t>
  </si>
  <si>
    <t>Ore milled -  managed operations</t>
  </si>
  <si>
    <t>M70BU_Anglo American Platinum Managed Operations</t>
  </si>
  <si>
    <t>Accumulated low-grade stockpiles</t>
  </si>
  <si>
    <t>M68BU_Anglo American Platinum Managed Operations</t>
  </si>
  <si>
    <t>Grease</t>
  </si>
  <si>
    <t>M82BU_Anglo American Platinum Managed Operations</t>
  </si>
  <si>
    <t>Accumulated in Rock dumps - Mogalakwena &amp; Twickenham</t>
  </si>
  <si>
    <t>GERALD MABULA</t>
  </si>
  <si>
    <t>Mineral Waste</t>
  </si>
  <si>
    <t>Mineral Waste (Manual Capture)</t>
  </si>
  <si>
    <t>M83BU_Anglo American Platinum Managed Operations</t>
  </si>
  <si>
    <t>Accumulated in Tailings dams (active and inactive)</t>
  </si>
  <si>
    <t>Mineral Waste (Connected Metrics)</t>
  </si>
  <si>
    <t>M80BU_Anglo American Platinum Managed Operations</t>
  </si>
  <si>
    <t>Accumulated in Slag dumps - Polokwane Metallurgical Complex</t>
  </si>
  <si>
    <t>M78BU_Anglo American Platinum Managed Operations</t>
  </si>
  <si>
    <t>Total N02  emissions from diesel</t>
  </si>
  <si>
    <t>DUSTIN VANHELSDINGEN</t>
  </si>
  <si>
    <t>{"gri":["305-7-a-ii_2016.2"]}</t>
  </si>
  <si>
    <t>Non-greenhouse Gas Emmissions</t>
  </si>
  <si>
    <t>Non-greenhouse Gas Emmissions (Connected Metrics)</t>
  </si>
  <si>
    <t>M74BU_Anglo American Platinum Managed Operations</t>
  </si>
  <si>
    <t>Nitrous oxides (N02  from processes)2</t>
  </si>
  <si>
    <t>M73BU_Anglo American Platinum Managed Operations</t>
  </si>
  <si>
    <t>Particulates (point sources)</t>
  </si>
  <si>
    <t>M79BU_Anglo American Platinum Managed Operations</t>
  </si>
  <si>
    <t>Total S02  emissions from diesel</t>
  </si>
  <si>
    <t>M75BU_Anglo American Platinum Managed Operations</t>
  </si>
  <si>
    <t>Sulphur dioxide (S02 from processes)2</t>
  </si>
  <si>
    <t>M91BU_Anglo American Platinum Managed Operations</t>
  </si>
  <si>
    <t>Hazardous waste to legal landfill (tonnes)3</t>
  </si>
  <si>
    <t>{"gri":["306-5-b-iii_2020.2"]}</t>
  </si>
  <si>
    <t>Non-mineral waste</t>
  </si>
  <si>
    <t>Non-mineral waste (Connected Metrics)</t>
  </si>
  <si>
    <t>M90BU_Anglo American Platinum Managed Operations</t>
  </si>
  <si>
    <t>Hazardous incinerated4</t>
  </si>
  <si>
    <t>{"gri":["306-5-b-ii_2020.2"]}</t>
  </si>
  <si>
    <t>M88BU_Anglo American Platinum Managed Operations</t>
  </si>
  <si>
    <t>Hazardous waste recycled (tonnes)</t>
  </si>
  <si>
    <t>{"gri":["306-5-b-iv_2020.2"]}</t>
  </si>
  <si>
    <t>M89BU_Anglo American Platinum Managed Operations</t>
  </si>
  <si>
    <t>Hazardous waste reused (tonnes)</t>
  </si>
  <si>
    <t>M85BU_Anglo American Platinum Managed Operations</t>
  </si>
  <si>
    <t>Non-Hazardous waste reused (tonnes)</t>
  </si>
  <si>
    <t>M84BU_Anglo American Platinum Managed Operations</t>
  </si>
  <si>
    <t>Non-Hazardous waste recycled (tonnes)</t>
  </si>
  <si>
    <t>M86BU_Anglo American Platinum Managed Operations</t>
  </si>
  <si>
    <t>Non-Hazardous incinerated5</t>
  </si>
  <si>
    <t>M87BU_Anglo American Platinum Managed Operations</t>
  </si>
  <si>
    <t>Non-hazardous waste to legal landfill (tonnes)</t>
  </si>
  <si>
    <t>{"gri":["306-5-c-iii_2020.2"]}</t>
  </si>
  <si>
    <t>M125BU_Anglo American Platinum Managed Operations</t>
  </si>
  <si>
    <t>SLB GHG Metrics: Total Scope 1 &amp; 2</t>
  </si>
  <si>
    <t>SLB GHG Metrics</t>
  </si>
  <si>
    <t>SLB GHG Metrics (Manual Capture)</t>
  </si>
  <si>
    <t>M126BU_Anglo American Platinum Managed Operations</t>
  </si>
  <si>
    <t>SLB GHG Metrics: Scope 2</t>
  </si>
  <si>
    <t>M124BU_Anglo American Platinum Managed Operations</t>
  </si>
  <si>
    <t>SLB GHG Metrics: % reduction on 2016 base year</t>
  </si>
  <si>
    <t>M127BU_Anglo American Platinum Managed Operations</t>
  </si>
  <si>
    <t>SLB GHG Metrics: Scope 1</t>
  </si>
  <si>
    <t>M136BU_Anglo American Platinum Managed Operations</t>
  </si>
  <si>
    <t>Sources of Scope 3 emissions (Mt CO2e): Scope 3 emissions: Employee Commuting/Travel</t>
  </si>
  <si>
    <t>Source of Scope 3 Emmissions</t>
  </si>
  <si>
    <t>Source of Scope 3 Emmissions (Manual Capture)</t>
  </si>
  <si>
    <t>M128BU_Anglo American Platinum Managed Operations</t>
  </si>
  <si>
    <t>Sources of Scope 3 emissions (Mt CO2e): Scope 3 emissions: Total Scope 3</t>
  </si>
  <si>
    <t>M142BU_Anglo American Platinum Managed Operations</t>
  </si>
  <si>
    <t>Sources of Scope 3 emissions (Mt CO2e): Scope 3 emissions: Purchased goods and services</t>
  </si>
  <si>
    <t>M140BU_Anglo American Platinum Managed Operations</t>
  </si>
  <si>
    <t>Sources of Scope 3 emissions (Mt CO2e): Scope 3 emissions: Fuel and energy related activities (notincluded in Scope 1 or 2)</t>
  </si>
  <si>
    <t>M132BU_Anglo American Platinum Managed Operations</t>
  </si>
  <si>
    <t>Sources of Scope 3 emissions (Mt CO2e): Scope 3 emissions: End-of-life treatment of sold products</t>
  </si>
  <si>
    <t>M129BU_Anglo American Platinum Managed Operations</t>
  </si>
  <si>
    <t>Sources of Scope 3 emissions (Mt CO2e): Scope 3 emissions: Investments</t>
  </si>
  <si>
    <t>M135BU_Anglo American Platinum Managed Operations</t>
  </si>
  <si>
    <t>Sources of Scope 3 emissions (Mt CO2e): Scope 3 emissions: Upstream leased assets</t>
  </si>
  <si>
    <t>M133BU_Anglo American Platinum Managed Operations</t>
  </si>
  <si>
    <t>Sources of Scope 3 emissions (Mt CO2e): Scope 3 emissions: Use of sold products</t>
  </si>
  <si>
    <t>M131BU_Anglo American Platinum Managed Operations</t>
  </si>
  <si>
    <t>Sources of Scope 3 emissions (Mt CO2e): Scope 3 emissions: Downstream leased assets</t>
  </si>
  <si>
    <t>M130BU_Anglo American Platinum Managed Operations</t>
  </si>
  <si>
    <t>Sources of Scope 3 emissions (Mt CO2e): Scope 3 emissions: Franchises</t>
  </si>
  <si>
    <t>M138BU_Anglo American Platinum Managed Operations</t>
  </si>
  <si>
    <t>Sources of Scope 3 emissions (Mt CO2e): Scope 3 emissions: Waste generated in operations</t>
  </si>
  <si>
    <t>M134BU_Anglo American Platinum Managed Operations</t>
  </si>
  <si>
    <t>Sources of Scope 3 emissions (Mt CO2e): Scope 3 emissions: Processing of sold products</t>
  </si>
  <si>
    <t>M141BU_Anglo American Platinum Managed Operations</t>
  </si>
  <si>
    <t>Sources of Scope 3 emissions (Mt CO2e): Scope 3 emissions: Capital goods</t>
  </si>
  <si>
    <t>M137BU_Anglo American Platinum Managed Operations</t>
  </si>
  <si>
    <t>Sources of Scope 3 emissions (Mt CO2e): Scope 3 emissions: Business travel</t>
  </si>
  <si>
    <t>M139BU_Anglo American Platinum Managed Operations</t>
  </si>
  <si>
    <t>Sources of Scope 3 emissions (Mt CO2e): Scope 3 emissions: Up/Downstream transport and distribution</t>
  </si>
  <si>
    <t>M647BU_Anglo American Platinum Managed Operations</t>
  </si>
  <si>
    <t>Board diversity: Board members more than 50 years of age (%)</t>
  </si>
  <si>
    <t>JULIA SWANEPOEL</t>
  </si>
  <si>
    <t>{"gri":["2-9-c_2021"]}</t>
  </si>
  <si>
    <t>Governance</t>
  </si>
  <si>
    <t>Board Composition</t>
  </si>
  <si>
    <t>Board Composition (Manual Capture)</t>
  </si>
  <si>
    <t>M643BU_Anglo American Platinum Managed Operations</t>
  </si>
  <si>
    <t>Board diversity: Board members between 30-50 years of age (#)</t>
  </si>
  <si>
    <t>M642BU_Anglo American Platinum Managed Operations</t>
  </si>
  <si>
    <t>Board diversity: Board members more than 50 years of age (#)</t>
  </si>
  <si>
    <t>M645BU_Anglo American Platinum Managed Operations</t>
  </si>
  <si>
    <t>Board diversity: Men as % of Board members</t>
  </si>
  <si>
    <t>M640BU_Anglo American Platinum Managed Operations</t>
  </si>
  <si>
    <t>Board diversity: Number of men board members</t>
  </si>
  <si>
    <t>M649BU_Anglo American Platinum Managed Operations</t>
  </si>
  <si>
    <t>Board diversity: Board diversity Board members below 30 years of age (%)</t>
  </si>
  <si>
    <t>{"gri":["2-9-c-vi_2021"]}</t>
  </si>
  <si>
    <t>M636BU_Anglo American Platinum Managed Operations</t>
  </si>
  <si>
    <t>Board independence: Board independence (%)</t>
  </si>
  <si>
    <t>{"gri":["2-9-c-ii_2021"]}</t>
  </si>
  <si>
    <t>M646BU_Anglo American Platinum Managed Operations</t>
  </si>
  <si>
    <t>Board diversity: Women as % of Board members</t>
  </si>
  <si>
    <t>{"gri":["2-9-c-v_2021"]}</t>
  </si>
  <si>
    <t>M641BU_Anglo American Platinum Managed Operations</t>
  </si>
  <si>
    <t>Board diversity: Number of women board members</t>
  </si>
  <si>
    <t>M644BU_Anglo American Platinum Managed Operations</t>
  </si>
  <si>
    <t>Board diversity: Board members below 30 years of age (#)</t>
  </si>
  <si>
    <t>M648BU_Anglo American Platinum Managed Operations</t>
  </si>
  <si>
    <t>Board diversity: Board members between 30-50 years of age (%)</t>
  </si>
  <si>
    <t>M696BU_Anglo American Platinum Managed Operations</t>
  </si>
  <si>
    <t>Workforce breakdown: Workforce breakdown 30-50</t>
  </si>
  <si>
    <t xml:space="preserve">Permanent and Fixed Term  employees
</t>
  </si>
  <si>
    <t>WINNIE MBIZA</t>
  </si>
  <si>
    <t>HENK STEYN</t>
  </si>
  <si>
    <t>Employment and wealth creation</t>
  </si>
  <si>
    <t>Employment and wealth creation (Manual Capture)</t>
  </si>
  <si>
    <t>M692BU_Anglo American Platinum Managed Operations</t>
  </si>
  <si>
    <t>Workforce breakdown: Workforce breakdown Share of women in all management positions, including junior, middle and top management (as % of total management positions)</t>
  </si>
  <si>
    <t>M684BU_Anglo American Platinum Managed Operations</t>
  </si>
  <si>
    <t>Total number of new hires: Total number of new hires Gender:</t>
  </si>
  <si>
    <t>{"gri":["401-1-a_2016.2"]}</t>
  </si>
  <si>
    <t>MANUAL</t>
  </si>
  <si>
    <t>M697BU_Anglo American Platinum Managed Operations</t>
  </si>
  <si>
    <t>Workforce breakdown: Workforce breakdown Below 30</t>
  </si>
  <si>
    <t>M683BU_Anglo American Platinum Managed Operations</t>
  </si>
  <si>
    <t>Total number of new hires: Total number of new hires Female</t>
  </si>
  <si>
    <t>M671BU_Anglo American Platinum Managed Operations</t>
  </si>
  <si>
    <t>New employee hires: Total number of new hires</t>
  </si>
  <si>
    <t>FERHANA ADAM</t>
  </si>
  <si>
    <t>M682BU_Anglo American Platinum Managed Operations</t>
  </si>
  <si>
    <t>Total number of new hires: Total number of new hires Male</t>
  </si>
  <si>
    <t>M694BU_Anglo American Platinum Managed Operations</t>
  </si>
  <si>
    <t>Workforce breakdown: Workforce breakdown Total</t>
  </si>
  <si>
    <t>M695BU_Anglo American Platinum Managed Operations</t>
  </si>
  <si>
    <t>Workforce breakdown: Workforce breakdown Over 50</t>
  </si>
  <si>
    <t>M690BU_Anglo American Platinum Managed Operations</t>
  </si>
  <si>
    <t>Workforce breakdown: Workforce breakdown Share of women in top management positions, i.e. maximum two levels away from the CEO or comparable positions (as % of total top management positions)</t>
  </si>
  <si>
    <t xml:space="preserve">SA Occupational Level. Top Management per definition is GBF 2 &amp; 3
</t>
  </si>
  <si>
    <t>M693BU_Anglo American Platinum Managed Operations</t>
  </si>
  <si>
    <t>Workforce breakdown: Workforce breakdown Share of women in total workforce (as % of total workforce)</t>
  </si>
  <si>
    <t xml:space="preserve">Calculation includes employees and contractors as per the group headcount policy.
</t>
  </si>
  <si>
    <t>M672BU_Anglo American Platinum Managed Operations</t>
  </si>
  <si>
    <t>Total number of new hires: Total number of new hires Open positions filled by internal candidates</t>
  </si>
  <si>
    <t xml:space="preserve">New hires and promotions reduced with 33% year on year. External appointments reduced with 58% while internal appointments increased with 40%.
</t>
  </si>
  <si>
    <t>M691BU_Anglo American Platinum Managed Operations</t>
  </si>
  <si>
    <t>Workforce breakdown 10/21/2024 Workforce breakdown Share of women in junior management positions, i.e. first level of management (as % of total junior management positions)</t>
  </si>
  <si>
    <t xml:space="preserve">SA Occupational Level. Junior Management per definition is Patterson C1-C5
</t>
  </si>
  <si>
    <t>M755BU_Anglo American Platinum Managed Operations</t>
  </si>
  <si>
    <t>Turnover rate Resignations (%)</t>
  </si>
  <si>
    <t>{"gri":["401-1-b_2016.2"]}</t>
  </si>
  <si>
    <t>Governance disclosure metrics / Labour standards</t>
  </si>
  <si>
    <t>Governance disclosure metrics / Labour standards (Manual Capture)</t>
  </si>
  <si>
    <t>M589BU_Anglo American Platinum Managed Operations</t>
  </si>
  <si>
    <t>Turnover including VSPs Resignations (%) Voluntary Turnover (%)</t>
  </si>
  <si>
    <t>M620BU_Anglo American Platinum Managed Operations</t>
  </si>
  <si>
    <t>Labour turnover % (including voluntary seperation packages): South African operations</t>
  </si>
  <si>
    <t>M579BU_Anglo American Platinum Managed Operations</t>
  </si>
  <si>
    <t>Turnover including VSPs by gender Total South Africa</t>
  </si>
  <si>
    <t>M587BU_Anglo American Platinum Managed Operations</t>
  </si>
  <si>
    <t>Turnover including VSPs Redundancies (%) Involuntary Turnover (%)</t>
  </si>
  <si>
    <t>M575BU_Anglo American Platinum Managed Operations</t>
  </si>
  <si>
    <t>Turnover including VSPs by gender Female Zimbabwe</t>
  </si>
  <si>
    <t>M590BU_Anglo American Platinum Managed Operations</t>
  </si>
  <si>
    <t>Turnover excluding VSPs Other reasons for leaving (%) Involuntary Turnover (%)</t>
  </si>
  <si>
    <t>M595BU_Anglo American Platinum Managed Operations</t>
  </si>
  <si>
    <t>Total workforce represented, excluding management</t>
  </si>
  <si>
    <t>VIRGINIA TYOBEKA</t>
  </si>
  <si>
    <t>{"gri":["2-30-a_2021"]}</t>
  </si>
  <si>
    <t>M576BU_Anglo American Platinum Managed Operations</t>
  </si>
  <si>
    <t>Turnover excluding VSPs by gender Total Zimbabwe</t>
  </si>
  <si>
    <t>M621BU_Anglo American Platinum Managed Operations</t>
  </si>
  <si>
    <t>Female Contractors (%)</t>
  </si>
  <si>
    <t>M585BU_Anglo American Platinum Managed Operations</t>
  </si>
  <si>
    <t>Turnover including VSPs Other reasons for leaving (%) Involuntary Turnover (%)</t>
  </si>
  <si>
    <t>M574BU_Anglo American Platinum Managed Operations</t>
  </si>
  <si>
    <t>Turnover including VSPs by gender Male Zimbabwe</t>
  </si>
  <si>
    <t>M625BU_Anglo American Platinum Managed Operations</t>
  </si>
  <si>
    <t>Employees more than 50 years of age (%)</t>
  </si>
  <si>
    <t>M583BU_Anglo American Platinum Managed Operations</t>
  </si>
  <si>
    <t>Turnover excluding VSPs by gender Male South Africa</t>
  </si>
  <si>
    <t>M578BU_Anglo American Platinum Managed Operations</t>
  </si>
  <si>
    <t>Turnover excluding VSPs by gender Female Zimbabwe</t>
  </si>
  <si>
    <t>M573BU_Anglo American Platinum Managed Operations</t>
  </si>
  <si>
    <t>Turnover including VSPs by gender Total Zimbabwe</t>
  </si>
  <si>
    <t>M582BU_Anglo American Platinum Managed Operations</t>
  </si>
  <si>
    <t>Turnover excluding VSPs by gender Total South Africa</t>
  </si>
  <si>
    <t>M754BU_Anglo American Platinum Managed Operations</t>
  </si>
  <si>
    <t>Turnover rate Dismissals (%)</t>
  </si>
  <si>
    <t>M626BU_Anglo American Platinum Managed Operations</t>
  </si>
  <si>
    <t>Employees between 30-50 years of age (%)</t>
  </si>
  <si>
    <t>M597BU_Anglo American Platinum Managed Operations</t>
  </si>
  <si>
    <t>General Industrial Workers of South Africa (GIWUSA)</t>
  </si>
  <si>
    <t>M593BU_Anglo American Platinum Managed Operations</t>
  </si>
  <si>
    <t>Turnover excluding VSPs Other reasons for leaving (%) Voluntary Turnover (%)</t>
  </si>
  <si>
    <t>M635BU_Anglo American Platinum Managed Operations</t>
  </si>
  <si>
    <t>Board diversity: Number of executive directors</t>
  </si>
  <si>
    <t>{"gri":["2-9-a_2021"]}</t>
  </si>
  <si>
    <t>M581BU_Anglo American Platinum Managed Operations</t>
  </si>
  <si>
    <t>Turnover including VSPs by gender Female South Africa</t>
  </si>
  <si>
    <t>M615BU_Anglo American Platinum Managed Operations</t>
  </si>
  <si>
    <t>Turnover: Labour turnover % (including voluntary seperation packages): Zimbabwe</t>
  </si>
  <si>
    <t>M598BU_Anglo American Platinum Managed Operations</t>
  </si>
  <si>
    <t>National Union of Metalworkers South Africa (NUMSA)</t>
  </si>
  <si>
    <t>M584BU_Anglo American Platinum Managed Operations</t>
  </si>
  <si>
    <t>Turnover excluding VSPs by gender Female South Africa</t>
  </si>
  <si>
    <t>M623BU_Anglo American Platinum Managed Operations</t>
  </si>
  <si>
    <t>Historically disadvantaged South Africans in management (% of South African management)</t>
  </si>
  <si>
    <t>M599BU_Anglo American Platinum Managed Operations</t>
  </si>
  <si>
    <t>United Association of South Africa (UASA)</t>
  </si>
  <si>
    <t>M634BU_Anglo American Platinum Managed Operations</t>
  </si>
  <si>
    <t>Board diversity: Number of independent directors</t>
  </si>
  <si>
    <t>M631BU_Anglo American Platinum Managed Operations</t>
  </si>
  <si>
    <t>Board diversity: Total number of board members</t>
  </si>
  <si>
    <t>M627BU_Anglo American Platinum Managed Operations</t>
  </si>
  <si>
    <t>Employees below 30 years of age (%)</t>
  </si>
  <si>
    <t>M633BU_Anglo American Platinum Managed Operations</t>
  </si>
  <si>
    <t>Board diversity: Number of other non- executive directors</t>
  </si>
  <si>
    <t>M624BU_Anglo American Platinum Managed Operations</t>
  </si>
  <si>
    <t>Women as % of management (band 5 and above) population</t>
  </si>
  <si>
    <t>M602BU_Anglo American Platinum Managed Operations</t>
  </si>
  <si>
    <t>Membership of recognised unions and associations 2023 - Number</t>
  </si>
  <si>
    <t>M467South Africa_South Africa</t>
  </si>
  <si>
    <t>Membership of recognised unions and associations 2022: Total workforce represented, excluding management - South Africa</t>
  </si>
  <si>
    <t>M592BU_Anglo American Platinum Managed Operations</t>
  </si>
  <si>
    <t>Turnover excluding VSPs Redundancies (%) Involuntary Turnover (%)</t>
  </si>
  <si>
    <t>M601BU_Anglo American Platinum Managed Operations</t>
  </si>
  <si>
    <t>Association of Mineworkers and Construction Union (AMCU)</t>
  </si>
  <si>
    <t>M596BU_Anglo American Platinum Managed Operations</t>
  </si>
  <si>
    <t>Total</t>
  </si>
  <si>
    <t>M588BU_Anglo American Platinum Managed Operations</t>
  </si>
  <si>
    <t>Turnover including VSPs Other reasons for leaving (%) Voluntary Turnover (%)</t>
  </si>
  <si>
    <t>M613BU_Anglo American Platinum Managed Operations</t>
  </si>
  <si>
    <t>Turnover: Labour turnover % (including voluntary seperation packages):  Anglo American Platinum total turnover</t>
  </si>
  <si>
    <t>M586BU_Anglo American Platinum Managed Operations</t>
  </si>
  <si>
    <t>Turnover including VSPs Dismissals (%) Involuntary Turnover (%)</t>
  </si>
  <si>
    <t>M591BU_Anglo American Platinum Managed Operations</t>
  </si>
  <si>
    <t>Turnover excluding VSPs Dismissals (%) Involuntary Turnover (%)</t>
  </si>
  <si>
    <t>M622BU_Anglo American Platinum Managed Operations</t>
  </si>
  <si>
    <t>Male Contractors (%)</t>
  </si>
  <si>
    <t>M594BU_Anglo American Platinum Managed Operations</t>
  </si>
  <si>
    <t>Turnover excluding VSPs Resignations (%) Voluntary Turnover (%)</t>
  </si>
  <si>
    <t>M580BU_Anglo American Platinum Managed Operations</t>
  </si>
  <si>
    <t>Turnover including VSPs by gender Male South Africa</t>
  </si>
  <si>
    <t>M577BU_Anglo American Platinum Managed Operations</t>
  </si>
  <si>
    <t>Turnover excluding VSPs by gender Male Zimbabwe</t>
  </si>
  <si>
    <t>M630BU_Anglo American Platinum Managed Operations</t>
  </si>
  <si>
    <t>Board diversity: Average board tenure (years)</t>
  </si>
  <si>
    <t>M468Zimbabwe_Zimbabwe</t>
  </si>
  <si>
    <t>Membership of recognised unions and associations 2022: Total workforce represented, excluding management - Zimbabwe</t>
  </si>
  <si>
    <t>M600BU_Anglo American Platinum Managed Operations</t>
  </si>
  <si>
    <t>National Union of Mineworkers (NUM)</t>
  </si>
  <si>
    <t>M661BU_Anglo American Platinum Managed Operations</t>
  </si>
  <si>
    <t>Percentage of total employees covered under collective bargaining agreements.</t>
  </si>
  <si>
    <t>Labour Status</t>
  </si>
  <si>
    <t>Labour Status (Manual Capture)</t>
  </si>
  <si>
    <t>M22BU_Anglo American Platinum Managed Operations</t>
  </si>
  <si>
    <t>Total number of workers at risk of exposure to noise</t>
  </si>
  <si>
    <t>KIM KING</t>
  </si>
  <si>
    <t>THEUNIS PIETERSE</t>
  </si>
  <si>
    <t>{"gri":["403-10_2018.2"]}</t>
  </si>
  <si>
    <t>Health</t>
  </si>
  <si>
    <t>Employees potentially exposed to hazards</t>
  </si>
  <si>
    <t>Employees potentially exposed to hazards (Connected Metrics)</t>
  </si>
  <si>
    <t>M744BU_Anglo American Platinum Managed Operations</t>
  </si>
  <si>
    <t>Number of pieces of equipment emitting noise = 107dB(A)</t>
  </si>
  <si>
    <t>{"PGM":["OnT Connected"]}</t>
  </si>
  <si>
    <t>M23BU_Anglo American Platinum Managed Operations</t>
  </si>
  <si>
    <t>Workers exposed to inhalable hazards above the exposure limit</t>
  </si>
  <si>
    <t>M26BU_Anglo American Platinum Managed Operations</t>
  </si>
  <si>
    <t>Total number of workers(3)</t>
  </si>
  <si>
    <t>M24BU_Anglo American Platinum Managed Operations</t>
  </si>
  <si>
    <t>Total number of workers at risk of exposure (above the exposure limit) to carcinogens</t>
  </si>
  <si>
    <t>M25BU_Anglo American Platinum Managed Operations</t>
  </si>
  <si>
    <t>Total number of workers at risk of exposure (above the exposure limit) to inhalable hazards and carcinogens</t>
  </si>
  <si>
    <t>M743BU_Anglo American Platinum Managed Operations</t>
  </si>
  <si>
    <t>Workers exposed to noise above 85dB(A)</t>
  </si>
  <si>
    <t>M52BU_Anglo American Platinum Managed Operations</t>
  </si>
  <si>
    <t>Total absenteeism rate</t>
  </si>
  <si>
    <t>{"gri":["403-6_2018.2"]}</t>
  </si>
  <si>
    <t>Health &amp; Hygiene</t>
  </si>
  <si>
    <t>Absenteeism</t>
  </si>
  <si>
    <t>Absenteeism (Connected Metrics 1)</t>
  </si>
  <si>
    <t>M54BU_Anglo American Platinum Managed Operations</t>
  </si>
  <si>
    <t>Absenteeism due to injury on duty</t>
  </si>
  <si>
    <t>M55BU_Anglo American Platinum Managed Operations</t>
  </si>
  <si>
    <t>Absenteeism (number)</t>
  </si>
  <si>
    <t>Absenteeism (Connected Metrics 2)</t>
  </si>
  <si>
    <t>M53BU_Anglo American Platinum Managed Operations</t>
  </si>
  <si>
    <t>Absenteeism due to non-work-related illness and injuries</t>
  </si>
  <si>
    <t>M48BU_Anglo American Platinum Managed Operations</t>
  </si>
  <si>
    <t>Number of employee voluntary testing and counselling cases</t>
  </si>
  <si>
    <t>HIV/AIDS</t>
  </si>
  <si>
    <t>HIV/AIDS (Connected Metrics)</t>
  </si>
  <si>
    <t>M42BU_Anglo American Platinum Managed Operations</t>
  </si>
  <si>
    <t>HIV incidence rate</t>
  </si>
  <si>
    <t>M45BU_Anglo American Platinum Managed Operations</t>
  </si>
  <si>
    <t>Known HIV+ employees on anti-retroviral therapy (ART) (%)</t>
  </si>
  <si>
    <t>M44BU_Anglo American Platinum Managed Operations</t>
  </si>
  <si>
    <t>Number of new employee HIV cases</t>
  </si>
  <si>
    <t>M43BU_Anglo American Platinum Managed Operations</t>
  </si>
  <si>
    <t>Number of employee AIDS deaths</t>
  </si>
  <si>
    <t>M47BU_Anglo American Platinum Managed Operations</t>
  </si>
  <si>
    <t>Number of contractor voluntary testing and counselling case</t>
  </si>
  <si>
    <t>M46BU_Anglo American Platinum Managed Operations</t>
  </si>
  <si>
    <t>Employees who know their status (%)</t>
  </si>
  <si>
    <t>M29BU_Anglo American Platinum Managed Operations</t>
  </si>
  <si>
    <t>Venous thromboembolism</t>
  </si>
  <si>
    <t>New cases of Occupational Diseases</t>
  </si>
  <si>
    <t>New cases of Occupational Diseases (Manual Metrics)</t>
  </si>
  <si>
    <t>M32BU_Anglo American Platinum Managed Operations</t>
  </si>
  <si>
    <t>Occupational dermatitis</t>
  </si>
  <si>
    <t>M31BU_Anglo American Platinum Managed Operations</t>
  </si>
  <si>
    <t>Platinum salt sensitivity</t>
  </si>
  <si>
    <t>M34BU_Anglo American Platinum Managed Operations</t>
  </si>
  <si>
    <t>Hand arm vibration syndrome</t>
  </si>
  <si>
    <t>M30BU_Anglo American Platinum Managed Operations</t>
  </si>
  <si>
    <t>Malaria</t>
  </si>
  <si>
    <t>M27BU_Anglo American Platinum Managed Operations</t>
  </si>
  <si>
    <t>Work-related mental disorder</t>
  </si>
  <si>
    <t>M33BU_Anglo American Platinum Managed Operations</t>
  </si>
  <si>
    <t>Musculoskeletal disorder</t>
  </si>
  <si>
    <t>M36BU_Anglo American Platinum Managed Operations</t>
  </si>
  <si>
    <t>Occupational cancers</t>
  </si>
  <si>
    <t>M35BU_Anglo American Platinum Managed Operations</t>
  </si>
  <si>
    <t>Noise-induced hearing loss</t>
  </si>
  <si>
    <t>M28BU_Anglo American Platinum Managed Operations</t>
  </si>
  <si>
    <t>New cases of Occupational Diseases - Other</t>
  </si>
  <si>
    <t>M40BU_Anglo American Platinum Managed Operations</t>
  </si>
  <si>
    <t>Diseases related to inhalable hazard and carcinogen exposure - Silicosis</t>
  </si>
  <si>
    <t>Occupational Disease Incidence Rates</t>
  </si>
  <si>
    <t>Occupational Disease Incidence Rates (Connected Metrics)</t>
  </si>
  <si>
    <t>M38BU_Anglo American Platinum Managed Operations</t>
  </si>
  <si>
    <t>Diseases related to inhalable hazard and carcinogen exposure - Occupational asthma</t>
  </si>
  <si>
    <t>M39BU_Anglo American Platinum Managed Operations</t>
  </si>
  <si>
    <t>Diseases related to inhalable hazard and carcinogen exposure - Chronic obstructive airways disease</t>
  </si>
  <si>
    <t>M41BU_Anglo American Platinum Managed Operations</t>
  </si>
  <si>
    <t>Total number of new cases of occupational disease per 100,000 I Annual average of number of Employees</t>
  </si>
  <si>
    <t>M37BU_Anglo American Platinum Managed Operations</t>
  </si>
  <si>
    <t>Diseases related to inhalable hazard and carcinogen exposure - Occupational tuberculosis</t>
  </si>
  <si>
    <t>M49BU_Anglo American Platinum Managed Operations</t>
  </si>
  <si>
    <t>Proven TB deaths</t>
  </si>
  <si>
    <t>Tuberculosis</t>
  </si>
  <si>
    <t>Tuberculosis (Connected Metrics)</t>
  </si>
  <si>
    <t>M50BU_Anglo American Platinum Managed Operations</t>
  </si>
  <si>
    <t>TB incidence rate per 100,000 employees(6)</t>
  </si>
  <si>
    <t>M51BU_Anglo American Platinum Managed Operations</t>
  </si>
  <si>
    <t>New cases of tuberculosis (TB)</t>
  </si>
  <si>
    <t>M479BU_Anglo American Platinum Managed Operations</t>
  </si>
  <si>
    <t>Inclusive (designated suppliers -  BEE, Indigenous or Aboriginal) procurement spend -  $bn</t>
  </si>
  <si>
    <t>MAARTIN ZIMMERMANN</t>
  </si>
  <si>
    <t>Procurement</t>
  </si>
  <si>
    <t>Procurement Spend</t>
  </si>
  <si>
    <t>Procurement Spend (Manual Capture)</t>
  </si>
  <si>
    <t>M478BU_Anglo American Platinum Managed Operations</t>
  </si>
  <si>
    <t>Inclusive procurement spend%</t>
  </si>
  <si>
    <t>M484South Africa_South Africa</t>
  </si>
  <si>
    <t>Total Procurement Spend (Discretionary) - South Africa</t>
  </si>
  <si>
    <t>M477BU_Anglo American Platinum Managed Operations</t>
  </si>
  <si>
    <t>Procurement: localised expenditure (% of total)</t>
  </si>
  <si>
    <t>M485BU_Anglo American Platinum Managed Operations</t>
  </si>
  <si>
    <t>Local Procurement Spend (In Country) - BU Total</t>
  </si>
  <si>
    <t>M480BU_Anglo American Platinum Managed Operations</t>
  </si>
  <si>
    <t>Supplier spend with host communities as a % of total supplier spend Host (+BO) Excludes Unki)</t>
  </si>
  <si>
    <t>M486South Africa_South Africa</t>
  </si>
  <si>
    <t>Local Procurement Spend (In Country) - South Africa</t>
  </si>
  <si>
    <t>M482BU_Anglo American Platinum Managed Operations</t>
  </si>
  <si>
    <t>Total Procurement Spend (Discretionary) - Total (Country)</t>
  </si>
  <si>
    <t>M487Zimbabwe_Zimbabwe</t>
  </si>
  <si>
    <t>Local Procurement Spend (In Country) - Zimbabwe</t>
  </si>
  <si>
    <t>M483Zimbabwe_Zimbabwe</t>
  </si>
  <si>
    <t>Total Procurement Spend (Discretionary) - Zimbabwe</t>
  </si>
  <si>
    <t>M481BU_Anglo American Platinum Managed Operations</t>
  </si>
  <si>
    <t>Total supplier spend with host communities (host +BO, excludes Unki)</t>
  </si>
  <si>
    <t>M433Location_Rustenburg Base Metal Refiners</t>
  </si>
  <si>
    <t>Location_Rustenburg Base Metal Refiners</t>
  </si>
  <si>
    <t>Base metal production - RBMR</t>
  </si>
  <si>
    <t>Location</t>
  </si>
  <si>
    <t>Production</t>
  </si>
  <si>
    <t>Base metal production</t>
  </si>
  <si>
    <t>Base metal production (Connected Metrics)</t>
  </si>
  <si>
    <t>M432Location_ACP</t>
  </si>
  <si>
    <t>Location_ACP</t>
  </si>
  <si>
    <t>Converter Matte produced - ACP</t>
  </si>
  <si>
    <t>Converter Matte produced</t>
  </si>
  <si>
    <t>Converter Matte produced (Connected Metrics)</t>
  </si>
  <si>
    <t>M434Location_Precious Metals Refinery</t>
  </si>
  <si>
    <t>Location_Precious Metals Refinery</t>
  </si>
  <si>
    <t>PMR production - PMR</t>
  </si>
  <si>
    <t>PMR production</t>
  </si>
  <si>
    <t>PMR production (Connected Metrics)</t>
  </si>
  <si>
    <t>M419Location_Mogalakwena concentrators</t>
  </si>
  <si>
    <t>Location_Mogalakwena concentrators</t>
  </si>
  <si>
    <t>Tonnes milled/process - Mogalakwena</t>
  </si>
  <si>
    <t>Platinum Group Metals (produced ounces)</t>
  </si>
  <si>
    <t>Platinum Group Metals (produced ounces) (Connected Metrics)</t>
  </si>
  <si>
    <t>M425Location_Amandelbult concentrators*</t>
  </si>
  <si>
    <t>Location_Amandelbult concentrators*</t>
  </si>
  <si>
    <t>Tonnes mined - Amandelbult</t>
  </si>
  <si>
    <t>M418Location_Mototolo concentrator°</t>
  </si>
  <si>
    <t>Location_Mototolo concentrator°</t>
  </si>
  <si>
    <t>Tonnes milled/process - Mototolo</t>
  </si>
  <si>
    <t>M424Location_Mogalakwena Mine°</t>
  </si>
  <si>
    <t>Location_Mogalakwena Mine°</t>
  </si>
  <si>
    <t>Tonnes mined - Mogalakwena</t>
  </si>
  <si>
    <t>M426BU_Anglo American Platinum Managed Operations</t>
  </si>
  <si>
    <t>Tonnes mined - Ops</t>
  </si>
  <si>
    <t>M430Location_Amandelbult concentrators*</t>
  </si>
  <si>
    <t>Platinum Group Metals (produced ounces) (koz)1 (Total PGM production) - Amandelbult</t>
  </si>
  <si>
    <t>M415Location_Mortimer smelter</t>
  </si>
  <si>
    <t>Location_Mortimer smelter</t>
  </si>
  <si>
    <t>Tonnes Smelted - Mortimer Smelter</t>
  </si>
  <si>
    <t>M421BU_Anglo American Platinum Managed Operations</t>
  </si>
  <si>
    <t>Tonnes milled/process - Ops</t>
  </si>
  <si>
    <t>M412Location_Unki smelted</t>
  </si>
  <si>
    <t>Location_Unki smelted</t>
  </si>
  <si>
    <t>Tonnes Smelted - Unki Smelter Zimbabwe</t>
  </si>
  <si>
    <t>M428Location_Mototolo Mine’</t>
  </si>
  <si>
    <t>Location_Mototolo Mine’</t>
  </si>
  <si>
    <t>Platinum Group Metals (produced ounces) (koz)1 (Total PGM production) - Mototolo</t>
  </si>
  <si>
    <t>M427Location_Unki Mine</t>
  </si>
  <si>
    <t>Location_Unki Mine</t>
  </si>
  <si>
    <t>Platinum Group Metals (produced ounces) (koz)1 (Total PGM production) - Unki</t>
  </si>
  <si>
    <t>M420Location_Amandelbult concentrators*</t>
  </si>
  <si>
    <t>Tonnes milled/process - Amandelbult</t>
  </si>
  <si>
    <t>M423Location_Mototolo Mine’</t>
  </si>
  <si>
    <t>Tonnes mined - Mototolo</t>
  </si>
  <si>
    <t>M417Location_Unki concentrator</t>
  </si>
  <si>
    <t>Location_Unki concentrator</t>
  </si>
  <si>
    <t>Tonnes milled/process - Unki</t>
  </si>
  <si>
    <t>M416South Africa_South Africa</t>
  </si>
  <si>
    <t>Tonnes Smelted - RSA Smelters</t>
  </si>
  <si>
    <t>M429Location_Mogalakwena Mine°</t>
  </si>
  <si>
    <t>Platinum Group Metals (produced ounces) (koz)1 (Total PGM production) - Mogalakwena</t>
  </si>
  <si>
    <t>HANNAH SCHULTZ</t>
  </si>
  <si>
    <t>M422Location_Unki Mine</t>
  </si>
  <si>
    <t>Tonnes mined - Unki</t>
  </si>
  <si>
    <t>M413Location_Waterval smelter</t>
  </si>
  <si>
    <t>Location_Waterval smelter</t>
  </si>
  <si>
    <t>Tonnes Smelted - Waterval Smelter</t>
  </si>
  <si>
    <t>M414Location_Polokwane smelter</t>
  </si>
  <si>
    <t>Location_Polokwane smelter</t>
  </si>
  <si>
    <t>Tonnes Smelted - Polokwane Smelter</t>
  </si>
  <si>
    <t>M431BU_Anglo American Platinum Managed Operations</t>
  </si>
  <si>
    <t>Platinum Group Metals (produced ounces) (koz)1 (Total PGM production) - Ops</t>
  </si>
  <si>
    <t>M438BU_Anglo American Platinum Managed Operations</t>
  </si>
  <si>
    <t>Number of operations with ISO 45001 certification</t>
  </si>
  <si>
    <t>STEVE POTGIETER</t>
  </si>
  <si>
    <t>SHE | ISO</t>
  </si>
  <si>
    <t>Management Systems</t>
  </si>
  <si>
    <t>Management Systems (Manual Capture)</t>
  </si>
  <si>
    <t>M439BU_Anglo American Platinum Managed Operations</t>
  </si>
  <si>
    <t>Number of operations with ISO14001 certification</t>
  </si>
  <si>
    <t>M9Location_Tumela mine</t>
  </si>
  <si>
    <t>Location_Tumela mine</t>
  </si>
  <si>
    <t>LTIFR (Total LTIFR) -(excludes Amandelbult Serviœs, Mogalakwena Services, Process DivisionServices, Western Limb Distribution Centre and Eastern Limb Support)</t>
  </si>
  <si>
    <t>(excludes Amandelbult Serviœs, Mogalakwena Services, Process Division Services, Western Limb Distribution Centre and Eastern Limb Support)</t>
  </si>
  <si>
    <t>FRANS MARAIS</t>
  </si>
  <si>
    <t>Safety</t>
  </si>
  <si>
    <t>Fatal Injury Frequency Rate</t>
  </si>
  <si>
    <t>Fatal Injury Frequency Rate (Manual Capture)</t>
  </si>
  <si>
    <t>M12BU_Anglo American Platinum Managed Operations</t>
  </si>
  <si>
    <t>TRIFR</t>
  </si>
  <si>
    <t>Fatal Injury Frequency Rate (Connected Metrics)</t>
  </si>
  <si>
    <t>M9Location_Waterval smelter</t>
  </si>
  <si>
    <t>M11Location_Mogalakwena concentrators</t>
  </si>
  <si>
    <t>TRIFR (Total TRIFR)</t>
  </si>
  <si>
    <t>(excludes Amandelbult Serviœs, Mogalakwena Services, Process Division  Services, Western Limb Distribution Centre and Eastern Limb Support)</t>
  </si>
  <si>
    <t>M9Location_Precious Metals Refinery</t>
  </si>
  <si>
    <t>M11Location_Mototolo concentrator°</t>
  </si>
  <si>
    <t>M11Location_Mototolo Mine’</t>
  </si>
  <si>
    <t>M9Location_Dishaba mine</t>
  </si>
  <si>
    <t>Location_Dishaba mine</t>
  </si>
  <si>
    <t>M9Location_Unki Mine</t>
  </si>
  <si>
    <t>M15BU_Anglo American Platinum Managed Operations</t>
  </si>
  <si>
    <t>Lost time injury frequency rate (LTIFR) Total Workers</t>
  </si>
  <si>
    <t>{"gri":["403-9-a-ii_2018.2"]}</t>
  </si>
  <si>
    <t>M9Location_Rustenburg Base Metal Refiners</t>
  </si>
  <si>
    <t>M11Location_Unki concentrator</t>
  </si>
  <si>
    <t>M11Location_Polokwane smelter</t>
  </si>
  <si>
    <t>M18BU_Anglo American Platinum Managed Operations</t>
  </si>
  <si>
    <t>Total Recordable Injury Frequency Rate (TRIFR) Total Workers</t>
  </si>
  <si>
    <t>{"gri":["403-9-a-iii_2018.2"]}</t>
  </si>
  <si>
    <t>M13BU_Anglo American Platinum Managed Operations</t>
  </si>
  <si>
    <t>Lost time injury frequency rate (LTIFR) Contractors</t>
  </si>
  <si>
    <t>M9Location_Mogalakwena Mine°</t>
  </si>
  <si>
    <t>M11Location_Rustenburg Base Metal Refiners</t>
  </si>
  <si>
    <t>M11Location_Tumela mine</t>
  </si>
  <si>
    <t>M9Location_Mototolo concentrator°</t>
  </si>
  <si>
    <t>M9Location_Mogalakwena concentrators</t>
  </si>
  <si>
    <t>M9Location_Unki concentrator</t>
  </si>
  <si>
    <t>M9Location_Unki smelted</t>
  </si>
  <si>
    <t>M19BU_Anglo American Platinum Managed Operations</t>
  </si>
  <si>
    <t>Fatal-injury frequency rate (FIFR)</t>
  </si>
  <si>
    <t>M14BU_Anglo American Platinum Managed Operations</t>
  </si>
  <si>
    <t>Lost time injury frequency rate (LTIFR) Employees</t>
  </si>
  <si>
    <t>M11Location_Waterval smelter</t>
  </si>
  <si>
    <t>M9Location_Greenfield projects"</t>
  </si>
  <si>
    <t>Location_Greenfield projects"</t>
  </si>
  <si>
    <t>M9Location_ACP</t>
  </si>
  <si>
    <t>M9Location_Mortimer smelter</t>
  </si>
  <si>
    <t>M11Location_Amandelbult concentrators*</t>
  </si>
  <si>
    <t>M17BU_Anglo American Platinum Managed Operations</t>
  </si>
  <si>
    <t>Total Recordable Injury Frequency Rate (TRIFR) Employees</t>
  </si>
  <si>
    <t>M9Location_Amandelbult concentrators*</t>
  </si>
  <si>
    <t>M11Location_Unki Mine</t>
  </si>
  <si>
    <t>M11Location_Greenfield projects"</t>
  </si>
  <si>
    <t>M11Location_Mortimer smelter</t>
  </si>
  <si>
    <t>M11Location_Unki smelted</t>
  </si>
  <si>
    <t>M9Location_Mototolo Mine’</t>
  </si>
  <si>
    <t>M9Location_Polokwane smelter</t>
  </si>
  <si>
    <t>M11Location_Precious Metals Refinery</t>
  </si>
  <si>
    <t>M11Location_Mogalakwena Mine°</t>
  </si>
  <si>
    <t>M16BU_Anglo American Platinum Managed Operations</t>
  </si>
  <si>
    <t>Total Recordable Injury Frequency Rate (TRIFR) Contractors</t>
  </si>
  <si>
    <t>M11Location_ACP</t>
  </si>
  <si>
    <t>M11Location_Dishaba mine</t>
  </si>
  <si>
    <t>M10BU_Anglo American Platinum Managed Operations</t>
  </si>
  <si>
    <t>LTIFR (Total LTIFR)</t>
  </si>
  <si>
    <t>M21Risk Factors_Subsidence or Caving</t>
  </si>
  <si>
    <t>Risk Factors_Subsidence or Caving</t>
  </si>
  <si>
    <t>Fatal Incident Data - Employee (By Risk Category)</t>
  </si>
  <si>
    <t>Risk Factors</t>
  </si>
  <si>
    <t>Fatal incident data (AAplc) / Work-related loss of life employee agencies</t>
  </si>
  <si>
    <t>Fatal incident data (AAplc) / Work-related loss of life employee agencies (Manual Capture)</t>
  </si>
  <si>
    <t>M21Risk Factors_Other</t>
  </si>
  <si>
    <t>Risk Factors_Other</t>
  </si>
  <si>
    <t>M20Risk Factors_Uncontrolled Release of Energy</t>
  </si>
  <si>
    <t>Risk Factors_Uncontrolled Release of Energy</t>
  </si>
  <si>
    <t>Fatal Incident Data - Contractor (By Risk Category)</t>
  </si>
  <si>
    <t>M21Risk Factors_Assault / Violence &amp; Crime</t>
  </si>
  <si>
    <t>Risk Factors_Assault / Violence &amp; Crime</t>
  </si>
  <si>
    <t>M20Risk Factors_Assault / Violence &amp; Crime</t>
  </si>
  <si>
    <t>M21Risk Factors_Slip / Trip &amp; Fall</t>
  </si>
  <si>
    <t>Risk Factors_Slip / Trip &amp; Fall</t>
  </si>
  <si>
    <t>M20Risk Factors_Mobile Equipment</t>
  </si>
  <si>
    <t>Risk Factors_Mobile Equipment</t>
  </si>
  <si>
    <t>M20Risk Factors_Harmful Substances &amp; Environments</t>
  </si>
  <si>
    <t>Risk Factors_Harmful Substances &amp; Environments</t>
  </si>
  <si>
    <t>M20Risk Factors_Explosives Management</t>
  </si>
  <si>
    <t>Risk Factors_Explosives Management</t>
  </si>
  <si>
    <t>M21Risk Factors_Falling or Dropped Objects</t>
  </si>
  <si>
    <t>Risk Factors_Falling or Dropped Objects</t>
  </si>
  <si>
    <t>M21Risk Factors_Fire or Explosion</t>
  </si>
  <si>
    <t>Risk Factors_Fire or Explosion</t>
  </si>
  <si>
    <t>M20Risk Factors_Moving Machinery</t>
  </si>
  <si>
    <t>Risk Factors_Moving Machinery</t>
  </si>
  <si>
    <t>M20Risk Factors_Other</t>
  </si>
  <si>
    <t>M20Risk Factors_Slip / Trip &amp; Fall</t>
  </si>
  <si>
    <t>M21Risk Factors_Hand &amp; Power Tools</t>
  </si>
  <si>
    <t>Risk Factors_Hand &amp; Power Tools</t>
  </si>
  <si>
    <t>M20Risk Factors_Falling or Dropped Objects</t>
  </si>
  <si>
    <t>M20Risk Factors_Injections / Stings &amp; Bites</t>
  </si>
  <si>
    <t>Risk Factors_Injections / Stings &amp; Bites</t>
  </si>
  <si>
    <t>M21Risk Factors_Injections / Stings &amp; Bites</t>
  </si>
  <si>
    <t>M20Risk Factors_Fire or Explosion</t>
  </si>
  <si>
    <t>M20Risk Factors_Material Handling</t>
  </si>
  <si>
    <t>Risk Factors_Material Handling</t>
  </si>
  <si>
    <t>M20Risk Factors_Hand &amp; Power Tools</t>
  </si>
  <si>
    <t>M21Risk Factors_COVID-19 exposure</t>
  </si>
  <si>
    <t>Risk Factors_COVID-19 exposure</t>
  </si>
  <si>
    <t>M21Risk Factors_Material Handling</t>
  </si>
  <si>
    <t>M20Risk Factors_Subsidence or Caving</t>
  </si>
  <si>
    <t>M20Risk Factors_"Fall of Ground (Underground)"</t>
  </si>
  <si>
    <t>Risk Factors_"Fall of Ground (Underground)"</t>
  </si>
  <si>
    <t>M20Risk Factors_COVID-19 exposure</t>
  </si>
  <si>
    <t>M21Risk Factors_"Fall of Ground (Underground)"</t>
  </si>
  <si>
    <t>M21Risk Factors_Fall from Heights</t>
  </si>
  <si>
    <t>Risk Factors_Fall from Heights</t>
  </si>
  <si>
    <t>M21Risk Factors_Mobile Equipment</t>
  </si>
  <si>
    <t>M21Risk Factors_Uncontrolled Release of Energy</t>
  </si>
  <si>
    <t>M21Risk Factors_Harmful Substances &amp; Environments</t>
  </si>
  <si>
    <t>M21Risk Factors_Weather</t>
  </si>
  <si>
    <t>Risk Factors_Weather</t>
  </si>
  <si>
    <t>M21Risk Factors_"Rolling or Sliding Rock / Material (Open Pit /  Open Cast)"</t>
  </si>
  <si>
    <t>Risk Factors_"Rolling or Sliding Rock / Material (Open Pit /  Open Cast)"</t>
  </si>
  <si>
    <t>M20Risk Factors_Aviation</t>
  </si>
  <si>
    <t>Risk Factors_Aviation</t>
  </si>
  <si>
    <t>M21Risk Factors_Vertical Conveyance</t>
  </si>
  <si>
    <t>Risk Factors_Vertical Conveyance</t>
  </si>
  <si>
    <t>M21Risk Factors_Moving Machinery</t>
  </si>
  <si>
    <t>M20Risk Factors_"Rolling or Sliding Rock / Material (Open Pit /  Open Cast)"</t>
  </si>
  <si>
    <t>M21Risk Factors_Aviation</t>
  </si>
  <si>
    <t>M21Risk Factors_Explosives Management</t>
  </si>
  <si>
    <t>M20Risk Factors_Inrush / Inundation &amp; Engulfment</t>
  </si>
  <si>
    <t>Risk Factors_Inrush / Inundation &amp; Engulfment</t>
  </si>
  <si>
    <t>M21Risk Factors_Inrush / Inundation &amp; Engulfment</t>
  </si>
  <si>
    <t>M20Risk Factors_Weather</t>
  </si>
  <si>
    <t>M20Risk Factors_Fall from Heights</t>
  </si>
  <si>
    <t>M20Risk Factors_Vertical Conveyance</t>
  </si>
  <si>
    <t>M1BU_Anglo American Platinum Managed Operations</t>
  </si>
  <si>
    <t>Total injuries (recordable cases + FACs)</t>
  </si>
  <si>
    <t>Fatalities</t>
  </si>
  <si>
    <t>Fatalities (Connected Metrics)</t>
  </si>
  <si>
    <t>M5BU_Anglo American Platinum Managed Operations</t>
  </si>
  <si>
    <t>Lost time injuries (LTI)</t>
  </si>
  <si>
    <t>{"gri":["403-9-a-i_2018.2"]}</t>
  </si>
  <si>
    <t>M2BU_Anglo American Platinum Managed Operations</t>
  </si>
  <si>
    <t>Total recordable injuries (Fatal injuries + LTIs + MTCs)</t>
  </si>
  <si>
    <t>M6BU_Anglo American Platinum Managed Operations</t>
  </si>
  <si>
    <t>Loss of life incidents</t>
  </si>
  <si>
    <t>M4BU_Anglo American Platinum Managed Operations</t>
  </si>
  <si>
    <t>Medical treatment cases (MTC)</t>
  </si>
  <si>
    <t>M3BU_Anglo American Platinum Managed Operations</t>
  </si>
  <si>
    <t>First aid cases (FAC)</t>
  </si>
  <si>
    <t>M7Location_Dishaba mine</t>
  </si>
  <si>
    <t>Total employee and contractor hours worked Main operations</t>
  </si>
  <si>
    <t>Hours (h)</t>
  </si>
  <si>
    <t>Hours Worked</t>
  </si>
  <si>
    <t>Hours Worked (Manual Capture)</t>
  </si>
  <si>
    <t>M7Location_Rustenburg Base Metal Refiners</t>
  </si>
  <si>
    <t>M7Location_Unki smelted</t>
  </si>
  <si>
    <t>M7Location_Polokwane smelter</t>
  </si>
  <si>
    <t>M7Location_Mortimer smelter</t>
  </si>
  <si>
    <t>M7Location_Amandelbult concentrators*</t>
  </si>
  <si>
    <t>M7Location_Unki Mine</t>
  </si>
  <si>
    <t>M7Location_Waterval smelter</t>
  </si>
  <si>
    <t>M7Location_Mogalakwena Mine°</t>
  </si>
  <si>
    <t>M7Location_Precious Metals Refinery</t>
  </si>
  <si>
    <t>M7Location_ACP</t>
  </si>
  <si>
    <t>M7Location_Mogalakwena concentrators</t>
  </si>
  <si>
    <t>M7Location_Mototolo Mine’</t>
  </si>
  <si>
    <t>M7Location_Greenfield projects"</t>
  </si>
  <si>
    <t>M7Location_Unki concentrator</t>
  </si>
  <si>
    <t>M8BU_Anglo American Platinum Managed Operations</t>
  </si>
  <si>
    <t>Total employee and contractor hours worked</t>
  </si>
  <si>
    <t>Hours Worked (Connected Metrics)</t>
  </si>
  <si>
    <t>M7Location_Tumela mine</t>
  </si>
  <si>
    <t>M7Location_Mototolo concentrator°</t>
  </si>
  <si>
    <t>M309BU_Anglo American Platinum Managed Operations</t>
  </si>
  <si>
    <t>Hours of work in kind for ambassadors for good</t>
  </si>
  <si>
    <t>VANESSA TESTOLIN</t>
  </si>
  <si>
    <t>PATRICK GIBBS</t>
  </si>
  <si>
    <t>Social Performance and CSI</t>
  </si>
  <si>
    <t>Ambassadors for Good</t>
  </si>
  <si>
    <t>Ambassadors for Good (Manual Capture)</t>
  </si>
  <si>
    <t>M308BU_Anglo American Platinum Managed Operations</t>
  </si>
  <si>
    <t>Number of NGOs supported by ambassadors for good</t>
  </si>
  <si>
    <t>M310BU_Anglo American Platinum Managed Operations</t>
  </si>
  <si>
    <t>Number of employees involved in ambassadors for good</t>
  </si>
  <si>
    <t>M307BU_Anglo American Platinum Managed Operations</t>
  </si>
  <si>
    <t>Number of beneficiaries from ambassadors for good</t>
  </si>
  <si>
    <t>M300BU_Anglo American Platinum Managed Operations</t>
  </si>
  <si>
    <t>Sports, art, culture and heritage</t>
  </si>
  <si>
    <t>CHRISTOFF LOMBARD</t>
  </si>
  <si>
    <t>{"gri":["203-1-a_2016.2"]}</t>
  </si>
  <si>
    <t>CSI Expenditure</t>
  </si>
  <si>
    <t>CSI Expenditure (Manual Capture)</t>
  </si>
  <si>
    <t>M306BU_Anglo American Platinum Managed Operations</t>
  </si>
  <si>
    <t>CSI expenditure - South Africa</t>
  </si>
  <si>
    <t>M292BU_Anglo American Platinum Managed Operations</t>
  </si>
  <si>
    <t>CSI spend % EBIT</t>
  </si>
  <si>
    <t>M295BU_Anglo American Platinum Managed Operations</t>
  </si>
  <si>
    <t>Disaster and emergency relief</t>
  </si>
  <si>
    <t>M302BU_Anglo American Platinum Managed Operations</t>
  </si>
  <si>
    <t>Water and sanitation</t>
  </si>
  <si>
    <t>M296BU_Anglo American Platinum Managed Operations</t>
  </si>
  <si>
    <t>Energy and climate change</t>
  </si>
  <si>
    <t>M299BU_Anglo American Platinum Managed Operations</t>
  </si>
  <si>
    <t>CSI Expenditure: Other</t>
  </si>
  <si>
    <t>M298BU_Anglo American Platinum Managed Operations</t>
  </si>
  <si>
    <t>Environment</t>
  </si>
  <si>
    <t>M294BU_Anglo American Platinum Managed Operations</t>
  </si>
  <si>
    <t>Total CSI Spend</t>
  </si>
  <si>
    <t>M297BU_Anglo American Platinum Managed Operations</t>
  </si>
  <si>
    <t>Institutional capacity development</t>
  </si>
  <si>
    <t>M301BU_Anglo American Platinum Managed Operations</t>
  </si>
  <si>
    <t>Health and welfare</t>
  </si>
  <si>
    <t>M305BU_Anglo American Platinum Managed Operations</t>
  </si>
  <si>
    <t>CSI expenditure - Zimbabwe</t>
  </si>
  <si>
    <t>M293BU_Anglo American Platinum Managed Operations</t>
  </si>
  <si>
    <t>CSI spend (ZARm) relating to Zimele</t>
  </si>
  <si>
    <t>M291BU_Anglo American Platinum Managed Operations</t>
  </si>
  <si>
    <t>CSI % spent to NOPAT</t>
  </si>
  <si>
    <t>M303BU_Anglo American Platinum Managed Operations</t>
  </si>
  <si>
    <t>Education and Training</t>
  </si>
  <si>
    <t>M304BU_Anglo American Platinum Managed Operations</t>
  </si>
  <si>
    <t>CSI Expenditure: Community Development</t>
  </si>
  <si>
    <t>M335BU_Anglo American Platinum Managed Operations</t>
  </si>
  <si>
    <t>Percentage of identified child labour incidents</t>
  </si>
  <si>
    <t>{"gri":["408_2016.2"]}</t>
  </si>
  <si>
    <t>Child Labour</t>
  </si>
  <si>
    <t>Child Labour (Manual Capture)</t>
  </si>
  <si>
    <t>M332BU_Anglo American Platinum Managed Operations</t>
  </si>
  <si>
    <t>Percentage of identified forced and compulsory labour incidents</t>
  </si>
  <si>
    <t>M334BU_Anglo American Platinum Managed Operations</t>
  </si>
  <si>
    <t>Percentage of child labour incidents where the reporting entity has played a role in securing remedy for those affected.</t>
  </si>
  <si>
    <t>M333BU_Anglo American Platinum Managed Operations</t>
  </si>
  <si>
    <t>Number of identified forced and compulsory labour incidents</t>
  </si>
  <si>
    <t>M331BU_Anglo American Platinum Managed Operations</t>
  </si>
  <si>
    <t>Percentage of forced labour incidents where the reporting entity has played a role in securing remedy for those affected.</t>
  </si>
  <si>
    <t>M336BU_Anglo American Platinum Managed Operations</t>
  </si>
  <si>
    <t>The number of identified child labour, incidents</t>
  </si>
  <si>
    <t>M311BU_Anglo American Platinum Managed Operations</t>
  </si>
  <si>
    <t>Percentage of relevant sites (typically those involved in extracting, harvesting, or developing natural resources or energy) that implement a human rights and security approach consistent with the Voluntary Principles on Security and Human Rights.</t>
  </si>
  <si>
    <t>LINDO KHUZWAYO</t>
  </si>
  <si>
    <t>Community human rights</t>
  </si>
  <si>
    <t>Community human rights (Manual Capture)</t>
  </si>
  <si>
    <t>M314BU_Anglo American Platinum Managed Operations</t>
  </si>
  <si>
    <t>Nature of processes for engaging with affected communities and their representatives, and channels for affected community members to raise concerns.</t>
  </si>
  <si>
    <t>M313BU_Anglo American Platinum Managed Operations</t>
  </si>
  <si>
    <t>Number and type of grievances reported with associated impacts related to a salienthuman rights issue in the reporting period,</t>
  </si>
  <si>
    <t>M316BU_Anglo American Platinum Managed Operations</t>
  </si>
  <si>
    <t>Total number of operations that have been subject to a human rights due diligence process or impact assessments, by country.</t>
  </si>
  <si>
    <t>M315BU_Anglo American Platinum Managed Operations</t>
  </si>
  <si>
    <t>Percentage of operations that have been subject to a human rights due diligence process or impact assessments, by country.</t>
  </si>
  <si>
    <t>M200BU_Anglo American Platinum Managed Operations</t>
  </si>
  <si>
    <t>Number of employees -  Zimbabwe</t>
  </si>
  <si>
    <t>Diversity</t>
  </si>
  <si>
    <t>Diversity (Manual Capture)</t>
  </si>
  <si>
    <t>M242BU_Anglo American Platinum Managed Operations</t>
  </si>
  <si>
    <t>Male Contractors(%)</t>
  </si>
  <si>
    <t>{"gri":["2-8-a-i_2021"]}</t>
  </si>
  <si>
    <t>M254BU_Anglo American Platinum Managed Operations</t>
  </si>
  <si>
    <t>Women as % of senior management population (CE EoR)</t>
  </si>
  <si>
    <t xml:space="preserve">Occupational Level Snr Management: GBF4 &amp; 5 (SA Operations)
</t>
  </si>
  <si>
    <t>{"gri":["2-7-a_2021"]}</t>
  </si>
  <si>
    <t>M245BU_Anglo American Platinum Managed Operations</t>
  </si>
  <si>
    <t>Historically disadvantaged South Africans in management(% of South African management)</t>
  </si>
  <si>
    <t>M239BU_Anglo American Platinum Managed Operations</t>
  </si>
  <si>
    <t>Female Contractors(%)</t>
  </si>
  <si>
    <t>M253BU_Anglo American Platinum Managed Operations</t>
  </si>
  <si>
    <t>Women as % of senior management population (CE EoR): Progress against target</t>
  </si>
  <si>
    <t>M206BU_Anglo American Platinum Managed Operations</t>
  </si>
  <si>
    <t>% of workforce represented by trade unions, works councils or collective bargaining agreements</t>
  </si>
  <si>
    <t>M259BU_Anglo American Platinum Managed Operations</t>
  </si>
  <si>
    <t>Employees between 30-50 years of age: Progress against target</t>
  </si>
  <si>
    <t>M260BU_Anglo American Platinum Managed Operations</t>
  </si>
  <si>
    <t>Employees between 30-50 years of age(%)</t>
  </si>
  <si>
    <t>M229BU_Anglo American Platinum Managed Operations</t>
  </si>
  <si>
    <t>Employee turnover rate- total: Progress against target</t>
  </si>
  <si>
    <t xml:space="preserve">6% Target
</t>
  </si>
  <si>
    <t>{"gri":["2-7-e_2021"]}</t>
  </si>
  <si>
    <t>M248BU_Anglo American Platinum Managed Operations</t>
  </si>
  <si>
    <t>Women as % of workforce</t>
  </si>
  <si>
    <t xml:space="preserve">Permanent and Fixed Term employees
</t>
  </si>
  <si>
    <t>M230BU_Anglo American Platinum Managed Operations</t>
  </si>
  <si>
    <t>Employee turnover rate- total(%) (Excl.VSPs)</t>
  </si>
  <si>
    <t>M238BU_Anglo American Platinum Managed Operations</t>
  </si>
  <si>
    <t>Female Contractors: Progress against target</t>
  </si>
  <si>
    <t>M233BU_Anglo American Platinum Managed Operations</t>
  </si>
  <si>
    <t>Involuntary Turnover(%) (Excl.VSPs)</t>
  </si>
  <si>
    <t>M227BU_Anglo American Platinum Managed Operations</t>
  </si>
  <si>
    <t>Number of new employee hires as a%  of full-time employees (annual average)</t>
  </si>
  <si>
    <t>M263BU_Anglo American Platinum Managed Operations</t>
  </si>
  <si>
    <t>Employees below 30 years of age(%)</t>
  </si>
  <si>
    <t>M244BU_Anglo American Platinum Managed Operations</t>
  </si>
  <si>
    <t>Historically disadvantaged South Africans in management(% of South African management): Progress against target</t>
  </si>
  <si>
    <t xml:space="preserve">Targets are per occupational level and not overall.
</t>
  </si>
  <si>
    <t>M241BU_Anglo American Platinum Managed Operations</t>
  </si>
  <si>
    <t>Male Contractors: Progress against target</t>
  </si>
  <si>
    <t>M246BU_Anglo American Platinum Managed Operations</t>
  </si>
  <si>
    <t>Women as % of workforce: Compliance target (MClll 5-year targets) 2019--2023</t>
  </si>
  <si>
    <t>M223BU_Anglo American Platinum Managed Operations</t>
  </si>
  <si>
    <t>Amount spent in Rm on training: Progress against target</t>
  </si>
  <si>
    <t>{"gri":["404-2_2016.2"]}</t>
  </si>
  <si>
    <t>M199BU_Anglo American Platinum Managed Operations</t>
  </si>
  <si>
    <t>Number of employees -  Zimbabwe: Progress against target</t>
  </si>
  <si>
    <t>M251BU_Anglo American Platinum Managed Operations</t>
  </si>
  <si>
    <t>Women as%  of management (band 5 and above) population</t>
  </si>
  <si>
    <t>M224BU_Anglo American Platinum Managed Operations</t>
  </si>
  <si>
    <t>Amount spent in Rm on training</t>
  </si>
  <si>
    <t>M247BU_Anglo American Platinum Managed Operations</t>
  </si>
  <si>
    <t>Women as % of workforce: Progress against target</t>
  </si>
  <si>
    <t>M196BU_Anglo American Platinum Managed Operations</t>
  </si>
  <si>
    <t>Number of employees -  Total Group: Progress against target</t>
  </si>
  <si>
    <t>M203BU_Anglo American Platinum Managed Operations</t>
  </si>
  <si>
    <t>Number of employees -  South Africa</t>
  </si>
  <si>
    <t xml:space="preserve">Inclusive of 3 employees on international assignment. 
</t>
  </si>
  <si>
    <t>M262BU_Anglo American Platinum Managed Operations</t>
  </si>
  <si>
    <t>Employees below 30 years of age: Progress against target</t>
  </si>
  <si>
    <t>M272BU_Anglo American Platinum Managed Operations</t>
  </si>
  <si>
    <t>Employment creation in provinces: Total</t>
  </si>
  <si>
    <t>Employment creation numbers indicated is relevant to own employees only. (Excludes contractors.) The reduction is in line with P950 targets.</t>
  </si>
  <si>
    <t>Employment creation in provinces</t>
  </si>
  <si>
    <t>Employment creation in provinces (Manual Capture)</t>
  </si>
  <si>
    <t>M283BU_Anglo American Platinum Managed Operations</t>
  </si>
  <si>
    <t>Employment equity per occupational level: Professionally qualified and experienced specialists and midmanagement</t>
  </si>
  <si>
    <t xml:space="preserve">Middle Management per definition is Patterson D1-GBF6
</t>
  </si>
  <si>
    <t>Employment equity per occupational level</t>
  </si>
  <si>
    <t>Employment equity per occupational level (Manual Capture)</t>
  </si>
  <si>
    <t>M284BU_Anglo American Platinum Managed Operations</t>
  </si>
  <si>
    <t>Employment equity per occupational level: Senior management</t>
  </si>
  <si>
    <t xml:space="preserve">Senior Management per definition is GBF 4 &amp; 5
</t>
  </si>
  <si>
    <t>M281BU_Anglo American Platinum Managed Operations</t>
  </si>
  <si>
    <t>Employment equity per occupational level: Semi-skilled and discretionary decision making</t>
  </si>
  <si>
    <t xml:space="preserve">Semi Skilled per definition is Patterson B1-B7
</t>
  </si>
  <si>
    <t>M282BU_Anglo American Platinum Managed Operations</t>
  </si>
  <si>
    <t>Employment equity per occupational level: Skilled technical and academically qualified workers, junior management, supervisors</t>
  </si>
  <si>
    <t xml:space="preserve">Junior Management per definition is Patterson C1-C5
</t>
  </si>
  <si>
    <t>M279BU_Anglo American Platinum Managed Operations</t>
  </si>
  <si>
    <t>Employment equity per occupational level: Total permanent employees</t>
  </si>
  <si>
    <t>M280BU_Anglo American Platinum Managed Operations</t>
  </si>
  <si>
    <t>Employment equity per occupational level: Unskilled and discretionary decision making</t>
  </si>
  <si>
    <t xml:space="preserve">Unskilled per definition includes Patterson A3 and A4. The significant reduction in Unskilled is a result of a administrative process i.e. Mototolo's alignment to AAP's conditions of employment. 
</t>
  </si>
  <si>
    <t>M277BU_Anglo American Platinum Managed Operations</t>
  </si>
  <si>
    <t>Employment equity per occupational level: Grand total</t>
  </si>
  <si>
    <t xml:space="preserve">SA Operations
</t>
  </si>
  <si>
    <t>M285BU_Anglo American Platinum Managed Operations</t>
  </si>
  <si>
    <t>Employment equity per occupational level: Top management</t>
  </si>
  <si>
    <t xml:space="preserve">Top Management per definition is GBF 2 &amp; 3
</t>
  </si>
  <si>
    <t>M278BU_Anglo American Platinum Managed Operations</t>
  </si>
  <si>
    <t>Employment equity per occupational level: Temporary employees</t>
  </si>
  <si>
    <t xml:space="preserve">Fixed Term employees
</t>
  </si>
  <si>
    <t>M264BU_Anglo American Platinum Managed Operations</t>
  </si>
  <si>
    <t>Breakdown of South African workforce: Total</t>
  </si>
  <si>
    <t>Employment statistics as at CY end</t>
  </si>
  <si>
    <t>Employment statistics as at CY end (Manual Capture)</t>
  </si>
  <si>
    <t>M168BU_Anglo American Platinum Managed Operations</t>
  </si>
  <si>
    <t>Number of social incidents Level 4</t>
  </si>
  <si>
    <t>KHULANI MTHEMBU</t>
  </si>
  <si>
    <t>Social
Performance</t>
  </si>
  <si>
    <t>Social Performance (Manual Capture)</t>
  </si>
  <si>
    <t>M171BU_Anglo American Platinum Managed Operations</t>
  </si>
  <si>
    <t>Number of Complaints &amp; Grievances with a Social Aspect Number of Level 4</t>
  </si>
  <si>
    <t>M170BU_Anglo American Platinum Managed Operations</t>
  </si>
  <si>
    <t>Number of Complaints &amp; Grievances with a Social Aspect Number of Level 5</t>
  </si>
  <si>
    <t>M172BU_Anglo American Platinum Managed Operations</t>
  </si>
  <si>
    <t>Number of Complaints &amp; Grievances with a Social Aspect</t>
  </si>
  <si>
    <t>NTHABISENG TLHOAELE</t>
  </si>
  <si>
    <t>M169BU_Anglo American Platinum Managed Operations</t>
  </si>
  <si>
    <t>Number of social incidents</t>
  </si>
  <si>
    <t>M166BU_Anglo American Platinum Managed Operations</t>
  </si>
  <si>
    <t>Number of employees &amp; contractors trained on VP Security &amp; Human Rights</t>
  </si>
  <si>
    <t>M167BU_Anglo American Platinum Managed Operations</t>
  </si>
  <si>
    <t>Number of social incidents Level 5</t>
  </si>
  <si>
    <t>M182BU_Anglo American Platinum Managed Operations</t>
  </si>
  <si>
    <t>Procurement: BEE Spend</t>
  </si>
  <si>
    <t>Socio­ economic</t>
  </si>
  <si>
    <t>Socio­ economic (Manual Capture)</t>
  </si>
  <si>
    <t>M188BU_Anglo American Platinum Managed Operations</t>
  </si>
  <si>
    <t>CSI expenditure (% of pre-tax profit)</t>
  </si>
  <si>
    <t>M187BU_Anglo American Platinum Managed Operations</t>
  </si>
  <si>
    <t>Businesses supported through enterprise development initiatives</t>
  </si>
  <si>
    <t>M183South Africa_South Africa</t>
  </si>
  <si>
    <t>Within Country Spend % - South Africa</t>
  </si>
  <si>
    <t>M756Zimbabwe_Zimbabwe</t>
  </si>
  <si>
    <t>Within Country Spend % - Zimbabwe</t>
  </si>
  <si>
    <t>M189BU_Anglo American Platinum Managed Operations</t>
  </si>
  <si>
    <t>CSI expenditure (R million)</t>
  </si>
  <si>
    <t>M184Zimbabwe_Zimbabwe</t>
  </si>
  <si>
    <t>Within Country Spend - Zimbabwe</t>
  </si>
  <si>
    <t>M757South Africa_South Africa</t>
  </si>
  <si>
    <t>Within Country Spend - South Africa</t>
  </si>
  <si>
    <t>M186BU_Anglo American Platinum Managed Operations</t>
  </si>
  <si>
    <t>Jobs created/sustained through enterprise development initiatives</t>
  </si>
  <si>
    <t>M185BU_Anglo American Platinum Managed Operations</t>
  </si>
  <si>
    <t>Total supplier expenditure($ billion)</t>
  </si>
  <si>
    <t>M329BU_Anglo American Platinum Managed Operations</t>
  </si>
  <si>
    <t>Report wherever material across the supply chain: mechanisms (eg. supplier screening, and audits) to identify and address significant actual and potential negative social impacts, nature of these impacts, and measures to address these.</t>
  </si>
  <si>
    <t>Supply Chain (social)</t>
  </si>
  <si>
    <t>Supply Chain (social) (Manual Capture)</t>
  </si>
  <si>
    <t>M328BU_Anglo American Platinum Managed Operations</t>
  </si>
  <si>
    <t>% of products certified by external agencies</t>
  </si>
  <si>
    <t>{"gri":["414-2-a_2016.2"]}</t>
  </si>
  <si>
    <t>M191BU_Anglo American Platinum Managed Operations</t>
  </si>
  <si>
    <t>Onsite site: Off site jobs supported ratio (excluding induced jobs)</t>
  </si>
  <si>
    <t>KEHUMILE MOGWERA</t>
  </si>
  <si>
    <t>Workforce</t>
  </si>
  <si>
    <t>Workforce (Manual Capture)</t>
  </si>
  <si>
    <t>M193BU_Anglo American Platinum Managed Operations</t>
  </si>
  <si>
    <t>Contractors (annual average)</t>
  </si>
  <si>
    <t>M192BU_Anglo American Platinum Managed Operations</t>
  </si>
  <si>
    <t>Number of offsite jobs supported for (cumulative)</t>
  </si>
  <si>
    <t>M194BU_Anglo American Platinum Managed Operations</t>
  </si>
  <si>
    <t>Full-time employees (annual average)</t>
  </si>
  <si>
    <t>M498BU_Anglo American Platinum Managed Operations</t>
  </si>
  <si>
    <t>Corporate income tax: China</t>
  </si>
  <si>
    <t>{"gri":["207-4-a_2019.2"]}</t>
  </si>
  <si>
    <t>Tax</t>
  </si>
  <si>
    <t>Corporate income tax</t>
  </si>
  <si>
    <t>Corporate income tax (Manual Capture)</t>
  </si>
  <si>
    <t>M491BU_Anglo American Platinum Managed Operations</t>
  </si>
  <si>
    <t>Corporate income tax: Platinum Total</t>
  </si>
  <si>
    <t>M496BU_Anglo American Platinum Managed Operations</t>
  </si>
  <si>
    <t>Corporate income tax: Japan</t>
  </si>
  <si>
    <t>M492BU_Anglo American Platinum Managed Operations</t>
  </si>
  <si>
    <t>Corporate income tax: United Kingdom</t>
  </si>
  <si>
    <t>M499BU_Anglo American Platinum Managed Operations</t>
  </si>
  <si>
    <t>Corporate income tax: Zimbabwe</t>
  </si>
  <si>
    <t>M497BU_Anglo American Platinum Managed Operations</t>
  </si>
  <si>
    <t>Corporate income tax: India</t>
  </si>
  <si>
    <t>M493BU_Anglo American Platinum Managed Operations</t>
  </si>
  <si>
    <t>Corporate income tax: USA</t>
  </si>
  <si>
    <t>M500BU_Anglo American Platinum Managed Operations</t>
  </si>
  <si>
    <t>Corporate income tax: South Africa</t>
  </si>
  <si>
    <t>M494BU_Anglo American Platinum Managed Operations</t>
  </si>
  <si>
    <t>Corporate income tax: Switzerland</t>
  </si>
  <si>
    <t>M495BU_Anglo American Platinum Managed Operations</t>
  </si>
  <si>
    <t>Corporate income tax: Singapore</t>
  </si>
  <si>
    <t>M525BU_Anglo American Platinum Managed Operations</t>
  </si>
  <si>
    <t>Employer-paid payroll taxes: Zimbabwe</t>
  </si>
  <si>
    <t>Employer-paid payroll taxes</t>
  </si>
  <si>
    <t>Employer-paid payroll taxes (Manual Capture)</t>
  </si>
  <si>
    <t>M524BU_Anglo American Platinum Managed Operations</t>
  </si>
  <si>
    <t>Employer-paid payroll taxes: Anglo Total</t>
  </si>
  <si>
    <t>M526BU_Anglo American Platinum Managed Operations</t>
  </si>
  <si>
    <t>Employer-paid payroll taxes: South Africa</t>
  </si>
  <si>
    <t>M523BU_Anglo American Platinum Managed Operations</t>
  </si>
  <si>
    <t>Non-creditable VAT: South Africa</t>
  </si>
  <si>
    <t>Non-creditable VAT</t>
  </si>
  <si>
    <t>Non-creditable VAT (Manual Capture)</t>
  </si>
  <si>
    <t>M522BU_Anglo American Platinum Managed Operations</t>
  </si>
  <si>
    <t>Non-creditable VAT: Zimbabwe</t>
  </si>
  <si>
    <t>M521BU_Anglo American Platinum Managed Operations</t>
  </si>
  <si>
    <t>Non-creditable VAT: Anglo Total</t>
  </si>
  <si>
    <t>M530BU_Anglo American Platinum Managed Operations</t>
  </si>
  <si>
    <t>Developing nations tax</t>
  </si>
  <si>
    <t>Other (Manual Capture)</t>
  </si>
  <si>
    <t>M527BU_Anglo American Platinum Managed Operations</t>
  </si>
  <si>
    <t>Extent of exposure to countries and jurisdictions recognised for their corporate tax rate, tax transparency and tax haven status; estimated tax gap (gap between estimated effective tax rate and estimated statutory tax rate).</t>
  </si>
  <si>
    <t>M528BU_Anglo American Platinum Managed Operations</t>
  </si>
  <si>
    <t>Total other payments borne</t>
  </si>
  <si>
    <t>M529BU_Anglo American Platinum Managed Operations</t>
  </si>
  <si>
    <t>Developing nations tax percentage contribution</t>
  </si>
  <si>
    <t>M531BU_Anglo American Platinum Managed Operations</t>
  </si>
  <si>
    <t>Developed nations tax</t>
  </si>
  <si>
    <t>M505BU_Anglo American Platinum Managed Operations</t>
  </si>
  <si>
    <t>Other payments borne: Zimbabwe</t>
  </si>
  <si>
    <t>Other payments borne</t>
  </si>
  <si>
    <t>Other payments borne (Manual Capture)</t>
  </si>
  <si>
    <t>M507BU_Anglo American Platinum Managed Operations</t>
  </si>
  <si>
    <t>Other payments borne: South Africa</t>
  </si>
  <si>
    <t>M748BU_Anglo American Platinum Managed Operations</t>
  </si>
  <si>
    <t>Other payments borne: United Kingdom</t>
  </si>
  <si>
    <t>M506BU_Anglo American Platinum Managed Operations</t>
  </si>
  <si>
    <t>Other payments borne: Singapore</t>
  </si>
  <si>
    <t>M504BU_Anglo American Platinum Managed Operations</t>
  </si>
  <si>
    <t>Other payments borne: Platinum Total</t>
  </si>
  <si>
    <t>M501BU_Anglo American Platinum Managed Operations</t>
  </si>
  <si>
    <t>Royalties and mining taxes: Platinum Total</t>
  </si>
  <si>
    <t>Royalties and mining taxes</t>
  </si>
  <si>
    <t>Royalties and mining taxes (Manual Capture)</t>
  </si>
  <si>
    <t>M503BU_Anglo American Platinum Managed Operations</t>
  </si>
  <si>
    <t>Royalties and mining taxes: South Africa</t>
  </si>
  <si>
    <t>M502BU_Anglo American Platinum Managed Operations</t>
  </si>
  <si>
    <t>Royalties and mining taxes: Zimbabwe</t>
  </si>
  <si>
    <t>M489BU_Anglo American Platinum Managed Operations</t>
  </si>
  <si>
    <t>The governance body or executive-level position within the organisation that formallyreviews and approves the tax strategy, and the frequency of this review</t>
  </si>
  <si>
    <t>{"gri":["207-2_2019.2"]}</t>
  </si>
  <si>
    <t>Tax Policy</t>
  </si>
  <si>
    <t>Tax Policy (Manual Capture)</t>
  </si>
  <si>
    <t>M488BU_Anglo American Platinum Managed Operations</t>
  </si>
  <si>
    <t>How is approach to tax is linked to the business and sustainability strategies of theorganisation.</t>
  </si>
  <si>
    <t>{"gri":["207-1-a-iv_2019.2"]}</t>
  </si>
  <si>
    <t>M490BU_Anglo American Platinum Managed Operations</t>
  </si>
  <si>
    <t>Does the organisation have a tax strategy and, if so, a link to this strategy if publicly available</t>
  </si>
  <si>
    <t>{"gri":["207-1_2019.2"]}</t>
  </si>
  <si>
    <t>M517BU_Anglo American Platinum Managed Operations</t>
  </si>
  <si>
    <t>Taxes and royalties borne: South Africa</t>
  </si>
  <si>
    <t>Taxes and royalties borne</t>
  </si>
  <si>
    <t>Taxes and royalties borne (Manual Capture)</t>
  </si>
  <si>
    <t>M513BU_Anglo American Platinum Managed Operations</t>
  </si>
  <si>
    <t>Taxes and royalties borne: Japan</t>
  </si>
  <si>
    <t>M514BU_Anglo American Platinum Managed Operations</t>
  </si>
  <si>
    <t>Taxes and royalties borne: India</t>
  </si>
  <si>
    <t>M508BU_Anglo American Platinum Managed Operations</t>
  </si>
  <si>
    <t>Taxes and royalties borne: Platinum Total</t>
  </si>
  <si>
    <t>M509BU_Anglo American Platinum Managed Operations</t>
  </si>
  <si>
    <t>Taxes and royalties borne: United Kingdom</t>
  </si>
  <si>
    <t>M515BU_Anglo American Platinum Managed Operations</t>
  </si>
  <si>
    <t>Taxes and royalties borne: China</t>
  </si>
  <si>
    <t>M516BU_Anglo American Platinum Managed Operations</t>
  </si>
  <si>
    <t>Taxes and royalties borne: Zimbabwe</t>
  </si>
  <si>
    <t>M510BU_Anglo American Platinum Managed Operations</t>
  </si>
  <si>
    <t>Taxes and royalties borne: USA</t>
  </si>
  <si>
    <t>M512BU_Anglo American Platinum Managed Operations</t>
  </si>
  <si>
    <t>Taxes and royalties borne: Singapore</t>
  </si>
  <si>
    <t>M511BU_Anglo American Platinum Managed Operations</t>
  </si>
  <si>
    <t>Taxes and royalties borne: Switzerland</t>
  </si>
  <si>
    <t>M520BU_Anglo American Platinum Managed Operations</t>
  </si>
  <si>
    <t>Taxes collected: South Africa</t>
  </si>
  <si>
    <t>Taxes collected</t>
  </si>
  <si>
    <t>Taxes collected (Manual Capture)</t>
  </si>
  <si>
    <t>M519BU_Anglo American Platinum Managed Operations</t>
  </si>
  <si>
    <t>Taxes collected: Zimbabwe</t>
  </si>
  <si>
    <t>M518BU_Anglo American Platinum Managed Operations</t>
  </si>
  <si>
    <t>Taxes collected: Platinum Total</t>
  </si>
  <si>
    <t>M379BU_Anglo American Platinum Managed Operations</t>
  </si>
  <si>
    <t>Consumption: Water Stressed Sites - Total consumption</t>
  </si>
  <si>
    <t>Megaliters (ML)</t>
  </si>
  <si>
    <t>HERMIEN OBERHOLZER</t>
  </si>
  <si>
    <t>{"gri":["303-5-b_2018.2"]}</t>
  </si>
  <si>
    <t>Water</t>
  </si>
  <si>
    <t>Consumption - Water Stressed Sites</t>
  </si>
  <si>
    <t>Consumption - Water Stressed Sites (Connected Metrics)</t>
  </si>
  <si>
    <t>M381BU_Anglo American Platinum Managed Operations</t>
  </si>
  <si>
    <t>Discharges: Total Group - Seawater Total ICMM</t>
  </si>
  <si>
    <t>{"gri":["303-4-a-iii_2018.2"]}</t>
  </si>
  <si>
    <t>Discharges: Total Group</t>
  </si>
  <si>
    <t>M382BU_Anglo American Platinum Managed Operations</t>
  </si>
  <si>
    <t>Discharges: Total Group - Ground water Total ICMM</t>
  </si>
  <si>
    <t>{"gri":["303-4-a-ii_2018.2"]}</t>
  </si>
  <si>
    <t>M383BU_Anglo American Platinum Managed Operations</t>
  </si>
  <si>
    <t>Discharges: Total Group - Surface water Total ICMM</t>
  </si>
  <si>
    <t>{"gri":["303-4-a-i_2018.2"]}</t>
  </si>
  <si>
    <t>M384BU_Anglo American Platinum Managed Operations</t>
  </si>
  <si>
    <t>Discharges: Total Group - Supply to third-party water Total ICMM (Low)</t>
  </si>
  <si>
    <t>{"gri":["303-4-a-iv_2018.2"]}</t>
  </si>
  <si>
    <t>M385BU_Anglo American Platinum Managed Operations</t>
  </si>
  <si>
    <t>Discharges: Total Group - Seawater Total ICMM (Low)</t>
  </si>
  <si>
    <t>M391BU_Anglo American Platinum Managed Operations</t>
  </si>
  <si>
    <t>Discharges: Total Group - Surface water Total ICMM (High)</t>
  </si>
  <si>
    <t>M389BU_Anglo American Platinum Managed Operations</t>
  </si>
  <si>
    <t>Discharges: Total Group - Seawater Total ICMM (HIgh)</t>
  </si>
  <si>
    <t>M390BU_Anglo American Platinum Managed Operations</t>
  </si>
  <si>
    <t>Discharges: Total Group - Ground water Total ICMM (High)</t>
  </si>
  <si>
    <t>M380BU_Anglo American Platinum Managed Operations</t>
  </si>
  <si>
    <t>Discharges: Total Group - Supply to third-party water Total ICMM</t>
  </si>
  <si>
    <t>M386BU_Anglo American Platinum Managed Operations</t>
  </si>
  <si>
    <t>Discharges: Total Group - Ground water Total ICMM (Low)</t>
  </si>
  <si>
    <t>M387BU_Anglo American Platinum Managed Operations</t>
  </si>
  <si>
    <t>Discharges: Total Group - Surface water Total ICMM (Low)</t>
  </si>
  <si>
    <t>M388BU_Anglo American Platinum Managed Operations</t>
  </si>
  <si>
    <t>Discharges: Total Group - Supply to third-party water Total ICMM (High)</t>
  </si>
  <si>
    <t>M394BU_Anglo American Platinum Managed Operations</t>
  </si>
  <si>
    <t>Discharges: Total Water Stressed Sites - Ground water Total ICMM</t>
  </si>
  <si>
    <t>Discharges: Total Water Stressed Sites</t>
  </si>
  <si>
    <t>M398BU_Anglo American Platinum Managed Operations</t>
  </si>
  <si>
    <t>Discharges: Total Water Stressed Sites - Ground water Low ICMM</t>
  </si>
  <si>
    <t>M402BU_Anglo American Platinum Managed Operations</t>
  </si>
  <si>
    <t>Discharges: Total Water Stressed Sites - Ground water High ICMM</t>
  </si>
  <si>
    <t>M397BU_Anglo American Platinum Managed Operations</t>
  </si>
  <si>
    <t>Discharges: Total Water Stressed Sites - Seawater Low ICMM</t>
  </si>
  <si>
    <t>M400BU_Anglo American Platinum Managed Operations</t>
  </si>
  <si>
    <t>Discharges: Total Water Stressed Sites - Supply to third-party water High ICMM</t>
  </si>
  <si>
    <t>M403BU_Anglo American Platinum Managed Operations</t>
  </si>
  <si>
    <t>Discharges: Total Water Stressed Sites - Surface water High ICMM</t>
  </si>
  <si>
    <t>M393BU_Anglo American Platinum Managed Operations</t>
  </si>
  <si>
    <t>Discharges: Total Water Stressed Sites - Seawater Total ICMM</t>
  </si>
  <si>
    <t>M401BU_Anglo American Platinum Managed Operations</t>
  </si>
  <si>
    <t>Discharges: Total Water Stressed Sites - Seawater HighICMM</t>
  </si>
  <si>
    <t>M395BU_Anglo American Platinum Managed Operations</t>
  </si>
  <si>
    <t>Discharges: Total Water Stressed Sites - Surface water Total ICMM</t>
  </si>
  <si>
    <t>M392BU_Anglo American Platinum Managed Operations</t>
  </si>
  <si>
    <t>Discharges: Total Water Stressed Sites - Supply to third-party water Total ICMM</t>
  </si>
  <si>
    <t>M396BU_Anglo American Platinum Managed Operations</t>
  </si>
  <si>
    <t>Discharges: Total Water Stressed Sites - Supply to third-party water Low ICMM</t>
  </si>
  <si>
    <t>M399BU_Anglo American Platinum Managed Operations</t>
  </si>
  <si>
    <t>Discharges: Total Water Stressed Sites - Surface water Low ICMM</t>
  </si>
  <si>
    <t>M342BU_Anglo American Platinum Managed Operations</t>
  </si>
  <si>
    <t>Operational Water Withdrawals - Other managed water – High</t>
  </si>
  <si>
    <t>Operational Water Withdrawals</t>
  </si>
  <si>
    <t>M357BU_Anglo American Platinum Managed Operations</t>
  </si>
  <si>
    <t>Operational Water Withdrawals - Surface water (high quality ICMM)</t>
  </si>
  <si>
    <t>{"gri":["303-3-a-ii_2018.2"]}</t>
  </si>
  <si>
    <t>M341BU_Anglo American Platinum Managed Operations</t>
  </si>
  <si>
    <t>Operational Water Withdrawals - Other managed water – Low</t>
  </si>
  <si>
    <t>M354BU_Anglo American Platinum Managed Operations</t>
  </si>
  <si>
    <t>Operational Water Withdrawals - Total water (high quality ICMM)</t>
  </si>
  <si>
    <t>M349BU_Anglo American Platinum Managed Operations</t>
  </si>
  <si>
    <t>Operational Water Withdrawals - Total water (low quality ICMM)</t>
  </si>
  <si>
    <t>M356BU_Anglo American Platinum Managed Operations</t>
  </si>
  <si>
    <t>Operational Water Withdrawals - Ground water (high quality ICMM)</t>
  </si>
  <si>
    <t>M340BU_Anglo American Platinum Managed Operations</t>
  </si>
  <si>
    <t>Operational Water Withdrawals - Operational efficiency (re-use/recycle)</t>
  </si>
  <si>
    <t>M353BU_Anglo American Platinum Managed Operations</t>
  </si>
  <si>
    <t>Operational Water Withdrawals - Surface water (low quality ICMM)</t>
  </si>
  <si>
    <t>M355BU_Anglo American Platinum Managed Operations</t>
  </si>
  <si>
    <t>Operational Water Withdrawals - Third-party water (high quality ICMM)</t>
  </si>
  <si>
    <t>{"gri":["303-3-a-v_2018.2"]}</t>
  </si>
  <si>
    <t>M339BU_Anglo American Platinum Managed Operations</t>
  </si>
  <si>
    <t>Operational Water Withdrawals - Operational water use</t>
  </si>
  <si>
    <t>M343BU_Anglo American Platinum Managed Operations</t>
  </si>
  <si>
    <t>Operational Water Withdrawals - Other managed water – total</t>
  </si>
  <si>
    <t>M351BU_Anglo American Platinum Managed Operations</t>
  </si>
  <si>
    <t>Operational Water Withdrawals - Seawater (low quality ICMM)</t>
  </si>
  <si>
    <t>M348BU_Anglo American Platinum Managed Operations</t>
  </si>
  <si>
    <t>Operational Water Withdrawals - Surface water Total ICMM</t>
  </si>
  <si>
    <t>M345BU_Anglo American Platinum Managed Operations</t>
  </si>
  <si>
    <t>Operational Water Withdrawals - Third-party water Total ICMM</t>
  </si>
  <si>
    <t>M352BU_Anglo American Platinum Managed Operations</t>
  </si>
  <si>
    <t>Operational Water Withdrawals - Ground water (low quality ICMM)</t>
  </si>
  <si>
    <t>M344BU_Anglo American Platinum Managed Operations</t>
  </si>
  <si>
    <t>Operational Water Withdrawals - Total water withdrawals</t>
  </si>
  <si>
    <t>M338BU_Anglo American Platinum Managed Operations</t>
  </si>
  <si>
    <t>Operational Water Withdrawals - Change in storage</t>
  </si>
  <si>
    <t>M347BU_Anglo American Platinum Managed Operations</t>
  </si>
  <si>
    <t>Operational Water Withdrawals - Ground water Total ICMM</t>
  </si>
  <si>
    <t>M346BU_Anglo American Platinum Managed Operations</t>
  </si>
  <si>
    <t>Operational Water Withdrawals - Seawater Total ICMM</t>
  </si>
  <si>
    <t>M350BU_Anglo American Platinum Managed Operations</t>
  </si>
  <si>
    <t>Operational Water Withdrawals - Third-party water (low quality ICMM)</t>
  </si>
  <si>
    <t>M337BU_Anglo American Platinum Managed Operations</t>
  </si>
  <si>
    <t>Operational Water Withdrawals - Operational efficiency (re-use/recycle) % - Excluding Smelters and Twickenham</t>
  </si>
  <si>
    <t>M358BU_Anglo American Platinum Managed Operations</t>
  </si>
  <si>
    <t>Operational Water Withdrawals: Water Stressed Sites - Operational efficiency (re-use/recycle) %</t>
  </si>
  <si>
    <t>Operational Water Withdrawals: Water Stressed Sites</t>
  </si>
  <si>
    <t>M376BU_Anglo American Platinum Managed Operations</t>
  </si>
  <si>
    <t>Operational Water Withdrawals: Water Stressed Sites - Third-party water (high quality ICMM)</t>
  </si>
  <si>
    <t>{"gri":["303-3-b-ii_2018.2"]}</t>
  </si>
  <si>
    <t>M361BU_Anglo American Platinum Managed Operations</t>
  </si>
  <si>
    <t>Operational Water Withdrawals: Water Stressed Sites - Operational efficiency (re-use/recycle)</t>
  </si>
  <si>
    <t>M363BU_Anglo American Platinum Managed Operations</t>
  </si>
  <si>
    <t>Operational Water Withdrawals: Water Stressed Sites - Other managed water – High</t>
  </si>
  <si>
    <t>M375BU_Anglo American Platinum Managed Operations</t>
  </si>
  <si>
    <t>Operational Water Withdrawals: Water Stressed Sites - Total water (high quality ICMM)</t>
  </si>
  <si>
    <t>M369BU_Anglo American Platinum Managed Operations</t>
  </si>
  <si>
    <t>Operational Water Withdrawals: Water Stressed Sites - Surface water Total ICMM</t>
  </si>
  <si>
    <t>M372BU_Anglo American Platinum Managed Operations</t>
  </si>
  <si>
    <t>Operational Water Withdrawals: Water Stressed Sites - Seawater (low quality ICMM)</t>
  </si>
  <si>
    <t>M366BU_Anglo American Platinum Managed Operations</t>
  </si>
  <si>
    <t>Operational Water Withdrawals: Water Stressed Sites - Third-party water Total ICMM</t>
  </si>
  <si>
    <t>{"gri":["303-3-b-v_2018.2"]}</t>
  </si>
  <si>
    <t>M378BU_Anglo American Platinum Managed Operations</t>
  </si>
  <si>
    <t>Operational Water Withdrawals: Water Stressed Sites - Surface water (high quality ICMM)</t>
  </si>
  <si>
    <t>M371BU_Anglo American Platinum Managed Operations</t>
  </si>
  <si>
    <t>Operational Water Withdrawals: Water Stressed Sites - Third-party water (low quality ICMM)</t>
  </si>
  <si>
    <t>M362BU_Anglo American Platinum Managed Operations</t>
  </si>
  <si>
    <t>Operational Water Withdrawals: Water Stressed Sites - Other managed water – Low</t>
  </si>
  <si>
    <t>M377BU_Anglo American Platinum Managed Operations</t>
  </si>
  <si>
    <t>Operational Water Withdrawals: Water Stressed Sites - Ground water (high quality ICMM)</t>
  </si>
  <si>
    <t>M368BU_Anglo American Platinum Managed Operations</t>
  </si>
  <si>
    <t>Operational Water Withdrawals: Water Stressed Sites - Ground water Total ICMM</t>
  </si>
  <si>
    <t>M364BU_Anglo American Platinum Managed Operations</t>
  </si>
  <si>
    <t>Operational Water Withdrawals: Water Stressed Sites - Other managed water – total (4)</t>
  </si>
  <si>
    <t>M360BU_Anglo American Platinum Managed Operations</t>
  </si>
  <si>
    <t>Operational Water Withdrawals: Water Stressed Sites - Operational water use</t>
  </si>
  <si>
    <t>M359BU_Anglo American Platinum Managed Operations</t>
  </si>
  <si>
    <t>Operational Water Withdrawals: Water Stressed Sites - Change in storage</t>
  </si>
  <si>
    <t>M374BU_Anglo American Platinum Managed Operations</t>
  </si>
  <si>
    <t>Operational Water Withdrawals: Water Stressed Sites - Surface water (low quality ICMM)</t>
  </si>
  <si>
    <t>M367BU_Anglo American Platinum Managed Operations</t>
  </si>
  <si>
    <t>Operational Water Withdrawals: Water Stressed Sites - Seawater Total ICMM</t>
  </si>
  <si>
    <t>M370BU_Anglo American Platinum Managed Operations</t>
  </si>
  <si>
    <t>Operational Water Withdrawals: Water Stressed Sites - Total water (low quality ICMM)</t>
  </si>
  <si>
    <t>M365BU_Anglo American Platinum Managed Operations</t>
  </si>
  <si>
    <t>Operational Water Withdrawals: Water Stressed Sites - Total water withdrawals</t>
  </si>
  <si>
    <t>M373BU_Anglo American Platinum Managed Operations</t>
  </si>
  <si>
    <t>Operational Water Withdrawals: Water Stressed Sites - Ground water (low quality ICMM)</t>
  </si>
  <si>
    <t>M405BU_Anglo American Platinum Managed Operations</t>
  </si>
  <si>
    <t>Operational water reuse/recycle: all sites situated in water-stressed areas - Total freshwater withdrawals (water scarce operations)</t>
  </si>
  <si>
    <t>Operational water reuse/recycle: all sites situated in water-stressed areas</t>
  </si>
  <si>
    <t>M406BU_Anglo American Platinum Managed Operations</t>
  </si>
  <si>
    <t>Operational water reuse/recycle: all sites situated in water-stressed areas - Freshwater withdrawals (other operations)</t>
  </si>
  <si>
    <t>M407BU_Anglo American Platinum Managed Operations</t>
  </si>
  <si>
    <t>Operational water reuse/recycle: all sites situated in water-stressed areas - Freshwater withdrawals (water scarce operations not included in the SLB)</t>
  </si>
  <si>
    <t>M411BU_Anglo American Platinum Managed Operations</t>
  </si>
  <si>
    <t>Operational water reuse/recycle: all sites situated in water-stressed areas - Operational efficiency (re-use/recycle)</t>
  </si>
  <si>
    <t>M408BU_Anglo American Platinum Managed Operations</t>
  </si>
  <si>
    <t>Operational water reuse/recycle: all sites situated in water-stressed areas - Percentage reduction in freshwater withdrawal on 2015 base year</t>
  </si>
  <si>
    <t>M404BU_Anglo American Platinum Managed Operations</t>
  </si>
  <si>
    <t>Operational water reuse/recycle: all sites situated in water-stressed areas - Total freshwater withdrawals (total group)</t>
  </si>
  <si>
    <t>M409BU_Anglo American Platinum Managed Operations</t>
  </si>
  <si>
    <t>Operational water reuse/recycle: all sites situated in water-stressed areas - Freshwater withdrawals (water scarce operations in the SLB)</t>
  </si>
  <si>
    <t>M410BU_Anglo American Platinum Managed Operations</t>
  </si>
  <si>
    <t>Operational water reuse/recycle: all sites situated in water-stressed areas - Fresh water withdrawals - SMP and SLB Data</t>
  </si>
  <si>
    <t>M751BU_Anglo American Platinum Managed Operations</t>
  </si>
  <si>
    <t>Freshwater intensity</t>
  </si>
  <si>
    <t>m3/tonne milled</t>
  </si>
  <si>
    <t>Water intensity</t>
  </si>
  <si>
    <t>M753BU_Anglo American Platinum Managed Operations</t>
  </si>
  <si>
    <t>Total withdrawal intensity</t>
  </si>
  <si>
    <t>M752BU_Anglo American Platinum Managed Operations</t>
  </si>
  <si>
    <t>Potable water intensity</t>
  </si>
  <si>
    <t>M652BU_Anglo American Platinum Managed Operations</t>
  </si>
  <si>
    <t>Cases unconfirmed</t>
  </si>
  <si>
    <t>Z Metrics to Delete</t>
  </si>
  <si>
    <t>Cases of GBV &amp; BHV</t>
  </si>
  <si>
    <t>Cases of GBV &amp; BHV (Manual Capture)</t>
  </si>
  <si>
    <t>M653BU_Anglo American Platinum Managed Operations</t>
  </si>
  <si>
    <t>Cases open</t>
  </si>
  <si>
    <t>M654BU_Anglo American Platinum Managed Operations</t>
  </si>
  <si>
    <t>Cases closed</t>
  </si>
  <si>
    <t>M655BU_Anglo American Platinum Managed Operations</t>
  </si>
  <si>
    <t>Total cases</t>
  </si>
  <si>
    <t>M651BU_Anglo American Platinum Managed Operations</t>
  </si>
  <si>
    <t>Cases monitored</t>
  </si>
  <si>
    <t>M271BU_Anglo American Platinum Managed Operations</t>
  </si>
  <si>
    <t>Non-mining embedded contractors (labour hire)</t>
  </si>
  <si>
    <t>Contracting staff</t>
  </si>
  <si>
    <t>Contracting staff (Manual Capture)</t>
  </si>
  <si>
    <t>M269BU_Anglo American Platinum Managed Operations</t>
  </si>
  <si>
    <t>Total contracting staff 2</t>
  </si>
  <si>
    <t>M270BU_Anglo American Platinum Managed Operations</t>
  </si>
  <si>
    <t>Contractors</t>
  </si>
  <si>
    <t>M650BU_Anglo American Platinum Managed Operations</t>
  </si>
  <si>
    <t>M650</t>
  </si>
  <si>
    <t>Remuneration practices</t>
  </si>
  <si>
    <t>SHARON NIEUWOUDT</t>
  </si>
  <si>
    <t>Remuneration</t>
  </si>
  <si>
    <t>Remuneration (Manual Capture)</t>
  </si>
  <si>
    <t>M436BU_Anglo American Platinum Managed Operations</t>
  </si>
  <si>
    <t>% of operations completing SHE Way self-assessments</t>
  </si>
  <si>
    <t>SHE Management Systems</t>
  </si>
  <si>
    <t>SHE Management Systems (Manual Capture)</t>
  </si>
  <si>
    <t>M435BU_Anglo American Platinum Managed Operations</t>
  </si>
  <si>
    <t>Number of operations with action plans to comply with SHE Way by end of 2023</t>
  </si>
  <si>
    <t>M437BU_Anglo American Platinum Managed Operations</t>
  </si>
  <si>
    <t>Number of operations completing SHE Way self-assessments</t>
  </si>
  <si>
    <t>M290BU_Anglo American Platinum Managed Operations</t>
  </si>
  <si>
    <t>Voluntary Turnover : Resignations(%)</t>
  </si>
  <si>
    <t>Turnover</t>
  </si>
  <si>
    <t>Turnover (Manual Capture)</t>
  </si>
  <si>
    <t>M289BU_Anglo American Platinum Managed Operations</t>
  </si>
  <si>
    <t>Voluntary Turnover : Other reasons for leaving(%)</t>
  </si>
  <si>
    <t>M459BU_Anglo American Platinum Managed Operations</t>
  </si>
  <si>
    <t>Anti-corruption: Significant issues of focus of the company's participation in public policy development  and lobbying, including within any business association that the company is a member of.</t>
  </si>
  <si>
    <t>ZZ Metrics to Hide</t>
  </si>
  <si>
    <t>Anti­-corruption</t>
  </si>
  <si>
    <t>M458BU_Anglo American Platinum Managed Operations</t>
  </si>
  <si>
    <t>Describe the company's strategy relevant to these areas of focus, identifying any differences between its lobbying positions and its purpose, policies, goals and other public positions</t>
  </si>
  <si>
    <t>M466BU_Anglo American Platinum Managed Operations</t>
  </si>
  <si>
    <t>Total number and nature of incidents of corruption confirmed during the current year, related to previous years (with a description of the activities taken to address confirmed incidents, and of the outcomes of these activities.) - Number</t>
  </si>
  <si>
    <t>{"gri":["205-3_2016.2"]}</t>
  </si>
  <si>
    <t>M469BU_Anglo American Platinum Managed Operations</t>
  </si>
  <si>
    <t>Anti-corruption: Total number and nature of incidents of corruption confirmed during the current year, related to this year (with a description of the activities taken to address confirmed incidents, and of the outcomes of these activities.) - Description</t>
  </si>
  <si>
    <t>M464BU_Anglo American Platinum Managed Operations</t>
  </si>
  <si>
    <t>Anti-corruption: The internal and external grievance mechanisms (including whistle-blowing facilities) for reporting concerns about unethical or unlawful behaviour and lack of organisational integrity;</t>
  </si>
  <si>
    <t>M471BU_Anglo American Platinum Managed Operations</t>
  </si>
  <si>
    <t>M471</t>
  </si>
  <si>
    <t>Percentage of business partners who have received training or awareness-raising on the organisation's anti-corruption policies and procedures - Zimbabwe</t>
  </si>
  <si>
    <t>{"gri":["205-2-c_2016.2"]}</t>
  </si>
  <si>
    <t>M465BU_Anglo American Platinum Managed Operations</t>
  </si>
  <si>
    <t>Total number and nature of incidents of corruption confirmed during the current year, related to previous years (with a description of the activities taken to address confirmed incidents, and of the outcomes of these activities.) - Description</t>
  </si>
  <si>
    <t>M463BU_Anglo American Platinum Managed Operations</t>
  </si>
  <si>
    <t>Anti-corruption: Mechanisms for seeking advice about ethical and lawful behaviour and organisational integrity;</t>
  </si>
  <si>
    <t>M462BU_Anglo American Platinum Managed Operations</t>
  </si>
  <si>
    <t>Anti-corruption: The extent to which these various mechanisms have been used, and the outcomes of processes using these mechanisms.</t>
  </si>
  <si>
    <t>M461BU_Anglo American Platinum Managed Operations</t>
  </si>
  <si>
    <t>Anti-corruption: Discussion of initiatives and stakeholder engagement to improve the broader operating environment  and culture, to combat corruption.</t>
  </si>
  <si>
    <t>M473Zimbabwe_Zimbabwe</t>
  </si>
  <si>
    <t>M473</t>
  </si>
  <si>
    <t>Business Conduct: Percentage of employees who have received training or awareness-raising on the organisation's anti-corruption policies and procedures - Zimbabwe</t>
  </si>
  <si>
    <t>{"gri":["205-2-b_2016.2"]}</t>
  </si>
  <si>
    <t>M474South Africa_South Africa</t>
  </si>
  <si>
    <t>Business Conduct: Percentage of employees who have received training or awareness-raising on the organisation's anti-corruption policies and procedures - South Africa</t>
  </si>
  <si>
    <t>M472BU_Anglo American Platinum Managed Operations</t>
  </si>
  <si>
    <t>M472</t>
  </si>
  <si>
    <t>Percentage of business partners who have received training or awareness-raising on the organisation's anti-corruption policies and procedures - South Africa</t>
  </si>
  <si>
    <t>M460BU_Anglo American Platinum Managed Operations</t>
  </si>
  <si>
    <t>Anti-corruption: Total monetary value of financial and in-kind political contributions made directly and indirectly by the organisation, by country and recipient/beneficiary.</t>
  </si>
  <si>
    <t>M470BU_Anglo American Platinum Managed Operations</t>
  </si>
  <si>
    <t>Total number and nature of incidents of corruption confirmed during the current year, related to this year (with a description of the activities taken to address confirmed incidents, and of the outcomes of these activities.) - Number</t>
  </si>
  <si>
    <t>M323BU_Anglo American Platinum Managed Operations</t>
  </si>
  <si>
    <t>total number of identified leaks of customer data.</t>
  </si>
  <si>
    <t>KHANYA MABASO</t>
  </si>
  <si>
    <t>Consumer Data and privacy</t>
  </si>
  <si>
    <t>Consumer Data and privacy (Manual Capture)</t>
  </si>
  <si>
    <t>M325BU_Anglo American Platinum Managed Operations</t>
  </si>
  <si>
    <t>Total number of substantiated complaints received concerning breaches of customer privacy (categorised by complaints received from outside parties and substantiated by the organisation, and complaints from regulatory bodies), and</t>
  </si>
  <si>
    <t>M326BU_Anglo American Platinum Managed Operations</t>
  </si>
  <si>
    <t>A description of the mechanisms and steps taken to ensure privacy of consumer data.</t>
  </si>
  <si>
    <t>M322BU_Anglo American Platinum Managed Operations</t>
  </si>
  <si>
    <t>total number of identified losses of customer data.</t>
  </si>
  <si>
    <t>M324BU_Anglo American Platinum Managed Operations</t>
  </si>
  <si>
    <t>total number of identified thefts, of customer data.</t>
  </si>
  <si>
    <t>M318BU_Anglo American Platinum Managed Operations</t>
  </si>
  <si>
    <t>M318</t>
  </si>
  <si>
    <t>Description of products and services that present specific risks to individuals, communities, or the environment; an outline of the nature of these risks, and the measures taken to mitigate these.</t>
  </si>
  <si>
    <t>High risk Products and services</t>
  </si>
  <si>
    <t>High risk Products and services (Manual Capture)</t>
  </si>
  <si>
    <t>M321BU_Anglo American Platinum Managed Operations</t>
  </si>
  <si>
    <t>M321</t>
  </si>
  <si>
    <t>Total research and development spend.</t>
  </si>
  <si>
    <t>Product Innovation</t>
  </si>
  <si>
    <t>Product Innovation (Manual Capture)</t>
  </si>
  <si>
    <t>M319BU_Anglo American Platinum Managed Operations</t>
  </si>
  <si>
    <t>M319</t>
  </si>
  <si>
    <t>Percentage of revenue from products and services designed to deliver specific social or environmental benefits or to address specific sustainability challenges;(for full description see JSE Sustainability Reporting Guidance metric S4.2c)</t>
  </si>
  <si>
    <t>M320BU_Anglo American Platinum Managed Operations</t>
  </si>
  <si>
    <t>M320</t>
  </si>
  <si>
    <t>Total costs related to research and development aimed at enhancing social orenvironmental attributes of products and services.</t>
  </si>
  <si>
    <t>M670BU_Anglo American Platinum Managed Operations</t>
  </si>
  <si>
    <t>Skills for the future: Describe the employee and external skills development programmes aimed at developing skills that increase the recipient's future mobility, career development, and/or income earning potential.</t>
  </si>
  <si>
    <t>Skills for the future</t>
  </si>
  <si>
    <t>Skills for the future (Manual Capture)</t>
  </si>
  <si>
    <t>M208BU_Anglo American Platinum Managed Operations</t>
  </si>
  <si>
    <t>Of those who were eligible for a Team + review, % that were female: Progress against target</t>
  </si>
  <si>
    <t>M231BU_Anglo American Platinum Managed Operations</t>
  </si>
  <si>
    <t>Involuntary Turnover: Compliance target (MClll 5-year targets) 2019-2023</t>
  </si>
  <si>
    <t>M476BU_Anglo American Platinum Managed Operations</t>
  </si>
  <si>
    <t>M476</t>
  </si>
  <si>
    <t>Percentage of governance body members who have received training or awareness-raising on the organisation's anti-corruption policies and procedures - South Africa</t>
  </si>
  <si>
    <t>{"gri":["205-2-a_2016.2"]}</t>
  </si>
  <si>
    <t>M445BU_Anglo American Platinum Managed Operations</t>
  </si>
  <si>
    <t>Legal and regulatory (including bribery, corruption, fraud, and criminal</t>
  </si>
  <si>
    <t>M215BU_Anglo American Platinum Managed Operations</t>
  </si>
  <si>
    <t>% of employees who were eligible for Team+ approach (B7 &amp; above)</t>
  </si>
  <si>
    <t>M236BU_Anglo American Platinum Managed Operations</t>
  </si>
  <si>
    <t>Voluntary Turnover(%)</t>
  </si>
  <si>
    <t>M638BU_Anglo American Platinum Managed Operations</t>
  </si>
  <si>
    <t>Description of the specific skills, competencies, and experience on the Board to address the organisation’s significant sustainability-related impacts, risks, and opportunities.</t>
  </si>
  <si>
    <t>{"gri":["2-9-c-vii_2021"]}</t>
  </si>
  <si>
    <t>M747BU_Anglo American Platinum Managed Operations</t>
  </si>
  <si>
    <t>People with disabilities (% of FTE’s)</t>
  </si>
  <si>
    <t>M222BU_Anglo American Platinum Managed Operations</t>
  </si>
  <si>
    <t>Amount spent in Rm on training: Compliance target (MCIII 5-year targets) 2019-2023</t>
  </si>
  <si>
    <t>M258BU_Anglo American Platinum Managed Operations</t>
  </si>
  <si>
    <t>Employees between 30-50 years of age: Compliance target (MCIII 5-year targets) 2019-2023</t>
  </si>
  <si>
    <t>M211BU_Anglo American Platinum Managed Operations</t>
  </si>
  <si>
    <t>Of those who were eligible for a Team + review, % that were male: Progress against target</t>
  </si>
  <si>
    <t>M243BU_Anglo American Platinum Managed Operations</t>
  </si>
  <si>
    <t>Historically disadvantaged South Africans in management(% of South African management): Compliance target (MClll 5-year targets) 2019-2023</t>
  </si>
  <si>
    <t>M210BU_Anglo American Platinum Managed Operations</t>
  </si>
  <si>
    <t>Of those who were eligible for a Team + review, % that were male: Compliance target (MClll 5-year targets) 2019-2023</t>
  </si>
  <si>
    <t>M628BU_Anglo American Platinum Managed Operations</t>
  </si>
  <si>
    <t>Onsite:Offsite Ratio</t>
  </si>
  <si>
    <t>M175BU_Anglo American Platinum Managed Operations</t>
  </si>
  <si>
    <t>M175</t>
  </si>
  <si>
    <t>Percentage of the implementation points achieved in CY</t>
  </si>
  <si>
    <t>M174BU_Anglo American Platinum Managed Operations</t>
  </si>
  <si>
    <t>M174</t>
  </si>
  <si>
    <t>Percentage of the implementation points achieved in PY</t>
  </si>
  <si>
    <t>M287BU_Anglo American Platinum Managed Operations</t>
  </si>
  <si>
    <t>Involuntary Turnover : Dismissals(%)</t>
  </si>
  <si>
    <t>M232BU_Anglo American Platinum Managed Operations</t>
  </si>
  <si>
    <t>Involuntary Turnover: Progress against target</t>
  </si>
  <si>
    <t>M618BU_Anglo American Platinum Managed Operations</t>
  </si>
  <si>
    <t>Labour turnover % (including voluntary seperation packages): Limpopo</t>
  </si>
  <si>
    <t>M214BU_Anglo American Platinum Managed Operations</t>
  </si>
  <si>
    <t>% of employees who were eligible for Team+ approach (B7 &amp; above): Progress against target</t>
  </si>
  <si>
    <t>M616BU_Anglo American Platinum Managed Operations</t>
  </si>
  <si>
    <t>Labour turnover % (including voluntary seperation packages): Mpumalanga</t>
  </si>
  <si>
    <t>M746BU_Anglo American Platinum Managed Operations</t>
  </si>
  <si>
    <t>Membership of recognised unions and associations 2023 - Percentage</t>
  </si>
  <si>
    <t>DOLLY MAZIBUKO</t>
  </si>
  <si>
    <t>M609BU_Anglo American Platinum Managed Operations</t>
  </si>
  <si>
    <t>Turnover region excl  VSP: Limpopo (%)</t>
  </si>
  <si>
    <t>M201BU_Anglo American Platinum Managed Operations</t>
  </si>
  <si>
    <t>Number of employees -  South Africa: Compliance target (MCIII 5-year targets) 2019-2023</t>
  </si>
  <si>
    <t>M198BU_Anglo American Platinum Managed Operations</t>
  </si>
  <si>
    <t>Number of employees -  Zimbabwe: Compliance target (MClll 5-year targets) 2019--2023</t>
  </si>
  <si>
    <t>M216BU_Anglo American Platinum Managed Operations</t>
  </si>
  <si>
    <t>Number of employees who were eligible for Team+ approach (B7 &amp; above): Compliance target (MClll 5-year targets) 2019-2023</t>
  </si>
  <si>
    <t>M212BU_Anglo American Platinum Managed Operations</t>
  </si>
  <si>
    <t>Of those who were eligible for a Team + review, % that were male</t>
  </si>
  <si>
    <t>M617BU_Anglo American Platinum Managed Operations</t>
  </si>
  <si>
    <t>Labour turnover % (including voluntary seperation packages): North West</t>
  </si>
  <si>
    <t>M202BU_Anglo American Platinum Managed Operations</t>
  </si>
  <si>
    <t>Number of employees -  South Africa: Progress against target</t>
  </si>
  <si>
    <t>M225BU_Anglo American Platinum Managed Operations</t>
  </si>
  <si>
    <t>Number of new employee hires as a%  of full-time employees (annual average): Compliance target (MClll 5-year targets) 2019-2023</t>
  </si>
  <si>
    <t>M619BU_Anglo American Platinum Managed Operations</t>
  </si>
  <si>
    <t>Labour turnover % (including voluntary seperation packages): Gauteng</t>
  </si>
  <si>
    <t>M276BU_Anglo American Platinum Managed Operations</t>
  </si>
  <si>
    <t>Employment creation in provinces: Gauteng</t>
  </si>
  <si>
    <t>M180BU_Anglo American Platinum Managed Operations</t>
  </si>
  <si>
    <t>M180</t>
  </si>
  <si>
    <t>Zimele (South Africa) Jobs supported 2018-2022</t>
  </si>
  <si>
    <t>M312BU_Anglo American Platinum Managed Operations</t>
  </si>
  <si>
    <t>Number of relevant sites (typically those involved in extracting, harvesting, or developing natural resources or energy) that implement a human rights and security approach consistent with the Voluntary Principles on Security and Human Rights.</t>
  </si>
  <si>
    <t>{"gri":["410-1_2016.2"]}</t>
  </si>
  <si>
    <t>M611BU_Anglo American Platinum Managed Operations</t>
  </si>
  <si>
    <t>Turnover region excl  VSP: Gauteng (%)</t>
  </si>
  <si>
    <t>M701BU_Anglo American Platinum Managed Operations</t>
  </si>
  <si>
    <t>New employee hires - Zimbabwe</t>
  </si>
  <si>
    <t>M265BU_Anglo American Platinum Managed Operations</t>
  </si>
  <si>
    <t>Breakdown of South African workforce: Mpumalanga</t>
  </si>
  <si>
    <t>M703BU_Anglo American Platinum Managed Operations</t>
  </si>
  <si>
    <t>New employee hires more than 50 years of age (%)</t>
  </si>
  <si>
    <t>M178BU_Anglo American Platinum Managed Operations</t>
  </si>
  <si>
    <t>Total Jobs supported 2008-2022</t>
  </si>
  <si>
    <t>M702BU_Anglo American Platinum Managed Operations</t>
  </si>
  <si>
    <t>New employee hires - South Africa</t>
  </si>
  <si>
    <t>M707BU_Anglo American Platinum Managed Operations</t>
  </si>
  <si>
    <t>New employee hires between 30-50 years of age</t>
  </si>
  <si>
    <t>M656BU_Anglo American Platinum Managed Operations</t>
  </si>
  <si>
    <t>Describe key characteristics of non-employee workers in the organisation's own workforce, including: total number of non-employee workers, noting the most common type of workers and their relationship with the organisation</t>
  </si>
  <si>
    <t>DAVID BAXTER</t>
  </si>
  <si>
    <t>M151BU_Anglo American Platinum Managed Operations</t>
  </si>
  <si>
    <t>M151</t>
  </si>
  <si>
    <t>Nature of provision for delivery of the transition plan within executive remuneration.</t>
  </si>
  <si>
    <t>M657BU_Anglo American Platinum Managed Operations</t>
  </si>
  <si>
    <t>Describe key characteristics of employees in own workforce, including: total number of all employees by country; permanent employees; temporary employees; non-guaranteed hours employees; full-time employees; and part time employees - with breakdown by race and gender for each</t>
  </si>
  <si>
    <t>M204BU_Anglo American Platinum Managed Operations</t>
  </si>
  <si>
    <t>% of workforce represented by trade unions, works councils or collective bargaining agreements: Compliance target (MClll 5-year targets) 2019-2023</t>
  </si>
  <si>
    <t>M234BU_Anglo American Platinum Managed Operations</t>
  </si>
  <si>
    <t>Voluntary Turnover: Compliance target (MClll 5-year targets) 2019-2023</t>
  </si>
  <si>
    <t>M228BU_Anglo American Platinum Managed Operations</t>
  </si>
  <si>
    <t>Employee turnover rate- total: Compliance target (MCIII 5-year targets) 2019-2023</t>
  </si>
  <si>
    <t>M209BU_Anglo American Platinum Managed Operations</t>
  </si>
  <si>
    <t>Of those who were eligible for a Team + review, % that were female</t>
  </si>
  <si>
    <t>M207BU_Anglo American Platinum Managed Operations</t>
  </si>
  <si>
    <t>Of those who were eligible for a Team + review, % that were female: Compliance target (MClll 5-year targets) 2019-2023</t>
  </si>
  <si>
    <t>M451BU_Anglo American Platinum Managed Operations</t>
  </si>
  <si>
    <t>M451</t>
  </si>
  <si>
    <t>% Var of reports through YourVoice (CY var on PY)</t>
  </si>
  <si>
    <t>M475BU_Anglo American Platinum Managed Operations</t>
  </si>
  <si>
    <t>M475</t>
  </si>
  <si>
    <t>Percentage of governance body members who have received training or awareness-raising on the organisation's anti-corruption policies and procedures - Zimbabwe</t>
  </si>
  <si>
    <t>M614BU_Anglo American Platinum Managed Operations</t>
  </si>
  <si>
    <t>Labour turnover % (including voluntary seperation packages): Unki</t>
  </si>
  <si>
    <t>M257BU_Anglo American Platinum Managed Operations</t>
  </si>
  <si>
    <t>Employees more than 50 years of age(%)</t>
  </si>
  <si>
    <t>M213BU_Anglo American Platinum Managed Operations</t>
  </si>
  <si>
    <t>% of employees who were eligible for Team+ approach (B7 &amp; above): Compliance target (MClll 5-year targets) 2019-2023</t>
  </si>
  <si>
    <t>M607BU_Anglo American Platinum Managed Operations</t>
  </si>
  <si>
    <t>Turnover region excl  VSP: Mpumalanga (%)</t>
  </si>
  <si>
    <t>M288BU_Anglo American Platinum Managed Operations</t>
  </si>
  <si>
    <t>Involuntary Turnover : Redundancies(%)</t>
  </si>
  <si>
    <t>M240BU_Anglo American Platinum Managed Operations</t>
  </si>
  <si>
    <t>Male Contractors: Compliance target (MClll 5-year targets) 2019-2023</t>
  </si>
  <si>
    <t>M252BU_Anglo American Platinum Managed Operations</t>
  </si>
  <si>
    <t>Women as % of senior management population (CE EoR): Compliance target (MCIII 5-year targets) 2019-2023</t>
  </si>
  <si>
    <t>M250BU_Anglo American Platinum Managed Operations</t>
  </si>
  <si>
    <t>Women as%  of management (band 5 and above) population: Progress against target</t>
  </si>
  <si>
    <t>M220BU_Anglo American Platinum Managed Operations</t>
  </si>
  <si>
    <t>Number of employees participating in leadership academy programmes: Progress against target</t>
  </si>
  <si>
    <t>M217BU_Anglo American Platinum Managed Operations</t>
  </si>
  <si>
    <t>Number of employees who were eligible for Team+ approach (B7 &amp; above): Progress against target</t>
  </si>
  <si>
    <t>M273BU_Anglo American Platinum Managed Operations</t>
  </si>
  <si>
    <t>Employment creation in provinces: Mpumalanga</t>
  </si>
  <si>
    <t>M712BU_Anglo American Platinum Managed Operations</t>
  </si>
  <si>
    <t>Number of female new employee hires</t>
  </si>
  <si>
    <t>M632BU_Anglo American Platinum Managed Operations</t>
  </si>
  <si>
    <t>Number of female directors</t>
  </si>
  <si>
    <t>M711BU_Anglo American Platinum Managed Operations</t>
  </si>
  <si>
    <t>Number of male new employee hires</t>
  </si>
  <si>
    <t>M709BU_Anglo American Platinum Managed Operations</t>
  </si>
  <si>
    <t>Percentage male new employee hires</t>
  </si>
  <si>
    <t>M706BU_Anglo American Platinum Managed Operations</t>
  </si>
  <si>
    <t>New employee hires more than 50 years of age</t>
  </si>
  <si>
    <t>M612BU_Anglo American Platinum Managed Operations</t>
  </si>
  <si>
    <t>Turnover region excl  VSP: Gauteng</t>
  </si>
  <si>
    <t>M639</t>
  </si>
  <si>
    <t>Taxes and royalties borne - Metric (1)</t>
  </si>
  <si>
    <t>KATE FILECZKI</t>
  </si>
  <si>
    <t>M629BU_Anglo American Platinum Managed Operations</t>
  </si>
  <si>
    <t>Average age (years)</t>
  </si>
  <si>
    <t>M317BU_Anglo American Platinum Managed Operations</t>
  </si>
  <si>
    <t>M317</t>
  </si>
  <si>
    <t>Number and nature of any product recalls.</t>
  </si>
  <si>
    <t>M745BU_Anglo American Platinum Managed Operations</t>
  </si>
  <si>
    <t>Total workforce represented, excluding management (Number)</t>
  </si>
  <si>
    <t>M610BU_Anglo American Platinum Managed Operations</t>
  </si>
  <si>
    <t>Turnover region excl  VSP: Limpopo</t>
  </si>
  <si>
    <t>M604BU_Anglo American Platinum Managed Operations</t>
  </si>
  <si>
    <t>Turnover region excl  VSP: Zimbabwe</t>
  </si>
  <si>
    <t>M274BU_Anglo American Platinum Managed Operations</t>
  </si>
  <si>
    <t>Employment creation in provinces: North West</t>
  </si>
  <si>
    <t>M221BU_Anglo American Platinum Managed Operations</t>
  </si>
  <si>
    <t>Number of employees participating in leadership academy programmes</t>
  </si>
  <si>
    <t>M266BU_Anglo American Platinum Managed Operations</t>
  </si>
  <si>
    <t>Breakdown of South African workforce: North West</t>
  </si>
  <si>
    <t>M704BU_Anglo American Platinum Managed Operations</t>
  </si>
  <si>
    <t>New employee hires between 30-50 years of age (%)</t>
  </si>
  <si>
    <t>M261BU_Anglo American Platinum Managed Operations</t>
  </si>
  <si>
    <t>Employees below 30 years of age:  Compliance target (MClll 5-year targets) 2019-2023</t>
  </si>
  <si>
    <t>M205BU_Anglo American Platinum Managed Operations</t>
  </si>
  <si>
    <t>% of workforce represented by trade unions, works councils or collective bargaining agreements: Progress against target</t>
  </si>
  <si>
    <t>M255BU_Anglo American Platinum Managed Operations</t>
  </si>
  <si>
    <t>Employees more than 50 years of age: Compliance target (MCIII 5-year targets) 2019--2023</t>
  </si>
  <si>
    <t>M173BU_Anglo American Platinum Managed Operations</t>
  </si>
  <si>
    <t>Overall percentage improvement PY vs CY</t>
  </si>
  <si>
    <t>M218BU_Anglo American Platinum Managed Operations</t>
  </si>
  <si>
    <t>Number of employees who were eligible for Team+ approach (B7 &amp; above)</t>
  </si>
  <si>
    <t>M267BU_Anglo American Platinum Managed Operations</t>
  </si>
  <si>
    <t>Breakdown of South African workforce: Limpopo</t>
  </si>
  <si>
    <t>M700BU_Anglo American Platinum Managed Operations</t>
  </si>
  <si>
    <t>New employee hires - Other</t>
  </si>
  <si>
    <t>M608BU_Anglo American Platinum Managed Operations</t>
  </si>
  <si>
    <t>Turnover region excl  VSP: Mpumalanga</t>
  </si>
  <si>
    <t>M256BU_Anglo American Platinum Managed Operations</t>
  </si>
  <si>
    <t>Employees more than 50 years of age: Progress against target</t>
  </si>
  <si>
    <t>M81BU_Anglo American Platinum Managed Operations</t>
  </si>
  <si>
    <t>M81</t>
  </si>
  <si>
    <t>Number of operations with OHSAS 18001 certification</t>
  </si>
  <si>
    <t>Manually Capture</t>
  </si>
  <si>
    <t>CHRIS VANZYL</t>
  </si>
  <si>
    <t>M710BU_Anglo American Platinum Managed Operations</t>
  </si>
  <si>
    <t>Percentage female new employee hires</t>
  </si>
  <si>
    <t>M190BU_Anglo American Platinum Managed Operations</t>
  </si>
  <si>
    <t>Onsite site: Off site jobs supported ratio (including induced jobs)</t>
  </si>
  <si>
    <t>M268BU_Anglo American Platinum Managed Operations</t>
  </si>
  <si>
    <t>Breakdown of South African workforce: Gauteng</t>
  </si>
  <si>
    <t>M450BU_Anglo American Platinum Managed Operations</t>
  </si>
  <si>
    <t>Number of reports still under review</t>
  </si>
  <si>
    <t>M603BU_Anglo American Platinum Managed Operations</t>
  </si>
  <si>
    <t>Turnover region excl  VSP: Zimbabwe (%)</t>
  </si>
  <si>
    <t>M275BU_Anglo American Platinum Managed Operations</t>
  </si>
  <si>
    <t>Employment creation in provinces: Limpopo</t>
  </si>
  <si>
    <t>M177BU_Anglo American Platinum Managed Operations</t>
  </si>
  <si>
    <t>Social Way(1)(Number of sites assessed)</t>
  </si>
  <si>
    <t>M179BU_Anglo American Platinum Managed Operations</t>
  </si>
  <si>
    <t>Takura (Zimbabwe) SMEs supported 2008-2022</t>
  </si>
  <si>
    <t>M637BU_Anglo American Platinum Managed Operations</t>
  </si>
  <si>
    <t>Composition of the board regarding: executive or non-executive;  independence; tenure on the governance body; and number and nature of each individual’s other significant positions and commitments.</t>
  </si>
  <si>
    <t>M705BU_Anglo American Platinum Managed Operations</t>
  </si>
  <si>
    <t>New employee hires below 30 years of age (%)</t>
  </si>
  <si>
    <t>M606BU_Anglo American Platinum Managed Operations</t>
  </si>
  <si>
    <t>Turnover region excl  VSP: North West</t>
  </si>
  <si>
    <t>M708BU_Anglo American Platinum Managed Operations</t>
  </si>
  <si>
    <t>New employee hires below 30 years of age</t>
  </si>
  <si>
    <t>M181BU_Anglo American Platinum Managed Operations</t>
  </si>
  <si>
    <t>M181</t>
  </si>
  <si>
    <t>Zimele (South Africa) SMEs supported 2018-2022</t>
  </si>
  <si>
    <t>M176BU_Anglo American Platinum Managed Operations</t>
  </si>
  <si>
    <t>Number of Social Way implementation points assessed</t>
  </si>
  <si>
    <t>M197BU_Anglo American Platinum Managed Operations</t>
  </si>
  <si>
    <t>Number of employees -  Total Group</t>
  </si>
  <si>
    <t>M448BU_Anglo American Platinum Managed Operations</t>
  </si>
  <si>
    <t>M448</t>
  </si>
  <si>
    <t>% substantiation rate of YourVoice reports</t>
  </si>
  <si>
    <t>M219BU_Anglo American Platinum Managed Operations</t>
  </si>
  <si>
    <t>Number of employees participating in leadership academy programmes: Compliance target (MClll 5-year targets) 2019-2023</t>
  </si>
  <si>
    <t>M237BU_Anglo American Platinum Managed Operations</t>
  </si>
  <si>
    <t>Female Contractors: Compliance target (MClll 5-year targets) 2019-2023</t>
  </si>
  <si>
    <t>M195BU_Anglo American Platinum Managed Operations</t>
  </si>
  <si>
    <t>M195</t>
  </si>
  <si>
    <t>Number of employees -  Total Group: Compliance target (MCIII 5-year targets) 2019--2023</t>
  </si>
  <si>
    <t>M605BU_Anglo American Platinum Managed Operations</t>
  </si>
  <si>
    <t>Turnover region excl  VSP: North West (%)</t>
  </si>
  <si>
    <t>M235BU_Anglo American Platinum Managed Operations</t>
  </si>
  <si>
    <t>Voluntary Turnover: Progress against target</t>
  </si>
  <si>
    <t>M286BU_Anglo American Platinum Managed Operations</t>
  </si>
  <si>
    <t>Involuntary Turnover : Other reasons for leaving(%)</t>
  </si>
  <si>
    <t>M226BU_Anglo American Platinum Managed Operations</t>
  </si>
  <si>
    <t>Number of new employee hires as a%  of full-time employees (annual average): Progress against target</t>
  </si>
  <si>
    <t>M249BU_Anglo American Platinum Managed Operations</t>
  </si>
  <si>
    <t>Women as%  of management (band 5 and above) population: Compliance target (MClll 5-year targets) 2019-2023</t>
  </si>
  <si>
    <t>M327BU_Anglo American Platinum Managed Operations</t>
  </si>
  <si>
    <t>% of products of traceable origin.</t>
  </si>
  <si>
    <t>M330BU_Anglo American Platinum Managed Operations</t>
  </si>
  <si>
    <t>M330</t>
  </si>
  <si>
    <t>Description of the operations and suppliers considered to have a significant risk of child labour, forced or compulsory labour (for full description see JSE Sustainability Disclosure Guidance (S5.1a)</t>
  </si>
  <si>
    <t>M664BU_Anglo American Platinum Managed Operations</t>
  </si>
  <si>
    <t>M664</t>
  </si>
  <si>
    <t>Ratio of lowest wage to living wage for employees and non-employee workers for each significant location of operation</t>
  </si>
  <si>
    <t>M676BU_Anglo American Platinum Managed Operations</t>
  </si>
  <si>
    <t>Total number of new hires: Total number of new hires Junior Management</t>
  </si>
  <si>
    <t>M675BU_Anglo American Platinum Managed Operations</t>
  </si>
  <si>
    <t>Total number of new hires: Total number of new hires Semi Skilled</t>
  </si>
  <si>
    <t>M149BU_Anglo American Platinum Managed Operations</t>
  </si>
  <si>
    <t>M149</t>
  </si>
  <si>
    <t>Amount of capital and expenditure deployed on direct and indirect climate adaptation and climate mitigation efforts.</t>
  </si>
  <si>
    <t>M562BU_Anglo American Platinum Managed Operations</t>
  </si>
  <si>
    <t>Spend on jobs supported in supply or distribution chain</t>
  </si>
  <si>
    <t>{"gri":["203-2_2016.2"]}</t>
  </si>
  <si>
    <t>M556BU_Anglo American Platinum Managed Operations</t>
  </si>
  <si>
    <t>Spend on significant infrastructure investment and services supported.</t>
  </si>
  <si>
    <t>M662BU_Anglo American Platinum Managed Operations</t>
  </si>
  <si>
    <t>M662</t>
  </si>
  <si>
    <t>Describe how the organisation manages freedom of association and collective bargaining, noting any policy or policies considered likely toaffect workers' decisions to form or join a trade union, to bargain collectively or to engage in trade union activities.</t>
  </si>
  <si>
    <t>M669BU_Anglo American Platinum Managed Operations</t>
  </si>
  <si>
    <t>M669</t>
  </si>
  <si>
    <t>Ratio between the CEO's total annual remuneration and the median, lower quartile, and upper quartile of the total annual remuneration of all the organisation's employees (excluding the CEO).</t>
  </si>
  <si>
    <t>M666BU_Anglo American Platinum Managed Operations</t>
  </si>
  <si>
    <t>M666</t>
  </si>
  <si>
    <t>Ratio of the total annual remuneration of women to men,and by race group, for each employee category, by 'significant locations of operation' (as defined by the organisation).</t>
  </si>
  <si>
    <t>M668BU_Anglo American Platinum Managed Operations</t>
  </si>
  <si>
    <t>M668</t>
  </si>
  <si>
    <t>The ratio of the average annual remuneration of the top 10% of the organisation's top earners, and the average annual remuneration for the bottom 10% of the lowest earners in the organisation.</t>
  </si>
  <si>
    <t>M667BU_Anglo American Platinum Managed Operations</t>
  </si>
  <si>
    <t>M667</t>
  </si>
  <si>
    <t>The total annual remuneration of both the highest paid employee and the lowest paid employee; the average remuneration; and the median remuneration of all employees.</t>
  </si>
  <si>
    <t>M150BU_Anglo American Platinum Managed Operations</t>
  </si>
  <si>
    <t>Nature of provision for Impacts on workers and communities within climate scenario plans.</t>
  </si>
  <si>
    <t>M559BU_Anglo American Platinum Managed Operations</t>
  </si>
  <si>
    <t>Spend on products and services for those on low incomes or previously disadvantaged</t>
  </si>
  <si>
    <t>M663BU_Anglo American Platinum Managed Operations</t>
  </si>
  <si>
    <t>Wage level and living wage: Percentage of employees and non-employee workers whose wages fall below a specific living wage methodology or benchmark.</t>
  </si>
  <si>
    <t>M120BU_Anglo American Platinum Managed Operations</t>
  </si>
  <si>
    <t>GHG emissions (Mt CO2e): C02e from internally generated from fossil fuels</t>
  </si>
  <si>
    <t>M566BU_Anglo American Platinum Managed Operations</t>
  </si>
  <si>
    <t>Number of suppliers/enterprises supported from defined vulnerable groups - Women and Youth Owned SMMES</t>
  </si>
  <si>
    <t>M119BU_Anglo American Platinum Managed Operations</t>
  </si>
  <si>
    <t>GHG emissions (Mt CO2e): C02e from methane flaring</t>
  </si>
  <si>
    <t>M685BU_Anglo American Platinum Managed Operations</t>
  </si>
  <si>
    <t>Total number of new hires: Total number of new hires (All Age Groups) Total</t>
  </si>
  <si>
    <t>M688BU_Anglo American Platinum Managed Operations</t>
  </si>
  <si>
    <t>Total number of new hires: Total number of new hires 30-50 years</t>
  </si>
  <si>
    <t>M680BU_Anglo American Platinum Managed Operations</t>
  </si>
  <si>
    <t>Total number of new hires: Total number of new hires Per Occupational Level*</t>
  </si>
  <si>
    <t>M678BU_Anglo American Platinum Managed Operations</t>
  </si>
  <si>
    <t>Total number of new hires: Total number of new hires Senior Management</t>
  </si>
  <si>
    <t>M564BU_Anglo American Platinum Managed Operations</t>
  </si>
  <si>
    <t>Availability of products and services for those on low incomes or previously disadvantaged</t>
  </si>
  <si>
    <t>M674BU_Anglo American Platinum Managed Operations</t>
  </si>
  <si>
    <t>Total number of new hires: Total number of new hires Unskilled</t>
  </si>
  <si>
    <t>M557BU_Anglo American Platinum Managed Operations</t>
  </si>
  <si>
    <t>Description of the extent of significant infrastructure investment and services supported</t>
  </si>
  <si>
    <t>M561BU_Anglo American Platinum Managed Operations</t>
  </si>
  <si>
    <t>Spend on suppliers/enterprises supported from defined vulnerable groups</t>
  </si>
  <si>
    <t>M565BU_Anglo American Platinum Managed Operations</t>
  </si>
  <si>
    <t>Nature of economic development in areas of high poverty</t>
  </si>
  <si>
    <t>M563BU_Anglo American Platinum Managed Operations</t>
  </si>
  <si>
    <t>Enhanced skills and knowledge in a professional community or geographic location.</t>
  </si>
  <si>
    <t>M658BU_Anglo American Platinum Managed Operations</t>
  </si>
  <si>
    <t>Freedom of Association and Collective Bargaining: An explanation of the due diligence assessment performed on suppliers for which the right to freedom of association and collective bargaining is at risk including measures taken by the organisation to address these risks.</t>
  </si>
  <si>
    <t>M698BU_Anglo American Platinum Managed Operations</t>
  </si>
  <si>
    <t>New employee hires: New employee hires - Africa</t>
  </si>
  <si>
    <t>M153BU_Anglo American Platinum Managed Operations</t>
  </si>
  <si>
    <t>M153</t>
  </si>
  <si>
    <t>Number of engagements undertaken with affected parties</t>
  </si>
  <si>
    <t>M567BU_Anglo American Platinum Managed Operations</t>
  </si>
  <si>
    <t>Number of jobs supported in supply or distribution chain</t>
  </si>
  <si>
    <t>M679BU_Anglo American Platinum Managed Operations</t>
  </si>
  <si>
    <t>Total number of new hires: Total number of new hires Top Management</t>
  </si>
  <si>
    <t>M673BU_Anglo American Platinum Managed Operations</t>
  </si>
  <si>
    <t>Total number of new hires: Total number of new hires Total</t>
  </si>
  <si>
    <t>M152BU_Anglo American Platinum Managed Operations</t>
  </si>
  <si>
    <t>M152</t>
  </si>
  <si>
    <t>Nature of climate-related lobbying activities, and those of relevant associations and membership groups, and their alignment with the objectives of the Paris Agreement and Glasgow Climate Pact.</t>
  </si>
  <si>
    <t>M687BU_Anglo American Platinum Managed Operations</t>
  </si>
  <si>
    <t>Total number of new hires: Total number of new hires Below 30 years</t>
  </si>
  <si>
    <t>M689BU_Anglo American Platinum Managed Operations</t>
  </si>
  <si>
    <t>Workforce breakdown: Workforce breakdown Share of women in STEM-related positions (as % of total STEM positions)</t>
  </si>
  <si>
    <t>M660BU_Anglo American Platinum Managed Operations</t>
  </si>
  <si>
    <t>Disclose the extent of major work stoppages (including both strikes and lockouts) due to disputes between the undertaking and its workforce, including the and for each: number of workers involved; length in days of stoppage, reasons, and steps taken to resolve each dispute.</t>
  </si>
  <si>
    <t>M699BU_Anglo American Platinum Managed Operations</t>
  </si>
  <si>
    <t>New employee hires: New employee hires - Total Group</t>
  </si>
  <si>
    <t>M681BU_Anglo American Platinum Managed Operations</t>
  </si>
  <si>
    <t>Total number of new hires: Total number of new hires (All Genders) Total</t>
  </si>
  <si>
    <t>M677BU_Anglo American Platinum Managed Operations</t>
  </si>
  <si>
    <t>Total number of new hires: Total number of new hires Middle Management</t>
  </si>
  <si>
    <t>M76BU_Anglo American Platinum Managed Operations</t>
  </si>
  <si>
    <t>Non-Greenhouse Gas Emissions: ODCs remaining in use</t>
  </si>
  <si>
    <t>M560BU_Anglo American Platinum Managed Operations</t>
  </si>
  <si>
    <t>Spend on economic development in areas of high poverty</t>
  </si>
  <si>
    <t>M77BU_Anglo American Platinum Managed Operations</t>
  </si>
  <si>
    <t>Non-Greenhouse Gas Emissions: ODCs vented/ released to the atmosphere</t>
  </si>
  <si>
    <t>{"gri":["305-7-a-vii_2016.2"]}</t>
  </si>
  <si>
    <t>M558BU_Anglo American Platinum Managed Operations</t>
  </si>
  <si>
    <t>Percentage of the procurement budget used for significant locations of operation that is spent on local suppliers, noting the organisation's definitions of 'local' and for 'significant locations of operation'.</t>
  </si>
  <si>
    <t>M686BU_Anglo American Platinum Managed Operations</t>
  </si>
  <si>
    <t>Total number of new hires: Total number of new hires More than 50 years</t>
  </si>
  <si>
    <t>M659BU_Anglo American Platinum Managed Operations</t>
  </si>
  <si>
    <t>Freedom of Association and Collective Bargaining: Number of major work stoppages,</t>
  </si>
  <si>
    <t>M665BU_Anglo American Platinum Managed Operations</t>
  </si>
  <si>
    <t>M665</t>
  </si>
  <si>
    <t>When a significant proportion of employees are compensated based on wages subject to minimum wage rules, report the relevant ratio of the standard entry level wage by race and gender compared to the applicable legislated minimum wage for the sector</t>
  </si>
  <si>
    <t>The extent to which these various mechanisms have been used, and the outcomes of processes using these mechanisms.</t>
  </si>
  <si>
    <t>In progress</t>
  </si>
  <si>
    <t>Data Collection (PGM)</t>
  </si>
  <si>
    <t>Percentage of employees who have received training or awareness-raising on the organisation's anti-corruption policies and procedures - Zimbabwe</t>
  </si>
  <si>
    <t>The internal and external grievance mechanisms (including whistle-blowing facilities) for reporting concerns about unethical or unlawful behaviour and lack of organisational integrity;</t>
  </si>
  <si>
    <t>Discussion of initiatives and stakeholder engagement to improve the broader operating environment  and culture, to combat corruption.</t>
  </si>
  <si>
    <t>Significant issues of focus of the company's participation in public policy development  and lobbying, including within any business association that the company is a member of.</t>
  </si>
  <si>
    <t>Mechanisms for seeking advice about ethical and lawful behaviour and organisational integrity;</t>
  </si>
  <si>
    <t>Total monetary value of financial and in-kind political contributions made directly and indirectly by the organisation, by country and recipient/beneficiary.</t>
  </si>
  <si>
    <t>Percentage of employees who have received training or awareness-raising on the organisation's anti-corruption policies and procedures - South Africa</t>
  </si>
  <si>
    <t>Total number and nature of incidents of corruption confirmed during the current year, related to this year (with a description of the activities taken to address confirmed incidents, and of the outcomes of these activities.) - Description</t>
  </si>
  <si>
    <t>Percentage of supplier spend assessed in risk assessments</t>
  </si>
  <si>
    <t>No. of Responsible Sourcing Self-Assessments requested</t>
  </si>
  <si>
    <t>Number of host community suppliers engaged with (Responsible Sourcing SMME capacity development programme)</t>
  </si>
  <si>
    <t>People -  Bullying, harassment, victimisation and other related matters</t>
  </si>
  <si>
    <t>People -  Employment, personal policy and other people related matters</t>
  </si>
  <si>
    <t>Number of reports through YourVoice</t>
  </si>
  <si>
    <t>% reports YourVoice closed out</t>
  </si>
  <si>
    <t>Suppliers and procurement</t>
  </si>
  <si>
    <t>Number of people trained in code of conduct</t>
  </si>
  <si>
    <t>Other (your voice)</t>
  </si>
  <si>
    <t>Safety and health (include Covid-19 related)</t>
  </si>
  <si>
    <t>Information security &amp; data privacy</t>
  </si>
  <si>
    <t>Number of YourVoice reports closed out</t>
  </si>
  <si>
    <t>Social and environment</t>
  </si>
  <si>
    <t>Other Monetary losses (Description)</t>
  </si>
  <si>
    <t>M554BU_Anglo American Platinum Managed Operations</t>
  </si>
  <si>
    <t>M553BU_Anglo American Platinum Managed Operations</t>
  </si>
  <si>
    <t>M550BU_Anglo American Platinum Managed Operations</t>
  </si>
  <si>
    <t>M547BU_Anglo American Platinum Managed Operations</t>
  </si>
  <si>
    <t>M548BU_Anglo American Platinum Managed Operations</t>
  </si>
  <si>
    <t>M551BU_Anglo American Platinum Managed Operations</t>
  </si>
  <si>
    <t>Describe and report results of any processesaimed at identifying, assessing and/or managing the biodiversity footprint of the organisation, for full description see JSE Sustainability Reporting Guidance metric E3.1e)</t>
  </si>
  <si>
    <t>Amount of capital and expenditure deployedon direct and indirect climate adaptation and climate mitigation efforts.</t>
  </si>
  <si>
    <t>Energy from electricity</t>
  </si>
  <si>
    <t>Energy intensity</t>
  </si>
  <si>
    <t>M107BU_Anglo American Platinum Managed Operations</t>
  </si>
  <si>
    <t>Energy Consumption by Country (Manual Capture)</t>
  </si>
  <si>
    <t>M108BU_Anglo American Platinum Managed Operations</t>
  </si>
  <si>
    <t>Environmental Incidents and Complaints: Level 1</t>
  </si>
  <si>
    <t>Environmental Incidents and Complaints (Manual Capture)</t>
  </si>
  <si>
    <t>Environmental Incidents and Complaints: Level 2</t>
  </si>
  <si>
    <t>Environmental Incidents and Complaints: Level 3</t>
  </si>
  <si>
    <t>Environmental Incidents and Complaints: Formal complaints</t>
  </si>
  <si>
    <t>Environmental Incidents and Complaints: Substandard acts and conditions</t>
  </si>
  <si>
    <t>Environmental Incidents and Complaints: Level 4 and 5</t>
  </si>
  <si>
    <t>Coal for heating and energy generation - Smelters</t>
  </si>
  <si>
    <t>Fossil Fuels Consumed (Manual Capture)</t>
  </si>
  <si>
    <t>Petcoke used - Waterval Smelter</t>
  </si>
  <si>
    <t>Coal for heating and energy generation - RMBR</t>
  </si>
  <si>
    <t>LPG/liquid fossil fuel gases used - Smelters &amp; Refineries</t>
  </si>
  <si>
    <t>Fossil Fuels Consumed (Connected Metrics)</t>
  </si>
  <si>
    <t>Paraffin used - RMBR</t>
  </si>
  <si>
    <t>GHG emissions (Connected Metrics)</t>
  </si>
  <si>
    <t>C02e from methane flaring</t>
  </si>
  <si>
    <t>GHG emissions (Manual Capture)</t>
  </si>
  <si>
    <t>C02e from internally generated from fossil fuels</t>
  </si>
  <si>
    <t>BIANCA FRASER</t>
  </si>
  <si>
    <t>Land (Manual Capture)</t>
  </si>
  <si>
    <t>Annual Rehabilitation target - Mogalakwena &amp; Amandelbult Operations</t>
  </si>
  <si>
    <t>Reshaping completed - Mogalakwena &amp; Amandelbult Operations</t>
  </si>
  <si>
    <t>Land fully rehabilitated and land rehabilitated but not yet meeting agreed land-use objectives - Mogalakwena &amp; Amandelbult Operations</t>
  </si>
  <si>
    <t>Growth medium construction completed - Mogalakwena &amp; Amandelbult Operations</t>
  </si>
  <si>
    <t>Seeding completed - Mogalakwena &amp; Amandelbult Operations</t>
  </si>
  <si>
    <t>Area available for rehabilitation - Mogalakwena &amp; Amandelbult Operations</t>
  </si>
  <si>
    <t>Nitrous oxides (N02  from processes)</t>
  </si>
  <si>
    <t>Sulphur dioxide (S02 from processes)</t>
  </si>
  <si>
    <t>ODCs vented/ released to the atmosphere</t>
  </si>
  <si>
    <t>ODCs remaining in use</t>
  </si>
  <si>
    <t>Hazardous waste to legal landfill (tonnes)</t>
  </si>
  <si>
    <t>Hazardous waste incinerated</t>
  </si>
  <si>
    <t>Non-hazardous waste reused</t>
  </si>
  <si>
    <t>Hazardous waste reused</t>
  </si>
  <si>
    <t>Non-hazardous waste recycled</t>
  </si>
  <si>
    <t>Hazardous waste recycled</t>
  </si>
  <si>
    <t>Non-hazardous waste incinerated</t>
  </si>
  <si>
    <t>Scope 3 emissions: Capital goods</t>
  </si>
  <si>
    <t>Scope 3 emissions: Upstream leased assets</t>
  </si>
  <si>
    <t>Scope 3 emissions: End-of-life treatment of sold products</t>
  </si>
  <si>
    <t>Scope 3 emissions: Investments</t>
  </si>
  <si>
    <t>Scope 3 emissions: Total Scope 3</t>
  </si>
  <si>
    <t>Scope 3 emissions: Downstream leased assets</t>
  </si>
  <si>
    <t>Scope 3 emissions: Employee Commuting/Travel</t>
  </si>
  <si>
    <t>Scope 3 emissions: Purchased goods and services</t>
  </si>
  <si>
    <t>Scope 3 emissions: Use of sold products</t>
  </si>
  <si>
    <t>Scope 3 emissions: Processing of sold products</t>
  </si>
  <si>
    <t>Scope 3 emissions: Up/Downstream transport and distribution</t>
  </si>
  <si>
    <t>Scope 3 emissions: Business travel</t>
  </si>
  <si>
    <t>Scope 3 emissions: Franchises</t>
  </si>
  <si>
    <t>Scope 3 emissions: Fuel and energy related activities (notincluded in Scope 1 or 2)</t>
  </si>
  <si>
    <t>Scope 3 emissions: Waste generated in operations</t>
  </si>
  <si>
    <t>Board diversity Board members below 30 years of age (%)</t>
  </si>
  <si>
    <t>Women as % of Board members</t>
  </si>
  <si>
    <t>Board members more than 50 years of age (%)</t>
  </si>
  <si>
    <t>Number of women board members</t>
  </si>
  <si>
    <t>Number of men board members</t>
  </si>
  <si>
    <t>Men as % of Board members</t>
  </si>
  <si>
    <t>Board members more than 50 years of age (#)</t>
  </si>
  <si>
    <t>Board members between 30-50 years of age (#)</t>
  </si>
  <si>
    <t>Board members below 30 years of age (#)</t>
  </si>
  <si>
    <t>Board members between 30-50 years of age (%)</t>
  </si>
  <si>
    <t>Board independence (%)</t>
  </si>
  <si>
    <t>Workforce breakdown Share of women in total workforce (as % of total workforce)</t>
  </si>
  <si>
    <t>Workforce breakdown 30-50</t>
  </si>
  <si>
    <t>Workforce breakdown Share of women in junior management positions, i.e. first level of management (as % of total junior management positions)</t>
  </si>
  <si>
    <t>Total number of new hires Junior Management</t>
  </si>
  <si>
    <t>Total number of new hires Male</t>
  </si>
  <si>
    <t>New employee hires - Total Group</t>
  </si>
  <si>
    <t>Total number of new hires Female</t>
  </si>
  <si>
    <t>Total number of new hires More than 50 years</t>
  </si>
  <si>
    <t>Workforce breakdown Share of women in STEM-related positions (as % of total STEM positions)</t>
  </si>
  <si>
    <t>Total number of new hires Unskilled</t>
  </si>
  <si>
    <t>Total number of new hires 30-50 years</t>
  </si>
  <si>
    <t>Total number of new hires (All Age Groups) Total</t>
  </si>
  <si>
    <t>Total number of new hires Senior Management</t>
  </si>
  <si>
    <t>Total number of new hires Per Occupational Level*</t>
  </si>
  <si>
    <t>Total number of new hires Open positions filled by internal candidates</t>
  </si>
  <si>
    <t>Total number of new hires Semi Skilled</t>
  </si>
  <si>
    <t>Total number of new hires Total</t>
  </si>
  <si>
    <t>Workforce breakdown Share of women in all management positions, including junior, middle and top management (as % of total management positions)</t>
  </si>
  <si>
    <t>Workforce breakdown Share of women in top management positions, i.e. maximum two levels away from the CEO or comparable positions (as % of total top management positions)</t>
  </si>
  <si>
    <t>Total number of new hires Top Management</t>
  </si>
  <si>
    <t>Total number of new hires</t>
  </si>
  <si>
    <t>Total number of new hires (All Genders) Total</t>
  </si>
  <si>
    <t>Workforce breakdown Over 50</t>
  </si>
  <si>
    <t>Workforce breakdown Below 30</t>
  </si>
  <si>
    <t>Total number of new hires Below 30 years</t>
  </si>
  <si>
    <t>New employee hires - Africa</t>
  </si>
  <si>
    <t>Workforce breakdown Total</t>
  </si>
  <si>
    <t>Total number of new hires Middle Management</t>
  </si>
  <si>
    <t>Total number of new hires Gender:</t>
  </si>
  <si>
    <t>Number of independent directors</t>
  </si>
  <si>
    <t>Turnover excluding VSPs by gender and age Total South Africa</t>
  </si>
  <si>
    <t>Labour turnover % (including voluntary seperation packages): Zimbabwe</t>
  </si>
  <si>
    <t>Turnover including VSPs by gender and age Total Zimbabwe</t>
  </si>
  <si>
    <t>Turnover including VSPs by gender and age Female South Africa</t>
  </si>
  <si>
    <t>Average board tenure (years)</t>
  </si>
  <si>
    <t>Turnover including VSPs by gender and age Male South Africa</t>
  </si>
  <si>
    <t>Total number of board members</t>
  </si>
  <si>
    <t>Turnover including VSPs by gender and age Female Zimbabwe</t>
  </si>
  <si>
    <t>Labour turnover % (including voluntary seperation packages):  Anglo American Platinum total turnover</t>
  </si>
  <si>
    <t>M467BU_Anglo American Platinum Managed Operations</t>
  </si>
  <si>
    <t>Total workforce represented, excluding management - South Africa</t>
  </si>
  <si>
    <t>M468BU_Anglo American Platinum Managed Operations</t>
  </si>
  <si>
    <t>Total workforce represented, excluding management - Zimbabwe</t>
  </si>
  <si>
    <t>Turnover including VSPs by gender and age Male Zimbabwe</t>
  </si>
  <si>
    <t>Turnover including VSPs by gender and age Total South Africa</t>
  </si>
  <si>
    <t>Number of executive directors</t>
  </si>
  <si>
    <t>Turnover excluding VSPs by gender and age Male Zimbabwe</t>
  </si>
  <si>
    <t>Turnover excluding VSPs by gender and age Total Zimbabwe</t>
  </si>
  <si>
    <t>Number of other non- executive directors</t>
  </si>
  <si>
    <t>Turnover excluding VSPs by gender and age Female South Africa</t>
  </si>
  <si>
    <t>Turnover excluding VSPs by gender and age Female Zimbabwe</t>
  </si>
  <si>
    <t>Turnover excluding VSPs by gender and age Male South Africa</t>
  </si>
  <si>
    <t>An explanation of the due diligence assessment performed on suppliers for which the right to freedom of association and collective bargaining is at risk including measures taken by the organisation to address these risks.</t>
  </si>
  <si>
    <t>Percentage of employees and non-employee workers whose wages fall below a specific living wage methodology or benchmark.</t>
  </si>
  <si>
    <t>Number of major work stoppages,</t>
  </si>
  <si>
    <t>Describe the employee and external skills development programmes aimed at developing skills that increase the recipient'sfuture mobility, career development, and/or income earning potential.</t>
  </si>
  <si>
    <t>Number of pieces of equipment emitting noise ≥ 107dB(A)5</t>
  </si>
  <si>
    <t>Total number of workers at risk of exposure  to noise</t>
  </si>
  <si>
    <t>Employees potentially exposed to hazards - Total number of workers</t>
  </si>
  <si>
    <t>Absenteeism (Manual Capture)</t>
  </si>
  <si>
    <t>Absenteeism (Connected Metrics)</t>
  </si>
  <si>
    <t>New cases of Occupational Diseases: Noise-induced hearing loss</t>
  </si>
  <si>
    <t>New cases of Occupational Diseases (Manual Capture)</t>
  </si>
  <si>
    <t>New cases of Occupational Diseses: Other</t>
  </si>
  <si>
    <t>Occupational Disease Incidence Rates (Manual Capture)</t>
  </si>
  <si>
    <t>Total number of new cases of occupational disease I Annual average of number of Employees</t>
  </si>
  <si>
    <t>TB incidence rate per 100,000 employees</t>
  </si>
  <si>
    <t>M484BU_Anglo American Platinum Managed Operations</t>
  </si>
  <si>
    <t>M486BU_Anglo American Platinum Managed Operations</t>
  </si>
  <si>
    <t>M487BU_Anglo American Platinum Managed Operations</t>
  </si>
  <si>
    <t>M483BU_Anglo American Platinum Managed Operations</t>
  </si>
  <si>
    <t>M433BU_Anglo American Platinum Managed Operations</t>
  </si>
  <si>
    <t>Base metal production (Manual Capture)</t>
  </si>
  <si>
    <t>M432BU_Anglo American Platinum Managed Operations</t>
  </si>
  <si>
    <t>Converter Matte produced (Manual Capture)</t>
  </si>
  <si>
    <t>M434BU_Anglo American Platinum Managed Operations</t>
  </si>
  <si>
    <t>PMR production (Manual Capture)</t>
  </si>
  <si>
    <t>M422BU_Anglo American Platinum Managed Operations</t>
  </si>
  <si>
    <t>Platinum Group Metals (produced ounces) (Manual Capture)</t>
  </si>
  <si>
    <t>M415BU_Anglo American Platinum Managed Operations</t>
  </si>
  <si>
    <t>M414BU_Anglo American Platinum Managed Operations</t>
  </si>
  <si>
    <t>M418BU_Anglo American Platinum Managed Operations</t>
  </si>
  <si>
    <t>M417BU_Anglo American Platinum Managed Operations</t>
  </si>
  <si>
    <t>M430BU_Anglo American Platinum Managed Operations</t>
  </si>
  <si>
    <t>M424BU_Anglo American Platinum Managed Operations</t>
  </si>
  <si>
    <t>M425BU_Anglo American Platinum Managed Operations</t>
  </si>
  <si>
    <t>M412BU_Anglo American Platinum Managed Operations</t>
  </si>
  <si>
    <t>M428BU_Anglo American Platinum Managed Operations</t>
  </si>
  <si>
    <t>M420BU_Anglo American Platinum Managed Operations</t>
  </si>
  <si>
    <t>M413BU_Anglo American Platinum Managed Operations</t>
  </si>
  <si>
    <t>M416BU_Anglo American Platinum Managed Operations</t>
  </si>
  <si>
    <t>M429BU_Anglo American Platinum Managed Operations</t>
  </si>
  <si>
    <t>M419BU_Anglo American Platinum Managed Operations</t>
  </si>
  <si>
    <t>M423BU_Anglo American Platinum Managed Operations</t>
  </si>
  <si>
    <t>M427BU_Anglo American Platinum Managed Operations</t>
  </si>
  <si>
    <t>TRIFR (Total TRIFR) -(excludes Amandelbult Serviœs, Mogalakwena Services, Process DivisionServices, Western Limb Distribution Centre and Eastern Limb Support)</t>
  </si>
  <si>
    <t>Total employee and contractor hours worked Main operations -(excludes Amandelbult Serviœs, Mogalakwena Services, Process DivisionServices, Western Limb Distribution Centre and Eastern Limb Support)</t>
  </si>
  <si>
    <t>CSIspend (US$m) relating to Zimele</t>
  </si>
  <si>
    <t>CSI spend % of pre tax profit</t>
  </si>
  <si>
    <t>Involuntary Turnover(%)</t>
  </si>
  <si>
    <t>Employee turnover rate- total(%)</t>
  </si>
  <si>
    <t>M184BU_Anglo American Platinum Managed Operations</t>
  </si>
  <si>
    <t>Procurement: localised expenditure</t>
  </si>
  <si>
    <t>M183BU_Anglo American Platinum Managed Operations</t>
  </si>
  <si>
    <t>Procurement  localised expenditure (% of total) (2)</t>
  </si>
  <si>
    <t>Procurement: Designated supplier spend (BEE in South Africa, Indigenouscommunities in Canada and Aboriginal Suppliers in Australia)($ billion)</t>
  </si>
  <si>
    <t>Average on site jobs (FTE)</t>
  </si>
  <si>
    <t>Off site: On site ratio</t>
  </si>
  <si>
    <t>Corporate income tax: Anglo Total</t>
  </si>
  <si>
    <t>Other payments borne: Anglo Total</t>
  </si>
  <si>
    <t>Royalties and mining taxes: Anglo Total</t>
  </si>
  <si>
    <t>Taxes and royalties borne: Anglo Total</t>
  </si>
  <si>
    <t>Taxes collected: Anglo Total</t>
  </si>
  <si>
    <t>Consumption - Water Stressed Sites (Manual Capture)</t>
  </si>
  <si>
    <t>Discharges: Total Group (Connected Metrics)</t>
  </si>
  <si>
    <t>Discharges: Total Water Stressed Sites (Manual Capture)</t>
  </si>
  <si>
    <t>Operational Water Withdrawals (Connected Metrics)</t>
  </si>
  <si>
    <t>Operational Water Withdrawals (Manual Capture)</t>
  </si>
  <si>
    <t>Operational Water Withdrawals: Water Stressed Sites (Manual Capture)</t>
  </si>
  <si>
    <t>Operational water reuse/recycle: all sites situated in water-stressed areas (Manual Capture)</t>
  </si>
  <si>
    <t>year</t>
  </si>
  <si>
    <t>metric_name</t>
  </si>
  <si>
    <t>metric_code</t>
  </si>
  <si>
    <t>tag</t>
  </si>
  <si>
    <t>tag value</t>
  </si>
  <si>
    <t>Hours of work in kind for Ambassadors for Good</t>
  </si>
  <si>
    <t>Anglo</t>
  </si>
  <si>
    <t>_ENV0290500.42,ENV0041000.10</t>
  </si>
  <si>
    <r>
      <rPr>
        <sz val="14"/>
        <color rgb="FF000000"/>
        <rFont val="Adelle Sans"/>
      </rPr>
      <t xml:space="preserve">For any questions around the Framework Indices Section please refer to the </t>
    </r>
    <r>
      <rPr>
        <i/>
        <sz val="14"/>
        <color rgb="FF000000"/>
        <rFont val="Adelle Sans"/>
      </rPr>
      <t>"</t>
    </r>
    <r>
      <rPr>
        <b/>
        <i/>
        <sz val="14"/>
        <color rgb="FF000000"/>
        <rFont val="Adelle Sans"/>
      </rPr>
      <t>Align with ESG disclosures</t>
    </r>
    <r>
      <rPr>
        <i/>
        <sz val="14"/>
        <color rgb="FF000000"/>
        <rFont val="Adelle Sans"/>
      </rPr>
      <t>"</t>
    </r>
    <r>
      <rPr>
        <sz val="14"/>
        <color rgb="FF000000"/>
        <rFont val="Adelle Sans"/>
      </rPr>
      <t xml:space="preserve"> section of the </t>
    </r>
    <r>
      <rPr>
        <u/>
        <sz val="14"/>
        <color rgb="FF0000FF"/>
        <rFont val="Adelle Sans"/>
      </rPr>
      <t>Factbook Support Article</t>
    </r>
  </si>
  <si>
    <t xml:space="preserve">GriAnalysis </t>
  </si>
  <si>
    <t>Disclosure</t>
  </si>
  <si>
    <t>Description</t>
  </si>
  <si>
    <t>Response</t>
  </si>
  <si>
    <t>GRI 2: General Disclosures 2021</t>
  </si>
  <si>
    <t>2-1</t>
  </si>
  <si>
    <t>Organizational details</t>
  </si>
  <si>
    <t>2-1-a</t>
  </si>
  <si>
    <t>report its legal name;</t>
  </si>
  <si>
    <t>2-1-b</t>
  </si>
  <si>
    <t>report its nature of ownership and legal form;</t>
  </si>
  <si>
    <t>2-1-c</t>
  </si>
  <si>
    <t>report the location of its headquarters;</t>
  </si>
  <si>
    <t>2-1-d</t>
  </si>
  <si>
    <t>report its countries of operation.</t>
  </si>
  <si>
    <t>2-2</t>
  </si>
  <si>
    <t>Entities included in the organization’s sustainability reporting</t>
  </si>
  <si>
    <t>2-2-a</t>
  </si>
  <si>
    <t>list all its entities included in its sustainability reporting;</t>
  </si>
  <si>
    <t>2-2-b</t>
  </si>
  <si>
    <t>if the organization has audited consolidated financial statements or financial information filed on public record, specify the differences between the list of entities included in its financial reporting and the list included in its sustainability reporting;</t>
  </si>
  <si>
    <t>2-2-c</t>
  </si>
  <si>
    <t>if the organization consists of multiple entities, explain the approach used for consolidating the information, including:</t>
  </si>
  <si>
    <t>2-2-c-i</t>
  </si>
  <si>
    <t>whether the approach involves adjustments to information for minority interests;</t>
  </si>
  <si>
    <t>2-2-c-ii</t>
  </si>
  <si>
    <t>how the approach takes into account mergers, acquisitions, and disposal of entities or parts of entities;</t>
  </si>
  <si>
    <t>2-2-c-iii</t>
  </si>
  <si>
    <t>whether and how the approach differs across the disclosures in this Standard and across material topics.</t>
  </si>
  <si>
    <t>2-3</t>
  </si>
  <si>
    <t>Reporting period, frequency and contact point</t>
  </si>
  <si>
    <t>2-3-a</t>
  </si>
  <si>
    <t>specify the reporting period for, and the frequency of, its sustainability reporting;</t>
  </si>
  <si>
    <t>2-3-b</t>
  </si>
  <si>
    <t>specify the reporting period for its financial reporting and, if it does not align with the period for its sustainability reporting, explain the reason for this;</t>
  </si>
  <si>
    <t>2-3-c</t>
  </si>
  <si>
    <t>report the publication date of the report or reported information;</t>
  </si>
  <si>
    <t>2-3-d</t>
  </si>
  <si>
    <t>specify the contact point for questions about the report or reported information.</t>
  </si>
  <si>
    <t>2-4</t>
  </si>
  <si>
    <t>Restatements of information</t>
  </si>
  <si>
    <t>2-4-a</t>
  </si>
  <si>
    <t>report restatements of information made from previous reporting periods and explain:</t>
  </si>
  <si>
    <t>2-4-a-i</t>
  </si>
  <si>
    <t>the reasons for the restatements;</t>
  </si>
  <si>
    <t>2-4-a-ii</t>
  </si>
  <si>
    <t>the effect of the restatements.</t>
  </si>
  <si>
    <t>2-5</t>
  </si>
  <si>
    <t>External assurance</t>
  </si>
  <si>
    <t>2-5-a</t>
  </si>
  <si>
    <t>describe its policy and practice for seeking external assurance, including whether and how the highest governance body and senior executives are involved;</t>
  </si>
  <si>
    <t>2-5-b</t>
  </si>
  <si>
    <t>if the organization’s sustainability reporting has been externally assured:</t>
  </si>
  <si>
    <t>2-5-b-i</t>
  </si>
  <si>
    <t>provide a link or reference to the external assurance report(s) or assurance statement(s);</t>
  </si>
  <si>
    <t>2-5-b-ii</t>
  </si>
  <si>
    <t>describe what has been assured and on what basis, including the assurance standards used, the level of assurance obtained, and any limitations of the assurance process;</t>
  </si>
  <si>
    <t>2-5-b-iii</t>
  </si>
  <si>
    <t>describe the relationship between the organization and the assurance provider.</t>
  </si>
  <si>
    <t>2-6</t>
  </si>
  <si>
    <t>Activities, value chain and other business relationships</t>
  </si>
  <si>
    <t>2-6-a</t>
  </si>
  <si>
    <t>report the sector(s) in which it is active;</t>
  </si>
  <si>
    <t>2-6-b</t>
  </si>
  <si>
    <t>describe its value chain, including:</t>
  </si>
  <si>
    <t>2-6-b-i</t>
  </si>
  <si>
    <t>the organization’s activities, products, services, and markets served;</t>
  </si>
  <si>
    <t>2-6-b-ii</t>
  </si>
  <si>
    <t>the organization’s supply chain;</t>
  </si>
  <si>
    <t>2-6-b-iii</t>
  </si>
  <si>
    <t>the entities downstream from the organization and their activities;</t>
  </si>
  <si>
    <t>2-6-c</t>
  </si>
  <si>
    <t>report other relevant business relationships;</t>
  </si>
  <si>
    <t>2-6-d</t>
  </si>
  <si>
    <t>describe significant changes in 2-6-a, 2-6-b, and 2-6-c compared to the previous reporting period.</t>
  </si>
  <si>
    <t>2-7</t>
  </si>
  <si>
    <t>Employees</t>
  </si>
  <si>
    <t>2-7-a</t>
  </si>
  <si>
    <t>report the total number of employees, and a breakdown of this total by gender and by region;</t>
  </si>
  <si>
    <t>Number of female employees (including contractors) (by BU)</t>
  </si>
  <si>
    <t>Copper Peru</t>
  </si>
  <si>
    <t>Copper Chile</t>
  </si>
  <si>
    <t>Number of male employees (including contractors) (by BU)</t>
  </si>
  <si>
    <t>Steelmaking Coal</t>
  </si>
  <si>
    <t>Corporate Functions (excluding Quellaveco and Crop Nutrients)</t>
  </si>
  <si>
    <t>Number of female employees (including contractors) (by Country)</t>
  </si>
  <si>
    <t>Chile</t>
  </si>
  <si>
    <t>Number of male employees (including contractors) (by Country)</t>
  </si>
  <si>
    <t>Singapore</t>
  </si>
  <si>
    <t>Nickel</t>
  </si>
  <si>
    <t>Platinum group metals</t>
  </si>
  <si>
    <t>Australia</t>
  </si>
  <si>
    <t>Botswana</t>
  </si>
  <si>
    <t>Thermal Coal</t>
  </si>
  <si>
    <t>Crop Nutrients</t>
  </si>
  <si>
    <t>UK</t>
  </si>
  <si>
    <t>Divested businesses (Tarmac and Niobium and Phosphates)</t>
  </si>
  <si>
    <t>Iron Ore Brazil</t>
  </si>
  <si>
    <t>Namibia</t>
  </si>
  <si>
    <t>AngloAmerican Group</t>
  </si>
  <si>
    <t>Peru</t>
  </si>
  <si>
    <t>Canada</t>
  </si>
  <si>
    <t>Kumba Iron Ore</t>
  </si>
  <si>
    <t>Brazil</t>
  </si>
  <si>
    <t>De Beers</t>
  </si>
  <si>
    <t>2-7-b</t>
  </si>
  <si>
    <t>report the total number of:</t>
  </si>
  <si>
    <t>Number of female non-guaranteed hours employees (by BU)</t>
  </si>
  <si>
    <t>Number of female full-time employees (by BU)</t>
  </si>
  <si>
    <t>Number of male permanent employees (by BU)</t>
  </si>
  <si>
    <t>Number of female temporary employees (by Country)</t>
  </si>
  <si>
    <t>Number of male part-time employees (by BU)</t>
  </si>
  <si>
    <t>Number of male permanent employees (by Country)</t>
  </si>
  <si>
    <t>Number of male non-guaranteed hours employees (by BU)</t>
  </si>
  <si>
    <t>Number of male part-time employees (by Country)</t>
  </si>
  <si>
    <t>Number of female full-time employees (by Country)</t>
  </si>
  <si>
    <t>Number of male full-time employees (by BU)</t>
  </si>
  <si>
    <t>Number of female permanent employees (by BU)</t>
  </si>
  <si>
    <t>Number of male temporary employees (by Country)</t>
  </si>
  <si>
    <t>Number of female permanent employees (by Country)</t>
  </si>
  <si>
    <t>Number of female part-time employees (by BU)</t>
  </si>
  <si>
    <t>Number of male full-time employees (by Country)</t>
  </si>
  <si>
    <t>Number of male non-guaranteed hours employees (by Country)</t>
  </si>
  <si>
    <t>Number of female temporary employees (by BU)</t>
  </si>
  <si>
    <t>Number of female part-time employees (by Country)</t>
  </si>
  <si>
    <t>Number of male temporary employees (by BU)</t>
  </si>
  <si>
    <t>Number of female non-guaranteed hours employees (by Country)</t>
  </si>
  <si>
    <t>2-7-b-i</t>
  </si>
  <si>
    <t>permanent employees, and a breakdown by gender and by region;</t>
  </si>
  <si>
    <t>2-7-b-ii</t>
  </si>
  <si>
    <t>temporary employees, and a breakdown by gender and by region;</t>
  </si>
  <si>
    <t>2-7-b-iii</t>
  </si>
  <si>
    <t>non-guaranteed hours employees, and a breakdown by gender and by region;</t>
  </si>
  <si>
    <t>2-7-b-iv</t>
  </si>
  <si>
    <t>full-time employees, and a breakdown by gender and by region;</t>
  </si>
  <si>
    <t>2-7-b-v</t>
  </si>
  <si>
    <t>part-time employees, and a breakdown by gender and by region;</t>
  </si>
  <si>
    <t>2-7-c</t>
  </si>
  <si>
    <t>describe the methodologies and assumptions used to compile the data, including whether the numbers are reported:</t>
  </si>
  <si>
    <t>2-7-c-i</t>
  </si>
  <si>
    <t>in head count, full-time equivalent (FTE), or using another methodology;</t>
  </si>
  <si>
    <t>2-7-c-ii</t>
  </si>
  <si>
    <t>at the end of the reporting period, as an average across the reporting period, or using another methodology;</t>
  </si>
  <si>
    <t>2-7-d</t>
  </si>
  <si>
    <t>report contextual information necessary to understand the data reported under 2-7-a and 2-7-b;</t>
  </si>
  <si>
    <t>2-7-e</t>
  </si>
  <si>
    <t>describe significant fluctuations in the number of employees during the reporting period and between reporting periods.</t>
  </si>
  <si>
    <t>2-8</t>
  </si>
  <si>
    <t>Workers who are not employees</t>
  </si>
  <si>
    <t>2-8-a</t>
  </si>
  <si>
    <t>report the total number of workers who are not employees and whose work is controlled by the organization and describe:</t>
  </si>
  <si>
    <t>2-8-a-i</t>
  </si>
  <si>
    <t>the most common types of worker and their contractual relationship with the organization;</t>
  </si>
  <si>
    <t>2-8-a-ii</t>
  </si>
  <si>
    <t>the type of work they perform;</t>
  </si>
  <si>
    <t>2-8-b</t>
  </si>
  <si>
    <t>describe the methodologies and assumptions used to compile the data, including whether the number of workers who are not employees is reported:</t>
  </si>
  <si>
    <t>2-8-b-i</t>
  </si>
  <si>
    <t>2-8-b-ii</t>
  </si>
  <si>
    <t>2-8-c</t>
  </si>
  <si>
    <t>describe significant fluctuations in the number of workers who are not employees during the reporting period and between reporting periods.</t>
  </si>
  <si>
    <t>2-9</t>
  </si>
  <si>
    <t>Governance structure and composition</t>
  </si>
  <si>
    <t>2-9-a</t>
  </si>
  <si>
    <t>describe its governance structure, including committees of the highest governance body;</t>
  </si>
  <si>
    <t>2-9-b</t>
  </si>
  <si>
    <t>list the committees of the highest governance body that are responsible for decision-making on and overseeing the management of the organization’s impacts on the economy, environment, and people;</t>
  </si>
  <si>
    <t>2-9-c</t>
  </si>
  <si>
    <t>describe the composition of the highest governance body and its committees by:</t>
  </si>
  <si>
    <t>2-9-c-i</t>
  </si>
  <si>
    <t>executive and non-executive members;</t>
  </si>
  <si>
    <t>2-9-c-ii</t>
  </si>
  <si>
    <t>independence;</t>
  </si>
  <si>
    <t>2-9-c-iii</t>
  </si>
  <si>
    <t>tenure of members on the governance body;</t>
  </si>
  <si>
    <t>2-9-c-iv</t>
  </si>
  <si>
    <t>number of other significant positions and commitments held by each member, and the nature of the commitments;</t>
  </si>
  <si>
    <t>2-9-c-v</t>
  </si>
  <si>
    <t>gender;</t>
  </si>
  <si>
    <t>2-9-c-vi</t>
  </si>
  <si>
    <t>under-represented social groups;</t>
  </si>
  <si>
    <t>2-9-c-vii</t>
  </si>
  <si>
    <t>competencies relevant to the impacts of the organization;</t>
  </si>
  <si>
    <t>2-9-c-viii</t>
  </si>
  <si>
    <t>stakeholder representation.</t>
  </si>
  <si>
    <t>2-10</t>
  </si>
  <si>
    <t>Nomination and selection of the highest governance body</t>
  </si>
  <si>
    <t>2-10-a</t>
  </si>
  <si>
    <t>describe the nomination and selection processes for the highest governance body and its committees;</t>
  </si>
  <si>
    <t>2-10-b</t>
  </si>
  <si>
    <t>describe the criteria used for nominating and selecting highest governance body members, including whether and how the following are taken into consideration:</t>
  </si>
  <si>
    <t>2-10-b-i</t>
  </si>
  <si>
    <t>views of stakeholders (including shareholders);</t>
  </si>
  <si>
    <t>2-10-b-ii</t>
  </si>
  <si>
    <t>diversity;</t>
  </si>
  <si>
    <t>2-10-b-iii</t>
  </si>
  <si>
    <t>2-10-b-iv</t>
  </si>
  <si>
    <t>competencies relevant to the impacts of the organization.</t>
  </si>
  <si>
    <t>2-11</t>
  </si>
  <si>
    <t>Chair of the highest governance body</t>
  </si>
  <si>
    <t>2-11-a</t>
  </si>
  <si>
    <t>report whether the chair of the highest governance body is also a senior executive in the organization;</t>
  </si>
  <si>
    <t>2-11-b</t>
  </si>
  <si>
    <t>if the chair is also a senior executive, explain their function within the organization’s management, the reasons for this arrangement, and how conflicts of interest are prevented and mitigated.</t>
  </si>
  <si>
    <t>2-12</t>
  </si>
  <si>
    <t>Role of the highest governance body in overseeing the management of impacts</t>
  </si>
  <si>
    <t>2-12-a</t>
  </si>
  <si>
    <t>describe the role of the highest governance body and of senior executives in developing, approving, and updating the organization’s purpose, value or mission statements, strategies, policies, and goals related to sustainable development;</t>
  </si>
  <si>
    <t>2-12-b</t>
  </si>
  <si>
    <t>describe the role of the highest governance body in overseeing the organization’s due diligence and other processes to identify and manage the organization’s impacts on the economy, environment, and people, including:</t>
  </si>
  <si>
    <t>2-12-b-i</t>
  </si>
  <si>
    <t>whether and how the highest governance body engages with stakeholders to support these processes;</t>
  </si>
  <si>
    <t>2-12-b-ii</t>
  </si>
  <si>
    <t>how the highest governance body considers the outcomes of these processes;</t>
  </si>
  <si>
    <t>2-12-c</t>
  </si>
  <si>
    <t>describe the role of the highest governance body in reviewing the effectiveness of the organization’s processes as described in 2-12-b, and report the frequency of this review.</t>
  </si>
  <si>
    <t>2-13</t>
  </si>
  <si>
    <t>Delegation of responsibility for managing impacts</t>
  </si>
  <si>
    <t>2-13-a</t>
  </si>
  <si>
    <t>describe how the highest governance body delegates responsibility for managing the organization’s impacts on the economy, environment, and people, including:</t>
  </si>
  <si>
    <t>2-13-a-i</t>
  </si>
  <si>
    <t>whether it has appointed any senior executives with responsibility for the management of impacts;</t>
  </si>
  <si>
    <t>2-13-a-ii</t>
  </si>
  <si>
    <t>whether it has delegated responsibility for the management of impacts to other employees;</t>
  </si>
  <si>
    <t>2-13-b</t>
  </si>
  <si>
    <t>describe the process and frequency for senior executives or other employees to report back to the highest governance body on the management of the organization’s impacts on the economy, environment, and people.</t>
  </si>
  <si>
    <t>2-14</t>
  </si>
  <si>
    <t>Role of the highest governance body in sustainability reporting</t>
  </si>
  <si>
    <t>2-14-a</t>
  </si>
  <si>
    <t>report whether the highest governance body is responsible for reviewing and approving the reported information, including the organization’s material topics, and if so, describe the process for reviewing and approving the information;</t>
  </si>
  <si>
    <t>2-14-b</t>
  </si>
  <si>
    <t>if the highest governance body is not responsible for reviewing and approving the reported information, including the organization’s material topics, explain the reason for this.</t>
  </si>
  <si>
    <t>2-15</t>
  </si>
  <si>
    <t>Conflicts of interest</t>
  </si>
  <si>
    <t>2-15-a</t>
  </si>
  <si>
    <t>describe the processes for the highest governance body to ensure that conflicts of interest are prevented and mitigated;</t>
  </si>
  <si>
    <t>2-15-b</t>
  </si>
  <si>
    <t>report whether conflicts of interest are disclosed to stakeholders, including, at a minimum, conflicts of interest relating to:</t>
  </si>
  <si>
    <t>2-15-b-i</t>
  </si>
  <si>
    <t>cross-board membership;</t>
  </si>
  <si>
    <t>2-15-b-ii</t>
  </si>
  <si>
    <t>cross-shareholding with suppliers and other stakeholders;</t>
  </si>
  <si>
    <t>2-15-b-iii</t>
  </si>
  <si>
    <t>existence of controlling shareholders;</t>
  </si>
  <si>
    <t>2-15-b-iv</t>
  </si>
  <si>
    <t>related parties, their relationships, transactions, and outstanding balances.</t>
  </si>
  <si>
    <t>2-16</t>
  </si>
  <si>
    <t>Communication of critical concerns</t>
  </si>
  <si>
    <t>2-16-a</t>
  </si>
  <si>
    <t>describe whether and how critical concerns are communicated to the highest governance body;</t>
  </si>
  <si>
    <t>2-16-b</t>
  </si>
  <si>
    <t>report the total number and the nature of critical concerns that were communicated to the highest governance body during the reporting period.</t>
  </si>
  <si>
    <t>2-17</t>
  </si>
  <si>
    <t>Collective knowledge of the highest governance body</t>
  </si>
  <si>
    <t>2-17-a</t>
  </si>
  <si>
    <t>report measures taken to advance the collective knowledge, skills, and experience of the highest governance body on sustainable development.</t>
  </si>
  <si>
    <t>2-18</t>
  </si>
  <si>
    <t>Evaluation of the performance of the highest governance body</t>
  </si>
  <si>
    <t>2-18-a</t>
  </si>
  <si>
    <t>describe the processes for evaluating the performance of the highest governance body in overseeing the management of the organization’s impacts on the economy, environment, and people;</t>
  </si>
  <si>
    <t>2-18-b</t>
  </si>
  <si>
    <t>report whether the evaluations are independent or not, and the frequency of the evaluations;</t>
  </si>
  <si>
    <t>2-18-c</t>
  </si>
  <si>
    <t>describe actions taken in response to the evaluations, including changes to the composition of the highest governance body and organizational practices.</t>
  </si>
  <si>
    <t>2-19</t>
  </si>
  <si>
    <t>Remuneration policies</t>
  </si>
  <si>
    <t>2-19-a</t>
  </si>
  <si>
    <t>describe the remuneration policies for members of the highest governance body and senior executives, including:</t>
  </si>
  <si>
    <t>2-19-a-i</t>
  </si>
  <si>
    <t>fixed pay and variable pay;</t>
  </si>
  <si>
    <t>2-19-a-ii</t>
  </si>
  <si>
    <t>sign-on bonuses or recruitment incentive payments;</t>
  </si>
  <si>
    <t>2-19-a-iii</t>
  </si>
  <si>
    <t>termination payments;</t>
  </si>
  <si>
    <t>2-19-a-iv</t>
  </si>
  <si>
    <t>clawbacks;</t>
  </si>
  <si>
    <t>2-19-a-v</t>
  </si>
  <si>
    <t>retirement benefits;</t>
  </si>
  <si>
    <t>2-19-b</t>
  </si>
  <si>
    <t>describe how the remuneration policies for members of the highest governance body and senior executives relate to their objectives and performance in relation to the management of the organization’s impacts on the economy, environment, and people.</t>
  </si>
  <si>
    <t>2-20</t>
  </si>
  <si>
    <t>Process to determine remuneration</t>
  </si>
  <si>
    <t>2-20-a</t>
  </si>
  <si>
    <t>describe the process for designing its remuneration policies and for determining remuneration, including:</t>
  </si>
  <si>
    <t>2-20-a-i</t>
  </si>
  <si>
    <t>whether independent highest governance body members or an independent remuneration committee oversees the process for determining remuneration;</t>
  </si>
  <si>
    <t>2-20-a-ii</t>
  </si>
  <si>
    <t>how the views of stakeholders (including shareholders) regarding remuneration are sought and taken into consideration;</t>
  </si>
  <si>
    <t>2-20-a-iii</t>
  </si>
  <si>
    <t>whether remuneration consultants are involved in determining remuneration and, if so, whether they are independent of the organization, its highest governance body and senior executives;</t>
  </si>
  <si>
    <t>2-20-b</t>
  </si>
  <si>
    <t>report the results of votes of stakeholders (including shareholders) on remuneration policies and proposals, if applicable.</t>
  </si>
  <si>
    <t>2-21</t>
  </si>
  <si>
    <t>Annual total compensation ratio</t>
  </si>
  <si>
    <t>2-21-a</t>
  </si>
  <si>
    <t>report the ratio of the annual total compensation for the organization’s highest-paid individual to the median annual total compensation for all employees (excluding the highest-paid individual);</t>
  </si>
  <si>
    <t>2-21-b</t>
  </si>
  <si>
    <t>report the ratio of the percentage increase in annual total compensation for the organization’s highest-paid individual to the median percentage increase in annual total compensation for all employees (excluding the highest-paid individual);</t>
  </si>
  <si>
    <t>2-21-c</t>
  </si>
  <si>
    <t>report contextual information necessary to understand the data and how the data has been compiled.</t>
  </si>
  <si>
    <t>2-22</t>
  </si>
  <si>
    <t>Statement on sustainable development strategy</t>
  </si>
  <si>
    <t>2-22-a</t>
  </si>
  <si>
    <t>report a statement from the highest governance body or most senior executive of the organization about the relevance of sustainable development to the organization and its strategy for contributing to sustainable development.</t>
  </si>
  <si>
    <t>2-23</t>
  </si>
  <si>
    <t>Policy commitments</t>
  </si>
  <si>
    <t>2-23-a</t>
  </si>
  <si>
    <t>describe its policy commitments for responsible business conduct, including:</t>
  </si>
  <si>
    <t>2-23-a-i</t>
  </si>
  <si>
    <t>the authoritative intergovernmental instruments that the commitments reference;</t>
  </si>
  <si>
    <t>2-23-a-ii</t>
  </si>
  <si>
    <t>whether the commitments stipulate conducting due diligence;</t>
  </si>
  <si>
    <t>2-23-a-iii</t>
  </si>
  <si>
    <t>whether the commitments stipulate applying the precautionary principle;</t>
  </si>
  <si>
    <t>2-23-a-iv</t>
  </si>
  <si>
    <t>whether the commitments stipulate respecting human rights;</t>
  </si>
  <si>
    <t>2-23-b</t>
  </si>
  <si>
    <t>describe its specific policy commitment to respect human rights, including:</t>
  </si>
  <si>
    <t>2-23-b-i</t>
  </si>
  <si>
    <t>the internationally recognized human rights that the commitment covers;</t>
  </si>
  <si>
    <t>2-23-b-ii</t>
  </si>
  <si>
    <t>the categories of stakeholders, including at-risk or vulnerable groups, that the organization gives particular attention to in the commitment;</t>
  </si>
  <si>
    <t>2-23-c</t>
  </si>
  <si>
    <t>provide links to the policy commitments if publicly available, or, if the policy commitments are not publicly available, explain the reason for this;</t>
  </si>
  <si>
    <t>2-23-d</t>
  </si>
  <si>
    <t>report the level at which each of the policy commitments was approved within the organization, including whether this is the most senior level;</t>
  </si>
  <si>
    <t>2-23-e</t>
  </si>
  <si>
    <t>report the extent to which the policy commitments apply to the organization’s activities and to its business relationships;</t>
  </si>
  <si>
    <t>2-23-f</t>
  </si>
  <si>
    <t>describe how the policy commitments are communicated to workers, business partners, and other relevant parties.</t>
  </si>
  <si>
    <t>2-24</t>
  </si>
  <si>
    <t>Embedding policy commitments</t>
  </si>
  <si>
    <t>2-24-a</t>
  </si>
  <si>
    <t>describe how it embeds each of its policy commitments for responsible business conduct throughout its activities and business relationships, including:</t>
  </si>
  <si>
    <t>2-24-a-i</t>
  </si>
  <si>
    <t>how it allocates responsibility to implement the commitments across different levels within the organization;</t>
  </si>
  <si>
    <t>2-24-a-ii</t>
  </si>
  <si>
    <t>how it integrates the commitments into organizational strategies, operational policies, and operational procedures;</t>
  </si>
  <si>
    <t>2-24-a-iii</t>
  </si>
  <si>
    <t>how it implements its commitments with and through its business relationships;</t>
  </si>
  <si>
    <t>2-24-a-iv</t>
  </si>
  <si>
    <t>training that the organization provides on implementing the commitments.</t>
  </si>
  <si>
    <t>2-25</t>
  </si>
  <si>
    <t>Processes to remediate negative impacts</t>
  </si>
  <si>
    <t>2-25-a</t>
  </si>
  <si>
    <t>describe its commitments to provide for or cooperate in the remediation of negative impacts that the organization identifies it has caused or contributed to;</t>
  </si>
  <si>
    <t>2-25-b</t>
  </si>
  <si>
    <t>describe its approach to identify and address grievances, including the grievance mechanisms that the organization has established or participates in;</t>
  </si>
  <si>
    <t>2-25-c</t>
  </si>
  <si>
    <t>describe other processes by which the organization provides for or cooperates in the remediation of negative impacts that it identifies it has caused or contributed to;</t>
  </si>
  <si>
    <t>2-25-d</t>
  </si>
  <si>
    <t>describe how the stakeholders who are the intended users of the grievance mechanisms are involved in the design, review, operation, and improvement of these mechanisms;</t>
  </si>
  <si>
    <t>2-25-e</t>
  </si>
  <si>
    <t>describe how the organization tracks the effectiveness of the grievance mechanisms and other remediation processes, and report examples of their effectiveness, including stakeholder feedback.</t>
  </si>
  <si>
    <t>2-26</t>
  </si>
  <si>
    <t>Mechanisms for seeking advice and raising concerns</t>
  </si>
  <si>
    <t>2-26-a</t>
  </si>
  <si>
    <t>describe the mechanisms for individuals to:</t>
  </si>
  <si>
    <t>2-26-a-i</t>
  </si>
  <si>
    <t>seek advice on implementing the organization’s policies and practices for responsible business conduct;</t>
  </si>
  <si>
    <t>2-26-a-ii</t>
  </si>
  <si>
    <t>raise concerns about the organization’s business conduct.</t>
  </si>
  <si>
    <t>2-27</t>
  </si>
  <si>
    <t>Compliance with laws and regulations</t>
  </si>
  <si>
    <t>2-27-a</t>
  </si>
  <si>
    <t>report the total number of significant instances of non-compliance with laws and regulations during the reporting period, and a breakdown of this total by:</t>
  </si>
  <si>
    <t>2-27-a-i</t>
  </si>
  <si>
    <t>instances for which fines were incurred;</t>
  </si>
  <si>
    <t>2-27-a-ii</t>
  </si>
  <si>
    <t>instances for which non-monetary sanctions were incurred;</t>
  </si>
  <si>
    <t>2-27-b</t>
  </si>
  <si>
    <t>report the total number and the monetary value of fines for instances of non-compliance with laws and regulations that were paid during the reporting period, and a breakdown of this total by:</t>
  </si>
  <si>
    <t>2-27-b-i</t>
  </si>
  <si>
    <t>fines for instances of non-compliance with laws and regulations that occurred in the current reporting period;</t>
  </si>
  <si>
    <t>2-27-b-ii</t>
  </si>
  <si>
    <t>fines for instances of non-compliance with laws and regulations that occurred in previous reporting periods;</t>
  </si>
  <si>
    <t>2-27-c</t>
  </si>
  <si>
    <t>describe the significant instances of non-compliance;</t>
  </si>
  <si>
    <t>2-27-d</t>
  </si>
  <si>
    <t>describe how it has determined significant instances of non-compliance.</t>
  </si>
  <si>
    <t>2-28</t>
  </si>
  <si>
    <t>Membership associations</t>
  </si>
  <si>
    <t>2-28-a</t>
  </si>
  <si>
    <t>report industry associations, other membership associations, and national or international advocacy organizations in which it participates in a significant role.</t>
  </si>
  <si>
    <t>2-29</t>
  </si>
  <si>
    <t>Approach to stakeholder engagement</t>
  </si>
  <si>
    <t>2-29-a</t>
  </si>
  <si>
    <t>describe its approach to engaging with stakeholders, including:</t>
  </si>
  <si>
    <t>2-29-a-i</t>
  </si>
  <si>
    <t>the categories of stakeholders it engages with, and how they are identified;</t>
  </si>
  <si>
    <t>2-29-a-ii</t>
  </si>
  <si>
    <t>the purpose of the stakeholder engagement;</t>
  </si>
  <si>
    <t>2-29-a-iii</t>
  </si>
  <si>
    <t>how the organization seeks to ensure meaningful engagement with stakeholders.</t>
  </si>
  <si>
    <t>2-30</t>
  </si>
  <si>
    <t>Collective bargaining agreements</t>
  </si>
  <si>
    <t>2-30-a</t>
  </si>
  <si>
    <t>report the percentage of total employees covered by collective bargaining agreements;</t>
  </si>
  <si>
    <t>2-30-b</t>
  </si>
  <si>
    <t>for employees not covered by collective bargaining agreements, report whether the organization determines their working conditions and terms of employment based on collective bargaining agreements that cover its other employees or based on collective bargaining agreements from other organizations.</t>
  </si>
  <si>
    <t>2-1 Guidance</t>
  </si>
  <si>
    <t>Guidance to 2-1-a
If the organization uses a commonly known trading name or business name that is different from its legal name, it should report this in addition to its legal name.
Guidance to 2-1-b
The nature of ownership and the legal form of the organization refers to whether it is publicly or privately owned, and whether it is an incorporated entity, a partnership, a sole proprietorship, or another type of entity such as a nonprofit, an association, or a charity.
Guidance to 2-1-c
Headquarters are an organization’s global administrative center, the place from which it is controlled or directed.
Guidance to 2-1-d
If the organization has reported its countries of operation elsewhere, such as in its audited consolidated financial statements or financial information filed on public record, the organization can provide a link or reference to this information. The organization can also report the regions or specific locations within countries (e.g., states, cities) where it has operations, if this provides contextual information for understanding the organization’s impacts. </t>
  </si>
  <si>
    <t>2-1 The organization shall:</t>
  </si>
  <si>
    <t xml:space="preserve"> </t>
  </si>
  <si>
    <t>2-10 Guidance</t>
  </si>
  <si>
    <t>Guidance to 2-10-b-iii
‘Independence’ refers to conditions that enable the members of the highest governance body to exercise independent judgment free from any external influence or conflicts of interest. See reference [20] in the Bibliography for more information on independence criteria for governance bodies.
Guidance to 2-10-b-iv
Competencies relevant to the impacts of the organization include competencies relevant to impacts commonly associated with the organization’s sectors, products, and geographic locations.</t>
  </si>
  <si>
    <t>2-10 The organization shall:</t>
  </si>
  <si>
    <t>2-11 The organization shall:</t>
  </si>
  <si>
    <t>2-12 Guidance</t>
  </si>
  <si>
    <t>For more information about the role of the highest governance body in overseeing the management of the organization’s impacts, see reference [20] in the Bibliography.
Guidance to 2-12-b-i
Requirement 2-12-b-i covers the role of the highest governance body in stakeholder engagement. The organization is also required to report information about stakeholder engagement under other disclosures, such as under the disclosures in section 5 of this Standard.
The organization can describe the frequency of engagement between the highest governance body and stakeholders as well as the means of engagement. If stakeholder engagement is delegated, the organization can report to whom it is delegated and how the feedback received is provided to the highest governance body.</t>
  </si>
  <si>
    <t>2-12 The organization shall:</t>
  </si>
  <si>
    <t>2-13 The organization shall:</t>
  </si>
  <si>
    <t>2-14 Guidance</t>
  </si>
  <si>
    <t>The organization can report whether the highest governance body has established a sustainability reporting committee to support the highest governance body’s review and approval process. The organization can also report whether the highest governance body reviews the adequacy of the organization’s internal controls to strengthen the integrity and credibility of the organization’s sustainability reporting (see section 5.2 in GRI 1: Foundation 2021 for more information). The involvement of the highest governance body and senior executives in developing the organization’s policy and practice for seeking external assurance is reported under Disclosure 2-5 in this Standard.</t>
  </si>
  <si>
    <t>2-14 The organization shall:</t>
  </si>
  <si>
    <t>2-15 Guidance</t>
  </si>
  <si>
    <t>Guidance to 2-15-b-iii
The organization should use the definition of controlling shareholder applied in the organization’s consolidated financial statements or equivalent documents.</t>
  </si>
  <si>
    <t>2-15 The organization shall:</t>
  </si>
  <si>
    <t>2-16 Guidance</t>
  </si>
  <si>
    <t>Critical concerns include concerns about the organization’s potential and actual negative impacts on stakeholders raised through grievance mechanisms and other processes. They also include concerns identified through other mechanisms about the organization’s business conduct in its operations and its business relationships. See guidance to Disclosure 2-25 and Disclosure 2-26 in this Standard for more information.</t>
  </si>
  <si>
    <t>2-16 The organization shall:</t>
  </si>
  <si>
    <t>2-17 The organization shall:</t>
  </si>
  <si>
    <t>2-18 The organization shall:</t>
  </si>
  <si>
    <t>2-19 Guidance</t>
  </si>
  <si>
    <t>Guidance to 2-19-a-i
Fixed pay and variable pay can include performance-based pay, equity-based pay, bonuses, and deferred and vested shares.
If the organization uses performance-based pay, it should describe how remuneration for senior executives is designed to reward long-term performance.
Guidance to 2-19-a-iii
Termination payments are all payments and benefits given to a departing member of the highest governance body or senior executive whose appointment is terminated. Termination payments extend beyond monetary payments, from transferring property to automatic or accelerated vesting of incentives.
If the organization provides termination payments, it should explain whether:
• notice periods for highest governance body members and senior executives are different from those for other employees;
• termination payments for highest governance body members and senior executives are different from those for other employees;
• departing highest governance body members and senior executives receive payments other than those related to the notice period;
• any mitigation clauses are included in the termination arrangements.
Guidance to 2-19-a-iv
Clawbacks are repayments of previously received compensation that a highest governance body member or senior executive is required to make to their employer if certain conditions of employment or goals are not met.
Guidance to 2-19-a-v
The organization should report the differences between the retirement benefit schemes and the contribution rates for the highest governance body members, senior executives, and all other employees.</t>
  </si>
  <si>
    <t>2-19 The organization shall:</t>
  </si>
  <si>
    <t>2-2 Guidance</t>
  </si>
  <si>
    <t>Guidance to 2-2-a
The entities reported under 2-2-a form the basis for reporting the disclosures in this Standard and for determining the organization’s material topics.
Requirement 2-2-a includes those entities that the organization controls or has an interest in and are included in its sustainability reporting, such as subsidiaries, joint ventures, and affiliates, including minority interests. The organization should report information for the same group of entities as covered in its financial reporting.
When determining its material topics, the organization should consider the impacts of additional entities with which it has business relationships that are not included in the list reported under 2-2-a. See section 1 in GRI 3: Material Topics 2021 for more information.
Guidance to 2-2-a and 2-2-b
If all the entities in the organization’s financial reporting are also included in its sustainability reporting, a brief statement of this fact, including a link or reference to the list of entities included in its audited consolidated financial statements or financial information filed on public record, is sufficient to comply with 2-2-a and 2-2-b.
The organization should separately specify any additional entities included in the sustainability reporting that are not included in its financial reporting.
Guidance to 2-2-c
A minority interest is an ownership interest in an entity that is not controlled by the parent entity.</t>
  </si>
  <si>
    <t>2-2 The organization shall:</t>
  </si>
  <si>
    <t>2-20 Guidance</t>
  </si>
  <si>
    <t>Remuneration policies are established to ensure that the remuneration arrangements help recruit, motivate, and retain the highest governance body members, senior executives, and other employees. Remuneration policies further support the organization’s strategy and contribution to sustainable development and align with stakeholders' interests.</t>
  </si>
  <si>
    <t>2-20 The organization shall:</t>
  </si>
  <si>
    <t>2-21 Guidance</t>
  </si>
  <si>
    <t>Guidance to 2-21-a and 2-21-b 
This disclosure covers all employees as reported under Disclosure 2-7 in this Standard.
Annual total compensation includes salary, bonus, stock awards, option awards, non-equity incentive plan compensation, change in pension value, and nonqualified deferred compensation earnings provided over the course of a year. When calculating the ratio, the organization should, depending on the organization’s remuneration policies and availability of data, consider all of the following:
• Base salary, which is the sum of guaranteed, short-term, and non-variable cash compensation.
• Total cash compensation, which is the sum of the base salary and cash allowances, bonuses, commissions, cash profit-sharing, and other forms of variable cash payments.
• Direct compensation, which is the sum of total cash compensation and total fair value of all annual long-term incentives (e.g., stock option awards, restricted stock shares or units, performance stock shares or units, phantom stock shares, stock appreciation rights, and long-term cash awards).
The annual total compensation ratio can be calculated using the following formula: 
Annual total compensation for the organization's highest paid-individual / Median annual total compensation for all of the organization's employees excluding the highest-paid individual
The change in the annual total compensation ratio can be calculated using the following formula:
Percentage increase in annual total compensation for the organization's highest-paid individual / Median percentage increase in annual total compensation for all of the organization's employees excluding the highest-paid individual
Guidance to 2-21-c
Quantitative data, such as the annual total compensation ratio, may not be sufficient on its own to understand pay disparity and its drivers. For example, pay ratios can be influenced by the size of the organization (e.g., revenue, number of employees), its sector, its employment strategy (e.g., reliance on outsourced workers or part-time employees, a high degree of automation), or currency volatility.
The difference in pay disparity reported over the years may be the result of a change in the organization’s compensation policy or the level of compensation for its highest-paid individual or employees, a change in calculation methodology (e.g., selection of the median annual total compensation, inclusions or exclusions) or an improvement in data collection processes. For this reason, the organization is required to report contextual information to help information users interpret the data and understand how it has been compiled.
The organization should provide the following contextual information:
• Whether any employees reported under Disclosure 2-7 in this Standard have been excluded.
• Whether full-time equivalent (FTE) pay rates are used for each part-time employee.
• A list of the types of compensation included.
• The title of the highest-paid individual.</t>
  </si>
  <si>
    <t>2-21 The organization shall:</t>
  </si>
  <si>
    <t>2-22 Guidance</t>
  </si>
  <si>
    <t>The organization should describe:
• its short, medium, and long-term vision and strategy to manage its impacts on the economy, environment, and people, including impacts on their human rights, across the organization’s activities and business relationships;
• how its purpose, business strategy, and business model aim to prevent negative impacts and achieve positive impacts on the economy, environment, and people;
• its short and medium-term strategic priorities for contributing to sustainable development, including how the priorities are aligned with authoritative intergovernmental instruments;
• the broader trends (e.g., macroeconomic, social, political) affecting the organization and its strategy for contributing to sustainable development;
• the key events, achievements, and failures associated with the organization’s contribution to sustainable development during the reporting period;
• a view of performance against goals and targets related to the organization’s material topics during the reporting period;
• the organization’s main challenges, goals, and targets regarding its contribution to sustainable development for the next year and the coming three to five years.</t>
  </si>
  <si>
    <t>2-22 The organization shall:</t>
  </si>
  <si>
    <t>2-23 Guidance</t>
  </si>
  <si>
    <t>This disclosure covers the organization’s policy commitments for responsible business conduct, including the commitment to respect human rights. These commitments can be set out in a stand-alone policy document or be included within one or more other policy documents, such as codes of conduct.
The Organisation for Economic Co-operation and Development (OECD) Guidelines for Multinational Enterprises [12], the OECD Due Diligence Guidance for Responsible Business Conduct [11], and the United Nations (UN) Guiding Principles on Business and Human Rights [14] set out expectations for organizations in relation to these policy commitments.
Guidance to 2-23-a
The organization should report the expectations, values, principles, and norms of behavior set out in the policy commitments.
The organization can also report how the policy commitments were developed, including the internal and external expertise that informed the policy commitments.
Guidance to 2-23-a-i
See the Bibliography for a list of authoritative intergovernmental instruments for responsible business conduct.
The organization can also make a reference to other standards or initiatives that it participates in.
Guidance to 2-23-a-iii
The precautionary principle is set out in Principle 15 of the UN Rio Declaration on Environment and Development [18]. It states: ‘Where there are threats of serious or irreversible damage, lack of full scientific certainty shall not be used as a reason for postponing cost-effective measures to prevent environmental degradation.’
The precautionary principle means taking early action to prevent and mitigate potential negative impacts in situations where conclusive scientific understanding or evidence is lacking, but there is sufficient reason to expect serious or irreversible damage.
While the precautionary principle is most often associated with the protection of the environment, it can be applied to other areas, such as health and safety. The organization can describe the areas where it applies the precautionary principle.
The application of the precautionary principle can be reported under 3-3-d-i in GRI 3: Material Topics 2021, as part of the organization’s actions to prevent or mitigate potential negative impacts for each material topic.
Guidance to 2-23-b-i
Human rights are rights inherent to all human beings and are all interrelated, interdependent, and indivisible.
The internationally recognized human rights include, at a minimum, the rights set out in the UN International Bill of Human Rights [15] and the principles concerning fundamental rights set out in the International Labour Organization (ILO) Declaration on Fundamental Principles and Rights at Work [5]. The UN International Bill of Human Rights consists of the Universal Declaration of Human Rights, the International Covenant on Economic, Social and Cultural Rights, and the International Covenant on Civil and Political Rights and its two Optional Protocols.
Other UN instruments elaborate further on the rights of indigenous peoples; women; national or ethnic, religious and linguistic minorities; children; persons with disabilities; and migrant workers and their families. There are also standards of international humanitarian law that apply in situations of armed conflict, such as the International Committee of the Red Cross (ICRC) Geneva Conventions of 1949 [1].2
At the regional level, binding treaties as well as non-binding instruments provide region-specific frameworks for human rights.3
If the policy commitment covers all internationally recognized human rights, a brief statement of this fact is sufficient to comply with the requirement. The organization can also state if the policy commitment references certain rights that require particular attention. For example, an organization can state that its policy commitment covers all internationally recognized human rights, and also references the rights to privacy and freedom of expression in particular because the organization has identified that its activities have an impact on these rights.
If the policy commitment covers only some internationally recognized human rights, the organization is required to state the rights that are covered. It can explain why the policy commitment is limited to these rights.
Guidance to 2-23-b-ii
Categories of stakeholders that the organization gives particular attention to can include consumers, customers, employees and other workers, and local communities. They can also include individuals belonging to groups or populations that are considered to be at risk or vulnerable groups, such as children; human rights defenders; indigenous peoples; migrant workers and their families; national or ethnic, religious and linguistic minorities; persons who might be discriminated against based on their sexual orientation, gender identity, gender expression, or sex characteristics; persons with disabilities; or women.
For example, a bank may give particular attention in its policy commitment to avoid discriminating against specific categories of customers, or a mining organization may give particular attention to avoid infringing on the rights of indigenous peoples.
Guidance to 2-23-d
The most senior level may differ between organizations. For example, the most senior level in an organization could be the highest governance body (e.g., the board) or the most senior executive (e.g., chief executive officer).
The organization can also report the dates of approval and adoption of the policy commitments, and how frequently the commitments are reviewed.   
Guidance to 2-23-e
If the policy commitments apply to all of the organization’s activities and business relationships equally, a brief statement of this fact is sufficient to comply with the requirement.
If the policy commitments apply to only some of the organization’s activities (e.g., they apply only to entities located in certain countries or to certain subsidiaries), the organization should report which activities the commitments apply to. It can also explain why the commitments are limited to these activities.
If the policy commitments apply to only some of the organization’s business relationships, the organization should specify the types of business relationships the commitments apply to (e.g., distributors, franchisees, joint ventures, suppliers). It can also explain why the commitments are limited to these business relationships. The organization should also explain whether the business relationships are obligated to abide by the policy commitments or are encouraged (but not obligated) to do so.
Guidance to 2-23-f
The organization can report:
• whether the policy commitments need to be read, agreed to, and regularly signed by all workers, business partners, and other relevant parties, such as governance body members;
• the means through which it communicates the policy commitments (e.g., newsletters, formal or informal meetings, dedicated websites, contractual agreements);
• how it identifies and removes potential barriers to the communication or dissemination of the policy commitments (e.g., by making them accessible and available in relevant languages).</t>
  </si>
  <si>
    <t>2-23 The organization shall:</t>
  </si>
  <si>
    <t>2-24 Guidance</t>
  </si>
  <si>
    <t>This disclosure gives insight into how the organization embeds its policy commitments for responsible business conduct, including the commitment to respect human rights, throughout its activities and business relationships. This ensures that people at all levels act responsibly and with awareness of and respect for human rights.
Guidance to 2-24-a-i
Examples of different levels within an organization include the highest governance body, senior executives, and operational levels.
The organization can report:
• the most senior level with oversight of, or accountability for, the implementation of the policy commitments;
• the functions in the organization with day-to-day responsibility for implementing each of the policy commitments (e.g., human resources with the responsibility for implementing the commitment to respect the rights of workers), including:
- their reporting lines to senior decision-making levels;
- the reason for allocating the responsibility to them;
• whether responsible business conduct is formally discussed at meetings of the highest governance body or senior executives and, if so, which topics are discussed;
• whether there are other formal or systematic means for discussions about responsible business conduct between different levels or functions in the organization (e.g., a cross-functional working group).
Guidance to 2-24-a-ii
The organization can describe:
• how it aligns the policy commitments with its:
- broader risk management systems and management policies;
- economic, environmental, social, and human rights impact assessments, and other due diligence processes;
- policies and procedures that set financial and other performance incentives for management or workers;
• how it applies the policy commitments when making decisions, such as about its sourcing and operating locations;
• the systems (e.g., internal audit) it uses to monitor compliance with the policy commitments throughout its activities (across functions and geographic locations) and throughout its business relationships.
Guidance to 2-24-a-iii
The organization can describe:
• its procurement or investment policies and practices, and its engagement with those with which it has business relationships, including:
- whether and how it applies pre-qualification processes, bidding criteria, or screening criteria consistent with the expectations stipulated in the policy commitments for responsible business conduct;
- whether and how it considers the policy commitments in contracting or investment agreements, or in specific policies or codes of conduct for suppliers;
• whether and how it considers the policy commitments in the process of determining whether to initiate, continue, or terminate a business relationship;
• processes through which it enables or supports business partners and other parties to implement the policy commitments (e.g., capacity building, peer sharing);
• incentives that it offers to business partners and other parties to implement the policy commitments (e.g., price premiums, increased orders, long-term contracts).
Guidance to 2-24-a-iv
The organization can report:
• the content of the training;
•to whom the training is provided, and whether it is mandatory;
•the form (e.g., in-person, online) and frequency of the training;
• examples of how the organization has determined that the training is effective.
The organization can report whether the training covers how to implement the policy commitments in general or in specific situations (e.g., ensuring the commitment to privacy when handling customers’ personal data, ensuring the policy commitments are considered in procurement practices).
The organization can specify if training is provided to those with day-to-day responsibility for and those with oversight of or accountability for implementing the policy commitments. The organization can also specify if training is provided to those with which it has business relationships (e.g., distributors, franchisees, joint ventures, suppliers). The organization can report the number or percentage of workers, business partners, and other parties that have been trained during the reporting period.</t>
  </si>
  <si>
    <t>2-24 The organization shall:</t>
  </si>
  <si>
    <t>2-25 Guidance</t>
  </si>
  <si>
    <t>This disclosure covers grievance mechanisms that the organization has established or participates in. Grievance mechanisms enable stakeholders to raise concerns about, and seek remedy for, the organization’s potential and actual negative impacts on them. This includes impacts on their human rights. This disclosure also covers other processes by which the organization provides for or cooperates in the remediation of negative impacts that it identifies it has caused or contributed to.
The United Nations (UN) Guiding Principles on Business and Human Rights [14] and the Organisation for Economic Co-operation and Development (OECD) Guidelines for Multinational Enterprises [12] set out expectations for organizations to provide for or cooperate in the remediation, through legitimate processes, of negative impacts that they identify they have caused or contributed to. The organization is not responsible for the remediation of negative impacts directly linked to its operations, products, or services by its business relationships, where the organization has not contributed to the impacts. It can, however, play a role in the remediation. See Box 3 in GRI 3: Material Topics 2021 for more information on causing, contributing, or being directly linked to negative impacts.
These instruments also set out expectations for organizations to establish or participate in effective operational-level grievance mechanisms.
Grievance mechanisms are distinct from whistleblowing mechanisms. Whistleblowing mechanisms enable individuals to raise concerns about wrongdoing or breaches of the law in the organization’s operations or business relationships, regardless of whether the individuals themselves are harmed or not. Whistleblowing mechanisms are reported under Disclosure 2-26 in this Standard.
This disclosure covers the operation of grievance mechanisms and other remediation processes. The actions taken to provide for or cooperate in the remediation of actual negative impacts for material topics are reported under 3-3-d-ii in GRI 3.
The disclosure is only relevant to environmental remediation processes (e.g., processes to remove contaminants from soil) when these are connected to impacts on stakeholders or grievances raised by stakeholders. However, the remedy provided to stakeholders through the mechanisms and processes covered by this disclosure may involve environmental remediation. The use of environmental remediation processes can be reported under 3-3-d-ii in GRI 3.
Guidance to 2-25-b
Grievance mechanisms refer to any routinized, state-based or non-state-based, judicial or non-judicial processes through which stakeholders can raise grievances and seek remedy.
Examples of state-based judicial and non-judicial grievance mechanisms include courts (for both criminal and civil actions), labor tribunals, national human rights institutions, National Contact Points under the OECD Guidelines for Multinational Enterprises, ombudsperson offices, consumer protection agencies, regulatory oversight bodies, and government-run complaints offices.
Non-state-based grievance mechanisms include those administered by the organization, either alone or together with stakeholders, such as operational-level grievance mechanisms and collective bargaining, including the mechanisms established by collective bargaining. They also include mechanisms administered by industry associations, international organizations, civil society organizations, or multi-stakeholder groups.
Operational-level grievance mechanisms are administered by the organization either alone or in collaboration with other parties and are directly accessible by the organization’s stakeholders. They allow for grievances to be identified and addressed early and directly, thereby preventing both harm and grievances from escalating. They also provide important feedback on the effectiveness of the organization’s due diligence from those who are directly affected.
The organization can describe: 
• the intended purpose and users of the mechanisms (i.e., whether they are intended for a particular stakeholder category, topic, or region) and whether they enable users to raise human rights-related concerns. For example, the organization can explain that it has established a mechanism for community members to raise complaints about resettlement, as well as a separate hotline for workers to raise concerns about issues affecting their rights, such as health and safety conditions;
• how the mechanisms operate and who administers them (the organization or another party);
• whether operational-level grievance mechanisms are administered at the organizational level or whether they are administered at a lower level (at the site or project level) and, in such a case, how information from these mechanisms is centralized;
• how the mechanisms have been designed and on which principles and guidelines they are based, including whether they are designed to meet the effectiveness criteria set out in UN Guiding Principle 31 [14];
• the process through which grievances are investigated;
• whether grievances are communicated to the highest governance body;
• whether grievances are treated confidentially;
• whether the mechanisms can be used by stakeholders anonymously through representation by a third party;
• whether the organization requires or provides incentives for the creation or improvement of operational-level grievance mechanisms in workplaces of suppliers;
• whether the organization provides a back-up process for workplaces of suppliers that do not have operational-level grievance mechanisms or where the existing grievance mechanisms in those workplaces result in unresolved issues.
Guidance to 2-25-c
Requirement 2-25-c covers remediation processes other than grievance mechanisms. Such processes lead to the remediation of an impact without mechanisms for filing a formal complaint.
Examples include instances where the organization takes action to remediate an actual impact evidenced in an impact assessment or a report published by a civil society organization.
Guidance to 2-25-d
The organization can describe, for example, how it engages with stakeholders who are the intended users of the grievance mechanisms, to understand how they want to access the mechanisms to raise concerns, and their expectations about how the mechanisms will operate.
Guidance to 2-25-e
According to UN Guiding Principle 31 [14], effective grievance mechanisms are legitimate, accessible, predictable, equitable, transparent, rights-compatible, and a source of continuous learning. In addition to these criteria, effective operational-level grievance mechanisms are also based on engagement and dialogue. It can be more difficult for the organization to assess the effectiveness of grievance mechanisms that it participates in compared to those it has established itself.
The organization can report:
• whether and how the intended users are informed about the grievance mechanisms and remediation processes;
• whether and how the intended users are trained to use the grievance mechanisms and remediation processes;
• the accessibility of the grievance mechanisms and remediation processes, such as the number of hours per day or days per week they are accessible, and their availability in different languages;
• how the organization seeks to ensure it respects users’ human rights and protects them against reprisals (i.e., non-retaliation for raising complaints or concerns);
• how satisfied users are with the grievance mechanisms and remediation processes, and with the resulting outcomes, as well as how the organization assesses user satisfaction;
• the number and types of grievances filed during the reporting period, and the percentage of grievances that were addressed and resolved, including the percentage that were resolved through remediation;
• the number of grievances filed during the reporting period that are repeated or recurring;
• changes made to the grievance mechanisms and remediation processes in response to lessons learned about their effectiveness.
Quantitative data, such as the number of grievances, is unlikely to be sufficient on its own. For example, a low number of grievances could indicate that few incidents have occurred, but it could also signal that their intended users do not trust the mechanisms. For this reason, contextual information should be provided to help information users interpret the data.</t>
  </si>
  <si>
    <t>2-25 The organization shall:</t>
  </si>
  <si>
    <t>2-26 Guidance</t>
  </si>
  <si>
    <t>This disclosure covers the organization’s mechanisms for individuals to seek advice and raise concerns about responsible business conduct in the organization's operations and business relationships. Examples of these mechanisms include confidential interviews during site visits, escalation processes (to raise issues through management levels), hotlines, mechanisms to report non-compliance with laws and regulations, and whistleblowing mechanisms.
These mechanisms enable individuals to raise concerns about wrongdoing or breaches of the law in the organization’s operations or business relationships, regardless of whether the individuals themselves are harmed or not. They are distinct from grievance mechanisms, which enable stakeholders to raise concerns about, and seek remedy / remediation for, the organization’s potential and actual negative impacts on them. Grievance mechanisms are reported under Disclosure 2-25 in this Standard.
If the organization’s grievance mechanisms and its mechanisms for seeking advice and raising concerns about responsible business conduct operate in a similar way, the organization can provide a single description of how these mechanisms operate and explain which mechanisms the description covers.
The organization can report:
• who the intended users of the mechanisms are;
• how the mechanisms operate and which level or function in the organization is assigned responsibility for them;
• whether the mechanisms are operated independently of the organization (e.g., by a third party);
• the process through which concerns are investigated;
• whether requests for advice and concerns raised are treated confidentially;
• whether the mechanisms can be used anonymously.
Additionally, the organization can report information about the effectiveness of the mechanisms, including:
• whether and how the intended users are informed about the mechanisms and trained on how to use them;
• the accessibility of the mechanisms, such as the number of hours per day or days per week they are available, and their availability in different languages;
• how the organization seeks to ensure it respects users’ human rights and protects them against reprisals (i.e., non-retaliation for raising concerns);
• how satisfied users are with the mechanisms and with the resulting outcomes;
• the number and types of requests for advice received during the reporting period, and the percentage of requests that were answered;
• the number and types of concerns raised during the reporting period, and the percentage of concerns that were addressed and resolved or found to be unsubstantiated.</t>
  </si>
  <si>
    <t>2-26 The organization shall:</t>
  </si>
  <si>
    <t>2-27 Guidance</t>
  </si>
  <si>
    <t>This disclosure addresses non-compliance, or failure to comply with, laws and regulations that apply to the organization.
Non-compliance with laws and regulations can give insight into the ability of management to ensure that the organization conforms to certain performance parameters.
Laws and regulations can be issued by various bodies, including local, regional, and national governments; regulatory authorities; and public agencies.
Laws and regulations include:
• international declarations, conventions, and treaties;
• national, subnational, regional, and local regulations;
• binding voluntary agreements made with regulatory authorities and developed as a substitute for implementing a new regulation;
• voluntary agreements (or covenants), if the organization directly joins the agreement, or if public agencies make the agreement applicable to organizations in their territory through legislation or regulation.
This disclosure includes significant instances of non-compliance that resulted in administrative or judicial sanctions and fines that are being appealed during the reporting period.
Non-monetary sanctions can include restrictions imposed by governments, regulatory authorities, or public agencies on the organization’s activities or operations, such as withdrawal of trading licenses or licenses to operate in highly regulated industries. They can also include directives to cease or remediate an unlawful activity.
The organization can use information about fines that have been reported in its audited consolidated financial statements or in the financial information filed on public record, including fines that are being appealed and which may appear as balance sheet reserves in the financial statements.
If there were no significant instances of non-compliance with laws and regulations or no fines were paid during the reporting period, a brief statement of this fact is sufficient to comply with the disclosure.
Guidance to 2-27-c
The description of significant instances of non-compliance can include the geographic location where the instance occurred, and the matter to which the instance relates, such as a tax fraud or a spill. The organization is required to report sufficient information for information users to understand the type and the context of significant instances of non-compliance.
The organization can also explain whether the significant instances are repeated or recurring.
Guidance to 2-27-d
When determining the significant instances of non-compliance, the organization can assess:
• the severity of the impact resulting from the instance;
• external benchmarks used in its sector to determine significant instances of non-compliance.</t>
  </si>
  <si>
    <t>2-27 The organization shall:</t>
  </si>
  <si>
    <t>2-28 Guidance</t>
  </si>
  <si>
    <t>The organization may have a significant role in an association or advocacy organization when it holds a position in the governance body, participates in projects or committees, or provides substantive funding beyond routine membership dues. The role may also be significant when the organization views its membership as strategic to influencing the mission or objective of the association that is critical to the organization’s own activities.</t>
  </si>
  <si>
    <t>2-28 The organization shall:</t>
  </si>
  <si>
    <t>2-29 Guidance</t>
  </si>
  <si>
    <t>Stakeholders are individuals or groups that have interests that are affected or could be affected by the organization’s activities [11]. For more information on stakeholders, see section 2.4 in GRI 1: Foundation 2021.
This disclosure covers stakeholder engagement undertaken by the organization as part of its ongoing activities, rather than specifically for the purpose of sustainability reporting.
Guidance to 2-29-a-i
Common categories of stakeholders for organizations are business partners, civil society organizations, consumers, customers, employees and other workers, governments, local communities, non-governmental organizations, shareholders and other investors, suppliers, trade unions, and vulnerable groups.
The organization can explain how it determines which categories of stakeholders to engage with and which categories not to engage with.
Guidance to 2-29-a-ii
The purpose of stakeholder engagement can be, for example, to identify actual and potential impacts or to determine prevention and mitigation responses to potential negative impacts. In some cases, stakeholder engagement is a right in and of itself, such as the right of workers to form or join trade unions or their right to bargain collectively.
The organization can also report:
• the type of stakeholder engagement (e.g., participation, consultation, information) and its frequency (e.g., ongoing, quarterly, annually);
• when it engages directly with stakeholders and when it engages with credible stakeholder representatives or proxy organizations, or other credible independent expert resources, and why;
• whether stakeholder engagement activities take place at the organizational level or at a lower level, such as at the site or project level, and in the latter case, how information from stakeholder engagement activities is centralized;
• the resources (e.g., financial or human resources) allocated to stakeholder engagement.
Further information on stakeholder engagement undertaken for specific activities is reported under other disclosures. For example, the organization must report on stakeholder engagement undertaken to determine and manage material topics under 3-1-b and 3-3-f in GRI 3: Material Topics 2021.
Guidance to 2-29-a-iii
Meaningful stakeholder engagement is characterized by two-way communication and depends on the good faith of participants on both sides. It is also responsive and ongoing and includes in many cases engaging with relevant stakeholders before decisions are made. [11]
The organization can report:
• how it takes into account potential barriers to stakeholder engagement (e.g., language and cultural differences, gender and power imbalances, divisions within a community or group);
• how it engages with at-risk or vulnerable groups (e.g., whether it takes specific approaches and gives special attention to potential barriers);
• how it provides stakeholders with information that is understandable and accessible through appropriate communication channels;
• how stakeholder feedback is recorded and integrated into decision-making, and how stakeholders are informed about the way in which their feedback has influenced decisions;
• how it seeks to respect the human rights of all stakeholders engaged, for example, their rights to privacy, freedom of expression, and peaceful assembly and protest;
• how it works with business partners to engage with stakeholders in a meaningful way, including the expectations it places on business partners to respect the human rights of stakeholders during engagement.</t>
  </si>
  <si>
    <t>2-29 The organization shall:</t>
  </si>
  <si>
    <t>2-3 Guidance</t>
  </si>
  <si>
    <t>Guidance to 2-3-a
The organization can specify the frequency of sustainability reporting as ‘annual’. See the Timeliness principle in GRI 1: Foundation 2021 for more information.
Guidance to 2-3-a and 2-3-b
The reporting period refers to the time period covered by the reported information and should include the start and end dates (e.g., 1 January 2022 to 31 December 2022, 1 July 2022 through 30 June 2023).
The organization should report the information for the same reporting period as covered in its financial reporting. The organization should also publish the information at the same time as its financial reporting, where this is possible.</t>
  </si>
  <si>
    <t>2-3 The organization shall:</t>
  </si>
  <si>
    <t>2-30 Guidance</t>
  </si>
  <si>
    <t>This disclosure provides insights into how the organization engages in collective bargaining with its employees. Collective bargaining is a fundamental right at work covered in the International Labour Organization (ILO) Right to Organise and Collective Bargaining Convention.
Collective bargaining refers to negotiations that take place between one or more employers or employers' organizations and one or more workers' organizations (e.g., trade unions). The objective of these negotiations is to reach a collective agreement on working conditions and terms of employment (e.g., wages, working time) and to regulate relations between employers and workers. These negotiations are an important means through which employers’ organizations and workers’ organizations can improve working conditions and labor relations.
Collective agreements can be made at the level of the organization, at the level of a particular site, at the industry level, and at the national level in countries where this is the practice. Collective agreements can cover specific groups of workers, for example, those performing a specific activity or working at a specific location.
If the organization has a statement or policy commitment on freedom of association and collective bargaining, this is reported under 2-23-b-i in this Standard or 3-3-c in GRI 3: Material Topics 2021.
Guidance to 2-30-a
The organization is required to report the percentage of its employees whose working conditions and terms of employment are regulated by one or more collective bargaining agreements.
The percentage of employees covered by collective bargaining agreements is calculated using the following formula: 
Number of employees covered by collective bargaining agreements / Total number of employees reported under 2-7-a x 100
The employees covered by collective bargaining agreements are those employees to whom the organization is obligated to apply the agreement. This means that if none of the employees are covered by a collective bargaining agreement, the percentage reported is zero. An employee covered by more than one collective bargaining agreement only needs to be counted once.
This requirement does not ask for the percentage of employees represented by a works council or belonging to trade unions, which can be different. The percentage of employees covered by collective bargaining agreements can be higher than the percentage of unionized employees when the collective bargaining agreements apply to both union and non-union members. Alternatively, the percentage of employees covered by collective bargaining agreements can be lower than the percentage of unionized employees. This may be the case when there are no collective bargaining agreements available or when the collective bargaining agreements do not cover all unionized employees.
The organization can also provide a breakdown of the percentage of employees covered by collective bargaining agreements by region, or provide comparisons with industry benchmarks.
Guidance to 2-30-b
There may be instances where collective bargaining agreements cover some or none of the organization’s employees. However, the working conditions and terms of employment of these employees may be influenced or determined by the organization based on other collective bargaining agreements, such as agreements that cover other employees or agreements from other organizations. If this is the case, the organization is required to report it under 2-30-b. If this is not the case, and the working conditions and terms of employment of these employees are not influenced or determined based on other collective bargaining agreements, a brief statement of this fact is sufficient to comply with this requirement.</t>
  </si>
  <si>
    <t>2-30 The organization shall:</t>
  </si>
  <si>
    <t>2-4 Guidance</t>
  </si>
  <si>
    <t>The organization should provide a restatement of information when it has learned that the previously reported information needs to be revised. Restatements of information from previous reporting periods can correct an error, or account for changes in measurement methodology or to the nature of the business. Restatements of information ensure consistency and enable comparability of information between reporting periods. See the Comparability principle in GRI 1: Foundation 2021 for more information.
The organization should report the criteria used to determine when a change or error in previously reported information is considered significant enough to provide a restatement. A change or error could be significant when it influences information users’ decision-making (e.g., it influences the analysis of the changes in the organization’s impacts over time).
For example, if an organization adopts a new, more accurate method for measuring greenhouse gas (GHG) emissions, it may subsequently experience a reduction in its previously reported GHG emissions that meets the organization’s restatement criteria. The organization then restates its previously reported GHG emissions. In such a case, the organization is required to explain that it has restated its previously reported GHG emissions due to the new measurement methodology and that this has resulted in lower GHG emissions than previously reported. The organization should also report the quantitative change observed (e.g., GHG emissions are 10% lower than the emissions previously reported).
If the organization has not made any restatement in the reporting period, a brief statement of this fact is sufficient to comply with the requirement.
Guidance to 2-4-a-i
Examples of reasons for restatements of information include:
• change of base period or length of the reporting period;
• change in the nature of the business;
• change in the measurement methodologies or in the definitions used;
• disposals, mergers, or acquisitions;
• error made in previous reporting periods.
Guidance to 2-4-a-ii
The effect of the restatement refers to the consequences of the change or correction made to previously reported information. If the restatement relates to quantitative information, the organization should specify the quantitative change in the restated information (e.g., GHG emissions are 10% lower compared to the level of emissions previously reported).</t>
  </si>
  <si>
    <t>2-4 The organization shall:</t>
  </si>
  <si>
    <t>2-5 Guidance</t>
  </si>
  <si>
    <t>See section 5.2 in GRI 1: Foundation 2021 for information on external assurance.
Guidance to 2-5-b-ii
If this information is covered in the external assurance reports or statements that the organization has provided a link or a reference to under 2-5-b-i, then a brief statement of this fact is sufficient to comply with the requirement.
The organization can also describe, in accessible language:
• the scope of information and processes covered;
• the responsibilities of the organization relative to the assurance provider;
• the opinion or conclusions formally signed off by the assurance provider;
• a summary of the work performed;
• information on the experience and qualifications of the assurance provider, e.g., profile and level of subject matter expertise of the individuals involved.
Guidance to 2-5-b-iii
An assurance provider conducting external assurance needs to demonstrate independence from the organization to reach and publish objective and impartial conclusions about the organization’s sustainability reporting.</t>
  </si>
  <si>
    <t>2-5 The organization shall:</t>
  </si>
  <si>
    <t>2-6 Guidance</t>
  </si>
  <si>
    <t>Guidance to 2-6-a
Sectors can be identified according to categories, such as the public or private sector; or industry-specific categories, such as the education sector or the financial sector.
Depending on the organization’s activities, sectors can be identified using the GRI Sector Standards or classification systems such as the Global Industry Classification Standard (GICS®), the Industry Classification Benchmark (ICB), the International Standard Industrial Classification of All Economic Activities (ISIC), and the Sustainable Industry Classification System (SICS®).
Guidance to 2-6-b
The organization’s value chain includes the range of activities carried out by the organization, and by entities upstream and downstream from the organization, to bring the organization’s products or services from their conception to their end use. Entities upstream from the organization provide products or services used in the development of the organization’s own products or services. Entities downstream from the organization are those that receive products or services from the organization. Entities in the value chain include entities beyond the first tier, both upstream and downstream.
The information reported under 2-6-b provides a context for understanding the organization’s impacts across its value chain, including through the use of its products and services. Describing the markets served provides further information on the groups of customers targeted by the organization’s products and services.
The organization is not required to provide a detailed description of each activity in its value chain. Instead, it can provide a high-level overview of its value chain.
Guidance to 2-6-b-i
When describing its activities, the organization should report its total number of operations and explain how it defines ‘operation’.
When describing its products and services, the organization should report:
• the quantity of products or services provided during the reporting period (e.g., number of products or services provided, net sales of products or services provided);
• whether it sells products or services that are banned in certain markets or are the subject of stakeholder concerns or public debate, including the reason for the ban or concerns and how the organization has responded to these concerns. 
When describing the markets served, the organization can report:
• the geographic locations where products and services are offered;
• the demographic or other characteristics of the markets;
• information on the size and relative importance of the markets (e.g., net sales, net revenues).
Guidance to 2-6-b-ii
The organization can describe:
• the types of suppliers (e.g., brokers, contractors, wholesalers);
•the estimated number of suppliers throughout its supply chain and in each tier (e.g., first tier, second tier);
•the types of activities related to the organization’s products and services carried out by its suppliers (e.g., manufacturing, providing consulting services);
•the nature of its business relationships with its suppliers (e.g., long-term or short-term, contractual or non-contractual, project-based or event-based);
•the sector-specific characteristics of its supply chain (e.g., labor-intensive);
•the estimated monetary value of payments made to its suppliers;
•the geographic location of its suppliers.
Guidance to 2-6-b-iii
The organization can describe:
• the types of downstream entities (e.g., customers, beneficiaries);
• the estimated number of downstream entities;
• the types of activities related to the organization’s products and services carried out by the downstream entities (e.g., manufacturing, wholesale, retail);
• the nature of its business relationships with the downstream entities (e.g., long-term or short-term, contractual or non-contractual, project-based or event-based);
• the geographic location of the downstream entities.
Guidance to 2-6-c
Other relevant business relationships include relationships that the organization has with entities that are not described as part of its value chain under 2-6-b. These may include business partners (e.g., joint ventures) and other entities directly linked to the organization’s operations, products, or services (for examples, see the note in the definition of ‘business relationships’).
The organization can report the types of entities, their activities, and their geographic location.
Guidance to 2-6-d
Requirement 2-6-d entails describing significant changes in the organization’s sectors, value chain, and other business relationships compared to the previous reporting period. This information can help explain changes to the organization’s impacts. Examples of significant changes that can be reported under this disclosure are changes in activities such as the opening, closing, or expansion of facilities; changes in the structure of the organization’s supply chain or in its relationships with suppliers, including selection and termination; or changes in the location of its suppliers.</t>
  </si>
  <si>
    <t>2-6 The organization shall:</t>
  </si>
  <si>
    <t>2-7 Guidance</t>
  </si>
  <si>
    <t>Together with Disclosure 2-8, this disclosure gives insight into the organization’s approach to employment, including the scope and nature of impacts arising from its employment practices. It also provides contextual information that aids an understanding of the information reported in other disclosures, and serves as the basis for calculation in other disclosures, such as Disclosure 2-21 Annual total compensation ratio and Disclosure 2-30 Collective bargaining agreements in this Standard.
This disclosure covers all employees who perform work for any of the organization’s entities included in its sustainability reporting as reported under Disclosure 2-2 in this Standard.
Guidance to 2-7-a
An employee is an individual who is in an employment relationship with the organization according to national law or practice.Providing a breakdown of employees by gender gives insight into gender representation across the organization. Providing a breakdown of employees by region gives insight into regional variations. A region can refer to a country or other geographic locations, such as a city or a world region.
See Table 1 and Table 2 of this Standard for examples of how to present this information.
Guidance to 2-7-b
The definitions of permanent, temporary, non-guaranteed hours, full-time, and part-time employees differ between countries. If the organization has employees in more than one country, it should use the definitions as per the national laws of the countries where the employees are based to calculate country-level data. The country-level data should then be added up to calculate total numbers, disregarding differences in national legal definitions.Non-guaranteed hours employees are employed by the organization without a guarantee of a minimum or fixed number of working hours. The employee may need to make themselves available for work as required, but the organization is not contractually obligated to offer the employee a minimum or fixed number of working hours per day, week, or month. Casual employees, employees with zero-hour contracts, and on-call employees are examples that fall under this category.
If the organization is unable to report exact figures, it can report estimates of the number of employees to the nearest ten or, where the number of employees is greater than 1,000, to the nearest 100, and explain this under 2-7-c.See Table 1 and Table 2 of this Standard for examples of how to present this information.
Guidance to 2-7-c
The organization can report the total number of employees and the number of permanent, temporary, non-guaranteed hours, full-time, and part-time employees in head count or full-time equivalent (FTE). Reporting these numbers in head count gives insight into the number of individual employees, whether full-time or part-time employed. Reporting these numbers in FTE gives insight into the hours worked.
The organization can use another methodology for reporting these numbers.Reporting the number of employees at the end of the reporting period provides information for that point in time, without capturing fluctuations during the reporting period. Reporting these numbers in averages across the reporting period takes into account fluctuations during the reporting period.Guidance to 2-7-d
Quantitative data, such as the number of temporary or part-time employees, is unlikely to be sufficient on its own. For example, a high proportion of temporary or part-time employees could indicate lack of employment security for employees, but it could equally signal workplace flexibility when offered as a voluntary choice. For this reason, the organization is required to report contextual information to help information users interpret the data.
The organization can explain the reasons for temporary employment. An example of such a reason is the recruitment of employees to undertake work on a temporary or seasonal project or event. Another example is the standard practice to offer a temporary contract (e.g., six months) to new employees before an offer of permanent employment is made. The organization can also explain the reasons for non-guaranteed hours employment.
The organization can explain how it defines full-time employment. If the organization has employees in more than one country, it can report the definitions of full-time employment it uses for the regions that cover these countries. The organization can also explain the reasons for part-time employment. Examples of such reasons are to accommodate employees’ requests to work reduced hours, or because the organization is unable to provide full-time employment to all employees.
If there are differences in permanent, temporary, non-guaranteed hours, full-time, and part-time employment between genders or between regions, the organization can explain the reasons for these differences.
Guidance to 2-7-e
Requirement 2-7-e enables the organization to explain how the numbers of employees vary during the reporting period compared to the previous reporting periods (i.e., whether the numbers have increased or decreased). It can also include the reasons for the fluctuations. For example, an increase in the number of employees during the reporting period could be due to a seasonal event. Conversely, a decrease in the number of employees compared to the previous reporting period could be due to the completion of a temporary project.
It is up to the organization to determine which fluctuations in the number of employees it considers significant to report under 2-7-e. The organization should report its threshold for determining significant fluctuations.If there are no significant fluctuations in the number of employees during the reporting period or between reporting periods, a brief statement of this fact is sufficient to comply with the requirement.   
Table 1. Example template for presenting information on employees by gender. Please See Relevant Tab For Diagram </t>
  </si>
  <si>
    <t>2-7 The organization shall:</t>
  </si>
  <si>
    <t>2-8 Guidance</t>
  </si>
  <si>
    <t>This disclosure provides an understanding of how much the organization relies on workers who are not employees to perform its work, in comparison to employees. This information is important for understanding how many workers in total perform work for the organization, because workers who are not employees are not represented in employment figures reported under Disclosure 2-7.
Disclosure 2-8, together with Disclosure 2-7, gives insight into the organization’s approach to employment, as well as the scope and nature of impacts arising from its employment practices. It also provides contextual information that aids an understanding of the information reported in other disclosures.
This disclosure covers all workers who are not employees and whose work is controlled by any of the organization’s entities included in its sustainability reporting as reported under Disclosure 2-2 in this Standard.
If all the workers performing work for the organization are employees and the organization does not have any workers who are not employees, a brief statement of this fact is sufficient to comply with the requirements under this disclosure.
Guidance to 2-8-a
Workers who are not employees are those who perform work for the organization but are not in an employment relationship with the organization.
This disclosure requires the organization to report the number of workers who are not employees and whose work is controlled by the organization. Control of work implies that the organization directs the work performed or has control over the means or methods for performing the work.
The organization might have sole control of the work or share control with one or more organizations (e.g., suppliers, customers, or other business partners, such as in joint ventures). Types of workers who are not employees and whose work is controlled by the organization include agency workers, apprentices, contractors, home workers, interns, self-employed persons, sub-contractors, and volunteers. The organization should report how it has determined when it has control of the work for workers who are not employees.
The following are examples of workers who are not employees and whose work is controlled by the organization. The following workers are included under this disclosure:
• Contractors hired by the organization to perform work at the organization’s workplace, in a public area (e.g., on a road), or directly at the workplace of the organization’s client.
• Workers of one of the organization’s suppliers, where the organization instructs the supplier to use particular materials or work methods to manufacture the products or deliver the services.
• Volunteers or interns performing work for the organization.The following are examples of workers who are not employees and whose work is not controlled by the organization. 
The following workers are not included under this disclosure:
• Workers of an equipment supplier to the organization who perform regular maintenance on the supplier’s equipment (e.g., photocopy machines at the organization’s workplace) as stipulated in the contract between the equipment supplier and the organization.
• Workers of one of the organization’s suppliers, if the organization sources standard products manufactured using the supplier’s production methods (e.g., purchasing stationery that is a standard product of the supplier).
If the organization cannot report exact figures, it can report estimates of the number of workers who are not employees to the nearest ten or, where the number of workers who are not employees is greater than 1,000, to the nearest 100, and explain this under 2-8-b.
Guidance to 2-8-a-i and 2-8-a-ii
When reporting its contractual relationship with the most common types of workers, the organization should report whether it engages them directly or indirectly through a third party, and in the latter case, who this third party is (e.g., employment agency, contractor).
It is sufficient that the organization provides a general description. The organization is not required to report the type of worker, contractual relationship, and work performed for every worker who is not an employee.
Guidance to 2-8-b
The organization can report the number of workers who are not employees in head count or full-time equivalent (FTE). The head count gives insight into the number of individual workers, whether on a full-time or part-time basis. The FTE gives insight into the hours worked. The organization can use another methodology for reporting this number.
Reporting the number of workers who are not employees at the end of the reporting period provides information for that point in time  without capturing fluctuations during the reporting period. Reporting this number as an average across the reporting period takes into account fluctuations during the reporting period.
Guidance to 2-8-c
Requirement 2-8-c enables the organization to explain how the number of workers who are not employees varies during the reporting period or compared to previous reporting periods (i.e., whether the numbers have increased or decreased). It can also include the reasons for the fluctuations. For example, an increase in the number of workers who are not employees during the reporting period could be due to a seasonal event. Conversely, a decrease in the number of workers who are not employees compared to the previous reporting period could be due to the completion of a temporary project.
It is up to the organization to determine which fluctuations in the number of workers it considers significant to report under 2-8-c. The organization should report its threshold for determining significant fluctuations.
If there are no significant fluctuations in the number of workers who are not employees during the reporting period or between reporting periods, a brief statement of this fact is sufficient to comply with the requirement.</t>
  </si>
  <si>
    <t>2-8 The organization shall:</t>
  </si>
  <si>
    <t>2-9 Guidance</t>
  </si>
  <si>
    <t>Guidance to 2-9-c
The organization can describe the composition of the highest governance body and its committees by additional indicators of diversity, such as age, ancestry and ethnic origin, citizenship, creed, disability, or any other indicators of diversity that are relevant for reporting.
Guidance to 2-9-c-ii
‘Independence’ refers to conditions that enable the members of the highest governance body to exercise independent judgment free from any external influence or conflicts of interest. See reference [20] in the Bibliography for more information on independence criteria for governance bodies.
Guidance to 2-9-c-iv
A position or commitment held by a highest governance body member is significant when the time and attention it demands compromises the member’s ability to perform its duties in the organization. Significant positions can include cross-board memberships.
Guidance to 2-9-c-vii
Competencies relevant to the impacts of the organization include competencies relevant to impacts commonly associated with the organization’s sectors, products, and geographic locations.</t>
  </si>
  <si>
    <t>2-9 The organization shall:</t>
  </si>
  <si>
    <t>GRI 3: Material Topics 2021</t>
  </si>
  <si>
    <t>3-1</t>
  </si>
  <si>
    <t>Process to determine material topics</t>
  </si>
  <si>
    <t>3-1-a</t>
  </si>
  <si>
    <t>describe the process it has followed to determine its material topics, including:</t>
  </si>
  <si>
    <t>3-1-a-i</t>
  </si>
  <si>
    <t>how it has identified actual and potential, negative and positive impacts on the economy, environment, and people, including impacts on their human rights, across its activities and business relationships;</t>
  </si>
  <si>
    <t>3-1-a-ii</t>
  </si>
  <si>
    <t>how it has prioritized the impacts for reporting based on their significance;</t>
  </si>
  <si>
    <t>3-1-b</t>
  </si>
  <si>
    <t>specify the stakeholders and experts whose views have informed the process of determining its material topics.</t>
  </si>
  <si>
    <t>3-2</t>
  </si>
  <si>
    <t>List of material topics</t>
  </si>
  <si>
    <t>3-2-a</t>
  </si>
  <si>
    <t>list its material topics;</t>
  </si>
  <si>
    <t>3-2-b</t>
  </si>
  <si>
    <t>report changes to the list of material topics compared to the previous reporting period.</t>
  </si>
  <si>
    <t>3-3</t>
  </si>
  <si>
    <t>Management of material topics</t>
  </si>
  <si>
    <t>3-3-a</t>
  </si>
  <si>
    <t>describe the actual and potential, negative and positive impacts on the economy, environment, and people, including impacts on their human rights;</t>
  </si>
  <si>
    <t>3-3-b</t>
  </si>
  <si>
    <t>report whether the organization is involved with the negative impacts through its activities or as a result of its business relationships, and describe the activities or business relationships;</t>
  </si>
  <si>
    <t>3-3-c</t>
  </si>
  <si>
    <t>describe its policies or commitments regarding the material topic;</t>
  </si>
  <si>
    <t>3-3-d</t>
  </si>
  <si>
    <t>describe actions taken to manage the topic and related impacts, including:</t>
  </si>
  <si>
    <t>3-3-d-i</t>
  </si>
  <si>
    <t>actions to prevent or mitigate potential negative impacts;</t>
  </si>
  <si>
    <t>3-3-d-ii</t>
  </si>
  <si>
    <t>actions to address actual negative impacts, including actions to provide for or cooperate in their remediation;</t>
  </si>
  <si>
    <t>3-3-d-iii</t>
  </si>
  <si>
    <t>actions to manage actual and potential positive impacts;</t>
  </si>
  <si>
    <t>3-3-e</t>
  </si>
  <si>
    <t>report the following information about tracking the effectiveness of the actions taken:</t>
  </si>
  <si>
    <t>3-3-e-i</t>
  </si>
  <si>
    <t>processes used to track the effectiveness of the actions;</t>
  </si>
  <si>
    <t>3-3-e-ii</t>
  </si>
  <si>
    <t>goals, targets, and indicators used to evaluate progress;</t>
  </si>
  <si>
    <t>3-3-e-iii</t>
  </si>
  <si>
    <t>the effectiveness of the actions, including progress toward the goals and targets;</t>
  </si>
  <si>
    <t>3-3-e-iv</t>
  </si>
  <si>
    <t>lessons learned and how these have been incorporated into the organization’s operational policies and procedures;</t>
  </si>
  <si>
    <t>3-3-f</t>
  </si>
  <si>
    <t>describe how engagement with stakeholders has informed the actions taken (3-3-d) and how it has informed whether the actions have been effective (3-3-e).</t>
  </si>
  <si>
    <t>3-1 Guidance</t>
  </si>
  <si>
    <t>This disclosure requires information on how the organization has determined its material topics. The list of material topics is reported under Disclosure 3-2 in this Standard.
The organization is required to use the applicable GRI Sector Standards when determining its material topics. If any of the topics that are included in the applicable Sector Standards have been determined by the organization as not material, the organization is required to list them in the GRI content index and explain why they are not material. See Requirement 5 and Requirement 7 in GRI 1: Foundation 2021 and Box 5 in this Standard for more information.
In the absence of applicable Sector Standards, the organization should explain how it has considered impacts commonly associated with its sectors, and whether any of these impacts have been determined as not material, together with an explanation for why this is the case. The organization should also explain how it has considered impacts commonly associated with its products and geographic locations. See section 1 in this Standard and the Sector Standards for guidance on impacts commonly associated with sectors, products, and geographic locations.
Guidance to 3-1-a-i
The organization should describe the methods used to identify its impacts, for example, economic, environmental, social, and human rights impact assessments, grievance mechanisms, or using information from external sources, such as civil society organizations. The organization should describe the sources and the evidence it has used to identify the impacts.
The organization should also describe the scope it has defined when identifying the impacts, for example, whether it has identified short-term as well as long-term impacts. The organization should also describe any limitations or exclusions, for example, whether it has excluded business relationships from certain parts of its value chain when identifying the impacts.
Disclosure 2-12 in GRI 2: General Disclosures 2021 requires information on the role of the highest governance body in overseeing the organization’s due diligence and other processes to identify its impacts on the economy, environment, and people.
Guidance to 3-1-a-ii
The organization should describe how it has assessed the significance of the impacts, including any assumptions and subjective judgments it has made.The significance of an actual negative impact is determined by the severity of the impact (scale, scope, and irremediable character), while the significance of a potential negative impact is determined by the severity and likelihood of the impact. In the case of potential negative human rights impacts, the severity of the impact takes precedence over its likelihood.
The significance of an actual positive impact is determined by the scale and scope of the impact, while the significance of a potential positive impact is determined by its scale and scope as well as its likelihood.
See section 1 in this Standard for more guidance on assessing the significance of impacts.
The organization should explain if it has used a different approach to prioritize its impacts, for example, if it has prioritized potential negative environmental impacts based on severity only.
The organization should also describe how it has defined the threshold to determine which topics are material for reporting, and whether it has tested its selection of material topics with potential information users and experts. The organization is required to report whether the highest governance body is responsible for reviewing and approving the reported information, including the organization’s material topics, under Disclosure 2-14 in GRI 2. The organization should explain any changes to its initial selection of material topics following internal approval and testing with potential information users and experts.
For transparency, the organization can provide a visual representation of the prioritization that shows the initial list of topics it has identified and the threshold it has set for reporting.
Guidance to 3-1-b
Requirement 3-1-b enables the organization to explain how engagement with stakeholders and experts informs the ongoing identification and assessment of its impacts.
The organization can report whether and how it has prioritized stakeholders for engagement and the methods used to engage with them. It can also report any conflicting interests that have arisen among different stakeholders and how the organization has resolved these conflicting interests.</t>
  </si>
  <si>
    <t>3-1 The organization shall:</t>
  </si>
  <si>
    <t>3-2 Guidance</t>
  </si>
  <si>
    <t>This disclosure requires information on the organization’s material topics. The process of determining material topics is reported under Disclosure 3-1 in this Standard.
The organization is required to include the material topics listed under this disclosure in the GRI content index. If the organization has determined any of the topics included in the applicable Sector Standards as not material, then the organization is required to list them in the content index and explain why they are not material. See Requirement 5 and Requirement 7 in GRI 1: Foundation 2021 for more information.
Guidance to 3-2-a
The organization can group material topics by relevant categories if this helps communicate its impacts. For example, the organization can indicate which of its material topics represent its negative human rights impacts.
Guidance to 3-2-b
Requirement 3-2-b enables the organization to explain why a topic that it determined as material in the previous reporting period is no longer considered to be material or why a new topic has been determined as material for the current reporting period.</t>
  </si>
  <si>
    <t>3-2 The organization shall:</t>
  </si>
  <si>
    <t>3-3 For each material topic reported under Disclosure 3-2, the organization shall:</t>
  </si>
  <si>
    <t>3-3 Guidance</t>
  </si>
  <si>
    <t>This disclosure requires the organization to explain how it manages each of its material topics. This means that the organization is required to report this disclosure for each of its material topics. The requirements in this disclosure apply to every material topic.
In addition to this disclosure, there may also be disclosures and guidance in the Topic Standards and Sector Standards that address reporting information about how the organization manages a topic. For example, some Topic Standards contain disclosures about specific actions or methods to manage a topic. The organization does not need to repeat this information under Disclosure 3-3 if it is already reported under another disclosure. The organization can report the information once and provide a reference to this information to fulfill the corresponding requirements in Disclosure 3-3.
If the organization’s approach to managing a material topic, such as its policies or actions taken, applies to other material topics, the organization does not need to repeat this information for each topic. The organization can report this information once, with a clear explanation of all the topics it covers.
If the organization cannot report the required information about an item specified in this disclosure because the item (e.g., policy, action) does not exist, it can comply with the requirement by reporting this to be the case. The organization can explain the reasons for not having this item or describe any plans to develop it. The disclosure does not require the organization to implement the item (e.g., developing a policy), but to report that the item does not exist.
If the organization does not manage a material topic, it can comply with the requirements under this disclosure by explaining the reasons for not managing the topic or describing any plans to manage it.
Guidance to 3-3-a
Requirement 3-3-a enables the organization to indicate if a topic is material because of negative impacts, positive impacts, or both. It does not require a list of all the impacts identified or a detailed description of the impacts. Instead, the organization can provide a high-level overview of the impacts it has identified.
Describing negative impacts
The organization can describe:
• whether the negative impacts are actual or potential;
• the time frame of the negative impacts (i.e., whether the negative effects are short-term or long-term and when they are likely to arise);
• whether the negative impacts are systemic (e.g., child labor or forced labor in countries where the organization operates or sources materials from) or are related to individual incidents (e.g., an oil spill);
• the economic resources, environmental resources, and stakeholders (without identifying specific individuals) that are negatively affected or could be negatively affected, including their geographic location.
Reporting information about negative impacts can help the organization demonstrate that it recognizes these impacts and has taken action or intends to address them. The organization may have concerns about reporting information about negative impacts even if these impacts are publicly known. In cases where negative impacts are publicly known, failure to acknowledge these impacts and to explain how they are being addressed could have consequences for the organization financially, operationally, or reputationally. If the organization is unable to disclose specific information (e.g., because of stakeholders’ right to privacy), it can provide the information in aggregated or anonymized form, or it can make a reference to the impacts commonly associated with its sectors, its products, or geographic locations. [11]
Describing positive impacts
The organization can describe:
• whether the positive impacts are actual or potential;
• the time frame of the positive impacts (i.e., whether the positive effects are short-term or long-term and when they are likely to arise);
• the activities that result in the positive impacts (e.g., products, services, investments, procurement practices);
• the economic resources, environmental resources, and stakeholders (without identifying specific individuals) that are positively affected or could be positively affected, including their geographic location.
Guidance to 3-3-b
The way the organization is involved with negative impacts determines how it should address the impacts and whether it has a responsibility to provide for or cooperate in their remediation (see section 2.3 in GRI 1: Foundation 2021). Requirement 3-3-b provides contextual information that aids an understanding of the actions taken by the organization to manage its negative impacts. The actions taken are reported under 3-3-d-i and 3-3-d-ii.
Under requirement 3-3-b, the organization is required to report whether it is involved with the negative impacts through its activities or as a result of its business relationships. Where possible, the organization should also report:
• whether it is or could be causing or contributing to the negative impacts through its activities; 
or
• whether the impacts are or could be directly linked to its operations, products, or services by its business relationships even if it has not contributed to them.
See Box 3 in this Standard for more information on causing, contributing, or being directly linked to negative impacts.
Under requirement 3-3-b, the organization is also required to describe the activities or business relationships. This enables the organization to indicate if the impacts related to a material topic are widespread in the organization’s activities or business relationships, or if the impacts concern specific activities or business relationships.
If the impacts concern specific activities, the organization should describe the types of activities (e.g., manufacturing, retail) and their geographic location. If the impacts concern specific business relationships, the organization should describe the types of business relationships (e.g., suppliers of raw materials, franchisees), their position in the value chain, and their geographic location.
For example, if the organization has identified that its activities at specific sites could cause water pollution, it should describe the types of activities carried out at these sites and the geographic location of these sites. Or, if the organization has identified that it is directly linked to child labor by the business relationships in its supply chain, it should specify the types of suppliers using child labor (e.g., sub-contractors doing embroidery work for the organization’s products) and the geographic location of these suppliers.
The organization can provide additional contextual information for understanding the extent of its impacts. Adding to the previous examples, the organization can report how many of its sites could cause water pollution (e.g., 60% of sites, five out of 12 sites) or the proportion of production these sites represent, or it can report the estimated number of sub-contractors using child labor that do embroidery work for the organization.
Guidance to 3-3-c
Requirement 3-3-c entails describing the policies or commitments the organization has developed specifically for the topic, in addition to the policy commitments reported under Disclosure 2-23 in GRI 2: General Disclosures 2021. If the organization has described its policies for a material topic under Disclosure 2-23, it can provide a reference to this information under 3-3-c and does not need to repeat the information. See Disclosure 2-23 in GRI 2 for guidance on how to report information about policies.
When reporting its commitments regarding the material topic, the organization should provide a statement of intent to manage the topic or explain:
• the organization’s stance on the topic;
• whether the commitment to manage the topic is based on regulatory compliance or extends beyond it;
• compliance with authoritative intergovernmental instruments related to the topic.
Guidance to 3-3-d
Requirement 3-3-d enables the organization to explain how it responds to its impacts. It does not require a detailed description of actions taken in relation to each impact. Instead, the organization can provide a high-level overview of how it manages its impacts.
The organization should report how it integrates the findings from its identification and assessment of impacts across relevant internal functions and processes, including:
• the level and function within the organization that has been assigned responsibility for managing the impacts;
• the internal decision-making, budget allocation, and oversight processes (e.g., internal audit) to enable effective actions to manage the impacts.
Disclosure 2-12 and Disclosure 2-13 in GRI 2 require information on the role of the highest governance body in overseeing the management of the organization’s impacts and on how it delegates responsibility for this.
The organization should also report how it manages actual impacts identified in previous reporting periods and which it continues to manage during the current reporting period.
Guidance to 3-3-d-i
The organization should report:
• examples of actions taken to prevent or mitigate potential negative impacts (e.g., adaptation/modification measures, facility upgrading, training, red-flag systems);
• approaches taken to prevent or mitigate systemic negative impacts;
• how the organization applies the precautionary principle, including:
-how the organization proactively informs the public about potential negative impacts of its activities, products, and services, and how it deals with related questions and complaints;
- the organization’s support or contribution to scientific research related to evaluating potential negative impacts of its activities, products, and services;
- the organization’s participation in collaborative efforts to share knowledge and to prevent negative impacts of its activities, products, and services;
• how the organization uses or increases its leverage to motivate its business relationships to prevent or mitigate potential negative impacts. For example, whether the organization uses or increases its leverage by enforcing contractual requirements, implements incentives such as future orders, provides training and support, or actively collaborates with other actors to motivate its business relationships to prevent or mitigate potential negative impacts;
• whether the organization has terminated a business relationship because it lacks the leverage to prevent or mitigate potential negative impacts and, if so, whether it has assessed if terminating the relationship could itself result in negative impacts.
See Guidance to 2-23-a-iii in GRI 2 for more information on ‘precautionary principle’.
Guidance to 3-3-d-ii
The organization should report:
• examples of actions taken to remediate actual negative impacts, including examples of specific remedies or types of remedy provided;
• how grievance mechanisms or other remediation processes (reported under Disclosure 2-25 in GRI 2) have made it possible for actual negative impacts to be remediated.
See Disclosure 2-25 in GRI 2 for more information on processes to remediate negative impacts.
Guidance to 3-3-e
Requirement 3-3-e enables the organization to report information about the effectiveness of its actions to manage its impacts. Tracking the effectiveness of its actions is necessary for an organization to learn if its policies and processes are being implemented optimally. It is also necessary for knowing if it has responded effectively to its impacts and to drive continuous improvement.
The organization should also report information about the effectiveness of its actions to manage actual impacts from previous reporting periods. This applies in cases where the organization has assessed the effectiveness of these actions or derived lessons during the current reporting period.
Guidance to 3-3-e-i
Processes used to track the effectiveness of actions can include internal or external auditing or verification, impact assessments, measurement systems, stakeholder feedback, grievance mechanisms, external performance ratings, and benchmarking.
Guidance to 3-3-e-ii
When reporting on goals and targets, the organization should report:
• how the goals and targets are set;
• whether and how the goals and targets take into account the sustainability context in which the impacts take place (e.g., sustainable development goals and conditions, the limits and demands placed on environmental resources). See the Sustainability context principle in GRI 1 for more information;
• whether the goals and targets are informed by expectations in authoritative intergovernmental instruments and, where relevant, by scientific consensus;
• whether goals and targets are mandatory (based on legislation) or voluntary. If they are mandatory, the organization can list the relevant legislation;
• the organization’s activities or business relationships to which the goals and targets apply;
• the baseline for the goals and targets;
• the timeline for achieving the goals and targets.
Targets can be qualitative (e.g., implementing a management system by a certain date) or quantitative (e.g., reducing greenhouse gas [GHG] emissions by a certain percentage by a certain date).
The indicators used to evaluate progress can also be qualitative or quantitative. Quantitative indicators can bring precision and enable comparisons. Qualitative information is often needed to put quantitative information into context, enable its interpretation, and determine which comparisons and conclusions are likely to be most valid. The Topic Standards and Sector Standards include qualitative and quantitative indicators.
Guidance to 3-3-e-iii
Requirement 3-3-e-iii enables the organization to show the extent to which the actions taken have been effective. Information on the effectiveness of the actions can be obtained, for example, from the outcomes of internal or external auditing or verification, data collected through measurement systems, and stakeholder feedback. The organization should show that there is a credible link between the specific action taken by the organization and the effective management of impacts.
For example, to show the effectiveness of its actions to support its suppliers with improving their working conditions, the organization can report survey feedback from the suppliers’ workers showing that working conditions have improved. Additional information the organization can provide includes data showing a decrease in the number of incidents identified through independent audits.
Similarly, to demonstrate the effectiveness of its actions to improve the quality of its water discharge, the organization can report data showing a decrease in the concentration of total dissolved solids (mg/L) in the water discharge.
When reporting progress toward its goals and targets, the organization should report whether progress is satisfactory or not. If a goal or target has not been achieved, the organization should explain why.
Guidance to 3-3-e-iv
Managing impacts is typically an ongoing process requiring continuous improvement based on learning from practice.
The organization is not required to provide a detailed description of lessons learned in relation to each material topic. Instead, the organization can provide examples to show how it incorporates lessons learned to manage impacts more successfully in the future.
For example, the organization can briefly describe lessons learned that have led to changes in its policies or practices (e.g., training for workers, giving additional attention to the performance of suppliers), or that have led to plans for changes that will manage impacts more successfully in the future.
Lessons learned may be derived from the organization’s own processes (e.g., root cause analysis), from its business relationships, or from stakeholder or expert feedback.
Guidance to 3-3-f
The organization can explain, for example, whether and how affected stakeholders have been involved in determining an appropriate remedy for a negative impact or how stakeholder feedback is used to assess the effectiveness of the actions taken.</t>
  </si>
  <si>
    <t>1.1</t>
  </si>
  <si>
    <t>Target 1.1</t>
  </si>
  <si>
    <t>Purpose of the GRI Standards</t>
  </si>
  <si>
    <t>1.2</t>
  </si>
  <si>
    <t>Users</t>
  </si>
  <si>
    <t>Target 1.2</t>
  </si>
  <si>
    <t>1.3</t>
  </si>
  <si>
    <t>System of GRI Standards</t>
  </si>
  <si>
    <t>Target 1.3</t>
  </si>
  <si>
    <t>1.4</t>
  </si>
  <si>
    <t>Target 1.4</t>
  </si>
  <si>
    <t>Using the GRI Standards</t>
  </si>
  <si>
    <t>100</t>
  </si>
  <si>
    <t>Universal Standards</t>
  </si>
  <si>
    <t>101</t>
  </si>
  <si>
    <t>Foundation 2016</t>
  </si>
  <si>
    <t>101-1.1</t>
  </si>
  <si>
    <t>The reporting organization shall identify its stakeholders, and explain how it has responded to their reasonable expectations and interests.</t>
  </si>
  <si>
    <t>101-1.2</t>
  </si>
  <si>
    <t>The report shall present the reporting organization’s performance in the wider context of sustainability.</t>
  </si>
  <si>
    <t>101-1.3</t>
  </si>
  <si>
    <t>The report shall cover topics that:</t>
  </si>
  <si>
    <t>101-1.4</t>
  </si>
  <si>
    <t>The report shall include coverage of material topics and their Boundaries, sufficient to reflect significant economic, environmental, and social impacts, and to enable stakeholders to assess the reporting organization’s performance in the reporting period.</t>
  </si>
  <si>
    <t>101-1.5</t>
  </si>
  <si>
    <t>The reported information shall be sufficiently accurate and detailed for stakeholders to assess the reporting organization’s performance.</t>
  </si>
  <si>
    <t>101-1.6</t>
  </si>
  <si>
    <t>The reported information shall reflect positive and negative aspects of the reporting organization’s performance to enable a reasoned assessment of overall performance.</t>
  </si>
  <si>
    <t>101-1.7</t>
  </si>
  <si>
    <t>The reporting organization shall make information available in a manner that is understandable and accessible to stakeholders using that information.</t>
  </si>
  <si>
    <t>101-1.8</t>
  </si>
  <si>
    <t>The reporting organization shall select, compile, and report information consistently. The reported information shall be presented in a manner that enables stakeholders to analyze changes in the organization’s performance over time, and that could support analysis relative to other organizations.</t>
  </si>
  <si>
    <t>101-1.9</t>
  </si>
  <si>
    <t>The reporting organization shall gather, record, compile, analyze, and report information and processes used in the preparation of the report in a way that they can be subject to examination, and that establishes the quality and materiality of the information.</t>
  </si>
  <si>
    <t>101-2.1</t>
  </si>
  <si>
    <t>The reporting organization shall apply all Reporting Principles from Section 1 to define report content and quality.</t>
  </si>
  <si>
    <t>101-2.2</t>
  </si>
  <si>
    <t>The reporting organization shall report the required disclosures from GRI 102: General Disclosures.</t>
  </si>
  <si>
    <t>101-2.3</t>
  </si>
  <si>
    <t>The reporting organization shall identify its material topics using the Reporting Principles for defining report content.</t>
  </si>
  <si>
    <t>101-2.4</t>
  </si>
  <si>
    <t>The reporting organization shall identify the Boundary for each material topic.</t>
  </si>
  <si>
    <t>101-2.5</t>
  </si>
  <si>
    <t>For each material topic, the reporting organization:</t>
  </si>
  <si>
    <t>101-2.6</t>
  </si>
  <si>
    <t>If the reporting organization reports a required disclosure using a reference to another source where the information is located, the organization shall ensure:</t>
  </si>
  <si>
    <t>101-2.7</t>
  </si>
  <si>
    <t>When preparing a sustainability report, the reporting organization should:</t>
  </si>
  <si>
    <t>101-3.1</t>
  </si>
  <si>
    <t>To claim that a sustainability report has been prepared in accordance with the GRI Standards, the reporting organization shall meet all criteria for the respective option (Core or Comprehensive) from Table 1 (on page 23)</t>
  </si>
  <si>
    <t>101-3.2</t>
  </si>
  <si>
    <t>If, in exceptional cases, an organization preparing a sustainability report in accordance with the GRI Standards cannot report a required disclosure, the organization shall provide in the report a reason for omission that:</t>
  </si>
  <si>
    <t>101-3.3</t>
  </si>
  <si>
    <t>If the reporting organization uses selected GRI Standards, or parts of their content, to report specific information, but has not met the criteria to prepare a report in accordance with the GRI Standards (as per clause 3.1), the organization:</t>
  </si>
  <si>
    <t>101-3.4</t>
  </si>
  <si>
    <t>The reporting organization shall notify GRI of its use of the GRI Standards, and the claim it has made in the report or published material, by either:</t>
  </si>
  <si>
    <t>101-1.10</t>
  </si>
  <si>
    <t>The reporting organization shall report on a regular schedule so that information is available in time for stakeholders to make informed decisions.</t>
  </si>
  <si>
    <t>101-1.3.1</t>
  </si>
  <si>
    <t>reflect the reporting organization’s significant economic, environmental, and social impacts; or</t>
  </si>
  <si>
    <t>101-1.3.2</t>
  </si>
  <si>
    <t>substantively influence the assessments and decisions of stakeholders.</t>
  </si>
  <si>
    <t>101-2.3.1</t>
  </si>
  <si>
    <t>The reporting organization should consult the GRI Sector Disclosures that relate to its sector, if available, to assist with identifying its material topics.</t>
  </si>
  <si>
    <t>101-2.5.1</t>
  </si>
  <si>
    <t>shall report the management approach disclosures for that topic, using GRI 103: Management Approach; and either:</t>
  </si>
  <si>
    <t>101-2.5.2</t>
  </si>
  <si>
    <t>shall report the topic-specific disclosures in the corresponding GRI Standard, if the material topic is covered by an existing GRI Standard (series 200, 300, and 400); or</t>
  </si>
  <si>
    <t>101-2.5.3</t>
  </si>
  <si>
    <t>should report other appropriate disclosures, if the material topic is not covered by an existing GRI Standard.</t>
  </si>
  <si>
    <t>101-2.6.1</t>
  </si>
  <si>
    <t>the reference includes the specific location of the required disclosure;</t>
  </si>
  <si>
    <t>101-2.6.2</t>
  </si>
  <si>
    <t>the referenced information is publicly available and readily accessible.</t>
  </si>
  <si>
    <t>101-2.7.1</t>
  </si>
  <si>
    <t>present information for the current reporting period and at least two previous periods, as well as future short and medium-term targets if they have been established;</t>
  </si>
  <si>
    <t>101-2.7.2</t>
  </si>
  <si>
    <t>compile and report information using generally accepted international metrics (such as kilograms or liters) and standard conversion factors, and explain the basis of measurement/calculation where not otherwise apparent;</t>
  </si>
  <si>
    <t>101-2.7.3</t>
  </si>
  <si>
    <t>provide absolute data and explanatory notes when using ratios or normalized data;</t>
  </si>
  <si>
    <t>101-2.7.4</t>
  </si>
  <si>
    <t>define a consistent reporting period for issuing a report.</t>
  </si>
  <si>
    <t>101-3.2.1</t>
  </si>
  <si>
    <t>describes the specific information that has been omitted; and</t>
  </si>
  <si>
    <t>101-3.2.2</t>
  </si>
  <si>
    <t>specifies one of the following reasons for omission from Table 2, including the required explanation for that reason.
Table 2
Reason for omission | Required explanation in the sustainability report
•	Not applicable | Specify the reason(s) why the disclosure is considered to be
not applicable.
•	Confidentiality constraints | Describe the specific confidentiality constraints prohibiting the disclosure.
•	Specific legal prohibitions | Describe the specific legal prohibitions.
•	Information unavailable | Describe the specific steps being taken to obtain the information and the expected timeframe for doing so. If the reason for omission is due to the fact that the necessary information cannot be obtained, or
is not of adequate quality to report (as may sometimes be the case when the Boundary for a material topic extends beyond the reporting organization), explain this situation.</t>
  </si>
  <si>
    <t>101-3.3.1</t>
  </si>
  <si>
    <t>shall include in any published material with disclosures based on the GRI Standards a statement that:</t>
  </si>
  <si>
    <t>101-3.3.3</t>
  </si>
  <si>
    <t>shall notify GRI of the use of the Standards, as per clause 3.4;</t>
  </si>
  <si>
    <t>101-3.3.4</t>
  </si>
  <si>
    <t>should apply the Reporting Principles for defining report quality from Section 1;</t>
  </si>
  <si>
    <t>101-3.3.5</t>
  </si>
  <si>
    <t>should report its management approach by applying GRI 103: Management Approach together with any topic-specific Standard (series 200, 300, or 400) used.</t>
  </si>
  <si>
    <t>101-3.4.1</t>
  </si>
  <si>
    <t>sending a copy to GRI at standards@globalreporting.org; or</t>
  </si>
  <si>
    <t>101-3.4.2</t>
  </si>
  <si>
    <t>registering the report or published material at www.globalreporting.org/standards.</t>
  </si>
  <si>
    <t>101-3.3.1.1</t>
  </si>
  <si>
    <t>contains the following text: ‘This material references [title and publication year of the Standard]’, for each Standard used;</t>
  </si>
  <si>
    <t>101-3.3.1.2</t>
  </si>
  <si>
    <t>indicates which specific content from the Standard has been applied, if the Standard has not been used in full;</t>
  </si>
  <si>
    <t>101-1.1 Guidance</t>
  </si>
  <si>
    <t>Stakeholders are defined as entities or individuals that can reasonably be expected to be significantly affected by the reporting organization’s activities, products, or services; or whose actions can reasonably be expected to affect the ability of the organization to implement its strategies or achieve its objectives. This includes, but is not limited to, entities or individuals whose rights under law or international conventions provide them with legitimate claims vis-à-vis the organization. Stakeholders can include employees and other workers, shareholders, suppliers, vulnerable groups, local communities, and NGOs or other civil society organizations, among others.
When making decisions about the content of its report, the organization is to consider the reasonable expectations and interests of stakeholders. This includes those who are unable to articulate their views and whose concerns are presented by proxies (for example, NGOs acting on their collective behalf); and those with whom the organization cannot be in constant or obvious dialogue. The organization is expected to identify a process for taking such views into account when determining whether a topic is material.
A process of stakeholder engagement can serve as a tool for understanding the reasonable expectations and interests of stakeholders, as well as their information needs. An organization typically initiates different types of stakeholder engagement as part of its regular activities, which can provide useful inputs for decisions on reporting. These include ‘routine’ engagements to inform ongoing organizational or business processes. Stakeholder engagement based on systematic or generally accepted approaches, methodologies, or principles can also be implemented specifically to inform the preparation of the report. Other means that can be used to satisfy this principle include monitoring the media, engaging with the scientific community, or collaborative activities with peers and stakeholders. The overall approach is to be sufficiently effective so that stakeholders’ information needs are properly understood.
It is important that the means used are capable of identifying direct input from stakeholders as well as legitimately established societal expectations. Moreover, an organization can encounter conflicting views or expectations among its stakeholders, and is expected to be able to explain how it balanced them when making decisions about its reporting.
For it to be possible to assure the report process and data, it is important for the organization to document its approach for identifying stakeholders; deciding which stakeholders to engage with, and how and when to engage with them; and how engagement has influenced the report content and the organization’s activities, products, and services.
Systematic stakeholder engagement, executed properly, is likely to result in ongoing learning within the organization, as well as increased accountability to a range of stakeholders. Accountability strengthens trust between the organization and its stakeholders. Trust, in turn, strengthens the credibility of the report.
Tests
	•	The reporting organization can describe the stakeholders to whom it considers itself accountable;
	•	The report content draws upon the outcomes of stakeholder engagement processes used by the organization in its ongoing activities, and as required by the legal and institutional framework in which it operates;
	•	The report content draws upon the outcomes of any stakeholder engagement processes undertaken specifically for the report;
	•	The outcome of the stakeholder engagement processes that inform decisions about the report are consistent with the material topics included in the report.</t>
  </si>
  <si>
    <t>101-1.10 Guidance</t>
  </si>
  <si>
    <t>The usefulness of information is closely tied to whether it is available in time for stakeholders to integrate it into their decision-making. Timeliness refers to the regularity of reporting as well as its proximity to the impacts described in the report.
Although a constant flow of information is desirable for certain purposes, the reporting organization is expected to commit to regularly providing consolidated disclosure of its economic, environmental, and social impacts, at a single point in time.
Consistency in the frequency of reporting, and the length of reporting periods, is also necessary to enable the comparability of information over time, and the report’s accessibility to stakeholders. It can be valuable for stakeholders if the schedules for sustainability reporting and other forms of reporting, in particular financial reporting, are aligned. The organization is expected to balance the need to provide information in a timely manner with the need to ensure that the information is reliable, including any restatements of previous disclosures.
Tests
	•	Information in the report has been disclosed while it is recent, relative to the reporting period;
	•	The information in the report clearly indicates the time period to which it relates, when it will be updated, and when the latest updates were made, and separately identifies any restatements of previous disclosures along with the reasons for restatement.</t>
  </si>
  <si>
    <t>101-1.2 Guidance</t>
  </si>
  <si>
    <t>Information on performance is expected to be placed in context. The underlying question of sustainability reporting is how an organization contributes, or aims to contribute in the future, to the improvement or deterioration of economic, environmental, and social conditions at the local, regional, or global level. For example, this can mean that in addition to reporting on trends in eco-efficiency, the organization can also present its absolute pollution loading in relation to the capacity of the regional ecosystem to absorb the pollutant. Therefore, the aim is to present the organization’s performance in relation to broader concepts of sustainability. This involves examining its performance in the context of the limits and demands placed on economic, environmental or social resources, at the sectoral, local, regional, or global level. This concept is often articulated with respect to the environment, in terms of global limits on resources and pollution levels. But it is also relevant with respect to social and economic objectives, such as national or international socioeconomic and sustainable development goals. For example, the organization can report on wages and social benefit levels in relation to nation-wide minimum and median income levels. It can also report on the capacity of social safety nets to absorb those in poverty or those living close to the poverty line.
An organization operating in a diverse range of locations, sizes, and sectors is expected to consider how to best frame its overall performance in the broader context of sustainability. This can require distinguishing between factors that drive global impacts, such as climate change, and those that have regional or local impacts, such as community development. When reporting on topics that have positive or negative local impacts, it is important to provide insight into how the organization affects communities in different locations. It is equally important for the organization to distinguish between patterns of impacts across the range of its operations, contextualizing performance location by location.
The relationship between sustainability and organizational strategy is expected to be made clear in the report, as well as the context in which disclosures are made.
Tests
	•	The reporting organization presents its understanding of sustainable development, drawing on objective and available information, and authoritative measures of sustainable development, for the topics covered;
	•	The organization presents its performance with reference to broader sustainable development conditions and goals, as reflected in recognized sectoral, local, regional, or global instruments;
	•	The organization presents its performance in a manner that communicates its impacts and contributions in appropriate geographic contexts;
	•	The organization describes how economic, environmental, and/or social topics relate to its long-term strategy, risks, opportunities, and goals, including in its value chain.</t>
  </si>
  <si>
    <t>101-1.3 Guidance</t>
  </si>
  <si>
    <t xml:space="preserve">An organization is faced with a wide range of topics on which it can report. Relevant topics, which potentially merit inclusion in the report, are those that can reasonably be considered important for reflecting the organization’s economic, environmental, and social impacts, or influencing the decisions of stakeholders. In this context, ‘impact’ refers to the effect an organization has on the economy, the environment, and/or society (positive or negative). A topic can be relevant – and so potentially material – based on only one of these dimensions.
In financial reporting, materiality is commonly thought of as a threshold for influencing the economic decisions of those using an organization’s financial statements, investors in particular.
A similar concept is also important in sustainability reporting, but it is concerned with two dimensions, i.e., a wider range of impacts and stakeholders. In sustainability reporting, materiality is the principle that determines which relevant topics are sufficiently important that it is essential to report on them. Not all material topics are of equal importance, and the emphasis within a report is expected to reflect their relative priority.
A combination of internal and external factors can be considered when assessing whether a topic is material. These include the organization’s overall mission and competitive strategy, and the concerns expressed directly by stakeholders. Materiality can also be determined by broader societal expectations, and by the organization’s influence on upstream entities, such as suppliers, or downstream entities, such as customers. Assessments of materiality are also expected to take into account the expectations expressed in international standards and agreements with which the organization is expected to comply.
These internal and external factors are to be considered when evaluating the importance of information for reflecting significant economic, environmental, and/or social impacts, or for stakeholders’ decision making. Various methodologies can be used to assess the significance of impacts. In general, ‘significant impacts’ are those that are a subject of established concern for expert communities, or that have been identified using established tools, such as impact assessment methodologies or life cycle assessments. Impacts that are considered important enough to require active management or engagement by the organization are likely to be considered significant.
Applying this principle ensures that the report prioritizes material topics. Other relevant topics can be included, but with less prominence. It is important that the organization can explain the process by which it determined the priority of topics.
Figure 3 in GRI 101 presents an example matrix, for guidance purposes. It shows the two dimensions for assessing whether a topic is material; and that a topic can be material based on only one of these dimensions. The use of this exact matrix is not required; however, to apply the Materiality principle, it is required to identify material topics based on these two dimensions.
Disclosure 102-46 and clause 6.1 in GRI 102: General Disclosures require an explanation of how the Materiality principle has been applied.
Tests
In defining material topics, the reporting organization has taken into account the following factors:
	•	Reasonably estimable economic, environmental, and/or social impacts (such as climate change, HIV-AIDS, or poverty) identified through sound investigation by people with recognized expertise, or by expert bodies with recognized credentials;
	•	The interests and expectations of stakeholders specifically invested in the organization, such as employees and shareholders;
	•	Broader economic, social, and/or environmental interests and topics raised by stakeholders such as workers who are not employees, suppliers, local communities, vulnerable groups, and civil society;
	•	The main topics and future challenges for a sector, as identified by peers and competitors;
	•	Laws, regulations, international agreements, or voluntary agreements of strategic significance to the organization and its stakeholders;
	•	Key organizational values, policies, strategies, operational management systems, goals, and targets;
	•	The core competencies of the organization and the manner in which they can contribute to sustainable development;
	•	Consequences for the organization which are related to its impacts on the economy, the environment, and/or society (for example, risks to its business model or reputation);
	•	Material topics are appropriately prioritized in the report.
See GRI 101: Foundation 2016, page 11, Figure 3, for visual representation of prioritization of topics
</t>
  </si>
  <si>
    <t>101-1.4 Guidance</t>
  </si>
  <si>
    <t>Completeness primarily encompasses the following dimensions: the list of material topics covered in the report, topic Boundaries, and time.
The concept of completeness can also refer to practices in information collection (for example, ensuring that compiled data includes results from all entities where the impacts occur) and whether the presentation of information is reasonable and appropriate. These issues are also related to report quality, and are addressed in greater detail under the principles of Accuracy and Balance.
List of material topics covered in the report:
Together, the topics covered in the report are expected to be sufficient to reflect the organization’s significant economic, environmental and/or social impacts, and to enable stakeholders to assess the organization. In determining whether the information in the report is sufficient, the organization considers both the results of stakeholder engagement processes and broad-based societal expectations that are not identified directly through stakeholder engagement processes.
Topic Boundaries: the topic Boundary is a description of where the impacts occur for a material topic, and the organization’s involvement with those impacts. Organizations might be involved with impacts either through their own activities or as a result of their business relationships with other entities. An organization preparing a report in accordance with the GRI Standards is expected to report not only on impacts it causes, but also on impacts it contributes to, and impacts that are directly linked to its activities, products or services through a business relationship.2 See clause 2.4 of this Standard and GRI 103: Management Approach for more information on topic Boundaries.
Time: Time refers to the need for the selected information to be complete for the time period specified by the report. As far as practicable, activities, events, and impacts are expected to be presented for the reporting period in which they occur. This includes reporting on activities that produce minimal short-term impact, but which have a significant and reasonably foreseeable cumulative effect that can become unavoidable or irreversible in the longer-term (such as bio-accumulative or persistent pollutants).
In making estimates of future impacts (both positive and negative), the reported information is expected to be based on well-reasoned estimates that reflect the likely size and nature of impacts. Although such estimates are by nature subject to uncertainty, they provide useful information for decision-making, as long as the basis for estimates is clearly reported and the limitations of the estimates are clearly acknowledged. Disclosing the nature and likelihood of such impacts, even if they can only materialize in the future, is consistent with the goal of providing a balanced and reasonable representation of the organization’s economic, environmental, and social impacts.
Tests
	•	The report takes into account impacts the reporting organization causes, contributes to, or is directly linked to through a business relationship, and covers and prioritizes all material information on the basis of the principles of Materiality, Sustainability Context, and Stakeholder Inclusiveness;
	•	The information in the report includes all significant impacts in the reporting period, and reasonable estimates of significant future impacts when those impacts are reasonably foreseeable and can become unavoidable or irreversible;
	•	The report does not omit relevant information that substantively influences stakeholder assessments and decisions, or that reflects significant economic, environmental, and social impacts.</t>
  </si>
  <si>
    <t>101-1.5 Guidance</t>
  </si>
  <si>
    <t>This principle is designed to reflect the fact that information can be expressed in many different ways, from qualitative responses to detailed quantitative measurements. The characteristics that define accuracy vary, depending on the nature of the information and who is using it. For example, the accuracy of qualitative information can be affected by its degree of clarity and detail, and its balance with respect to the topic Boundary. The accuracy of quantitative information can depend on the specific methods used to gather, compile, and analyze data.
Moreover, the specific threshold of accuracy can depend partly on the intended use of the information. Certain decisions by stakeholders require higher levels of accuracy in reported information than others.
Tests
	•	The report indicates the data that have been measured;
	•	The measurements for data, and bases for calculations, are adequately described, and can be replicated with similar results;
	•	The margin of error for quantitative data is not sufficient to influence substantially the ability of stakeholders to reach appropriate and informed conclusions;
	•	The report indicates which data have been estimated, and the underlying assumptions and techniques used for the estimation, or where that information can be found;
	•	The qualitative statements in the report are consistent with other reported information and other available evidence.</t>
  </si>
  <si>
    <t>101-1.6 Guidance</t>
  </si>
  <si>
    <t>The overall presentation of the report’s content is expected to provide an unbiased picture of the organization’s performance.
The report is expected to avoid selections, omissions, or presentation formats that are reasonably likely to unduly or inappropriately influence a decision or judgment by the report reader. The report is expected to include both favorable and unfavorable results, as well as information that can influence the decisions of stakeholders in proportion to their materiality. The report is also expected to distinguish clearly between facts and the organization’s interpretation of them.
Tests
	•	The report covers both favorable and unfavorable results and topics;
	•	The information in the report is presented in a format that allows users to see positive and negative trends in performance on a year-to-year basis;
	•	The emphasis on the various topics in the report reflects their relative priority.</t>
  </si>
  <si>
    <t>101-1.7 Guidance</t>
  </si>
  <si>
    <t>The report is expected to present information in a way that is understandable, accessible, and usable by the organization’s range of stakeholders, whether in print form or through other channels. It is important that stakeholders are able to find the information they want without unreasonable effort. Information is expected to be presented in a manner that is comprehensible to stakeholders who have a reasonable understanding of the organization and its activities.
Graphics and consolidated data tables can help to make information in the report accessible and understandable.
The level of aggregation of information can also affect the clarity of the report, if it is more or less detailed than stakeholders expect.
Tests
	•	The report contains the level of information required by stakeholders, but avoids excessive and unnecessary detail;
	•	Stakeholders can find the specific information they want without unreasonable effort through tables of contents, maps, links, or other aids;
	•	The report avoids technical terms, acronyms, jargon, or other content likely to be unfamiliar to stakeholders, and includes explanations (where necessary) in the relevant section or in a glossary;
	•	The information in the report is available to stakeholders, including those with particular accessibility needs, such as differing abilities, language, or technology.</t>
  </si>
  <si>
    <t>101-1.8 Guidance</t>
  </si>
  <si>
    <t>Comparability is necessary for evaluating performance. It is important that stakeholders are able to compare information on the organization’s current economic, environmental, and social performance against the organization’s past performance, its objectives, and, to the degree possible, against the performance of other organizations.
Consistency allows internal and external parties to benchmark performance and assess progress as part of rating activities, investment decisions, advocacy programs, and other activities. Comparisons between organizations require sensitivity to factors such as the organizations’ size, geographic influences, and other considerations that can affect the relative performance of an organization. When necessary, it is important to provide context that helps report users understand the factors that can contribute to differences in impacts or performance between organizations.
To facilitate comparability over time, it is important to maintain consistency in the methods used to calculate data, the layout of the report, and explanations of methods and assumptions used to prepare information. As the importance of a topic to an organization and its stakeholders can change over time, the content of reports can also evolve.
However, within the confines of the Materiality principle, the organization is expected to aim for consistency in its reports over time. The organization is expected to include total numbers (that is, absolute data, such as tons of waste) as well as ratios (that is, normalized data, such as waste per unit of production) to enable analytical comparisons.
Changes can occur with respect to material topics, topic Boundaries, the length of the reporting period, or information, including the design, definitions, and use of disclosures in the report. When this happens, the reporting organization is expected to present current disclosures alongside restatements of historic data, or vice versa. This can ensure that information and comparisons are reliable and meaningful over time. When such restatements are not provided, the organization is expected to give sufficient explanations for interpreting current disclosures.
Tests
	•	The report and its information can be compared on a year-to-year basis;
	•	The reporting organization’s performance can be compared with appropriate benchmarks;
	•	Any significant variation between reporting periods in the list of material topics, topic Boundaries, length of reporting period, or information covered in the report can be identified and explained;
	•	When they are available, the report utilizes generally accepted protocols for compiling, measuring, and presenting information, including the information required by the GRI Standards.</t>
  </si>
  <si>
    <t>101-1.9 Guidance</t>
  </si>
  <si>
    <t>It is important that stakeholders are confident that the report can be checked to establish the veracity of its contents and the extent to which the Reporting Principles have been applied. Individuals other than those who prepared the report are expected to be able to review internal controls or documentation that supports the information in the report. Disclosures about the reporting organization’s impacts or performance that are not substantiated by evidence do not need to appear in the sustainability report unless they represent material information, and the report provides unambiguous explanations of any uncertainties associated with the information.
The decision-making processes underlying the report are to be documented in a manner that allows for the examination of key decisions, such as processes for determining the report content and topic Boundaries, or stakeholder engagement. If the organization designs information systems for its reporting, it is expected to anticipate that the systems can be examined as part of an external assurance process.
Tests
	•	The scope and extent of external assurance is identified;
	•	The organization can identify the original sources of the information in the report;
	•	The organization can provide reliable evidence to support assumptions or complex calculations;
	•	Representation is available from the original data or information owners, attesting to its accuracy within acceptable margins of error</t>
  </si>
  <si>
    <t>101-2.1 Guidance</t>
  </si>
  <si>
    <t>It is important that an organization using the GRI Standards to prepare a sustainability report has understood and implemented the ten Reporting Principles for defining report content and quality. These principles guide choices about the selection and quality of information in the report.
Disclosure 102-46 in GRI 102: General Disclosures requires an explanation of how the organization has implemented the Reporting Principles for defining report content.</t>
  </si>
  <si>
    <t>101-2.2 Guidance</t>
  </si>
  <si>
    <t>The general disclosures request contextual information about an organization and its sustainability reporting practices. If an organization wants to claim that its report has been prepared in accordance with the GRI Standards (Core or Comprehensive option), there are a number of disclosures from GRI 102: General Disclosures which it is required to report.
For more information, see Table 1 in Section 3.</t>
  </si>
  <si>
    <t>101-2.3 Guidance</t>
  </si>
  <si>
    <t>Material topics are those that an organization has prioritized for inclusion in the sustainability report. This prioritization exercise is carried out using the Stakeholder Inclusiveness and the Materiality principles. The Materiality principle identifies material topics based on the following two dimensions:
	•	The significance of the organization’s economic, environmental, and social impacts;
	•	Their substantive influence on the assessments and decisions of stakeholders. In applying the Materiality principle, ‘impact’ refers to the effect an organization has on the economy, the environment, and/or society, which in turn can indicate its contribution (positive or negative) to sustainable development. For more information on the Materiality principle, see clause 1.3. 
Disclosure 102-47 in GRI 102: General Disclosures requires reporting the list of material topics.
Using the GRI Sector Disclosures
The GRI Sector Disclosures provide additional sectorspecific disclosures and guidance which can be used in conjunction with the GRI Standards. The Sector Disclosures can be found on the GRI Standards website.
It is recommended that the reporting organization consults the relevant Sector Disclosures, if available, to help identify its material topics. However, the use of the Sector Disclosures is not intended to be a substitute for applying the Reporting Principles for defining report content.
Linking identified material topics to the GRI Standards The use of ‘topics’ in the GRI Standards refers to broad economic, environmental, and social subjects, such as Indirect Economic Impacts, Water, or Employment. These topic names are intentionally broad, and each topic can cover numerous related concepts. For example, the topic ‘Water’ can encompass a range of more specific but related subjects, such as ‘water stress’ or ‘access to water’.
The list of topics covered by the GRI Standards is not exhaustive. In some cases, an organization may identify a material topic that does not match exactly with the available topic-specific Standards. In this case, if the material topic is similar to one of the available topic Standards, or can be considered to relate to it, the organization is expected to use that Standard for reporting on the topic in question.
If the organization identifies a material topic that cannot reasonably be related to one of the topic-specific Standards, see clauses 2.5.1 and 2.5.3 for  requirements about how to report on it.</t>
  </si>
  <si>
    <t>101-2.4 Guidance</t>
  </si>
  <si>
    <t>Reporting the Boundary for each material topic
The topic Boundary is the description of where the impacts occur for a material topic, and the organization’s involvement with those impacts. Organizations might be involved with impacts either through their own activities or as a result of their business relationships with other entities. An organization preparing a report in accordance with the GRI Standards is expected to report not only on impacts it causes, but also on impacts it contributes to, and impacts that are directly linked to its activities, products or services through a business relationship. In the context of this GRI Standard, an organization’s business relationships can include relationships with business partners, entities in its value chain, and any other non-State or State entity directly linked to its business operations, products or services.
Disclosure 103-1 in GRI 103: Management Approach requires reporting the Boundary for each material topic. See GRI 103 for more detailed information on topic Boundaries.</t>
  </si>
  <si>
    <t>101-2.5 Guidance</t>
  </si>
  <si>
    <t>Guidance for clause 2.5
To claim that its report has been prepared in accordance with the GRI Standards, the reporting organization is required to report on all material topics identified (the list of material topics is reported with Disclosure 102-47 in GRI 102: General Disclosures). If a material topic is not covered by an existing topic-specific GRI Standard, the organization is still required to report on its management approach using GRI 103: Management Approach, and is recommended to use appropriate disclosures from other sources to report on its impacts. In other cases, an organization might want to use additional disclosures from other sources to report on material topics covered by the GRI Standards, as well as reporting the GRI disclosures. Any additional disclosures are expected to be subject to the same technical rigor as the disclosures in the GRI Standards, and to be consistent with other established standards or reporting frameworks where available and relevant.
Reporting topics where the Boundary extends beyond the reporting organization
In some cases, if the Boundary of a topic extends beyond the organization, it may not be possible to report some topic-specific disclosures. For example, if the Boundary for a topic includes part of the supply chain, the organization might not be able to access the necessary information from suppliers. In these cases, to prepare a report in accordance with the GRI Standards, the organization is still required to report its management approach for the topic, but can use the recognized reasons for omission for topic-specific disclosures. See clause 3.2 for more information on reasons for omission.
Disclosure 103-1-c in GRI 103: Management Approach requires reporting any specific limitation regarding the topic Boundary.</t>
  </si>
  <si>
    <t>101-2.6 Guidance</t>
  </si>
  <si>
    <t>Information for a required disclosure might already be included in other materials prepared by the reporting organization, such as its annual report. In this case, an organization can choose to not repeat these disclosures in its sustainability report, but instead give a reference to where the information can be found.
This approach is acceptable as long as the reference is specific, publicly available and readily accessible. For example, a reference to the annual report is acceptable when it includes the page number, section name, or other specific indication of where to find the information.
Reporting format
The reporting organization can choose to use a combination of electronic and paper-based reports, or use only one format. For example, the organization can choose to provide a detailed report on its website and provide an executive summary in paper form. Regardless of the format, reports prepared in accordance with the GRI Standards are required to include a GRI content index. The content index is required to be presented in one location and to include the page number or URL for all disclosures reported.
See Disclosure 102-55 in GRI 102: General Disclosures for more information.</t>
  </si>
  <si>
    <t>101-2.7 Guidance</t>
  </si>
  <si>
    <t>When preparing a report, the reporting organization can identify information or processes that have not changed since the previous report. The organization can choose to update only the information that has changed, and to republish or provide a reference to any disclosures that have not changed in the reporting period.</t>
  </si>
  <si>
    <t>101-3.1 Guidance</t>
  </si>
  <si>
    <t>Disclosure 102-54 in GRI 102: General Disclosures requires reporting the claim made by the organization for any reports prepared in accordance with the Standards (either Core or Comprehensive option).
If the organization does not meet the minimum criteria in Table 1 for Core or Comprehensive, it cannot make a claim that its report has been prepared in accordance with the GRI Standards. In these cases, a GRI referenced claim is required to be included in any published materials with disclosures based on the GRI Standards. The next section outlines how to make a GRI-referenced claim.
An organization that reports additional disclosures beyond the criteria for Core, but does not meet the minimum criteria for Comprehensive, cannot make a claim of being in accordance: Comprehensive option. It can, however, include any additional disclosures reported in its GRI content index.
GRI content index
An organization preparing a report in accordance with the GRI Standards, whether Core or Comprehensive, is required to include a GRI content index, which lists all GRI Standards used and disclosures reported. See Disclosure 102-55 in GRI 102: General Disclosures for more information.
Selecting disclosures to report for the Core option
Many of the topic-specific GRI Standards include numerous disclosures. If the reporting organization does not report every disclosure for a given topic, it is expected to select and report the disclosure(s) that most adequately reflect its impacts for that topic.</t>
  </si>
  <si>
    <t>101-3.2 Guidance</t>
  </si>
  <si>
    <t>Reasons for omission can be used if, in exceptional cases, an organization cannot report a disclosure that is required for reporting in accordance with the GRI Standards (either Core or Comprehensive option). Reasons for omission can only be used for certain disclosures – see Table 1 for more detail. Additionally, if an organization omits a large number of required disclosures, this can reduce the credibility of the report and its usefulness to stakeholders.
Using ‘not applicable’ as a reason for omission
The ‘not applicable’ reason for omission can be used if the specific situation covered by the disclosure does not apply to the organization. For example, the organization may identify ‘Energy’ and ‘Emissions’ as material topics, but the only form of energy the organization consumes is purchased electricity. In this case, fuel is not directly consumed within the organization, or by sources it owns or controls. Therefore, the disclosures related to fuel consumption within the organization, and Direct (Scope 1) GHG emissions, can be considered ‘not applicable’.
‘Not applicable’ can also be used as a reason for omission if a disclosure does not cover the specific impacts that make the topic material. For example, the topic ‘Water’ can be material for an organization that uses flowing water to generate hydroelectric power. However, the existing disclosures for this topic relate to water withdrawal, and water recycling/ reuse, and therefore do not adequately measure the organization’s impacts (e.g., changes to the volume of water flow). Therefore, the existing disclosures in GRI 303: Water can be considered ‘not applicable’ for this organization.
Reasons for omission if the topic Boundary extends beyond the reporting organization
If the Boundary for a material topic extends beyond the organization, and the organization cannot obtain information of sufficient quality to enable reporting, ‘information unavailable’ can be used as the reason for omission. In this case, the reason for omission is to include an explanation of why the information cannot be obtained. Even if topic-specific disclosures cannot be reported in this situation, the organization is still required to report its management approach for the topic (using GRI 103: Management Approach) if it wants to claim that its report has been prepared in accordance with the GRI Standards.</t>
  </si>
  <si>
    <t>101-3.3 Guidance</t>
  </si>
  <si>
    <t>Any organization using disclosures from the GRI Standards in published materials is required to state how it has done so. If the organization does not meet the in accordance criteria in Table 1, it is still required to include a ‘GRI-referenced’ claim in any published materials with disclosures based on the Standards. A GRI-referenced claim has specific wording as set out in clause 3.3.1.1. For example: ‘This material references Disclosures 305-1 and 305-2 from GRI 305: Emissions 2016, and Disclosures 103-1, 103-2 and 103-3 from GRI 103: Management Approach 2016.’
An organization making this selective use of the Standards is not able to claim that it has prepared a report in accordance with the GRI Standards. However, it is still important for an organization to apply the Reporting Principles for defining report quality. These principles help to ensure that the information is accurate and of high quality, which in turn enables stakeholders to make sound assessments based on that information.</t>
  </si>
  <si>
    <t>101-3.4 Guidance</t>
  </si>
  <si>
    <t>Note that this requirement applies to both:
	•	sustainability reports prepared in accordance with the GRI Standards, using either the Core or Comprehensive option; and
	•	published materials that include a GRIreferenced claim.
Notifying GRI of the use of the GRI Standards provides transparency in how the Standards are applied by organizations around the world. There is no cost associated with notifying GRI of the use of the Standards.</t>
  </si>
  <si>
    <t>102</t>
  </si>
  <si>
    <t>General Disclosures 2016</t>
  </si>
  <si>
    <t>102-1</t>
  </si>
  <si>
    <t>Name of the organization</t>
  </si>
  <si>
    <t>102-1-a</t>
  </si>
  <si>
    <t>Name of the organization.</t>
  </si>
  <si>
    <t>102-2</t>
  </si>
  <si>
    <t>Activities, brands, products, and services</t>
  </si>
  <si>
    <t>102-2-a</t>
  </si>
  <si>
    <t>A description of the organization’s activities.</t>
  </si>
  <si>
    <t>102-2-b</t>
  </si>
  <si>
    <t>Primary brands, products, and services, including an explanation of any products or services that are banned in certain markets.</t>
  </si>
  <si>
    <t>102-2-1.1</t>
  </si>
  <si>
    <t>When compiling the information specified in Disclosure 102-2-b, the reporting organization should also explain whether it sells products or services that are the subject of stakeholder questions or public debate.</t>
  </si>
  <si>
    <t>102-3</t>
  </si>
  <si>
    <t>Location of headquarters</t>
  </si>
  <si>
    <t>102-3-a</t>
  </si>
  <si>
    <t>Location of the organization’s headquarters.</t>
  </si>
  <si>
    <t>102-4</t>
  </si>
  <si>
    <t>Location of operations</t>
  </si>
  <si>
    <t>102-4-a</t>
  </si>
  <si>
    <t>Number of countries where the organization operates, and the names of countries where it has significant operations and/or that are relevant to the topics covered in the report.</t>
  </si>
  <si>
    <t>102-5</t>
  </si>
  <si>
    <t>Ownership and legal form</t>
  </si>
  <si>
    <t>102-5-a</t>
  </si>
  <si>
    <t>Nature of ownership and legal form.</t>
  </si>
  <si>
    <t>102-6</t>
  </si>
  <si>
    <t>Markets served</t>
  </si>
  <si>
    <t>102-6-a</t>
  </si>
  <si>
    <t>Markets served, including:</t>
  </si>
  <si>
    <t>102-6-a-i</t>
  </si>
  <si>
    <t>geographic locations where products and services are offered;</t>
  </si>
  <si>
    <t>102-6-a-ii</t>
  </si>
  <si>
    <t>sectors served;</t>
  </si>
  <si>
    <t>102-6-a-iii</t>
  </si>
  <si>
    <t>types of customers and beneficiaries.</t>
  </si>
  <si>
    <t>102-7</t>
  </si>
  <si>
    <t>Scale of the organization</t>
  </si>
  <si>
    <t>102-7-a</t>
  </si>
  <si>
    <t>Scale of the organization, including:</t>
  </si>
  <si>
    <t>102-7-a-i</t>
  </si>
  <si>
    <t>total number of employees</t>
  </si>
  <si>
    <t>102-7-a-ii</t>
  </si>
  <si>
    <t>total number of operations</t>
  </si>
  <si>
    <t>102-7-a-iii</t>
  </si>
  <si>
    <t>net sales (for private sector organizations) or net revenues (for public sector organizations)</t>
  </si>
  <si>
    <t>102-7-a-iv</t>
  </si>
  <si>
    <t>total capitalization (for private sector organizations) broken down in terms of debt and equity</t>
  </si>
  <si>
    <t>102-7-a-v</t>
  </si>
  <si>
    <t>quantity of products or services provided.</t>
  </si>
  <si>
    <t>102-7-1.2</t>
  </si>
  <si>
    <t>When compiling the information specified in Disclosure 102-7, the reporting organization should provide the following additional information:</t>
  </si>
  <si>
    <t>102-7-1.2.1</t>
  </si>
  <si>
    <t>Total assets;</t>
  </si>
  <si>
    <t>102-7-1.2.2</t>
  </si>
  <si>
    <t>Beneficial ownership, including the identity and percentage of ownership of the largest shareholders;</t>
  </si>
  <si>
    <t>102-7-1.2.3</t>
  </si>
  <si>
    <t>Breakdowns of:</t>
  </si>
  <si>
    <t>102-8</t>
  </si>
  <si>
    <t>Information on employees and other workers</t>
  </si>
  <si>
    <t>102-8-a</t>
  </si>
  <si>
    <t>Total number of employees by employment contract (permanent and temporary), by gender.</t>
  </si>
  <si>
    <t>102-8-b</t>
  </si>
  <si>
    <t>Total number of employees by employment contract (permanent and temporary), by region.</t>
  </si>
  <si>
    <t>102-8-c</t>
  </si>
  <si>
    <t>Total number of employees by employment type (full-time and part-time), by gender.</t>
  </si>
  <si>
    <t>102-8-d</t>
  </si>
  <si>
    <t>Whether a significant portion of the organization’s activities are performed by workers who are not employees. If applicable, a description of the nature and scale of work performed by workers who are not employees.</t>
  </si>
  <si>
    <t>102-8-e</t>
  </si>
  <si>
    <t>Any significant variations in the numbers reported in Disclosures 102-8-a, 102-8-b, and 102-8-c (such as seasonal variations in the tourism or agricultural industries).</t>
  </si>
  <si>
    <t>102-8-f</t>
  </si>
  <si>
    <t>An explanation of how the data have been compiled, including any assumptions made.</t>
  </si>
  <si>
    <t>102-8-1.3</t>
  </si>
  <si>
    <t>When compiling the information specified in Disclosure 102-8, the reporting organization should:</t>
  </si>
  <si>
    <t>102-8-1.3.1</t>
  </si>
  <si>
    <t>express employee numbers as either head count or Full Time Equivalent (FTE), with the chosen approach stated and applied consistently;</t>
  </si>
  <si>
    <t>102-8-1.3.2</t>
  </si>
  <si>
    <t>identify the contract type and full-time and part-time status of employees based on the definitions under the national laws of the country where they are based;</t>
  </si>
  <si>
    <t>102-8-1.3.3</t>
  </si>
  <si>
    <t>use numbers as at the end of the reporting period, unless there has been a material change during the reporting period;</t>
  </si>
  <si>
    <t>102-8-1.3.4</t>
  </si>
  <si>
    <t>combine country statistics to calculate global statistics, and disregard differences in legal definitions. Although what constitutes a type of contract and employment type varies between countries, the global figure should still reflect the relationships under law.</t>
  </si>
  <si>
    <t>102-9</t>
  </si>
  <si>
    <t>Supply chain</t>
  </si>
  <si>
    <t>102-9-a</t>
  </si>
  <si>
    <t>A description of the organization’s supply chain, including its main elements as they relate to the organization’s activities, primary brands, products, and services.</t>
  </si>
  <si>
    <t>102-10</t>
  </si>
  <si>
    <t>Significant changes to the organization and its supply chain</t>
  </si>
  <si>
    <t>102-10-a</t>
  </si>
  <si>
    <t>Significant changes to the organization’s size, structure, ownership, or supply chain, including:</t>
  </si>
  <si>
    <t>102-10-a-i</t>
  </si>
  <si>
    <t>Changes in the location of, or changes in, operations, including facility openings, closings, and expansions</t>
  </si>
  <si>
    <t>102-10-a-ii</t>
  </si>
  <si>
    <t>Changes in the share capital structure and other capital formation, maintenance, and alteration operations (for private sector organizations)</t>
  </si>
  <si>
    <t>102-10-a-iii</t>
  </si>
  <si>
    <t>Changes in the location of suppliers, the structure of the supply chain, or relationships with suppliers, including selection and termination.</t>
  </si>
  <si>
    <t>102-11</t>
  </si>
  <si>
    <t>Precautionary Principle or approach</t>
  </si>
  <si>
    <t>102-11-a</t>
  </si>
  <si>
    <t>Whether and how the organization applies the Precautionary Principle or approach.</t>
  </si>
  <si>
    <t>102-12</t>
  </si>
  <si>
    <t>External initiatives</t>
  </si>
  <si>
    <t>102-12-a</t>
  </si>
  <si>
    <t>A list of externally-developed economic, environmental and social charters, principles, or other initiatives to which the organization subscribes, or which it endorses.</t>
  </si>
  <si>
    <t>102-12-1.4</t>
  </si>
  <si>
    <t>When compiling the information specified in Disclosure 102-12, the reporting organization should:</t>
  </si>
  <si>
    <t>102-12-1.4.1</t>
  </si>
  <si>
    <t>include the date of adoption, the countries or operations where applied, and the range of stakeholders involved in the development and governance of these initiatives;</t>
  </si>
  <si>
    <t>102-12-1.4.2</t>
  </si>
  <si>
    <t>differentiate between non-binding, voluntary initiatives and those with which the organization has an obligation to comply.</t>
  </si>
  <si>
    <t>102-13</t>
  </si>
  <si>
    <t>Membership of associations</t>
  </si>
  <si>
    <t>102-13-a</t>
  </si>
  <si>
    <t>A list of the main memberships of industry or other associations, and national or international advocacy organizations.</t>
  </si>
  <si>
    <t>102-13-1.5</t>
  </si>
  <si>
    <t>When compiling the information specified in Disclosure 102-13, the reporting organization should include memberships maintained at the organizational level in associations or organizations in which it holds a position on the governance body, participates in projects or committees, provides substantive funding beyond routine membership dues, or views its membership as strategic.</t>
  </si>
  <si>
    <t>102-14</t>
  </si>
  <si>
    <t>Statement from senior decision-maker</t>
  </si>
  <si>
    <t>102-14-a</t>
  </si>
  <si>
    <t>A statement from the most senior decision-maker of the organization (such as CEO, chair, or equivalent senior position) about the relevance of sustainability to the organization and its strategy for addressing sustainability.</t>
  </si>
  <si>
    <t>102-14-2.1</t>
  </si>
  <si>
    <t>When compiling the information specified in Disclosure 102-14, the reporting organization should include:</t>
  </si>
  <si>
    <t>102-14-2.1.1</t>
  </si>
  <si>
    <t>the overall vision and strategy for the short-term, medium-term, and long-term, with respect to managing the significant economic, environmental, and social impacts that the organization causes, contributes to, or that are directly linked to its activities, products or services as a result of relationships with others (such as suppliers and persons or organizations in local communities);</t>
  </si>
  <si>
    <t>102-14-2.1.2</t>
  </si>
  <si>
    <t>strategic priorities and key topics for the short and medium-term with respect to sustainability, including observance of internationally-recognized standards and how such standards relate to long-term organizational strategy and success;</t>
  </si>
  <si>
    <t>102-14-2.1.3</t>
  </si>
  <si>
    <t>broader trends (such as macroeconomic or political) affecting the organization and influencing its sustainability priorities;</t>
  </si>
  <si>
    <t>102-14-2.1.4</t>
  </si>
  <si>
    <t>key events, achievements, and failures during the reporting period;</t>
  </si>
  <si>
    <t>102-14-2.1.5</t>
  </si>
  <si>
    <t>views on performance with respect to targets;</t>
  </si>
  <si>
    <t>102-14-2.1.6</t>
  </si>
  <si>
    <t>outlook on the organization’s main challenges and targets for the next year and goals for the coming 3–5 years;</t>
  </si>
  <si>
    <t>102-14-2.1.7</t>
  </si>
  <si>
    <t>other items pertaining to the organization’s strategic approach.</t>
  </si>
  <si>
    <t>102-15</t>
  </si>
  <si>
    <t>Key impacts, risks, and opportunities</t>
  </si>
  <si>
    <t>102-15-a</t>
  </si>
  <si>
    <t>A description of key impacts, risks, and opportunities.</t>
  </si>
  <si>
    <t>102-15-2.2</t>
  </si>
  <si>
    <t>When compiling the information specified in Disclosure 102-15, the reporting organization should include:</t>
  </si>
  <si>
    <t>102-15-2.2.1</t>
  </si>
  <si>
    <t>a description of its significant economic, environmental and social impacts, and associated challenges and opportunities. This includes the effects on stakeholders and their rights as defined by national laws and relevant internationally-recognized standards;</t>
  </si>
  <si>
    <t>102-15-2.2.2</t>
  </si>
  <si>
    <t>the range of reasonable expectations and interests of the organization’s stakeholders;</t>
  </si>
  <si>
    <t>102-15-2.2.3</t>
  </si>
  <si>
    <t>an explanation of the approach to prioritizing these challenges and opportunities;</t>
  </si>
  <si>
    <t>102-15-2.2.4</t>
  </si>
  <si>
    <t>key conclusions about progress in addressing these topics and related performance in the reporting period, including an assessment of reasons for underperformance or overperformance;</t>
  </si>
  <si>
    <t>102-15-2.2.5</t>
  </si>
  <si>
    <t>a description of the main processes in place to address performance, and relevant changes;</t>
  </si>
  <si>
    <t>102-15-2.2.6</t>
  </si>
  <si>
    <t>the impact of sustainability trends, risks, and opportunities on the long-term prospects and financial performance of the organization;</t>
  </si>
  <si>
    <t>102-15-2.2.7</t>
  </si>
  <si>
    <t>information relevant to financial stakeholders or that could become so in the future;</t>
  </si>
  <si>
    <t>102-15-2.2.8</t>
  </si>
  <si>
    <t>a description of the most important risks and opportunities for the organization arising from sustainability trends;</t>
  </si>
  <si>
    <t>102-15-2.2.9</t>
  </si>
  <si>
    <t>prioritization of key economic, environmental, and social topics as risks and opportunities according to their relevance for long-term organizational strategy, competitive position, qualitative, and, if possible, quantitative financial value drivers;</t>
  </si>
  <si>
    <t>102-15-2.2.10</t>
  </si>
  <si>
    <t>table(s) summarizing targets, performance against targets, and lessons learned for the current reporting period;</t>
  </si>
  <si>
    <t>102-15-2.2.11</t>
  </si>
  <si>
    <t>table(s) summarizing targets for the next reporting period and medium-term objectives and goals (i.e., 3–5 years) related to key risks and opportunities;</t>
  </si>
  <si>
    <t>102-15-2.2.12</t>
  </si>
  <si>
    <t>a description of governance mechanisms in place specifically to manage these risks and opportunities, and identification of other related risks and opportunities.</t>
  </si>
  <si>
    <t>102-16</t>
  </si>
  <si>
    <t>Values, principles, standards, and norms of behavior</t>
  </si>
  <si>
    <t>102-16-a</t>
  </si>
  <si>
    <t>A description of the organization’s values, principles, standards, and norms of behavior.</t>
  </si>
  <si>
    <t>102-16-3.1</t>
  </si>
  <si>
    <t>When compiling the information specified in Disclosure 102-16, the reporting organization should provide additional information about its values, principles, standards, and norms of behavior, including:</t>
  </si>
  <si>
    <t>102-16-3.1.1</t>
  </si>
  <si>
    <t>how they were developed and approved;</t>
  </si>
  <si>
    <t>102-16-3.1.2</t>
  </si>
  <si>
    <t>whether training on them is given regularly to all and new governance body members, workers performing the organization’s activities, and business partners;</t>
  </si>
  <si>
    <t>102-16-3.1.3</t>
  </si>
  <si>
    <t>whether they need to be read and signed regularly by all and new governance body members, workers performing the organization’s activities, and business partners;</t>
  </si>
  <si>
    <t>102-16-3.1.4</t>
  </si>
  <si>
    <t>whether any executive-level positions maintain responsibility for them;</t>
  </si>
  <si>
    <t>102-16-3.1.5</t>
  </si>
  <si>
    <t>whether they are available in different languages to reach all governance body members, workers performing the organization’s activities, business partners, and other stakeholders.</t>
  </si>
  <si>
    <t>102-17</t>
  </si>
  <si>
    <t>Mechanisms for advice and concerns about ethics</t>
  </si>
  <si>
    <t>102-17-a</t>
  </si>
  <si>
    <t>A description of internal and external mechanisms for:</t>
  </si>
  <si>
    <t>102-17-a-i</t>
  </si>
  <si>
    <t>seeking advice about ethical and lawful behavior, and organizational integrity;</t>
  </si>
  <si>
    <t>102-17-a-ii</t>
  </si>
  <si>
    <t>reporting concerns about unethical or unlawful behavior, and organizational integrity.</t>
  </si>
  <si>
    <t>102-18</t>
  </si>
  <si>
    <t>Governance structure</t>
  </si>
  <si>
    <t>102-18-a</t>
  </si>
  <si>
    <t>Governance structure of the organization, including committees of the highest governance body.</t>
  </si>
  <si>
    <t>102-18-b</t>
  </si>
  <si>
    <t>Committees responsible for decision-making on economic, environmental, and social topics.</t>
  </si>
  <si>
    <t>102-19</t>
  </si>
  <si>
    <t>Delegating authority</t>
  </si>
  <si>
    <t>102-19-a</t>
  </si>
  <si>
    <t>Process for delegating authority for economic, environmental, and social topics from the highest governance body to senior executives and other employees.</t>
  </si>
  <si>
    <t>102-20</t>
  </si>
  <si>
    <t>Executive-level responsibility for economic, environmental, and social topics</t>
  </si>
  <si>
    <t>102-20-a</t>
  </si>
  <si>
    <t>Whether the organization has appointed an executive-level position or positions with responsibility for economic, environmental, and social topics.</t>
  </si>
  <si>
    <t>102-20-b</t>
  </si>
  <si>
    <t>Whether post holders report directly to the highest governance body.</t>
  </si>
  <si>
    <t>102-21</t>
  </si>
  <si>
    <t>Consulting stakeholders on economic, environmental, and social topics</t>
  </si>
  <si>
    <t>102-21-a</t>
  </si>
  <si>
    <t>Processes for consultation between stakeholders and the highest governance body on economic, environmental, and social topics.</t>
  </si>
  <si>
    <t>102-21-b</t>
  </si>
  <si>
    <t>If consultation is delegated, describe to whom it is delegated and how the resulting feedback is provided to the highest governance body.</t>
  </si>
  <si>
    <t>102-22</t>
  </si>
  <si>
    <t>Composition of the highest governance body and its committees</t>
  </si>
  <si>
    <t>102-22-a</t>
  </si>
  <si>
    <t>Composition of the highest governance body and its committees by:</t>
  </si>
  <si>
    <t>102-22-a-i</t>
  </si>
  <si>
    <t>executive or non-executive</t>
  </si>
  <si>
    <t>102-22-a-ii</t>
  </si>
  <si>
    <t>Independence</t>
  </si>
  <si>
    <t>102-22-a-iii</t>
  </si>
  <si>
    <t>tenure on the governance body</t>
  </si>
  <si>
    <t>102-22-a-iv</t>
  </si>
  <si>
    <t>number of each individual’s other significant positions and commitments, and the nature of the commitments</t>
  </si>
  <si>
    <t>102-22-a-v</t>
  </si>
  <si>
    <t>gender</t>
  </si>
  <si>
    <t>102-22-a-vi</t>
  </si>
  <si>
    <t>membership of under-represented social groups</t>
  </si>
  <si>
    <t>102-22-a-vii</t>
  </si>
  <si>
    <t>competencies relating to economic, environmental, and social topics</t>
  </si>
  <si>
    <t>102-22-a-viii</t>
  </si>
  <si>
    <t xml:space="preserve">stakeholder representation
</t>
  </si>
  <si>
    <t>102-23</t>
  </si>
  <si>
    <t>102-23-a</t>
  </si>
  <si>
    <t>Whether the chair of the highest governance body is also an executive officer in the organization.</t>
  </si>
  <si>
    <t>102-23-b</t>
  </si>
  <si>
    <t>If the chair is also an executive officer, describe his or her function within the organization’s management and the reasons for this arrangement.</t>
  </si>
  <si>
    <t>102-24</t>
  </si>
  <si>
    <t>Nominating and selecting the highest governance body</t>
  </si>
  <si>
    <t>102-24-a</t>
  </si>
  <si>
    <t>Nomination and selection processes for the highest governance body and its committees.</t>
  </si>
  <si>
    <t>102-24-b</t>
  </si>
  <si>
    <t>Criteria used for nominating and selecting highest governance body members, including whether and how:</t>
  </si>
  <si>
    <t>102-24-b-i</t>
  </si>
  <si>
    <t>stakeholders (including shareholders) are involved</t>
  </si>
  <si>
    <t>102-24-b-ii</t>
  </si>
  <si>
    <t>diversity is considered</t>
  </si>
  <si>
    <t>102-24-b-iii</t>
  </si>
  <si>
    <t>independence is considered</t>
  </si>
  <si>
    <t>102-24-b-iv</t>
  </si>
  <si>
    <t>expertise and experience relating to economic, environmental, and social topics are considered.</t>
  </si>
  <si>
    <t>102-25</t>
  </si>
  <si>
    <t>102-25-a</t>
  </si>
  <si>
    <t>Processes for the highest governance body to ensure conflicts of interest are avoided and managed.</t>
  </si>
  <si>
    <t>102-25-b</t>
  </si>
  <si>
    <t>Whether conflicts of interest are disclosed to stakeholders, including, as a minimum:</t>
  </si>
  <si>
    <t>102-25-b-i</t>
  </si>
  <si>
    <t>Cross-board membership</t>
  </si>
  <si>
    <t>102-25-b-ii</t>
  </si>
  <si>
    <t>Cross-shareholding with suppliers and other stakeholders</t>
  </si>
  <si>
    <t>102-25-b-iii</t>
  </si>
  <si>
    <t>Existence of controlling shareholder</t>
  </si>
  <si>
    <t>102-25-b-iv</t>
  </si>
  <si>
    <t>Related party disclosures.</t>
  </si>
  <si>
    <t>102-25-4.1</t>
  </si>
  <si>
    <t xml:space="preserve">When compiling the information specified in Disclosure 102-25, the reporting organization should align the definition of controlling shareholder to the definition used for the purpose of the organization’s consolidated financial statements or equivalent documents. </t>
  </si>
  <si>
    <t>102-26</t>
  </si>
  <si>
    <t>Role of highest governance body in setting purpose, values, and strategy</t>
  </si>
  <si>
    <t>102-26-a</t>
  </si>
  <si>
    <t>Highest governance body’s and senior executives’ roles in the development, approval, and updating of the organization’s purpose, value or mission statements, strategies, policies, and goals related to economic, environmental, and social topics.</t>
  </si>
  <si>
    <t>102-27</t>
  </si>
  <si>
    <t>Collective knowledge of highest governance body</t>
  </si>
  <si>
    <t>102-27-a</t>
  </si>
  <si>
    <t>Measures taken to develop and enhance the highest governance body’s collective knowledge of economic, environmental, and social topics.</t>
  </si>
  <si>
    <t>102-28</t>
  </si>
  <si>
    <t>Evaluating the highest governance body’s performance</t>
  </si>
  <si>
    <t>102-28-a</t>
  </si>
  <si>
    <t>Processes for evaluating the highest governance body’s performance with respect to governance of economic, environmental, and social topics.</t>
  </si>
  <si>
    <t>102-28-b</t>
  </si>
  <si>
    <t>Whether such evaluation is independent or not, and its frequency.</t>
  </si>
  <si>
    <t>102-28-c</t>
  </si>
  <si>
    <t>Whether such evaluation is a self-assessment.</t>
  </si>
  <si>
    <t>102-28-d</t>
  </si>
  <si>
    <t>Actions taken in response to evaluation of the highest governance body’s performance with respect to governance of economic, environmental, and social topics, including, as a minimum, changes in membership and organizational practice.</t>
  </si>
  <si>
    <t>102-29</t>
  </si>
  <si>
    <t>Identifying and managing economic, environmental, and social impacts</t>
  </si>
  <si>
    <t>102-29-a</t>
  </si>
  <si>
    <t>Highest governance body’s role in identifying and managing economic, environmental, and social topics and their impacts, risks, and opportunities – including its role in the implementation of due diligence processes.</t>
  </si>
  <si>
    <t>102-29-b</t>
  </si>
  <si>
    <t>Whether stakeholder consultation is used to support the highest governance body’s identification and management of economic, environmental, and social topics and their impacts, risks, and opportunities.</t>
  </si>
  <si>
    <t>102-30</t>
  </si>
  <si>
    <t>Effectiveness of risk management processes</t>
  </si>
  <si>
    <t>102-30-a</t>
  </si>
  <si>
    <t>Highest governance body’s role in reviewing the effectiveness of the organization’s risk management processes for economic, environmental, and social topics.</t>
  </si>
  <si>
    <t>102-31</t>
  </si>
  <si>
    <t>Review of economic, environmental, and social topics</t>
  </si>
  <si>
    <t>102-31-a</t>
  </si>
  <si>
    <t>Frequency of the highest governance body’s review of economic, environmental, and social topics and their impacts, risks, and opportunities.</t>
  </si>
  <si>
    <t>102-32</t>
  </si>
  <si>
    <t>Highest governance body’s role in sustainability reporting</t>
  </si>
  <si>
    <t>102-32-a</t>
  </si>
  <si>
    <t>The highest committee or position that formally reviews and approves the organization’s sustainability report and ensures that all material topics are covered.</t>
  </si>
  <si>
    <t>102-33</t>
  </si>
  <si>
    <t>Communicating critical concerns</t>
  </si>
  <si>
    <t>102-33-a</t>
  </si>
  <si>
    <t>Process for communicating critical concerns to the highest governance body.</t>
  </si>
  <si>
    <t>102-34</t>
  </si>
  <si>
    <t>Nature and total number of critical concerns</t>
  </si>
  <si>
    <t>102-34-a</t>
  </si>
  <si>
    <t>Total number and nature of critical concerns that were communicated to the highest governance body.</t>
  </si>
  <si>
    <t>102-34-b</t>
  </si>
  <si>
    <t>Mechanism(s) used to address and resolve critical concerns.</t>
  </si>
  <si>
    <t>102-35</t>
  </si>
  <si>
    <t>102-35-a</t>
  </si>
  <si>
    <t>Remuneration policies for the highest governance body and senior executives for the following types of remuneration:</t>
  </si>
  <si>
    <t>102-35-a-i</t>
  </si>
  <si>
    <t>Fixed pay and variable pay, including performance-based pay, equity-based pay, bonuses, and deferred or vested shares</t>
  </si>
  <si>
    <t>102-35-a-ii</t>
  </si>
  <si>
    <t>Sign-on bonuses or recruitment incentive payments</t>
  </si>
  <si>
    <t>102-35-a-iii</t>
  </si>
  <si>
    <t>Termination payments</t>
  </si>
  <si>
    <t>102-35-a-iv</t>
  </si>
  <si>
    <t>Clawbacks</t>
  </si>
  <si>
    <t>102-35-a-v</t>
  </si>
  <si>
    <t>Retirement benefits, including the difference between benefit schemes and contribution rates for the highest governance body, senior executives, and all other employees</t>
  </si>
  <si>
    <t>102-35-b</t>
  </si>
  <si>
    <t>How performance criteria in the remuneration policies relate to the highest governance body’s and senior executives’ objectives for economic, environmental, and social topics.</t>
  </si>
  <si>
    <t>102-35-4.2</t>
  </si>
  <si>
    <t>When compiling the information specified in Disclosure 102-35, the reporting organization should, if performance-related pay is used, describe:</t>
  </si>
  <si>
    <t>102-35-4.3</t>
  </si>
  <si>
    <t>When compiling the information specified in Disclosure 102-35, the reporting organization should, if termination payments are used, explain whether:</t>
  </si>
  <si>
    <t>102-35-4.2.1</t>
  </si>
  <si>
    <t>how remuneration and incentive-related pay for senior executives are designed to reward longer-term performance;</t>
  </si>
  <si>
    <t>102-35-4.2.2</t>
  </si>
  <si>
    <t>how performance criteria in the remuneration policies relate to the highest governance body’s and senior executives’ objectives for economic, environmental, and social topics for the reporting period and the period ahead.</t>
  </si>
  <si>
    <t>102-35-4.3.1</t>
  </si>
  <si>
    <t>notice periods for governance body members and senior executives are different from those for other employees;</t>
  </si>
  <si>
    <t>102-35-4.3.2</t>
  </si>
  <si>
    <t>termination payments for governance body members and senior executives are different from those for other employees;</t>
  </si>
  <si>
    <t>102-35-4.3.3</t>
  </si>
  <si>
    <t>any payments other than those related to the notice period are paid to departing governance body members and senior executives;</t>
  </si>
  <si>
    <t>102-35-4.3.4</t>
  </si>
  <si>
    <t>any mitigation clauses are included in the termination arrangements.</t>
  </si>
  <si>
    <t>102-36</t>
  </si>
  <si>
    <t>Process for determining remuneration</t>
  </si>
  <si>
    <t>102-36-a</t>
  </si>
  <si>
    <t>Process for determining remuneration.</t>
  </si>
  <si>
    <t>102-36-b</t>
  </si>
  <si>
    <t>Whether remuneration consultants are involved in determining remuneration and whether they are independent of management.</t>
  </si>
  <si>
    <t>102-36-c</t>
  </si>
  <si>
    <t>Any other relationships that the remuneration consultants have with the organization.</t>
  </si>
  <si>
    <t>102-37</t>
  </si>
  <si>
    <t>Stakeholders’ involvement in remuneration</t>
  </si>
  <si>
    <t>102-37-a</t>
  </si>
  <si>
    <t>How stakeholders’ views are sought and taken into account regarding remuneration.</t>
  </si>
  <si>
    <t>102-37-a-b</t>
  </si>
  <si>
    <t>If applicable, the results of votes on remuneration policies and proposals.</t>
  </si>
  <si>
    <t>102-38</t>
  </si>
  <si>
    <t>102-38-a</t>
  </si>
  <si>
    <t>Ratio of the annual total compensation for the organization’s highest-paid individual in each country of significant operations to the median annual total compensation for all employees (excluding the highest-paid individual) in the same country.</t>
  </si>
  <si>
    <t>102-38-4.4</t>
  </si>
  <si>
    <t>When compiling the information specified in Disclosure 102-38, the reporting organization shall, for each country of significant operations:</t>
  </si>
  <si>
    <t>102-38-4.5</t>
  </si>
  <si>
    <t>When compiling the information specified in Disclosure 102-38, the reporting organization should:</t>
  </si>
  <si>
    <t>102-38-4.4.1</t>
  </si>
  <si>
    <t>identify the highest-paid individual for the reporting period, as defined by total compensation;</t>
  </si>
  <si>
    <t>102-38-4.4.2</t>
  </si>
  <si>
    <t>calculate the median annual total compensation for all employees, except the highest paid individual;</t>
  </si>
  <si>
    <t>102-38-4.4.3</t>
  </si>
  <si>
    <t>calculate the ratio of the annual total compensation of the highest-paid individual to the median annual total compensation for all employees.</t>
  </si>
  <si>
    <t>102-38-4.5.1</t>
  </si>
  <si>
    <t>for each country of significant operations, define and report the composition of the annual total compensation for the highest-paid individual and for all employees as follows:</t>
  </si>
  <si>
    <t>102-38-4.5.2</t>
  </si>
  <si>
    <t>Depending on the organization’s remuneration policies and availability of data, consider the following components for the calculation:</t>
  </si>
  <si>
    <t>102-39</t>
  </si>
  <si>
    <t>Percentage increase in annual total compensation ratio</t>
  </si>
  <si>
    <t>102-39-a</t>
  </si>
  <si>
    <t>Ratio of the percentage increase in annual total compensation for the organization’s highest-paid individual in each country of significant operations to the median percentage increase in annual total compensation for all employees (excluding the highest-paid individual) in the same country.</t>
  </si>
  <si>
    <t>102-39-4.6</t>
  </si>
  <si>
    <t>When compiling the information specified in Disclosure 102-39, the reporting organization shall, for each country of significant operations:</t>
  </si>
  <si>
    <t>102-39-4.7</t>
  </si>
  <si>
    <t>When compiling the information specified in Disclosure 102-39, the reporting organization should:</t>
  </si>
  <si>
    <t>102-39-4.6.1</t>
  </si>
  <si>
    <t>identify the highest-paid individual for the reporting period, as defined by total compensation; 4.6.2 calculate the percentage increase in the highest-paid individual’s compensation from prior period to the reporting period;</t>
  </si>
  <si>
    <t>102-39-4.6.3</t>
  </si>
  <si>
    <t>calculate median annual total compensation for all employees except the highest-paid individual;</t>
  </si>
  <si>
    <t>102-39-4.6.4</t>
  </si>
  <si>
    <t>calculate the percentage increase of the median annual total compensation from the previous reporting period to the current reporting period;</t>
  </si>
  <si>
    <t>102-39-4.6.5</t>
  </si>
  <si>
    <t>calculate the ratio of the annual total compensation percentage increase of the highest-paid individual to the median annual total compensation percentage increase for all employees.</t>
  </si>
  <si>
    <t>102-39-4.7.1</t>
  </si>
  <si>
    <t>102-39-4.7.2</t>
  </si>
  <si>
    <t>102-40</t>
  </si>
  <si>
    <t>List of stakeholder groups</t>
  </si>
  <si>
    <t>102-40-a</t>
  </si>
  <si>
    <t>A list of stakeholder groups engaged by the organization.</t>
  </si>
  <si>
    <t>102-41</t>
  </si>
  <si>
    <t>102-41-a</t>
  </si>
  <si>
    <t>Percentage of total employees covered by collective bargaining agreements.</t>
  </si>
  <si>
    <t>102-41-5.1</t>
  </si>
  <si>
    <t xml:space="preserve">When compiling the information specified in Disclosure 102-41, the reporting organization should use data from Disclosure 102-7 as the basis for calculating the percentage. </t>
  </si>
  <si>
    <t>102-42</t>
  </si>
  <si>
    <t>Identifying and selecting stakeholders</t>
  </si>
  <si>
    <t>102-42-a</t>
  </si>
  <si>
    <t>The basis for identifying and selecting stakeholders with whom to engage.</t>
  </si>
  <si>
    <t>102-42-5.2</t>
  </si>
  <si>
    <t>When compiling the information specified in Disclosure 102-42, the reporting organization should describe the process for:</t>
  </si>
  <si>
    <t>102-42-5.2.1</t>
  </si>
  <si>
    <t>defining its stakeholder groups;</t>
  </si>
  <si>
    <t>102-42-5.2.2</t>
  </si>
  <si>
    <t>determining the groups with which to engage and not to engage.</t>
  </si>
  <si>
    <t>102-43</t>
  </si>
  <si>
    <t>102-43-a</t>
  </si>
  <si>
    <t>The organization’s approach to stakeholder engagement, including frequency of engagement by type and by stakeholder group, and an indication of whether any of the engagement was undertaken specifically as part of the report preparation process.</t>
  </si>
  <si>
    <t>102-44</t>
  </si>
  <si>
    <t>Key topics and concerns raised</t>
  </si>
  <si>
    <t>102-44-a</t>
  </si>
  <si>
    <t>Key topics and concerns that have been raised through stakeholder engagement, including:</t>
  </si>
  <si>
    <t>102-44-a-i</t>
  </si>
  <si>
    <t>how the organization has responded to those key topics and concerns, including through its reporting</t>
  </si>
  <si>
    <t>102-44-a-ii</t>
  </si>
  <si>
    <t>the stakeholder groups that raised each of the key topics and concerns.</t>
  </si>
  <si>
    <t>102-45</t>
  </si>
  <si>
    <t>Entities included in the consolidated financial statements</t>
  </si>
  <si>
    <t>102-45-a</t>
  </si>
  <si>
    <t>A list of all entities included in the organization’s consolidated financial statements or equivalent documents.</t>
  </si>
  <si>
    <t>102-45-b</t>
  </si>
  <si>
    <t>Whether any entity included in the organization’s consolidated financial statements or equivalent documents is not covered by the report.</t>
  </si>
  <si>
    <t>102-46</t>
  </si>
  <si>
    <t>Defining report content and topic Boundaries</t>
  </si>
  <si>
    <t>102-46-a</t>
  </si>
  <si>
    <t>An explanation of the process for defining the report content and the topic Boundaries.</t>
  </si>
  <si>
    <t>102-46-b</t>
  </si>
  <si>
    <t>An explanation of how the organization has implemented the Reporting Principles for defining report content.</t>
  </si>
  <si>
    <t>102-46-6.1</t>
  </si>
  <si>
    <t>When compiling the information specified in Disclosure 102-46, the reporting organization shall include an explanation of how the Materiality principle was applied to identify material topics, including any assumptions made.</t>
  </si>
  <si>
    <t>102-46-6.2</t>
  </si>
  <si>
    <t>When compiling the information specified in Disclosure 102-46, the reporting organization should include an explanation of:</t>
  </si>
  <si>
    <t>102-46-6.2.1</t>
  </si>
  <si>
    <t>the steps taken to define the content of the report and to define the topic Boundaries;</t>
  </si>
  <si>
    <t>102-46-6.2.2</t>
  </si>
  <si>
    <t>at which steps in the process each of the Reporting Principles for defining report content was applied;</t>
  </si>
  <si>
    <t>102-46-6.2.3</t>
  </si>
  <si>
    <t>assumptions and subjective judgements made in the process;</t>
  </si>
  <si>
    <t>102-46-6.2.4</t>
  </si>
  <si>
    <t>challenges the organization encountered when applying the Reporting Principles for defining report content.</t>
  </si>
  <si>
    <t>102-47</t>
  </si>
  <si>
    <t>102-47-a</t>
  </si>
  <si>
    <t>A list of the material topics identified in the process for defining report content.</t>
  </si>
  <si>
    <t>102-48</t>
  </si>
  <si>
    <t>102-48-a</t>
  </si>
  <si>
    <t>The effect of any restatements of information given in previous reports, and the reasons for such restatements.</t>
  </si>
  <si>
    <t>102-49</t>
  </si>
  <si>
    <t>Changes in reporting</t>
  </si>
  <si>
    <t>102-49-a</t>
  </si>
  <si>
    <t>Significant changes from previous reporting periods in the list of material topics and topic Boundaries.</t>
  </si>
  <si>
    <t>102-50</t>
  </si>
  <si>
    <t>Reporting period</t>
  </si>
  <si>
    <t>102-50-a</t>
  </si>
  <si>
    <t>Reporting period for the information provided.</t>
  </si>
  <si>
    <t>102-51</t>
  </si>
  <si>
    <t>Date of most recent report</t>
  </si>
  <si>
    <t>102-51-a</t>
  </si>
  <si>
    <t>If applicable, the date of the most recent previous report.</t>
  </si>
  <si>
    <t>102-52</t>
  </si>
  <si>
    <t>Reporting cycle</t>
  </si>
  <si>
    <t>102-52-a</t>
  </si>
  <si>
    <t>Reporting cycle.</t>
  </si>
  <si>
    <t>102-53</t>
  </si>
  <si>
    <t>Contact point for questions regarding the report</t>
  </si>
  <si>
    <t>102-53-a</t>
  </si>
  <si>
    <t>The contact point for questions regarding the report or its contents.</t>
  </si>
  <si>
    <t>102-54</t>
  </si>
  <si>
    <t>Claims of reporting in accordance with the GRI Standards</t>
  </si>
  <si>
    <t>102-54-a</t>
  </si>
  <si>
    <t>The claim made by the organization, if it has prepared a report in accordance with the GRI Standards, either:</t>
  </si>
  <si>
    <t>102-54-a-i</t>
  </si>
  <si>
    <t>‘This report has been prepared in accordance with the GRI Standards: Core option’</t>
  </si>
  <si>
    <t>102-54-a-ii</t>
  </si>
  <si>
    <t>‘This report has been prepared in accordance with the GRI Standards: Comprehensive option’.</t>
  </si>
  <si>
    <t>102-55</t>
  </si>
  <si>
    <t>GRI content index</t>
  </si>
  <si>
    <t>102-55-a</t>
  </si>
  <si>
    <t>The GRI content index, which specifies each of the GRI Standards used and lists all disclosures included in the report.</t>
  </si>
  <si>
    <t>102-55-b</t>
  </si>
  <si>
    <t>For each disclosure, the content index shall include:</t>
  </si>
  <si>
    <t>102-55-b-i</t>
  </si>
  <si>
    <t>the number of the disclosure (for disclosures covered by the GRI Standards);</t>
  </si>
  <si>
    <t>102-55-b-ii</t>
  </si>
  <si>
    <t>the page number(s) or URL(s) where the information can be found, either within the report or in other published materials</t>
  </si>
  <si>
    <t>102-55-b-iii</t>
  </si>
  <si>
    <t>if applicable, and where permitted, the reason(s) for omission when a required disclosure cannot be made.</t>
  </si>
  <si>
    <t>102-55-6.3</t>
  </si>
  <si>
    <t>When reporting the GRI content index as specified in Disclosure 102-55, the reporting organization shall:</t>
  </si>
  <si>
    <t>102-55-6.4</t>
  </si>
  <si>
    <t>When compiling the information specified in Disclosure 102-55, the reporting organization should include in the GRI content index the title of each disclosure made (e.g., Name of the organization), in addition to the number (e.g., 102-1).</t>
  </si>
  <si>
    <t>102-55-6.3.1</t>
  </si>
  <si>
    <t>include the words ‘GRI Content Index’ in the title;</t>
  </si>
  <si>
    <t>102-55-6.3.2</t>
  </si>
  <si>
    <t>present the complete GRI content index in one location;</t>
  </si>
  <si>
    <t>102-55-6.3.3</t>
  </si>
  <si>
    <t>include in the report a link or reference to the GRI content index, if it is not provided in the report itself;</t>
  </si>
  <si>
    <t>102-55-6.3.4</t>
  </si>
  <si>
    <t>for each GRI Standard used, include the title and publication year (e.g., GRI 102: General Disclosures 2016);</t>
  </si>
  <si>
    <t>102-55-6.3.5</t>
  </si>
  <si>
    <t>include any additional material topics reported on which are not covered by the GRI Standards, including page number(s) or URL(s) where the information can be found.</t>
  </si>
  <si>
    <t>102-56</t>
  </si>
  <si>
    <t>102-56-a</t>
  </si>
  <si>
    <t>A description of the organization’s policy and current practice with regard to seeking external assurance for the report.</t>
  </si>
  <si>
    <t>102-56-b</t>
  </si>
  <si>
    <t>If the report has been externally assured:</t>
  </si>
  <si>
    <t>102-56-b-i</t>
  </si>
  <si>
    <t>A reference to the external assurance report, statements, or opinions. If not included in the assurance report accompanying the sustainability report, a description of what has and what has not been assured and on what basis, including the assurance standards used, the level of assurance obtained, and any limitations of the assurance process</t>
  </si>
  <si>
    <t>102-56-b-ii</t>
  </si>
  <si>
    <t>The relationship between the organization and the assurance provider.</t>
  </si>
  <si>
    <t>102-56-b-iii</t>
  </si>
  <si>
    <t>Whether and how the highest governance body or senior executives are involved in seeking external assurance for the organization’s sustainability report.</t>
  </si>
  <si>
    <t>102-10 Guidance</t>
  </si>
  <si>
    <t>This disclosure covers significant changes during the reporting period.
Significant changes to the supply chain are those that can cause or contribute to significant economic, environmental, and social impacts.
Examples of significant changes can include:
	•	moving parts of the supply chain from one country to another;
	•	changing the structure of the supply chain, such as the outsourcing of a significant part of an organization’s activities.</t>
  </si>
  <si>
    <t>102-11 Guidance</t>
  </si>
  <si>
    <t>Disclosure 102-11 can include an organization’s approach to risk management in operational planning, or when developing and introducing new products.
Background
The precautionary approach was introduced by the United Nations in Principle 15 of ‘The Rio Declaration on Environment and Development’. It states: ‘In order to protect the environment, the precautionary approach shall be widely applied by States according to their capabilities. Where there are threats of serious or irreversible damage, lack of full scientific certainty shall not be used as a reason for postponing cost-effective measures to prevent environmental degradation.’ Applying the Precautionary Principle can help an organization to reduce or to avoid negative impacts on the environment. See reference 13 in the References section.</t>
  </si>
  <si>
    <t>102-14 Guidance</t>
  </si>
  <si>
    <t>See references 14, 15 and 16 in the References section.</t>
  </si>
  <si>
    <t>102-16 Guidance</t>
  </si>
  <si>
    <t>Values, principles, standards and norms of behavior can include codes of conduct and ethics. The highest governance body’s and senior executives’ roles in the development, approval, and updating of value statements is reported under Disclosure 102-26.</t>
  </si>
  <si>
    <t>102-17 Guidance</t>
  </si>
  <si>
    <t>Examples of elements that can be described include:
	•	Who is assigned the overall responsibility for the mechanisms to seek advice about and report on behavior;
	•	Whether any mechanisms are independent of the organization;
	•	Whether and how workers performing the organization’s activities, business partners, and other stakeholders are informed of the mechanisms;
	•	Whether training on them is given to workers performing the organization’s activities and business partners;
	•	The availability and accessibility of the mechanisms to workers performing the organization’s activities and business partners, such as the total number of hours per day, days per week, and availability in different languages;
	•	Whether requests for advice and concerns are treated confidentially;
	•	Whether the mechanisms can be used anonymously;
	•	The total number of requests for advice received, their type, and the percentage that were answered during the reporting period;
	•	The total number of concerns reported, the type of misconduct reported, and the percentage of concerns that were addressed, resolved, or found to be unsubstantiated during the reporting period;
	•	Whether the organization has a non-retaliation policy;
	•	The process through which concerns are investigated;
	•	The level of satisfaction of those who used the mechanisms.
Background
An organization can provide means for stakeholders to seek advice about ethical and lawful behavior, and organizational integrity, or to report concerns about these matters. These means can include escalating issues through line management, whistleblowing mechanisms, and hotlines.</t>
  </si>
  <si>
    <t>102-25 Guidance</t>
  </si>
  <si>
    <t>See reference 11 in the References section.</t>
  </si>
  <si>
    <t>102-29 Guidance</t>
  </si>
  <si>
    <t>See references 11, 14, 15 and 16 in the References section.</t>
  </si>
  <si>
    <t>102-3 Guidance</t>
  </si>
  <si>
    <t>Headquarters refers to an organization’s administrative center, from which it is controlled or directed.</t>
  </si>
  <si>
    <t>102-30 Guidance</t>
  </si>
  <si>
    <t>102-31 Guidance</t>
  </si>
  <si>
    <t>102-34 Guidance</t>
  </si>
  <si>
    <t>When the exact nature of concerns is sensitive due to regulatory or legal restrictions, this disclosure can be limited to the information that the reporting organization is able to provide without jeopardizing confidentiality. For more information on reasons for omission, see GRI 101: Foundation.</t>
  </si>
  <si>
    <t>102-40 Guidance</t>
  </si>
  <si>
    <t>Examples of stakeholder groups are:
	•	civil society
	•	customers
	•	employees and workers who are not employees
	•	trade unions
	•	local communities
	•	shareholders and providers of capital
	•	suppliers</t>
  </si>
  <si>
    <t>102-41 Guidance</t>
  </si>
  <si>
    <t>This disclosure asks for the percentage of employees covered by collective bargaining agreements. It does not ask for the percentage of employees belonging to trade unions.
Collective bargaining refers to all negotiations which take place between one or more employers or employers' organizations, on the one hand, and one or more workers' organizations (trade unions), on the other, for determining working conditions and terms of employment or for regulating relations between employers and workers. Therefore, a collective bargaining agreement represents a form of joint decision-making concerning the organization’s operations. By definition, collective bargaining agreements are obligations (often legally binding) that the organization has undertaken. The organization is expected to understand the coverage of the agreement (the workers to whom it is obligated to apply the terms of the agreement).
Collective agreements can be made at various levels and for categories and groups of workers. Collective agreements can be at the level of the organization; at the industry level, in countries where that is the practice;
or at both. Collective agreements can cover specific groups of workers; for example, those performing a specific activity or working at a specific location.
See references 1, 2, 3, 4, 5, 8 and 9 in the References section.</t>
  </si>
  <si>
    <t>102-43 Guidance</t>
  </si>
  <si>
    <t>Methods of stakeholder engagement can include surveys (such as supplier, customer, or worker surveys), focus groups, community panels, corporate advisory panels, written communication, management or union structures, collective bargaining agreements, and other mechanisms.
For many organizations, customers are a relevant stakeholder group. As well as measuring an organization’s sensitivity to its customers’ needs and preferences, customer satisfaction or dissatisfaction can give insight into the degree to which the organization considers the needs of stakeholders.</t>
  </si>
  <si>
    <t>102-44 Guidance</t>
  </si>
  <si>
    <t>As part of the key topics and concerns raised by stakeholders, this disclosure can include the results or key conclusions of customer surveys (based on statistically relevant sample sizes) conducted in the reporting period.These surveys can indicate customer satisfaction and dissatisfaction relating to:
	•	the organization as a whole
	•	a major product or service category
	•	significant locations of operation</t>
  </si>
  <si>
    <t>102-45 Guidance</t>
  </si>
  <si>
    <t>An organization can report Disclosure 102-45 by referencing the information in publicly available consolidated financial statements or equivalent documents.</t>
  </si>
  <si>
    <t>102-46 Guidance</t>
  </si>
  <si>
    <t>The four Reporting Principles for defining report content are: Stakeholder Inclusiveness, Sustainability Context, Materiality, and Completeness. Together, these Principles help an organization decide which content to include in the report by considering the organization’s activities, impacts, and the substantive expectations and interests of its stakeholders.
This disclosure asks for an explanation of how the organization has defined its report content and topic Boundaries, and how these four Principles have been implemented. This explanation also requires a specific description of how the Materiality principle has been applied, including how material topics were identified based on the two dimensions of the principle.
This explanation can also include:
	•	the steps taken to identify relevant topics (i.e., those that potentially merit inclusion in the report);
	•	how the relative priority of material topics was determined.
For more information on the Reporting Principles for defining report content, see GRI 101: Foundation. The description of the topic Boundary for each material topic is reported under Disclosure 103-1 in GRI 103: Management Approach.</t>
  </si>
  <si>
    <t>102-47 Guidance</t>
  </si>
  <si>
    <t>Material topics are those that an organization has prioritized for inclusion in the report. This prioritization exercise is carried out using the Stakeholder Inclusiveness and the Materiality principles. The Materiality principle identifies material topics based on the following two dimensions:
	•	The significance of the organization’s economic, environmental, and social impacts;
	•	Their substantive influence on the assessments and decisions of stakeholders.
For more information on the Stakeholder Inclusiveness and Materiality principles, see GRI 101: Foundation.
The explanation of why each topic is material is reported under Disclosure 103-1 in GRI 103: Management Approach.</t>
  </si>
  <si>
    <t>102-48 Guidance</t>
  </si>
  <si>
    <t>Restatements can result from:
	•	mergers or acquisitions
	•	change of base years or periods
	•	nature of business
	•	measurement methods</t>
  </si>
  <si>
    <t>102-50 Guidance</t>
  </si>
  <si>
    <t>The reporting period can be, for example, the fiscal or calendar year.</t>
  </si>
  <si>
    <t>102-51 Guidance</t>
  </si>
  <si>
    <t>If this is the first report prepared by the reporting organization, the response to this disclosure can state this.</t>
  </si>
  <si>
    <t>102-52 Guidance</t>
  </si>
  <si>
    <t>The reporting cycle can be, for example, annual or biennial.</t>
  </si>
  <si>
    <t>102-54 Guidance</t>
  </si>
  <si>
    <t>Using GRI Standards: can choose one of two options (Core or Comprehensive), depending on the degree to which the GRI Standards have been applied. For each option, there is a corresponding claim, or statement of use, that the organization is required to include in the report. These claims have set wording.
For more information on making claims related to the use of the GRI Standards, see Section 3 in GRI 101: Foundation.</t>
  </si>
  <si>
    <t>102-55 Guidance</t>
  </si>
  <si>
    <t>The content index required by this disclosure is a navigation tool that specifies which GRI Standards have been used, which disclosures have been made, and where these disclosures can be found in the report or other location. It enables stakeholders to gain a quick overview of the report and facilitates easy navigation across reports. Any organization making a claim that its report has been prepared in accordance with the GRI Standards is required to include a GRI content index in its report or provide a link to where the content index can be found. See Table 1 in GRI 101: Foundation for more information.
The disclosure number refers to the unique numeric identifier for each disclosure in the GRI Standards (e.g., 102-53).
The page numbers (when the report is PDF-based) or URLs (when the report is web-based) referenced in the content index are expected to be specific enough to direct stakeholders to the information for the disclosures made. If a disclosure is spread over multiple pages or URLs, the content index references all pages and URLs where the information can be found.
See ‘Reporting required disclosures using references’ in GRI 101: Foundation for more information. References to webpages and documents other than the report, such as the annual financial report or a policy document, can be included in the content index as long as they have a specific page number or a direct URL to the webpage.
Material topics that are not covered by the GRI Standards but are included in the report are also required to be in the content index. See ‘Reporting on material topics’ in GRI 101: Foundation for more information on how to report on these topics, and Table 1 of this Standard for an example of how to include these topics in the context index.
While in principle it is up to the reporting organization to add direct answers to the content index, too much text can diminish the clarity and navigation of the index. Additional content can also be included in the content index, for example to show the connection with other reporting standards or frameworks. Such additions can be made to add clarity for stakeholders, as long as they do not compromise the readability of the content index. See clause 3.2 in GRI 101: Foundation, which specifies the required information to provide when giving reasons for omission.
The organization can use Table 1 of this Standard as one possible format to prepare the GRI content index.</t>
  </si>
  <si>
    <t>102-56 Guidance</t>
  </si>
  <si>
    <t>Background
An organization can use a variety of approaches to enhance the credibility of its report. The use of external assurance for sustainability reports is advised in addition to any internal resources, but it is not required in order to make a claim that a report has been prepared in accordance with the GRI Standards.
The GRI Standards use the term ‘external assurance’ to refer to activities designed to result in published conclusions on the quality of the report and the information (whether it be qualitative or quantitative) contained within it. External assurance can also refer to activities designed to result in published conclusions about systems or processes (such as the process for defining report content, including the application of the Materiality principle or the stakeholder engagement process). This is different from activities designed to assess or validate the quality or level of performance of an organization, such as issuing performance certifications or compliance assessments.
In addition to external assurance, an organization can have systems of internal controls in place. These internal systems are also important to the overall integrity and credibility of a report. In some jurisdictions, corporate governance codes can require directors to inquire, and then, if satisfied, to confirm in the annual report the adequacy of an organization’s internal controls. Generally, management is responsible for designing and implementing these internal controls. The confirmation in the annual report might relate only to such internal controls that are necessary for financial reporting purposes, and do not necessarily extend to those controls that would be required to address the reliability of information in the sustainability report.
An organization can also establish and maintain an internal audit function as part of its processes for risk management and for managing and reporting information.
An organization can also convene a stakeholder panel to review its overall approach to sustainability reporting or to provide advice on the content of its sustainability report.
Guidance for Disclosure 102-56
An organization can use a variety of approaches to seek external assurance, such as the use of professional assurance providers, or other external groups or persons. Regardless of the specific approach, it is expected that external assurance is conducted by competent groups or persons who follow professional standards for assurance, or who apply systematic, documented, and evidence-based processes (‘assurance providers’).
Overall, for external assurance of reports that have used the GRI Standards, it is expected that the assurance providers:
	•	are independent from the organization and therefore able to reach and publish an objective and impartial opinion or conclusions about the report;
	•	are demonstrably competent in both the subject matter and assurance practices;
	•	apply quality control procedures to the assurance engagement;
	•	conduct the engagement in a manner that is systematic, documented, evidence-based, and characterized by defined procedures;
	•	assess whether the report provides a reasonable and balanced presentation of performance – considering the veracity of data in the report as well as the overall selection of content;
	•	assess the extent to which the report preparer has applied the GRI Standards in the course of reaching its conclusions;
	•	issue a written report that is publicly available and includes: an opinion or set of conclusions; a description of the responsibilities of the report preparer and the assurance provider; and a summary of the work performed, which explains the nature of the assurance conveyed by the assurance report.
The language used in external assurance reports, statements, or opinions can be technical and is not always accessible. Thus, it is expected that information for this disclosure is included in broadly-accessible language.</t>
  </si>
  <si>
    <t>102-8 Guidance</t>
  </si>
  <si>
    <t>Guidance for Disclosure 102-8-d
The organization’s activities are reported in Disclosure 102-2-a.
Background
The number of employees and workers involved in an organization’s activities provides insight into the scale of impacts created by labor issues. Breaking down these data by gender enables an understanding of gender representation across an organization, and of the optimal use of available labor and talent.
See references 6, 7, 10 and 12 in the References section.</t>
  </si>
  <si>
    <t>102-9 Guidance</t>
  </si>
  <si>
    <t>Examples of elements that can be covered in the description include:
	•	the types of suppliers engaged;
	•	the total number of suppliers engaged by an organization and the estimated number of suppliers throughout the supply chain;
	•	the geographic location of suppliers;
	•	the estimated monetary value of payments made to suppliers;
	•	the supply chain’s sector-specific characteristics, such as how labor intensive it is.
Background
This disclosure sets the overall context for understanding an organization’s supply chain.</t>
  </si>
  <si>
    <t>103</t>
  </si>
  <si>
    <t>Management Approach 2016</t>
  </si>
  <si>
    <t>103-1</t>
  </si>
  <si>
    <t>Explanation of the material topic and its Boundary</t>
  </si>
  <si>
    <t>103-1-a</t>
  </si>
  <si>
    <t>An explanation of why the topic is material.</t>
  </si>
  <si>
    <t>103-1-b</t>
  </si>
  <si>
    <t>The Boundary for the material topic, which includes a description of:</t>
  </si>
  <si>
    <t>103-1-b-i</t>
  </si>
  <si>
    <t>where the impacts occur</t>
  </si>
  <si>
    <t>103-1-b-ii</t>
  </si>
  <si>
    <t>the organization’s involvement with the impacts. For example, whether the organization has caused or contributed to the impacts, or is directly linked to the impacts through its business relationships.</t>
  </si>
  <si>
    <t>103-1-c</t>
  </si>
  <si>
    <t>Any specific limitation regarding the topic Boundary.</t>
  </si>
  <si>
    <t>103-2</t>
  </si>
  <si>
    <t>The management approach and its components</t>
  </si>
  <si>
    <t>103-2-a</t>
  </si>
  <si>
    <t>An explanation of how the organization manages the topic.</t>
  </si>
  <si>
    <t>103-2-b</t>
  </si>
  <si>
    <t>A statement of the purpose of the management approach.</t>
  </si>
  <si>
    <t>103-2-c</t>
  </si>
  <si>
    <t>A description of the following, if the management approach includes that component:</t>
  </si>
  <si>
    <t>103-2-c-i</t>
  </si>
  <si>
    <t>Policies</t>
  </si>
  <si>
    <t>103-2-c-ii</t>
  </si>
  <si>
    <t>Commitments</t>
  </si>
  <si>
    <t>103-2-c-iii</t>
  </si>
  <si>
    <t>Goals and targets</t>
  </si>
  <si>
    <t>103-2-c-iv</t>
  </si>
  <si>
    <t>Responsibilities</t>
  </si>
  <si>
    <t>103-2-c-v</t>
  </si>
  <si>
    <t>Resources</t>
  </si>
  <si>
    <t>103-2-c-vi</t>
  </si>
  <si>
    <t>Grievance mechanisms</t>
  </si>
  <si>
    <t>103-2-c-vii</t>
  </si>
  <si>
    <t>Specific actions, such as processes, projects, programs and initiatives</t>
  </si>
  <si>
    <t>103-2-1.3</t>
  </si>
  <si>
    <t>When reporting on policies as specified in Disclosure 103-2-c-i, the reporting organization should provide an abstract, summary, or link to the publicly-available policies that cover the topic, as well as the following information:</t>
  </si>
  <si>
    <t>103-2-1.4</t>
  </si>
  <si>
    <t>When reporting on commitments as specified in Disclosure 103-2-c-ii, the reporting organization should provide a statement of intent to manage the impacts for the topic, or explain:</t>
  </si>
  <si>
    <t>103-2-1.5</t>
  </si>
  <si>
    <t>When reporting on goals and targets as specified in Disclosure 103-2-c-iii, the reporting organization should provide the following information:</t>
  </si>
  <si>
    <t>103-2-1.6</t>
  </si>
  <si>
    <t>When reporting on responsibilities as specified in Disclosure 103-2-c-iv, the reporting organization should explain:</t>
  </si>
  <si>
    <t>103-2-1.7</t>
  </si>
  <si>
    <t>When reporting on resources as specified in Disclosure 103-2-c-v, the reporting organization should explain the resources allocated for managing the topic, such as financial, human or technological, as well as the rationale for the allocation.</t>
  </si>
  <si>
    <t>103-2-1.8</t>
  </si>
  <si>
    <t>When reporting on grievance mechanisms as specified in Disclosure 103-2-c-vi, the reporting organization should explain for each grievance mechanism reported:</t>
  </si>
  <si>
    <t>103-2-1.9</t>
  </si>
  <si>
    <t>When reporting on specific actions as specified in Disclosure 103-2-c-vii, the reporting organization should explain:</t>
  </si>
  <si>
    <t>103-2-1.3.1</t>
  </si>
  <si>
    <t>The range and location of entities covered by the policies;</t>
  </si>
  <si>
    <t>103-2-1.3.2</t>
  </si>
  <si>
    <t>An identification of the person or committee responsible for approving the policies;</t>
  </si>
  <si>
    <t>103-2-1.3.3</t>
  </si>
  <si>
    <t>Any references the policies make to international standards and widely-recognized initiatives;</t>
  </si>
  <si>
    <t>103-2-1.3.4</t>
  </si>
  <si>
    <t>The date of issue and last review date of the policies.</t>
  </si>
  <si>
    <t>103-2-1.4.1</t>
  </si>
  <si>
    <t>the organization’s position towards the topic;</t>
  </si>
  <si>
    <t>103-2-1.4.2</t>
  </si>
  <si>
    <t>whether the commitment to manage the topic is based on regulatory compliance or extends beyond it;</t>
  </si>
  <si>
    <t>103-2-1.4.3</t>
  </si>
  <si>
    <t>compliance with international standards and widely-recognized initiatives related to the topic.</t>
  </si>
  <si>
    <t>103-2-1.5.1</t>
  </si>
  <si>
    <t>The baseline and context for goals and targets;</t>
  </si>
  <si>
    <t>103-2-1.5.2</t>
  </si>
  <si>
    <t>The range and location of entities included in the goals and targets;</t>
  </si>
  <si>
    <t>103-2-1.5.3</t>
  </si>
  <si>
    <t>The expected result (quantitative or qualitative);</t>
  </si>
  <si>
    <t>103-2-1.5.4</t>
  </si>
  <si>
    <t>The expected timeline for achieving each goal and target;</t>
  </si>
  <si>
    <t>103-2-1.5.5</t>
  </si>
  <si>
    <t>Whether goals and targets are mandatory (based on legislation) or voluntary. If they are mandatory, the organization should list the relevant legislation.</t>
  </si>
  <si>
    <t>103-2-1.6.1</t>
  </si>
  <si>
    <t>who is assigned responsibility for managing the topic;</t>
  </si>
  <si>
    <t>103-2-1.6.2</t>
  </si>
  <si>
    <t>whether the responsibility is linked to performance assessments or incentive mechanisms.</t>
  </si>
  <si>
    <t>103-2-1.8.1</t>
  </si>
  <si>
    <t>The ownership of the mechanism;</t>
  </si>
  <si>
    <t>103-2-1.8.2</t>
  </si>
  <si>
    <t>The purpose of the mechanism and its relationship to other grievance mechanisms;</t>
  </si>
  <si>
    <t>103-2-1.8.3</t>
  </si>
  <si>
    <t>The organization’s activities that are covered by the mechanism;</t>
  </si>
  <si>
    <t>103-2-1.8.4</t>
  </si>
  <si>
    <t>The intended users of the mechanism;</t>
  </si>
  <si>
    <t>103-2-1.8.5</t>
  </si>
  <si>
    <t>How the mechanism is managed;</t>
  </si>
  <si>
    <t>103-2-1.8.6</t>
  </si>
  <si>
    <t>The process to address and resolve grievances, including how decisions are made;</t>
  </si>
  <si>
    <t>103-2-1.8.7</t>
  </si>
  <si>
    <t>The effectiveness criteria used.</t>
  </si>
  <si>
    <t>103-2-1.9.1</t>
  </si>
  <si>
    <t>the range of entities covered by each of the actions and their location;</t>
  </si>
  <si>
    <t>103-2-1.9.2</t>
  </si>
  <si>
    <t>whether the actions are ad hoc or systemic;</t>
  </si>
  <si>
    <t>103-2-1.9.3</t>
  </si>
  <si>
    <t>whether the actions are short, medium, or long-term;</t>
  </si>
  <si>
    <t>103-2-1.9.4</t>
  </si>
  <si>
    <t>how actions are prioritized;</t>
  </si>
  <si>
    <t>103-2-1.9.5</t>
  </si>
  <si>
    <t>whether the actions are part of a due diligence process and aim to avoid, mitigate, or remediate the negative impacts with respect to the topic;</t>
  </si>
  <si>
    <t>103-2-1.9.6</t>
  </si>
  <si>
    <t>whether actions take international norms or standards into account.</t>
  </si>
  <si>
    <t>103-3</t>
  </si>
  <si>
    <t>Evaluation of the management approach</t>
  </si>
  <si>
    <t>103-3-a</t>
  </si>
  <si>
    <t>An explanation of how the organization evaluates the management approach, including:</t>
  </si>
  <si>
    <t>103-3-a-i</t>
  </si>
  <si>
    <t>the mechanisms for evaluating the effectiveness of the management approach</t>
  </si>
  <si>
    <t>103-3-a-ii</t>
  </si>
  <si>
    <t>the results of the evaluation of the management approach</t>
  </si>
  <si>
    <t>103-3-a-iii</t>
  </si>
  <si>
    <t>any related adjustments to the management approach.</t>
  </si>
  <si>
    <t>103-1 Guidance</t>
  </si>
  <si>
    <t>Material topics are those that reflect an organization’s significant economic, environmental and social impacts; or that substantively influence the assessments and decisions of stakeholders. The list of material topics is reported in Disclosure 102-47 of GRI 102: General Disclosures. For more information on identifying material topics, see GRI 101: Foundation.
The explanation of why the topic is material can include:
	•	a description of the significant impacts identified and the reasonable expectations and interests of stakeholders regarding the topic;
	•	a description of the process, such as due diligence, that the organization used to identify the impacts related to the topic.</t>
  </si>
  <si>
    <t>103-2 Guidance</t>
  </si>
  <si>
    <t>Guidance for Disclosure 103-2
The reporting organization is expected to provide sufficient information for report users to understand its approach to managing the material topic and its impacts.</t>
  </si>
  <si>
    <t>103-3 Guidance</t>
  </si>
  <si>
    <t>Guidance for Disclosure 103-3-a-i
Mechanisms for monitoring the effectiveness of the management approach can include:
	•	internal or external auditing or verification (type, system, scope);
	•	measurement systems;
	•	external performance ratings;
	•	benchmarking;
	•	stakeholder feedback;
	•	grievance mechanisms.
Guidance for Disclosure 103-3-a-ii
The explanation of these results can include:
	•	disclosures from the GRI Standards or organization specific measurements used to report results;
	•	performance against goals and targets, including key successes and shortcomings;
	•	how results are communicated;
	•	challenges and gaps in the management approach;
	•	any obstacles encountered, unsuccessful endeavors, and any lessons learned in the process;
	•	progress made in implementing the management approach.
Guidance for Disclosure 103-3-a-iii
Adjustments to the management approach as a result of the evaluation can include:
	•	changes in the allocation of resources, goals, or targets;
	•	specific actions aimed at improving performance.</t>
  </si>
  <si>
    <t>2.1</t>
  </si>
  <si>
    <t>Impact</t>
  </si>
  <si>
    <t>Target 2.1</t>
  </si>
  <si>
    <t>2.2</t>
  </si>
  <si>
    <t>Material topics</t>
  </si>
  <si>
    <t>Target 2.2</t>
  </si>
  <si>
    <t>2.3</t>
  </si>
  <si>
    <t>Due diligence</t>
  </si>
  <si>
    <t>Target 2.3</t>
  </si>
  <si>
    <t>2.4</t>
  </si>
  <si>
    <t>Target 2.4</t>
  </si>
  <si>
    <t>Stakeholder</t>
  </si>
  <si>
    <t>200</t>
  </si>
  <si>
    <t>Economic topics</t>
  </si>
  <si>
    <t>201</t>
  </si>
  <si>
    <t>Economic Performance 2016</t>
  </si>
  <si>
    <t>201-1</t>
  </si>
  <si>
    <t>Direct economic value generated and distributed</t>
  </si>
  <si>
    <t>201-1-a</t>
  </si>
  <si>
    <t>Direct economic value generated and distributed (EVG&amp;D) on an accruals basis, including the basic components for the organization’s global operations as listed below. If data are presented on a cash basis, report the justification for this decision in addition to reporting the following basic components:</t>
  </si>
  <si>
    <t>201-1-a-i</t>
  </si>
  <si>
    <t>Direct economic value generated: revenues;</t>
  </si>
  <si>
    <t>201-1-a-ii</t>
  </si>
  <si>
    <t>Economic value distributed: operating costs, employee wages and benefits, payments to providers of capital, payments to government by country, and community investments;</t>
  </si>
  <si>
    <t>201-1-a-iii</t>
  </si>
  <si>
    <t>Economic value retained: ‘direct economic value generated’ less ‘economic value distributed’.</t>
  </si>
  <si>
    <t>201-1-b</t>
  </si>
  <si>
    <t>Where significant, report EVG&amp;D separately at country, regional, or market levels, and the criteria used for defining significance.</t>
  </si>
  <si>
    <t>201-1-2.1</t>
  </si>
  <si>
    <t>When compiling the information specified in Disclosure 201-1, the reporting organization shall, if applicable, compile the EVG&amp;D from data in the organization’s audited financial or profit and loss (P&amp;L) statement, or its internally audited management accounts.</t>
  </si>
  <si>
    <t>201-2</t>
  </si>
  <si>
    <t>Financial implications and other risks and opportunities due to climate change</t>
  </si>
  <si>
    <t>201-2-a</t>
  </si>
  <si>
    <t>Risks and opportunities posed by climate change that have the potential to generate substantive changes in operations, revenue, or expenditure, including:</t>
  </si>
  <si>
    <t>201-2-a-i</t>
  </si>
  <si>
    <t>a description of the risk or opportunity and its classification as either physical, regulatory, or other;</t>
  </si>
  <si>
    <t>201-2-a-ii</t>
  </si>
  <si>
    <t>a description of the impact associated with the risk or opportunity;</t>
  </si>
  <si>
    <t>201-2-a-iii</t>
  </si>
  <si>
    <t>the financial implications of the risk or opportunity before action is taken;</t>
  </si>
  <si>
    <t>201-2-a-iv</t>
  </si>
  <si>
    <t>the methods used to manage the risk or opportunity;</t>
  </si>
  <si>
    <t>201-2-a-v</t>
  </si>
  <si>
    <t>the costs of actions taken to manage the risk or opportunity.</t>
  </si>
  <si>
    <t>201-2-2.2</t>
  </si>
  <si>
    <t>When compiling the information specified in Disclosure 201-2, if the reporting organization does not have a system in place to calculate the financial implications or costs, or to make revenue projections, it shall report its plans and timeline to develop the necessary systems.</t>
  </si>
  <si>
    <t>201-2-2.3</t>
  </si>
  <si>
    <t>When compiling the information specified in Disclosure 201-2, the reporting organization should report the following additional characteristics for the identified risks and opportunities:</t>
  </si>
  <si>
    <t>201-2-2.3.1</t>
  </si>
  <si>
    <t>A description of the risk or opportunity driver, such as a particular piece of legislation, or a physical driver, such as water scarcity;</t>
  </si>
  <si>
    <t>201-2-2.3.2</t>
  </si>
  <si>
    <t>The projected time frame in which the risk or opportunity is expected to have substantive financial implications;</t>
  </si>
  <si>
    <t>201-2-2.3.3</t>
  </si>
  <si>
    <t>Direct and indirect impacts (whether the impact directly affects the organization, or indirectly affects the organization via its supply chain or entities downstream from it);</t>
  </si>
  <si>
    <t>201-2-2.3.4</t>
  </si>
  <si>
    <t>The potential impacts generally, including increased or decreased:</t>
  </si>
  <si>
    <t>201-2-2.3.5</t>
  </si>
  <si>
    <t>Likelihood (the probability of the impact on the organization);</t>
  </si>
  <si>
    <t>201-2-2.3.6</t>
  </si>
  <si>
    <t>Magnitude of impact (if occurring, the extent to which the impact affects the organization financially).</t>
  </si>
  <si>
    <t>201-3</t>
  </si>
  <si>
    <t>Defined benefit plan obligations and other retirement plans</t>
  </si>
  <si>
    <t>201-3-a</t>
  </si>
  <si>
    <t>If the plan’s liabilities are met by the organization’s general resources, the estimated value of those liabilities.</t>
  </si>
  <si>
    <t>201-3-b</t>
  </si>
  <si>
    <t>If a separate fund exists to pay the plan’s pension liabilities:</t>
  </si>
  <si>
    <t>201-3-b-i</t>
  </si>
  <si>
    <t>the extent to which the scheme’s liabilities are estimated to be covered by the assets that have been set aside to meet them;</t>
  </si>
  <si>
    <t>201-3-b-ii</t>
  </si>
  <si>
    <t>the basis on which that estimate has been arrived at;</t>
  </si>
  <si>
    <t>201-3-b-iii</t>
  </si>
  <si>
    <t>when that estimate was made.</t>
  </si>
  <si>
    <t>201-3-c</t>
  </si>
  <si>
    <t>If a fund set up to pay the plan’s pension liabilities is not fully covered, explain the strategy, if any, adopted by the employer to work towards full coverage, and the timescale, if any, by which the employer hopes to achieve full coverage.</t>
  </si>
  <si>
    <t>201-3-d</t>
  </si>
  <si>
    <t>Percentage of salary contributed by employee or employer.</t>
  </si>
  <si>
    <t>201-3-e</t>
  </si>
  <si>
    <t>Level of participation in retirement plans, such as participation in mandatory or voluntary schemes, regional, or country-based schemes, or those with financial impact.</t>
  </si>
  <si>
    <t>201-3-2.4</t>
  </si>
  <si>
    <t>When compiling the information specified in Disclosure 201-3, the reporting organization should:</t>
  </si>
  <si>
    <t>201-3-2.4.1</t>
  </si>
  <si>
    <t>calculate the information in accordance with the regulations and methods for relevant jurisdictions, and report aggregated totals;</t>
  </si>
  <si>
    <t>201-3-2.4.2</t>
  </si>
  <si>
    <t>use the same consolidation techniques as those applied in preparing the financial accounts of the organization.</t>
  </si>
  <si>
    <t>201-4</t>
  </si>
  <si>
    <t>Financial assistance received from government</t>
  </si>
  <si>
    <t>201-4-a</t>
  </si>
  <si>
    <t>Total monetary value of financial assistance received by the organization from any government during the reporting period, including:</t>
  </si>
  <si>
    <t>201-4-a-i</t>
  </si>
  <si>
    <t>tax relief and tax credits;</t>
  </si>
  <si>
    <t>201-4-a-ii</t>
  </si>
  <si>
    <t>subsidies;</t>
  </si>
  <si>
    <t>201-4-a-iii</t>
  </si>
  <si>
    <t>investment grants, research and development grants, and other relevant types of grant;</t>
  </si>
  <si>
    <t>201-4-a-iv</t>
  </si>
  <si>
    <t>awards;</t>
  </si>
  <si>
    <t>201-4-a-v</t>
  </si>
  <si>
    <t>royalty holidays;</t>
  </si>
  <si>
    <t>201-4-a-vi</t>
  </si>
  <si>
    <t>financial assistance from Export Credit Agencies (ECAs);</t>
  </si>
  <si>
    <t>201-4-a-vii</t>
  </si>
  <si>
    <t>financial incentives;</t>
  </si>
  <si>
    <t>201-4-a-viii</t>
  </si>
  <si>
    <t>other financial benefits received or receivable from any government for any operation.</t>
  </si>
  <si>
    <t>201-4-b</t>
  </si>
  <si>
    <t>The information in 201-4-a by country.</t>
  </si>
  <si>
    <t>201-4-c</t>
  </si>
  <si>
    <t>Whether, and the extent to which, any government is present in the shareholding structure.</t>
  </si>
  <si>
    <t>201-4-2.5</t>
  </si>
  <si>
    <t>When compiling the information specified in Disclosure 201-4, the reporting organization shall identify the monetary value of financial assistance received from government through consistent application of generally accepted accounting principles.</t>
  </si>
  <si>
    <t>201-1 Guidance</t>
  </si>
  <si>
    <t>Background
Information on the creation and distribution of economic value provides a basic indication of how an organization has created wealth for stakeholders. Several components of the economic value generated and distributed (EVG&amp;D) also provide an economic profile of an organization, which can be useful for normalizing other performance figures.
If presented in country-level detail, EVG&amp;D can provide a useful picture of the direct monetary value added to local economies.
Guidance for Disclosure 201-1
Revenues
An organization can calculate revenues as net sales plus revenues from financial investments and sales of assets.
Net sales can be calculated as gross sales from products and services minus returns, discounts, and allowances.
Revenues from financial investments can include cash received as:
• interest on financial loans;
• dividends from shareholdings;
• royalties;
• direct income generated from assets, such as property rental.
Revenues from sale of assets can include:
• physical assets, such as property, infrastructure, and equipment;
• intangibles, such as intellectual property rights, designs, and brand names.
Operating costs
An organization can calculate operating costs as cash payments made outside the organization for materials, product components, facilities, and services purchased.
Services purchased can include payments to self-employed persons, temporary placement agencies and other organizations providing services. Costs related to workers who are not employees working in an operational role are included as part of services purchased, rather than under employee wages and benefits.
Operating costs can include:
• property rental;
• license fees;
• facilitation payments (since these have a clear commercial objective);
• royalties;
• payments for contract workers;
• training costs, if outside trainers are used;
• personal protective clothing.
The use of facilitation payments is also addressed in GRI 205: Anti-corruption 2016. 
Employee wages and benefits
An organization can calculate employee wages and benefits as total payroll (including employee salaries and amounts paid to government institutions on behalf of employees) plus total benefits (excluding training, costs of protective equipment or other cost items directly related to the employee’s job function).
Amounts paid to government institutions on behalf of employees can include employee taxes, levies, and unemployment funds.
Total benefits can include:
•  regular contributions, such as to pensions, insurance, company vehicles, and private health;
•  other employee support, such as housing, interest-free loans, public transport assistance, educational grants, and redundancy payments.
Payments to providers of capital
An organization can calculate payments to providers of capital as dividends to all shareholders, plus interest payments made to providers of loans.
Interest payments made to providers of loans can include:
• interest on all forms of debt and borrowings (not only long-term debt);
• arrears of dividends due to preferred shareholders.
Payments to government
An organization can calculate payments to governments as all of the organization’s taxes plus related penalties paid at the international, national, and local levels. Organization taxes can include corporate, income, and property.
Payments to government exclude deferred taxes, because they may not be paid.
If operating in more than one country, the organization can report taxes paid by country, including the definition of segmentation used.
Community investments
Total community investments refers to actual expenditures in the reporting period, not commitments. An organization can calculate community investments as voluntary donations plus investment of funds in the broader community where the target beneficiaries are external to the organization. Voluntary donations and investment of funds in the broader community where the target beneficiaries are external to the organization can include:
• contributions to charities, NGOs and research institutes (unrelated to the organization’s commercial research and development);
• funds to support community infrastructure, such as recreational facilities;
• direct costs of social programs, including arts and educational events.
If reporting infrastructure investments, an organization can include costs of goods and labor, in addition to capital costs, as well as operating costs for support of ongoing facilities or programs. An example of support for ongoing facilities or programs can include the organization funding the daily operations of a public facility.
Community investments exclude legal and commercial activities or where the purpose of the investment is exclusively commercial (donations to political parties can be included, but are also addressed separately in more detail in GRI 415: Public Policy 2016).
Community investments also exclude any infrastructure investment that is driven primarily by core business needs, or to facilitate the business operations of an organization. Infrastructure investments driven primarily by core business needs can include, for example, building a road to a mine or a factory. The calculation of investment can include infrastructure built outside the main business activities of the organization, such as a school or hospital for workers and their families.</t>
  </si>
  <si>
    <t>201-1 The reporting organization shall report the following information:</t>
  </si>
  <si>
    <t>201-2 Guidance</t>
  </si>
  <si>
    <t>Guidance for Disclosure 201-2
Risk and opportunities due to climate change can be classified as:
• physical
• regulatory
• other
Physical risks and opportunities can include:
• the impact of more frequent and intense storms;
• changes in sea level, ambient temperature, and water availability;
• impacts on workers – such as health effects, including heat-related illness or disease, and the need to relocate operations.
Other risks and opportunities can include the availability of new technologies, products, or services to address challenges related to climate change, as well as changes in customer behavior.
Methods used to manage the risk or opportunity can include:
• carbon capture and storage;
• fuel switching;
• use of renewable and lower carbon footprint energy;
• improving energy efficiency;
• flaring, venting, and fugitive emission reduction;
• renewable energy certificates;
• use of carbon offsets.
Background
Climate change presents risks and opportunities to organizations, their investors, and their other stakeholders.
As governments move to regulate activities that contribute to climate change, organizations that are directly or indirectly responsible for emissions face regulatory risks and opportunities. Risks can include increased costs or other factors impacting competitiveness. However, limits on greenhouse gas (GHG) emissions can also create opportunities for organizations as new technologies and markets are created. This is especially the case for organizations that can use or produce energy and energy-efficient products more effectively.</t>
  </si>
  <si>
    <t>201-2 The reporting organization shall report the following information:</t>
  </si>
  <si>
    <t>201-3 Guidance</t>
  </si>
  <si>
    <t>Guidance for Disclosure 201-3
The structure of retirement plans offered to employees can be based on:
• defined benefit plans;
• defined contribution plans;
• other types of retirement benefits.
Different jurisdictions, such as countries, have varying interpretations and guidance regarding calculations used to determine plan coverage.
Note that benefit pension plans are part of the International Accounting Standards Board (IASB) IAS 19 Employee Benefits, however IAS 19 covers additional topics.
Background
When an organization provides a retirement plan for its employees, these benefits can become a commitment that members of the schemes plan on for their long-term economic well-being.
Defined benefit plans have potential implications for employers in terms of the obligations that need to be met. Other types of plans, such as defined contribution plans, do not guarantee access to a retirement plan or the quality of the benefits. Thus, the type of plan chosen has implications for both employees and employers. Conversely, a properly funded pension plan can help to attract and maintain employees and support long-term financial and strategic planning on the part of the employer.</t>
  </si>
  <si>
    <t>201-3 The reporting organization shall report the following information:</t>
  </si>
  <si>
    <t>201-4 Guidance</t>
  </si>
  <si>
    <t>Background
This disclosure provides a measure of governments’ contributions to an organization.
The significant financial assistance received from a government, in comparison with taxes paid, can be useful for developing a balanced picture of the transactions between the organization and government.</t>
  </si>
  <si>
    <t>201-4 The reporting organization shall report the following information:</t>
  </si>
  <si>
    <t>202</t>
  </si>
  <si>
    <t>Market Presence 2016</t>
  </si>
  <si>
    <t>202-1</t>
  </si>
  <si>
    <t>Ratios of standard entry level wage by gender compared to local minimum wage</t>
  </si>
  <si>
    <t>202-1-a</t>
  </si>
  <si>
    <t>When a significant proportion of employees are compensated based on wages subject to minimum wage rules, report the relevant ratio of the entry level wage by gender at significant locations of operation to the minimum wage.</t>
  </si>
  <si>
    <t>Ratio of Entry Level Wage to Minimum Wage (female) (by BU)</t>
  </si>
  <si>
    <t>Ratio of Entry Level Wage to Minimum Wage (male) (by Country)</t>
  </si>
  <si>
    <t>Ratio of Entry Level Wage to Minimum Wage (female) (by Country)</t>
  </si>
  <si>
    <t>Ratio of Entry Level Wage to Minimum Wage (male) (by BU)</t>
  </si>
  <si>
    <t>202-1-b</t>
  </si>
  <si>
    <t>When a significant proportion of other workers (excluding employees) performing the organization’s activities are compensated based on wages subject to minimum wage rules, describe the actions taken to determine whether these workers are paid above the minimum wage.</t>
  </si>
  <si>
    <t>202-1-c</t>
  </si>
  <si>
    <t>Whether a local minimum wage is absent or variable at significant locations of operation, by gender. In circumstances in which different minimums can be used as a reference, report which minimum wage is being used.</t>
  </si>
  <si>
    <t>202-1-d</t>
  </si>
  <si>
    <t>The definition used for ‘significant locations of operation’.</t>
  </si>
  <si>
    <t>202-1-2.1</t>
  </si>
  <si>
    <t>When compiling the information specified in Disclosure 202-1-b, the reporting organization should:</t>
  </si>
  <si>
    <t>202-1-2.1.1</t>
  </si>
  <si>
    <t>use the data from Disclosure 2-8 in GRI 2: General Disclosures 2021 to identify the total number of workers who are not employees and whose work is controlled by the organization;</t>
  </si>
  <si>
    <t>202-1-2.1.2</t>
  </si>
  <si>
    <t>if applicable, convert the entry level wage to the same units used in the minimum wage (e.g., hourly or monthly basis);</t>
  </si>
  <si>
    <t>202-1-2.1.3</t>
  </si>
  <si>
    <t>when a significant proportion of other workers (excluding employees) performing the organization’s activities are compensated based on wages subject to minimum wage rules, report the relevant ratio of the entry level wage by gender at significant locations of operation to the minimum wage.</t>
  </si>
  <si>
    <t>202-2</t>
  </si>
  <si>
    <t>Proportion of senior management hired from the local community</t>
  </si>
  <si>
    <t>202-2-a</t>
  </si>
  <si>
    <t>Percentage of senior management at significant locations of operation that are hired from the local community.</t>
  </si>
  <si>
    <t>Percentage of Senior Management hired from local communities (by Country)</t>
  </si>
  <si>
    <t>Percentage of Senior Management hired from local communities (by BU)</t>
  </si>
  <si>
    <t>202-2-b</t>
  </si>
  <si>
    <t>The definition used for ‘senior management’.</t>
  </si>
  <si>
    <t>202-2-c</t>
  </si>
  <si>
    <t>The organization’s geographical definition of ‘local’.</t>
  </si>
  <si>
    <t>202-2-d</t>
  </si>
  <si>
    <t>202-2-2.2</t>
  </si>
  <si>
    <t>When compiling the information specified in Disclosure 202-2, the reporting organization shall calculate this percentage using data on full-time employees.</t>
  </si>
  <si>
    <t>202-1 Guidance</t>
  </si>
  <si>
    <t>Background
This disclosure applies to those organizations in which a substantial portion of their employees, and workers (excluding employees) performing the organization’s activities, are compensated in a manner or scale that is closely linked to laws or regulations on minimum wage.
Providing wages above the minimum wage can help contribute to the economic well-being of workers performing the organization’s activities. The impacts of wage levels are immediate, and they directly affect individuals, organizations, countries and economies. The distribution of wages is crucial for eliminating inequalities, such as wage gap differences between women and men, or nationals and migrants.
Also, entry level wages paid compared to local minimum wages show the competitiveness of an organization’s wages and provide information relevant for assessing the effect of wages on the local labor market. Comparing this information by gender can also be a measure of an organization’s approach to equal opportunity in the workplace.</t>
  </si>
  <si>
    <t>202-1 The reporting organization shall report the following information:</t>
  </si>
  <si>
    <t>202-2 Guidance</t>
  </si>
  <si>
    <t>Senior management hired from the local community includes those individuals either born or who have the legal right to reside indefinitely (such as naturalized citizens or permanent visa holders) in the same geographic market as the operation. The geographical definition of ‘local’ can include the community surrounding operations, a region within a country, or a country.
Background
Including members from the local community in an organization’s senior management demonstrates the organization’s positive market presence. Including local community members in the management team can enhance human capital. It can also increase the economic benefit to the local community, and improve an organization’s ability to understand local needs.</t>
  </si>
  <si>
    <t>202-2 The reporting organization shall report the following information:</t>
  </si>
  <si>
    <t>Indirect Economic Impacts 2016</t>
  </si>
  <si>
    <t>203-1</t>
  </si>
  <si>
    <t>Infrastructure investments and services supported</t>
  </si>
  <si>
    <t>203-1-a</t>
  </si>
  <si>
    <t>Extent of development of significant  infrastructure investments and services supported.</t>
  </si>
  <si>
    <t>203-1-b</t>
  </si>
  <si>
    <t>Current or expected impacts on communities and local economies, including positive and negative impacts where relevant.</t>
  </si>
  <si>
    <t>203-1-c</t>
  </si>
  <si>
    <t>Whether these investments and services are commercial, in-kind, or pro bono engagements.</t>
  </si>
  <si>
    <t>203-1-2.1</t>
  </si>
  <si>
    <t>When compiling the information specified in Disclosure 203-1, the reporting organization should disclose:</t>
  </si>
  <si>
    <t>203-1-2.1.1</t>
  </si>
  <si>
    <t>the size, cost and duration of each significant infrastructure investment or service supported;</t>
  </si>
  <si>
    <t>203-1-2.1.2</t>
  </si>
  <si>
    <t>the extent to which different communities or local economies are impacted by the organization’s infrastructure investments and services supported.</t>
  </si>
  <si>
    <t>203-2</t>
  </si>
  <si>
    <t>Significant indirect economic impacts</t>
  </si>
  <si>
    <t>203-2-a</t>
  </si>
  <si>
    <t>Examples of significant identified indirect economic impacts of the organization, including positive and negative impacts.</t>
  </si>
  <si>
    <t>203-2-b</t>
  </si>
  <si>
    <t>Significance of the indirect economic impacts in the context of external benchmarks and stakeholder priorities, such as national and international standards, protocols, and policy agendas.</t>
  </si>
  <si>
    <t>203-1 Guidance</t>
  </si>
  <si>
    <t>Background
This disclosure concerns the impact that an organization’s infrastructure investments and services supported have on its stakeholders and the economy.
The impacts of infrastructure investment can extend beyond the scope of an organization’s own operations and over a longer timescale. Such investments can include transport links, utilities, community social facilities, health and welfare centers, and sports centers. Along with investment in its own operations, this is one measure of the organization’s capital contribution to the economy.</t>
  </si>
  <si>
    <t>203-1 The reporting organization shall report the following information:</t>
  </si>
  <si>
    <t>203-2 Guidance</t>
  </si>
  <si>
    <t>Guidance for Disclosure 203-2
This disclosure concerns the spectrum of indirect economic impacts that an organization can have on its stakeholders and the economy.
Examples of significant indirect economic impacts, both positive and negative, can include:
•  changes in the productivity of organizations, sectors, or the whole economy (such as through greater adoption of information technology);
•  economic development in areas of high poverty (such as changes in the total number of dependents supported through the income of a single job);
•  economic impacts of improving or deteriorating social or environmental conditions (such as changing job market in an area converted from small farms to large plantations, or the economic impacts of pollution);
•  availability of products and services for those on low incomes (such as preferential pricing of pharmaceuticals, which contributes to a healthier population that can participate more fully in the economy; or pricing structures that exceed the economic capacity of those on low incomes);
•  enhanced skills and knowledge in a professional community or in a geographic location (such as when shifts in an organization’s needs attract additional skilled workers to an area, who, in turn, drive a local  need for new learning institutions);
•  number of jobs supported in the supply or distribution chain (such as the employment impacts on suppliers as a result of an organization’s growth or contraction);
•  stimulating, enabling, or limiting foreign direct investment (such as when an organization changes the infrastructure or services it provides in a developing country, which then leads to changes in foreign direct investment in the region);
•  economic impacts from a change in operation or activity location (such as the impact of outsourcing jobs to an overseas location);
•  economic impacts from the use of products and services (such as economic growth resulting from the use of a particular product or service).</t>
  </si>
  <si>
    <t>203-2 The reporting organization shall report the following information:</t>
  </si>
  <si>
    <t>Procurement Practices 2016</t>
  </si>
  <si>
    <t>204-1</t>
  </si>
  <si>
    <t>Proportion of spending on local suppliers</t>
  </si>
  <si>
    <t>204-1-a</t>
  </si>
  <si>
    <t>Percentage of the procurement budget used for significant locations of operation that is spent on suppliers local to that operation (such as percentage of products and services purchased locally).</t>
  </si>
  <si>
    <t>204-1-b</t>
  </si>
  <si>
    <t>204-1-c</t>
  </si>
  <si>
    <t>204-1-2.1</t>
  </si>
  <si>
    <t>When compiling the information specified in Disclosure 204-1, the reporting organization should calculate the percentages based on invoices or commitments made during the reporting period, e.g, using accruals accounting.</t>
  </si>
  <si>
    <t>204-1 Guidance</t>
  </si>
  <si>
    <t>Guidance for Disclosure 204-1
Local purchases can be made either from a budget managed at the location of operation or at an organization’s headquarters.
Background
By supporting local suppliers, an organization can indirectly attract additional investment to the local economy. Local sourcing can be a strategy to help ensure supply, support a stable local economy, and maintain community relations.</t>
  </si>
  <si>
    <t>204-1 The reporting organization shall report the following information:</t>
  </si>
  <si>
    <t>Anti-corruption 2016</t>
  </si>
  <si>
    <t>205-1</t>
  </si>
  <si>
    <t>Operations assessed for risks related to corruption</t>
  </si>
  <si>
    <t>205-1-a</t>
  </si>
  <si>
    <t>Total number and percentage of operations assessed for risks related to corruption.</t>
  </si>
  <si>
    <t>205-1-b</t>
  </si>
  <si>
    <t>Significant risks related to corruption identified through the risk assessment.</t>
  </si>
  <si>
    <t>205-2</t>
  </si>
  <si>
    <t>Communication and training about anti-corruption policies and procedures</t>
  </si>
  <si>
    <t>205-2-a</t>
  </si>
  <si>
    <t>Total number and percentage of governance body members that the organization’s anti-corruption policies and procedures have been communicated to, broken down by region.</t>
  </si>
  <si>
    <t>205-2-b</t>
  </si>
  <si>
    <t>Total number and percentage of employees that the organization’s anti-corruption policies and procedures have been communicated to, broken down by employee category and region.</t>
  </si>
  <si>
    <t>205-2-c</t>
  </si>
  <si>
    <t>Total number and percentage of business partners that the organization’s anti-corruption policies and procedures have been communicated to, broken down by type of business partner and region. Describe if the organization’s anti-corruption policies and procedures have been communicated to any other persons or organizations.</t>
  </si>
  <si>
    <t>205-2-d</t>
  </si>
  <si>
    <t>Total number and percentage of governance body members that have received training on anti-corruption, broken down by region.</t>
  </si>
  <si>
    <t>205-2-e</t>
  </si>
  <si>
    <t>Total number and percentage of employees that have received training on anti-corruption, broken down by employee category and region.</t>
  </si>
  <si>
    <t>205-2-2.1</t>
  </si>
  <si>
    <t>When compiling the information specified in Disclosure 205-2, the reporting organization should:</t>
  </si>
  <si>
    <t>205-2-2.1.1</t>
  </si>
  <si>
    <t>draw from the information used for Disclosure 405-1 in GRI 405: Diversity and Equal Opportunity 2016 to identify:</t>
  </si>
  <si>
    <t>205-2-2.1.2</t>
  </si>
  <si>
    <t>estimate the total number of business partners.</t>
  </si>
  <si>
    <t>205-3</t>
  </si>
  <si>
    <t>Confirmed incidents of corruption and actions taken</t>
  </si>
  <si>
    <t>205-3-a</t>
  </si>
  <si>
    <t>Total number and nature of confirmed incidents of corruption.</t>
  </si>
  <si>
    <t>205-3-b</t>
  </si>
  <si>
    <t>Total number of confirmed incidents in which employees were dismissed or disciplined for corruption.</t>
  </si>
  <si>
    <t>205-3-c</t>
  </si>
  <si>
    <t>Total number of confirmed incidents when contracts with business partners were terminated or not renewed due to violations related to corruption.</t>
  </si>
  <si>
    <t>205-3-d</t>
  </si>
  <si>
    <t>Public legal cases regarding corruption brought against the organization or its employees during the reporting period and the outcomes of such cases.</t>
  </si>
  <si>
    <t>205-1 Guidance</t>
  </si>
  <si>
    <t>Guidance for Disclosure 205-1
This disclosure can include a risk assessment focused on corruption or the inclusion of corruption as a risk factor in overall risk assessments.
The term ‘operation’ refers to a single location used by the organization for the production, storage and/or distribution of its goods and services, or for administrative purposes. Within a single operation, there can be multiple production lines, warehouses, or other activities. For example, a single factory can be used for multiple products or a single retail outlet can contain several different retail operations that are owned or managed by the organization.
Background
This disclosure measures the extent of the risk assessment’s implementation across an organization. Risk assessments can help to assess the potential for incidents of corruption within and related to the organization, and help the organization to design policies and procedures to combat corruption.</t>
  </si>
  <si>
    <t>205-1 The reporting organization shall report the following information:</t>
  </si>
  <si>
    <t>205-2 Guidance</t>
  </si>
  <si>
    <t>Guidance for Disclosure 205-2
In the context of this GRI Standard, the term ‘business partners’ includes, among others, suppliers, agents, lobbyists and other intermediaries, joint venture and consortia partners, governments, customers, and clients.
Background
Communication and training build the internal and external awareness and the necessary capacity to combat corruption.</t>
  </si>
  <si>
    <t>205-2 The reporting organization shall report the following information:</t>
  </si>
  <si>
    <t>205-3 Guidance</t>
  </si>
  <si>
    <t>Guidance for Disclosure 205-3
For stakeholders, there is an interest in both the occurrence of incidents and an organization’s response to the incidents. Public legal cases regarding corruption can include current public investigations, prosecutions, or closed cases.
Guidance for Disclosure 205-3-c
In the context of this GRI Standard, the term ‘business partners’ includes, among others, suppliers, agents, lobbyists and other intermediaries, joint venture and consortia partners, governments, customers, and clients. </t>
  </si>
  <si>
    <t>205-3 The reporting organization shall report the following information:</t>
  </si>
  <si>
    <t>Anti-competitive Behavior 2016</t>
  </si>
  <si>
    <t>206-1</t>
  </si>
  <si>
    <t>Legal actions for anti-competitive behavior, anti-trust, and monopoly practices</t>
  </si>
  <si>
    <t>206-1-a</t>
  </si>
  <si>
    <t>Number of legal actions pending or completed during the reporting period regarding anti-competitive behavior and violations of anti-trust and monopoly legislation in which the organization has been identified as a participant.</t>
  </si>
  <si>
    <t>206-1-b</t>
  </si>
  <si>
    <t>Main outcomes of completed legal actions, including any decisions or judgements.</t>
  </si>
  <si>
    <t>206-1 Guidance</t>
  </si>
  <si>
    <t>Background
This disclosure pertains to legal actions initiated under national or international laws designed primarily for the purpose of regulating anti-competitive behavior, anti-trust, or monopoly practices.
Anti-competitive behavior, anti-trust, and monopoly practices can affect consumer choice, pricing, and other factors that are essential to efficient markets. Legislation introduced in many countries seeks to control or prevent monopolies, with the underlying assumption that competition between enterprises also promotes economic efficiency and sustainable growth.
Legal action indicates a situation in which the market actions or status of an organization have reached a sufficient scale to merit concern by a third party. Legal decisions arising from these situations can carry the risk of significant disruption of market activities for the organization as well as punitive measures.</t>
  </si>
  <si>
    <t>206-1 The reporting organization shall report the following information:</t>
  </si>
  <si>
    <t>Tax 2019</t>
  </si>
  <si>
    <t>207-1</t>
  </si>
  <si>
    <t>Approach to tax</t>
  </si>
  <si>
    <t>207-1-a</t>
  </si>
  <si>
    <t>A description of the approach to tax, including:</t>
  </si>
  <si>
    <t>207-1-a-i</t>
  </si>
  <si>
    <t>whether the organization has a tax strategy and, if so, a link to this strategy if publicly available;</t>
  </si>
  <si>
    <t>207-1-a-ii</t>
  </si>
  <si>
    <t>the governance body or executive-level position within the organization that formally reviews and approves the tax strategy, and the frequency of this review;</t>
  </si>
  <si>
    <t>207-1-a-iii</t>
  </si>
  <si>
    <t>the approach to regulatory compliance;</t>
  </si>
  <si>
    <t>207-1-a-iv</t>
  </si>
  <si>
    <t>how the approach to tax is linked to the business and sustainable development strategies of the organization.</t>
  </si>
  <si>
    <t>207-2</t>
  </si>
  <si>
    <t>Tax governance, control, and risk management</t>
  </si>
  <si>
    <t>207-2-a</t>
  </si>
  <si>
    <t>A description of the tax governance and control framework, including:</t>
  </si>
  <si>
    <t>207-2-a-i</t>
  </si>
  <si>
    <t>the governance body or executive-level position within the organization accountable for compliance with the tax strategy;</t>
  </si>
  <si>
    <t>207-2-a-ii</t>
  </si>
  <si>
    <t>how the approach to tax is embedded within the organization;</t>
  </si>
  <si>
    <t>207-2-a-iii</t>
  </si>
  <si>
    <t>the approach to tax risks, including how risks are identified, managed, and monitored;</t>
  </si>
  <si>
    <t>207-2-a-iv</t>
  </si>
  <si>
    <t>how compliance with the tax governance and control framework is evaluated.</t>
  </si>
  <si>
    <t>207-2-b</t>
  </si>
  <si>
    <t>A description of the mechanisms to raise concerns about the organization’s business conduct and the organization’s integrity in relation to tax.</t>
  </si>
  <si>
    <t>207-2-c</t>
  </si>
  <si>
    <t>A description of the assurance process for disclosures on tax including, if applicable, a link or reference to the external assurance report(s) or assurance statement(s).</t>
  </si>
  <si>
    <t>207-3</t>
  </si>
  <si>
    <t>Stakeholder engagement and management of concerns related to tax</t>
  </si>
  <si>
    <t>207-3-a</t>
  </si>
  <si>
    <t>A description of the approach to stakeholder engagement and management of stakeholder concerns related to tax, including:</t>
  </si>
  <si>
    <t>207-3-a-i</t>
  </si>
  <si>
    <t>the approach to engagement with tax authorities;</t>
  </si>
  <si>
    <t>207-3-a-ii</t>
  </si>
  <si>
    <t>the approach to public policy advocacy on tax;</t>
  </si>
  <si>
    <t>207-3-a-iii</t>
  </si>
  <si>
    <t>the processes for collecting and considering the views and concerns of stakeholders, including external stakeholders.</t>
  </si>
  <si>
    <t>207-4</t>
  </si>
  <si>
    <t>Country-by-country reporting</t>
  </si>
  <si>
    <t>207-4-a</t>
  </si>
  <si>
    <t>All tax jurisdictions where the entities included in the organization’s audited consolidated financial statements, or in the financial information filed on public record, are resident for tax purposes.</t>
  </si>
  <si>
    <t>207-4-b</t>
  </si>
  <si>
    <t>For each tax jurisdiction reported in Disclosure 207-4-a:</t>
  </si>
  <si>
    <t>207-4-b-i</t>
  </si>
  <si>
    <t>Names of the resident entities;</t>
  </si>
  <si>
    <t>207-4-b-ii</t>
  </si>
  <si>
    <t>Primary activities of the organization;</t>
  </si>
  <si>
    <t>207-4-b-iii</t>
  </si>
  <si>
    <t>Number of employees, and the basis of calculation of this number;</t>
  </si>
  <si>
    <t>207-4-b-iv</t>
  </si>
  <si>
    <t>Revenues from third-party sales;</t>
  </si>
  <si>
    <t>207-4-b-ix</t>
  </si>
  <si>
    <t>Corporate income tax accrued on profit/loss;</t>
  </si>
  <si>
    <t>207-4-b-v</t>
  </si>
  <si>
    <t>Revenues from intra-group transactions with other tax jurisdictions;</t>
  </si>
  <si>
    <t>207-4-b-vi</t>
  </si>
  <si>
    <t>Profit/loss before tax;</t>
  </si>
  <si>
    <t>207-4-b-vii</t>
  </si>
  <si>
    <t>Tangible assets other than cash and cash equivalents;</t>
  </si>
  <si>
    <t>207-4-b-viii</t>
  </si>
  <si>
    <t>Corporate income tax paid on a cash basis;</t>
  </si>
  <si>
    <t>207-4-b-x</t>
  </si>
  <si>
    <t>Reasons for the difference between corporate income tax accrued on profit/loss and the tax due if the statutory tax rate is applied to profit/loss before tax.</t>
  </si>
  <si>
    <t>207-4-c</t>
  </si>
  <si>
    <t>The time period covered by the information reported in Disclosure 207-4.</t>
  </si>
  <si>
    <t>207-4-2.1</t>
  </si>
  <si>
    <t>When compiling the information specified in Disclosure 207-4, the reporting organization shall report information for the time period covered by the most recent audited consolidated financial statements or financial information filed on public record. If information is not available for this time period, the organization may report information for the time period covered by the audited consolidated financial statements, or the financial information filed on public record, immediately preceding the most recent ones.</t>
  </si>
  <si>
    <t>207-4-2.2</t>
  </si>
  <si>
    <t>When compiling the information specified in Disclosure 207-4-b, the reporting organization shall:</t>
  </si>
  <si>
    <t>207-4-2.3</t>
  </si>
  <si>
    <t>The reporting organization should report the following additional information for each tax jurisdiction reported in Disclosure 207-4-a:</t>
  </si>
  <si>
    <t>207-4-2.3.1</t>
  </si>
  <si>
    <t>Total employee remuneration;</t>
  </si>
  <si>
    <t>207-4-2.3.2</t>
  </si>
  <si>
    <t>Taxes withheld and paid on behalf of employees;</t>
  </si>
  <si>
    <t>207-4-2.3.3</t>
  </si>
  <si>
    <t>Taxes collected from customers on behalf of a tax authority;</t>
  </si>
  <si>
    <t>207-4-2.3.4</t>
  </si>
  <si>
    <t>Industry-related and other taxes or payments to governments;</t>
  </si>
  <si>
    <t>207-4-2.3.5</t>
  </si>
  <si>
    <t>Significant uncertain tax positions;</t>
  </si>
  <si>
    <t>207-4-2.3.6</t>
  </si>
  <si>
    <t>Balance of intra-company debt held by entities in the tax jurisdiction, and the basis of calculation of the interest rate paid on the debt.</t>
  </si>
  <si>
    <t>207-1 Guidance</t>
  </si>
  <si>
    <t>Background
An organization’s approach to tax defines how the organization balances tax compliance with business activities and ethical, societal, and sustainable development-related expectations. It can include the organization’s tax principles, its attitude to tax planning, the degree of risk the organization is willing to accept, and the organization’s approach to engaging with tax authorities.
An organization’s approach to tax is often described in a tax strategy, but it could also be described in equivalent documents, such as policies, standards, principles, or codes of conduct.
Guidance for Disclosure 207-1-a
The reporting organization can illustrate its approach to tax by providing examples drawn from its tax practices. For example, the organization can provide an overview of its use of tax havens, the types of tax incentive it uses, or its approach to transfer pricing. These examples help demonstrate the organization’s risk appetite and the tax practices deemed acceptable and unacceptable by the organization and its highest governance body.
Guidance for Disclosure 207-1-a-i
If the organization has a tax strategy but the strategy is not publicly available, the organization can provide an abstract or summary of the strategy.
If the organization has a tax strategy that applies to a smaller number of entities or tax jurisdictions than reported in Disclosure 207-4, the organization may report this strategy and list the entities or tax jurisdictions to which the strategy applies.
In addition to the overall strategy, if the organization has tax strategies that apply to individual entities or tax jurisdictions, the organization can explain any relevant differences between these strategies.
Guidance for Disclosure 207-1-a-iii
When describing its approach to regulatory compliance, the organization can describe any statements in its tax strategy or equivalent documents regarding its intention with respect to the tax laws in the jurisdictions in which it operates. For example, the organization can describe whether it seeks to comply with the letter and the spirit of the law. That is, whether the organization takes reasonable steps to determine and follow the intention of the legislature.2
Guidance for Disclosure 207-1-a-iv
When describing how its approach to tax is linked to its business strategy, the organization can explain how its tax planning is aligned with its commercial activities. The description can include any relevant statements from its tax strategy or equivalent documents.
•  When describing how its approach to tax is linked to its sustainable development strategy, the organization can explain the following:
•  Whether it considered the economic and social impacts of its approach to tax when developing its tax strategy.
Any organizational commitments to sustainable development in the jurisdictions in which it operates and whether its approach to tax is aligned with these commitments.</t>
  </si>
  <si>
    <t>207-1 The reporting organization shall report the following information:</t>
  </si>
  <si>
    <t>207-2 Guidance</t>
  </si>
  <si>
    <t>Background
Having robust governance, control, and risk management systems in place for tax can be an indication that the reported approach to tax and tax strategy are well embedded in an organization and that the organization is effectively monitoring its compliance obligations. Reporting this information reassures stakeholders that the organization’s practices reflect the statements it has made about its approach to tax in its tax strategy or equivalent documents.
Guidance for Disclosure 207-2-a
When describing the tax governance and control framework, the reporting organization can provide examples of effective implementation of its tax governance, control, and risk management systems.
Guidance for Disclosure 207-2-a-i
If the highest governance body in an organization is accountable for compliance with the tax strategy, the organization can specify the degree to which the highest governance body has oversight of compliance. The organization can also specify any accountability for compliance delegated to executive-level positions within the organization.
Guidance for Disclosure 207-2-a-ii
When reporting how the approach to tax is embedded within the organization, the organization can describe processes, projects, programs, and initiatives that support adherence to the approach to tax and tax strategy.
Examples of such initiatives can include:
•  training and guidance provided to relevant employees on the link between tax strategy, business strategy, and sustainable development;
•  remuneration or incentive schemes for the person(s) responsible for implementing the tax strategy;
•  succession-planning for positions within the organization that are responsible for tax;
•  participation in tax transparency initiatives or representative associations that seek to develop best practice around disclosures on tax or educate stakeholders on tax-related issues.
Guidance for Disclosure 207-2-a-iii
Tax risks are risks associated with the organization’s tax practices that might lead to a negative effect on the goals of the organization, or to financial or reputational damage. These include compliance risks or risks such as those related to uncertain tax positions, changes in legislation, or a perception of aggressive tax practices.
When reporting on the approach to tax risks, the organization can describe its risk appetite and tolerance and provide examples of tax practices it has avoided because they are misaligned with its approach to tax and tax strategy. Risk appetite and tolerance indicate the degree of risk the organization is willing to accept in determining its tax positions.
When reporting how tax risks are identified, managed, and monitored, the organization can:
•  describe the role of the highest governance body in the tax risk management process;
•  describe how the tax risk management process is communicated and embedded across the organization;
•  refer to any internal control frameworks or generally accepted risk management principles that are applied to tax.
Guidance for Disclosure 207-2-a-iv
When reporting how compliance with the tax governance and control framework is evaluated, the organization can describe the process through which the tax governance and control framework is monitored, tested, and maintained. An example of this is giving an internal auditor accountability for undertaking annual reviews of the tax department’s compliance with the tax governance and control framework.
The organization can also specify the degree to which the highest governance body has oversight of the design, implementation, and effectiveness of the tax governance and control framework.
Guidance for Disclosure 207-2-b
One example of a mechanism for individuals to raise concerns about the organization’s business conduct, or about activities that compromise the organization’s integrity in relation to tax, is whistleblowing.
Disclosure 207-2-b is related to Disclosure 2-26 in GRI 2: General Disclosures 2021. If the information reported by the organization in Disclosure 2-26 covers mechanisms used to raise concerns about the organization’s business conduct in relation to tax, the organization can provide a reference to this information.
Guidance for Disclosure 207-2-c
Disclosure 207-2-c is related to Disclosure 2-5 in GRI 2: General Disclosures 2021. If the assurance process for disclosures on tax has been completed as part of another assurance process, the organization can provide a reference to this information reported in Disclosure 2-5 or elsewhere.</t>
  </si>
  <si>
    <t>207-2 The reporting organization shall report the following information:</t>
  </si>
  <si>
    <t>207-3 Guidance</t>
  </si>
  <si>
    <t>Background
Organizations’ tax practices are of interest to various stakeholders. The approach an organization takes to engaging with stakeholders has the potential to influence its reputation and position of trust. This includes how the organization engages with tax authorities in the development of tax systems, legislation, and administration.
Stakeholder engagement can enable the organization to understand evolving expectations related to tax. It can give the organization insight into potential future regulatory changes and enable the organization to better manage its risks and impacts.
Guidance for Disclosure 207-3-a-i
The approach to engagement with tax authorities can include participating in cooperative compliance agreements, seeking active real-time audit, seeking clearance for all significant transactions, engaging on tax risks, and seeking advance pricing agreements.
Guidance for Disclosure 207-3-a-ii
When reporting the approach to public policy advocacy on tax, the reporting organization can describe:
•  its lobbying activities related to tax;
•  its stance on significant issues related to tax that it addresses in its public policy advocacy, and any differences between its advocacy positions and its stated policies, goals, or other public positions;
•  whether it is a member of, or contributes to, any representative associations or committees that participate in public policy advocacy on tax, including:
- the nature of this contribution;
- any differences between the organization’s stated policies, goals, or other public positions on significant issues related to tax, and the positions of the representative associations or committees.
Disclosure 207-3-a-ii is related to the requirements in GRI 415: Public Policy 2016. If the organization has determined public policy to be a material topic and has reported information in GRI 415 that covers the organization’s public policy advocacy on tax, the organization can provide a reference to this information.
Guidance for Disclosure 207-3-a-iii
When reporting the processes for collecting and considering the views and concerns of stakeholders, the organization can describe how the processes enable stakeholders to participate in this engagement. The organization can also provide examples of how stakeholder feedback has influenced the approach to tax, the tax strategy, or the tax practices of the organization.</t>
  </si>
  <si>
    <t>207-3 The reporting organization shall report the following information:</t>
  </si>
  <si>
    <t>207-4 Guidance</t>
  </si>
  <si>
    <t>Background
Country-by-country reporting is the reporting of financial, economic, and tax-related information for each jurisdiction in which the organization operates.
Guidance for Disclosure 207-4-a
In the context of this Standard, tax jurisdictions are identified according to where the entities included in the organization’s audited consolidated financial statements, or in the financial information filed on public record, are resident for tax purposes. These entities include permanent establishments and dormant entities.
Guidance for Disclosure 207-4-b
Unless otherwise stated, country-by-country information is to be reported at the level of tax jurisdictions and not at the level of individual entities.
Number of employees, revenues, profit/loss before tax, and tangible assets other than cash and cash equivalents are indicators of the organization’s scale of activity within a tax jurisdiction. When considered in conjunction with the other required and recommended information, they can inform assessments about the level of taxes being paid in a jurisdiction.
In addition to this information, the organization can report any other information relevant for understanding the scale of its activity within a jurisdiction.
If the reporting organization cannot report all required information for all the tax jurisdictions reported in Disclosure 207-4-a, it may use reasons for omission as set out in GRI 1: Foundation 2021. The organization is required to specify the requirement it cannot comply with, and to provide a reason for omission and required explanation, as set out in GRI 1. See Requirement 6 in GRI 1 for more information on reasons for omission.
If complete reporting for a tax jurisdiction is not possible because the organization holds a minority shareholding or is the non-operating joint venture partner in an entity, the organization may provide ‘information unavailable / incomplete’ as the reason for omission and specify the majority shareholder or operating partner.
The organization can also report any contextual information necessary to understand how data has been compiled, such as any standards, methodologies, and assumptions used.
Guidance for Disclosure 207-4-b-i
Disclosure 207-4-b-i requires the organization to report a list of entities by tax jurisdiction.
If the organization’s publicly available audited consolidated financial statements, or the financial information filed on public record, include a list of all its entities by tax jurisdiction, the organization can provide a reference to this information.
When reporting the names of the resident entities for a tax jurisdiction, the organization can specify if any of the entities are dormant.
Guidance for Disclosure 207-4-b-ii
When reporting its primary activities in a tax jurisdiction, the organization can provide a general description such that a report reader can clearly identify the organization’s main activities in the jurisdiction, for example, sales, marketing, manufacturing, or distribution. The organization is not required to list the activities of each entity in the jurisdiction.
Guidance for Disclosure 207-4-b-iii
Employee numbers can be reported using an appropriate calculation, such as head count at the end of the time period reported in Disclosure 207-4-c or a full-time equivalent (FTE) calculation. To enable comparability, it is important that the organization applies the approach consistently across all tax jurisdictions and between time periods.
If the organization is unable to report exact figures, it can report the number of employees to the nearest ten or, where the number of employees is greater than 1000, to the nearest 100.
The number of employees is one indicator of the organization’s scale of activity in a tax jurisdiction. In addition to the number of employees, the organization may report the number of workers (excluding employees) performing the organization’s activities, if this helps explain the organization’s scale of activity in the jurisdiction. It is important that the organization reports the number of employees and/or the number of workers consistently across all jurisdictions and between time periods.
Guidance for Disclosures 207-4-b-iv and 207-4-b-v
These disclosures require the organization to report revenues from third-party sales for each tax jurisdiction and from intra-group transactions between that jurisdiction and other tax jurisdictions. Intra-group transactions within the same tax jurisdiction are not required, but the organization can report this information separately.
Intra-group transactions between jurisdictions can influence the tax bases of the organization in the jurisdictions involved in these transactions. Intra-group transactions within the same tax jurisdiction do not affect the tax base of the organization within that jurisdiction.
For this reason, revenues from third-party sales and intra-group transactions with other jurisdictions are a more appropriate indicator of an organization’s scale of activity in a tax jurisdiction than aggregated revenues. Aggregated revenues could result in local revenues being double-counted, which might create a misleading impression about the organization's scale of activity in a jurisdiction.
The organization can also report other sources of revenue, for example, dividends, interest, and royalties, where this is standard practice in the sector of the organization.
Guidance for Disclosure 207-4-b-vi
When reporting profit/loss before tax for a tax jurisdiction, the organization can calculate the consolidated profit/loss before tax for all its resident entities in the jurisdiction.
Guidance for Disclosure 207-4-b-vii
When reporting tangible assets for a tax jurisdiction, the organization can calculate the consolidated total of the net book values of tangible assets for all its resident entities in the jurisdiction.
Guidance for Disclosure 207-4-b-viii
When reporting corporate income tax paid on a cash basis for a tax jurisdiction, the organization can calculate the total actual corporate income tax paid during the time period reported in Disclosure 207-4-c by all its resident entities in the jurisdiction. This includes cash taxes paid by entities to the jurisdiction of residence and to all other jurisdictions (e.g., withholding taxes incurred in other tax jurisdictions).
If the tax paid includes a significant amount of withholding tax, the organization can explain this. If taxes are incurred in other tax jurisdictions, the organization can report the amount of tax paid to the other tax jurisdictions separately and identify the jurisdictions where the tax was paid.
Guidance for Disclosure 207-4-b-x
When reporting the reasons for the difference between corporate income tax accrued on profit/loss and the tax due if the statutory tax rate is applied to profit/loss before tax, the organization can describe items that explain the difference, such as tax reliefs, allowances, incentives, or any special tax provisions where an entity benefits from preferential tax treatment.
The organization can group explanatory items into a generic category, such as ‘other’, if these items together do not exceed 10% of the difference.
The organization can also report the expiration date, investment requirements, and likely long-term continuity of tax reliefs or incentives for a jurisdiction.
In addition to providing a qualitative explanation as required by this disclosure, the organization can also report a quantitative corporate tax reconciliation.
Guidance for Disclosure 207-4-c and clause 2.1
The organization is required to report information on a regular schedule and make it available in time for information users to make decisions (see the Timeliness principle in GRI 1: Foundation 2021 for more information). The organization is also recommended to report the information for the same reporting period and publish the information at the same time as its financial reporting, where this is possible (see section 5.1 in GRI 1 for more information). However, the information required in Disclosure 207-4 might not be available for reporting until a later point in time.
If the information required in Disclosure 207-4 is not available for the time period covered by the most recent audited consolidated financial statements or financial information filed on public record, the organization may report information for the time period covered by the audited consolidated financial statements, or the financial information filed on public record, immediately preceding the most recent ones.
Where this time period differs from the reporting period, the organization can specify the reason why.
Guidance for clause 2.2.1
For each of the disclosures specified in clause 2.2.1, the data is considered to be reconciled when the sum of this data for all tax jurisdictions equals the amount reported in the organization’s audited consolidated financial statements or in the financial information filed on public record.
Guidance for clause 2.2.3
When providing information for stateless entities, the organization can also include their jurisdiction of incorporation.
Guidance for clause 2.3.1
Total employee remuneration in a tax jurisdiction can reflect the business value provided by the entities in that jurisdiction to the organization as a whole.
Total employee remuneration also represents the basis for calculating taxes withheld and paid on behalf of employees, covered under clause 2.3.2.
Guidance for clause 2.3.2
Taxes withheld and paid on behalf of employees refer to taxes withheld by the organization from employee remuneration to be paid to the tax authorities. These can include income taxes, payroll taxes, and social security contributions.
Guidance for clause 2.3.3
Taxes collected from customers refer to taxes and duties charged on and collected on the sales of certain products and services. These are paid by the organization to the tax authorities on behalf of customers.
Guidance for clause 2.3.4
Examples of industry-related and other taxes or payments to governments include:
•  industry taxes (e.g., energy tax, airline tax);
•  property taxes (e.g., land tax);
•  product taxes (e.g., customs duties, alcohol and tobacco duties);
•  taxes and duties levied on the supply, use, or consumption of goods and services considered to be harmful to the environment (e.g., vehicle excise duties).
Guidance for clause 2.3.5
When reporting significant uncertain tax positions for a tax jurisdiction, the organization can report the value of the tax positions in line with its audited consolidated financial statements or the financial information filed on public record.
The organization can provide a description of tax positions that have not been agreed with the relevant tax authorities at the end of the time period reported in Disclosure 207-4-c. The description can include the nature of the disagreement and the reasons for any change in tax positions that occurred during the time period, where relevant.</t>
  </si>
  <si>
    <t>207-4 The reporting organization shall report the following information:</t>
  </si>
  <si>
    <t>Environmental topics</t>
  </si>
  <si>
    <t>Materials 2016</t>
  </si>
  <si>
    <t>301-1</t>
  </si>
  <si>
    <t>Materials used by weight or volume</t>
  </si>
  <si>
    <t>301-1-a</t>
  </si>
  <si>
    <t>Total weight or volume of materials that are used to produce and package the organization’s primary products and services during the reporting period, by:</t>
  </si>
  <si>
    <t>Total weight of materials used to produce and package products non-renewable</t>
  </si>
  <si>
    <t>Total weight of materials used to produce and package products renewable</t>
  </si>
  <si>
    <t>301-1-a-i</t>
  </si>
  <si>
    <t>non-renewable materials used;</t>
  </si>
  <si>
    <t>301-1-a-ii</t>
  </si>
  <si>
    <t>renewable materials used.</t>
  </si>
  <si>
    <t>301-1-2.1</t>
  </si>
  <si>
    <t>When compiling the information specified in Disclosure 301-1, the reporting organization should:</t>
  </si>
  <si>
    <t>301-1-2.1.1</t>
  </si>
  <si>
    <t>include the following material types in the calculation of total materials used:</t>
  </si>
  <si>
    <t>301-1-2.1.2</t>
  </si>
  <si>
    <t>report, for each material type, whether it was purchased from external suppliers or sourced internally (such as by captive production and extraction activities);</t>
  </si>
  <si>
    <t>301-1-2.1.3</t>
  </si>
  <si>
    <t>report whether these data are estimated or sourced from direct measurements;</t>
  </si>
  <si>
    <t>301-1-2.1.4</t>
  </si>
  <si>
    <t>if estimation is required, report the methods used.</t>
  </si>
  <si>
    <t>301-2</t>
  </si>
  <si>
    <t>Recycled input materials used</t>
  </si>
  <si>
    <t>301-2-a</t>
  </si>
  <si>
    <t>Percentage of recycled input materials used to manufacture the organization's primary products and services.</t>
  </si>
  <si>
    <t>301-2-2.2</t>
  </si>
  <si>
    <t>When compiling the information specified in Disclosure 301-2, the reporting organization shall:</t>
  </si>
  <si>
    <t>301-2-2.3</t>
  </si>
  <si>
    <t>When compiling the information specified in Disclosure 301-2, the reporting organization should, if estimation is required, report the methods used.</t>
  </si>
  <si>
    <t>301-2-2.2.1</t>
  </si>
  <si>
    <t>use the total weight or volume of materials used as specified in Disclosure 301-1;</t>
  </si>
  <si>
    <t>301-2-2.2.2</t>
  </si>
  <si>
    <t>calculate the percentage of recycled input materials used by applying the following formula:
Percentage of recycled input materials used = Total recycled input materials used / Total input materials used x 100</t>
  </si>
  <si>
    <t>301-3</t>
  </si>
  <si>
    <t>Reclaimed products and their packaging materials</t>
  </si>
  <si>
    <t>301-3-a</t>
  </si>
  <si>
    <t>Percentage of reclaimed products and their packaging materials for each product category.</t>
  </si>
  <si>
    <t>Percentage of reclaimed products and their packaging materials for each product category</t>
  </si>
  <si>
    <t>301-3-b</t>
  </si>
  <si>
    <t>How the data for this disclosure have been collected.</t>
  </si>
  <si>
    <t>301-3-2.4</t>
  </si>
  <si>
    <t>When compiling the information specified in Disclosure 301-3, the reporting organization shall:</t>
  </si>
  <si>
    <t>301-3-2.4.1</t>
  </si>
  <si>
    <t>exclude rejects and recalls of products;</t>
  </si>
  <si>
    <t>301-3-2.4.2</t>
  </si>
  <si>
    <t>calculate the percentage of reclaimed products and their packaging materials for each product category using the following formula:
Percentage of reclaimed products and their packaging materials = Products and their packaging materials reclaimed within the reporting period / Products sold within the reporting period x 100</t>
  </si>
  <si>
    <t>301-1 Guidance</t>
  </si>
  <si>
    <t>Guidance for Disclosure 301-1
The reported usage data are to reflect the material in its original state, and not to be presented with further data manipulation, such as reporting it as ‘dry weight’.</t>
  </si>
  <si>
    <t>301-1 The reporting organization shall report the following information:</t>
  </si>
  <si>
    <t>301-2 Guidance</t>
  </si>
  <si>
    <t>Guidance for Disclosure 301-2
If material weight and volume measurements are stated as different units, the organization can convert measurements to standardized units.</t>
  </si>
  <si>
    <t>301-2 The reporting organization shall report the following information:</t>
  </si>
  <si>
    <t>301-3 Guidance</t>
  </si>
  <si>
    <t>Guidance for Disclosure 301-3
The reporting organization can also report recycling or reuse of packaging separately.</t>
  </si>
  <si>
    <t>301-3 The reporting organization shall report the following information:</t>
  </si>
  <si>
    <t>Energy 2016</t>
  </si>
  <si>
    <t>302-1</t>
  </si>
  <si>
    <t>Energy consumption within the organization</t>
  </si>
  <si>
    <t>302-1-a</t>
  </si>
  <si>
    <t>Total fuel consumption within the organization from non-renewable sources, in joules or multiples, and including fuel types used.</t>
  </si>
  <si>
    <t>302-1-b</t>
  </si>
  <si>
    <t>Total fuel consumption within the organization from renewable sources, in joules or multiples, and including fuel types used.</t>
  </si>
  <si>
    <t>302-1-c</t>
  </si>
  <si>
    <t>In joules, watt-hours or multiples, the total:</t>
  </si>
  <si>
    <t>302-1-c-i</t>
  </si>
  <si>
    <t>electricity consumption</t>
  </si>
  <si>
    <t>302-1-c-ii</t>
  </si>
  <si>
    <t>heating consumption</t>
  </si>
  <si>
    <t>302-1-c-iii</t>
  </si>
  <si>
    <t>cooling consumption</t>
  </si>
  <si>
    <t>302-1-c-iv</t>
  </si>
  <si>
    <t>steam consumption</t>
  </si>
  <si>
    <t>302-1-d</t>
  </si>
  <si>
    <t>302-1-d-i</t>
  </si>
  <si>
    <t>electricity sold</t>
  </si>
  <si>
    <t>302-1-d-ii</t>
  </si>
  <si>
    <t>heating sold</t>
  </si>
  <si>
    <t>302-1-d-iii</t>
  </si>
  <si>
    <t>cooling sold</t>
  </si>
  <si>
    <t>302-1-d-iv</t>
  </si>
  <si>
    <t>steam sold</t>
  </si>
  <si>
    <t>302-1-e</t>
  </si>
  <si>
    <t>Total energy consumption within the organization, in joules or multiples.</t>
  </si>
  <si>
    <t>302-1-f</t>
  </si>
  <si>
    <t>Standards, methodologies, assumptions, and/or calculation tools used.</t>
  </si>
  <si>
    <t>302-1-g</t>
  </si>
  <si>
    <t>Source of the conversion factors used.</t>
  </si>
  <si>
    <t>302-1-2.1</t>
  </si>
  <si>
    <t>When compiling the information specified in Disclosure 302-1, the reporting organization shall:</t>
  </si>
  <si>
    <t>302-1-2.2</t>
  </si>
  <si>
    <t>When compiling the information specified in Disclosure 302-1, the reporting organization should:</t>
  </si>
  <si>
    <t>302-1-2.1.1</t>
  </si>
  <si>
    <t>avoid the double-counting of fuel consumption, when reporting self-generated energy consumption. If the organization generates electricity from a non-renewable or renewable fuel source and then consumes the generated electricity, the energy consumption shall be counted once under fuel consumption;</t>
  </si>
  <si>
    <t>302-1-2.1.2</t>
  </si>
  <si>
    <t>report fuel consumption separately for non-renewable and renewable fuel sources;</t>
  </si>
  <si>
    <t>302-1-2.1.3</t>
  </si>
  <si>
    <t>only report energy consumed by entities owned or controlled by the organization;</t>
  </si>
  <si>
    <t>302-1-2.1.4</t>
  </si>
  <si>
    <t>calculate the total energy consumption within the organization in joules or multiples using the following formula:
Total energy consumption within the organization = Non-renewable fuel consumed + Renewable fuel consumed + Electricity, heating, cooling, and steam purchased for consumption + Self-generated electricity, heating, cooling, and steam, which are not consumed (see clause 2.1.1) -  Electricity, heating, cooling, and steam sold</t>
  </si>
  <si>
    <t>302-1-2.2.1</t>
  </si>
  <si>
    <t>apply conversion factors consistently for the data disclosed;</t>
  </si>
  <si>
    <t>302-1-2.2.2</t>
  </si>
  <si>
    <t>use local conversion factors to convert fuel to joules, or multiples, when possible;</t>
  </si>
  <si>
    <t>302-1-2.2.3</t>
  </si>
  <si>
    <t>use the generic conversion factors, when local conversion factors are unavailable;</t>
  </si>
  <si>
    <t>302-1-2.2.4</t>
  </si>
  <si>
    <t>if subject to different standards and methodologies, describe the approach to selecting them;</t>
  </si>
  <si>
    <t>302-1-2.2.5</t>
  </si>
  <si>
    <t>report energy consumption for a consistent group of entities. When possible, the group of entities should also be consistent with the group of entities used in Disclosures 305-1 and 305-2 of GRI 305: Emissions 2016;</t>
  </si>
  <si>
    <t>302-1-2.2.6</t>
  </si>
  <si>
    <t>where it aids transparency or comparability over time, provide a breakdown of energy consumption data by:</t>
  </si>
  <si>
    <t>302-2</t>
  </si>
  <si>
    <t>Energy consumption outside of the organization</t>
  </si>
  <si>
    <t>302-2-a</t>
  </si>
  <si>
    <t>Energy consumption outside of the organization, in joules or multiples.</t>
  </si>
  <si>
    <t>302-2-b</t>
  </si>
  <si>
    <t>302-2-c</t>
  </si>
  <si>
    <t>302-2-2.3</t>
  </si>
  <si>
    <t>When compiling the information specified in Disclosure 302-2, the reporting organization shall exclude energy consumption reported in Disclosure 302-1.</t>
  </si>
  <si>
    <t>302-2-2.4</t>
  </si>
  <si>
    <t>When compiling the information specified in Disclosure 302-2, the reporting organization should:</t>
  </si>
  <si>
    <t>302-2-2.4.1</t>
  </si>
  <si>
    <t>302-2-2.4.2</t>
  </si>
  <si>
    <t>list energy consumption outside of the organization, with a breakdown by upstream and downstream categories and activities.</t>
  </si>
  <si>
    <t>302-3</t>
  </si>
  <si>
    <t>302-3-a</t>
  </si>
  <si>
    <t>Energy intensity ratio for the organization.</t>
  </si>
  <si>
    <t>302-3-b</t>
  </si>
  <si>
    <t>Organization-specific metric (the denominator) chosen to calculate the ratio.</t>
  </si>
  <si>
    <t>302-3-c</t>
  </si>
  <si>
    <t>Types of energy included in the intensity ratio; whether fuel, electricity, heating, cooling, steam, or all.</t>
  </si>
  <si>
    <t>302-3-d</t>
  </si>
  <si>
    <t>Whether the ratio uses energy consumption within the organization, outside of it, or both.</t>
  </si>
  <si>
    <t>302-3-2.5</t>
  </si>
  <si>
    <t>When compiling the information specified in Disclosure 302-3, the reporting organization shall:</t>
  </si>
  <si>
    <t>302-3-2.6</t>
  </si>
  <si>
    <t>When compiling the information specified in Disclosure 302-3, the reporting organization should, where it aids transparency or comparability over time, provide a breakdown of the energy intensity ratio by:</t>
  </si>
  <si>
    <t>302-3-2.5.1</t>
  </si>
  <si>
    <t>calculate the ratio by dividing the absolute energy consumption (the numerator) by the organization-specific metric (the denominator);</t>
  </si>
  <si>
    <t>302-3-2.5.2</t>
  </si>
  <si>
    <t>if reporting an intensity ratio both for the energy consumed within the organization and outside of it, report these intensity ratios separately.</t>
  </si>
  <si>
    <t>302-3-2.6.1</t>
  </si>
  <si>
    <t>business unit or facility;</t>
  </si>
  <si>
    <t>302-3-2.6.2</t>
  </si>
  <si>
    <t>country;</t>
  </si>
  <si>
    <t>302-3-2.6.3</t>
  </si>
  <si>
    <t>type of source (see definitions for the listing of non-renewable sources and renewable sources);</t>
  </si>
  <si>
    <t>302-3-2.6.4</t>
  </si>
  <si>
    <t>type of activity.</t>
  </si>
  <si>
    <t>302-4</t>
  </si>
  <si>
    <t>Reduction of energy consumption</t>
  </si>
  <si>
    <t>302-4-a</t>
  </si>
  <si>
    <t>Amount of reductions in energy consumption achieved as a direct result of conservation and efficiency initiatives, in joules or multiples.</t>
  </si>
  <si>
    <t>302-4-b</t>
  </si>
  <si>
    <t>Types of energy included in the reductions; whether fuel, electricity, heating, cooling, steam, or all.</t>
  </si>
  <si>
    <t>302-4-c</t>
  </si>
  <si>
    <t>Basis for calculating reductions in energy consumption, such as base year or baseline, including the rationale for choosing it.</t>
  </si>
  <si>
    <t>302-4-d</t>
  </si>
  <si>
    <t>302-4-2.7</t>
  </si>
  <si>
    <t>When compiling the information specified in Disclosure 302-4, the reporting organization shall:</t>
  </si>
  <si>
    <t>302-4-2.8</t>
  </si>
  <si>
    <t>When compiling the information specified in Disclosure 302-4, the reporting organization should, if subject to different standards and methodologies, describe the approach to selecting them.</t>
  </si>
  <si>
    <t>302-4-2.7.1</t>
  </si>
  <si>
    <t>exclude reductions resulting from reduced production capacity or outsourcing;</t>
  </si>
  <si>
    <t>302-4-2.7.2</t>
  </si>
  <si>
    <t>describe whether energy reduction is estimated, modeled, or sourced from direct If estimation or modeling is used, the organization shall disclose the methods used.</t>
  </si>
  <si>
    <t>302-5</t>
  </si>
  <si>
    <t>Reductions in energy requirements of products and services</t>
  </si>
  <si>
    <t>302-5-a</t>
  </si>
  <si>
    <t>Reductions in energy requirements of sold products and services achieved during the reporting period, in joules or multiples.</t>
  </si>
  <si>
    <t>302-5-b</t>
  </si>
  <si>
    <t>302-5-c</t>
  </si>
  <si>
    <t>302-5-2.9</t>
  </si>
  <si>
    <t>When compiling the information specified in Disclosure 302-5, the reporting organization should:</t>
  </si>
  <si>
    <t>302-5-2.9.1</t>
  </si>
  <si>
    <t>302-5-2.9.2</t>
  </si>
  <si>
    <t>refer to industry use standards to obtain this information, where available (such as fuel consumption of cars for 100 km at 90 km/h).</t>
  </si>
  <si>
    <t>302-1 Guidance</t>
  </si>
  <si>
    <t>Background
For some organizations, electricity is the only significant form of energy they consume. For others, energy sources such as steam or water provided from a district heating plant or chilled water plant can also be important.
Energy can be purchased from sources external to the organization or produced by the organization itself (self-generated).
Non-renewable fuel sources can include fuel for combustion in boilers, furnaces, heaters, turbines, flares, incinerators, generators and vehicles that are owned or controlled by the organization. Non-renewable fuel sources cover fuels purchased by the organization. They also include fuel generated by the organization’s activities – such as mined coal, or gas from oil and gas extraction.
Renewable fuel sources can include biofuels, when purchased for direct use, and biomass in sources owned or controlled by the organization.
Consuming non-renewable fuels is usually the main contributor to direct (Scope 1) GHG emissions, which are reported in Disclosure 305-1 of GRI 305: Emissions 2016. Consuming purchased electricity, heating, cooling, and steam contributes to the organization’s energy indirect (Scope 2) GHG emissions, which are reported in Disclosure 305-2 of GRI 305: Emissions 2016.</t>
  </si>
  <si>
    <t>302-1 The reporting organization shall report the following information:</t>
  </si>
  <si>
    <t>302-2 Guidance</t>
  </si>
  <si>
    <t>Guidance for Disclosure 302-2
The reporting organization can identify energy consumption outside of the organization by assessing whether an activity’s energy consumption:
• contributes significantly to the organization’s total anticipated energy consumption outside of the organization;
• offers potential for reductions the organization can undertake or influence;
• contributes to climate change-related risks, such as financial, regulatory, supply chain, product and customer, litigation, and reputational risks;
• is deemed material by stakeholders, such as customers, suppliers, investors, or civil society;
• results from outsourced activities previously performed in-house, or that are typically performed in-house by other organizations in the same sector;
• has been identified as significant for the organization’s sector;
• meets any additional criteria for determining relevance, developed by the organization or by organizations in its sector.
The organization can use the following upstream and downstream categories and activities from the ‘GHG Protocol Corporate Value Chain (Scope 3) Accounting and Reporting Standard’ for identifying relevant energy consumption outside of the organization:
Upstream categories
1. Purchased goods and services
2. Capital goods
3. Fuel- and energy-related activities (not included in Disclosure 302-1)
4. Upstream transportation and distribution
5. Waste generated in operations
6. Business travel
7. Employee commuting
8. Upstream leased assets
Other upstream
Downstream categories  
1. Downstream transportation and distribution
2. Processing of sold products
3. Use of sold products
4. End-of-life treatment of sold products
5. Downstream leased assets
6. Franchises
7. Investments
Other downstream
For each of these categories and activities, the organization can calculate or estimate the amount of energy consumed.
The organization can report energy consumption separately for non-renewable sources and renewable sources.
Background
Energy consumption can occur outside an organization, i.e., throughout the organization’s upstream and downstream activities associated with its operations.
This can include consumers’ use of products the organization sells, and the end-of-life treatment of products.
Quantifying energy consumption outside of the organization can provide a basis for calculating some of the relevant other indirect (Scope 3) GHG emissions in Disclosure 305-3 of GRI 305: Emissions 2016.</t>
  </si>
  <si>
    <t>302-2 The reporting organization shall report the following information:</t>
  </si>
  <si>
    <t>302-3 Guidance</t>
  </si>
  <si>
    <t>Guidance for Disclosure 302-3
Intensity ratios can be provided for, among others:
• products (such as energy consumed per unit produced);
• services (such as energy consumed per function or per service);
• sales (such as energy consumed per monetary unit of sales).
Organization-specific metrics (denominators) can include:
• units of product;
• production volume (such as metric tons, liters, or MWh);
• size (such as m2 floor space);
• number of full-time employees;
• monetary units (such as revenue or sales).
Background
Energy intensity ratios define energy consumption in the context of an organization-specific metric.
These ratios express the energy required per unit of activity, output, or any other organization-specific metric. Intensity ratios are often called normalized environmental impact data.
In combination with the organization’s total energy consumption, reported in Disclosures 302-1 and 302-2, energy intensity helps to contextualize the organization’s efficiency, including in relation to other organizations.</t>
  </si>
  <si>
    <t>302-3 The reporting organization shall report the following information:</t>
  </si>
  <si>
    <t>302-4 Guidance</t>
  </si>
  <si>
    <t>Guidance for Disclosure 302-4
The reporting organization can prioritize disclosing reduction initiatives that were implemented in the reporting period, and that have the potential to contribute significantly to reductions. The organization can describe reduction initiatives and their targets when reporting how it manages this topic.
Reduction initiatives can include:
• process redesign;
• conversion and retrofitting of equipment;
• changes in behavior;
• operational changes.
The organization can report reductions in energy consumption by combining energy types, or separately for fuel, electricity, heating, cooling, and steam.
The organization can also provide a breakdown of reductions in energy consumption by individual initiatives or groups of initiatives.</t>
  </si>
  <si>
    <t>302-4 The reporting organization shall report the following information:</t>
  </si>
  <si>
    <t>302-5 Guidance</t>
  </si>
  <si>
    <t>Guidance for Disclosure 302-5
Use-oriented figures can include, for example, the energy requirements of a car or a computer.
Consumption patterns can include, for example, 10 percent less energy use per 100 km travelled or per time unit (hour, average working day).</t>
  </si>
  <si>
    <t>302-5 The reporting organization shall report the following information:</t>
  </si>
  <si>
    <t>Water and Effluents 2018</t>
  </si>
  <si>
    <t>303-1</t>
  </si>
  <si>
    <t>Interactions with water as a shared resource</t>
  </si>
  <si>
    <t>303-1-a</t>
  </si>
  <si>
    <t>A description of how the organization interacts with water, including how and where water is withdrawn, consumed, and discharged, and the water-related impacts the organization has caused or contributed to, or that are directly linked to its operations, products, or services by its business relationships (e.g., impacts caused by runoff).</t>
  </si>
  <si>
    <t>303-1-b</t>
  </si>
  <si>
    <t>A description of the approach used to identify water-related impacts, including the scope of assessments, their timeframe, and any tools or methodologies used.</t>
  </si>
  <si>
    <t>303-1-c</t>
  </si>
  <si>
    <t>A description of how water-related impacts are addressed, including how the organization works with stakeholders to steward water as a shared resource, and how it engages with suppliers or customers with significant water-related impacts.</t>
  </si>
  <si>
    <t>303-1-d</t>
  </si>
  <si>
    <t>An explanation of the process for setting any water-related goals and targets that are part of the organization’s approach to managing water and effluents, and how they relate to public policy and the local context of each area with water stress.</t>
  </si>
  <si>
    <t>303-1-1.2</t>
  </si>
  <si>
    <t>The reporting organization should report the following additional information:</t>
  </si>
  <si>
    <t>303-1-1.2.1</t>
  </si>
  <si>
    <t>An overview of water use across the organization’s value chain;</t>
  </si>
  <si>
    <t>303-1-1.2.2</t>
  </si>
  <si>
    <t>A list of specific catchments where the organization causes significant water-related impacts.</t>
  </si>
  <si>
    <t>303-2</t>
  </si>
  <si>
    <t>Management of water discharge-related impacts</t>
  </si>
  <si>
    <t>303-2-a</t>
  </si>
  <si>
    <t>A description of any minimum standards set for the quality of effluent discharge, and how these minimum standards were determined, including:</t>
  </si>
  <si>
    <t>303-2-a-i</t>
  </si>
  <si>
    <t>how standards for facilities operating in locations with no local discharge requirements were determined;</t>
  </si>
  <si>
    <t>303-2-a-ii</t>
  </si>
  <si>
    <t>any internally developed water quality standards or guidelines;</t>
  </si>
  <si>
    <t>303-2-a-iii</t>
  </si>
  <si>
    <t>any sector-specific standards considered;</t>
  </si>
  <si>
    <t>303-2-a-iv</t>
  </si>
  <si>
    <t>whether the profile of the receiving waterbody was considered.</t>
  </si>
  <si>
    <t>303-3</t>
  </si>
  <si>
    <t>Water withdrawal</t>
  </si>
  <si>
    <t>303-3-a</t>
  </si>
  <si>
    <t>Total water withdrawal from all areas in megaliters, and a breakdown of this total by the following sources, if applicable:</t>
  </si>
  <si>
    <t>303-3-a-i</t>
  </si>
  <si>
    <t>Surface water;</t>
  </si>
  <si>
    <t>303-3-a-ii</t>
  </si>
  <si>
    <t>Groundwater;</t>
  </si>
  <si>
    <t>303-3-a-iii</t>
  </si>
  <si>
    <t>Seawater;</t>
  </si>
  <si>
    <t>303-3-a-iv</t>
  </si>
  <si>
    <t>Produced water;</t>
  </si>
  <si>
    <t>303-3-a-v</t>
  </si>
  <si>
    <t>Third-party water.</t>
  </si>
  <si>
    <t>303-3-b</t>
  </si>
  <si>
    <t>Total water withdrawal from all areas with water stress in megaliters, and a breakdown of this total by the following sources, if applicable:</t>
  </si>
  <si>
    <t>303-3-b-i</t>
  </si>
  <si>
    <t>303-3-b-ii</t>
  </si>
  <si>
    <t>303-3-b-iii</t>
  </si>
  <si>
    <t>303-3-b-iv</t>
  </si>
  <si>
    <t>303-3-b-v</t>
  </si>
  <si>
    <t>Third-party water, and a breakdown of this total by the withdrawal sources listed in i-iv.</t>
  </si>
  <si>
    <t>303-3-c</t>
  </si>
  <si>
    <t>A breakdown of total water withdrawal from each of the sources listed in Disclosures 303-3-a and 303-3-b in megaliters by the following categories:</t>
  </si>
  <si>
    <t>303-3-c-i</t>
  </si>
  <si>
    <t>Freshwater (≤1,000 mg/L Total Dissolved Solids);</t>
  </si>
  <si>
    <t>303-3-c-ii</t>
  </si>
  <si>
    <t>Other water (&gt;1,000 mg/L Total Dissolved Solids).</t>
  </si>
  <si>
    <t>303-3-d</t>
  </si>
  <si>
    <t>Any contextual information necessary to understand how the data have been compiled, such as any standards, methodologies, and assumptions used.</t>
  </si>
  <si>
    <t>303-3-2.1</t>
  </si>
  <si>
    <t>When compiling the information specified in Disclosure 303-3, the reporting organization shall use publicly available and credible tools and methodologies for assessing water stress in an area.</t>
  </si>
  <si>
    <t>303-3-2.2</t>
  </si>
  <si>
    <t>303-3-2.2.1</t>
  </si>
  <si>
    <t>A breakdown of total water withdrawal in megaliters by withdrawal source categories listed in Disclosure 303-3, at each facility in areas with water stress;</t>
  </si>
  <si>
    <t>303-3-2.2.2</t>
  </si>
  <si>
    <t>Total water withdrawal in megaliters by suppliers with significant water-related impacts in areas with water stress.</t>
  </si>
  <si>
    <t>303-4</t>
  </si>
  <si>
    <t>Water discharge</t>
  </si>
  <si>
    <t>303-4-a</t>
  </si>
  <si>
    <t>Total water discharge to all areas in megaliters, and a breakdown of this total by the following types of destination, if applicable:</t>
  </si>
  <si>
    <t>303-4-a-i</t>
  </si>
  <si>
    <t>303-4-a-ii</t>
  </si>
  <si>
    <t>303-4-a-iii</t>
  </si>
  <si>
    <t>303-4-a-iv</t>
  </si>
  <si>
    <t>Third-party water, and the volume of this total sent for use to other organizations, if applicable.</t>
  </si>
  <si>
    <t>303-4-b</t>
  </si>
  <si>
    <t>A breakdown of total water discharge to all areas in megaliters by the following categories:</t>
  </si>
  <si>
    <t>303-4-b-i</t>
  </si>
  <si>
    <t>303-4-b-ii</t>
  </si>
  <si>
    <t>303-4-c</t>
  </si>
  <si>
    <t>Total water discharge to all areas with water stress in megaliters, and a breakdown of this total by the following categories:</t>
  </si>
  <si>
    <t>303-4-c-i</t>
  </si>
  <si>
    <t>303-4-c-ii</t>
  </si>
  <si>
    <t>303-4-d</t>
  </si>
  <si>
    <t>Priority substances of concern for which discharges are treated, including:</t>
  </si>
  <si>
    <t>303-4-d-i</t>
  </si>
  <si>
    <t>how priority substances of concern were defined, and any international standard, authoritative list, or criteria used;</t>
  </si>
  <si>
    <t>303-4-d-ii</t>
  </si>
  <si>
    <t>the approach for setting discharge limits for priority substances of concern;</t>
  </si>
  <si>
    <t>303-4-d-iii</t>
  </si>
  <si>
    <t>number of incidents of non-compliance with discharge limits.</t>
  </si>
  <si>
    <t>303-4-e</t>
  </si>
  <si>
    <t>303-4-2.3</t>
  </si>
  <si>
    <t>When compiling the information specified in Disclosure 303-4, the reporting organization shall use publicly available and credible tools and methodologies for assessing water stress in an area.</t>
  </si>
  <si>
    <t>303-4-2.4</t>
  </si>
  <si>
    <t>303-4-2.4.1</t>
  </si>
  <si>
    <t>The number of occasions on which discharge limits were exceeded;</t>
  </si>
  <si>
    <t>303-4-2.4.2</t>
  </si>
  <si>
    <t>A breakdown of total water discharge to all areas in megaliters by level of treatment, and how the treatment levels were determined;</t>
  </si>
  <si>
    <t>303-4-2.4.3</t>
  </si>
  <si>
    <t>Percentage of suppliers with significant water-related impacts from water discharge that have set minimum standards for the quality of their effluent discharge.</t>
  </si>
  <si>
    <t>303-5</t>
  </si>
  <si>
    <t>Water consumption</t>
  </si>
  <si>
    <t>303-5-a</t>
  </si>
  <si>
    <t>Total water consumption from all areas in megaliters.</t>
  </si>
  <si>
    <t>303-5-b</t>
  </si>
  <si>
    <t>Total water consumption from all areas with water stress in megaliters.</t>
  </si>
  <si>
    <t>303-5-c</t>
  </si>
  <si>
    <t>Change in water storage in megaliters, if water storage has been identified as having a significant water-related impact.</t>
  </si>
  <si>
    <t>303-5-d</t>
  </si>
  <si>
    <t>Any contextual information necessary to understand how the data have been compiled, such as any standards, methodologies, and assumptions used, including whether the information is calculated, estimated, modeled, or sourced from direct measurements, and the approach taken for this, such as the use of any sector-specific factors.</t>
  </si>
  <si>
    <t>303-5-2.5</t>
  </si>
  <si>
    <t>303-5-2.5.1</t>
  </si>
  <si>
    <t>Total water consumption in megaliters at each facility in areas with water stress;</t>
  </si>
  <si>
    <t>303-5-2.5.2</t>
  </si>
  <si>
    <t>Total water consumption in megaliters by suppliers with significant water-related impacts in areas with water stress.</t>
  </si>
  <si>
    <t>303-1 Guidance</t>
  </si>
  <si>
    <t>Guidance for Disclosure 303-1
Through its value chain, an organization can affect both the quality as well as the availability of water. If the reporting organization has identified significant water-related impacts in the value chain, which includes activities carried out by the organization, and by entities upstream and downstream from the organization, it is required to report information about these impacts. See Guidance to 3-3-b in GRI 3: Material Topics 2021 for more information about reporting an organization’s involvement with negative impacts.
The description of how the organization interacts with water can include information on specific catchments where water is withdrawn, consumed, and discharged, and information on what the water is used for in  activities carried out by the organization and by entities upstream and downstream from the organization (e.g., for cooling, storage, incorporating in products, growing crops).
In the context of this Standard, suppliers with significant water-related impacts may include suppliers of water-intensive commodities or services, suppliers located in areas with water stress, and/or suppliers with significant impacts on the local water environment and the related local communities.
If applicable, the organization can describe its environmental impacts caused by runoff, and how they are addressed. For example, runoff can carry high- nutrient and pollution loads due to the organization’s activities, leading to eutrophication and other negative impacts on local waterbodies.
Guidance for Disclosure 303-1-b
When assessing impacts, it is important that the organization consider its future impacts on water quality and availability, as these factors can change over time.
Tools and methodologies for identifying impacts can include life cycle assessments, environmental impact assessments, water footprint assessments, scenario analysis, and stakeholder engagement. If information is estimated or modeled, rather than sourced from direct measurements, the organization can explain its estimation or modeling methods.
Guidance for Disclosure 303-1-c
Working with stakeholders is critical for an organization to steward water as a shared resource and account for the needs of other water users of the catchment. An organization’s stakeholders can include:
• suppliers with significant water-related impacts;
• users of its products and services;
• local communities and action groups;
• employees and other workers;
• other water users in its sector or industry;
• governments, regulators, and civil society organizations;
• global initiatives, trade associations, and partnerships.
The organization can describe how it participates in discussions with stakeholders, the frequency of this engagement, and its role in these discussions. Outcomes of working with stakeholders can include, for example, collective target-setting for water use, increased investment in infrastructure, policy advocacy, and capacity building and awareness raising.
When reporting on its engagement with suppliers, the organization can describe:
• how the organization engages with its suppliers to help them improve their water management practices;
• the number of suppliers engaged;
• the outcomes of this engagement;
• the amount of procurement that the proportion of engaged suppliers represents;
• why information is not requested from suppliers with significant water-related impacts;
• future plans and goals for working with suppliers to reduce water-related impacts.
Water impacts related to products and services might be addressed by, for example, improving product design, providing information and advice on the responsible use of products and services, and holding regular consultations with users.
Guidance for Disclosure 303-1-d
Meaningful targets for managing water-related impacts:
• account for the local context where water is withdrawn and discharged;
• are scientifically informed by sustainable thresholds and the social context of a given catchment;
• align with public sector efforts, such as the water-related targets of the UN Sustainable Development Goals, in particular Goal 6, or targets set by national and local government institutions;
• are informed by the advocacy of other stakeholders, such as civil society organizations, trade associations, and action groups.
The organization can report its progress toward the goals and targets using 3-3-e-iii in GRI 3: Material Topics 2021.
Guidance for clause 1.2.1
The organization can present the overview of water use across its value chain as a breakdown, in graphic or written form, showing, for example, parts of the value chain where water consumption is significant and the commodities to which it is related, or the percentage of commodity sourcing that comes from catchments located in areas with water stress. The organization is encouraged to include information about upstream as well as downstream water use (e.g., use of water for consumer products, such as soaps, shampoos, and cleaning solutions).
Guidance for clause 1.2.2
To identify catchments where it causes water-related impacts, the organization can use global catchment data sets. These include the CEO Water Mandate 'Interactive Database of the World's River Basins'1, and the WWF 'HydroSHEDS'2.</t>
  </si>
  <si>
    <t>303-1 The reporting organization shall report the following information:</t>
  </si>
  <si>
    <t>303-2 Guidance</t>
  </si>
  <si>
    <t>Guidance for Disclosure 303-2
Minimum standards are those that go beyond regulatory requirements in controlling the quality of effluent discharge.
Water quality refers to the physical, chemical, biological, and taste-related characteristics of water. It is a measure of water suitability for a given purpose or function, including its use as a human right. Water quality standards help uphold water quality in order to protect ecosystems, wildlife, and human health and welfare, and can be based on water properties, such as temperature or pH value.
The specific choice of water quality standards and parameters can vary depending on an organization’s products, services, and facility locations, and can depend on national and/or regional regulations, as well as the profile of the receiving waterbody.</t>
  </si>
  <si>
    <t>303-2 The reporting organization shall report the following information:</t>
  </si>
  <si>
    <t>303-3 Guidance</t>
  </si>
  <si>
    <t>Background
The volume of water withdrawal from areas with water stress can indicate an organization’s impacts in sensitive locations.
To learn more about locations where water-related impacts might be significant, and where actions to address them are most needed, the reporting organization can also report the information requested in Disclosure 303-3 for each facility in areas with water stress. This can give stakeholders more confidence in the organization’s water stewardship efforts and practices.
Guidance for Disclosure 303-3
For an example of how to present information on requirements in Disclosure 303-3, see Table 1.
Surface water includes collected or harvested rainwater. Third-party water includes water supplied by municipal water networks or other organizations.
Guidance for Disclosure 303-3-b
Water stress refers to the ability, or lack thereof, to meet the human and ecological demand for water. Water stress can refer to the availability, quality, or accessibility of water.
Publicly available and credible tools for assessing areas with water stress include the World Resources Institute ‘Aqueduct Water Risk Atlas,' and the WWF 'Water Risk Filter'.
Based on these tools, water stress in an area may be assessed using either of the following indicators and their thresholds:
• The ratio of total annual water withdrawal to total available annual renewable water supply (i.e., baseline water stress) is high (40-80%) or extremely high (&gt;80%)3;
• The ratio of water consumption-to-availability (i.e., water depletion) is moderate (dry-year depletion, where for at least 10% of the time, the monthly depletion ratio is &gt;75%), high (seasonal depletion, where for one month of the year on average, the depletion ratio is &gt;75%), or very high (ongoing depletion, where the depletion ratio on average is &gt;75%)4.
The organization may use these indicators even though they account only for quantity and not the quality or accessibility of water as per the inclusive approach to the definition of water stress.
The organization can complement the results from these tools with their own assessments, to provide more granular local-level data. Water stress in an area may be measured at catchment level at a minimum.
Guidance for Disclosure 303-3-b-v
If water is supplied by a third party, the organization is required to request information about its withdrawal sources, listed in Disclosures 303-3-b-i to 303-3-b-iv, from the third-party water supplier. The organization can report any additional information about third-party water, such as who the third-party water suppliers are and the volume of water supplied by them.
Guidance for Disclosure 303-3-c
The organization is required to provide a breakdown of the water withdrawn from each of the sources listed in Disclosures 303-3-a and 303-3-b (surface water, groundwater, seawater, produced water, third-party water) by the categories freshwater and other water. The organization is only required to provide this breakdown for the sources it has withdrawn water from. If all water withdrawn from a source belongs only to one category (i.e., to freshwater or to other water), the organization can report the volume for the remaining category as zero. 
For example, if all the withdrawn seawater belongs to the other water category, the organization can report the volume of freshwater under this source as zero. 
Other water constitutes any water that has a concentration of total dissolved solids higher than 1,000 mg/L. Other water is therefore all water that does not fall into the freshwater category.
The organization is, at a minimum, required to report a figure for other water withdrawal for each of the sources listed in Disclosures 303-3-a and 303-3-b.
The organization can additionally report any further breakdowns for other water withdrawal based on its water management and reporting practices, as long as it explains the approach used to define water quality using Disclosure 303-3-d. The organization can report additional information on how water quality has been determined, including consideration of the potential value of water to its users, as well as any absolute physical and/or chemical criteria used.
Guidance for clause 2.2.1
To compile this information, the organization can use the following approach: (a) determine which facilities are located in areas with water stress, (b) for each of these facilities, report a breakdown of the total water withdrawal by surface water, groundwater, seawater, produced water, and third-party water. For an example of how to present this information, see Table 2.
Guidance for clause 2.2.2
To compile this information, the organization can use the following approach: (a) determine which suppliers are located in areas with water stress, (b) determine which of these suppliers cause significant water-related impacts, (c) add up the total water withdrawal of each of these suppliers, (d) report the sum. For an example of how to present this information, see Table 3.</t>
  </si>
  <si>
    <t>303-3 The reporting organization shall report the following information:</t>
  </si>
  <si>
    <t>303-4 Guidance</t>
  </si>
  <si>
    <t>Background
Quantifying the volume of water discharge can help an organization understand its negative impacts on the receiving waterbody.
The relationship between water discharge and negative impacts is not linear. An increase in the total volume of water discharge does not necessarily correspond to greater negative impacts, since these impacts depend on the quality of the water discharge and the sensitivity of the receiving waterbody. An organization with a high volume of water discharge, but also a high level of treatment and strict quality standards, can have positive impacts on the receiving waterbody.
To learn more about locations where water-related impacts might be significant, and where actions to address them are most needed, the reporting organization can also report the information requested in Disclosure 303-4 for each facility in areas with water stress.  
Guidance for Disclosure 303-4
For an example of how to present information on requirements in Disclosure 303-4, see Table 1.
See Guidance for Disclosure 303-3-b for how to assess areas with water stress.
Guidance for Disclosure 303-4-a-iv
An example of third-party water discharge is when an organization sends water and effluents to other organizations for use. In these instances, the organization is required to report the volume of this water discharge separately.
Guidance for Disclosures 303-4-b and 303-4-c
The organization is required to provide a breakdown of the water discharged to all areas and to all areas with water stress by the categories freshwater and other water. Other water constitutes any water that has a concentration of total dissolved solids higher than 1,000 mg/L. Other water is therefore all water that does not fall into the freshwater category.
The organization is, at a minimum, required to report a figure for other water discharged. The organization can additionally report any further breakdowns for other water discharge based on its water management and reporting practices, as long as it explains the approach used to define water quality using Disclosure 303-4-e. The organization can report additional information on how water quality has been determined, including consideration of the potential value of water to its users, as well as any absolute physical and/or chemical criteria used.
Guidance for Disclosure 303-4-d
In the context of this Standard, substances of concern are those that cause irreversible damage to the waterbody, ecosystem, or human health.
Discharge limits for substances of concern can be based on regulation and/or other factors determined by an organization. In countries where no regulations for discharge limits are available, the organization can develop its own discharge limits.
‘Discharge consent’ is the permission granted to an organization, allowing it to discharge a set amount of a substance. The organization can report any unauthorized discharges that exceed these limits using Disclosure 303-4-d. The organization can also describe any plans to reduce unauthorized discharges in the future.
Guidance for clause 2.4.2
Reporting water discharge by level of treatment can provide insight into the effort an organization is making to improve the quality of its water discharge. When reporting how the treatment levels were determined, the organization is expected to include the reasons why a certain level of treatment was set.
The level of treatment can be reported for any water or effluents at the point of discharge, whether treated by the organization onsite or sent to a third party for treatment.
Water treatment involves physical, chemical or biological processes that improve water quality by removing solids, pollutants, and organic matter from water and effluents. Minimum requirements for treatment might be specified in national, state, or local legislation; however, the organization is expected to consider its overall water discharge impacts and the needs of other water users in setting treatment levels.
The organization can break down its water discharge by the following treatment levels:
• Primary treatment, which aims to remove solid substances that settle or float on the water surface;
• Secondary treatment, which aims to remove substances and materials that have remained in the water, or are dissolved or suspended in it;
• Tertiary treatment, which aims to upgrade water to a higher level of quality before it is discharged. It includes processes that remove, for example, heavy metals, nitrogen, and phosphorus.
An organization might withdraw and discharge water of good quality that does not require treatment. If so, the organization can explain this in its reported information.
Guidance for clause 2.4.3
Minimum standards are those that go beyond regulatory requirements in controlling the quality of effluent discharge. For more information on water quality standards, see Disclosure 303-2 in the Topic management disclosures section.
To compile this information, the organization can use the following approach: (a) determine the number of suppliers with significant water-related impacts from water discharge, (b) determine how many of these suppliers have set minimum standards for the quality of their effluent discharge, (c) calculate the percentage using the following formula: 
Percentage of suppliers with significant water-related impacts from water discharge that have set minimum standards for the quality of their effluent discharge =  Number of suppliers that have set minimum standards for the quality of their effluent discharge\Number of suppliers with significant water-related impacts from water discharge x 100
For an example of how to present this information, see Table 3.</t>
  </si>
  <si>
    <t>303-4 The reporting organization shall report the following information:</t>
  </si>
  <si>
    <t>303-5 Guidance</t>
  </si>
  <si>
    <t>Background
Water consumption measures water used by an organization such that it is no longer available for use by the ecosystem or local community in the reporting period. Reporting the volume of water consumption can help the organization understand the overall scale of its impact due to water withdrawal on downstream water availability.
Guidance for Disclosure 303-5
For an example of how to present information on requirements in Disclosure 303-5, see Table 1.
See Guidance for Disclosure 303-3-b for how to assess areas with water stress.
If the reporting organization cannot directly measure water consumption, it may calculate this using the following formula: 
Water consumption = Total water withdrawal - Total water discharge
Guidance for Disclosure 303-5-c
If the water in storage has been identified as having a significant water-related impact, the organization is required to report change in water storage. The organization may calculate change in water storage using the following formula:
Change in water storage = Total water storage at the end of the reporting period - Total water storage at the beginning of the reporting period
Guidance for clause 2.5.1
To compile this information, the organization can use the following approach: (a) determine which facilities are located in areas with water stress, (b) for each of these facilities, report the total water consumption. For an example of how to present this information, see Table 2.
Guidance for clause 2.5.2
To compile this information, the organization can use the following approach: (a) determine which suppliers are located in areas with water stress, (b) determine which of these suppliers cause significant water-related impacts, (c) add up the total water consumption of each of these suppliers, (d) report the sum. For an example of how to present this information, see Table 3.</t>
  </si>
  <si>
    <t>303-5 The reporting organization shall report the following information:</t>
  </si>
  <si>
    <t>Biodiversity 2016</t>
  </si>
  <si>
    <t>304-1</t>
  </si>
  <si>
    <t>Operational sites owned, leased, managed in, or adjacent to, protected areas and areas of high biodiversity value outside protected areas</t>
  </si>
  <si>
    <t>304-1-a</t>
  </si>
  <si>
    <t>For each operational site owned, leased, managed in, or adjacent to, protected areas and areas of high biodiversity value outside protected areas, the following information:</t>
  </si>
  <si>
    <t>304-1-a-i</t>
  </si>
  <si>
    <t>Geographic location;</t>
  </si>
  <si>
    <t>304-1-a-ii</t>
  </si>
  <si>
    <t>Subsurface and underground land that may be owned, leased, or managed by the organization;</t>
  </si>
  <si>
    <t>304-1-a-iii</t>
  </si>
  <si>
    <t>Position in relation to the protected area (in the area, adjacent to, or containing portions of the protected area) or the high biodiversity value area outside protected areas;</t>
  </si>
  <si>
    <t>304-1-a-iv</t>
  </si>
  <si>
    <t>Type of operation (office, manufacturing or production, or extractive);</t>
  </si>
  <si>
    <t>304-1-a-v</t>
  </si>
  <si>
    <t>Size of operational site in km2 (or another unit, if appropriate);</t>
  </si>
  <si>
    <t>304-1-a-vi</t>
  </si>
  <si>
    <t>Biodiversity value characterized by the attribute of the protected area or area of high biodiversity value outside the protected area (terrestrial, freshwater, or maritime ecosystem);</t>
  </si>
  <si>
    <t>304-1-a-vii</t>
  </si>
  <si>
    <t>Biodiversity value characterized by listing of protected status (such as IUCN Protected Area Management Categories, Ramsar Convention, national legislation).</t>
  </si>
  <si>
    <t>304-1-2.1</t>
  </si>
  <si>
    <t>When compiling the information specified in Disclosure 304-1, the reporting organization should include information about sites for which future operations have been formally announced.</t>
  </si>
  <si>
    <t>304-2</t>
  </si>
  <si>
    <t>Significant impacts of activities, products and services on biodiversity</t>
  </si>
  <si>
    <t>304-2-a</t>
  </si>
  <si>
    <t>Nature of significant direct and indirect impacts on biodiversity with reference to one or more of the following:</t>
  </si>
  <si>
    <t>304-2-a-i</t>
  </si>
  <si>
    <t>Construction or use of manufacturing plants, mines, and transport infrastructure;</t>
  </si>
  <si>
    <t>304-2-a-ii</t>
  </si>
  <si>
    <t>Pollution (introduction of substances that do not naturally occur in the habitat from point and non-point sources);</t>
  </si>
  <si>
    <t>304-2-a-iii</t>
  </si>
  <si>
    <t>Introduction of invasive species, pests, and pathogens;</t>
  </si>
  <si>
    <t>304-2-a-iv</t>
  </si>
  <si>
    <t>Reduction of species;</t>
  </si>
  <si>
    <t>304-2-a-v</t>
  </si>
  <si>
    <t>Habitat conversion;</t>
  </si>
  <si>
    <t>304-2-a-vi</t>
  </si>
  <si>
    <t>Changes in ecological processes outside the natural range of variation (such as salinity or changes in groundwater level).</t>
  </si>
  <si>
    <t>304-2-b</t>
  </si>
  <si>
    <t>Significant direct and indirect positive and negative impacts with reference to the following:</t>
  </si>
  <si>
    <t>304-2-b-i</t>
  </si>
  <si>
    <t>Species affected;</t>
  </si>
  <si>
    <t>304-2-b-ii</t>
  </si>
  <si>
    <t>Extent of areas impacted;</t>
  </si>
  <si>
    <t>304-2-b-iii</t>
  </si>
  <si>
    <t>Duration of impacts;</t>
  </si>
  <si>
    <t>304-2-b-iv</t>
  </si>
  <si>
    <t>Reversibility or irreversibility of the impacts.</t>
  </si>
  <si>
    <t>304-3</t>
  </si>
  <si>
    <t>Habitats protected or restored</t>
  </si>
  <si>
    <t>304-3-a</t>
  </si>
  <si>
    <t>Size and location of all habitat areas protected or restored, and whether the success of the restoration measure was or is approved by independent external professionals.</t>
  </si>
  <si>
    <t>304-3-b</t>
  </si>
  <si>
    <t>Whether partnerships exist with third parties to protect or restore habitat areas distinct from where the organization has overseen and implemented restoration or protection measures.</t>
  </si>
  <si>
    <t>304-3-c</t>
  </si>
  <si>
    <t>Status of each area based on its condition at the close of the reporting period.</t>
  </si>
  <si>
    <t>304-3-d</t>
  </si>
  <si>
    <t>Standards, methodologies, and assumptions used.</t>
  </si>
  <si>
    <t>304-3-2.2</t>
  </si>
  <si>
    <t>When compiling the information specified in Disclosure 304-3, the reporting organization should align the information presented in this disclosure with regulatory or license requirements for the protection or restoration of habitats, if applicable.</t>
  </si>
  <si>
    <t>304-4</t>
  </si>
  <si>
    <t>IUCN Red List species and national conservation list species with habitats in areas affected by operations</t>
  </si>
  <si>
    <t>304-4-a</t>
  </si>
  <si>
    <t>Total number of IUCN Red List species and national conservation list species with habitats in areas affected by the operations of the organization, by level of extinction risk:</t>
  </si>
  <si>
    <t>304-4-a-i</t>
  </si>
  <si>
    <t>Critically endangered</t>
  </si>
  <si>
    <t>304-4-a-ii</t>
  </si>
  <si>
    <t>Endangered</t>
  </si>
  <si>
    <t>304-4-a-iii</t>
  </si>
  <si>
    <t>Vulnerable</t>
  </si>
  <si>
    <t>304-4-a-iv</t>
  </si>
  <si>
    <t>Near threatened</t>
  </si>
  <si>
    <t>304-4-a-v</t>
  </si>
  <si>
    <t>Least concern</t>
  </si>
  <si>
    <t>304-4-2.3</t>
  </si>
  <si>
    <t>When compiling the information specified in Disclosure 304-4, the reporting organization should compare the information in the IUCN Red List and national conservation lists with the species outlined in planning documentation and monitoring records to ensure consistency.</t>
  </si>
  <si>
    <t>304-1 Guidance</t>
  </si>
  <si>
    <t>Background
Monitoring which activities are taking place in both protected areas and areas of high biodiversity value outside protected areas makes it possible for the organization to reduce the risks of impacts. It also makes it possible for the organization to manage impacts on biodiversity or to avoid mismanagement.</t>
  </si>
  <si>
    <t>304-1 The reporting organization shall report the following information:</t>
  </si>
  <si>
    <t>304-2 Guidance</t>
  </si>
  <si>
    <t>Guidance for Disclosure 304-2
Indirect impacts on biodiversity can include impacts in the supply chain.
Areas of impact are not limited to areas that are formally protected and include consideration of impacts on buffer zones, as well as formally designated areas of special importance or sensitivity.
Background
This disclosure provides the background for understanding (and developing) an organization’s strategy to mitigate significant direct and indirect impacts on biodiversity. By presenting structured and qualitative information, the disclosure enables comparison of the relative size, scale, and nature of impacts over time and across organizations.</t>
  </si>
  <si>
    <t>304-2 The reporting organization shall report the following information:</t>
  </si>
  <si>
    <t>304-3 Guidance</t>
  </si>
  <si>
    <t>Guidance for Disclosure 304-3
This disclosure addresses the extent of an organization’s prevention and remediation activities with respect to its impacts on biodiversity. This disclosure refers to areas where remediation has been completed or where the area is actively protected. Areas where operations are still active can be counted if they conform to the definitions of ‘area restored’ or ‘area protected’.</t>
  </si>
  <si>
    <t>304-3 The reporting organization shall report the following information:</t>
  </si>
  <si>
    <t>304-4 Guidance</t>
  </si>
  <si>
    <t>Background
This disclosure helps an organization to identify where its activities pose a threat to endangered plant and animal species. By identifying these threats, the organization can initiate appropriate steps to avoid harm and to prevent the extinction of species. The International Union for Conservation of Nature (IUCN) ‘Red List of Threatened Species’ (an inventory of the global conservation status of plant and animal species) and national conservation lists serve as authorities on the sensitivity of habitat in areas affected by operations, and on the relative importance of these habitats from a management perspective.</t>
  </si>
  <si>
    <t>304-4 The reporting organization shall report the following information:</t>
  </si>
  <si>
    <t>Emissions 2016</t>
  </si>
  <si>
    <t>305-1</t>
  </si>
  <si>
    <t>Direct (Scope 1) GHG emissions</t>
  </si>
  <si>
    <t>305-1-a</t>
  </si>
  <si>
    <t>Gross direct (Scope 1) GHG emissions in metric tons of CO₂ equivalent.</t>
  </si>
  <si>
    <t>305-1-b</t>
  </si>
  <si>
    <t>Gases included in the calculation; whether CO₂, CH₄, N₂O, HFCs, PFCs, SF₆, NF₃, or all.</t>
  </si>
  <si>
    <t>305-1-c</t>
  </si>
  <si>
    <t>Biogenic CO₂ emissions in metric tons of CO₂ equivalent.</t>
  </si>
  <si>
    <t>305-1-d</t>
  </si>
  <si>
    <t>Base year for the calculation, if applicable, including:</t>
  </si>
  <si>
    <t>305-1-d-i</t>
  </si>
  <si>
    <t>the rationale for choosing it;</t>
  </si>
  <si>
    <t>305-1-d-ii</t>
  </si>
  <si>
    <t>emissions in the base year;</t>
  </si>
  <si>
    <t>305-1-d-iii</t>
  </si>
  <si>
    <t>the context for any significant changes in emissions that triggered recalculations of base year emissions.</t>
  </si>
  <si>
    <t>305-1-e</t>
  </si>
  <si>
    <t>Source of the emission factors and the global warming potential (GWP) rates used, or a reference to the GWP source.</t>
  </si>
  <si>
    <t>305-1-f</t>
  </si>
  <si>
    <t>Consolidation approach for emissions; whether equity share, financial control, or operational control.</t>
  </si>
  <si>
    <t>305-1-g</t>
  </si>
  <si>
    <t>305-1-2.1</t>
  </si>
  <si>
    <t>When compiling the information specified in Disclosure 305-1, the reporting organization shall:</t>
  </si>
  <si>
    <t>305-1-2.2</t>
  </si>
  <si>
    <t>When compiling the information specified in Disclosure 305-1, the reporting organization should:</t>
  </si>
  <si>
    <t>305-1-2.1.1</t>
  </si>
  <si>
    <t>exclude any GHG trades from the calculation of gross direct (Scope 1) GHG emissions;</t>
  </si>
  <si>
    <t>305-1-2.1.2</t>
  </si>
  <si>
    <t>report biogenic emissions of CO₂ from the combustion or biodegradation of biomass separately from the gross direct (Scope 1) GHG emissions. Exclude biogenic emissions of other types of GHG (such as CH₄ and N₂O), and biogenic emissions of CO₂ that occur in the life cycle of biomass other than from combustion or biodegradation (such as GHG emissions from processing or transporting biomass).</t>
  </si>
  <si>
    <t>305-1-2.2.1</t>
  </si>
  <si>
    <t>apply emission factors and GWP rates consistently for the data disclosed;</t>
  </si>
  <si>
    <t>305-1-2.2.2</t>
  </si>
  <si>
    <t>use the GWP rates from the IPCC assessment reports based on a 100-year timeframe;</t>
  </si>
  <si>
    <t>305-1-2.2.3</t>
  </si>
  <si>
    <t>select a consistent approach for consolidating direct (Scope 1) and energy indirect (Scope 2) GHG emissions; choosing from the equity share, financial control, or operational control methods outlined in the ‘GHG Protocol Corporate Standard’;</t>
  </si>
  <si>
    <t>305-1-2.2.4</t>
  </si>
  <si>
    <t>305-1-2.2.5</t>
  </si>
  <si>
    <t>where it aids transparency or comparability over time, provide a breakdown of the direct (Scope 1) GHG emissions by:</t>
  </si>
  <si>
    <t>305-2</t>
  </si>
  <si>
    <t>Energy indirect (Scope 2) GHG emissions</t>
  </si>
  <si>
    <t>305-2-a</t>
  </si>
  <si>
    <t>Gross location-based energy indirect (Scope 2) GHG emissions in metric tons of CO₂ equivalent.</t>
  </si>
  <si>
    <t>305-2-b</t>
  </si>
  <si>
    <t>If applicable, gross market-based energy indirect (Scope 2) GHG emissions in metric tons of CO₂ equivalent.</t>
  </si>
  <si>
    <t>305-2-c</t>
  </si>
  <si>
    <t>If available, the gases included in the calculation; whether CO₂, CH₄, N₂O, HFCs, PFCs, SF₆, NF₃, or all.</t>
  </si>
  <si>
    <t>305-2-d</t>
  </si>
  <si>
    <t>Base year for the calculation, if applicable, including:</t>
  </si>
  <si>
    <t>305-2-d-i</t>
  </si>
  <si>
    <t>305-2-d-ii</t>
  </si>
  <si>
    <t>305-2-d-iii</t>
  </si>
  <si>
    <t>305-2-e</t>
  </si>
  <si>
    <t>305-2-f</t>
  </si>
  <si>
    <t>305-2-g</t>
  </si>
  <si>
    <t>305-2-2.3</t>
  </si>
  <si>
    <t>When compiling the information specified in Disclosure 305-2, the reporting organization shall:</t>
  </si>
  <si>
    <t>305-2-2.4</t>
  </si>
  <si>
    <t>When compiling the information specified in Disclosure 305-2, the reporting organization should:</t>
  </si>
  <si>
    <t>305-2-2.3.1</t>
  </si>
  <si>
    <t>exclude any GHG trades from the calculation of gross energy indirect (Scope 2) GHG emissions;</t>
  </si>
  <si>
    <t>305-2-2.3.2</t>
  </si>
  <si>
    <t>exclude other indirect (Scope 3) GHG emissions that are disclosed as specified in Disclosure 305-3;</t>
  </si>
  <si>
    <t>305-2-2.3.3</t>
  </si>
  <si>
    <t>account and report energy indirect (Scope 2) GHG emissions based on the location-based method, if it has operations in markets without product or supplier-specific data;</t>
  </si>
  <si>
    <t>305-2-2.3.4</t>
  </si>
  <si>
    <t>account and report energy indirect (Scope 2) GHG emissions based on both the location-based and market-based methods, if it has any operations in markets providing product or supplier-specific data in the form of contractual instruments.</t>
  </si>
  <si>
    <t>305-2-2.4.1</t>
  </si>
  <si>
    <t>305-2-2.4.2</t>
  </si>
  <si>
    <t>305-2-2.4.3</t>
  </si>
  <si>
    <t>select a consistent approach for consolidating direct (Scope 1) and energy indirect (Scope 2) GHG emissions, choosing from the equity share, financial control, or operational control methods outlined in the ‘GHG Protocol Corporate Standard’;</t>
  </si>
  <si>
    <t>305-2-2.4.4</t>
  </si>
  <si>
    <t>305-2-2.4.5</t>
  </si>
  <si>
    <t>where it aids transparency or comparability over time, provide a breakdown of the energy indirect (Scope 2) GHG emissions by:</t>
  </si>
  <si>
    <t>305-3</t>
  </si>
  <si>
    <t>Other indirect (Scope 3) GHG emissions</t>
  </si>
  <si>
    <t>305-3-a</t>
  </si>
  <si>
    <t>Gross other indirect (Scope 3) GHG emissions in metric tons of CO₂ equivalent.</t>
  </si>
  <si>
    <t>305-3-b</t>
  </si>
  <si>
    <t>305-3-c</t>
  </si>
  <si>
    <t>Biogenic CO₂ emissions in metric tons of CO₂ equivalent.</t>
  </si>
  <si>
    <t>305-3-d</t>
  </si>
  <si>
    <t>Other indirect (Scope 3) GHG emissions categories and activities included in the calculation.</t>
  </si>
  <si>
    <t>305-3-e</t>
  </si>
  <si>
    <t>305-3-e-i</t>
  </si>
  <si>
    <t>305-3-e-ii</t>
  </si>
  <si>
    <t>305-3-e-iii</t>
  </si>
  <si>
    <t>305-3-f</t>
  </si>
  <si>
    <t>305-3-g</t>
  </si>
  <si>
    <t>305-3-2.5</t>
  </si>
  <si>
    <t>When compiling the information specified in Disclosure 305-3, the reporting organization shall:</t>
  </si>
  <si>
    <t>305-3-2.6</t>
  </si>
  <si>
    <t>When compiling the information specified in Disclosure 305-3, the reporting organization should:</t>
  </si>
  <si>
    <t>305-3-2.5.1</t>
  </si>
  <si>
    <t>exclude any GHG trades from the calculation of gross other indirect (Scope 3) GHG emissions;</t>
  </si>
  <si>
    <t>305-3-2.5.2</t>
  </si>
  <si>
    <t>exclude energy indirect (Scope 2) GHG emissions from this disclosure. Energy indirect (Scope 2) GHG emissions are disclosed as specified in Disclosure 305-2;</t>
  </si>
  <si>
    <t>305-3-2.5.3</t>
  </si>
  <si>
    <t>report biogenic emissions of CO₂ from the combustion or biodegradation of biomass that occur in its value chain separately from the gross other indirect (Scope 3) GHG emissions. Exclude biogenic emissions of other types of GHG (such as CH₄ and N₂O), and biogenic emissions of CO₂ that occur in the life cycle of biomass other than from combustion or biodegradation (such as GHG emissions from processing or transporting biomass).</t>
  </si>
  <si>
    <t>305-3-2.6.1</t>
  </si>
  <si>
    <t>305-3-2.6.2</t>
  </si>
  <si>
    <t>305-3-2.6.3</t>
  </si>
  <si>
    <t>305-3-2.6.4</t>
  </si>
  <si>
    <t>list other indirect (Scope 3) GHG emissions, with a breakdown by upstream and downstream categories and activities;</t>
  </si>
  <si>
    <t>305-3-2.6.5</t>
  </si>
  <si>
    <t>where it aids transparency or comparability over time, provide a breakdown of the other indirect (Scope 3) GHG emissions by:</t>
  </si>
  <si>
    <t>305-4</t>
  </si>
  <si>
    <t>305-4-a</t>
  </si>
  <si>
    <t>GHG emissions intensity ratio for the organization.</t>
  </si>
  <si>
    <t>305-4-b</t>
  </si>
  <si>
    <t>305-4-c</t>
  </si>
  <si>
    <t>Types of GHG emissions included in the intensity ratio; whether direct (Scope 1), energy indirect (Scope 2), and/or other indirect (Scope 3).</t>
  </si>
  <si>
    <t>305-4-d</t>
  </si>
  <si>
    <t>305-4-2.7</t>
  </si>
  <si>
    <t>When compiling the information specified in Disclosure 305-4, the reporting organization shall:</t>
  </si>
  <si>
    <t>305-4-2.8</t>
  </si>
  <si>
    <t>When compiling the information specified in Disclosure 305-4, the reporting organization should, where it aids transparency or comparability over time, provide a breakdown of the GHG emissions intensity ratio by:</t>
  </si>
  <si>
    <t>305-4-2.7.1</t>
  </si>
  <si>
    <t>calculate the ratio by dividing the absolute GHG emissions (the numerator) by the organization-specific metric (the denominator);</t>
  </si>
  <si>
    <t>305-4-2.7.2</t>
  </si>
  <si>
    <t>if reporting an intensity ratio for other indirect (Scope 3) GHG emissions, report this intensity ratio separately from the intensity ratios for direct (Scope 1) and energy indirect (Scope 2) emissions.</t>
  </si>
  <si>
    <t>305-4-2.8.1</t>
  </si>
  <si>
    <t>305-4-2.8.2</t>
  </si>
  <si>
    <t>305-4-2.8.3</t>
  </si>
  <si>
    <t>type of source;</t>
  </si>
  <si>
    <t>305-4-2.8.4</t>
  </si>
  <si>
    <t>305-5</t>
  </si>
  <si>
    <t>Reduction of GHG emissions</t>
  </si>
  <si>
    <t>305-5-a</t>
  </si>
  <si>
    <t>GHG emissions reduced as a direct result of reduction initiatives, in metric tons of CO₂ equivalent.</t>
  </si>
  <si>
    <t>305-5-b</t>
  </si>
  <si>
    <t>305-5-c</t>
  </si>
  <si>
    <t>Base year or baseline, including the rationale for choosing it.</t>
  </si>
  <si>
    <t>305-5-d</t>
  </si>
  <si>
    <t>Scopes in which reductions took place; whether direct (Scope 1), energy indirect (Scope 2), and/or other indirect (Scope 3).</t>
  </si>
  <si>
    <t>305-5-e</t>
  </si>
  <si>
    <t>305-5-2.9</t>
  </si>
  <si>
    <t>When compiling the information specified in Disclosure 305-5, the reporting organization shall:</t>
  </si>
  <si>
    <t>305-5-2.10</t>
  </si>
  <si>
    <t>When compiling the information specified in Disclosure 305-5, the reporting organization should, if subject to different standards and methodologies, describe the approach to selecting them.</t>
  </si>
  <si>
    <t>305-5-2.9.1</t>
  </si>
  <si>
    <t>305-5-2.9.2</t>
  </si>
  <si>
    <t>use the inventory or project method to account for reductions;</t>
  </si>
  <si>
    <t>305-5-2.9.3</t>
  </si>
  <si>
    <t>calculate an initiative’s total reductions of GHG emissions as the sum of its associated primary effects and any significant secondary effects;</t>
  </si>
  <si>
    <t>305-5-2.9.4</t>
  </si>
  <si>
    <t>if reporting two or more Scope types, report the reductions for each separately;</t>
  </si>
  <si>
    <t>305-5-2.9.5</t>
  </si>
  <si>
    <t>report reductions from offsets separately.</t>
  </si>
  <si>
    <t>305-6</t>
  </si>
  <si>
    <t>Emissions of ozone-depleting substances (ODS)</t>
  </si>
  <si>
    <t>305-6-a</t>
  </si>
  <si>
    <t>Production, imports, and exports of ODS in metric tons of CFC-11 (trichlorofluoromethane) equivalent.</t>
  </si>
  <si>
    <t>305-6-b</t>
  </si>
  <si>
    <t>Substances included in the calculation.</t>
  </si>
  <si>
    <t>305-6-c</t>
  </si>
  <si>
    <t>Source of the emission factors used.</t>
  </si>
  <si>
    <t>305-6-d</t>
  </si>
  <si>
    <t>305-6-2.11</t>
  </si>
  <si>
    <t>When compiling the information specified in Disclosure 305-6, the reporting organization shall:</t>
  </si>
  <si>
    <t>305-6-2.12</t>
  </si>
  <si>
    <t>When compiling the information specified in Disclosure 305-6, the reporting organization should:</t>
  </si>
  <si>
    <t>305-6-2.11.1</t>
  </si>
  <si>
    <t>calculate the production of ODS as the amount of ODS produced, minus the amount destroyed by approved technologies, and minus the amount entirely used as feedstock in the manufacture of other chemicals;
[Production of ODS = ODS produced - ODS destroyed by approved technologies - ODS entirely used as feedstock in the manufacture of other chemicals]</t>
  </si>
  <si>
    <t>305-6-2.11.2</t>
  </si>
  <si>
    <t>exclude ODS recycled and reused.</t>
  </si>
  <si>
    <t>305-6-2.12.1</t>
  </si>
  <si>
    <t>305-6-2.12.2</t>
  </si>
  <si>
    <t>where it aids transparency or comparability over time, provide a breakdown of the ODS data by:</t>
  </si>
  <si>
    <t>305-7</t>
  </si>
  <si>
    <t>Nitrogen oxides (NOₓ), sulfur oxides (SOₓ), and other significant air emissions</t>
  </si>
  <si>
    <t>305-7-a</t>
  </si>
  <si>
    <t>Significant air emissions, in kilograms or multiples, for each of the following:</t>
  </si>
  <si>
    <t>305-7-a-i</t>
  </si>
  <si>
    <t>NOₓ</t>
  </si>
  <si>
    <t>305-7-a-ii</t>
  </si>
  <si>
    <t>SOₓ</t>
  </si>
  <si>
    <t>305-7-a-iii</t>
  </si>
  <si>
    <t>Persistent organic pollutants (POP)</t>
  </si>
  <si>
    <t>305-7-a-iv</t>
  </si>
  <si>
    <t>Volatile organic compounds (VOC)</t>
  </si>
  <si>
    <t>305-7-a-v</t>
  </si>
  <si>
    <t>Hazardous air pollutants (HAP)</t>
  </si>
  <si>
    <t>305-7-a-vi</t>
  </si>
  <si>
    <t>Particulate matter (PM)</t>
  </si>
  <si>
    <t>305-7-a-vii</t>
  </si>
  <si>
    <t>Other standard categories of air emissions identified in relevant regulations</t>
  </si>
  <si>
    <t>305-7-b</t>
  </si>
  <si>
    <t>305-7-c</t>
  </si>
  <si>
    <t>305-7-2.13</t>
  </si>
  <si>
    <t>When compiling the information specified in Disclosure 305-7, the reporting organization shall select one of the following approaches for calculating significant air emissions:</t>
  </si>
  <si>
    <t>305-7-2.14</t>
  </si>
  <si>
    <t>When compiling the information specified in Disclosure 305-7, the reporting organization should:</t>
  </si>
  <si>
    <t>305-7-2.13.1</t>
  </si>
  <si>
    <t>Direct measurement of emissions (such as online analyzers);</t>
  </si>
  <si>
    <t>305-7-2.13.2</t>
  </si>
  <si>
    <t>Calculation based on site-specific data;</t>
  </si>
  <si>
    <t>305-7-2.13.3</t>
  </si>
  <si>
    <t>Calculation based on published emission factors;</t>
  </si>
  <si>
    <t>305-7-2.13.4</t>
  </si>
  <si>
    <t>Estimation. If estimations are used due to a lack of default figures, the organization shall indicate the basis on which figures were estimated.</t>
  </si>
  <si>
    <t>305-7-2.14.1</t>
  </si>
  <si>
    <t>305-7-2.14.2</t>
  </si>
  <si>
    <t>where it aids transparency or comparability over time, provide a breakdown of the air emissions data by:</t>
  </si>
  <si>
    <t>305-1 Guidance</t>
  </si>
  <si>
    <t>Guidance for Disclosure 305-1
Direct (Scope 1) GHG emissions include, but are not limited to, the CO₂ emissions from the fuel consumption as reported in Disclosure 302-1 of GRI 302: Energy 2016.
Direct (Scope 1) GHG emissions can come from the following sources owned or controlled by an organization:
•Generation of electricity, heating, cooling and steam: these emissions result from combustion of fuels in stationary sources, such as boilers, furnaces, and turbines – and from other combustion processes such as flaring;
•Physical or chemical processing: most of these emissions result from the manufacturing or processing of chemicals and materials, such as cement, steel, aluminum, ammonia, and waste processing;
•Transportation of materials, products, waste, workers, and passengers: these emissions result from the combustion of fuels in mobile combustion sources owned or controlled by the organization, such as trucks, trains, ships, airplanes, buses, and cars;
•Fugitive emissions: these are emissions that are not physically controlled but result from intentional or unintentional releases of GHGs. These can include equipment leaks from joints, seals, packing, and gaskets; methane emissions (e.g., from coal mines) and venting; HFC emissions from refrigeration and air conditioning equipment; and methane leakages (e.g., from gas transport).
Methodologies used to calculate the direct (Scope I) GHG emissions can include:
• direct measurement of energy source consumed (coal, gas) or losses (refills) of cooling systems and conversion to GHG (CO₂ equivalents);
• mass balance calculations; 
• calculations based on site-specific data, such as for fuel composition analysis;
• calculations based on published criteria, such as emission factors and GWP rates;
• direct measurements of GHG emissions, such as continuous online analyzers;
• estimations.
If estimations are used due to a lack of default figures, the reporting organization can indicate the basis and assumptions on which figures were estimated.
For recalculations of prior year emissions, the organization can follow the approach in the ‘GHG Protocol Corporate Standard’.
The chosen emission factors can originate from mandatory reporting requirements, voluntary reporting frameworks, or industry groups.
Estimates of GWP rates change over time as scientific research develops. GWP rates from the Second Assessment Report of the Intergovernmental Panel on Climate Change (IPCC) are used as the basis for international negotiations under the ‘Kyoto Protocol’. Thus, such rates can be used for disclosing GHG emissions where it does not conflict with national or regional reporting requirements. The organization can also use the latest GWP rates from the most recent IPCC assessment report.
The organization can combine Disclosure 305-1 with Disclosures 305-2 (energy indirect/Scope 2 GHG emissions) and 305-3 (other indirect/Scope 3 GHG emissions) to disclose total GHG emissions.
Further details and guidance are available in the ‘GHG Protocol Corporate Standard’. See also references [1], [2], [12], [13], [14] and [19] in the Bibliography.</t>
  </si>
  <si>
    <t>305-1 The reporting organization shall report the following information:</t>
  </si>
  <si>
    <t>305-2 Guidance</t>
  </si>
  <si>
    <t xml:space="preserve">Guidance for Disclosure 305-2
Energy indirect (Scope 2) GHG emissions include, but are not limited to, the CO₂ emissions from the generation of purchased or acquired electricity, heating, cooling, and steam consumed by an organization – disclosed as specified in Disclosure 302-1 of GRI 302: Energy 2016. For many organizations, the energy indirect (Scope 2) GHG emissions that result from the generation of purchased electricity can be much greater than their direct (Scope 1) GHG emissions.
The ‘GHG Protocol Scope 2 Guidance’ requires organizations to provide two distinct Scope 2 values: a location-based and a market-based value. A location-based method reflects the average GHG emissions intensity of grids on which energy consumption occurs, using mostly grid-average emission factor data. A market-based method reflects emissions from electricity that an organization has purposefully chosen (or its lack of choice). It derives emission factors from contractual instruments, which include any type of contract between two parties for the sale and purchase of energy bundled with attributes about the energy generation, or for unbundled attribute claims.
The market-based method calculation also includes the use of a residual mix, if the organization does not have specified emissions-intensity from its contractual instruments. This helps prevent double counting between consumers’ market-based method figures. If a residual mix is unavailable, the organization can disclose this and use grid-average emission factors as a proxy (which can mean that the location-based and market-based are the same number until information on the residual mix is available).
The reporting organization can apply the Quality Criteria in the ‘GHG Protocol Scope 2 Guidance’ so that contractual instruments convey GHG emission rate claims and to prevent double counting.
For recalculations of prior year emissions, the organization can follow the approach in the ‘GHG Protocol Corporate Standard’.
The chosen emission factors can originate from mandatory reporting requirements, voluntary reporting frameworks, or industry groups.
Estimates of GWP rates change over time as scientific research develops. GWP rates from the Second Assessment Report of the IPCC are used as the basis for international negotiations under the ‘Kyoto Protocol’. Thus, such rates can be used for disclosing GHG emissions where it does not conflict with national or regional reporting requirements. The organization can also use the latest GWP rates from the most recent IPCC assessment report.
The organization can combine Disclosure 305-2 with Disclosures 305-1 (direct/Scope 1 GHG emissions) and 305-3 (other indirect/Scope 3 GHG emissions) to disclose total GHG emissions.
Further details and guidance are available in the ‘GHG Protocol Corporate Standard’. Details on the location-based and market-based methods are available in the ‘GHG Protocol Scope 2 Guidance’. </t>
  </si>
  <si>
    <t>305-2 The reporting organization shall report the following information:</t>
  </si>
  <si>
    <t>305-3 Guidance</t>
  </si>
  <si>
    <t>Guidance for Disclosure 305-3
Other indirect (Scope 3) GHG emissions are a consequence of an organization’s activities, but occur from sources not owned or controlled by the organization. Other indirect (Scope 3) GHG emissions include both upstream and downstream emissions. Some examples of Scope 3 activities include extracting and producing purchased materials; transporting purchased fuels in vehicles not owned or controlled by the organization; and the end use of products and services.
Other indirect emissions can also come from the decomposing of the organization’s waste. Process-related emissions during the manufacture of purchased goods and fugitive emissions in facilities not owned by the organization can also produce indirect emissions.
For some organizations, GHG emissions that result from energy consumption outside of the organization can be much greater than their direct (Scope 1) or energy indirect (Scope 2) GHG emissions.
The reporting organization can identify other indirect (Scope 3) GHG emissions by assessing which of its activities’ emissions:
• contribute significantly to the organization’s total anticipated other indirect (Scope 3) GHG emissions;
• offer potential for reductions the organization can undertake or influence;
• contribute to climate change-related risks, such as financial, regulatory, supply chain, product and customer, litigation, and reputational risks;
• are deemed material by stakeholders, such as customers, suppliers, investors, or civil society;
• result from outsourced activities previously performed in-house, or that are typically performed in-house by other organizations in the same sector;
• have been identified as significant for the organization’s sector;
• meet any additional criteria for determining relevance, developed by the organization or by organizations in its sector.
The organization can use the following upstream and downstream categories and activities from the ‘GHG Protocol Corporate Value Chain Standard’.
Upstream categories
1. Purchased goods and services
2. Capital goods
3. Fuel- and energy-related activities (not included in Scope 1 or Scope 2)
4. Upstream transportation and distribution
5. Waste generated in operations
6. Business travel
7. Employee commuting
8. Upstream leased assets
Other upstream
Downstream categories 
9. Downstream transportation and distribution
10. Processing of sold products
11. Use of sold products
12. End-of-life treatment of sold products
13. Downstream leased assets
14. Franchises
15. Investments
Other downstream
For each of these categories and activities, the organization can provide a figure in CO₂ equivalent or explain why certain data are not included.
For recalculations of prior year emissions, the organization can follow the approach in the ‘GHG Protocol Corporate Value Chain Standard’.
The chosen emission factors can originate from mandatory reporting requirements, voluntary reporting frameworks, or industry groups.
Estimates of GWP rates change over time as scientific research develops. GWP rates from the Second Assessment Report of the IPCC are used as the basis for international negotiations under the ‘Kyoto Protocol’. Thus, such rates can be used for disclosing GHG emissions where it does not conflict with national or regional reporting requirements. The organization can also use the latest GWP rates from the most recent IPCC assessment report.
The organization can combine Disclosure 305-3 with Disclosures 305-1 (direct/Scope 1 GHG emissions) and 305-2 (energy indirect/Scope 2 GHG emissions) to disclose total GHG emissions.</t>
  </si>
  <si>
    <t>305-3 The reporting organization shall report the following information:</t>
  </si>
  <si>
    <t>305-4 Guidance</t>
  </si>
  <si>
    <t>Guidance for Disclosure 305-4
Intensity ratios can be provided for, among others:
• products (such as metric tons of CO₂ emissions per unit produced);
• services (such as metric tons of CO₂ emissions per function or per service);
• sales (such as metric tons of CO₂ emissions per sales).
Organization-specific metrics (denominators) can include:
• units of product;
• production volume (such as metric tons, liters, or MWh);
• size (such as m2 floor space);
• number of full-time employees;
• monetary units (such as revenue or sales).
The reporting organization can report an intensity ratio for direct (Scope 1) and energy indirect (Scope 2) GHG emissions combined, using the figures reported in Disclosures 305-1 and 305-2.
Background
Intensity ratios define GHG emissions in the context of an organization-specific metric. Many organizations track environmental performance with intensity ratios, which are often called normalized environmental impact data.
GHG emissions intensity expresses the amount of GHG emissions per unit of activity, output, or any other organization-specific metric. In combination with an organization’s absolute GHG emissions, reported in Disclosures 305-1, 305-2, and 305-3, GHG emissions intensity helps to contextualize the organization’s efficiency, including in relation to other organizations.</t>
  </si>
  <si>
    <t>305-4 The reporting organization shall report the following information:</t>
  </si>
  <si>
    <t>305-5 Guidance</t>
  </si>
  <si>
    <t>Guidance for Disclosure 305-5
The reporting organization can prioritize disclosing reduction initiatives that were implemented in the reporting period, and that have the potential to contribute significantly to reductions. The organization can describe reduction initiatives and their targets when reporting how it manages this topic.
Reduction initiatives can include:
• process redesign;
• conversion and retrofitting of equipment;
• fuel switching;
• changes in behavior;
• offsets.
The organization can report reductions disaggregated by initiatives or groups of initiatives.
This disclosure can be used in combination with Disclosures 305-1, 305-2, and 305-3 of this Standard to monitor the reduction of GHG emissions with reference to the organization’s targets, or to regulations and trading systems at international or national level.
Guidance for clause 2.9.2
The inventory method compares reductions to a base year. The project method compares reductions to a baseline. Further details on these methods are available in references [15] and [16] in the Bibliography.
Guidance for clause 2.9.3
Primary effects are the elements or activities designed to reduce GHG emissions, such as carbon storage. Secondary effects are smaller, unintended consequences of a reduction initiative, including changes to production or manufacture, which result in changes to GHG emissions elsewhere.</t>
  </si>
  <si>
    <t>305-5 The reporting organization shall report the following information:</t>
  </si>
  <si>
    <t>305-6 Guidance</t>
  </si>
  <si>
    <t>Guidance for Disclosure 305-6
The reporting organization can report separate or combined data for the substances included in the calculation.
Background
Measuring ODS production, imports, and exports helps to indicate how an organization complies with legislation. This is particularly relevant if the organization produces or uses ODS in its processes, products and services and is subject to phase-out commitments. Results on ODS phase-out help to indicate the organization’s position in any markets affected by regulation on ODS.
This disclosure covers the substances included in Annexes A, B, C, and E of the ‘Montreal Protocol’ as well as any other ODS produced, imported, or exported by an organization.</t>
  </si>
  <si>
    <t>305-6 The reporting organization shall report the following information:</t>
  </si>
  <si>
    <t>305-7 Guidance</t>
  </si>
  <si>
    <t>See references 3, 4, 5, 6 and 10 in the References section.</t>
  </si>
  <si>
    <t>305-7 The reporting organization shall report the following information:</t>
  </si>
  <si>
    <t>Waste 2020</t>
  </si>
  <si>
    <t>306-1</t>
  </si>
  <si>
    <t>Waste generation and significant waste-related impacts</t>
  </si>
  <si>
    <t>306-1-a</t>
  </si>
  <si>
    <t>For the organization’s significant actual and potential waste-related impacts, a description of:</t>
  </si>
  <si>
    <t>306-1-a-i</t>
  </si>
  <si>
    <t>the inputs, activities, and outputs that lead or could lead to these impacts;</t>
  </si>
  <si>
    <t>306-1-a-ii</t>
  </si>
  <si>
    <t>whether these impacts relate to waste generated in the organization’s own activities or to waste generated upstream or downstream in its value chain.</t>
  </si>
  <si>
    <t>306-1-1.2</t>
  </si>
  <si>
    <t>The reporting organization should report a process flow of inputs, activities, and outputs that lead or could lead to significant waste-related impacts.</t>
  </si>
  <si>
    <t>306-2</t>
  </si>
  <si>
    <t>Management of significant waste-related impacts</t>
  </si>
  <si>
    <t>306-2-a</t>
  </si>
  <si>
    <t>Actions, including circularity measures, taken to prevent waste generation in the organization’s own activities and upstream and downstream in its value chain, and to manage significant impacts from waste generated.</t>
  </si>
  <si>
    <t>306-2-b</t>
  </si>
  <si>
    <t>If the waste generated by the organization in its own activities is managed by a third party, a description of the processes used to determine whether the third party manages the waste in line with contractual or legislative obligations.</t>
  </si>
  <si>
    <t>306-2-c</t>
  </si>
  <si>
    <t>The processes used to collect and monitor waste-related data.</t>
  </si>
  <si>
    <t>306-3</t>
  </si>
  <si>
    <t>Waste generated</t>
  </si>
  <si>
    <t>306-3-a</t>
  </si>
  <si>
    <t>Total weight of waste generated in metric tons, and a breakdown of this total by composition of the waste.</t>
  </si>
  <si>
    <t>306-3-b</t>
  </si>
  <si>
    <t>Contextual information necessary to understand the data and how the data has been compiled.</t>
  </si>
  <si>
    <t>306-3-2.1</t>
  </si>
  <si>
    <t>When compiling the information specified in Disclosure 306-3-a, the reporting organization shall:</t>
  </si>
  <si>
    <t>306-3-2.1.1</t>
  </si>
  <si>
    <t>exclude effluent, unless required by national legislation to be reported under total waste;</t>
  </si>
  <si>
    <t>306-3-2.1.2</t>
  </si>
  <si>
    <t>use 1000 kilograms as the measure for a metric ton.</t>
  </si>
  <si>
    <t>306-4</t>
  </si>
  <si>
    <t>Waste diverted from disposal</t>
  </si>
  <si>
    <t>306-4-a</t>
  </si>
  <si>
    <t>Total weight of waste diverted from disposal in metric tons, and a breakdown of this total by composition of the waste.</t>
  </si>
  <si>
    <t>306-4-b</t>
  </si>
  <si>
    <t>Total weight of hazardous waste diverted from disposal in metric tons, and a breakdown of this total by the following recovery operations:</t>
  </si>
  <si>
    <t>306-4-b-i</t>
  </si>
  <si>
    <t>Preparation for reuse;</t>
  </si>
  <si>
    <t>306-4-b-ii</t>
  </si>
  <si>
    <t>Recycling;</t>
  </si>
  <si>
    <t>306-4-b-iii</t>
  </si>
  <si>
    <t>Other recovery operations.</t>
  </si>
  <si>
    <t>306-4-c</t>
  </si>
  <si>
    <t>Total weight of non-hazardous waste diverted from disposal in metric tons, and a breakdown of this total by the following recovery operations:</t>
  </si>
  <si>
    <t>306-4-c-i</t>
  </si>
  <si>
    <t>306-4-c-ii</t>
  </si>
  <si>
    <t>306-4-c-iii</t>
  </si>
  <si>
    <t>306-4-d</t>
  </si>
  <si>
    <t>For each recovery operation listed in Disclosures 306-4-b and 306-4-c, a breakdown of the total weight in metric tons of hazardous waste and of non-hazardous waste diverted from disposal:</t>
  </si>
  <si>
    <t>306-4-d-i</t>
  </si>
  <si>
    <t>onsite;</t>
  </si>
  <si>
    <t>306-4-d-ii</t>
  </si>
  <si>
    <t>offsite.</t>
  </si>
  <si>
    <t>306-4-e</t>
  </si>
  <si>
    <t>306-4-2.2</t>
  </si>
  <si>
    <t>When compiling the information specified in Disclosure 306-4, the reporting organization shall:</t>
  </si>
  <si>
    <t>306-4-2.3</t>
  </si>
  <si>
    <t>The reporting organization should report the total weight of waste prevented, and the baseline and methodology for this calculation.</t>
  </si>
  <si>
    <t>306-4-2.2.1</t>
  </si>
  <si>
    <t>306-4-2.2.2</t>
  </si>
  <si>
    <t>306-5</t>
  </si>
  <si>
    <t>Waste directed to disposal</t>
  </si>
  <si>
    <t>306-5-a</t>
  </si>
  <si>
    <t>Total weight of waste directed to disposal in metric tons, and a breakdown of this total by composition of the waste.</t>
  </si>
  <si>
    <t>306-5-b</t>
  </si>
  <si>
    <t>Total weight of hazardous waste directed to disposal in metric tons, and a breakdown of this total by the following disposal operations:</t>
  </si>
  <si>
    <t>306-5-b-i</t>
  </si>
  <si>
    <t>Incineration (with energy recovery);</t>
  </si>
  <si>
    <t>306-5-b-ii</t>
  </si>
  <si>
    <t>Incineration (without energy recovery);</t>
  </si>
  <si>
    <t>306-5-b-iii</t>
  </si>
  <si>
    <t>Landfilling;</t>
  </si>
  <si>
    <t>306-5-b-iv</t>
  </si>
  <si>
    <t>Other disposal operations.</t>
  </si>
  <si>
    <t>306-5-c</t>
  </si>
  <si>
    <t>Total weight of non-hazardous waste directed to disposal in metric tons, and a breakdown of this total by the following disposal operations:</t>
  </si>
  <si>
    <t>306-5-c-i</t>
  </si>
  <si>
    <t>306-5-c-ii</t>
  </si>
  <si>
    <t>306-5-c-iii</t>
  </si>
  <si>
    <t>306-5-c-iv</t>
  </si>
  <si>
    <t>306-5-d</t>
  </si>
  <si>
    <t>For each disposal operation listed in Disclosures 306-5-b and 306-5-c, a breakdown of the total weight in metric tons of hazardous waste and of non-hazardous waste directed to disposal:</t>
  </si>
  <si>
    <t>306-5-d-i</t>
  </si>
  <si>
    <t>306-5-d-ii</t>
  </si>
  <si>
    <t>306-5-e</t>
  </si>
  <si>
    <t>306-5-2.4</t>
  </si>
  <si>
    <t>When compiling the information specified in Disclosure 306-5, the reporting organization shall:</t>
  </si>
  <si>
    <t>306-5-2.4.1</t>
  </si>
  <si>
    <t>306-5-2.4.2</t>
  </si>
  <si>
    <t>306-1 Guidance</t>
  </si>
  <si>
    <t>Background
The quantity, type, and quality of waste generated by an organization is a consequence of the activities involved in the production of its products and services (e.g., extraction, processing, procurement of materials, product or service design, production, distribution) and their subsequent consumption. An assessment of how materials move into, through, and out of the organization can help understand where in the organization’s value chain these materials eventually become waste. This provides a holistic overview of waste generation and its causes, which in turn can support the organization in identifying opportunities for waste prevention and for adopting circularity measures. In this way, the organization can go beyond mitigating and remediating negative impacts once waste has been generated and move towards managing waste as a resource.
Guidance for Disclosure 306-1
When reporting on this disclosure, the organization can specify the types of inputs and outputs. The types of inputs and outputs can include raw materials, process and manufacturing materials, leaks and losses, waste, by-products, products, or packaging. 
The organization can assess and report whether inputs, activities, and outputs lead or could lead to significant waste-related impacts using the following criteria:
• Quantity of inputs used to produce the organization’s products or services, which will become waste after they are used for production.
• Quantity of waste outputs generated in the organization’s own activities, or quantity of outputs it provides to entities downstream that will eventually become waste when they reach their end of life.
• Hazardous characteristics of inputs and outputs.
• Properties of input materials or design characteristics of outputs that limit or prevent their recovery or limit the length of their life.
• Known potential negative threats associated with specific materials when they are discarded. For example, the potential threat of marine pollution resulting from leakage of discarded plastic packaging into waterbodies.
• Types of activities that lead to significant quantities of waste generation or to generation of hazardous waste.
The organization is required to report on inputs that it receives from entities upstream in its value chain, as well as outputs it provides to entities downstream in its value chain. For example, if an organization procures components with hazardous characteristics from a supplier and uses these in a product that will continue to carry these components and their hazardous characteristics, the organization is required to report these components under inputs that lead or could lead to significant waste-related impacts. Similarly, if an organization sells to consumers products that generate large quantities of packaging waste, it is required to report this packaging under outputs that lead or could lead to significant waste-related impacts.
If the organization has identified many inputs and outputs or many activities that lead or could lead to significant waste-related impacts, it may group these by:
• product or service category that the inputs and outputs relate to;
• business units or facilities that procure the inputs, or whose activities produce the outputs;
• categories of upstream and downstream activities that produce the outputs (for examples of upstream and downstream categories, see the guidance for Disclosure 302-2 in GRI 302: Energy 2016).
Guidance for clause 1.2
A process flow is a tool to visualize the information required to be reported under Disclosure 306-1. A graphic illustration of the process flow can help the organization and its stakeholders understand how inputs and outputs move through the organization’s own activities as well as through the activities of entities upstream and downstream in its value chain. It shows where waste is generated in the value chain or where outputs become waste. 
The organization can also use the process flow to illustrate information that is required under other disclosures of this Standard, such as:
• actions taken to prevent waste generation (Disclosure 306-2);
• composition of waste generated (Disclosure 306-3);
• recovery operations used to divert waste from disposal (Disclosure 306-4);
• disposal operations (Disclosure 306-5).
The organization can include estimates of the weight of inputs and the weight of outputs in metric tons or the ratio of inputs to outputs.For examples of process flow illustrations, see the Appendix.</t>
  </si>
  <si>
    <t>306-1 The reporting organization shall report the following information:</t>
  </si>
  <si>
    <t>306-2 Guidance</t>
  </si>
  <si>
    <t>Background
An organization can cause waste-related impacts through its own activities. For example, when its operations generate waste outputs. It can also contribute to waste-related impacts through activities carried out in its value chain upstream or downstream. For example, through criteria in its procurement policies that lead to waste generation upstream, or through management decisions that limit the life of its products and therefore contribute to waste generation downstream. 
Even when the organization has not contributed to waste-related impacts upstream or downstream in its value chain, its operations, products, or services could be directly linked to waste-related impacts by its business relationships with the entities in its value chain. For example, when third parties hired by the organization carry out inadequate recovery or disposal operations. 
The way an organization is involved with negative impacts is important for determining the organization’s response to an impact.
Guidance for Disclosure 306-2-a
Actions, including circularity measures, to prevent waste generation and to manage significant impacts from waste generated can include:
• Input material choices and product design:
- Improving materials selection and product design through consideration for longevity and durability, repairability, modularity and disassembly, and recyclability.
- Reducing the use of raw and finite materials by procuring secondary materials (e.g., used or recycled input materials) or renewable materials.
- Substituting inputs that have hazardous characteristics with inputs that are non-hazardous.
• Collaboration in the value chain and business model innovation:
- Setting policies for procurement from suppliers that have sound waste prevention and waste management criteria.
- Engaging in or setting up industrial symbiosis as a result of which the organization’s waste or other outputs (e.g., by-products from production) become inputs for another organization.
- Participating in a collective or individual extended producer responsibility scheme or applying product stewardship, which extends the producer’s responsibility for a product or service to its end of life.
- Transitioning to and applying new business models, such as product service systems that use services instead of products to meet consumer demand.
- Engaging in or setting up product take-back schemes and reverse logistics processes to divert products and materials from disposal.
• End-of-life interventions:
- Establishing and improving facilities for waste management, including facilities for the collection and sorting of waste.
- Recovering products, components, and materials from waste through preparation for reuse and recycling.
- Engaging with consumers to raise awareness about sustainable consumption practices, such as reduced purchasing of products, product sharing, exchange, reuse, and recycling.
Guidance for Disclosure 306-2-b
This disclosure can provide insight into the level of control the organization assumes for waste management outsourced to a third party. In the context of this Standard, a third party includes a public or private waste management organization, or any other entity or group of individuals formally or informally involved in handling the reporting organization’s waste. Waste management by third parties can include the collection, transportation, recovery, and disposal of waste, as well as the supervision of such operations and the aftercare of disposal sites. The organization may specify agreements in a contract for the third party to follow when managing its waste, or rely on existing legislative obligations, such as local environmental laws and regulations, to ensure that the third party manages the waste adequately.
Guidance for Disclosure 306-2-c
The processes that the organization has in place for collecting and monitoring waste-related data can reflect its commitment to managing waste-related impacts. Such processes can include online data entry, maintaining a centralized database, real-time weighbridge measurement, and annual external data validation. 
The organization can specify whether the data collection and monitoring processes extend beyond waste generated in its own activities to include waste generated upstream and downstream in its value chain.</t>
  </si>
  <si>
    <t>306-2 The reporting organization shall report the following information:</t>
  </si>
  <si>
    <t>306-3 Guidance</t>
  </si>
  <si>
    <t>Background
The total weight of waste generated, when contrasted with the weight of waste that the organization directs to recovery and disposal, can show the extent to which the organization manages its waste-related impacts.
The composition of the waste generated can help identify recovery or disposal operations appropriate to the type of waste and to the specific materials present in the waste.
Guidance for Disclosure 306-3
This disclosure covers waste generated in the organization’s own activities. The organization can separately report waste generated upstream and downstream in its value chain, if this information is available.
Guidance for Disclosure 306-3-a
When reporting composition of the waste, the organization can describe:
• the type of waste, such as hazardous waste or non-hazardous waste;
• the waste streams, relevant to its sector or activities (e.g., tailings for an organization in the mining sector, electronic waste for an organization in the consumer electronics sector, or food waste for an organization in the agriculture or in the hospitality sector);
• the materials that are present in the waste (e.g., biomass, metals, non-metallic minerals, plastics, textiles).
Templates for how to present information under this disclosure can be found in the Appendix Tables.
Guidance for Disclosure 306-3-b
To help understand the data, the organization can explain the reasons for the difference between the weight of waste generated and the weight of waste directed to recovery or disposal. This difference can be a result of precipitation or evaporation, leaks or losses, or other modifications to the waste. In the context of this Standard, leaks result from physical or technical failures (e.g., a trail of waste from a waste collection truck), while losses result from inadequate security measures or administrative failures (e.g., theft or lost records).
To help understand how the data has been compiled, the organization can specify whether the data has been modeled or sourced from direct measurements, such as waste transfer notes from contracted waste collectors, external assurance, or audits of waste-related data.</t>
  </si>
  <si>
    <t>306-3 The reporting organization shall report the following information:</t>
  </si>
  <si>
    <t>306-4 Guidance</t>
  </si>
  <si>
    <t>Background
An organization’s choice of operations to manage waste shows how it addresses significant waste-related impacts. The options to manage waste can be informed by the waste management hierarchy, which orders operations to manage waste from the most preferable to the least preferable. The waste management hierarchy prioritizes waste prevention, followed by recovery operations that divert waste from being sent to disposal, such as preparation for reuse, recycling, and other recovery operations.
Guidance for Disclosure 306-4
Templates for how to present information under this disclosure can be found in the Appendix Tables.
Guidance for Disclosure 306-4-a
When reporting composition of the waste, the organization can describe:
• the type of waste, such as hazardous waste or non-hazardous waste;
• the waste streams, relevant to its sector or activities (e.g., tailings for an organization in the mining sector, electronic waste for an organization in the consumer electronics sector, or food waste for an organization in the agriculture or in the hospitality sector);
• the materials that are present in the waste (e.g., biomass, metals, non-metallic minerals, plastics, textiles).
Guidance for Disclosures 306-4-b and 306-4-c
When reporting on Disclosures 306-4-b-ii and 306-4-c-ii, the organization can specify the type of recycling operations, such as downcycling, upcycling, composting, or anaerobic digestion. Besides preparation for reuse and recycling, the organization can report the other types of recovery operations it uses under Disclosures 306-4-b-iii and 306-4-c-iii, such as repurposing or refurbishment.
Guidance for Disclosure 306-4-d
Reporting on the quantity and type of waste diverted from disposal onsite and offsite shows the extent to which the organization knows how its waste is managed. In the context of this Standard, ‘onsite’ means within the physical boundary or administrative control of the reporting organization, and ‘offsite’ means outside the physical boundary or administrative control of the reporting organization.
Guidance for Disclosure 306-4-e
To help understand the data, the organization can explain the reasons for the difference between the weights of waste diverted from disposal onsite and offsite (e.g., lack of infrastructure onsite to recover materials from waste). It can also describe sector practices, sector standards, or external regulations that mandate a specific recovery operation.
To help understand how the data has been compiled, the organization can specify whether the data has been modeled or sourced from direct measurements, such as waste transfer notes from contracted waste collectors, external assurance, or audits of waste-related data.
Guidance for clause 2.3
Waste prevention is the most preferable option in the waste management hierarchy, as it prevents the resulting impacts on the environment and human health. The organization can calculate waste prevented as the reduction in waste generation resulting from the actions reported under Disclosure 306-2-a. Reductions in waste generation resulting from reduced production capacity are not considered waste prevention. The organization can report waste prevented in its own activities as well as waste prevented in entities upstream and downstream in its value chain.</t>
  </si>
  <si>
    <t>306-4 The reporting organization shall report the following information:</t>
  </si>
  <si>
    <t>306-5 Guidance</t>
  </si>
  <si>
    <t>Background
Disposal is the least preferable option in the waste management hierarchy because of its negative impacts on the environment and human health. Leachate from landfills can contaminate land and water, methane released from the decay of organic waste in landfills contributes to climate change, and uncontrolled burning of waste contributes to air pollution. Disposal prevents the materials present in the waste from being recirculated in the environment and economy, making them unavailable for future use.
Guidance for Disclosure 306-5
Templates for how to present information under this disclosure can be found in the Appendix Tables.
Guidance for Disclosure 306-5-a
When reporting composition of the waste, the organization can describe:
• the type of waste, such as hazardous waste or non-hazardous waste;
• the waste streams, relevant to its sector or activities (e.g., tailings for an organization in the mining sector, electronic waste for an organization in the consumer electronics sector, or food waste for an organization in the agriculture or in the hospitality sector);
• the materials that are present in the waste (e.g., biomass, metals, non-metallic minerals, plastics, textiles). 
Guidance for Disclosures 306-5-b and 306-5-c
Besides incineration and landfilling, the organization can specify the other types of disposal operations it uses under Disclosures 306-5-b-iv and 306-5-c-iv, such as dumping, open burning, or deep well injection.
Guidance for Disclosure 306-5-d
Reporting the quantity and type of waste directed to disposal onsite and offsite shows the extent to which the organization knows how its waste is managed. In the context of this Standard, ‘onsite’ means within the physical boundary or administrative control of the reporting organization, and ‘offsite’ means outside the physical boundary or administrative control of the reporting organization.
Guidance for Disclosure 306-5-e
To help understand the data, the organization can explain the reasons for the difference between the weights of waste directed to disposal onsite and offsite (e.g., local regulations that prohibit landfilling of specific types of waste). It can also describe sector practices, sector standards, or external regulations that mandate a specific disposal operation. 
To help understand how the data has been compiled, the organization can specify whether the data has been modeled or sourced from direct measurements, such as waste transfer notes from contracted waste collectors, external assurance, or audits of waste-related data.</t>
  </si>
  <si>
    <t>306-5 The reporting organization shall report the following information:</t>
  </si>
  <si>
    <t>Environmental Compliance 2016</t>
  </si>
  <si>
    <t>307-1</t>
  </si>
  <si>
    <t>Non-compliance with environmental laws and regulations</t>
  </si>
  <si>
    <t>307-1-a</t>
  </si>
  <si>
    <t>Significant fines and non-monetary sanctions for non-compliance with environmental laws and/or regulations in terms of:</t>
  </si>
  <si>
    <t>307-1-b</t>
  </si>
  <si>
    <t>If the organization has not identified any non-compliance with environmental laws and/o regulations, a brief statement of this fact is sufficient.</t>
  </si>
  <si>
    <t>307-1-2.1</t>
  </si>
  <si>
    <t>When compiling the information specified in Disclosure 307-1, the reporting organization should include administrative and judicial sanctions for failure to comply with environmental laws and/or regulations, including:</t>
  </si>
  <si>
    <t>307-1 Guidance</t>
  </si>
  <si>
    <t>Guidance for Disclosure 307-1
In certain jurisdictions, voluntary environmental agreements with regulating authorities can be referred to as ‘covenants’.
Background
Non-compliance within an organization can indicate the ability of management to ensure that operations conform to certain performance parameters. In some circumstances, non-compliance can lead to clean-up obligations or other costly environmental liabilities.
The strength of an organization’s compliance record can also affect its ability to expand operations or gain permits.</t>
  </si>
  <si>
    <t>Supplier Environmental Assessment 2016</t>
  </si>
  <si>
    <t>308-1</t>
  </si>
  <si>
    <t>New suppliers that were screened using environmental criteria</t>
  </si>
  <si>
    <t>308-1-a</t>
  </si>
  <si>
    <t>Percentage of new suppliers that were screened using environmental criteria.</t>
  </si>
  <si>
    <t>Percentage of new suppliers screened using environmental criteria</t>
  </si>
  <si>
    <t>308-2</t>
  </si>
  <si>
    <t>Negative environmental impacts in the supply chain and actions taken</t>
  </si>
  <si>
    <t>308-2-a</t>
  </si>
  <si>
    <t>Number of suppliers assessed for environmental impacts.</t>
  </si>
  <si>
    <t>Number of suppliers assessed for environmental impacts</t>
  </si>
  <si>
    <t>308-2-b</t>
  </si>
  <si>
    <t>Number of suppliers identified as having significant actual and potential negative environmental impacts.</t>
  </si>
  <si>
    <t>308-2-c</t>
  </si>
  <si>
    <t>Significant actual and potential negative environmental impacts identified in the supply chain.</t>
  </si>
  <si>
    <t>308-2-d</t>
  </si>
  <si>
    <t>Percentage of suppliers identified as having significant actual and potential negative environmental impacts with which improvements were agreed upon as a result of assessment.</t>
  </si>
  <si>
    <t>Percentage of suppliers identified as having significant actual and potential negative environmental impacts with which improvements were agreed upon as a result of assessment</t>
  </si>
  <si>
    <t>308-2-e</t>
  </si>
  <si>
    <t>Percentage of suppliers identified as having significant actual and potential negative environmental impacts with which relationships were terminated as a result of assessment, and why.</t>
  </si>
  <si>
    <t>Percentage of suppliers identified as having significant actual and potential negative environmental impacts with which relationships were terminated as a result of assessment</t>
  </si>
  <si>
    <t>308-2-2.1</t>
  </si>
  <si>
    <t>When compiling the information specified in Disclosure 308-2, the reporting organization should, where it provides appropriate context on significant impacts, provide a breakdown of the information by:</t>
  </si>
  <si>
    <t>308-2-2.1.1</t>
  </si>
  <si>
    <t>the location of the supplier;</t>
  </si>
  <si>
    <t>308-2-2.1.2</t>
  </si>
  <si>
    <t>the significant actual and potential negative environmental impact.</t>
  </si>
  <si>
    <t>308-1 Guidance</t>
  </si>
  <si>
    <t>Guidance for Disclosure 308-1
Environmental criteria can include the topics covered in other GRI Topic Standards (e.g., GRI 302: Energy 2016, GRI 303: Water and Effluents 2018, GRI 305: Emissions 2016)
Background
This disclosure informs stakeholders about the percentage of suppliers selected or contracted subject to due diligence processes for environmental impacts. 
An organization is expected to initiate due diligence as early as possible in the development of a new relationship with a supplier. 
Impacts may be prevented or mitigated at the stage of structuring contracts or other agreements, as well as via ongoing collaboration with suppliers.</t>
  </si>
  <si>
    <t>308-1 The reporting organization shall report the following information:</t>
  </si>
  <si>
    <t>308-2 Guidance</t>
  </si>
  <si>
    <t>Guidance for Disclosure 308-2
Negative impacts include those that are either caused or contributed to by an organization, or that are directly linked to its operations, products, or services by its relationship with a supplier.
Assessments for environmental impacts can include the topics covered in other GRI Topic Standards (e.g., GRI 302: Energy 2016, GRI 303: Water and Effluents 2018, GRI 305: Emissions 2016).
Assessments can be made against agreed performance expectations that are set and communicated to the suppliers prior to the assessment.Assessments can be informed by audits, contractual reviews, two-way engagement, and complaint and grievance mechanisms.
Improvements can include changing an organization’s procurement practices, the adjustment of performance expectations, capacity building, training, and changes to processes.
Background
This disclosure informs stakeholders about an organization’s awareness of significant actual and potential negative environmental impacts in the supply chain.</t>
  </si>
  <si>
    <t>308-2 The reporting organization shall report the following information:</t>
  </si>
  <si>
    <t>Social topics</t>
  </si>
  <si>
    <t>Employment 2016</t>
  </si>
  <si>
    <t>401-1</t>
  </si>
  <si>
    <t>New employee hires and employee turnover</t>
  </si>
  <si>
    <t>401-1-a</t>
  </si>
  <si>
    <t>Total number and rate of new employee hires during the reporting period, by age group, gender and region.</t>
  </si>
  <si>
    <t>Total number of female employee hires during the reporting period (30-50 years old) (by Country)</t>
  </si>
  <si>
    <t>Total number of male employee hires during the reporting period (under 30 years old) (by Country)</t>
  </si>
  <si>
    <t>Total number of female employee hires during the reporting period (over 50 years old) (by Country)</t>
  </si>
  <si>
    <t>Total number of female employee hires during the reporting period (30-50 years old) (by BU)</t>
  </si>
  <si>
    <t>Total number of female employee hires during the reporting period (under 30 years old) (by BU)</t>
  </si>
  <si>
    <t>Total number of female employee hires during the reporting period (over 50 years old) (by BU)</t>
  </si>
  <si>
    <t>Total number of male employee hires during the reporting period (30-50 years old) (by Country)</t>
  </si>
  <si>
    <t>Rate of female employee hires during the reporting period (30-50 years old) (by BU)</t>
  </si>
  <si>
    <t>Rate of male employee hires during the reporting period (30-50 years old) (by BU)</t>
  </si>
  <si>
    <t>Rate of male employee hires during the reporting period (under 30 years old) (by Country)</t>
  </si>
  <si>
    <t>Rate of female employee hires during the reporting period (over 50 years old) (by BU)</t>
  </si>
  <si>
    <t>Total number of male employee hires during the reporting period (over 50 years old) (by BU)</t>
  </si>
  <si>
    <t>Rate of female employee hires during the reporting period (over 50 years old) (by Country)</t>
  </si>
  <si>
    <t>Rate of female employee hires during the reporting period (30-50 years old) (by Country)</t>
  </si>
  <si>
    <t>Total number of male employee hires during the reporting period (over 50 years old) (by Country)</t>
  </si>
  <si>
    <t>Total number of male employee hires during the reporting period (under 30 years old) (by BU)</t>
  </si>
  <si>
    <t>Rate of female employee hires during the reporting period (under 30 years old) (by Country)</t>
  </si>
  <si>
    <t>Rate of female employee hires during the reporting period (under 30 years old) (by BU)</t>
  </si>
  <si>
    <t>Rate of male employee hires during the reporting period (over 50 years old) (by Country)</t>
  </si>
  <si>
    <t>Rate of male employee hires during the reporting period (under 30 years old) (by BU)</t>
  </si>
  <si>
    <t>Rate of male employee hires during the reporting period (30-50 years old) (by Country)</t>
  </si>
  <si>
    <t>Rate of male employee hires during the reporting period (over 50 years old) (by BU)</t>
  </si>
  <si>
    <t>Total number of female employee hires during the reporting period (under 30 years old) (by Country)</t>
  </si>
  <si>
    <t>Total number of male employee hires during the reporting period (30-50 years old) (by BU)</t>
  </si>
  <si>
    <t>401-1-b</t>
  </si>
  <si>
    <t>Total number and rate of employee turnover during the reporting period, by age group, gender and region.</t>
  </si>
  <si>
    <t>Total number of male employee turnover during the reporting period (over 50 years old) (by Country)</t>
  </si>
  <si>
    <t>Rate of male employee turnover during the reporting period (under 30 years old) (by Country)</t>
  </si>
  <si>
    <t>Rate of male employee turnover during the reporting period (over 50 years old) (by BU)</t>
  </si>
  <si>
    <t>Total number of male employee turnover during the reporting period (30-50 years old) (by Country)</t>
  </si>
  <si>
    <t>Rate of male employee turnover during the reporting period (under 30 years old) (by BU)</t>
  </si>
  <si>
    <t>Total number of male employee turnover during the reporting period (under 30 years old) (by Country)</t>
  </si>
  <si>
    <t>Rate of male employee turnover during the reporting period (over 50 years old) (by Country)</t>
  </si>
  <si>
    <t>Total number of female employee turnover during the reporting period (30-50 years old) (by BU)</t>
  </si>
  <si>
    <t>Total number of female employee turnover during the reporting period (under 30 years old) (by Country)</t>
  </si>
  <si>
    <t>Total number of male employee turnover during the reporting period (30-50 years old) (by BU)</t>
  </si>
  <si>
    <t>Rate of female employee turnover during the reporting period (under 30 years old) (by BU)</t>
  </si>
  <si>
    <t>Rate of female employee turnover during the reporting period (under 30 years old) (by Country)</t>
  </si>
  <si>
    <t>Rate of female employee turnover during the reporting period (over 50 years old) (by BU)</t>
  </si>
  <si>
    <t>Rate of male employee turnover during the reporting period (30-50 years old) (by Country)</t>
  </si>
  <si>
    <t>Total number of female employee turnover during the reporting period (30-50 years old) (by Country)</t>
  </si>
  <si>
    <t>Total number of female employee turnover during the reporting period (over 50 years old) (by BU)</t>
  </si>
  <si>
    <t>Total number of female employee turnover during the reporting period (over 50 years old) (by Country)</t>
  </si>
  <si>
    <t>Rate of female employee turnover during the reporting period (30-50 years old) (by BU)</t>
  </si>
  <si>
    <t>Rate of female employee turnover during the reporting period (over 50 years old) (by Country)</t>
  </si>
  <si>
    <t>Rate of male employee turnover during the reporting period (30-50 years old) (by BU)</t>
  </si>
  <si>
    <t>Rate of female employee turnover during the reporting period (30-50 years old) (by Country)</t>
  </si>
  <si>
    <t>Total number of male employee turnover during the reporting period (under 30 years old) (by BU)</t>
  </si>
  <si>
    <t>Total number of female employee turnover during the reporting period (under 30 years old) (by BU)</t>
  </si>
  <si>
    <t>Total number of male employee turnover during the reporting period (over 50 years old) (by BU)</t>
  </si>
  <si>
    <t>401-1-2.1</t>
  </si>
  <si>
    <t>When compiling the information specified in Disclosure 401-1, the reporting organization shall use the total employee numbers at the end of the reporting period to calculate the rates of new employee hires and employee turnover. See Standard Interpretations.</t>
  </si>
  <si>
    <t>401-1-2.2</t>
  </si>
  <si>
    <t>When compiling the information specified in Disclosure 401-1, the reporting organization should use data from Disclosure 2-7 in GRI 2: General Disclosures 2021 to identify the total number of employees.</t>
  </si>
  <si>
    <t>401-2</t>
  </si>
  <si>
    <t>Benefits provided to full-time employees that are not provided to temporary or part-time employees</t>
  </si>
  <si>
    <t>401-2-a</t>
  </si>
  <si>
    <t>Benefits which are standard for full-time employees of the organization but are not provided to temporary or part-time employees, by significant locations of operation. These include, as a minimum:</t>
  </si>
  <si>
    <t>401-2-a-i</t>
  </si>
  <si>
    <t>life insurance;</t>
  </si>
  <si>
    <t>401-2-a-ii</t>
  </si>
  <si>
    <t>health care;</t>
  </si>
  <si>
    <t>401-2-a-iii</t>
  </si>
  <si>
    <t>disability and invalidity coverage;</t>
  </si>
  <si>
    <t>401-2-a-iv</t>
  </si>
  <si>
    <t>parental leave;</t>
  </si>
  <si>
    <t>401-2-a-v</t>
  </si>
  <si>
    <t>retirement provision;</t>
  </si>
  <si>
    <t>401-2-a-vi</t>
  </si>
  <si>
    <t>stock ownership;</t>
  </si>
  <si>
    <t>401-2-a-vii</t>
  </si>
  <si>
    <t>others.</t>
  </si>
  <si>
    <t>401-2-b</t>
  </si>
  <si>
    <t>401-2-2.3</t>
  </si>
  <si>
    <t>When compiling the information specified in Disclosure 401-2, the reporting organization shall exclude in-kind benefits such as provision of sports or child day care facilities, free meals during working time, and similar general employee welfare programs.</t>
  </si>
  <si>
    <t>401-3</t>
  </si>
  <si>
    <t>Parental leave</t>
  </si>
  <si>
    <t>401-3-a</t>
  </si>
  <si>
    <t>Total number of employees that were entitled to parental leave, by gender.</t>
  </si>
  <si>
    <t>Total number of female employees that were entitled to parental leave, by gender.</t>
  </si>
  <si>
    <t>Total number of male employees that were entitled to parental leave.</t>
  </si>
  <si>
    <t>401-3-b</t>
  </si>
  <si>
    <t>Total number of employees that took parental leave, by gender.</t>
  </si>
  <si>
    <t>Total number of male employees that took parental leave.</t>
  </si>
  <si>
    <t>Total number of female employees that took parental leave.</t>
  </si>
  <si>
    <t>401-3-c</t>
  </si>
  <si>
    <t>Total number of employees that returned to work in the reporting period after parental leave ended, by gender.</t>
  </si>
  <si>
    <t>Total number of female employees that returned to work in the reporting period after parental leave ended.</t>
  </si>
  <si>
    <t>Total number of male employees that returned to work in the reporting period after parental leave ended.</t>
  </si>
  <si>
    <t>401-3-d</t>
  </si>
  <si>
    <t>Total number of employees that returned to work after parental leave ended that were still employed 12 months after their return to work, by gender.</t>
  </si>
  <si>
    <t>Total number of female employees that returned to work after parental leave ended that were still employed 12 months after their return to work.</t>
  </si>
  <si>
    <t>Total number of male employees that returned to work after parental leave ended that were still employed 12 months after their return to work.</t>
  </si>
  <si>
    <t>401-3-e</t>
  </si>
  <si>
    <t>Return to work and retention rates of employees that took parental leave, by gender.</t>
  </si>
  <si>
    <t>Return to work rates of female employees that took parental leave</t>
  </si>
  <si>
    <t>Retention rates of male employees that took parental leave</t>
  </si>
  <si>
    <t>Retention rates of female employees that took parental leave</t>
  </si>
  <si>
    <t>Return to work rates of male employees that took parental leave</t>
  </si>
  <si>
    <t>401-3-2.4</t>
  </si>
  <si>
    <t>When compiling the information specified in Disclosure 401-3, the reporting organization should use the following formulas to calculate the return to work and retention rates:
Return to work rate =  Total number of employees that did return to work after parental leave / Total number of employees due to return to work after taking parental leave x100
Retention rate = Total number of employees retained 12 months after returning to work following a period of parental leave / Total number of employees returning from parental leave in the prior reporting period(s) x 100</t>
  </si>
  <si>
    <t>401-1 Guidance</t>
  </si>
  <si>
    <t>Guidance for Disclosure 401-1
An organization can use the following age groups:
• Under 30 years old;
• 30-50 years old;
• Over 50 years old.
Background
The number, age, gender, and region of an organization’s new employee hires can indicate its strategy and ability to attract diverse, qualified employees. This information can signify the organization’s efforts to implement inclusive recruitment practices based on age and gender. It can also signify the optimal use of available labor and talent in different regions. 
A high rate of employee turnover can indicate levels of uncertainty and dissatisfaction among employees. It can also signal a fundamental change in the structure of an organization’s core operations. An uneven pattern of turnover by age or gender can indicate incompatibility or potential inequity in the workplace. Turnover results in changes to the human and intellectual capital of the organization and can impact productivity. Turnover has direct cost implications either in terms of reduced payroll or greater expenses for the recruitment of employees.</t>
  </si>
  <si>
    <t>401-1 The reporting organization shall report the following information:</t>
  </si>
  <si>
    <t>401-2 Guidance</t>
  </si>
  <si>
    <t>Background
Data reported under this disclosure provide a measure of an organization’s investment in human resources and the minimum benefits it offers its full-time employees. The quality of benefits for full-time employees is a key factor in retaining employees.</t>
  </si>
  <si>
    <t>401-2 The reporting organization shall report the following information:</t>
  </si>
  <si>
    <t>401-3 Guidance</t>
  </si>
  <si>
    <t>Guidance for Disclosure 401-3
Employees entitled to parental leave means those employees that are covered by organizational policies, agreements or contracts that contain parental leave entitlements.
To determine who returned to work after parental leave ended and were still employed 12 months later, an organization can consult records from the prior reporting periods.
Background
Many countries have introduced legislation to provide parental leave. The aim of the legislation is to allow employees to take leave and return to work in the same or a comparable position.
The application of legislation varies according to interpretation by government, employers and employees. Many women are discouraged from taking leave and returning to work by employer practices that affect their employment security, remuneration and career path. Many men are not encouraged to take the leave to which they are entitled.
Equitable gender choice for maternity and paternity leave, and other leave entitlements, can lead to the greater recruitment and retention of qualified employees. It can also boost employee morale and productivity. Men’s uptake of paternity leave options can indicate the degree to which an organization encourages fathers to take such leave. Men taking advantage of leave entitlements positively impacts women to take such leave without prejudicing their career path.</t>
  </si>
  <si>
    <t>401-3 The reporting organization shall report the following information:</t>
  </si>
  <si>
    <t>Labor/Management Relations 2016</t>
  </si>
  <si>
    <t>402-1</t>
  </si>
  <si>
    <t>Minimum notice periods regarding operational changes</t>
  </si>
  <si>
    <t>402-1-a</t>
  </si>
  <si>
    <t>Minimum number of weeks’ notice typically provided to employees and their representatives prior to the implementation of significant operational changes that could substantially affect them.</t>
  </si>
  <si>
    <t>402-1-b</t>
  </si>
  <si>
    <t>For organizations with collective bargaining agreements, report whether the notice period and provisions for consultation and negotiation are specified in collective agreements.</t>
  </si>
  <si>
    <t>402-1 Guidance</t>
  </si>
  <si>
    <t>Guidance for Disclosure 402-1
Minimum notice periods can be found in corporate policies and standard employment contracts. Different policy statements can exist at a regional level. 
An organization can identify the collective bargaining agreements referred to in Disclosure 2-30 of GRI 2: General Disclosures 2021, and review the notice period clauses within these documents.
Background
Organizations are expected to provide reasonable notice of significant operational changes to employees and their representatives, as well as to appropriate government authorities. Minimum notice periods are a measure of an organization’s ability to maintain employee satisfaction and motivation while implementing significant changes to operations.
This disclosure provides insight into an organization’s practice of ensuring timely discussion of significant operational changes, and engaging with its employees and their representatives to negotiate and implement these changes, which can have positive or negative implications for workers.
This disclosure also allows an assessment of an organization’s consultation practices in relation to expectations expressed in relevant international norms.
The essence of consultation is that management takes the views of workers into account when making specific decisions. Therefore, it is important that consultation takes place before a decision is made. Meaningful consultation includes the timely provision of all information needed to make an informed decision to workers or their representatives. Genuine consultation involves dialogue; opinion surveys and questionnaires are not considered consultation.
Timely and meaningful consultation allows the affected parties to understand the impacts of the changes, such as possible loss of employment. It also gives an opportunity for them to work collectively to prevent or mitigate negative impacts as much as possible. Consultative practices that result in good industrial relations help to provide positive working environments, reduce turnover, and minimize operational disruptions.</t>
  </si>
  <si>
    <t>402-1 The reporting organization shall report the following information:</t>
  </si>
  <si>
    <t>Occupational Health and Safety 2018</t>
  </si>
  <si>
    <t>403-1</t>
  </si>
  <si>
    <t>Occupational health and safety management system</t>
  </si>
  <si>
    <t>403-1-a</t>
  </si>
  <si>
    <t>A statement of whether an occupational health and safety management system has been implemented, including whether:</t>
  </si>
  <si>
    <t>403-1-a-i</t>
  </si>
  <si>
    <t>the system has been implemented because of legal requirements and, if so, a list of the requirements;</t>
  </si>
  <si>
    <t>403-1-a-ii</t>
  </si>
  <si>
    <t>the system has been implemented based on recognized risk management and/or management system standards/guidelines and, if so, a list of the standards/guidelines.</t>
  </si>
  <si>
    <t>403-1-b</t>
  </si>
  <si>
    <t>A description of the scope of workers, activities, and workplaces covered by the occupational health and safety management system, and an explanation of whether and, if so, why any workers, activities, or workplaces are not covered.</t>
  </si>
  <si>
    <t>403-2</t>
  </si>
  <si>
    <t>Hazard identification, risk assessment, and incident investigation</t>
  </si>
  <si>
    <t>403-2-a</t>
  </si>
  <si>
    <t>A description of the processes used to identify work-related hazards and assess risks on a routine and non-routine basis, and to apply the hierarchy of controls in order to eliminate hazards and minimize risks, including:</t>
  </si>
  <si>
    <t>403-2-a-i</t>
  </si>
  <si>
    <t>how the organization ensures the quality of these processes, including the competency of persons who carry them out;</t>
  </si>
  <si>
    <t>403-2-a-ii</t>
  </si>
  <si>
    <t>how the results of these processes are used to evaluate and continually improve the occupational health and safety management system.</t>
  </si>
  <si>
    <t>403-2-b</t>
  </si>
  <si>
    <t>A description of the processes for workers to report work-related hazards and hazardous situations, and an explanation of how workers are protected against reprisals.</t>
  </si>
  <si>
    <t>403-2-c</t>
  </si>
  <si>
    <t>A description of the policies and processes for workers to remove themselves from work situations that they believe could cause injury or ill health, and an explanation of how workers are protected against reprisals.</t>
  </si>
  <si>
    <t>403-2-d</t>
  </si>
  <si>
    <t>A description of the processes used to investigate work-related incidents, including the processes to identify hazards and assess risks relating to the incidents, to determine corrective actions using the hierarchy of controls, and to determine improvements needed in the occupational health and safety management system.</t>
  </si>
  <si>
    <t>403-3</t>
  </si>
  <si>
    <t>Occupational health services</t>
  </si>
  <si>
    <t>403-3-a</t>
  </si>
  <si>
    <t>A description of the occupational health services’ functions that contribute to the identification and elimination of hazards and minimization of risks, and an explanation of how the organization ensures the quality of these services and facilitates workers’ access to them.</t>
  </si>
  <si>
    <t>403-3-1.3</t>
  </si>
  <si>
    <t>403-3-1.3.1</t>
  </si>
  <si>
    <t>How the organization maintains the confidentiality of workers’ personal health-related information;</t>
  </si>
  <si>
    <t>403-3-1.3.2</t>
  </si>
  <si>
    <t>How the organization ensures that workers’ personal health-related information and their participation in any occupational health services is not used for any favorable or unfavorable treatment of workers.</t>
  </si>
  <si>
    <t>403-4</t>
  </si>
  <si>
    <t>Worker participation, consultation, and communication on occupational health and safety</t>
  </si>
  <si>
    <t>403-4-a</t>
  </si>
  <si>
    <t>A description of the processes for worker participation and consultation in the development, implementation, and evaluation of the occupational health and safety management system, and for providing access to and communicating relevant information on occupational health and safety to workers.</t>
  </si>
  <si>
    <t>403-4-b</t>
  </si>
  <si>
    <t>Where formal joint management-worker health and safety committees exist, a description of their responsibilities, meeting frequency, decision-making authority, and whether and, if so, why any workers are not represented by these committees.</t>
  </si>
  <si>
    <t>403-4-1.4</t>
  </si>
  <si>
    <t>The reporting organization should report whether and, if so, which occupational health and safety topics are covered in local or global formal agreements with trade unions.</t>
  </si>
  <si>
    <t>403-5</t>
  </si>
  <si>
    <t>Worker training on occupational health and safety</t>
  </si>
  <si>
    <t>403-5-a</t>
  </si>
  <si>
    <t>A description of any occupational health and safety training provided to workers, including generic training as well as training on specific work-related hazards, hazardous activities, or hazardous situations.</t>
  </si>
  <si>
    <t>403-6</t>
  </si>
  <si>
    <t>Promotion of worker health</t>
  </si>
  <si>
    <t>403-6-a</t>
  </si>
  <si>
    <t>An explanation of how the organization facilitates workers’ access to non-occupational medical and healthcare services, and the scope of access provided.</t>
  </si>
  <si>
    <t>403-6-b</t>
  </si>
  <si>
    <t>A description of any voluntary health promotion services and programs offered to workers to address major non-work-related health risks, including the specific health risks addressed, and how the organization facilitates workers’ access to these services and programs.</t>
  </si>
  <si>
    <t>403-6-1.5</t>
  </si>
  <si>
    <t>403-6-1.5.1</t>
  </si>
  <si>
    <t>403-6-1.5.2</t>
  </si>
  <si>
    <t>How the organization ensures that workers’ personal health-related information and their participation in any services or programs is not used for any favorable or unfavorable treatment of workers.</t>
  </si>
  <si>
    <t>403-7</t>
  </si>
  <si>
    <t>Prevention and mitigation of occupational health and safety impacts directly linked by business relationships</t>
  </si>
  <si>
    <t>403-7-a</t>
  </si>
  <si>
    <t>A description of the organization’s approach to preventing or mitigating significant negative occupational health and safety impacts that are directly linked to its operations, products, or services by its business relationships, and the related hazards and risks.</t>
  </si>
  <si>
    <t>403-8</t>
  </si>
  <si>
    <t>Workers covered by an occupational health and safety management system</t>
  </si>
  <si>
    <t>403-8-a</t>
  </si>
  <si>
    <t>If the organization has implemented an occupational health and safety management system based on legal requirements and/or recognized standards/guidelines:</t>
  </si>
  <si>
    <t>% of employees and workers who are covered by an OHS management system (controlled workplaces) - Employees</t>
  </si>
  <si>
    <t>% of employees and workers who are covered by an OHS management system (controlled workplaces) - Contractors</t>
  </si>
  <si>
    <t>% of employees and workers who are covered by an OHS management system (controlled workplaces) that has been internally audited - Employees</t>
  </si>
  <si>
    <t>Number of employees and workers who are covered by an OHS management system (controlled workplaces) - Employees</t>
  </si>
  <si>
    <t>Number of employees and workers who are covered by an OHS management system (controlled workplaces) that has been externally audited - Contractors</t>
  </si>
  <si>
    <t>Number of employees and workers who are covered by an OHS management system (controlled workplaces) that has been internally audited - Employees</t>
  </si>
  <si>
    <t>% of employees and workers who are covered by an OHS management system (controlled workplaces) that has been externally audited - Employees</t>
  </si>
  <si>
    <t>% of employees and workers who are covered by an OHS management system (controlled workplaces) that has been internally audited - Contractors</t>
  </si>
  <si>
    <t>Number of employees and workers who are covered by an OHS management system (controlled workplaces) that has been externally audited - Employees</t>
  </si>
  <si>
    <t>Number of employees and workers who are covered by an OHS management system (controlled workplaces) - Contractors</t>
  </si>
  <si>
    <t>Number of employees and workers who are covered by an OHS management system (controlled workplaces) that has been internally audited - Contractors</t>
  </si>
  <si>
    <t>% of employees and workers who are covered by an OHS management system (controlled workplaces) that has been externally audited - Contractors</t>
  </si>
  <si>
    <t>403-8-a-i</t>
  </si>
  <si>
    <t>the number and percentage of all employees and workers who are not employees but whose work and/or workplace is controlled by the organization, who are covered by such a system;</t>
  </si>
  <si>
    <t>403-8-a-ii</t>
  </si>
  <si>
    <t>the number and percentage of all employees and workers who are not employees but whose work and/or workplace is controlled by the organization, who are covered by such a system that has been internally audited;</t>
  </si>
  <si>
    <t>403-8-a-iii</t>
  </si>
  <si>
    <t>the number and percentage of all employees and workers who are not employees but whose work and/or workplace is controlled by the organization, who are covered by such a system that has been audited or certified by an external party.</t>
  </si>
  <si>
    <t>403-8-b</t>
  </si>
  <si>
    <t>Whether and, if so, why any workers have been excluded from this disclosure, including the types of worker excluded.</t>
  </si>
  <si>
    <t>403-8-c</t>
  </si>
  <si>
    <t>403-9</t>
  </si>
  <si>
    <t>Work-related injuries</t>
  </si>
  <si>
    <t>403-9-a</t>
  </si>
  <si>
    <t>For all employees:</t>
  </si>
  <si>
    <t>403-9-a-i</t>
  </si>
  <si>
    <t>The number and rate of fatalities as a result of work-related injury;</t>
  </si>
  <si>
    <t>403-9-a-ii</t>
  </si>
  <si>
    <t>The number and rate of high-consequence work-related injuries (excluding fatalities);</t>
  </si>
  <si>
    <t>403-9-a-iii</t>
  </si>
  <si>
    <t>The number and rate of recordable work-related injuries;</t>
  </si>
  <si>
    <t>403-9-a-iv</t>
  </si>
  <si>
    <t>The main types of work-related injury;</t>
  </si>
  <si>
    <t>403-9-a-v</t>
  </si>
  <si>
    <t>The number of hours worked.</t>
  </si>
  <si>
    <t>403-9-b</t>
  </si>
  <si>
    <t>For all workers who are not employees but whose work and/or workplace is controlled by the organization:</t>
  </si>
  <si>
    <t>403-9-b-i</t>
  </si>
  <si>
    <t>403-9-b-ii</t>
  </si>
  <si>
    <t>403-9-b-iii</t>
  </si>
  <si>
    <t>403-9-b-iv</t>
  </si>
  <si>
    <t>403-9-b-v</t>
  </si>
  <si>
    <t>403-9-c</t>
  </si>
  <si>
    <t>The work-related hazards that pose a risk of high-consequence injury, including:</t>
  </si>
  <si>
    <t>403-9-c-i</t>
  </si>
  <si>
    <t>how these hazards have been determined;</t>
  </si>
  <si>
    <t>403-9-c-ii</t>
  </si>
  <si>
    <t>which of these hazards have caused or contributed to high-consequence injuries during the reporting period;</t>
  </si>
  <si>
    <t>403-9-c-iii</t>
  </si>
  <si>
    <t>actions taken or underway to eliminate these hazards and minimize risks using the hierarchy of controls.</t>
  </si>
  <si>
    <t>403-9-d</t>
  </si>
  <si>
    <t>Any actions taken or underway to eliminate other work-related hazards and minimize risks using the hierarchy of controls.</t>
  </si>
  <si>
    <t>403-9-e</t>
  </si>
  <si>
    <t>Whether the rates have been calculated based on 200,000 or 1,000,000 hours worked.</t>
  </si>
  <si>
    <t>403-9-f</t>
  </si>
  <si>
    <t>403-9-g</t>
  </si>
  <si>
    <t>403-9-2.1</t>
  </si>
  <si>
    <t>When compiling the information specified in Disclosure 403-9, the reporting organization shall:</t>
  </si>
  <si>
    <t>403-9-2.2</t>
  </si>
  <si>
    <t>403-9-2.1.1</t>
  </si>
  <si>
    <t>exclude fatalities in the calculation of the number and rate of high-consequence work-related injuries;</t>
  </si>
  <si>
    <t>403-9-2.1.2</t>
  </si>
  <si>
    <t>include fatalities as a result of work-related injury in the calculation of the number and rate of recordable work-related injuries;</t>
  </si>
  <si>
    <t>403-9-2.1.3</t>
  </si>
  <si>
    <t>include injuries as a result of commuting incidents only where the transport has been organized by the organization;</t>
  </si>
  <si>
    <t>403-9-2.1.4</t>
  </si>
  <si>
    <t>calculate the rates based on either 200,000 or 1,000,000 hours worked, using the following formulas:
Rate of fatalities as a result of work-related injury = Number of fatalities as a result of work-related injury / Number of hours worked x [200,000 or 1,000,000]
Rate of high-consequence work-related injuries (excluding fatalities) = Number of high-consequence work-related injuries (excluding fatalities) / Number of hours worked x [200,000 or 1,000,000]
Rate of recordable work-related injuries = Number of recordable work-related injuries / Number of hours worked x  [200,000 or 1,000,000]</t>
  </si>
  <si>
    <t>403-9-2.2.1</t>
  </si>
  <si>
    <t>If the numbers and rates reported are significantly higher for certain types of injury, countries, business lines, or workers’ demographics (e.g., sex, gender, migrant status, age, or worker type), a breakdown of these data;</t>
  </si>
  <si>
    <t>403-9-2.2.2</t>
  </si>
  <si>
    <t>A breakdown of the number of recordable work-related injuries by type of incident;</t>
  </si>
  <si>
    <t>403-9-2.2.3</t>
  </si>
  <si>
    <t>If chemical hazards have been identified in Disclosure 403-9-c, a list of the chemicals;</t>
  </si>
  <si>
    <t>403-9-2.2.4</t>
  </si>
  <si>
    <t>The number of high-potential work-related incidents identified;</t>
  </si>
  <si>
    <t>403-9-2.2.5</t>
  </si>
  <si>
    <t>The number of close calls identified.</t>
  </si>
  <si>
    <t>403-10</t>
  </si>
  <si>
    <t>Work-related ill health</t>
  </si>
  <si>
    <t>403-10-a</t>
  </si>
  <si>
    <t>403-10-a-i</t>
  </si>
  <si>
    <t>The number of fatalities as a result of work-related ill health;</t>
  </si>
  <si>
    <t>403-10-a-ii</t>
  </si>
  <si>
    <t>The number of cases of recordable work-related ill health;</t>
  </si>
  <si>
    <t>403-10-a-iii</t>
  </si>
  <si>
    <t>The main types of work-related ill health.</t>
  </si>
  <si>
    <t>403-10-b</t>
  </si>
  <si>
    <t>403-10-b-i</t>
  </si>
  <si>
    <t>The number of fatalities as a result of work-related ill health</t>
  </si>
  <si>
    <t>403-10-b-ii</t>
  </si>
  <si>
    <t>403-10-b-iii</t>
  </si>
  <si>
    <t>403-10-c</t>
  </si>
  <si>
    <t>The work-related hazards that pose a risk of ill health, including:</t>
  </si>
  <si>
    <t>403-10-c-i</t>
  </si>
  <si>
    <t>403-10-c-ii</t>
  </si>
  <si>
    <t>which of these hazards have caused or contributed to cases of ill health during the reporting period.</t>
  </si>
  <si>
    <t>403-10-c-iii</t>
  </si>
  <si>
    <t>403-10-d</t>
  </si>
  <si>
    <t>403-10-e</t>
  </si>
  <si>
    <t>403-10-2.3</t>
  </si>
  <si>
    <t>When compiling the information specified in Disclosure 403-10, the reporting organization shall include fatalities as a result of work-related ill health in the calculation of the number of cases of recordable work-related ill health.</t>
  </si>
  <si>
    <t>403-10-2.4</t>
  </si>
  <si>
    <t>403-10-2.4.1</t>
  </si>
  <si>
    <t>If the numbers reported are significantly higher for certain types of ill health, countries, business lines, or workers’ demographics (e.g., sex, gender, migrant status, age, or worker type), a breakdown of these data;</t>
  </si>
  <si>
    <t>403-10-2.4.2</t>
  </si>
  <si>
    <t>If chemical hazards have been identified in Disclosure 403-10-c, a list of the chemicals;</t>
  </si>
  <si>
    <t>403-10-2.4.3</t>
  </si>
  <si>
    <t>The number of employees and workers who are not employees but whose work and/or workplace is controlled by the organization, exposed to each hazard identified in Disclosure 403-10-c.</t>
  </si>
  <si>
    <t>403-1 Guidance</t>
  </si>
  <si>
    <t xml:space="preserve">Guidance for Disclosure 403-1
Disclosure 403-1 requires the reporting organization to list any legal requirements it has followed in implementing the occupational health and safety management system.
Recognized standards/guidelines for occupational health and safety management systems include international, national, and industry-specific standards.
When reporting on the occupational health and safety management system, the organization can also describe:
• the type of occupational health and safety professionals responsible for the management system, and whether these individuals are employed by the organization or engaged as consultants;
• how the continual improvement of the management system is achieved, i.e., the iterative process of enhancing the management system to achieve improvements in overall occupational health and safety performance. </t>
  </si>
  <si>
    <t>403-1 The reporting organization shall report the following information for employees and for workers who are not employees but whose work and/or workplace is controlled by the organization:</t>
  </si>
  <si>
    <t>403-10 Guidance</t>
  </si>
  <si>
    <t>Guidance for Disclosure 403-10
Work-related ill health can include acute, recurring, and chronic health problems caused or aggravated by work conditions or practices. They include musculoskeletal disorders, skin and respiratory diseases, malignant cancers, diseases caused by physical agents (e.g., noise-induced hearing loss, vibration-caused diseases), and mental illnesses (e.g., anxiety, post-traumatic stress disorder). This disclosure covers, but is not limited to, the diseases included in the ILO List of Occupational Diseases. In the context of this Standard, work-related musculoskeletal disorders are covered under ill health (and not injuries) and are to be reported using this disclosure.
This disclosure covers all cases of work-related ill health notified to the reporting organization or identified by the organization through medical surveillance, during the reporting period. The organization might be notified of cases of work-related ill health through reports by affected workers, compensation agencies, or healthcare professionals. The disclosure may include cases of work-related ill health that were detected during the reporting period among former workers. If the organization determines, for example through investigation, that the notified case of work-related ill health is not due to exposure whilst working for the organization, it can explain this in its reported information.
This disclosure covers both short-latency and long-latency work-related ill health. Latency refers to the time period between exposure and the onset of ill health.
Many cases of long-latency work-related ill health go undetected; if detected, they might not necessarily be due to exposures with one employer. For example, a worker might be exposed to asbestos while working for different employers over time, or might suffer from a long-latency disease that turns fatal many years after the worker has left the organization. For this reason, data on work-related ill health are to be complemented with information on work-related hazards.
In some situations, an organization might not be able to collect or publicly disclose data on work-related ill health. The following are examples of these situations:
• National or regional regulations, contractual obligations, health insurance provisions, and other legal requirements related to the privacy of workers’ health-related information, might prevent organizations from collecting, maintaining, and publicly reporting these data.
• The nature of information on workers’ exposure to psychosocial factors, largely based on self-disclosure and in many instances protected under healthcare privacy regulations, might limit organizations in disclosing this information.
In these situations, the organization is required to provide a reason for omission of these data as set out in GRI 1: Foundation 2021. See Requirement 6 in GRI 1 for requirements on reasons for omission.
Cases of ill health involving members of the public as a result of a work-related incident are not included in this disclosure, but the organization can report this information separately. An example of such an incident is when a chemical substance spill causes ill health among members of a nearby community.
Guidance for Disclosure 403-10-c
This disclosure includes exposures to the 'International Agency for Research on Cancer (IARC) Group 1’ (carcinogenic to humans), ‘IARC Group 2A’ (probably carcinogenic to humans), and ‘IARC Group 2B’ (possibly carcinogenic to humans) agents. See references [17] and [18] in the Bibliography. See Guidance for Disclosure for 403-9-c for more information on reporting on hazards.
Guidance for Disclosure 403-10-d
Types of worker can be based on criteria such as full-time, part-time, non-guaranteed hours, permanent or temporary basis, type or degree of control (e.g., control of work or workplace, sole or shared control), and location, among others.
Guidance for Disclosure 403-10-e
If the organization follows the ILO code of practice on Recording and notification of occupational accidents and diseases, it can state this in response to Disclosure 403-10-e. 
If the organization does not follow the ILO code of practice, it can indicate which system of rules it applies in recording and reporting work-related ill health and its relationship to the ILO code of practice.
Guidance for clause 2.4.1
If the data on work-related ill health are driven primarily by certain types of ill health or disease (e.g., respiratory diseases, skin diseases) or incident (e.g., exposure to bacteria or viruses), the organization can provide a breakdown of this information. See also Guidance for clauses 2.2.1 and 2.2.2.</t>
  </si>
  <si>
    <t>403-10 The reporting organization shall report the following information</t>
  </si>
  <si>
    <t>403-2 Guidance</t>
  </si>
  <si>
    <t>Guidance for Disclosure 403-2-a
When describing the processes used to identify hazards and assess risks on a routine and non-routine basis, and to apply the hierarchy of controls, the reporting organization can:
• specify whether these processes are based on legal requirements and/or recognized standards/guidelines;
• describe the frequency and scope of processes undertaken on a routine basis;
• describe the triggers for processes undertaken on a non-routine basis, such as changes in operating procedures or equipment;  incident investigations; worker complaints or referrals; changes in workers or workflow; results of surveillance of work environment and worker health, including exposure monitoring (e.g., exposure to noise, vibration, dust);
• explain how obstacles to the implementation of these processes are removed for workers who might be more vulnerable to the risk of work-related injury or ill health, such as workers facing language barriers or having visual or hearing impairments (e.g., by providing occupational health and safety training and information in a language easily understood by workers).
Guidance for Disclosures 403-2-b and 403-2-c
Protecting workers against reprisals involves putting policies and processes in place that provide them with protection against intimidation, threats, or acts that could have a negative impact on their employment or work engagement, including termination, demotion, loss of compensation, discipline, and any other unfavorable treatment. Workers might face reprisals on account of their decision to either remove themselves from work situations that they believe could cause injury or ill health, or for reporting hazards or hazardous situations to their workers’ representatives, to their employer, or to regulatory authorities.
Disclosure 403-2-c covers the right of workers to refuse or stop unsafe or unhealthy work. Workers have the right to remove themselves from work situations that they believe could cause them or another person injury or ill health.</t>
  </si>
  <si>
    <t>403-2 The reporting organization shall report the following information for employees and for workers who are not employees but whose work and/or workplace is controlled by the organization:</t>
  </si>
  <si>
    <t>403-3 Guidance</t>
  </si>
  <si>
    <t>Guidance for Disclosure 403-3
Occupational health services aim to protect the health of workers in relation to their work environment.
When describing how the quality of occupational health services is ensured, the reporting organization can explain whether the services are provided by competent individuals with recognized qualifications and accreditations, and whether it complies with legal requirements and/or recognized standards/guidelines.
When describing how it facilitates workers’ access to occupational health services, the organization can describe whether it provides these services at the workplace and during working hours; whether it arranges transport to health clinics or expedites service there; whether it provides information about the services, including in a language easily understood by workers; and whether it adjusts workloads to allow workers to make use of these services.
The organization can also report the metrics used to evaluate the effectiveness of these services, and the approaches used to raise awareness about them and encourage participation.
Guidance for clauses 1.3.1 and 1.3.2
Occupational health services are expected to respect workers’ right to privacy. Organizations are expected not to use workers' participation in such services and programs, or the health data derived therefrom, as criteria for their decisions regarding the employment or engagement of workers, including termination, demotion, promotion or offering of prospects, compensation, or any other favorable or unfavorable treatment.</t>
  </si>
  <si>
    <t>403-3 The reporting organization shall report the following information for employees and for workers who are not employees but whose work and/or workplace is controlled by the organization:</t>
  </si>
  <si>
    <t>403-4 Guidance</t>
  </si>
  <si>
    <t>Guidance for Disclosure 403-4-a
When describing the processes for worker participation in occupational health and safety, the reporting organization can include information on:
• formal participation, based on legal requirements;
• participation through engagement with formally recognized workers’ representatives;
• direct participation, particularly by affected workers (e.g., the direct involvement of all workers in occupational health and safety decisions in small organizations);
• the use of committees, and how these committees are established and operated;
• participation in the occupational health and safety management system (e.g., participation in identification of hazards, assessment of risks, application of the hierarchy of controls, investigation of incidents, audits, decision-making about the use of contractors and outsourcing);
• how obstacles to participation are identified and removed (e.g., by providing training, by protecting workers against reprisals). 
When describing the processes for providing access to and communicating relevant information on occupational health and safety to workers, the organization can report whether it provides information about work-related incidents and the actions taken in response.
Guidance for Disclosure 403-4-b
A common form of worker participation in occupational health and safety is through joint management-worker health and safety committees. In addition to direct participation of workers from all job levels in these committees, workers’ representatives, where they exist, might also be involved in these joint activities, as they might be authorized to make decisions about occupational health and safety, among other workplace decisions. 
Where formal joint management-worker health and safety committees exist, the organization can also describe the level at which each committee operates within the organization, its dispute resolution mechanism, its chairing responsibilities, and how the committee members are protected against reprisals. 
Disclosure 403-4-b requires a description of whether and, if so, why any workers are not represented by these committees. It does not require information on which workers are or are not members of such committees.
Guidance for clause 1.4
Agreements at the local level typically include topics such as provision of personal protective equipment; participation of workers’ representatives in health and safety inspections, audits, and incident investigations; provision of training and education; and protection against reprisals. 
Agreements at the global level typically include topics such as compliance with the ILO’s International Labour Standards; arrangements or structures for resolving problems; and commitments regarding occupational health and safety standards and levels of performance.</t>
  </si>
  <si>
    <t>403-4 The reporting organization shall report the following information for employees and for workers who are not employees but whose work and/or workplace is controlled by the organization:</t>
  </si>
  <si>
    <t>403-5 Guidance</t>
  </si>
  <si>
    <t>Guidance for Disclosure 403-5
When describing the occupational health and safety training provided, the reporting organization can include information on:
• how training needs are assessed;
• how the training is designed and delivered, including the content or topics addressed, the competency of trainers, which workers receive the training, the frequency of the training, and whether the training is provided in a language easily understood by workers;
• whether the training is provided free of charge and during paid working hours – if not, whether it is mandatory for workers to attend, and whether they are compensated for this;
• how the effectiveness of the training is evaluated.</t>
  </si>
  <si>
    <t>403-5 The reporting organization shall report the following information for employees and for workers who are not employees but whose work and/or workplace is controlled by the organization:</t>
  </si>
  <si>
    <t>403-6 Guidance</t>
  </si>
  <si>
    <t>Guidance for Disclosure 403-6-a
Achieving universal health coverage, including financial risk protection; access to quality essential healthcare services; and access to safe, effective, quality and affordable essential medicines and vaccines for all, is one of the targets of the UN Sustainable Development Goals (Target 3.8).
Workers’ access to non-occupational medical and healthcare services might be facilitated, for example, through company clinics or disease treatment programs, referral systems, or health insurance or financial contributions.
When describing the scope of access to non- occupational medical and healthcare services provided, the reporting organization can specify the types of service to which access is facilitated and the types of worker that have access to them.
If the organization does not facilitate workers’ access to non-occupational medical and healthcare services because it operates in a country where the population already has access to high-quality and accessible services (e.g., through financial or other support), the organization can state this in its reported information.
If the organization does not facilitate access to non- occupational medical and healthcare services for workers who are not employees because the employer of those workers facilitates their access to these services, the organization can state this in its reported information.
Guidance for Disclosure 403-6-b
Ensuring healthy lives and promoting wellbeing for all at all ages is one of the UN Sustainable Development Goals (Goal 3). This goal includes targets such as reducing premature mortality from non-communicable diseases through prevention and treatment, and promoting mental health and wellbeing; strengthening the prevention and treatment of substance abuse, including narcotic drug abuse and harmful consumption of alcohol; ensuring universal access to sexual and reproductive healthcare services; and ending epidemics of AIDS, tuberculosis, malaria, and neglected tropical diseases, and combating hepatitis, water-borne diseases, and other communicable diseases.
Disclosure 403-6-b covers voluntary services and programs aimed at addressing major non-work-related health risks among workers, including both physical and mental health-related risks. Examples of these risks include smoking, drug and alcohol abuse, physical inactivity, unhealthy diets, HIV, and psychosocial factors.
Voluntary health promotion programs and services might include smoking cessation programs, dietary advice, offering of healthy food in the canteen, stress-reducing programs, provision of a gym, or fitness programs. A program or service is voluntary when it does not set mandatory personal targets, and if incentives are provided, these are not associated with the organization’s decisions regarding employment or engagement of workers.
Voluntary health promotion services and programs complement but cannot be a substitute for occupational health and safety services, programs and systems that prevent harm and protect workers from work-related injuries and ill health. Voluntary health promotion and occupational health and safety may be managed jointly by the organization, as part of an overall approach to ensuring the health and safety of workers.
When describing how it facilitates workers’ access to voluntary health promotion services and programs, the organization can explain whether it allows workers to make use of these during paid working hours. The organization can also report if these services and programs are available for family members of workers.
When describing its voluntary health promotion services and programs, the organization can also report:
• how the topics covered in these services and programs are selected, including how workers are engaged in the selection of topics;
• the extent to which these services and programs include proven effective interventions;
• the metrics used to evaluate the effectiveness of these services and programs;
• the approaches used to raise awareness about these services and programs and encourage participation.
Guidance for clauses 1.5.1 and 1.5.2
Non-occupational health services and programs are expected to respect workers’ right to privacy. Organizations are expected not to use workers' participation in such services and programs, or the health data derived therefrom, as criteria for their decisions regarding the employment or engagement of workers, including termination, demotion, promotion or offering of prospects, compensation, or any other favorable or unfavorable treatment.</t>
  </si>
  <si>
    <t>403-6 The reporting organization shall report the following information for employees and for workers who are not employees but whose work and/or workplace is controlled by the organization:</t>
  </si>
  <si>
    <t>403-7 Guidance</t>
  </si>
  <si>
    <t>Background
In cases where an organization has no control over both the work and workplace, it still has a responsibility to make efforts, including exercising any leverage it might have, to prevent and mitigate negative occupational health and safety impacts that are directly linked to its operations, products, or services by its business relationships. For more guidance, see the Scope of ‘workers’ in this Standard section.</t>
  </si>
  <si>
    <t>403-7 The reporting organization shall report the following information:</t>
  </si>
  <si>
    <t>403-8 Guidance</t>
  </si>
  <si>
    <t>Background
Occupational health and safety management systems can serve as an effective approach to managing and continually eliminating hazards and minimizing risks. It is a systems-based approach that seeks to integrate occupational health and safety management into overall business processes. A system typically moves through a ‘plan-do-check-act’ cycle, promoting leadership and practice through meaningful consultation and participation of workers from all job levels in the organization.
A systems-based approach, which encompasses fully integrated processes, can be a significant advancement over an approach that considers hazard identification, risk assessment, and incident investigation as isolated activities. Focusing on system deficiencies can enable an organization to identify deficiencies in its overall management of occupational health and safety; address resources, policy, and operational controls; and ensure continual improvement.
Guidance for Disclosure 403-8
This disclosure indicates what proportion of an organization’s employees, and workers who are not employees but whose work and/or workplace is controlled by the organization, are covered by an occupational health and safety management system based on legal requirements and/or recognized standards/guidelines. The list of legal requirements and/ or recognized standards/guidelines used by the reporting organization in its occupational health and safety management system are reported using Disclosures 403-1-a-i and 403-1-a-ii in the Topic management disclosures section.
If not all workers are covered by the occupational health and safety management system, the organization can report whether any of the workers not covered are at high risk of work-related injury or ill health. 
In addition to the information required by this disclosure, the organization can report the number and percentage of sites covered by an occupational health and safety management system based on legal requirements and/or recognized standards/guidelines.
The organization can also describe:
• the approach used for internal audits (e.g., whether they are carried out following an internally-developed audit standard or a recognized audit standard, what is the qualification of the auditors);
• whether any processes or functions have been excluded from the scope of the audit or certification, and how occupational health and safety performance is being monitored in those areas;
• the audit or certification standard used. 
Audits by external parties may include both second-party and third-party audits. Second-party audits are usually performed by customers or others on behalf of customers, or by any other external parties that have a formal interest in the organization. Third-party audits are performed by independent organizations such as registrars (i.e., certification bodies) or regulators.
Guidance for Disclosure 403-8-b
Types of worker can be based on criteria such as full-time, part-time, non-guaranteed hours, permanent or temporary basis, type or degree of control (e.g., control of work or workplace, sole or shared control), and location, among others.</t>
  </si>
  <si>
    <t>403-8 The reporting organization shall report the following information:</t>
  </si>
  <si>
    <t>403-9 Guidance</t>
  </si>
  <si>
    <t>Guidance for Disclosure 403-9
This disclosure covers work-related injuries. Data on work-related injuries are a measure of the extent of harm suffered by workers; they are not a measure of safety.
An increase in the number or rate of reported incidents does not necessarily mean that there have been a greater number of incidents than before; it can indicate an improvement in the recording and reporting of incidents.
If an increase in the number or rate of reported incidents is the result of the organization’s actions to improve the reporting and recording of fatalities, injuries, and ill health, or its actions to expand the scope of its management system to cover more workers or workplaces, the reporting organization can explain this and report on these actions and their results.
Types of work-related injury can include death, amputation of a limb, laceration, fracture, hernia, burns, loss of consciousness, and paralysis, among others.
In the context of this Standard, work-related musculoskeletal disorders are covered under ill health (and not injuries) and are to be reported using Disclosure 403-10. If the organization operates in a jurisdiction where worker compensation systems classify musculoskeletal disorders as injuries, the organization can explain this and report these disorders using Disclosure 403-9. See references [5] and [16] in the Bibliography for a list of musculoskeletal disorders.
Injuries involving members of the public as a result of a work-related incident are not included in this disclosure, but the organization can report this information separately. For example, the organization can report incidents where a vehicle driven by a worker causes the deaths of other road users or incidents where visitors are injured during their visit to the organization’s workplace.
Guidance for reporting on high-consequence work-related injuries
As per the definition of recordable work-related injury, the organization is required to report all work-related injuries as part of the ‘number and rate of recordable work-related injuries’. In addition, the organization is required to separately report high-consequence work- related injuries, with a breakdown by:
• fatalities, to be reported using Disclosures 403-9-a-i and 403-9-b-i.
• other injuries from which the worker cannot recover (e.g., amputation of a limb), or does not or is not expected to recover fully to pre-injury health status within 6 months (e.g., fracture with complications), to be reported using Disclosures 403-9-a-ii and 403-9-b-ii.
The definition of ‘high-consequence work-related injury’ uses ‘recovery time’, instead of ‘lost time’, as the criterion for determining the severity of an injury. Lost time is an indicator of the loss of productivity for an organization as a result of a work-related injury; it does not necessarily indicate the extent of harm suffered by a worker.
‘Recovery time’, in contrast, refers to the time needed for a worker to recover fully to pre-injury health status; it does not refer to the time needed for a worker to return to work. In some cases, a worker might return to work before full recovery.
In addition to reporting information on high-consequence work-related injuries based on recovery time as required by this disclosure, the organization can also report the number and rate of work-related injuries that resulted in lost-workday cases, the average number of lost days per lost-workday case, the number of lost workdays, and the absentee rate.
Guidance for Disclosure 403-9-c
This disclosure covers work-related hazards that pose a risk of high-consequence injury if not controlled, even when there are control measures in place. The hazards might have been identified proactively through risk assessment, or reactively as a result of either a high-potential incident or a high-consequence injury.
Examples of work-related hazards causing or contributing to high-consequence injuries include excessive workload demands, tripping hazards, or exposure to flammable materials.
If the identified work-related hazards vary significantly across different locations, the organization may group or disaggregate these by relevant categories, such as by geographical area or business line. Similarly, if there are a high number of hazards, the organization may group or categorize them to facilitate reporting.
When reporting how it has determined which work-related hazards pose a risk of high-consequence injury using Disclosure 403-9-c-i, the organization can describe the criteria or threshold used to determine which hazards pose such a risk and which do not. The processes to identify hazards and assess risks, and to apply the hierarchy of controls, are reported using Disclosure 403-2-a.
Disclosure 403-9-c-ii does not require reporting which work-related hazards have caused or contributed to which high-consequence injuries during the reporting period; it requires the aggregate analysis of all work-related hazards that resulted in high-consequence injuries.
If a work-related incident resulting in a high-consequence injury is still under investigation at the end of the reporting period, the organization can state this in its reported information. The organization can report on actions taken during the reporting period to eliminate hazards and minimize risks that were identified, or to address work-related incidents that took place, in prior reporting periods.
Guidance for Disclosure 403-9-d
This disclosure covers any actions taken or underway to eliminate other work-related hazards and minimize risks (i.e., not covered in Disclosure 403-9-c) using the hierarchy of controls. This disclosure can include actions taken in response to non-high-consequence work-related injuries, and work-related incidents with low probability of causing high-consequence injuries.
Guidance for Disclosure 403-9-f
Types of worker can be based on criteria such as full-time, part-time, non-guaranteed hours, permanent or temporary basis, type or degree of control (e.g., control of work or workplace, sole or shared control), and location, among others.
Guidance for Disclosure 403-9-g
If the organization follows the ILO code of practice on Recording and notification of occupational accidents and diseases, it can state this in response to Disclosure 403-9-g.
If the organization does not follow the ILO code of practice, it can indicate which system of rules it applies in recording and reporting work-related injuries and its relationship to the ILO code of practice.
If the organization cannot directly calculate the number of hours worked, it may estimate this on the basis of normal or standard hours of work, taking into account entitlements to periods of paid leave of absence from work (e.g., paid vacations, paid sick leave, public holidays) and explain this in its reported information.
When the organization cannot directly calculate or estimate the number of hours worked (e.g., because the workers performed non-routine work during an emergency situation, or because the performed work was not paid for by the hour), it is required to provide a reason for this omission as set out in GRI 1: Foundation 2021. See Requirement 6 in GRI 1 for requirements on reasons for omission.
Guidance for clause 2.1.3
Clause 2.1.3 requires the organization to include injuries as a result of commuting incidents in cases where the transport has been organized by the organization (e.g., company or contracted bus or vehicle). The organization can report other commuting incidents separately; for example if this information is to be reported under local law.
Guidance for clause 2.1.4
Clause 2.1.4 requires the organization to calculate the rates based on either 200,000 or 1,000,000 hours worked.Standardized rates allow for meaningful comparisons of statistics, for example between different periods or organizations, or help account for differences in the number of workers in the reference group and the number of hours worked by them.
A rate based on 200,000 hours worked indicates the number of work-related injuries per 100 full-time workers over a one-year timeframe, based on the assumption that one full-time worker works 2,000 hours per year. For example, a rate of 1.0 means that, on average, there is one work-related injury for every group of 100 full-time workers over a one-year timeframe. A rate based on 1,000,000 hours worked indicates the number of work-related injuries per 500 full-time workers over a one-year timeframe.
A rate based on 200,000 hours worked might be more suitable for small organizations. In addition to standardized rates, this disclosure requires the organization to report absolute data (i.e., numbers), to allow information users to calculate the rates themselves using other methodologies if needed.
Guidance for clauses 2.2.1 and 2.2.2
Target 8.8 of the UN Sustainable Development Goals aims to ‘protect labour rights and promote safe and secure working environments for all workers, including migrant workers, in particular women migrants, and those in precarious employment’. Some groups might be at increased risk of work-related injury due to demographic factors such as sex, gender, migrant status, or age; it can thus be beneficial to break down data on work-related injuries by these demographic criteria. See reference [14] in the Bibliography. 
ILO Convention 143 ‘Migrant Workers (Supplementary Provisions) Convention’ defines ‘migrant worker’ as ‘a person who migrates or who has migrated from one country to another with a view to being employed otherwise than on his own account and includes any person regularly admitted as a migrant worker’. See ILO Convention 143 for more guidance.
If the data on work-related injuries are driven primarily by certain types of injury (e.g., amputation, paralysis) or incident (e.g., explosion, road accident), the organization can provide a breakdown of this information.</t>
  </si>
  <si>
    <t>403-9 The reporting organization shall report the following information:</t>
  </si>
  <si>
    <t>Training and Education 2016</t>
  </si>
  <si>
    <t>404-1</t>
  </si>
  <si>
    <t>Average hours of training per year per employee</t>
  </si>
  <si>
    <t>404-1-a</t>
  </si>
  <si>
    <t>Average hours of training that the organization’s employees have undertaken during the reporting period, by:</t>
  </si>
  <si>
    <t>Average hours of training undertaken by employees male B7 and above</t>
  </si>
  <si>
    <t>Average hours of training undertaken by employees male B7 and below</t>
  </si>
  <si>
    <t>Average hours of training undertaken by employees female B7 and above</t>
  </si>
  <si>
    <t>Average hours of training undertaken by employees female B5 and above</t>
  </si>
  <si>
    <t>Average hours of training undertaken by employees female B7 and below</t>
  </si>
  <si>
    <t>Average hours of training undertaken by employees female (total)</t>
  </si>
  <si>
    <t>Average hours of training undertaken by employees male B5 and above</t>
  </si>
  <si>
    <t>Average hours of training undertaken by employees male B3 and above</t>
  </si>
  <si>
    <t>Average hours of training undertaken by employees male (total)</t>
  </si>
  <si>
    <t>Average hours of training undertaken by employees female B3 and above</t>
  </si>
  <si>
    <t>404-1-a-i</t>
  </si>
  <si>
    <t>404-1-a-ii</t>
  </si>
  <si>
    <t>employee category.</t>
  </si>
  <si>
    <t>404-1-2.1</t>
  </si>
  <si>
    <t>When compiling the information speciﬁed in Disclosure 404-1, the reporting organization should:</t>
  </si>
  <si>
    <t>404-1-2.1.1</t>
  </si>
  <si>
    <t>express employee numbers as either head count or full-time equivalent (FTE), and disclose and apply the approach consistently in the period, and between periods;</t>
  </si>
  <si>
    <t>404-1-2.1.2</t>
  </si>
  <si>
    <t>use data from Disclosure 2-7 in GRI 2: General Disclosures 2021 to identify the total number of employees;</t>
  </si>
  <si>
    <t>404-1-2.1.3</t>
  </si>
  <si>
    <t>draw from the information used for Disclosure 405-1 in GRI 405: Diversity and Equal Opportunity 2016 to identify the total number of employees by employee category.</t>
  </si>
  <si>
    <t>404-2</t>
  </si>
  <si>
    <t>Programs for upgrading employee skills and transition assistance programs</t>
  </si>
  <si>
    <t>404-2-a</t>
  </si>
  <si>
    <t>Type and scope of programs implemented and assistance provided to upgrade employee skills.</t>
  </si>
  <si>
    <t>404-2-b</t>
  </si>
  <si>
    <t>Transition assistance programs provided to facilitate continued employability and the management of career endings resulting from retirement or termination of employment.</t>
  </si>
  <si>
    <t>404-3</t>
  </si>
  <si>
    <t>Percentage of employees receiving regular performance and career development reviews</t>
  </si>
  <si>
    <t>Of those who were eligible for a Team+ review % that were male (by BU)</t>
  </si>
  <si>
    <t>% of employees who were eligible for Team+ approach (B7 &amp; above) (by Country)</t>
  </si>
  <si>
    <t>% of employees who were eligible for Team+ approach (B7 &amp; above) (by BU)</t>
  </si>
  <si>
    <t>Of those who were eligible for a Team+ review % that were female (by Country)</t>
  </si>
  <si>
    <t>Of those who were eligible for a Team+ review % that were male (by Country)</t>
  </si>
  <si>
    <t>Number of employees who were eligible for Team+ approach (B7 &amp; above) (by BU)</t>
  </si>
  <si>
    <t>Of those who were eligible for a Team+ review % that were female (by BU)</t>
  </si>
  <si>
    <t>Number of employees who were eligible for Team+ approach (B7 &amp; above) (by Country)</t>
  </si>
  <si>
    <t>404-3-a</t>
  </si>
  <si>
    <t>Percentage of total employees by gender and by employee category who received a regular performance and career development review during the reporting period.</t>
  </si>
  <si>
    <t>404-3-2.2</t>
  </si>
  <si>
    <t>When compiling the information specified in Disclosure 404-3, the reporting organization should:</t>
  </si>
  <si>
    <t>404-3-2.2.1</t>
  </si>
  <si>
    <t>404-3-2.2.2</t>
  </si>
  <si>
    <t>404-1 Guidance</t>
  </si>
  <si>
    <t>Guidance for Disclosure 404-1
This disclosure provides insight into the scale of an  organization’s investment in training, and the degree to which the investment is made across the entire employee base.
In the context of this Standard, ‘training’ refers to:
• all types of vocational training and instruction;
• paid educational leave provided by an organization for its employees;
• training or education pursued externally and paid for in whole or in part by an organization;
• training on specific topics.
Training does not include on-site coaching by supervisors.
To calculate the information in Disclosure 404-1, the reporting organization can use the following formulas: 
Average training hours per employee = Total number of training hours provided to employees / Total number of employees
Average training hours per female = Total number of training hours provided to female employees / Total number of female employees
Average training hours per male = Total number of training hours provided to male employees / Total number of male employees
Average training hours per employee category = Total number of training hours provided to each category of employees  / Total number of employees in category
A number of calculations can be undertaken to report on employee categories. These calculations are specific to each organization.</t>
  </si>
  <si>
    <t>404-1 The reporting organization shall report the following information:</t>
  </si>
  <si>
    <t>404-2 Guidance</t>
  </si>
  <si>
    <t>Guidance for Disclosure 404-2
Employee training programs that aim to upgrade skills can include:
• internal training courses;
• funding support for external training or education;
• the provision of sabbatical periods with guaranteed return to employment.
Transition assistance programs provided to support employees who are retiring or who have been terminated can include:
• pre-retirement planning for intended retirees;
• retraining for those intending to continue working;
• severance pay, which can take into account employee age and years of service;
• job placement services;
• assistance (such as training, counselling) on transitioning to a non-working life.
Background
Programs for upgrading employee skills allow an organization to plan skills acquisition that equips employees to meet strategic targets in a changing work environment. More skilled employees enhance the organization’s human capital and contribute to employee satisfaction, which correlates strongly with improved performance. For those facing retirement, confidence and quality of work relations is improved  by the knowledge that they are supported in their transition from work to retirement.</t>
  </si>
  <si>
    <t>404-2 The reporting organization shall report the following information:</t>
  </si>
  <si>
    <t>404-3 Guidance</t>
  </si>
  <si>
    <t>Background
This disclosure measures the extent to which an organization regularly appraises employee performance. This aids the personal development of individual employees. It also contributes to skills management and to the development of human capital within the organization. This disclosure also demonstrates the extent to which this system is applied throughout the organization, and whether there is inequity of access to these opportunities. 
Regular performance and career development reviews can also enhance employee satisfaction, which correlates with improved organizational performance. This disclosure helps demonstrate how an organization works to monitor and maintain the skill sets of its employees. When reported in conjunction with Disclosure 404-2, the disclosure also helps to illustrate how the organization approaches skills enhancement.</t>
  </si>
  <si>
    <t>404-3 The reporting organization shall report the following information:</t>
  </si>
  <si>
    <t>Diversity and Equal Opportunity 2016</t>
  </si>
  <si>
    <t>405-1</t>
  </si>
  <si>
    <t>Diversity of governance bodies and employees</t>
  </si>
  <si>
    <t>405-1-a</t>
  </si>
  <si>
    <t>Percentage of individuals within the organization’s governance bodies in each of the following diversity categories:</t>
  </si>
  <si>
    <t>405-1-a-i</t>
  </si>
  <si>
    <t>Gender;</t>
  </si>
  <si>
    <t>405-1-a-ii</t>
  </si>
  <si>
    <t>Age group: under 30 years old, 30-50 years old, over 50 years old;</t>
  </si>
  <si>
    <t>405-1-a-iii</t>
  </si>
  <si>
    <t>Other indicators of diversity where relevant (such as minority or vulnerable groups).</t>
  </si>
  <si>
    <t>405-1-b</t>
  </si>
  <si>
    <t>Percentage of employees per employee category in each of the following diversity categories:</t>
  </si>
  <si>
    <t>405-1-b-i</t>
  </si>
  <si>
    <t>405-1-b-ii</t>
  </si>
  <si>
    <t>405-1-b-iii</t>
  </si>
  <si>
    <t>405-1-2.1</t>
  </si>
  <si>
    <t>When compiling the information specified in Disclosure 405-1, the reporting organization should use data from Disclosure 2-7 in GRI 2: General Disclosures 2021 to identify the total number of employees.</t>
  </si>
  <si>
    <t>405-2</t>
  </si>
  <si>
    <t>Ratio of basic salary and remuneration of women to men</t>
  </si>
  <si>
    <t>405-2-a</t>
  </si>
  <si>
    <t>Ratio of the basic salary and remuneration of women to men for each employee category, by significant locations of operation.</t>
  </si>
  <si>
    <t>405-2-b</t>
  </si>
  <si>
    <t>405-2-2.2</t>
  </si>
  <si>
    <t>When compiling the information specified in Disclosure 405-2, the reporting organization should base remuneration on the average pay of each gender grouping within each employee category.</t>
  </si>
  <si>
    <t>405-1 Guidance</t>
  </si>
  <si>
    <t>Guidance for Disclosure 405-1
Examples of governance bodies that exist within an organization can be the board of directors, management committee, or a similar body for a non-corporate organization.
An organization can identify any other indicators of diversity used in its own monitoring and recording that are relevant for reporting.
Background
This disclosure provides a quantitative measure of diversity within an organization and can be used in conjunction with sectoral or regional benchmarks. Comparisons between broad employee diversity and management team diversity offer information on equal opportunity. Information reported in this disclosure also helps in assessing which issues can be of particular relevance to certain segments of the governance bodies or employees.</t>
  </si>
  <si>
    <t>405-1 The reporting organization shall report the following information:</t>
  </si>
  <si>
    <t>405-2 Guidance</t>
  </si>
  <si>
    <t>Guidance for Disclosure 405-2
The reporting organization can draw from the information used for Disclosure 405-1 to identify the total number of employees in each employee category by gender.
Background
An organization can take an active role in reviewing its operations and decisions, in order to promote diversity, eliminate gender bias, and support equal opportunity. These principles apply equally to recruitment, opportunities for advancement, and remuneration policies. Equality of remuneration is also an important factor in retaining qualified employees.</t>
  </si>
  <si>
    <t>405-2 The reporting organization shall report the following information:</t>
  </si>
  <si>
    <t>Non-discrimination 2016</t>
  </si>
  <si>
    <t>406-1</t>
  </si>
  <si>
    <t>Incidents of discrimination and corrective actions taken</t>
  </si>
  <si>
    <t>406-1-a</t>
  </si>
  <si>
    <t>Total number of incidents of discrimination during the reporting period.</t>
  </si>
  <si>
    <t>406-1-b</t>
  </si>
  <si>
    <t>Status of the incidents and actions taken with reference to the following:</t>
  </si>
  <si>
    <t>406-1-b-i</t>
  </si>
  <si>
    <t>Incident reviewed by the organization;</t>
  </si>
  <si>
    <t>406-1-b-ii</t>
  </si>
  <si>
    <t>Remediation plans being implemented;</t>
  </si>
  <si>
    <t>406-1-b-iii</t>
  </si>
  <si>
    <t>Remediation plans that have been implemented, with results reviewed through routine internal management review processes;</t>
  </si>
  <si>
    <t>406-1-b-iv</t>
  </si>
  <si>
    <t>Incident no longer subject to action.</t>
  </si>
  <si>
    <t>406-1-2.1</t>
  </si>
  <si>
    <t>When compiling the information specified in Disclosure 406-1, the reporting organization shall include incidents of discrimination on grounds of race, color, sex, religion, political opinion, national extraction, or social origin as defined by the ILO, or other relevant forms of discrimination involving internal and/or external stakeholders across operations in the reporting period.</t>
  </si>
  <si>
    <t>406-1 Guidance</t>
  </si>
  <si>
    <t>Guidance for Disclosure 406-1
In the context of this disclosure, an ‘incident’ refers to a legal action or complaint registered with the reporting organization or competent authorities through a formal process, or an instance of non-compliance identified by the organization through established procedures. Established procedures to identify instances of non-compliance can include management system audits, formal monitoring programs, or grievance mechanisms.
An incident is no longer subject to action if it is resolved, the case is completed, or no further action is required by the organization. For example, an incident for which no further action is required can include cases that were withdrawn or where the underlying circumstances that led to the incident no longer exist.
Background
According to ILO instruments, discrimination can occur on the grounds of race, color, sex, religion, political opinion, national extraction, and social origin. Discrimination can also occur based on factors such as age, disability, migrant status, HIV and AIDS, gender, sexual orientation, genetic predisposition, and lifestyles, among others.
The presence and effective implementation of policies to avoid discrimination are a basic expectation of responsible business conduct.</t>
  </si>
  <si>
    <t>406-1 The reporting organization shall report the following information:</t>
  </si>
  <si>
    <t>Freedom of Association and Collective Bargaining 2016</t>
  </si>
  <si>
    <t>407-1</t>
  </si>
  <si>
    <t>Operations and suppliers in which the right to freedom of association and collective bargaining may be at risk</t>
  </si>
  <si>
    <t>407-1-a</t>
  </si>
  <si>
    <t>Operations and suppliers in which workers’ rights to exercise freedom of association or collective bargaining may be violated or at significant risk either in terms of:</t>
  </si>
  <si>
    <t>407-1-a-i</t>
  </si>
  <si>
    <t>type of operation (such as manufacturing plant) and supplier;</t>
  </si>
  <si>
    <t>407-1-a-ii</t>
  </si>
  <si>
    <t>countries or geographic areas with operations and suppliers considered at risk.</t>
  </si>
  <si>
    <t>407-1-b</t>
  </si>
  <si>
    <t>Measures taken by the organization in the reporting period intended to support rights to exercise freedom of association and collective bargaining.</t>
  </si>
  <si>
    <t>407-1 Guidance</t>
  </si>
  <si>
    <t>Guidance for Disclosure 407-1
The process for identifying operations and suppliers, as specified in Disclosure 407-1, can reflect the reporting organization’s approach to risk assessment on this issue. It can also draw from recognized international data sources, such as the various outcomes of the ILO Supervisory bodies and the recommendations of the ILO Committee of Freedom of Association.
When reporting the measures taken, the organization can refer to the ILO ‘Tripartite Declaration of Principles Concerning Multinational Enterprises and Social Policy’ and Organisation for Economic Co-operation and Development (OECD) OECD Guidelines for Multinational Enterprises for further guidance.
Background
This disclosure concerns an organization’s due diligence with respect to any negative impacts its activities have had on the human rights of workers to form or join trade unions and to bargain collectively. This can include policies and processes with respect to the organization's business relationships, including its suppliers. It can also include the due diligence process to identify operations and suppliers where these rights are at risk.
It also aims to reveal actions that have been taken to support these rights across an organization’s range of operations. This disclosure does not require the organization to express a specific opinion on the quality of national legal systems.
Collective agreements can be made at the level of the organization, at the level of a particular site, at the industry level, and at the national level in countries where this is the practice. Collective agreements can cover specific groups of workers, for example, those performing a specific activity or working at a specific location.
An organization is expected to respect the rights of workers to exercise freedom of association and collective bargaining. It is also expected to not benefit from or contribute to such violations through its business relationships (e.g., suppliers).</t>
  </si>
  <si>
    <t>407-1 The reporting organization shall report the following information:</t>
  </si>
  <si>
    <t>Child Labor 2016</t>
  </si>
  <si>
    <t>408-1</t>
  </si>
  <si>
    <t>Operations and suppliers at significant risk for incidents of child labor</t>
  </si>
  <si>
    <t>408-1-a</t>
  </si>
  <si>
    <t>Operations and suppliers considered to have significant risk for incidents of:</t>
  </si>
  <si>
    <t>408-1-a-i</t>
  </si>
  <si>
    <t>child labor;</t>
  </si>
  <si>
    <t>408-1-a-ii</t>
  </si>
  <si>
    <t>young workers exposed to hazardous work.</t>
  </si>
  <si>
    <t>408-1-b</t>
  </si>
  <si>
    <t>Operations and suppliers considered to have significant risk for incidents of child labor either in terms of:</t>
  </si>
  <si>
    <t>408-1-b-i</t>
  </si>
  <si>
    <t>408-1-b-ii</t>
  </si>
  <si>
    <t>408-1-c</t>
  </si>
  <si>
    <t>Measures taken by the organization in the reporting period intended to contribute to the effective abolition of child labor.</t>
  </si>
  <si>
    <t>408-1 Guidance</t>
  </si>
  <si>
    <t>Guidance for Disclosure 408-1
The process for identifying operations and suppliers, as specified in Disclosure 408-1, can reflect the reporting organization’s approach to risk assessment on this issue. It can also draw from recognized international data sources, such as the ILO Information and reports on the application of Conventions and Recommendations.
When reporting the measures taken, the organization can refer to the ILO ‘Tripartite Declaration of Principles Concerning Multinational Enterprises and Social Policy’ and Organisation for Economic Co-operation and Development (OECD) OECD Guidelines for Multinational Enterprises for further guidance.
In the context of the GRI Standards, a ‘young worker’ is defined as a person above the applicable minimum working age and younger than 18 years of age. Note that Disclosure 408-1 does not require quantitative reporting on child labor or the number of young workers. Rather, it asks for reporting on the operations and suppliers considered to have significant risk for incidents of child labor or young workers exposed to hazardous work.
Background
Child labor is subject to ILO Conventions 138 ‘Minimum Age Convention’ (ILO Convention 138) and 182 ‘Worst Forms of Child Labour Convention’ (ILO Convention 182).
‘Child labor’ refers to an abuse, which is not to be confused with ‘children working’ or with ‘young persons working’, which may not be abuses as stipulated in ILO Convention 138.
The minimum age for working differs by country. ILO Convention 138 specifies a minimum age of 15 years or the age of completion of compulsory schooling (whichever is higher). However, there is an exception for certain countries where economies and educational facilities are insufficiently developed and a minimum age of 14 years might apply. These countries of exception are specified by the ILO in response to special application by the country concerned, and in consultation with representative organizations of employers and workers. 
ILO Convention 138 stipulates that ‘national laws or regulations may permit the employment or work of persons 13 to 15 years of age on light work which is (a) not likely to be harmful to their health or development; and (b) not such as to prejudice their attendance at school, their participation in vocational orientation or training programmes approved by the competent authority or their capacity to benefit from the instruction received’. 
While child labor takes many different forms, a priority is to eliminate without delay the worst forms of child labor as defined by Article 3 of ILO Convention This includes all forms of slavery or practices similar to slavery (such as sale, trafficking, forced or compulsory labor, serfdom, recruitment for armed conflict); the use, procuring or offering of a child for prostitution or illicit activities and any work that is likely to harm the health, safety or morals of children. ILO Convention 182 is intended to set priorities for states; however, organizations are expected not to use this convention to justify forms of child labor.
Child labor results in under-skilled and unhealthy workers for tomorrow and perpetuates poverty across generations, thus impeding sustainable development. The abolition of child labor is therefore necessary for both economic and human development.</t>
  </si>
  <si>
    <t>408-1 The reporting organization shall report the following information:</t>
  </si>
  <si>
    <t>Forced or Compulsory Labor 2016</t>
  </si>
  <si>
    <t>409-1</t>
  </si>
  <si>
    <t>Operations and suppliers at significant risk for incidents of forced or compulsory labor</t>
  </si>
  <si>
    <t>409-1-a</t>
  </si>
  <si>
    <t>Operations and suppliers considered to have significant risk for incidents of forced or compulsory labor either in terms of:</t>
  </si>
  <si>
    <t>409-1-a-i</t>
  </si>
  <si>
    <t>409-1-a-ii</t>
  </si>
  <si>
    <t>409-1-b</t>
  </si>
  <si>
    <t>Measures taken by the organization in the reporting period intended to contribute to the elimination of all forms of forced or compulsory labor</t>
  </si>
  <si>
    <t>409-1 Guidance</t>
  </si>
  <si>
    <t>Guidance for Disclosure 409-1
The process for identifying operations and suppliers, as specified in Disclosure 409-1, can reflect the reporting organization’s approach to risk assessment on this issue. It can also draw from recognized international data sources, such as the ILO Information and reports on the application of Conventions and Recommendations.
When reporting the measures taken, the organization can refer to the ILO ‘Tripartite Declaration of Principles Concerning Multinational Enterprises and Social Policy’ and Organisation for Economic Co-operation and Development (OECD) OECD Guidelines for Multinational Enterprises for further guidance.
Background
Forced or compulsory labor exists globally in a variety of forms. The most extreme examples are slave labor and bonded labor, but debts can also be used as a means of maintaining workers in a state of forced labor. Indicators of forced labor can also include withholding identity papers, requiring compulsory deposits, and compelling workers, under threat of firing, to work extra hours to which they have not previously agreed. 
Eliminating forced labor remains an important challenge. Forced labor is not only a serious violation of a fundamental human right, it also perpetuates poverty and is a hindrance to economic and human development.
The presence and effective implementation of policies for eliminating all forms of forced or compulsory labor are a basic expectation of responsible business conduct. Organizations with multinational operations are required by law in some countries to provide information on their efforts to eradicate forced labor in their supply chains.</t>
  </si>
  <si>
    <t>409-1 The reporting organization shall report the following information:</t>
  </si>
  <si>
    <t>Security Practices 2016</t>
  </si>
  <si>
    <t>410-1</t>
  </si>
  <si>
    <t>Security personnel trained in human rights policies or procedures</t>
  </si>
  <si>
    <t>410-1-a</t>
  </si>
  <si>
    <t>Percentage of security personnel who have received formal training in the organization’s human rights policies or specific procedures and their application to security.</t>
  </si>
  <si>
    <t>Percentage of security personnel trained in human rights and their application to security</t>
  </si>
  <si>
    <t>410-1-b</t>
  </si>
  <si>
    <t>Whether training requirements also apply to third-party organizations providing security personnel.</t>
  </si>
  <si>
    <t>410-1-2.1</t>
  </si>
  <si>
    <t>When compiling the information specified in Disclosure 410-1-a, the reporting organization should:</t>
  </si>
  <si>
    <t>410-1-2.1.1</t>
  </si>
  <si>
    <t>calculate the percentage using the total number of security personnel, whether they are employees of the organization or employees of third-party organizations;</t>
  </si>
  <si>
    <t>410-1-2.1.2</t>
  </si>
  <si>
    <t>state whether employees of third-party organizations are also included in the calculation.</t>
  </si>
  <si>
    <t>410-1 Guidance</t>
  </si>
  <si>
    <t>Guidance for Disclosure 410-1
The training can refer either to training dedicated to the subject of human rights or to a human rights module within a general training program. Training can cover issues such as the use of force, inhuman or degrading treatment or discrimination, or identification and registering.
Background
The use of security personnel can play an essential role in allowing an organization to operate in a safe and productive manner, and can contribute to the security of local communities and populations.
However, as set out in the International Code of Conduct for Private Security Service Providers, the use of security personnel can also have negative impacts on local populations and on the upholding of human rights and the rule of law. 
According to the UN Human Rights Office of the High Commissioner, ‘human rights education constitutes an essential contribution to the long-term prevention of human rights abuses and represents an important investment in the endeavor to achieve a just society in which all human rights of all persons are valued and respected.
Training security personnel in human rights can therefore help to ensure their appropriate conduct towards third parties, particularly regarding the use of force. This disclosure indicates the proportion of the security force that can reasonably be assumed to be aware of an organization’s expectations of human rights performance. Information provided under this disclosure can demonstrate the extent to which management systems pertaining to human rights are implemented.</t>
  </si>
  <si>
    <t>410-1 The reporting organization shall report the following information:</t>
  </si>
  <si>
    <t>Rights of Indigenous Peoples 2016</t>
  </si>
  <si>
    <t>411-1</t>
  </si>
  <si>
    <t>Incidents of violations involving rights of indigenous peoples</t>
  </si>
  <si>
    <t>411-1-a</t>
  </si>
  <si>
    <t>Total number of identified incidents of violations involving the rights of indigenous peoples during the reporting period.</t>
  </si>
  <si>
    <t>411-1-b</t>
  </si>
  <si>
    <t>411-1-b-i</t>
  </si>
  <si>
    <t>411-1-b-ii</t>
  </si>
  <si>
    <t>411-1-b-iii</t>
  </si>
  <si>
    <t>411-1-b-iv</t>
  </si>
  <si>
    <t>411-1-2.1</t>
  </si>
  <si>
    <t>When compiling the information specified in Disclosure 411-1, the reporting organization should include incidents involving the rights of indigenous peoples among:</t>
  </si>
  <si>
    <t>411-1-2.1.1</t>
  </si>
  <si>
    <t>workers performing the organization’s activities;</t>
  </si>
  <si>
    <t>411-1-2.1.2</t>
  </si>
  <si>
    <t>communities likely to be affected by existing or planned activities of the organization.</t>
  </si>
  <si>
    <t>411-1 Guidance</t>
  </si>
  <si>
    <t>Guidance for Disclosure 411-1
In the context of this disclosure, an ‘incident’ refers to a legal action or complaint registered with the reporting organization or competent authorities through a formal process, or an instance of non-compliance identified by the organization through established procedures. Established procedures to identify instances of non-compliance can include management system audits, formal monitoring programs, or grievance mechanisms.
Background
The number of recorded incidents involving the rights of indigenous peoples provides information about the implementation of an organization’s policies relating to indigenous peoples. This information helps to indicate the state of relations with stakeholder communities. This is particularly important in regions where indigenous peoples reside, or have interests near operations of the organization.</t>
  </si>
  <si>
    <t>411-1 The reporting organization shall report the following information:</t>
  </si>
  <si>
    <t>Human Rights Assessment 2016</t>
  </si>
  <si>
    <t>412-1</t>
  </si>
  <si>
    <t>Operations that have been subject to human rights reviews or impact assessments</t>
  </si>
  <si>
    <t>412-1-a</t>
  </si>
  <si>
    <t>Total number and percentage of operations that have been subject to human rights reviews or human rights impact assessments, by country.</t>
  </si>
  <si>
    <t>412-2</t>
  </si>
  <si>
    <t>Employee training on human rights policies or procedures</t>
  </si>
  <si>
    <t>412-2-a</t>
  </si>
  <si>
    <t>Total number of hours in the reporting period devoted to training on human rights policies or procedures concerning aspects of human rights that are relevant to operations.</t>
  </si>
  <si>
    <t>412-2-b</t>
  </si>
  <si>
    <t>Percentage of employees trained during the reporting period in human rights policies or procedures concerning aspects of human rights that are relevant to operations.</t>
  </si>
  <si>
    <t>412-2-2.1</t>
  </si>
  <si>
    <t>When compiling the information specified in Disclosure 412-2, the reporting organization should use data from Disclosure 102-7 in GRI 102: General Disclosures to identify the total number of employees.</t>
  </si>
  <si>
    <t>412-3</t>
  </si>
  <si>
    <t>Significant investment agreements and contracts that include human rights clauses or that underwent human rights screening</t>
  </si>
  <si>
    <t>412-3-a</t>
  </si>
  <si>
    <t>Total number and percentage of significant investment agreements and contracts that include human rights clauses or that underwent human rights screening.</t>
  </si>
  <si>
    <t>412-3-b</t>
  </si>
  <si>
    <t>The definition used for ‘significant investment agreements’.</t>
  </si>
  <si>
    <t>412-3-2.2</t>
  </si>
  <si>
    <t>When compiling the information specified in Disclosure 412-3, the reporting organization should:</t>
  </si>
  <si>
    <t>412-1 Guidance</t>
  </si>
  <si>
    <t>Background
Information reported for this disclosure can show the extent to which an organization considers human rights when making decisions on its locations of operations. It can also provide information to assess the organization’s potential to be associated with, or to be considered complicit in, human rights abuse.</t>
  </si>
  <si>
    <t>412-2 Guidance</t>
  </si>
  <si>
    <t>Guidance for Disclosure 412-2
The disclosure covers employee training on human rights policies or procedures concerning aspects of human rights that are relevant to operations, including the applicability of the human rights policies or procedures to the employees’ work.
The training can refer either to training dedicated to the subject of human rights or to a human rights module within a general training program.
Reporting the total number of hours of employee training is covered by GRI 404: Training and Education.
Background
Information generated from this disclosure offers insight into an organization’s capacity to implement its human rights policies and procedures.
Human rights are well-established in international standards and laws, and this has obligated organizations to implement specialized training that equips employees to address human rights in the course of their regular work. The total number of employees trained and the amount of training they receive both contribute to an assessment of an organization’s depth of knowledge about human rights.</t>
  </si>
  <si>
    <t>412-3 Guidance</t>
  </si>
  <si>
    <t>Guidance for Disclosure 412-3
Human rights screening refers to a formal or documented process that applies a set of human rights performance criteria as one of the factors to determine whether to proceed with a business relationship.
Significant agreements and contracts can be determined by the level of approval required within an organization for the investment. Other criteria can also be used to determine significance if they can be consistently applied to all agreements.
If multiple significant investment agreements are undertaken and contracts signed with the same partner, the total number of agreements reflects the total number of separate projects undertaken or entities created.
Background
This disclosure is one measure of the extent to which human rights considerations are integrated into an organization’s economic decisions. This is particularly relevant for organizations that operate within, or are partners in ventures in regions where the protection of human rights is of significant concern.</t>
  </si>
  <si>
    <t>Local Communities 2016</t>
  </si>
  <si>
    <t>413-1</t>
  </si>
  <si>
    <t>Operations with local community engagement, impact assessments, and development programs</t>
  </si>
  <si>
    <t>413-1-a</t>
  </si>
  <si>
    <t>Percentage of operations with implemented local community engagement, impact assessments, and/or development programs, including the use of:</t>
  </si>
  <si>
    <t>413-1-a-i</t>
  </si>
  <si>
    <t>social impact assessments, including gender impact assessments, based on participatory processes;</t>
  </si>
  <si>
    <t>413-1-a-ii</t>
  </si>
  <si>
    <t>environmental impact assessments and ongoing monitoring;</t>
  </si>
  <si>
    <t>413-1-a-iii</t>
  </si>
  <si>
    <t>public disclosure of results of environmental and social impact assessments;</t>
  </si>
  <si>
    <t>413-1-a-iv</t>
  </si>
  <si>
    <t>local community development programs based on local communities’ needs;</t>
  </si>
  <si>
    <t>413-1-a-v</t>
  </si>
  <si>
    <t>stakeholder engagement plans based on stakeholder mapping;</t>
  </si>
  <si>
    <t>413-1-a-vi</t>
  </si>
  <si>
    <t>broad based local community consultation committees and processes that include vulnerable groups;</t>
  </si>
  <si>
    <t>413-1-a-vii</t>
  </si>
  <si>
    <t>works councils, occupational health and safety committees and other worker representation bodies to deal with impacts;</t>
  </si>
  <si>
    <t>413-1-a-viii</t>
  </si>
  <si>
    <t>formal local community grievance processes.</t>
  </si>
  <si>
    <t>413-1-2.1</t>
  </si>
  <si>
    <t>When compiling the information specified in Disclosure 413-1, the reporting organization should use the data from Disclosure 2-6 in GRI 2: General Disclosures 2021 to identify the total number of operations, if the organization has reported its total number of operations when describing its activities.</t>
  </si>
  <si>
    <t>413-2</t>
  </si>
  <si>
    <t>Operations with significant actual and potential negative impacts on local communities</t>
  </si>
  <si>
    <t>413-2-a</t>
  </si>
  <si>
    <t>Operations with significant actual and potential negative impacts on local communities, including:</t>
  </si>
  <si>
    <t>413-2-a-i</t>
  </si>
  <si>
    <t>the location of the operations;</t>
  </si>
  <si>
    <t>413-2-a-ii</t>
  </si>
  <si>
    <t>the significant actual and potential negative impacts of operations.</t>
  </si>
  <si>
    <t>413-2-2.2</t>
  </si>
  <si>
    <t>When compiling the information specified in Disclosure 413-2, the reporting organization should:</t>
  </si>
  <si>
    <t>413-2-2.2.1</t>
  </si>
  <si>
    <t>report the vulnerability and risk to local communities from potential negative impacts due to factors including:</t>
  </si>
  <si>
    <t>413-2-2.2.2</t>
  </si>
  <si>
    <t>report the exposure of the local community to its operations due to higher than average use of shared resources or impact on shared resources, including:</t>
  </si>
  <si>
    <t>413-2-2.2.3</t>
  </si>
  <si>
    <t>for each of the significant actual and potential negative economic, social, cultural, and/or environmental impacts on local communities and their rights, describe:</t>
  </si>
  <si>
    <t>413-1 Guidance</t>
  </si>
  <si>
    <t>Background
A key element in managing impacts on people in local communities is assessment and planning in order to understand the actual and potential impacts, and strong engagement with local communities to understand their expectations and needs. There are many elements that can be incorporated into local community engagement, impact assessments, and development programs. This disclosure seeks to identify which elements have been consistently applied, organization-wide.
Where possible, organizations are expected to anticipate and avoid negative impacts on local communities. Where this is not possible, or where residual impacts remain, organizations are expected to manage those impacts appropriately, including grievances, and to compensate local communities for negative impacts.
Establishing a timely and effective stakeholder identification and engagement process is important to help organizations understand the vulnerability of local communities and how these might be affected by the organization’s activities. A stakeholder engagement process both in early planning stages as well as during operations, can help establish lines of communication between an organization’s various departments (planning, finance, environment, production, etc.) and key stakeholder interest groups in the community. This enables an organization to consider the views of community stakeholders in its decisions, and to address its potential impacts on local communities in a timely manner.
Organizations can utilize a number of useful tools to engage communities, including social and human rights impact assessments, which include a diverse set of approaches for proper identification of stakeholders and community characteristics. These can be based on issues such as ethnic background, indigenous descent, gender, age, migrant status, socioeconomic status, literacy levels, disabilities, income level, infrastructure availability or specific human health vulnerabilities which may exist within stakeholder communities.
An organization is expected to consider the differentiated nature of local communities and to take specific action to identify and engage vulnerable groups. This might require adopting differentiated measures to allow the effective participation of vulnerable groups, such as making information available in alternate languages or format for those who are not literate or who do not have access to printed materials. Where necessary, organizations are expected to establish additional or separate processes so that negative impacts on vulnerable or disadvantaged groups are avoided, minimized, mitigated or compensated.</t>
  </si>
  <si>
    <t>413-1 The reporting organization shall report the following information:</t>
  </si>
  <si>
    <t>413-2 Guidance</t>
  </si>
  <si>
    <t>Guidance for Disclosure 413-2
Internal sources of information about actual and potential negative impacts of operations on local communities can include:
• actual performance data;
• internal investment plans and associated risk assessments;
• all data collected with topic disclosures as they relate to individual communities. For example: GRI 203: Indirect Economic Impacts 2016, GRI 301: Materials 2016, GRI 302: Energy 2016, GRI 303: Water and Effluents 2018, GRI 304: Biodiversity 2016, GRI 305: Emissions 2016, GRI 306: Waste 2020, GRI 403: Occupational Health and Safety 2018, GRI 408: Child Labor 2016, GRI 409: Forced or Compulsory Labor 2016, GRI 410: Security Practices 2016, GRI 411: Rights of Indigenous Peoples 2016, and GRI 416: Customer Health and Safety 2016.
Background
This disclosure is focused on significant actual and potential negative impacts related to an organization’s operations and not on community investments or donations, which are addressed by GRI 201: Economic Performance 2016.
This disclosure informs stakeholders about an organization’s awareness of its negative impacts on local communities. It also enables the organization to better prioritize and improve its organization-wide attention to local communities.</t>
  </si>
  <si>
    <t>413-2 The reporting organization shall report the following information:</t>
  </si>
  <si>
    <t>Supplier Social Assessment 2016</t>
  </si>
  <si>
    <t>414-1</t>
  </si>
  <si>
    <t>New suppliers that were screened using social criteria</t>
  </si>
  <si>
    <t>414-1-a</t>
  </si>
  <si>
    <t>Percentage of new suppliers that were screened using social criteria.</t>
  </si>
  <si>
    <t>Percentage of new suppliers screened using social criteria</t>
  </si>
  <si>
    <t>414-2</t>
  </si>
  <si>
    <t>Negative social impacts in the supply chain and actions taken</t>
  </si>
  <si>
    <t>414-2-a</t>
  </si>
  <si>
    <t>Number of suppliers assessed for social impacts.</t>
  </si>
  <si>
    <t>Number of suppliers assessed for social impacts</t>
  </si>
  <si>
    <t>414-2-b</t>
  </si>
  <si>
    <t>Number of suppliers identified as having significant actual and potential negative social impacts.</t>
  </si>
  <si>
    <t>414-2-c</t>
  </si>
  <si>
    <t>Significant actual and potential negative social impacts identified in the supply chain.</t>
  </si>
  <si>
    <t>414-2-d</t>
  </si>
  <si>
    <t>Percentage of suppliers identified as having significant actual and potential negative social impacts with which improvements were agreed upon as a result of assessment.</t>
  </si>
  <si>
    <t>Percentage of suppliers identified as having significant actual and potential negative social impacts with which improvements were agreed upon as a result of assessment</t>
  </si>
  <si>
    <t>414-2-e</t>
  </si>
  <si>
    <t>Percentage of suppliers identified as having significant actual and potential negative social impacts with which relationships were terminated as a result of assessment, and why.</t>
  </si>
  <si>
    <t>Percentage of suppliers identified as having significant actual and potential negative social impacts with which relationships were terminated as a result of assessment</t>
  </si>
  <si>
    <t>414-2-2.1</t>
  </si>
  <si>
    <t>When compiling the information specified in Disclosure 414-2, the reporting organization should, where it provides appropriate context on significant impacts, provide a breakdown of the information by:</t>
  </si>
  <si>
    <t>414-2-2.1.1</t>
  </si>
  <si>
    <t>414-2-2.1.2</t>
  </si>
  <si>
    <t>the significant actual and potential negative social impact.</t>
  </si>
  <si>
    <t>414-1 Guidance</t>
  </si>
  <si>
    <t>Guidance for Disclosure 414-1
Social criteria can include the topics covered in other GRI Topic Standards (e.g., GRI 401: Employment 2016, GRI 403: Occupational Health and Safety 2018, GRI 408: Child Labor 2016, GRI 409: Forced or Compulsory Labor 2016).
Background
This disclosure informs stakeholders about the percentage of suppliers selected or contracted subject to due diligence processes for social impacts.
An organization is expected to initiate due diligence as early as possible in the development of a new relationship with a supplier.
Impacts may be prevented or mitigated at the stage of structuring contracts or other agreements, as well as via ongoing collaboration with suppliers.</t>
  </si>
  <si>
    <t>414-1 The reporting organization shall report the following information:</t>
  </si>
  <si>
    <t>414-2 Guidance</t>
  </si>
  <si>
    <t>Guidance for Disclosure 414-2
Negative impacts include those that are either caused or contributed to by an organization, or that are directly linked to its operations, products, or services by its relationship with a supplier. 
Assessments for social impacts can include the topics covered in other GRI Topic Standards (e.g., GRI 401: Employment 2016, GRI 403: Occupational Health and Safety 2018, GRI 408: Child Labor 2016, GRI 409: Forced or Compulsory Labor 2016). 
Assessments can be made against agreed performance expectations that are set and communicated to the suppliers prior to the assessment. 
Assessments can be informed by audits, contractual reviews, two-way engagement, and complaint and grievance mechanisms. 
Improvements can include changing an organization’s procurement practices, the adjustment of performance expectations, capacity building, training, and changes to processes.
Background
This disclosure informs stakeholders about an organization’s awareness of significant actual and potential negative social impacts in the supply chain.</t>
  </si>
  <si>
    <t>414-2 The reporting organization shall report the following information:</t>
  </si>
  <si>
    <t>Public Policy 2016</t>
  </si>
  <si>
    <t>415-1</t>
  </si>
  <si>
    <t>Political contributions</t>
  </si>
  <si>
    <t>415-1-a</t>
  </si>
  <si>
    <t>Total monetary value of financial and in-kind political contributions made directly and indirectly by the organization by country and recipient/beneficiary.</t>
  </si>
  <si>
    <t>415-1-b</t>
  </si>
  <si>
    <t>If applicable, how the monetary value of in-kind contributions was estimated.</t>
  </si>
  <si>
    <t>415-1-2.1</t>
  </si>
  <si>
    <t>When compiling the information specified in Disclosure 415-1, the reporting organization shall calculate financial political contributions in compliance with national accounting rules, where these exist.</t>
  </si>
  <si>
    <t>415-1 Guidance</t>
  </si>
  <si>
    <t>Background
The purpose of this disclosure is to identify an organization’s support for political causes. 
This disclosure can provide an indication of the extent to which an organization’s political contributions are in line with its stated policies, goals, or other public positions. 
Direct or indirect contributions to political causes can also present corruption risks, because they can be used to exert undue influence on the political process. Many countries have legislation that limits the amount an organization can spend on political parties and candidates for campaigning purposes. If an organization channels contributions indirectly through intermediaries, such as lobbyists or organizations linked to political causes, it can improperly circumvent such legislation.</t>
  </si>
  <si>
    <t>415-1 The reporting organization shall report the following information:</t>
  </si>
  <si>
    <t>Customer Health and Safety 2016</t>
  </si>
  <si>
    <t>416-1</t>
  </si>
  <si>
    <t>Assessment of the health and safety impacts of product and service categories</t>
  </si>
  <si>
    <t>416-1-a</t>
  </si>
  <si>
    <t>Percentage of significant product and service categories for which health and safety impacts are assessed for improvement.</t>
  </si>
  <si>
    <t>416-2</t>
  </si>
  <si>
    <t>Incidents of non-compliance concerning the health and safety impacts of products and services</t>
  </si>
  <si>
    <t>416-2-a</t>
  </si>
  <si>
    <t>Total number of incidents of non-compliance with regulations and/or voluntary codes concerning the health and safety impacts of products and services within the reporting period, by:</t>
  </si>
  <si>
    <t>416-2-a-i</t>
  </si>
  <si>
    <t>incidents of non-compliance with regulations resulting in a fine or penalty;</t>
  </si>
  <si>
    <t>416-2-a-ii</t>
  </si>
  <si>
    <t>incidents of non-compliance with regulations resulting in a warning;</t>
  </si>
  <si>
    <t>416-2-a-iii</t>
  </si>
  <si>
    <t>incidents of non-compliance with voluntary codes.</t>
  </si>
  <si>
    <t>416-2-b</t>
  </si>
  <si>
    <t>If the organization has not identified any non-compliance with regulations and/or voluntary codes, a brief statement of this fact is sufficient.</t>
  </si>
  <si>
    <t>416-2-2.1</t>
  </si>
  <si>
    <t>When compiling the information specified in Disclosure 416-2, the reporting organization shall:</t>
  </si>
  <si>
    <t>416-2-2.1.1</t>
  </si>
  <si>
    <t>exclude incidents of non-compliance in which the organization was determined not to be at fault;</t>
  </si>
  <si>
    <t>416-2-2.1.2</t>
  </si>
  <si>
    <t>exclude incidents of non-compliance related to Incidents related to labeling are reported in Disclosure 417-2 of GRI 417: Marketing and Labelling 2016;</t>
  </si>
  <si>
    <t>416-2-2.1.3</t>
  </si>
  <si>
    <t>if applicable, identify any incidents of non-compliance that relate to events in periods prior to the reporting period.</t>
  </si>
  <si>
    <t>416-1 Guidance</t>
  </si>
  <si>
    <t>Guidance for Disclosure 416-1
This measure helps to identify the existence and range of systematic efforts to address health and safety across the life cycle of a product or service. In reporting the information in Disclosure 416-1, the reporting organization can also describe the criteria used for the assessment.</t>
  </si>
  <si>
    <t>416-1 The reporting organization shall report the following information:</t>
  </si>
  <si>
    <t>416-2 Guidance</t>
  </si>
  <si>
    <t>Guidance for Disclosure 416-2
The incidents of non-compliance that occur within the reporting period can relate to incidents formally resolved during the reporting period, whether they occurred in periods prior to the reporting period or not.
Background
Protection of health and safety is a recognized goal of many national and international regulations. Customers expect products and services to perform their intended functions satisfactorily, and not pose a risk to health and safety. Customers have a right to non-hazardous products. Where their health and safety is affected, customers also have the right to seek redress. 
This disclosure addresses the life cycle of the product or service once it is available for use, and therefore subject to regulations and voluntary codes concerning the health and safety of products and services.</t>
  </si>
  <si>
    <t>416-2 The reporting organization shall report the following information:</t>
  </si>
  <si>
    <t>Marketing and Labeling 2016</t>
  </si>
  <si>
    <t>417-1</t>
  </si>
  <si>
    <t>Requirements for product and service information and labeling</t>
  </si>
  <si>
    <t>417-1-a</t>
  </si>
  <si>
    <t>Whether each of the following types of information is required by the organization’s procedures for product and service information and labeling:</t>
  </si>
  <si>
    <t>417-1-a-i</t>
  </si>
  <si>
    <t>The sourcing of components of the product or service;</t>
  </si>
  <si>
    <t>417-1-a-ii</t>
  </si>
  <si>
    <t>Content, particularly with regard to substances that might produce an environmental or social impact;</t>
  </si>
  <si>
    <t>417-1-a-iii</t>
  </si>
  <si>
    <t>Safe use of the product or service;</t>
  </si>
  <si>
    <t>417-1-a-iv</t>
  </si>
  <si>
    <t>Disposal of the product and environmental or social impacts;</t>
  </si>
  <si>
    <t>417-1-a-v</t>
  </si>
  <si>
    <t>Other (explain).</t>
  </si>
  <si>
    <t>417-1-b</t>
  </si>
  <si>
    <t>Percentage of significant product or service categories covered by and assessed for compliance with such procedures.</t>
  </si>
  <si>
    <t>417-2</t>
  </si>
  <si>
    <t>Incidents of non-compliance concerning product and service information and labeling</t>
  </si>
  <si>
    <t>417-2-a</t>
  </si>
  <si>
    <t>Total number of incidents of non-compliance with regulations and/or voluntary codes concerning product and service information and labeling, by:</t>
  </si>
  <si>
    <t>417-2-a-i</t>
  </si>
  <si>
    <t>417-2-a-ii</t>
  </si>
  <si>
    <t>417-2-a-iii</t>
  </si>
  <si>
    <t>417-2-b</t>
  </si>
  <si>
    <t>417-2-2.1</t>
  </si>
  <si>
    <t>When compiling the information specified in Disclosure 417-2, the reporting organization shall:</t>
  </si>
  <si>
    <t>417-2-2.1.1</t>
  </si>
  <si>
    <t>417-2-2.1.2</t>
  </si>
  <si>
    <t>417-3</t>
  </si>
  <si>
    <t>Incidents of non-compliance concerning marketing communications</t>
  </si>
  <si>
    <t>417-3-a</t>
  </si>
  <si>
    <t>Total number of incidents of non-compliance with regulations and/or voluntary codes concerning marketing communications, including advertising, promotion, and sponsorship, by:</t>
  </si>
  <si>
    <t>417-3-a-i</t>
  </si>
  <si>
    <t>417-3-a-ii</t>
  </si>
  <si>
    <t>417-3-a-iii</t>
  </si>
  <si>
    <t>417-3-b</t>
  </si>
  <si>
    <t>417-3-2.2</t>
  </si>
  <si>
    <t>When compiling the information specified in Disclosure 417-3, the reporting organization shall:</t>
  </si>
  <si>
    <t>417-3-2.2.1</t>
  </si>
  <si>
    <t>417-3-2.2.2</t>
  </si>
  <si>
    <t>417-1 Guidance</t>
  </si>
  <si>
    <t>Background
Customers and end users need accessible and adequate information about the positive and negative environmental and social impacts of products and services. This can include information on the safe use of a product or service, the disposal of the product, or the sourcing of its components. Access to this information helps customers to make informed purchasing choices.</t>
  </si>
  <si>
    <t>417-1 The reporting organization shall report the following information:</t>
  </si>
  <si>
    <t>417-2 Guidance</t>
  </si>
  <si>
    <t>Guidance for Disclosure 417-2
The incidents of non-compliance that occur within the reporting period can relate to incidents formally resolved during the reporting period, whether they occurred in periods prior to the reporting period or not.
Background
Providing appropriate information and labeling with respect to economic, environmental, and social impacts can be linked to compliance with certain types of regulations, laws, and codes. It is, for example, linked to compliance with regulations, national laws, and the Organisation for Economic Co-operation and Development (OECD) OECD Guidelines for Multinational Enterprises. It is also potentially linked to compliance with strategies for brand and market differentiation. 
The display and provision of information and labeling for products and services are subject to many regulations and laws. Non-compliance can indicate either inadequate internal management systems and procedures or ineffective implementation. The trends revealed by this disclosure can indicate improvements or a deterioration in the effectiveness of internal controls.</t>
  </si>
  <si>
    <t>417-2 The reporting organization shall report the following information:</t>
  </si>
  <si>
    <t>417-3 Guidance</t>
  </si>
  <si>
    <t>Guidance for Disclosure 417-3
The incidents of non-compliance that occur within the reporting period can relate to incidents formally resolved during the reporting period, whether they occurred in periods prior to the reporting period or not.
Background
Marketing is an important method of communication between organizations and customers, and is subject to many regulations, laws, and voluntary codes, such as the International Chamber of Commerce (ICC)’s Consolidated Code of Advertising and Marketing Communication Practice.
An organization is expected to use fair and responsible practices in its business and dealings with customers. Fair and responsible marketing requires the organization to communicate transparently about the economic, environmental, and social impacts of its brands, products, and services. Fair and responsible marketing also avoids any deceptive, untruthful, or discriminatory claims, and does not take advantage of a customers’ lack of knowledge or choices.</t>
  </si>
  <si>
    <t>417-3 The reporting organization shall report the following information:</t>
  </si>
  <si>
    <t>Customer Privacy 2016</t>
  </si>
  <si>
    <t>418-1</t>
  </si>
  <si>
    <t>Substantiated complaints concerning breaches of customer privacy and losses of customer data</t>
  </si>
  <si>
    <t>418-1-a</t>
  </si>
  <si>
    <t>Total number of substantiated complaints received concerning breaches of customer privacy, categorized by:</t>
  </si>
  <si>
    <t>418-1-a-i</t>
  </si>
  <si>
    <t>complaints received from outside parties and substantiated by the organization;</t>
  </si>
  <si>
    <t>418-1-a-ii</t>
  </si>
  <si>
    <t>complaints from regulatory bodies.</t>
  </si>
  <si>
    <t>418-1-b</t>
  </si>
  <si>
    <t>Total number of identified leaks, thefts, or losses of customer data.</t>
  </si>
  <si>
    <t>418-1-c</t>
  </si>
  <si>
    <t>If the organization has not identified any substantiated complaints, a brief statement of this fact is sufficient.</t>
  </si>
  <si>
    <t>418-1-2.1</t>
  </si>
  <si>
    <t>When compiling the information specified in Disclosure 418-1, the reporting organization shall indicate if a substantial number of these breaches relate to events in preceding years.</t>
  </si>
  <si>
    <t>418-1 Guidance</t>
  </si>
  <si>
    <t>Background
Protection of customer privacy is a generally recognized goal in national regulations and organizational policies. As set out in the Organisation for Economic Co-operation and Development (OECD) OECD Guidelines for Multinational Enterprises, organizations are expected to ‘respect consumer privacy and take reasonable measures to ensure the security of personal data that they collect, store, process or disseminate’. 
To protect customer privacy, an organization is expected to limit its collection of personal data, to collect data by lawful means, and to be transparent about how data are gathered, used, and secured. The organization is also expected to not disclose or use personal customer information for any purposes other than those agreed upon, and to communicate any changes in data protection policies or measures to customers directly. 
This disclosure provides an evaluation of the success of management systems and procedures relating to customer privacy protection.</t>
  </si>
  <si>
    <t>418-1 The reporting organization shall report the following information:</t>
  </si>
  <si>
    <t>Socioeconomic Compliance 2016</t>
  </si>
  <si>
    <t>419-1</t>
  </si>
  <si>
    <t>Non-compliance with laws and regulations in the social and economic area</t>
  </si>
  <si>
    <t>419-1-a</t>
  </si>
  <si>
    <t>Significant fines and non-monetary sanctions for non-compliance with laws and/or regulations in the social and economic area in terms of:</t>
  </si>
  <si>
    <t>419-1-b</t>
  </si>
  <si>
    <t>If the organization has not identified any non-compliance with laws and/or regulations, a brief statement of this fact is sufficient.</t>
  </si>
  <si>
    <t>419-1-c</t>
  </si>
  <si>
    <t>The context against which significant fines and non-monetary sanctions were incurred.</t>
  </si>
  <si>
    <t>419-1-2.1</t>
  </si>
  <si>
    <t>When compiling the information specified in Disclosure 419-1, the reporting organization should include administrative and judicial sanctions for failure to comply with laws and/or regulations in the social and economic area, including:</t>
  </si>
  <si>
    <t>419-1 Guidance</t>
  </si>
  <si>
    <t>Guidance for Disclosure 419-1
Relevant information for this disclosure can include data as reported with GRI 416: Customer Health and Safety and GRI 417: Marketing and Labeling.
Background
Non-compliance within an organization can indicate the ability of management to ensure that operations conform to certain performance parameters. In some circumstances, non-compliance can lead to remediation obligations or other costly liabilities. The strength of an organization’s compliance record can also affect its ability to expand operations or gain permits.</t>
  </si>
  <si>
    <t>Aligning sustainability reporting with other reporting</t>
  </si>
  <si>
    <t>Target 5.1</t>
  </si>
  <si>
    <t>Target 5.2</t>
  </si>
  <si>
    <t>Enhancing the credibility of sustainability reporting</t>
  </si>
  <si>
    <t>GRI</t>
  </si>
  <si>
    <t>Global Reporting Initiative Standards</t>
  </si>
  <si>
    <t>Target 11.1</t>
  </si>
  <si>
    <t>Climate adaptation, resilience, and transition</t>
  </si>
  <si>
    <t>Target 11.2</t>
  </si>
  <si>
    <t>Target 11.3</t>
  </si>
  <si>
    <t>Air emissions</t>
  </si>
  <si>
    <t>Target 11.4</t>
  </si>
  <si>
    <t>Target 11.5</t>
  </si>
  <si>
    <t>Waste</t>
  </si>
  <si>
    <t>Target 11.6</t>
  </si>
  <si>
    <t>Water and effluents</t>
  </si>
  <si>
    <t>Target 11.7</t>
  </si>
  <si>
    <t>Closure and rehabilitation</t>
  </si>
  <si>
    <t>Asset integrity and critical incident management</t>
  </si>
  <si>
    <t>Occupational health and safety</t>
  </si>
  <si>
    <t>Target 12.1</t>
  </si>
  <si>
    <t>Target 12.2</t>
  </si>
  <si>
    <t>Target 12.3</t>
  </si>
  <si>
    <t>Target 12.4</t>
  </si>
  <si>
    <t>Target 12.5</t>
  </si>
  <si>
    <t>Target 12.6</t>
  </si>
  <si>
    <t>Target 12.7</t>
  </si>
  <si>
    <t>Target 12.8</t>
  </si>
  <si>
    <t>Economic impacts</t>
  </si>
  <si>
    <t>Local communities</t>
  </si>
  <si>
    <t>Emissions</t>
  </si>
  <si>
    <t>Target 13.1</t>
  </si>
  <si>
    <t>Target 13.2</t>
  </si>
  <si>
    <t>Climate adaptation and resilience</t>
  </si>
  <si>
    <t>Target 13.3</t>
  </si>
  <si>
    <t>Natural ecosystem conversion</t>
  </si>
  <si>
    <t>Soil health</t>
  </si>
  <si>
    <t>Pesticides use</t>
  </si>
  <si>
    <t>Food security</t>
  </si>
  <si>
    <t>Employment practices</t>
  </si>
  <si>
    <t>Non-discrimination and equal opportunity</t>
  </si>
  <si>
    <t>Forced labor and modern slavery</t>
  </si>
  <si>
    <t>Freedom of association and collective bargaining</t>
  </si>
  <si>
    <t>Land and resource rights</t>
  </si>
  <si>
    <t>Rights of indigenous peoples</t>
  </si>
  <si>
    <t>Conflict and security</t>
  </si>
  <si>
    <t>Anti-competitive behavior</t>
  </si>
  <si>
    <t>Anti-corruption</t>
  </si>
  <si>
    <t>Payments to governments</t>
  </si>
  <si>
    <t>Public policy</t>
  </si>
  <si>
    <t>Child labor</t>
  </si>
  <si>
    <t>Food safety</t>
  </si>
  <si>
    <t>Animal health and welfare</t>
  </si>
  <si>
    <t>Forced or compulsory labor</t>
  </si>
  <si>
    <t>Living income and living wage</t>
  </si>
  <si>
    <t>Economic inclusion</t>
  </si>
  <si>
    <t>Supply chain traceability</t>
  </si>
  <si>
    <t>11.1.1</t>
  </si>
  <si>
    <t>Oil and Gas Sector 2021 - GRI 3: Material Topics 2021</t>
  </si>
  <si>
    <t>Indicator 11.1.1</t>
  </si>
  <si>
    <t>11.1.2</t>
  </si>
  <si>
    <t>Oil and Gas Sector 2021 - GRI 302: Energy 2016</t>
  </si>
  <si>
    <t>11.1.3</t>
  </si>
  <si>
    <t>11.1.4</t>
  </si>
  <si>
    <t>11.1.5</t>
  </si>
  <si>
    <t>Oil and Gas Sector 2021 - GRI 305: Emissions 2016</t>
  </si>
  <si>
    <t>11.1.6</t>
  </si>
  <si>
    <t>11.1.7</t>
  </si>
  <si>
    <t>11.1.8</t>
  </si>
  <si>
    <t>11.2.1</t>
  </si>
  <si>
    <t>Indicator 11.2.1</t>
  </si>
  <si>
    <t>11.2.2</t>
  </si>
  <si>
    <t>Oil and Gas Sector 2021 - GRI 201: Economic Performance 2016</t>
  </si>
  <si>
    <t>11.2.3</t>
  </si>
  <si>
    <t>11.2.4</t>
  </si>
  <si>
    <t>Oil and Gas Sector 2021 - Additional Sector Disclosures</t>
  </si>
  <si>
    <t>11.3.1</t>
  </si>
  <si>
    <t>Indicator 11.3.1</t>
  </si>
  <si>
    <t>11.3.2</t>
  </si>
  <si>
    <t>Indicator 11.3.2</t>
  </si>
  <si>
    <t>11.3.3</t>
  </si>
  <si>
    <t>Oil and Gas Sector 2021 - GRI 416: Customer Health and Safety 2016</t>
  </si>
  <si>
    <t>11.4.1</t>
  </si>
  <si>
    <t>Indicator 11.4.1</t>
  </si>
  <si>
    <t>11.4.2</t>
  </si>
  <si>
    <t>Oil and Gas Sector 2021 - GRI 304: Biodiversity 2016</t>
  </si>
  <si>
    <t>11.4.3</t>
  </si>
  <si>
    <t>11.4.4</t>
  </si>
  <si>
    <t>11.4.5</t>
  </si>
  <si>
    <t>11.5.1</t>
  </si>
  <si>
    <t>Indicator 11.5.1</t>
  </si>
  <si>
    <t>11.5.2</t>
  </si>
  <si>
    <t>Oil and Gas Sector 2021 - GRI 306: Waste 2020</t>
  </si>
  <si>
    <t>Indicator 11.5.2</t>
  </si>
  <si>
    <t>11.5.3</t>
  </si>
  <si>
    <t>Indicator 11.5.3</t>
  </si>
  <si>
    <t>11.5.4</t>
  </si>
  <si>
    <t>11.5.5</t>
  </si>
  <si>
    <t>11.5.6</t>
  </si>
  <si>
    <t>11.6.1</t>
  </si>
  <si>
    <t>Indicator 11.6.1</t>
  </si>
  <si>
    <t>11.6.2</t>
  </si>
  <si>
    <t>Oil and Gas Sector 2021 - GRI 303: Water and Effluents 2018</t>
  </si>
  <si>
    <t>Indicator 11.6.2</t>
  </si>
  <si>
    <t>11.6.3</t>
  </si>
  <si>
    <t>11.6.4</t>
  </si>
  <si>
    <t>11.6.5</t>
  </si>
  <si>
    <t>11.6.6</t>
  </si>
  <si>
    <t>11.7.1</t>
  </si>
  <si>
    <t>Indicator 11.7.1</t>
  </si>
  <si>
    <t>11.7.2</t>
  </si>
  <si>
    <t>Oil and Gas Sector 2021 - GRI 402: Labor/Management Relations 2016</t>
  </si>
  <si>
    <t>Indicator 11.7.2</t>
  </si>
  <si>
    <t>11.7.3</t>
  </si>
  <si>
    <t>Oil and Gas Sector 2021 - GRI 404: Training and Education 2016</t>
  </si>
  <si>
    <t>11.7.4</t>
  </si>
  <si>
    <t>11.7.5</t>
  </si>
  <si>
    <t>11.7.6</t>
  </si>
  <si>
    <t>11.8.1</t>
  </si>
  <si>
    <t>11.8.2</t>
  </si>
  <si>
    <t>Oil and Gas Sector 2021 - GRI 306: Effluents and Waste 2016</t>
  </si>
  <si>
    <t>11.8.3</t>
  </si>
  <si>
    <t>11.8.4</t>
  </si>
  <si>
    <t>11.9.1</t>
  </si>
  <si>
    <t>11.9.2</t>
  </si>
  <si>
    <t>Oil and Gas Sector 2021 - GRI 403: Occupational Health and Safety 2018</t>
  </si>
  <si>
    <t>11.9.3</t>
  </si>
  <si>
    <t>11.9.4</t>
  </si>
  <si>
    <t>11.9.5</t>
  </si>
  <si>
    <t>11.9.6</t>
  </si>
  <si>
    <t>11.9.7</t>
  </si>
  <si>
    <t>11.9.8</t>
  </si>
  <si>
    <t>11.9.9</t>
  </si>
  <si>
    <t>12.1.1</t>
  </si>
  <si>
    <t>Coal Sector 2022 - GRI 3: Material Topics 2021</t>
  </si>
  <si>
    <t>Indicator 12.1.1</t>
  </si>
  <si>
    <t>12.1.2</t>
  </si>
  <si>
    <t>Coal Sector 2022 - GRI 302: Energy 2016</t>
  </si>
  <si>
    <t>12.1.3</t>
  </si>
  <si>
    <t>12.1.4</t>
  </si>
  <si>
    <t>12.1.5</t>
  </si>
  <si>
    <t>Coal Sector 2022 - GRI 305: Emissions 2016</t>
  </si>
  <si>
    <t>12.1.6</t>
  </si>
  <si>
    <t>12.1.7</t>
  </si>
  <si>
    <t>12.1.8</t>
  </si>
  <si>
    <t>12.2.1</t>
  </si>
  <si>
    <t>Indicator 12.2.1</t>
  </si>
  <si>
    <t>12.2.2</t>
  </si>
  <si>
    <t>Coal Sector 2022 - GRI 201: Economic Performance 2016</t>
  </si>
  <si>
    <t>Indicator 12.2.2</t>
  </si>
  <si>
    <t>12.2.3</t>
  </si>
  <si>
    <t>12.2.4</t>
  </si>
  <si>
    <t>Coal Sector 2022 - Additional Sector Disclosures</t>
  </si>
  <si>
    <t>12.3.1</t>
  </si>
  <si>
    <t>Indicator 12.3.1</t>
  </si>
  <si>
    <t>12.3.2</t>
  </si>
  <si>
    <t>Coal Sector 2022 - GRI 402: Labor/Management Relations 2016</t>
  </si>
  <si>
    <t>12.3.3</t>
  </si>
  <si>
    <t>Coal Sector 2022 - GRI 404: Training and Education 2016</t>
  </si>
  <si>
    <t>12.3.4</t>
  </si>
  <si>
    <t>12.3.5</t>
  </si>
  <si>
    <t>12.3.6</t>
  </si>
  <si>
    <t>12.4.1</t>
  </si>
  <si>
    <t>Indicator 12.4.1</t>
  </si>
  <si>
    <t>12.4.2</t>
  </si>
  <si>
    <t>Indicator 12.4.2</t>
  </si>
  <si>
    <t>12.5.1</t>
  </si>
  <si>
    <t>Indicator 12.5.1</t>
  </si>
  <si>
    <t>12.5.2</t>
  </si>
  <si>
    <t>Coal Sector 2022 - GRI 304: Biodiversity 2016</t>
  </si>
  <si>
    <t>12.5.3</t>
  </si>
  <si>
    <t>12.5.4</t>
  </si>
  <si>
    <t>12.5.5</t>
  </si>
  <si>
    <t>12.6.1</t>
  </si>
  <si>
    <t>Indicator 12.6.1</t>
  </si>
  <si>
    <t>12.6.2</t>
  </si>
  <si>
    <t>Coal Sector 2022 - GRI 306: Waste 2020</t>
  </si>
  <si>
    <t>12.6.3</t>
  </si>
  <si>
    <t>12.6.4</t>
  </si>
  <si>
    <t>12.6.5</t>
  </si>
  <si>
    <t>12.6.6</t>
  </si>
  <si>
    <t>12.7.1</t>
  </si>
  <si>
    <t>Indicator 12.7.1</t>
  </si>
  <si>
    <t>12.7.2</t>
  </si>
  <si>
    <t>Coal Sector 2022 - GRI 303: Water and Effluents 2018</t>
  </si>
  <si>
    <t>12.7.3</t>
  </si>
  <si>
    <t>12.7.4</t>
  </si>
  <si>
    <t>12.7.5</t>
  </si>
  <si>
    <t>12.7.6</t>
  </si>
  <si>
    <t>12.8.1</t>
  </si>
  <si>
    <t>Indicator 12.8.1</t>
  </si>
  <si>
    <t>12.8.2</t>
  </si>
  <si>
    <t>12.8.3</t>
  </si>
  <si>
    <t>Coal Sector 2022 - GRI 202: Market Presence 2016</t>
  </si>
  <si>
    <t>12.8.4</t>
  </si>
  <si>
    <t>Coal Sector 2022 - GRI 203: Indirect Economic Impacts 2016</t>
  </si>
  <si>
    <t>12.8.5</t>
  </si>
  <si>
    <t>12.8.6</t>
  </si>
  <si>
    <t>Coal Sector 2022 - GRI 204: Procurement Practices 2016</t>
  </si>
  <si>
    <t>12.9.1</t>
  </si>
  <si>
    <t>12.9.2</t>
  </si>
  <si>
    <t>Coal Sector 2022 - GRI 413: Local Communities 2016</t>
  </si>
  <si>
    <t>12.9.3</t>
  </si>
  <si>
    <t>12.9.4</t>
  </si>
  <si>
    <t>13.1.1</t>
  </si>
  <si>
    <t>Agriculture, Aquaculture, and Fishing Sectors 2022 - GRI 3: Material Topics 2021</t>
  </si>
  <si>
    <t>Indicator 13.1.1</t>
  </si>
  <si>
    <t>13.1.2</t>
  </si>
  <si>
    <t>Indicator 13.1.2</t>
  </si>
  <si>
    <t>Agriculture, Aquaculture, and Fishing Sectors 2022 - GRI 305: Emissions 2016</t>
  </si>
  <si>
    <t>13.1.3</t>
  </si>
  <si>
    <t>Indicator 13.1.3</t>
  </si>
  <si>
    <t>13.1.4</t>
  </si>
  <si>
    <t>13.1.5</t>
  </si>
  <si>
    <t>13.1.6</t>
  </si>
  <si>
    <t>13.1.7</t>
  </si>
  <si>
    <t>13.1.8</t>
  </si>
  <si>
    <t>13.2.1</t>
  </si>
  <si>
    <t>Indicator 13.2.1</t>
  </si>
  <si>
    <t>13.2.2</t>
  </si>
  <si>
    <t>Agriculture, Aquaculture, and Fishing Sectors 2022 - GRI 201: Economic Performance 2016</t>
  </si>
  <si>
    <t>Indicator 13.2.2</t>
  </si>
  <si>
    <t>13.3.1</t>
  </si>
  <si>
    <t>Indicator 13.3.1</t>
  </si>
  <si>
    <t>13.3.2</t>
  </si>
  <si>
    <t>Agriculture, Aquaculture, and Fishing Sectors 2022 - GRI 304: Biodiversity 2016</t>
  </si>
  <si>
    <t>Indicator 13.3.2</t>
  </si>
  <si>
    <t>13.3.3</t>
  </si>
  <si>
    <t>13.3.4</t>
  </si>
  <si>
    <t>13.3.5</t>
  </si>
  <si>
    <t>13.3.6</t>
  </si>
  <si>
    <t>Agriculture, Aquaculture, and Fishing Sectors 2022 - Additional Sector Disclosures</t>
  </si>
  <si>
    <t>13.3.7</t>
  </si>
  <si>
    <t>13.4.1</t>
  </si>
  <si>
    <t>13.4.2</t>
  </si>
  <si>
    <t>13.4.3</t>
  </si>
  <si>
    <t>13.4.4</t>
  </si>
  <si>
    <t>13.4.5</t>
  </si>
  <si>
    <t>13.5.1</t>
  </si>
  <si>
    <t>13.6.1</t>
  </si>
  <si>
    <t>13.6.2</t>
  </si>
  <si>
    <t>13.7.1</t>
  </si>
  <si>
    <t>13.7.2</t>
  </si>
  <si>
    <t>Agriculture, Aquaculture, and Fishing Sectors 2022 - GRI 303: Water and Effluents 2018</t>
  </si>
  <si>
    <t>13.7.3</t>
  </si>
  <si>
    <t>13.7.4</t>
  </si>
  <si>
    <t>13.7.5</t>
  </si>
  <si>
    <t>13.7.6</t>
  </si>
  <si>
    <t>13.8.1</t>
  </si>
  <si>
    <t>13.8.2</t>
  </si>
  <si>
    <t>Agriculture, Aquaculture, and Fishing Sectors 2022 - GRI 306: Waste 2020</t>
  </si>
  <si>
    <t>13.8.3</t>
  </si>
  <si>
    <t>13.8.4</t>
  </si>
  <si>
    <t>13.8.5</t>
  </si>
  <si>
    <t>13.8.6</t>
  </si>
  <si>
    <t>13.9.1</t>
  </si>
  <si>
    <t>13.9.2</t>
  </si>
  <si>
    <t>GRI 11</t>
  </si>
  <si>
    <t>Oil and Gas Sector 2021</t>
  </si>
  <si>
    <t>GRI 12</t>
  </si>
  <si>
    <t>Coal Sector 2022</t>
  </si>
  <si>
    <t>GRI 13</t>
  </si>
  <si>
    <t>Agriculture, Aquaculture, and Fishing Sectors 2022</t>
  </si>
  <si>
    <t>11.10.1</t>
  </si>
  <si>
    <t>11.10.2</t>
  </si>
  <si>
    <t>Oil and Gas Sector 2021 - GRI 401: Employment 2016</t>
  </si>
  <si>
    <t>11.10.3</t>
  </si>
  <si>
    <t>11.10.4</t>
  </si>
  <si>
    <t>11.10.5</t>
  </si>
  <si>
    <t>11.10.6</t>
  </si>
  <si>
    <t>11.10.7</t>
  </si>
  <si>
    <t>11.10.8</t>
  </si>
  <si>
    <t>Oil and Gas Sector 2021 - GRI 414: Supplier Social Assessment 2016</t>
  </si>
  <si>
    <t>11.10.9</t>
  </si>
  <si>
    <t>11.11.1</t>
  </si>
  <si>
    <t>11.11.2</t>
  </si>
  <si>
    <t>Oil and Gas Sector 2021 - GRI 202: Market Presence 2016</t>
  </si>
  <si>
    <t>11.11.3</t>
  </si>
  <si>
    <t>11.11.4</t>
  </si>
  <si>
    <t>11.11.5</t>
  </si>
  <si>
    <t>Oil and Gas Sector 2021 - GRI 405: Diversity and Equal Opportunity 2016</t>
  </si>
  <si>
    <t>11.11.6</t>
  </si>
  <si>
    <t>11.11.7</t>
  </si>
  <si>
    <t>Oil and Gas Sector 2021 - GRI 406: Nondiscrimination 2016</t>
  </si>
  <si>
    <t>11.12.1</t>
  </si>
  <si>
    <t>11.12.2</t>
  </si>
  <si>
    <t>Oil and Gas Sector 2021 - GRI 409: Forced or Compulsory Labor 2016</t>
  </si>
  <si>
    <t>11.12.3</t>
  </si>
  <si>
    <t>11.13.1</t>
  </si>
  <si>
    <t>11.13.2</t>
  </si>
  <si>
    <t>Oil and Gas Sector 2021 - GRI 407: Freedom of Association and Collective Bargaining 2016</t>
  </si>
  <si>
    <t>11.14.1</t>
  </si>
  <si>
    <t>11.14.2</t>
  </si>
  <si>
    <t>11.14.3</t>
  </si>
  <si>
    <t>11.14.4</t>
  </si>
  <si>
    <t>Oil and Gas Sector 2021 - GRI 203: Indirect Economic Impacts 2016</t>
  </si>
  <si>
    <t>11.14.5</t>
  </si>
  <si>
    <t>11.14.6</t>
  </si>
  <si>
    <t>Oil and Gas Sector 2021 - GRI 204: Procurement Practices 2016</t>
  </si>
  <si>
    <t>11.15.1</t>
  </si>
  <si>
    <t>11.15.2</t>
  </si>
  <si>
    <t>Oil and Gas Sector 2021 - GRI 413: Local Communities 2016</t>
  </si>
  <si>
    <t>11.15.3</t>
  </si>
  <si>
    <t>11.15.4</t>
  </si>
  <si>
    <t>11.16.1</t>
  </si>
  <si>
    <t>11.16.2</t>
  </si>
  <si>
    <t>11.17.1</t>
  </si>
  <si>
    <t>11.17.2</t>
  </si>
  <si>
    <t>Oil and Gas Sector 2021 - GRI 411: Rights of Indigenous Peoples 2016</t>
  </si>
  <si>
    <t>11.17.3</t>
  </si>
  <si>
    <t>11.17.4</t>
  </si>
  <si>
    <t>11.18.1</t>
  </si>
  <si>
    <t>11.18.2</t>
  </si>
  <si>
    <t>Oil and Gas Sector 2021 - Disclosure 410-1 Security personnel trained in human rights policies or procedures</t>
  </si>
  <si>
    <t>11.19.1</t>
  </si>
  <si>
    <t>11.19.2</t>
  </si>
  <si>
    <t>Oil and Gas Sector 2021 - GRI 206: Anti-competitive Behavior 2016</t>
  </si>
  <si>
    <t>11.20.1</t>
  </si>
  <si>
    <t>11.20.2</t>
  </si>
  <si>
    <t>Oil and Gas Sector 2021 - GRI 205: Anti-corruption 2016</t>
  </si>
  <si>
    <t>11.20.3</t>
  </si>
  <si>
    <t>11.20.4</t>
  </si>
  <si>
    <t>11.20.5</t>
  </si>
  <si>
    <t>11.20.6</t>
  </si>
  <si>
    <t>11.21.1</t>
  </si>
  <si>
    <t>11.21.2</t>
  </si>
  <si>
    <t>11.21.3</t>
  </si>
  <si>
    <t>11.21.4</t>
  </si>
  <si>
    <t>Oil and Gas Sector 2021 - GRI 207: Tax 2019</t>
  </si>
  <si>
    <t>11.21.5</t>
  </si>
  <si>
    <t>11.21.6</t>
  </si>
  <si>
    <t>11.21.7</t>
  </si>
  <si>
    <t>11.21.8</t>
  </si>
  <si>
    <t>11.22.1</t>
  </si>
  <si>
    <t>11.22.2</t>
  </si>
  <si>
    <t>Oil and Gas Sector 2021 - GRI 415: Public Policy 2016</t>
  </si>
  <si>
    <t>12.10.1</t>
  </si>
  <si>
    <t>12.10.2</t>
  </si>
  <si>
    <t>12.11.1</t>
  </si>
  <si>
    <t>12.11.2</t>
  </si>
  <si>
    <t>Coal Sector 2022 - GRI 411: Rights of Indigenous Peoples 2016</t>
  </si>
  <si>
    <t>12.11.3</t>
  </si>
  <si>
    <t>12.11.4</t>
  </si>
  <si>
    <t>12.12.1</t>
  </si>
  <si>
    <t>12.12.2</t>
  </si>
  <si>
    <t>Coal Sector 2022 - GRI 410: Security Practices 2016</t>
  </si>
  <si>
    <t>12.13.1</t>
  </si>
  <si>
    <t>12.13.2</t>
  </si>
  <si>
    <t>Coal Sector 2022 - GRI 306: Effluents and Waste 2016</t>
  </si>
  <si>
    <t>12.13.3</t>
  </si>
  <si>
    <t>12.13.4</t>
  </si>
  <si>
    <t>12.14.1</t>
  </si>
  <si>
    <t>12.14.2</t>
  </si>
  <si>
    <t>Coal Sector 2022 - GRI 403: Occupational Health and Safety 2018</t>
  </si>
  <si>
    <t>12.14.3</t>
  </si>
  <si>
    <t>12.14.4</t>
  </si>
  <si>
    <t>12.14.5</t>
  </si>
  <si>
    <t>12.14.6</t>
  </si>
  <si>
    <t>12.14.7</t>
  </si>
  <si>
    <t>12.14.8</t>
  </si>
  <si>
    <t>12.14.9</t>
  </si>
  <si>
    <t>12.15.1</t>
  </si>
  <si>
    <t>12.15.2</t>
  </si>
  <si>
    <t>Coal Sector 2022 - GRI 401: Employment 2016</t>
  </si>
  <si>
    <t>12.15.3</t>
  </si>
  <si>
    <t>12.15.4</t>
  </si>
  <si>
    <t>12.15.5</t>
  </si>
  <si>
    <t>12.15.6</t>
  </si>
  <si>
    <t>12.15.7</t>
  </si>
  <si>
    <t>12.15.8</t>
  </si>
  <si>
    <t>Coal Sector 2022 - GRI 414: Supplier Social Assessment 2016</t>
  </si>
  <si>
    <t>12.15.9</t>
  </si>
  <si>
    <t>12.16.1</t>
  </si>
  <si>
    <t>12.16.2</t>
  </si>
  <si>
    <t>Coal Sector 2022 - GRI 408: Child labor 2016</t>
  </si>
  <si>
    <t>12.16.3</t>
  </si>
  <si>
    <t>12.17.1</t>
  </si>
  <si>
    <t>12.17.2</t>
  </si>
  <si>
    <t>Coal Sector 2022 - GRI 409: Forced or Compulsory Labor 2016</t>
  </si>
  <si>
    <t>12.17.3</t>
  </si>
  <si>
    <t>12.18.1</t>
  </si>
  <si>
    <t>12.18.2</t>
  </si>
  <si>
    <t>Coal Sector 2022 - GRI 407: Freedom of Association and Collective Bargaining 2016</t>
  </si>
  <si>
    <t>12.19.1</t>
  </si>
  <si>
    <t>12.19.2</t>
  </si>
  <si>
    <t>12.19.3</t>
  </si>
  <si>
    <t>12.19.4</t>
  </si>
  <si>
    <t>12.19.5</t>
  </si>
  <si>
    <t>12.19.6</t>
  </si>
  <si>
    <t>Coal Sector 2022 - GRI 405: Diversity and Equal Opportunity 2016</t>
  </si>
  <si>
    <t>12.19.7</t>
  </si>
  <si>
    <t>12.19.8</t>
  </si>
  <si>
    <t>Coal Sector 2022 - GRI 406: Non-discrimination 2016</t>
  </si>
  <si>
    <t>12.20.1</t>
  </si>
  <si>
    <t>12.20.2</t>
  </si>
  <si>
    <t>Coal Sector 2022 - GRI 205: Anti-corruption 2016</t>
  </si>
  <si>
    <t>12.20.3</t>
  </si>
  <si>
    <t>12.20.4</t>
  </si>
  <si>
    <t>12.20.5</t>
  </si>
  <si>
    <t>12.20.6</t>
  </si>
  <si>
    <t>12.21.1</t>
  </si>
  <si>
    <t>12.21.2</t>
  </si>
  <si>
    <t>12.21.3</t>
  </si>
  <si>
    <t>12.21.4</t>
  </si>
  <si>
    <t>Coal Sector 2022 - GRI 207: Tax 2019</t>
  </si>
  <si>
    <t>12.21.5</t>
  </si>
  <si>
    <t>12.21.6</t>
  </si>
  <si>
    <t>12.21.7</t>
  </si>
  <si>
    <t>12.21.8</t>
  </si>
  <si>
    <t>12.22.1</t>
  </si>
  <si>
    <t>12.22.2</t>
  </si>
  <si>
    <t>Coal Sector 2022 - GRI 415: Public Policy 2016</t>
  </si>
  <si>
    <t>13.10.1</t>
  </si>
  <si>
    <t>13.10.2</t>
  </si>
  <si>
    <t>Agriculture, Aquaculture, and Fishing Sectors 2022 - GRI 416: Customer Health and Safety 2016</t>
  </si>
  <si>
    <t>13.10.3</t>
  </si>
  <si>
    <t>13.10.4</t>
  </si>
  <si>
    <t>13.10.5</t>
  </si>
  <si>
    <t>13.11.1</t>
  </si>
  <si>
    <t>13.11.2</t>
  </si>
  <si>
    <t>13.11.3</t>
  </si>
  <si>
    <t>13.12.1</t>
  </si>
  <si>
    <t>13.12.2</t>
  </si>
  <si>
    <t>Agriculture, Aquaculture, and Fishing Sectors 2022 - GRI 413: Local Communities 2016</t>
  </si>
  <si>
    <t>13.12.3</t>
  </si>
  <si>
    <t>13.13.1</t>
  </si>
  <si>
    <t>13.13.2</t>
  </si>
  <si>
    <t>13.13.3</t>
  </si>
  <si>
    <t>13.14.1</t>
  </si>
  <si>
    <t>13.14.2</t>
  </si>
  <si>
    <t>Agriculture, Aquaculture, and Fishing Sectors 2022 - GRI 411: Rights of Indigenous Peoples 2016</t>
  </si>
  <si>
    <t>13.14.3</t>
  </si>
  <si>
    <t>13.14.4</t>
  </si>
  <si>
    <t>13.15.1</t>
  </si>
  <si>
    <t>13.15.2</t>
  </si>
  <si>
    <t>Agriculture, Aquaculture, and Fishing Sectors 2022 - GRI 405: Diversity and Equal Opportunity 2016</t>
  </si>
  <si>
    <t>13.15.3</t>
  </si>
  <si>
    <t>13.15.4</t>
  </si>
  <si>
    <t>Agriculture, Aquaculture, and Fishing Sectors 2022 - GRI 406: Non-discrimination 2016</t>
  </si>
  <si>
    <t>13.15.5</t>
  </si>
  <si>
    <t>13.16.1</t>
  </si>
  <si>
    <t>13.16.2</t>
  </si>
  <si>
    <t>Agriculture, Aquaculture, and Fishing Sectors 2022 - GRI 409: Forced or Compulsory Labor 2016</t>
  </si>
  <si>
    <t>13.17.1</t>
  </si>
  <si>
    <t>13.17.2</t>
  </si>
  <si>
    <t>Agriculture, Aquaculture, and Fishing Sectors 2022 - GRI 408: Child Labor 2016</t>
  </si>
  <si>
    <t>13.18.1</t>
  </si>
  <si>
    <t>13.18.2</t>
  </si>
  <si>
    <t>Agriculture, Aquaculture, and Fishing Sectors 2022 - GRI 407: Freedom of Association and Collective
Bargaining 2016</t>
  </si>
  <si>
    <t>13.19.1</t>
  </si>
  <si>
    <t>13.19.2</t>
  </si>
  <si>
    <t>Agriculture, Aquaculture, and Fishing Sectors 2022 - GRI 403: Occupational Health and Safety 2018</t>
  </si>
  <si>
    <t>13.19.3</t>
  </si>
  <si>
    <t>13.19.4</t>
  </si>
  <si>
    <t>13.19.5</t>
  </si>
  <si>
    <t>13.19.6</t>
  </si>
  <si>
    <t>13.19.7</t>
  </si>
  <si>
    <t>13.19.8</t>
  </si>
  <si>
    <t>13.19.9</t>
  </si>
  <si>
    <t>13.20.1</t>
  </si>
  <si>
    <t>13.21.1</t>
  </si>
  <si>
    <t>13.21.2</t>
  </si>
  <si>
    <t>13.21.3</t>
  </si>
  <si>
    <t>13.22.1</t>
  </si>
  <si>
    <t>13.22.2</t>
  </si>
  <si>
    <t>13.22.3</t>
  </si>
  <si>
    <t>Agriculture, Aquaculture, and Fishing Sectors 2022 - GRI 203: Indirect Economic Impacts 2016</t>
  </si>
  <si>
    <t>13.22.4</t>
  </si>
  <si>
    <t>13.23.1</t>
  </si>
  <si>
    <t>13.23.2</t>
  </si>
  <si>
    <t>13.23.3</t>
  </si>
  <si>
    <t>13.23.4</t>
  </si>
  <si>
    <t>13.24.1</t>
  </si>
  <si>
    <t>13.24.2</t>
  </si>
  <si>
    <t>Agriculture, Aquaculture, and Fishing Sectors 2022 - GRI 415: Public Policy 2016</t>
  </si>
  <si>
    <t>13.25.1</t>
  </si>
  <si>
    <t>13.25.2</t>
  </si>
  <si>
    <t>Agriculture, Aquaculture, and Fishing Sectors 2022 - GRI 206: Anti-competitive Behavior 2016</t>
  </si>
  <si>
    <t>13.26.1</t>
  </si>
  <si>
    <t>13.26.2</t>
  </si>
  <si>
    <t>Agriculture, Aquaculture, and Fishing Sectors 2022 - GRI 205: Anti-corruption 2016</t>
  </si>
  <si>
    <t>13.26.3</t>
  </si>
  <si>
    <t>13.26.4</t>
  </si>
  <si>
    <t>Balance-a</t>
  </si>
  <si>
    <t>The organization shall report information in an unbiased way and provide a fair representation of the
organization’s negative and positive impacts.</t>
  </si>
  <si>
    <t>Balance</t>
  </si>
  <si>
    <t>Clarity-a</t>
  </si>
  <si>
    <t>The organization shall present information in a way that is accessible and understandable.</t>
  </si>
  <si>
    <t>Clarity</t>
  </si>
  <si>
    <t>102 Background</t>
  </si>
  <si>
    <t>Background</t>
  </si>
  <si>
    <t>103 Background</t>
  </si>
  <si>
    <t>103 Disclosures</t>
  </si>
  <si>
    <t>Disclosures</t>
  </si>
  <si>
    <t>103 Reporting Requirements</t>
  </si>
  <si>
    <t>Reporting Requirements</t>
  </si>
  <si>
    <t>11.1.1 Additional Sector Recommendations</t>
  </si>
  <si>
    <t>• Describe actions taken to manage flaring and venting and the effectiveness of actions taken.</t>
  </si>
  <si>
    <t>11.1.1 Disclosure</t>
  </si>
  <si>
    <t>3-3 Management of material topics</t>
  </si>
  <si>
    <t>11.1.1 GRI Standard</t>
  </si>
  <si>
    <t>11.1.2 Disclosure</t>
  </si>
  <si>
    <t>Disclosure 302-1 Energy consumption within the organization</t>
  </si>
  <si>
    <t>11.1.2 GRI Standard</t>
  </si>
  <si>
    <t>GRI 302: Energy 2016</t>
  </si>
  <si>
    <t>11.1.3 Disclosure</t>
  </si>
  <si>
    <t>Disclosure 302-2 Energy consumption outside of the organization</t>
  </si>
  <si>
    <t>11.1.3 GRI Standard</t>
  </si>
  <si>
    <t>11.1.4 Disclosure</t>
  </si>
  <si>
    <t>Disclosure 302-3 Energy intensity</t>
  </si>
  <si>
    <t>11.1.4 GRI Standard</t>
  </si>
  <si>
    <t>11.1.5 Additional Sector Recommendations</t>
  </si>
  <si>
    <t>• Report the percentage of gross direct (Scope 1) GHG emissions from CH4.
• Report the breakdown of gross direct (Scope 1) GHG emissions by type of source (stationary, combustion, process, fugitive).</t>
  </si>
  <si>
    <t>11.1.5 Disclosure</t>
  </si>
  <si>
    <t>Disclosure 305-1 Direct (Scope 1) GHG emissions</t>
  </si>
  <si>
    <t>11.1.5 GRI Standard</t>
  </si>
  <si>
    <t>GRI 305: Emissions 2016</t>
  </si>
  <si>
    <t>11.1.6 Disclosure</t>
  </si>
  <si>
    <t>Disclosure 305-2 Energy indirect (Scope 2) GHG emissions</t>
  </si>
  <si>
    <t>11.1.6 GRI Standard</t>
  </si>
  <si>
    <t>11.1.7 Disclosure</t>
  </si>
  <si>
    <t>Disclosure 305-3 Other indirect (Scope 3) GHG emissions</t>
  </si>
  <si>
    <t>11.1.7 GRI Standard</t>
  </si>
  <si>
    <t>11.1.8 Disclosure</t>
  </si>
  <si>
    <t>Disclosure 305-4 GHG emissions intensity</t>
  </si>
  <si>
    <t>11.1.8 GRI Standard</t>
  </si>
  <si>
    <t>11.10.1 GRI Standard</t>
  </si>
  <si>
    <t>11.10.1 Disclosure</t>
  </si>
  <si>
    <t>11.10.2 Disclosure</t>
  </si>
  <si>
    <t>Disclosure 401-1 New employee hires and employee turnover</t>
  </si>
  <si>
    <t>11.10.2 GRI Standard</t>
  </si>
  <si>
    <t>GRI 401: Employment 2016</t>
  </si>
  <si>
    <t>11.10.3 GRI Standard</t>
  </si>
  <si>
    <t>11.10.3 Disclosure</t>
  </si>
  <si>
    <t>Disclosure 401-2 Benefits provided to full-time employees that are not provided to temporary or part-time employees</t>
  </si>
  <si>
    <t>11.10.4 Disclosure</t>
  </si>
  <si>
    <t>Disclosure 401-3 Parental leave</t>
  </si>
  <si>
    <t>11.10.4 GRI Standard</t>
  </si>
  <si>
    <t>11.10.5 Disclosure</t>
  </si>
  <si>
    <t>Disclosure 402-1 Minimum notice periods regarding operational changes</t>
  </si>
  <si>
    <t>11.10.5 GRI Standard</t>
  </si>
  <si>
    <t>GRI 402: Labor/Management Relations 2016</t>
  </si>
  <si>
    <t>11.10.6 GRI Standard</t>
  </si>
  <si>
    <t>GRI 404: Training and Education 2016</t>
  </si>
  <si>
    <t>11.10.6 Disclosure</t>
  </si>
  <si>
    <t>Disclosure 404-1 Average hours of training per year per employee</t>
  </si>
  <si>
    <t>11.10.7 Disclosure</t>
  </si>
  <si>
    <t>Disclosure 404-2 Programs for upgrading employee skills and transition assistance programs</t>
  </si>
  <si>
    <t>11.10.7 GRI Standard</t>
  </si>
  <si>
    <t>11.10.8 GRI Standard</t>
  </si>
  <si>
    <t>GRI 414: Supplier Social Assessment 2016</t>
  </si>
  <si>
    <t>11.10.8 Disclosure</t>
  </si>
  <si>
    <t>Disclosure 414-1 New suppliers that were screened using social criteria</t>
  </si>
  <si>
    <t>11.10.9 Disclosure</t>
  </si>
  <si>
    <t>Disclosure 414-2 Negative social impacts in the supply chain and actions taken</t>
  </si>
  <si>
    <t>11.10.9 GRI Standard</t>
  </si>
  <si>
    <t>11.11.1 GRI Standard</t>
  </si>
  <si>
    <t>11.11.1 Disclosure</t>
  </si>
  <si>
    <t>11.11.2 GRI Standard</t>
  </si>
  <si>
    <t>GRI 202: Market Presence 2016</t>
  </si>
  <si>
    <t>11.11.2 Disclosure</t>
  </si>
  <si>
    <t>Disclosure 202-2 Proportion of senior management hired from the local community</t>
  </si>
  <si>
    <t>11.11.3 Disclosure</t>
  </si>
  <si>
    <t>11.11.3 GRI Standard</t>
  </si>
  <si>
    <t>11.11.4 Disclosure</t>
  </si>
  <si>
    <t>11.11.4 GRI Standard</t>
  </si>
  <si>
    <t>11.11.5 Disclosure</t>
  </si>
  <si>
    <t>Disclosure 405-1 Diversity of governance bodies and employees</t>
  </si>
  <si>
    <t>11.11.5 GRI Standard</t>
  </si>
  <si>
    <t>GRI 405: Diversity and Equal Opportunity 2016</t>
  </si>
  <si>
    <t>11.11.6 GRI Standard</t>
  </si>
  <si>
    <t>11.11.6 Disclosure</t>
  </si>
  <si>
    <t>Disclosure 405-2 Ratio of basic salary and remuneration</t>
  </si>
  <si>
    <t>11.11.7 GRI Standard</t>
  </si>
  <si>
    <t>GRI 406: Nondiscrimination 2016</t>
  </si>
  <si>
    <t>11.11.7 Disclosure</t>
  </si>
  <si>
    <t>Disclosure 406-1 Incidents of discrimination and corrective actions taken</t>
  </si>
  <si>
    <t>11.12.1 GRI Standard</t>
  </si>
  <si>
    <t>11.12.1 Disclosure</t>
  </si>
  <si>
    <t>11.12.2 Disclosure</t>
  </si>
  <si>
    <t>Disclosure 409-1 Operations and suppliers at significant risk for incidents of forced or compulsory labor</t>
  </si>
  <si>
    <t>11.12.2 GRI Standard</t>
  </si>
  <si>
    <t>GRI 409: Forced or Compulsory Labor 2016</t>
  </si>
  <si>
    <t>11.12.3 Disclosure</t>
  </si>
  <si>
    <t>11.12.3 GRI Standard</t>
  </si>
  <si>
    <t>11.13.1 Disclosure</t>
  </si>
  <si>
    <t>11.13.1 GRI Standard</t>
  </si>
  <si>
    <t>11.13.2 GRI Standard</t>
  </si>
  <si>
    <t>GRI 407: Freedom of Association and Collective Bargaining 2016</t>
  </si>
  <si>
    <t>11.13.2 Disclosure</t>
  </si>
  <si>
    <t>Disclosure 407-1 Operations and suppliers in which the right to freedom of association and collective bargaining may be at risk</t>
  </si>
  <si>
    <t>11.14.1 GRI Standard</t>
  </si>
  <si>
    <t>11.14.1 Additional Sector Recommendations</t>
  </si>
  <si>
    <t xml:space="preserve">• Describe the community development programs in place that are intended to
enhance positive impacts for local communities, including the approach to
providing employment, procurement, and training opportunities.
</t>
  </si>
  <si>
    <t>11.14.1 Disclosure</t>
  </si>
  <si>
    <t>11.14.2 Disclosure</t>
  </si>
  <si>
    <t>Disclosure 201-1 Direct economic value generated and distributed</t>
  </si>
  <si>
    <t>11.14.2 GRI Standard</t>
  </si>
  <si>
    <t>GRI 201: Economic Performance 2016</t>
  </si>
  <si>
    <t>11.14.2 Additional Sector Recommendations</t>
  </si>
  <si>
    <t>• Report direct economic value generated and distributed (EVG&amp;D) by project.</t>
  </si>
  <si>
    <t>11.14.3 Disclosure</t>
  </si>
  <si>
    <t>11.14.3 GRI Standard</t>
  </si>
  <si>
    <t>11.14.4 Disclosure</t>
  </si>
  <si>
    <t>Disclosure 203-1 Infrastructure investments and services supported</t>
  </si>
  <si>
    <t>11.14.4 GRI Standard</t>
  </si>
  <si>
    <t>GRI 203: Indirect Economic Impacts 2016</t>
  </si>
  <si>
    <t>11.14.5 GRI Standard</t>
  </si>
  <si>
    <t>11.14.5 Disclosure</t>
  </si>
  <si>
    <t>Disclosure 203-2 Significant indirect economic impacts</t>
  </si>
  <si>
    <t>11.14.6 Disclosure</t>
  </si>
  <si>
    <t>Disclosure 204-1 Proportion of spending on local suppliers</t>
  </si>
  <si>
    <t>11.14.6 GRI Standard</t>
  </si>
  <si>
    <t>GRI 204: Procurement Practices 2016</t>
  </si>
  <si>
    <t>11.15.1 GRI Standard</t>
  </si>
  <si>
    <t>11.15.1 Disclosure</t>
  </si>
  <si>
    <t>11.15.1 Additional Sector Recommendations</t>
  </si>
  <si>
    <t>• Describe the approach to identifying stakeholders within local communities and to engaging with them.
• List the vulnerable groups that the organization has identified within local communities.
• List any collective or individual rights that the organization has identified that are of particular concern for local communities.
• Describe the approach to engaging with vulnerable groups, including:
- how it seeks to ensure meaningful engagement; and
- how it seeks to ensure safe and equitable gender participations.</t>
  </si>
  <si>
    <t>11.15.2 GRI Standard</t>
  </si>
  <si>
    <t>GRI 413: Local Communities 2016</t>
  </si>
  <si>
    <t>11.15.2 Disclosure</t>
  </si>
  <si>
    <t>Disclosure 413-1 Operations with local community engagement, impact assessments, and development programs</t>
  </si>
  <si>
    <t>11.15.3 GRI Standard</t>
  </si>
  <si>
    <t>11.15.3 Disclosure</t>
  </si>
  <si>
    <t>Disclosure 413-2 Operations with significant actual and potential negative impacts on local communities</t>
  </si>
  <si>
    <t>11.15.3 Additional Sector Recommendations</t>
  </si>
  <si>
    <t>•Describe impacts on the health of local communities as a result of exposure to
pollution caused by operations or use of hazardous substances.</t>
  </si>
  <si>
    <t>11.15.4 Additional Sector Disclosures</t>
  </si>
  <si>
    <t xml:space="preserve">
Report the number and type of grievances from local communities identified, including:
• percentage of the grievances that were addressed and resolved;
• percentage of the grievances that were resolved through remediation.</t>
  </si>
  <si>
    <t>11.16.1 Additional Sector Recommendations</t>
  </si>
  <si>
    <t>• Describe the approach to engaging with affected vulnerable groups, including:
- how the organization seeks to ensure engagement is meaningful;
- how the organization seeks to ensure safe and equitable gender
participation.
• Describe the approach to providing remediation to local communities or
individuals subject to involuntary resettlement, such as the process for
establishing compensation for loss of assets or other assistance to improve
or restore standards of living or livelihoods.</t>
  </si>
  <si>
    <t>11.16.1 Disclosure</t>
  </si>
  <si>
    <t>11.16.1 GRI Standard</t>
  </si>
  <si>
    <t>11.16.2 Additional Sector Disclosures</t>
  </si>
  <si>
    <t xml:space="preserve">
List the locations of operations that caused or contributed to involuntary resettlement or where such resettlement is ongoing. For each location, describe how peoples’ livelihoods and human rights were affected and restored</t>
  </si>
  <si>
    <t>11.17.1 GRI Standard</t>
  </si>
  <si>
    <t>11.17.1 Disclosure</t>
  </si>
  <si>
    <t>11.17.1 Additional Sector Recommendations</t>
  </si>
  <si>
    <t>•Describe the community development programs that are intended to enhance positive impacts for indigenous peoples, including the approach to providing employment, procurement, and training opportunities.
•Describe the approach of engaging with indigenous peoples, including:
- how the organization seeks to ensure engagement is meaningful;
- how the organization seeks to ensure indigenous women can participate safely and equitably.</t>
  </si>
  <si>
    <t>11.17.2 Disclosure</t>
  </si>
  <si>
    <t>Disclosure 411-1 Incidents of violations involving rights of indigenous peoples</t>
  </si>
  <si>
    <t>11.17.2 GRI Standard</t>
  </si>
  <si>
    <t>GRI 411: Rights of Indigenous Peoples 2016</t>
  </si>
  <si>
    <t>11.17.2 Additional Sector Recommendations</t>
  </si>
  <si>
    <t>• Describe the identified incidents of violations involving the rights of indigenous peoples.</t>
  </si>
  <si>
    <t>11.17.3 Additional Sector Disclosures</t>
  </si>
  <si>
    <t xml:space="preserve">
List the locations of operations where indigenous peoples are present or affected by activities of the organization</t>
  </si>
  <si>
    <t>11.17.4 Additional Sector Disclosures</t>
  </si>
  <si>
    <t xml:space="preserve">
Report if the organization has been involved in a process of seeking free, prior and informed consent (FPIC) from indigenous peoples for any of the organization’s activities, including, in each case:
• whether the process has been mutually accepted by the organization and the affected indigenous peoples;
• whether an agreement has been reached, and if so, if the agreement is publicly available.</t>
  </si>
  <si>
    <t>11.18.1 Additional Sector Recommendations</t>
  </si>
  <si>
    <t>• List the locations of operations in areas of conflict.
• Describe the approach to ensuring respect for human rights by public and pivate security providers.</t>
  </si>
  <si>
    <t>11.18.1 GRI Standard</t>
  </si>
  <si>
    <t>11.18.1 Disclosure</t>
  </si>
  <si>
    <t>11.18.2 GRI Standard</t>
  </si>
  <si>
    <t>Disclosure 410-1 Security personnel trained in human rights policies or procedures</t>
  </si>
  <si>
    <t>11.19.1 Disclosure</t>
  </si>
  <si>
    <t>11.19.1 GRI Standard</t>
  </si>
  <si>
    <t>11.19.2 Disclosure</t>
  </si>
  <si>
    <t>Disclosure 206-1 Legal actions for anti-competitive behavior, anti-trust, and monopoly practices</t>
  </si>
  <si>
    <t>11.19.2 GRI Standard</t>
  </si>
  <si>
    <t>GRI 206: Anti-competitive Behavior 2016</t>
  </si>
  <si>
    <t>11.2.1 Additional Sector Recommendations</t>
  </si>
  <si>
    <t>• Describe policies, commitments, and actions of the organization to prevent or mitigate the impacts of the transition to a low-carbon economy on workers and local communities.
• Report the level and function within the organization that has been assigned responsibility for managing risks and opportunities due to climate change.
• Describe the board’s oversight in managing risks and opportunities due to climate change.
• Report whether responsibility to manage climate change-related impacts is linked to performance assessments or incentive mechanisms, including in the remuneration policies for highest governance body members and senior executives.
• Describe the climate change-related scenarios used to assess the resilience of the organization’s strategy, including a 2°C or lower scenario.</t>
  </si>
  <si>
    <t>11.2.1 Disclosure</t>
  </si>
  <si>
    <t>11.2.1 GRI Standard</t>
  </si>
  <si>
    <t>11.2.2 Additional Sector Recommendations</t>
  </si>
  <si>
    <t>• Report the emissions potential for proven and probable reserves.
• Report the internal carbon-pricing and oil and gas pricing assumptions that have informed the identification of risks and opportunities due to climate change.
• Describe how climate change-related risks and opportunities affect or could affect the organization’s operations or revenue, including:
- development of currently proven and probable reserves;
- potential write-offs and early closure of existing assets;
- oil and gas production volumes for the current reporting period and projected volumes for the next five years.
• Report the percentage of capital expenditure (CapEx) that is allocated to investments in:
- prospection, exploration and development of new reserves;
- energy from renewable sources (by type of source);
- technologies to remove CO2 from the atmosphere and nature-based solutions to mitigate climate change;
- other research and development initiatives that can address the organization’s risks related to climate change.
• Report net mass of CO2 in metric tons captured and removed from the atmosphere (CO2 stored less the GHG emitted in the process).</t>
  </si>
  <si>
    <t>11.2.2 Disclosure</t>
  </si>
  <si>
    <t>Disclosure 201-2 Financial implications and other risks and opportunities due to climate change</t>
  </si>
  <si>
    <t>11.2.2 GRI Standard</t>
  </si>
  <si>
    <t>11.2.3 Additional Sector Recommendations</t>
  </si>
  <si>
    <t>• Report how the goals and targets for GHG emissions are set, specify whether they are informed by scientific consensus and list any authoritative intergovernmental instruments or mandatory legislation the goals and targets are aligned with.
• Report the scopes (1, 2, 3) of GHG emissions, activities, and business relationships to which the goals and targets apply.
• Report the baseline for the goals and targets and the timeline for achieving them.</t>
  </si>
  <si>
    <t>11.2.3 Disclosure</t>
  </si>
  <si>
    <t>Disclosure 305-5 Reduction of GHG emissions</t>
  </si>
  <si>
    <t>11.2.3 GRI Standard</t>
  </si>
  <si>
    <t>11.2.4 Additional Sector Disclosures</t>
  </si>
  <si>
    <t xml:space="preserve">
Describe the organization’s approach to public policy development and lobbying on climate change, including: 
• the organization’s stance on significant issues related to climate change that are the focus of its participation in public policy development and lobbying, and any differences between these positions and its stated policies, goals, or other public positions;
• whether it is a member of, or contributes to, any representative associations or committees that participate in public policy development and lobbying on climate change, including:
- the nature of this contribution;
- any differences between the organization’s stated policies, goals, or other public positions on significant issues related to climate change; and the positions of the representative associations or committees.</t>
  </si>
  <si>
    <t>11.20.1 Additional Sector Recommendations</t>
  </si>
  <si>
    <t>•Describe how potential impacts of corruption or risks of corruption are managed in the organization’s supply chain.
•Describe the whistleblowing and other mechanisms in place for individuals to raise concerns about corruption.</t>
  </si>
  <si>
    <t>11.20.1 Disclosure</t>
  </si>
  <si>
    <t>11.20.1 GRI Standard</t>
  </si>
  <si>
    <t>11.20.2 Disclosure</t>
  </si>
  <si>
    <t>Disclosure 205-1 Operations assessed for risks related to corruption</t>
  </si>
  <si>
    <t>11.20.2 GRI Standard</t>
  </si>
  <si>
    <t>GRI 205: Anti-corruption 2016</t>
  </si>
  <si>
    <t>11.20.3 Disclosure</t>
  </si>
  <si>
    <t>Disclosure 205-2 Communication and training about anti-corruption policies and procedures</t>
  </si>
  <si>
    <t>11.20.3 GRI Standard</t>
  </si>
  <si>
    <t>11.20.4 Disclosure</t>
  </si>
  <si>
    <t>Disclosure 205-3 Confirmed incidents of corruption and actions taken</t>
  </si>
  <si>
    <t>11.20.4 GRI Standard</t>
  </si>
  <si>
    <t>11.20.5 Additional Sector Disclosures</t>
  </si>
  <si>
    <t xml:space="preserve">
Describe the approach to contract transparency, including: 
• whether contracts and licenses are made publicly and, if so, where they are published;
• if contracts or licenses are not publicly available, the reason for this and actions taken to make them public in the future</t>
  </si>
  <si>
    <t>11.20.6 Additional Sector Disclosures</t>
  </si>
  <si>
    <t xml:space="preserve">
List the organization’s beneficial owners and explain how the organization identifies the beneficial owners of business partners, including joint ventures and suppliers.</t>
  </si>
  <si>
    <t>11.21.1 GRI Standard</t>
  </si>
  <si>
    <t>11.21.1 Disclosure</t>
  </si>
  <si>
    <t>11.21.2 GRI Standard</t>
  </si>
  <si>
    <t>11.21.2 Disclosure</t>
  </si>
  <si>
    <t>11.21.3 Disclosure</t>
  </si>
  <si>
    <t>Disclosure 201-4 Financial assistance received from government</t>
  </si>
  <si>
    <t>11.21.3 Additional Sector Recommendations</t>
  </si>
  <si>
    <t>For state-owned organizations (SOE):
• Report the financial relationship between the government and the SOE.</t>
  </si>
  <si>
    <t>11.21.3 GRI Standard</t>
  </si>
  <si>
    <t>11.21.4 Disclosure</t>
  </si>
  <si>
    <t>Disclosure 207-1 Approach to tax</t>
  </si>
  <si>
    <t>11.21.4 GRI Standard</t>
  </si>
  <si>
    <t>GRI 207: Tax 2019</t>
  </si>
  <si>
    <t>11.21.5 Disclosure</t>
  </si>
  <si>
    <t>Disclosure 207-2 Tax governance, control, and risk management</t>
  </si>
  <si>
    <t>11.21.5 GRI Standard</t>
  </si>
  <si>
    <t>11.21.6 Disclosure</t>
  </si>
  <si>
    <t>Disclosure 207-3 Stakeholder engagement and management of concerns related to tax</t>
  </si>
  <si>
    <t>11.21.6 GRI Standard</t>
  </si>
  <si>
    <t>11.21.7 Disclosure</t>
  </si>
  <si>
    <t>Disclosure 207-4 Country-by-country reporting</t>
  </si>
  <si>
    <t>11.21.7 Additional Sector Recommendations</t>
  </si>
  <si>
    <t>• Report a breakdown of the payments to governments levied at the project-level, by project and the following revenue streams, if applicable:
- The host government’s production entitlement;
- National state-owned company production;
- Royalties;
- Dividends;
- Bonuses (e.g., signature, discovery, and production bonuses);
- License fees, rental fees, entry fees; and other considerations for licenses or concessions;
- Any other significant payments and material benefits to government.
• Report the value of any thresholds that have been applied and any other contextual information necessary to understand how the project-level payments to governments reported have been compiled.</t>
  </si>
  <si>
    <t>11.21.7 GRI Standard</t>
  </si>
  <si>
    <t>11.21.8 Additional Sector Disclosures</t>
  </si>
  <si>
    <t xml:space="preserve">
For oil and gas purchased from the state, or from third parties appointed by the state to sell on their behalf, report:
• volumes and types of oil and gas purchased;
• full names of the buying entity and the recipient of the payment;
• payments made for the purchase.</t>
  </si>
  <si>
    <t>11.22.1 GRI Standard</t>
  </si>
  <si>
    <t>11.22.1 Additional Sector Recommendations</t>
  </si>
  <si>
    <t>• Describe the organization’s stance on significant issues that are the focus of its participation in public policy development and lobbying; and any differences between these positions and its stated policies, goals, or other public positions. 
• Report whether the organization is a member of, or contributes to, any representative associations or committees that participate in public policy development and lobbying, including: 
- the nature of this contribution; 
- any differences between the organization’s stated policies, goals, or other public positions on significant issues related to climate change, and the positions of the representative associations or committees.</t>
  </si>
  <si>
    <t>11.22.1 Disclosure</t>
  </si>
  <si>
    <t>11.22.2 GRI Standard</t>
  </si>
  <si>
    <t>GRI 415: Public Policy 2016</t>
  </si>
  <si>
    <t>11.22.2 Disclosure</t>
  </si>
  <si>
    <t>Disclosure 415-1 Political contributions</t>
  </si>
  <si>
    <t>11.3.1 Disclosure</t>
  </si>
  <si>
    <t>11.3.1 GRI Standard</t>
  </si>
  <si>
    <t>11.3.2 Disclosure</t>
  </si>
  <si>
    <t>Disclosure 305-7 Nitrogen oxides (NOX), sulfur oxides (SOX), and other significant air emissions</t>
  </si>
  <si>
    <t>11.3.2 GRI Standard</t>
  </si>
  <si>
    <t>11.3.3 Additional Sector Recommendations</t>
  </si>
  <si>
    <t>• Describe actions taken to improve product quality to reduce air emissions.</t>
  </si>
  <si>
    <t>11.3.3 Disclosure</t>
  </si>
  <si>
    <t>Disclosure 416-1 Assessment of the health and safety impacts of product and service categories</t>
  </si>
  <si>
    <t>11.3.3 GRI Standard</t>
  </si>
  <si>
    <t>GRI 416: Customer Health and Safety 2016</t>
  </si>
  <si>
    <t>11.4.1 Additional Sector Recommendations</t>
  </si>
  <si>
    <t>• Describe policies and commitments to achieving no net loss or a net gain to biodiversity on operational sites; and whether these commitments apply to existing and future operations and to operations beyond areas of high biodiversity value.
• Report whether application of the mitigation hierarchy has informed actions to manage biodiversity-related impacts.</t>
  </si>
  <si>
    <t>11.4.1 Disclosure</t>
  </si>
  <si>
    <t>11.4.1 GRI Standard</t>
  </si>
  <si>
    <t>11.4.2 Disclosure</t>
  </si>
  <si>
    <t>Disclosure 304-1 Operational sites owned, leased, managed in, or adjacent to, protected areas and areas of high biodiversity value outside protected areas</t>
  </si>
  <si>
    <t>11.4.2 GRI Standard</t>
  </si>
  <si>
    <t>GRI 304: Biodiversity 2016</t>
  </si>
  <si>
    <t>11.4.3 Additional Sector Recommendations</t>
  </si>
  <si>
    <t>• Report significant impacts on biodiversity with reference to affected habitats and ecosystems.</t>
  </si>
  <si>
    <t>11.4.3 Disclosure</t>
  </si>
  <si>
    <t>Disclosure 304-2 Significant impacts of activities, products, and services on biodiversity</t>
  </si>
  <si>
    <t>11.4.3 GRI Standard</t>
  </si>
  <si>
    <t>11.4.4 Additional Sector Recommendations</t>
  </si>
  <si>
    <t>• Describe how the application of the mitigation hierarchy, if applicable, has resulted in:
- areas protected through avoidance measures or offset measures;
- areas restored through on-site restoration measures or offset measures.</t>
  </si>
  <si>
    <t>11.4.4 Disclosure</t>
  </si>
  <si>
    <t>Disclosure 304-3 Habitats protected or restored</t>
  </si>
  <si>
    <t>11.4.4 GRI Standard</t>
  </si>
  <si>
    <t>11.4.5 Disclosure</t>
  </si>
  <si>
    <t>Disclosure 304-4 IUCN Red List species and national conservation list species with habitats in areas affected by operations</t>
  </si>
  <si>
    <t>11.4.5 GRI Standard</t>
  </si>
  <si>
    <t>11.5.1 Disclosure</t>
  </si>
  <si>
    <t>11.5.1 GRI Standard</t>
  </si>
  <si>
    <t>11.5.2 Disclosure</t>
  </si>
  <si>
    <t>Disclosure 306-1 Waste generation and significant waste-related impacts</t>
  </si>
  <si>
    <t>11.5.2 GRI Standard</t>
  </si>
  <si>
    <t>GRI 306: Waste 2020</t>
  </si>
  <si>
    <t>11.5.3 Disclosure</t>
  </si>
  <si>
    <t>Disclosure 306-2 Management of significant waste-related impacts</t>
  </si>
  <si>
    <t>11.5.3 GRI Standard</t>
  </si>
  <si>
    <t>11.5.4 Additional Sector Recommendations</t>
  </si>
  <si>
    <t>• When reporting the composition of the waste generated, include a breakdown of the following waste streams, if applicable:
- Drilling waste (muds and cuttings);
- Scale and sludges;
- Tailings.</t>
  </si>
  <si>
    <t>11.5.4 Disclosure</t>
  </si>
  <si>
    <t>Disclosure 306-3 Waste generated</t>
  </si>
  <si>
    <t>11.5.4 GRI Standard</t>
  </si>
  <si>
    <t>11.5.5 Additional Sector Recommendations</t>
  </si>
  <si>
    <t>• When reporting the composition of the waste diverted from disposal, include a breakdown of the following waste streams, if applicable:
- Drilling waste (muds and cuttings);
- Scale and sludges;
- Tailings.</t>
  </si>
  <si>
    <t>11.5.5 Disclosure</t>
  </si>
  <si>
    <t>Disclosure 306-4 Waste diverted from disposal</t>
  </si>
  <si>
    <t>11.5.5 GRI Standard</t>
  </si>
  <si>
    <t>11.5.6 Additional Sector Recommendations</t>
  </si>
  <si>
    <t>• When reporting the composition of the waste directed to disposal, include a breakdown of the following waste streams, if applicable:
- Drilling waste (muds and cuttings);
- Scale and sludges;
- Tailings.</t>
  </si>
  <si>
    <t>11.5.6 Disclosure</t>
  </si>
  <si>
    <t>Disclosure 306-5 Waste directed to disposal</t>
  </si>
  <si>
    <t>11.5.6 GRI Standard</t>
  </si>
  <si>
    <t>11.6.1 Disclosure</t>
  </si>
  <si>
    <t>11.6.1 GRI Standard</t>
  </si>
  <si>
    <t>11.6.2 Disclosure</t>
  </si>
  <si>
    <t>Disclosure 303-1 Interactions with water as a shared resource</t>
  </si>
  <si>
    <t>11.6.2 GRI Standard</t>
  </si>
  <si>
    <t>GRI 303: Water and Effluents 2018</t>
  </si>
  <si>
    <t>11.6.3 Disclosure</t>
  </si>
  <si>
    <t>Disclosure 303-2 Management of water discharge-related impacts</t>
  </si>
  <si>
    <t>11.6.3 GRI Standard</t>
  </si>
  <si>
    <t>11.6.4 Disclosure</t>
  </si>
  <si>
    <t>Disclosure 303-3 Water withdrawal</t>
  </si>
  <si>
    <t>11.6.4 GRI Standard</t>
  </si>
  <si>
    <t>11.6.5 Additional Sector Recommendations</t>
  </si>
  <si>
    <t>• Report volume in megaliters of produced water and process wastewater
discharged.
• Report the concentration (mg/L) of hydrocarbons discharged in produced water
and process wastewater.</t>
  </si>
  <si>
    <t>11.6.5 Disclosure</t>
  </si>
  <si>
    <t>Disclosure 303-4 Water discharge</t>
  </si>
  <si>
    <t>11.6.5 GRI Standard</t>
  </si>
  <si>
    <t>11.6.6 Disclosure</t>
  </si>
  <si>
    <t>Disclosure 303-5 Water consumption</t>
  </si>
  <si>
    <t>11.6.6 GRI Standard</t>
  </si>
  <si>
    <t>11.7.1 Disclosure</t>
  </si>
  <si>
    <t>11.7.1 GRI Standard</t>
  </si>
  <si>
    <t>11.7.2 Additional Sector Recommendations</t>
  </si>
  <si>
    <t>• Describe the approach to engaging workers in advance of significant operational changes.</t>
  </si>
  <si>
    <t>11.7.2 Disclosure</t>
  </si>
  <si>
    <t>11.7.2 GRI Standard</t>
  </si>
  <si>
    <t>11.7.3 Disclosure</t>
  </si>
  <si>
    <t>11.7.3 GRI Standard</t>
  </si>
  <si>
    <t>11.7.4 Additional Sector Disclosures</t>
  </si>
  <si>
    <t xml:space="preserve">
List the operational sites that: 
• have closure and rehabilitation plans in place;
• have been closed;
• are in the process of being closed.</t>
  </si>
  <si>
    <t>11.7.5 Additional Sector Disclosures</t>
  </si>
  <si>
    <t xml:space="preserve">
List the decommissioned structures left in place and describe the rationale for leaving them in place.</t>
  </si>
  <si>
    <t>11.7.6 Additional Sector Disclosures</t>
  </si>
  <si>
    <t xml:space="preserve">
Report the total monetary value of financial provisions for closure and rehabilitation made by the organization, including post-closure monitoring and aftercare for operational sites.</t>
  </si>
  <si>
    <t>11.8.1 Disclosure</t>
  </si>
  <si>
    <t>11.8.1 GRI Standard</t>
  </si>
  <si>
    <t>11.8.2 Additional Sector Recommendations</t>
  </si>
  <si>
    <t>• For each significant spill, report the cause of the spill and the volume of spill recovered.</t>
  </si>
  <si>
    <t>11.8.2 Disclosure</t>
  </si>
  <si>
    <t>Disclosure 306-3 Significant spills</t>
  </si>
  <si>
    <t>11.8.2 GRI Standard</t>
  </si>
  <si>
    <t>GRI 306: Effluents and Waste 2016</t>
  </si>
  <si>
    <t>11.8.3 Additional Sector Disclosures</t>
  </si>
  <si>
    <t xml:space="preserve">
Report the total number of Tier 1 and Tier 2 process safety events, and a breakdown of this total by business activity (e.g., exploration, development, production, closure and rehabilitation, refining, processing, transportation, storage).</t>
  </si>
  <si>
    <t>11.8.4 Additional Sector Disclosures</t>
  </si>
  <si>
    <t xml:space="preserve">
The following additional sector disclosures are for organizations with oil sands mining operations. 
• List the organization’s tailings facilities.
• For each tailings facility:
- describe the tailings facility;
- report whether the facility is active, inactive, or closed;
- report the date and main findings of the most recent risk assessment.
• Describe actions taken to:
- manage impacts from tailings facilities, including during closure and post-closure; 
- prevent catastrophic failures of tailings facilities. </t>
  </si>
  <si>
    <t>11.9.1 Disclosure</t>
  </si>
  <si>
    <t>11.9.1 GRI Standard</t>
  </si>
  <si>
    <t>11.9.10 Disclosure</t>
  </si>
  <si>
    <t>Disclosure 403-9 Work-related injuries</t>
  </si>
  <si>
    <t>11.9.10 GRI Standard</t>
  </si>
  <si>
    <t>GRI 403: Occupational Health and Safety 2018</t>
  </si>
  <si>
    <t>11.9.11 Disclosure</t>
  </si>
  <si>
    <t>Disclosure 403-10 Work-related ill health</t>
  </si>
  <si>
    <t>11.9.11 GRI Standard</t>
  </si>
  <si>
    <t>11.9.2 Disclosure</t>
  </si>
  <si>
    <t>Disclosure 403-1 Occupational health and safety management system</t>
  </si>
  <si>
    <t>11.9.2 GRI Standard</t>
  </si>
  <si>
    <t>11.9.3 Disclosure</t>
  </si>
  <si>
    <t>Disclosure 403-2 Hazard identification, risk assessment, and incident investigation</t>
  </si>
  <si>
    <t>11.9.3 GRI Standard</t>
  </si>
  <si>
    <t>11.9.4 Disclosure</t>
  </si>
  <si>
    <t>Disclosure 403-3 Occupational health services</t>
  </si>
  <si>
    <t>11.9.4 GRI Standard</t>
  </si>
  <si>
    <t>11.9.5 Disclosure</t>
  </si>
  <si>
    <t>Disclosure 403-4 Worker participation, consultation, and communication on occupational health and safety</t>
  </si>
  <si>
    <t>11.9.5 GRI Standard</t>
  </si>
  <si>
    <t>11.9.6 Disclosure</t>
  </si>
  <si>
    <t>Disclosure 403-5 Worker training on occupational health and safety</t>
  </si>
  <si>
    <t>11.9.6 GRI Standard</t>
  </si>
  <si>
    <t>11.9.7 Disclosure</t>
  </si>
  <si>
    <t>Disclosure 403-6 Promotion of worker health</t>
  </si>
  <si>
    <t>11.9.7 GRI Standard</t>
  </si>
  <si>
    <t>11.9.8 Disclosure</t>
  </si>
  <si>
    <t>Disclosure 403-7 Prevention and mitigation of occupational health and safety impacts directly linked by business relationships</t>
  </si>
  <si>
    <t>11.9.8 GRI Standard</t>
  </si>
  <si>
    <t>11.9.9 Disclosure</t>
  </si>
  <si>
    <t>Disclosure 403-8 Workers covered by an occupational health and safety management system</t>
  </si>
  <si>
    <t>11.9.9 GRI Standard</t>
  </si>
  <si>
    <t>12.1.1 Disclosure</t>
  </si>
  <si>
    <t>Disclosure 3-3 Management of material topics</t>
  </si>
  <si>
    <t>12.1.1 GRI Standard</t>
  </si>
  <si>
    <t>12.1.2 Disclosure</t>
  </si>
  <si>
    <t>12.1.2 GRI Standard</t>
  </si>
  <si>
    <t>12.1.3 Disclosure</t>
  </si>
  <si>
    <t>12.1.3 GRI Standard</t>
  </si>
  <si>
    <t>12.1.4 Disclosure</t>
  </si>
  <si>
    <t>12.1.4 GRI Standard</t>
  </si>
  <si>
    <t>12.1.5 Additional Sector Recommendations</t>
  </si>
  <si>
    <t>12.1.5 Disclosure</t>
  </si>
  <si>
    <t>12.1.5 GRI Standard</t>
  </si>
  <si>
    <t>12.1.6 Disclosure</t>
  </si>
  <si>
    <t>12.1.6 GRI Standard</t>
  </si>
  <si>
    <t>12.1.7 Disclosure</t>
  </si>
  <si>
    <t>12.1.7 GRI Standard</t>
  </si>
  <si>
    <t>12.1.8 Disclosure</t>
  </si>
  <si>
    <t>12.1.8 GRI Standard</t>
  </si>
  <si>
    <t>12.10.1 GRI Standard</t>
  </si>
  <si>
    <t>12.10.1 Disclosure</t>
  </si>
  <si>
    <t>12.10.1 Additional Sector Recommendations</t>
  </si>
  <si>
    <t>• Describe the approach to engaging with affected vulnerable groups, including:
            -	how the organization seeks to ensure meaningful engagement; 
            -	how the organization seeks to ensure safe and equitable gender participation.
• Describe the policies or commitments to providing remediation to local communities or individuals subject to involuntary resettlement, such as the process for establishing compensation for loss of assets or other assistance to improve or restore standards of living or livelihoods.</t>
  </si>
  <si>
    <t>12.10.2 Additional Sector Disclosures</t>
  </si>
  <si>
    <t xml:space="preserve">
List the locations of operations that caused or contributed to involuntary resettlement or where such resettlement is ongoing. For each location, describe how peoples’ livelihoods and human rights were affected and restored.</t>
  </si>
  <si>
    <t>12.11.1 Additional Sector Recommendations</t>
  </si>
  <si>
    <t>• Describe the community development programs that are intended to enhance positive impacts for indigenous peoples, including the approach to providing employment, procurement, and training opportunities.
• Describe the approach to engaging with indigenous peoples, including: 
            -	how the organization seeks to ensure meaningful engagement;
            -	how the organization seeks to ensure safe and equitable gender participation.</t>
  </si>
  <si>
    <t>12.11.1 GRI Standard</t>
  </si>
  <si>
    <t>12.11.1 Disclosure</t>
  </si>
  <si>
    <t>12.11.2 Additional Sector Recommendations</t>
  </si>
  <si>
    <t>12.11.2 GRI Standard</t>
  </si>
  <si>
    <t>12.11.2 Disclosure</t>
  </si>
  <si>
    <t>12.11.3 Additional Sector Disclosures</t>
  </si>
  <si>
    <t xml:space="preserve">
List the locations of operations where indigenous peoples are present or affected by activities of the organization.</t>
  </si>
  <si>
    <t>12.11.4 Additional Sector Disclosures</t>
  </si>
  <si>
    <t xml:space="preserve">
Report if the organization has been involved in a process of seeking free, prior, and informed consent (FPIC) from indigenous peoples for any of the organization’s activities, including, in each case:
• whether the process has been mutually accepted by the organization and the affected indigenous peoples;
• whether an agreement has been reached, and if so, if the agreement is publicly available.</t>
  </si>
  <si>
    <t>12.12.1 GRI Standard</t>
  </si>
  <si>
    <t>12.12.1 Additional Sector Recommendations</t>
  </si>
  <si>
    <t>• List the locations of operations in areas of conflict.
• Describe the approach to ensuring respect for human rights by public and private security providers.</t>
  </si>
  <si>
    <t>12.12.1 Disclosure</t>
  </si>
  <si>
    <t>12.12.2 Disclosure</t>
  </si>
  <si>
    <t>12.12.2 GRI Standard</t>
  </si>
  <si>
    <t>GRI 410: Security Practices 2016</t>
  </si>
  <si>
    <t>12.13.1 Disclosure</t>
  </si>
  <si>
    <t>12.13.1 Additional Sector Recommendations</t>
  </si>
  <si>
    <t>• Report whether the organization complies with the Global Industry Standard on Tailings Management (GISTM) and, if so, provide a link to the most recent information disclosed in line with GISTM Principle 15.</t>
  </si>
  <si>
    <t>12.13.1 GRI Standard</t>
  </si>
  <si>
    <t>12.13.2 Disclosure</t>
  </si>
  <si>
    <t>12.13.2 GRI Standard</t>
  </si>
  <si>
    <t>12.13.3 Additional Sector Disclosures</t>
  </si>
  <si>
    <t xml:space="preserve">
Report the number of critical incidents in the reporting period and describe their impacts.</t>
  </si>
  <si>
    <t>12.13.4 Additional Sector Disclosures</t>
  </si>
  <si>
    <t xml:space="preserve">
• List the organization’s tailings facilities, and report the name, location, and ownership status.
• For each tailings facility:
            -	describe the tailings facility;
            -	report whether the facility is active, inactive, or closed;
            -	report the Consequence Classiﬁcation;
            -	report the date and main findings of the most recent risk assessment;
            -	report the dates of the most recent and next independent technical reviews. 
• Describe actions taken to:
            -	manage impacts from tailings facilities, including during closure and post-closure;
            -	prevent catastrophic failures of tailings facilities.</t>
  </si>
  <si>
    <t>12.14.1 GRI Standard</t>
  </si>
  <si>
    <t>12.14.1 Disclosure</t>
  </si>
  <si>
    <t>12.14.10 GRI Standard</t>
  </si>
  <si>
    <t>12.14.10 Disclosure</t>
  </si>
  <si>
    <t>12.14.11 Disclosure</t>
  </si>
  <si>
    <t>12.14.11 GRI Standard</t>
  </si>
  <si>
    <t>12.14.2 Disclosure</t>
  </si>
  <si>
    <t>12.14.2 GRI Standard</t>
  </si>
  <si>
    <t>12.14.3 Disclosure</t>
  </si>
  <si>
    <t>12.14.3 GRI Standard</t>
  </si>
  <si>
    <t>12.14.4 Disclosure</t>
  </si>
  <si>
    <t>12.14.4 GRI Standard</t>
  </si>
  <si>
    <t>12.14.5 GRI Standard</t>
  </si>
  <si>
    <t>12.14.5 Disclosure</t>
  </si>
  <si>
    <t>12.14.6 Disclosure</t>
  </si>
  <si>
    <t>12.14.6 GRI Standard</t>
  </si>
  <si>
    <t>12.14.7 GRI Standard</t>
  </si>
  <si>
    <t>12.14.7 Disclosure</t>
  </si>
  <si>
    <t>12.14.8 Disclosure</t>
  </si>
  <si>
    <t>12.14.8 GRI Standard</t>
  </si>
  <si>
    <t>12.14.9 Disclosure</t>
  </si>
  <si>
    <t>12.14.9 GRI Standard</t>
  </si>
  <si>
    <t>12.15.1 Disclosure</t>
  </si>
  <si>
    <t>12.15.1 GRI Standard</t>
  </si>
  <si>
    <t>12.15.2 GRI Standard</t>
  </si>
  <si>
    <t>12.15.2 Disclosure</t>
  </si>
  <si>
    <t>12.15.3 GRI Standard</t>
  </si>
  <si>
    <t>12.15.3 Disclosure</t>
  </si>
  <si>
    <t>12.15.4 GRI Standard</t>
  </si>
  <si>
    <t>12.15.4 Disclosure</t>
  </si>
  <si>
    <t>12.15.5 GRI Standard</t>
  </si>
  <si>
    <t>12.15.5 Disclosure</t>
  </si>
  <si>
    <t>12.15.6 Disclosure</t>
  </si>
  <si>
    <t>12.15.6 GRI Standard</t>
  </si>
  <si>
    <t>12.15.7 Disclosure</t>
  </si>
  <si>
    <t>12.15.7 GRI Standard</t>
  </si>
  <si>
    <t>12.15.8 Disclosure</t>
  </si>
  <si>
    <t>12.15.8 GRI Standard</t>
  </si>
  <si>
    <t>12.15.9 Disclosure</t>
  </si>
  <si>
    <t>12.15.9 GRI Standard</t>
  </si>
  <si>
    <t>12.16.1 Disclosure</t>
  </si>
  <si>
    <t>12.16.1 GRI Standard</t>
  </si>
  <si>
    <t>12.16.2 Disclosure</t>
  </si>
  <si>
    <t>Disclosure 408-1 Operations and suppliers at significant risk for incidents of child labor</t>
  </si>
  <si>
    <t>12.16.2 GRI Standard</t>
  </si>
  <si>
    <t>GRI 408: Child labor 2016</t>
  </si>
  <si>
    <t>12.16.3 Disclosure</t>
  </si>
  <si>
    <t>12.16.3 GRI Standard</t>
  </si>
  <si>
    <t>12.17.1 Disclosure</t>
  </si>
  <si>
    <t>12.17.1 GRI Standard</t>
  </si>
  <si>
    <t>12.17.2 GRI Standard</t>
  </si>
  <si>
    <t>12.17.2 Disclosure</t>
  </si>
  <si>
    <t>12.17.3 Disclosure</t>
  </si>
  <si>
    <t>12.17.3 GRI Standard</t>
  </si>
  <si>
    <t>12.18.1 Disclosure</t>
  </si>
  <si>
    <t>12.18.1 GRI Standard</t>
  </si>
  <si>
    <t>12.18.2 GRI Standard</t>
  </si>
  <si>
    <t>12.18.2 Disclosure</t>
  </si>
  <si>
    <t>12.19.1 Disclosure</t>
  </si>
  <si>
    <t>12.19.1 GRI Standard</t>
  </si>
  <si>
    <t>12.19.2 GRI Standard</t>
  </si>
  <si>
    <t>12.19.2 Disclosure</t>
  </si>
  <si>
    <t>Disclosure 202-1 Ratios of standard entry level wage by gender compared to local minimum wage</t>
  </si>
  <si>
    <t>12.19.3 Disclosure</t>
  </si>
  <si>
    <t>12.19.3 GRI Standard</t>
  </si>
  <si>
    <t>12.19.4 GRI Standard</t>
  </si>
  <si>
    <t>12.19.4 Disclosure</t>
  </si>
  <si>
    <t>12.19.5 GRI Standard</t>
  </si>
  <si>
    <t>12.19.5 Disclosure</t>
  </si>
  <si>
    <t>12.19.6 GRI Standard</t>
  </si>
  <si>
    <t>12.19.6 Disclosure</t>
  </si>
  <si>
    <t>12.19.7 Disclosure</t>
  </si>
  <si>
    <t>Disclosure 405-2 Ratio of basic salary and remuneration of women to men</t>
  </si>
  <si>
    <t>12.19.7 GRI Standard</t>
  </si>
  <si>
    <t>12.19.8 Disclosure</t>
  </si>
  <si>
    <t>12.19.8 GRI Standard</t>
  </si>
  <si>
    <t>GRI 406: Non-discrimination 2016</t>
  </si>
  <si>
    <t>12.2.1 Additional Sector Recommendations</t>
  </si>
  <si>
    <t>• Report whether the organization has a transition plan in place. If so, report whether it is a scheduled resolution item at annual general meetings of shareholders (AGM), if applicable.
• Describe policies, commitments, and actions of the organization to prevent or mitigate the impacts of the transition to a low-carbon economy on workers and local communities.
• Report the level and function within the organization that has been assigned responsibility for managing risks and opportunities due to climate change.
• Describe the highest governance body’s oversight in managing risks and opportunities due to climate change.
• Report whether responsibility to manage climate change-related impacts is linked to performance assessments or incentive mechanisms, including in the remuneration policies for highest governance body members and senior executives.
• Describe the climate change-related scenarios used to assess the resilience of the organization’s strategy, including a 2°C or lower scenario.</t>
  </si>
  <si>
    <t>12.2.1 Disclosure</t>
  </si>
  <si>
    <t>12.2.1 GRI Standard</t>
  </si>
  <si>
    <t>12.2.2 Additional Sector Recommendations</t>
  </si>
  <si>
    <t>• Report the emissions potential for proven and probable reserves. 
• Report the internal carbon-pricing and coal pricing assumptions that have informed the identification of risks and opportunities due to climate change.
• Describe how climate-change related risks and opportunities affect or could affect the organization’s operations or revenue, including:
            -	development of currently proven and probable reserves;
            -	potential write-offs and early closure of existing assets;
            -	coal production volumes for the current reporting period and projected volumes for the next five years.
• Report the percentage of capital expenditure (CapEx) that is allocated to investments in:
            -	prospection, exploration, acquisition, and development of new reserves;
            -	expansion of current coal mines;
            -	energy from renewable sources (by type of source);
            -	technologies to remove CO2 from the atmosphere and nature-based solutions to mitigate climate change;
            -	research and development initiatives that can address the organization’s risks related to climate change.
• Report net mass of CO2 in metric tons captured and stored,  broken down by:
            -	Carbon captured at the point source; 
            -	Carbon captured directly from the atmosphere.
• Report planned, ongoing, or completed divestments of coal assets. For each divestment:
            -	describe how the organization considered its policy commitments for responsible business conduct ;
            -	report whether there are provisions in place to ensure that negative impacts from closure are addressed, and that existing closure and rehabilitation plans are followed by the entity acquiring the asset(s).</t>
  </si>
  <si>
    <t>12.2.2 Disclosure</t>
  </si>
  <si>
    <t>12.2.2 GRI Standard</t>
  </si>
  <si>
    <t>12.2.3 Additional Sector Recommendations</t>
  </si>
  <si>
    <t>• Report how the goals and targets for GHG emissions are set, specify whether they are informed by scientific consensus, and list any authoritative intergovernmental instruments or mandatory legislation the goals and targets are aligned with.
• Report the Scopes (1, 2, 3) of GHG emissions, activities, and business relationships to which the goals and targets apply.
• Report the baseline for the goals and targets and the timeline for achieving them.</t>
  </si>
  <si>
    <t>12.2.3 Disclosure</t>
  </si>
  <si>
    <t>12.2.3 GRI Standard</t>
  </si>
  <si>
    <t>12.2.4 Additional Sector Disclosures</t>
  </si>
  <si>
    <t>12.20.1 Additional Sector Recommendations</t>
  </si>
  <si>
    <t>• Describe how potential impacts of corruption or risks of corruption are managed in the organization’s procurement practices and throughout the supply chain.</t>
  </si>
  <si>
    <t>12.20.1 Disclosure</t>
  </si>
  <si>
    <t>12.20.1 GRI Standard</t>
  </si>
  <si>
    <t>12.20.2 GRI Standard</t>
  </si>
  <si>
    <t>12.20.2 Disclosure</t>
  </si>
  <si>
    <t>12.20.3 GRI Standard</t>
  </si>
  <si>
    <t>12.20.3 Disclosure</t>
  </si>
  <si>
    <t>12.20.4 GRI Standard</t>
  </si>
  <si>
    <t>12.20.4 Disclosure</t>
  </si>
  <si>
    <t>12.20.5 Additional Sector Disclosures</t>
  </si>
  <si>
    <t xml:space="preserve">
• Describe the approach to contract transparency, including:
            -	whether contracts and licenses are made publicly available and, if so, where they are published;
            -	if contracts or licenses are not publicly available, the reason for this and actions taken to make them public in the future.</t>
  </si>
  <si>
    <t>12.20.6 Additional Sector Disclosures</t>
  </si>
  <si>
    <t>12.21.1 Disclosure</t>
  </si>
  <si>
    <t>12.21.1 GRI Standard</t>
  </si>
  <si>
    <t>12.21.2 Disclosure</t>
  </si>
  <si>
    <t>12.21.2 GRI Standard</t>
  </si>
  <si>
    <t>12.21.3 Additional Sector Recommendations</t>
  </si>
  <si>
    <t>12.21.3 Disclosure</t>
  </si>
  <si>
    <t>12.21.3 GRI Standard</t>
  </si>
  <si>
    <t>12.21.4 Disclosure</t>
  </si>
  <si>
    <t>12.21.4 GRI Standard</t>
  </si>
  <si>
    <t>12.21.5 Disclosure</t>
  </si>
  <si>
    <t>12.21.5 GRI Standard</t>
  </si>
  <si>
    <t>12.21.6 GRI Standard</t>
  </si>
  <si>
    <t>12.21.6 Disclosure</t>
  </si>
  <si>
    <t>12.21.7 GRI Standard</t>
  </si>
  <si>
    <t>12.21.7 Disclosure</t>
  </si>
  <si>
    <t>12.21.7 Additional Sector Recommendations</t>
  </si>
  <si>
    <t>12.21.8 Additional Sector Disclosures</t>
  </si>
  <si>
    <t xml:space="preserve">
For coal purchased from the state or from third parties appointed by the state to sell on their behalf, report:
• volumes and types of coal purchased;
• full names of the buying entity and the recipient of the payment;
• payments made for the purchase.</t>
  </si>
  <si>
    <t>12.22.1 Disclosure</t>
  </si>
  <si>
    <t>12.22.1 GRI Standard</t>
  </si>
  <si>
    <t>12.22.1 Additional Sector Recommendations</t>
  </si>
  <si>
    <t xml:space="preserve">• Describe the organization’s stance on significant issues that are the focus of its participation in public policy development and lobbying; and any differences between these positions and its stated policies, goals, or other public positions.
• Report whether the organization is a member of, or contributes to, any representative associations or committees that participate in public policy development and lobbying, including:
            -	the nature of this contribution;
            -	any differences between the organization’s stated policies, goals, or other public positions on significant issues related to climate change, and the positions of the representative associations or committees. </t>
  </si>
  <si>
    <t>12.22.2 GRI Standard</t>
  </si>
  <si>
    <t>12.22.2 Disclosure</t>
  </si>
  <si>
    <t>12.3.1 Additional Sector Recommendations</t>
  </si>
  <si>
    <t>• Describe the approach to engaging with local communities and other relevant stakeholders on closure and post-closure planning and implementation, including post-mining land use.</t>
  </si>
  <si>
    <t>12.3.1 Disclosure</t>
  </si>
  <si>
    <t>12.3.1 GRI Standard</t>
  </si>
  <si>
    <t>12.3.2 Additional Sector Recommendations</t>
  </si>
  <si>
    <t>• Describe the approach to engaging with workers in advance of significant operational changes.</t>
  </si>
  <si>
    <t>12.3.2 Disclosure</t>
  </si>
  <si>
    <t>12.3.2 GRI Standard</t>
  </si>
  <si>
    <t>12.3.3 Additional Sector Recommendations</t>
  </si>
  <si>
    <t>• Describe the labor transition plans in place to help workers manage the transition to a post-closure phase of operations (e.g., redeployment, assistance with re-employment, resettlement, and redundancy payments).</t>
  </si>
  <si>
    <t>12.3.3 Disclosure</t>
  </si>
  <si>
    <t>12.3.3 GRI Standard</t>
  </si>
  <si>
    <t>12.3.4 Additional Sector Disclosures</t>
  </si>
  <si>
    <t xml:space="preserve">
List the operational sites that:
• have closure and rehabilitation plans in place;
• have been closed;
• are undergoing closure activities.</t>
  </si>
  <si>
    <t>12.3.5 Additional Sector Disclosures</t>
  </si>
  <si>
    <t xml:space="preserve">
Report the total monetary value of financial provisions made by the organization for closure and rehabilitation, including environmental and socioeconomic post-closure monitoring and aftercare for operational sites, and provide a breakdown of this total by project.</t>
  </si>
  <si>
    <t>12.3.6 Additional Sector Disclosures</t>
  </si>
  <si>
    <t xml:space="preserve">
Describe non-financial provisions made by the organization to manage the local community's socioeconomic transition to a sustainable post-mining economy, including collaborative efforts, projects, and programs.</t>
  </si>
  <si>
    <t>12.4.1 Additional Sector Recommendations</t>
  </si>
  <si>
    <t>• Describe actions taken by the organization to prevent or mitigate potential negative impacts on local communities and workers from particulate matter (PM) emissions from coal dust.
• Describe actions taken to improve coal quality to reduce harmful air emissions in the use phase.</t>
  </si>
  <si>
    <t>12.4.1 Disclosure</t>
  </si>
  <si>
    <t>12.4.1 GRI Standard</t>
  </si>
  <si>
    <t>12.4.2 Disclosure</t>
  </si>
  <si>
    <t>12.4.2 GRI Standard</t>
  </si>
  <si>
    <t>12.5.1 Additional Sector Recommendations</t>
  </si>
  <si>
    <t>• Describe policies and commitments to achieving no net loss or a net gain to biodiversity on operational sites; and report whether these commitments apply to existing and future operations and to operations beyond areas of high biodiversity value.
• Report whether application of the mitigation hierarchy has informed actions to manage biodiversity-related impacts.</t>
  </si>
  <si>
    <t>12.5.1 Disclosure</t>
  </si>
  <si>
    <t>12.5.1 GRI Standard</t>
  </si>
  <si>
    <t>12.5.2 Disclosure</t>
  </si>
  <si>
    <t>12.5.2 GRI Standard</t>
  </si>
  <si>
    <t>12.5.3 Additional Sector Recommendations</t>
  </si>
  <si>
    <t>12.5.3 Disclosure</t>
  </si>
  <si>
    <t>Disclosure 304-2 Significant impacts of activities, products and services on biodiversity</t>
  </si>
  <si>
    <t>12.5.3 GRI Standard</t>
  </si>
  <si>
    <t>12.5.4 Disclosure</t>
  </si>
  <si>
    <t>12.5.4 GRI Standard</t>
  </si>
  <si>
    <t>12.5.5 Disclosure</t>
  </si>
  <si>
    <t>12.5.5 GRI Standard</t>
  </si>
  <si>
    <t>12.6.1 Disclosure</t>
  </si>
  <si>
    <t>12.6.1 GRI Standard</t>
  </si>
  <si>
    <t>12.6.2 Disclosure</t>
  </si>
  <si>
    <t>12.6.2 GRI Standard</t>
  </si>
  <si>
    <t>12.6.3 Disclosure</t>
  </si>
  <si>
    <t>12.6.3 GRI Standard</t>
  </si>
  <si>
    <t>12.6.4 Additional Sector Recommendations</t>
  </si>
  <si>
    <t>When reporting the composition of the waste generated, include a breakdown of the following waste streams, if applicable:
• overburden;
• rock waste;
• tailings.</t>
  </si>
  <si>
    <t>12.6.4 Disclosure</t>
  </si>
  <si>
    <t>12.6.4 GRI Standard</t>
  </si>
  <si>
    <t>12.6.5 Additional Sector Recommendations</t>
  </si>
  <si>
    <t>When reporting the composition of the waste diverted from disposal, include a breakdown of the following waste streams, if applicable:
• overburden;
• rock waste;
• tailings.</t>
  </si>
  <si>
    <t>12.6.5 Disclosure</t>
  </si>
  <si>
    <t>12.6.5 GRI Standard</t>
  </si>
  <si>
    <t>12.6.6 Additional Sector Recommendations</t>
  </si>
  <si>
    <t>When reporting the composition of the waste directed to disposal, include a breakdown of the following waste streams, if applicable:
• overburden;
• rock waste;
• tailings.</t>
  </si>
  <si>
    <t>12.6.6 Disclosure</t>
  </si>
  <si>
    <t>12.6.6 GRI Standard</t>
  </si>
  <si>
    <t>12.7.1 Disclosure</t>
  </si>
  <si>
    <t>12.7.1 GRI Standard</t>
  </si>
  <si>
    <t>12.7.2 Additional Sector Recommendations</t>
  </si>
  <si>
    <t>•  Describe actions taken to prevent or mitigate negative impacts from acid mine drainage.</t>
  </si>
  <si>
    <t>12.7.2 Disclosure</t>
  </si>
  <si>
    <t>12.7.2 GRI Standard</t>
  </si>
  <si>
    <t>12.7.3 Disclosure</t>
  </si>
  <si>
    <t>12.7.3 GRI Standard</t>
  </si>
  <si>
    <t>12.7.4 Disclosure</t>
  </si>
  <si>
    <t>12.7.4 GRI Standard</t>
  </si>
  <si>
    <t>12.7.5 Disclosure</t>
  </si>
  <si>
    <t>12.7.5 GRI Standard</t>
  </si>
  <si>
    <t>12.7.6 Disclosure</t>
  </si>
  <si>
    <t>12.7.6 GRI Standard</t>
  </si>
  <si>
    <t>12.8.1 Additional Sector Recommendations</t>
  </si>
  <si>
    <t>• Describe the community development programs in place that are intended to enhance positive economic impacts for local communities, including the approach to providing employment, procurement, and training opportunities.</t>
  </si>
  <si>
    <t>12.8.1 Disclosure</t>
  </si>
  <si>
    <t>12.8.1 GRI Standard</t>
  </si>
  <si>
    <t>12.8.2 Additional Sector Recommendations</t>
  </si>
  <si>
    <t>12.8.2 Disclosure</t>
  </si>
  <si>
    <t>12.8.2 GRI Standard</t>
  </si>
  <si>
    <t>12.8.3 Disclosure</t>
  </si>
  <si>
    <t>12.8.3 GRI Standard</t>
  </si>
  <si>
    <t>12.8.4 Disclosure</t>
  </si>
  <si>
    <t>12.8.4 GRI Standard</t>
  </si>
  <si>
    <t>12.8.5 Disclosure</t>
  </si>
  <si>
    <t>12.8.5 GRI Standard</t>
  </si>
  <si>
    <t>12.8.6 Disclosure</t>
  </si>
  <si>
    <t>12.8.6 GRI Standard</t>
  </si>
  <si>
    <t>12.9.1 Additional Sector Recommendations</t>
  </si>
  <si>
    <t>• Describe the approach to identifying stakeholders within local communities and to engaging with them.
• List the vulnerable groups that the organization has identified within local communities.
• List any collective or individual rights that the organization has identified that are of particular concern for local communities. 
• Describe the approach to engaging with vulnerable groups, including:
            -	how the organization seeks to ensure meaningful engagement; and
            -	how the organization seeks to ensure safe and equitable gender participation</t>
  </si>
  <si>
    <t>12.9.1 Disclosure</t>
  </si>
  <si>
    <t>12.9.1 GRI Standard</t>
  </si>
  <si>
    <t>12.9.2 Disclosure</t>
  </si>
  <si>
    <t>12.9.2 GRI Standard</t>
  </si>
  <si>
    <t>12.9.3 Disclosure</t>
  </si>
  <si>
    <t>12.9.3 GRI Standard</t>
  </si>
  <si>
    <t>12.9.4 Additional Sector Disclosures</t>
  </si>
  <si>
    <t>13.1.1 Disclosure</t>
  </si>
  <si>
    <t>13.1.1 GRI Standard</t>
  </si>
  <si>
    <t>13.1.2 Additional Sector Recommendations</t>
  </si>
  <si>
    <t>• When reporting on gross direct (Scope 1) GHG emissions in metric tons of CO2 equivalent, include land use change emissions</t>
  </si>
  <si>
    <t>13.1.2 Disclosure</t>
  </si>
  <si>
    <t>13.1.2 GRI Standard</t>
  </si>
  <si>
    <t>13.1.3 Disclosure</t>
  </si>
  <si>
    <t>13.1.3 GRI Standard</t>
  </si>
  <si>
    <t>13.1.4 Additional Sector Recommendations</t>
  </si>
  <si>
    <t>• When reporting on gross other indirect (Scope 3) GHG emissions in metric tons of CO2 equivalent, include land use change emissions.</t>
  </si>
  <si>
    <t>13.1.4 Disclosure</t>
  </si>
  <si>
    <t>13.1.4 GRI Standard</t>
  </si>
  <si>
    <t>13.1.5 Disclosure</t>
  </si>
  <si>
    <t>13.1.5 GRI Standard</t>
  </si>
  <si>
    <t>13.1.6 Disclosure</t>
  </si>
  <si>
    <t>13.1.6 GRI Standard</t>
  </si>
  <si>
    <t>13.1.7 Disclosure</t>
  </si>
  <si>
    <t>Disclosure 305-6 Emissions of ozone-depleting substances (ODS)</t>
  </si>
  <si>
    <t>13.1.7 GRI Standard</t>
  </si>
  <si>
    <t>13.1.8 Disclosure</t>
  </si>
  <si>
    <t>13.1.8 GRI Standard</t>
  </si>
  <si>
    <t>13.10.1 GRI Standard</t>
  </si>
  <si>
    <t>13.10.1 Disclosure</t>
  </si>
  <si>
    <t>13.10.2 GRI Standard</t>
  </si>
  <si>
    <t>13.10.2 Disclosure</t>
  </si>
  <si>
    <t>13.10.3 Disclosure</t>
  </si>
  <si>
    <t>Disclosure 416-2 Incidents of non-compliance concerning the health and safety impacts of products and services</t>
  </si>
  <si>
    <t>13.10.3 GRI Standard</t>
  </si>
  <si>
    <t>13.10.4 Additional Sector Disclosures</t>
  </si>
  <si>
    <t xml:space="preserve">
Report the percentage of production volume from sites certified to internationally recognized food safety standards, and list these standards.</t>
  </si>
  <si>
    <t>13.10.5 Additional Sector Disclosures</t>
  </si>
  <si>
    <t xml:space="preserve">
Report the number of recalls issued for food safety reasons and the total volume of products recalled.</t>
  </si>
  <si>
    <t>13.11.1 Disclosure</t>
  </si>
  <si>
    <t>13.11.1 Additional Sector Recommendations</t>
  </si>
  <si>
    <t>• Describe policies regarding processing of animal products, animal transportation, handling, housing and confinement, and slaughter, by species.
• Describe the approach to animal health planning and involvement of veterinarians, including the approach to using anesthetic, antibiotic, anti-inflammatory, hormone, and growth-promotion treatments, by species.
• Describe commitments for responsible and prudent use of antibiotics (e.g., avoiding prophylactic use) and describe how compliance with these commitments is evaluated.
• Describe the results of assessments and audits of animal health and welfare, by species.</t>
  </si>
  <si>
    <t>13.11.1 GRI Standard</t>
  </si>
  <si>
    <t>13.11.2 Additional Sector Disclosures</t>
  </si>
  <si>
    <t xml:space="preserve">
Report the percentage of production volume  from sites of the organization certified to third-party animal health and welfare standards, and list these standards.</t>
  </si>
  <si>
    <t>13.11.3 Additional Sector Disclosures</t>
  </si>
  <si>
    <t xml:space="preserve">
The following additional sector disclosure is for organizations in the aquaculture sector: 
Report the survival percentage of farmed aquatic animals and the main causes of mortality.</t>
  </si>
  <si>
    <t>13.12.1 Disclosure</t>
  </si>
  <si>
    <t>13.12.1 GRI Standard</t>
  </si>
  <si>
    <t>13.12.2 Disclosure</t>
  </si>
  <si>
    <t>13.12.2 GRI Standard</t>
  </si>
  <si>
    <t>13.12.3 GRI Standard</t>
  </si>
  <si>
    <t>13.12.3 Disclosure</t>
  </si>
  <si>
    <t>13.13.1 Additional Sector Recommendations</t>
  </si>
  <si>
    <t>• Describe commitments to respect land and natural resource rights (including customary, collective, and informal tenure rights) and report the extent to which the commitments apply to the organization’s activities and to its business relationships.
• Describe how the commitments to respect land and natural resource rights are implemented with suppliers.
• Describe the approach to protecting human rights and land rights defenders from reprisals (i.e., non-retaliation for raising complaints or concerns).</t>
  </si>
  <si>
    <t>13.13.1 GRI Standard</t>
  </si>
  <si>
    <t>13.13.1 Disclosure</t>
  </si>
  <si>
    <t>13.13.2 Additional Sector Disclosures</t>
  </si>
  <si>
    <t xml:space="preserve">
List the locations of operations, where land and natural resource rights (including customary, collective, and informal tenure rights) may be affected by the organization’s operations. </t>
  </si>
  <si>
    <t>13.13.3 Additional Sector Disclosures</t>
  </si>
  <si>
    <t xml:space="preserve">
Report the number, size in hectares, and location of operations where violations of land and natural resource rights (including customary, collective, and informal tenure rights) occurred and the groups of rightsholders affected.</t>
  </si>
  <si>
    <t>13.14.1 Additional Sector Recommendations</t>
  </si>
  <si>
    <t>• Describe the approach to engaging with indigenous peoples, including:
- how the organization seeks to ensure meaningful engagement;
- how the organization seeks to ensure indigenous women can participate safely and equitably.</t>
  </si>
  <si>
    <t>13.14.1 Disclosure</t>
  </si>
  <si>
    <t>13.14.1 GRI Standard</t>
  </si>
  <si>
    <t>13.14.2 Additional Sector Recommendations</t>
  </si>
  <si>
    <t>13.14.2 Disclosure</t>
  </si>
  <si>
    <t>13.14.2 GRI Standard</t>
  </si>
  <si>
    <t>13.14.3 Additional Sector Disclosures</t>
  </si>
  <si>
    <t>13.14.4 Additional Sector Disclosures</t>
  </si>
  <si>
    <t xml:space="preserve">
Report if the organization has been involved in a process of seeking free, prior, and informed consent (FPIC) from indigenous peoples for any of the organization’s activities, including, in each case:
• whether the process has been mutually accepted by the organization and the affected indigenous peoples;
• how the organization ensured that the constituent elements of FPIC have been implemented as part of the process;
• whether an agreement has been reached and, if so, whether the agreement is publicly available.</t>
  </si>
  <si>
    <t>13.15.1 GRI Standard</t>
  </si>
  <si>
    <t>13.15.1 Disclosure</t>
  </si>
  <si>
    <t>13.15.2 GRI Standard</t>
  </si>
  <si>
    <t>13.15.2 Disclosure</t>
  </si>
  <si>
    <t>Disclosure 405-1 Diversity of governance bodies and
employees</t>
  </si>
  <si>
    <t>13.15.3 GRI Standard</t>
  </si>
  <si>
    <t>13.15.3 Disclosure</t>
  </si>
  <si>
    <t>Disclosure 405-2 Ratio of basic salary and
remuneration of women to men</t>
  </si>
  <si>
    <t>13.15.3 Additional Sector Recommendations</t>
  </si>
  <si>
    <t>• Report the ratio of the basic salary and remuneration of women to men for workers who are not employees and whose work is controlled by the organization.</t>
  </si>
  <si>
    <t>13.15.4 Disclosure</t>
  </si>
  <si>
    <t>13.15.4 GRI Standard</t>
  </si>
  <si>
    <t>13.15.5 Additional Sector Disclosures</t>
  </si>
  <si>
    <t xml:space="preserve">
Describe any differences in employment terms and approach to compensation based on workers’ nationality or migrant status, by location of operations.</t>
  </si>
  <si>
    <t>13.16.1 GRI Standard</t>
  </si>
  <si>
    <t>13.16.1 Disclosure</t>
  </si>
  <si>
    <t>13.16.2 Disclosure</t>
  </si>
  <si>
    <t>13.16.2 GRI Standard</t>
  </si>
  <si>
    <t>13.17.1 GRI Standard</t>
  </si>
  <si>
    <t>13.17.1 Disclosure</t>
  </si>
  <si>
    <t>13.17.2 GRI Standard</t>
  </si>
  <si>
    <t>GRI 408: Child Labor 2016</t>
  </si>
  <si>
    <t>13.17.2 Disclosure</t>
  </si>
  <si>
    <t>13.18.1 Disclosure</t>
  </si>
  <si>
    <t>13.18.1 GRI Standard</t>
  </si>
  <si>
    <t>13.18.2 GRI Standard</t>
  </si>
  <si>
    <t>GRI 407: Freedom of Association and Collective
Bargaining 2016</t>
  </si>
  <si>
    <t>13.18.2 Disclosure</t>
  </si>
  <si>
    <t>13.19.1 Disclosure</t>
  </si>
  <si>
    <t>13.19.1 GRI Standard</t>
  </si>
  <si>
    <t>13.19.1 Additional Sector Recommendations</t>
  </si>
  <si>
    <t>The following additional sector recommendation is for organizations in the fishing sector:
• Describe policies on maximum working hours and minimum hours of rest for workers on fishing vessels and the approach to limiting worker fatigue.</t>
  </si>
  <si>
    <t>13.19.10</t>
  </si>
  <si>
    <t>13.19.10 GRI Standard</t>
  </si>
  <si>
    <t>13.19.10 Disclosure</t>
  </si>
  <si>
    <t>13.19.11 Disclosure</t>
  </si>
  <si>
    <t>13.19.11 GRI Standard</t>
  </si>
  <si>
    <t>13.19.11</t>
  </si>
  <si>
    <t>13.19.2 Disclosure</t>
  </si>
  <si>
    <t>13.19.2 GRI Standard</t>
  </si>
  <si>
    <t>13.19.3 GRI Standard</t>
  </si>
  <si>
    <t>13.19.3 Disclosure</t>
  </si>
  <si>
    <t>13.19.4 Disclosure</t>
  </si>
  <si>
    <t>13.19.4 GRI Standard</t>
  </si>
  <si>
    <t>13.19.4 Additional Sector Recommendations</t>
  </si>
  <si>
    <t>The following additional sector recommendation is for organizations in the fishing sector:
• Describe any occupational health services’ functions that specifically address the occupational health and safety risks for workers aboard fishing vessels, including workers operating in high seas, and explain how the organization facilitates workers’ access to these services.</t>
  </si>
  <si>
    <t>13.19.5 Disclosure</t>
  </si>
  <si>
    <t>13.19.5 GRI Standard</t>
  </si>
  <si>
    <t>13.19.6 Disclosure</t>
  </si>
  <si>
    <t>13.19.6 GRI Standard</t>
  </si>
  <si>
    <t>13.19.7 GRI Standard</t>
  </si>
  <si>
    <t>13.19.7 Disclosure</t>
  </si>
  <si>
    <t>13.19.8 GRI Standard</t>
  </si>
  <si>
    <t>13.19.8 Disclosure</t>
  </si>
  <si>
    <t>13.19.9 GRI Standard</t>
  </si>
  <si>
    <t>13.19.9 Disclosure</t>
  </si>
  <si>
    <t>13.2.1 Disclosure</t>
  </si>
  <si>
    <t>13.2.1 GRI Standard</t>
  </si>
  <si>
    <t>13.2.2 Additional Sector Recommendations</t>
  </si>
  <si>
    <t>• Describe the climate change-related scenarios used for identifying the risks and opportunities posed by climate change.</t>
  </si>
  <si>
    <t>13.2.2 Disclosure</t>
  </si>
  <si>
    <t>13.2.2 GRI Standard</t>
  </si>
  <si>
    <t>13.20.1 GRI Standard</t>
  </si>
  <si>
    <t>13.20.1 Disclosure</t>
  </si>
  <si>
    <t>13.20.1 Additional Sector Recommendations</t>
  </si>
  <si>
    <t>• Describe policies or commitments regarding recruitment of workers, including:
- whether the organization has an ethical recruitment policy and, if so, a link to this policy if publicly available;
- whether these policies and commitments cover the approach to recruitment fees;
- whether there policies and commitments prohibit the withholding of identity documents, such as passports;
- whether under these policies workers are provided with written contracts in a language understood by the worker;
- whether these policies and commitments apply to employment agencies used to recruit workers;
- how instances of non-compliance with these policies and commitments are identified and addressed.
• Describe the approach to worker compensation, including:
- whether it is based on bonuses and piece rates, and any deductions or withholdings from compensation;
- the approach to in-kind payments, including the percentage of remuneration paid in kind at significant locations of operation.
• Describe the approach to actions taken to determine and address situations where work undertaken within the supply chain does not take place within appropriate institutional and legal frameworks, including:
- situations where persons working for suppliers are not provided the social and labor protection that they are entitled to receive by national labor law;
- situations where working conditions in the organization’s supply chain do not meet international labor standards or national labor law;
- situations of disguised employment relationships where workers in the organization’s supply chain are falsely considered to be self-employed or where there is no legally recognized employer;
- situations where work undertaken in the organization’s supply chain is not subject to legally recognized contracts.</t>
  </si>
  <si>
    <t>13.21.1 Additional Sector Recommendations</t>
  </si>
  <si>
    <t>• Describe commitments related to providing a living income or paying a living wage.
• Describe the methodology used for defining living income or living wage at significant locations of operation and report whether this has involved consultation with and participation of local stakeholders, including trade unions and employer organizations.
• Describe how sourcing, pricing, and remuneration policies take living income or living wage into account, including how living income is considered when setting product prices.
• Describe the tools and systems used to monitor wages paid by suppliers.</t>
  </si>
  <si>
    <t>13.21.1 Disclosure</t>
  </si>
  <si>
    <t>13.21.1 GRI Standard</t>
  </si>
  <si>
    <t>13.21.2 Additional Sector Disclosures</t>
  </si>
  <si>
    <t xml:space="preserve">
Report the percentage of employees and workers who are not employees and whose work is controlled covered by collective bargaining agreements that have terms related to wage levels and frequency of wage payments at significant locations of operation.</t>
  </si>
  <si>
    <t>13.21.3 Additional Sector Disclosures</t>
  </si>
  <si>
    <t xml:space="preserve">
Report the percentage of employees and workers who are not employees and whose work is controlled paid above living wage, with a breakdown by gender.</t>
  </si>
  <si>
    <t>13.22.1 Additional Sector Recommendations</t>
  </si>
  <si>
    <t>• Describe actions taken to support the economic inclusion of farmers and fishers, and their communities (e.g., direct support through investments, partnerships, or training) and the effectiveness of these actions (e.g., increased yields or productivity, number of farmers or fishers reached, percentage of products sourced from small producers).
• Describe actions taken to identify and adjust the sourcing practices of the organization that cause or contribute to negative impacts on economic inclusion of farmers and fishers in the supply chain.</t>
  </si>
  <si>
    <t>13.22.1 GRI Standard</t>
  </si>
  <si>
    <t>13.22.1 Disclosure</t>
  </si>
  <si>
    <t>13.22.2 GRI Standard</t>
  </si>
  <si>
    <t>13.22.2 Disclosure</t>
  </si>
  <si>
    <t>13.22.3 Disclosure</t>
  </si>
  <si>
    <t>13.22.3 GRI Standard</t>
  </si>
  <si>
    <t>13.22.4 Disclosure</t>
  </si>
  <si>
    <t>13.22.4 GRI Standard</t>
  </si>
  <si>
    <t>13.23.1 Disclosure</t>
  </si>
  <si>
    <t>13.23.1 GRI Standard</t>
  </si>
  <si>
    <t>13.23.1 Additional Sector Recommendations</t>
  </si>
  <si>
    <t>• Describe the rationale and methodology for tracing the source, origin, or production conditions of the products sourced by the organization (such as raw materials and production inputs purchased).
The following additional sector recommendations are for organizations in the fishing sector:
• Describe policies, assurance schemes, and risk assessment processes related to illegal, unreported, and unregulated (IUU) fishing.
• List initiatives and partnerships intended to help address illegal, unreported, and unregulated (IUU) fishing that the organization participates in.</t>
  </si>
  <si>
    <t>13.23.2 Additional Sector Disclosures</t>
  </si>
  <si>
    <t xml:space="preserve">
Describe the level of traceability in place for each product sourced, for example, whether the product can be traced to the national, regional, or local level, or a specific point of origin (e.g., farms, hatcheries, and feed mill levels).</t>
  </si>
  <si>
    <t>13.23.3 Additional Sector Disclosures</t>
  </si>
  <si>
    <t xml:space="preserve">
Report the percentage of sourced volume certified to internationally recognized standards that trace the path of products through the supply chain, by product and list these standards.</t>
  </si>
  <si>
    <t>13.23.4 Additional Sector Disclosures</t>
  </si>
  <si>
    <t xml:space="preserve">
Describe improvement projects to get suppliers certified to internationally recognized standards that trace the path of products through the supply chain to ensure that all sourced volume is certified.</t>
  </si>
  <si>
    <t>13.24.1 GRI Standard</t>
  </si>
  <si>
    <t>13.24.1 Disclosure</t>
  </si>
  <si>
    <t>13.24.2 GRI Standard</t>
  </si>
  <si>
    <t>13.24.2 Disclosure</t>
  </si>
  <si>
    <t>13.25.1 GRI Standard</t>
  </si>
  <si>
    <t>13.25.1 Disclosure</t>
  </si>
  <si>
    <t>13.25.2 GRI Standard</t>
  </si>
  <si>
    <t>13.25.2 Disclosure</t>
  </si>
  <si>
    <t>Disclosure 206-1 Legal actions for anti-competitive
behavior, anti-trust, and monopoly practices</t>
  </si>
  <si>
    <t>13.26.1 GRI Standard</t>
  </si>
  <si>
    <t>13.26.1 Disclosure</t>
  </si>
  <si>
    <t>13.26.2 GRI Standard</t>
  </si>
  <si>
    <t>13.26.2 Disclosure</t>
  </si>
  <si>
    <t>13.26.3 Disclosure</t>
  </si>
  <si>
    <t>13.26.3 GRI Standard</t>
  </si>
  <si>
    <t>13.26.4 Disclosure</t>
  </si>
  <si>
    <t>13.26.4 GRI Standard</t>
  </si>
  <si>
    <t>13.3.1 Additional Sector Recommendations</t>
  </si>
  <si>
    <t>The following additional sector recommendation is for organizations in the aquaculture sector:
• Describe the approach to preventing and managing escapes of farmed aquatic organisms.</t>
  </si>
  <si>
    <t>13.3.1 Disclosure</t>
  </si>
  <si>
    <t>13.3.1 GRI Standard</t>
  </si>
  <si>
    <t>13.3.2 Disclosure</t>
  </si>
  <si>
    <t>13.3.2 GRI Standard</t>
  </si>
  <si>
    <t>13.3.3 Disclosure</t>
  </si>
  <si>
    <t>13.3.3 GRI Standard</t>
  </si>
  <si>
    <t>13.3.4 Disclosure</t>
  </si>
  <si>
    <t>13.3.4 GRI Standard</t>
  </si>
  <si>
    <t>13.3.5 Disclosure</t>
  </si>
  <si>
    <t>13.3.5 GRI Standard</t>
  </si>
  <si>
    <t>13.3.6 Additional Sector Disclosures</t>
  </si>
  <si>
    <t xml:space="preserve">
The following additional sector disclosures are for organizations in the aquaculture sector: 
• For each species of aquatic organisms produced, report: 
- species scientific name; 
- volume in metric tons; 
- farming methods; 
- production site. 
• For juvenile seeds stocks captured in the wild that are used as input to aquaculture production, report: 
- species scientific name; 
- volume in metric tons; 
- fishing methods; 
- locations of origin;
- stock status, including the stock status assessments or systems used.
• Report the use of fishing products in feed, including the following:
- species scientific name;
- whether the whole fish or fish waste (trimmings, offcuts, and offal) is used;
- locations of origin;
- stock status, including the stock status assessments or systems used.</t>
  </si>
  <si>
    <t>13.3.7 Additional Sector Disclosures</t>
  </si>
  <si>
    <t xml:space="preserve">
The following additional sector disclosure is for organizations in the fishing sector:
• For each species of aquatic organisms caught or harvested, including non-target species, report:
- species scientific name;
- volume in metric tons;
- fishing methods;
- locations of origin;
- stock status, including the stock status assessments or systems used.</t>
  </si>
  <si>
    <t>13.4.1 Additional Sector Recommendations</t>
  </si>
  <si>
    <t>• Describe policies or commitments to reduce or eliminate natural ecosystem conversion, including target and cut-off dates, for the following:
- the organization’s own production;
- sourcing of terrestrial animal and fish feed;
- products sourced by the organization for aggregation, processing, or trade.
• Describe how the organization ensures that its suppliers comply with its natural ecosystem conversion policies and commitments, including through sourcing policies and contracts.
• Report the organization’s participation in multi-stakeholder, landscape, or sectoral initiatives intended to reduce or eliminate natural ecosystem conversion.
• Describe the tools and systems used to monitor natural ecosystem conversion in the organization’s activities, supply chain, and sourcing locations.</t>
  </si>
  <si>
    <t>13.4.1 Disclosure</t>
  </si>
  <si>
    <t>13.4.1 GRI Standard</t>
  </si>
  <si>
    <t>13.4.2 Additional Sector Disclosures</t>
  </si>
  <si>
    <t xml:space="preserve">
Report the percentage of production volume from land owned, leased or managed by the organization determined to be deforestation- or conversion-free, by product, and describe the assessment methods used.</t>
  </si>
  <si>
    <t>13.4.3 Additional Sector Disclosures</t>
  </si>
  <si>
    <t xml:space="preserve">
For products sourced by the organization, report the following by product:
- the percentage of sourced volume determined to be deforestation- or conversion-free, and describe the assessment methods used;
- the percentage of sourced volume for which origins are not known to the point where it can be determined whether it is deforestation- or conversion-free, and describe actions taken to improve traceability.</t>
  </si>
  <si>
    <t>13.4.4 Additional Sector Disclosures</t>
  </si>
  <si>
    <t xml:space="preserve">
Report the size in hectares, the location, and the type of natural ecosystems converted since the cut-off date on land owned, leased, or managed by the organization.</t>
  </si>
  <si>
    <t>13.4.5 Additional Sector Disclosures</t>
  </si>
  <si>
    <t xml:space="preserve">
Report the size in hectares, the location, and the type of natural ecosystems converted since the cut-off date by suppliers or in sourcing locations.</t>
  </si>
  <si>
    <t>13.5.1 Additional Sector Recommendations</t>
  </si>
  <si>
    <t>• Describe the soil management plan, including:
- a link to this plan if publicly available;
- the main threats to soil health identified and a description of the soil management practices used;
- the approach to input optimization, including the use of fertilizers.</t>
  </si>
  <si>
    <t>13.5.1 Disclosure</t>
  </si>
  <si>
    <t>13.5.1 GRI Standard</t>
  </si>
  <si>
    <t>13.6.1 Additional Sector Recommendations</t>
  </si>
  <si>
    <t>• Describe the pest management plan of the organization, including the rationale for the selection and application of pesticides and any other practices of pest control. 
• Describe actions taken to prevent, mitigate and/or remediate negative impacts associated with the use of extremely and highly hazardous pesticides. 
• Describe the actions, initiatives, or plans to switch to less hazardous pesticides and actions taken to optimize pest control practices. 
• Describe the training provided to workers on pest management and the application of pesticides.</t>
  </si>
  <si>
    <t>13.6.1 Disclosure</t>
  </si>
  <si>
    <t>13.6.1 GRI Standard</t>
  </si>
  <si>
    <t>13.6.2 Additional Sector Disclosures</t>
  </si>
  <si>
    <t xml:space="preserve">
Report the volume and intensity of pesticides used by the following toxicity hazard levels:
- Extremely hazardous;
- Highly hazardous;
- Moderately hazardous;
- Slightly hazardous;
- Unlikely to present an acute hazard.</t>
  </si>
  <si>
    <t>13.7.1 Disclosure</t>
  </si>
  <si>
    <t>13.7.1 GRI Standard</t>
  </si>
  <si>
    <t>13.7.2 Disclosure</t>
  </si>
  <si>
    <t>Disclosure 303-1 Interactions with water as a shared
resource</t>
  </si>
  <si>
    <t>13.7.2 GRI Standard</t>
  </si>
  <si>
    <t>13.7.3 Disclosure</t>
  </si>
  <si>
    <t>Disclosure 303-2 Management of water dischargerelated impacts</t>
  </si>
  <si>
    <t>13.7.3 GRI Standard</t>
  </si>
  <si>
    <t>13.7.4 Disclosure</t>
  </si>
  <si>
    <t>13.7.4 GRI Standard</t>
  </si>
  <si>
    <t>13.7.5 Disclosure</t>
  </si>
  <si>
    <t>13.7.5 GRI Standard</t>
  </si>
  <si>
    <t>13.7.6 Disclosure</t>
  </si>
  <si>
    <t>13.7.6 GRI Standard</t>
  </si>
  <si>
    <t>13.8.1 Disclosure</t>
  </si>
  <si>
    <t>13.8.1 GRI Standard</t>
  </si>
  <si>
    <t>13.8.2 Disclosure</t>
  </si>
  <si>
    <t>13.8.2 GRI Standard</t>
  </si>
  <si>
    <t>13.8.3 Disclosure</t>
  </si>
  <si>
    <t>13.8.3 GRI Standard</t>
  </si>
  <si>
    <t>13.8.4 Additional Sector Recommendations</t>
  </si>
  <si>
    <t>The following additional sector recommendations are for organizations in the fishing sector:
• Report a breakdown of the total weight of waste generated on vessels to which the International Convention for the Prevention of Pollution from Ships (MARPOL) is applicable by MARPOL categories in metric tons.
• Describe the recovery and disposal operations used to manage each MARPOL category of waste.</t>
  </si>
  <si>
    <t>13.8.4 Disclosure</t>
  </si>
  <si>
    <t>13.8.4 GRI Standard</t>
  </si>
  <si>
    <t>13.8.5 Disclosure</t>
  </si>
  <si>
    <t>13.8.5 GRI Standard</t>
  </si>
  <si>
    <t>13.8.6 Disclosure</t>
  </si>
  <si>
    <t>13.8.6 GRI Standard</t>
  </si>
  <si>
    <t>13.9.1 Additional Sector Recommendations</t>
  </si>
  <si>
    <t>• Describe the effectiveness of actions and programs on food security at local, regional, national, or global levels.
• Report partnerships which the organization is part of that address food security, including engagement with governments.
• Describe policies or commitments to address food loss in the supply chain.</t>
  </si>
  <si>
    <t>13.9.1 Disclosure</t>
  </si>
  <si>
    <t>13.9.1 GRI Standard</t>
  </si>
  <si>
    <t>13.9.2 Additional Sector Disclosures</t>
  </si>
  <si>
    <t xml:space="preserve">
Report the total weight of food loss in metric tons and the food loss percentage, by the organization’s main products or product category, and describe the methodology used for this calculation</t>
  </si>
  <si>
    <t>201 Background</t>
  </si>
  <si>
    <t>201 Disclosures</t>
  </si>
  <si>
    <t>201 Management Approach Disclosures</t>
  </si>
  <si>
    <t>Management Approach Disclosures</t>
  </si>
  <si>
    <t>201 Reporting Requirements</t>
  </si>
  <si>
    <t>202 Background</t>
  </si>
  <si>
    <t>202 Disclosures</t>
  </si>
  <si>
    <t>202 Management Approach Disclosures</t>
  </si>
  <si>
    <t>202 Reporting Requirements</t>
  </si>
  <si>
    <t>203 Background</t>
  </si>
  <si>
    <t>203 Disclosures</t>
  </si>
  <si>
    <t>203 Management Approach Disclosures</t>
  </si>
  <si>
    <t>203 Reporting Requirements</t>
  </si>
  <si>
    <t>203 Reporting Recommendations</t>
  </si>
  <si>
    <t>Reporting Recommendations</t>
  </si>
  <si>
    <t>204 Background</t>
  </si>
  <si>
    <t>204 Disclosures</t>
  </si>
  <si>
    <t>204 Guidance</t>
  </si>
  <si>
    <t>Guidance</t>
  </si>
  <si>
    <t>204 Management Approach Disclosures</t>
  </si>
  <si>
    <t>204 Reporting Requirements</t>
  </si>
  <si>
    <t>205 Background</t>
  </si>
  <si>
    <t>205 Disclosures</t>
  </si>
  <si>
    <t>205 Guidance</t>
  </si>
  <si>
    <t>205 Management Approach Disclosures</t>
  </si>
  <si>
    <t>205 Reporting Requirements</t>
  </si>
  <si>
    <t>205 Reporting Recommendations</t>
  </si>
  <si>
    <t>206 Background</t>
  </si>
  <si>
    <t>206 Disclosures</t>
  </si>
  <si>
    <t>206 Management Approach Disclosures</t>
  </si>
  <si>
    <t>206 Reporting Requirements</t>
  </si>
  <si>
    <t>207 Background</t>
  </si>
  <si>
    <t>207 Disclosures</t>
  </si>
  <si>
    <t>207 Management Approach Disclosures</t>
  </si>
  <si>
    <t>207 Reporting Requirements</t>
  </si>
  <si>
    <t>301 Background</t>
  </si>
  <si>
    <t>301 Disclosures</t>
  </si>
  <si>
    <t>301 Management Approach Disclosures</t>
  </si>
  <si>
    <t>301 Reporting Requirements</t>
  </si>
  <si>
    <t>302 Background</t>
  </si>
  <si>
    <t>302 Disclosures</t>
  </si>
  <si>
    <t>302 Guidance</t>
  </si>
  <si>
    <t>302 Management Approach Disclosures</t>
  </si>
  <si>
    <t>302 Reporting Requirements</t>
  </si>
  <si>
    <t>303 Background</t>
  </si>
  <si>
    <t>303 Disclosures</t>
  </si>
  <si>
    <t>303 Guidance</t>
  </si>
  <si>
    <t>303 Management Approach Disclosures</t>
  </si>
  <si>
    <t>303 Reporting Requirements</t>
  </si>
  <si>
    <t>304 Background</t>
  </si>
  <si>
    <t>304 Disclosures</t>
  </si>
  <si>
    <t>304 Guidance</t>
  </si>
  <si>
    <t>304 Management Approach Disclosures</t>
  </si>
  <si>
    <t>304 Reporting Requirements</t>
  </si>
  <si>
    <t>305 Background</t>
  </si>
  <si>
    <t>305 Disclosures</t>
  </si>
  <si>
    <t>305 Guidance</t>
  </si>
  <si>
    <t>305 Management Approach Disclosures</t>
  </si>
  <si>
    <t>305 Reporting Requirements</t>
  </si>
  <si>
    <t>306 Background</t>
  </si>
  <si>
    <t>306 Disclosures</t>
  </si>
  <si>
    <t>306 Management Approach Disclosures</t>
  </si>
  <si>
    <t>306 Reporting Requirements</t>
  </si>
  <si>
    <t>307 Background</t>
  </si>
  <si>
    <t>307 Disclosures</t>
  </si>
  <si>
    <t>307 Guidance</t>
  </si>
  <si>
    <t>307 Management Approach Disclosures</t>
  </si>
  <si>
    <t>307 Reporting Requirements</t>
  </si>
  <si>
    <t>308 Background</t>
  </si>
  <si>
    <t>308 Disclosures</t>
  </si>
  <si>
    <t>308 Guidance</t>
  </si>
  <si>
    <t>308 Management Approach Disclosures</t>
  </si>
  <si>
    <t>308 Reporting Requirements</t>
  </si>
  <si>
    <t>401 Background</t>
  </si>
  <si>
    <t>401 Disclosures</t>
  </si>
  <si>
    <t>401 Guidance</t>
  </si>
  <si>
    <t>401 Management Approach Disclosures</t>
  </si>
  <si>
    <t>401 Reporting Recommendations</t>
  </si>
  <si>
    <t>401 Reporting Requirements</t>
  </si>
  <si>
    <t>402 Background</t>
  </si>
  <si>
    <t>402 Disclosures</t>
  </si>
  <si>
    <t>402 Management Approach Disclosures</t>
  </si>
  <si>
    <t>402 Reporting Requirements</t>
  </si>
  <si>
    <t>403 Background</t>
  </si>
  <si>
    <t>403 Disclosures</t>
  </si>
  <si>
    <t>403 Guidance</t>
  </si>
  <si>
    <t>403 Management Approach Disclosures</t>
  </si>
  <si>
    <t>403 Reporting Requirements</t>
  </si>
  <si>
    <t>403 Reporting Recommendations</t>
  </si>
  <si>
    <t>404 Background</t>
  </si>
  <si>
    <t>404 Disclosures</t>
  </si>
  <si>
    <t>404 Management Approach Disclosures</t>
  </si>
  <si>
    <t>404 Reporting Requirements</t>
  </si>
  <si>
    <t>405 Background</t>
  </si>
  <si>
    <t>405 Disclosures</t>
  </si>
  <si>
    <t>405 Guidance</t>
  </si>
  <si>
    <t>405 Management Approach Disclosures</t>
  </si>
  <si>
    <t>405 Reporting Requirements</t>
  </si>
  <si>
    <t>406 Background</t>
  </si>
  <si>
    <t>406 Disclosures</t>
  </si>
  <si>
    <t>406 Management Approach Disclosures</t>
  </si>
  <si>
    <t>406 Reporting Requirements</t>
  </si>
  <si>
    <t>407 Background</t>
  </si>
  <si>
    <t>407 Disclosures</t>
  </si>
  <si>
    <t>407 Management Approach Disclosures</t>
  </si>
  <si>
    <t>407 Reporting Requirements</t>
  </si>
  <si>
    <t>407 Reporting Recommendations</t>
  </si>
  <si>
    <t>408 Background</t>
  </si>
  <si>
    <t>408 Disclosures</t>
  </si>
  <si>
    <t>408 Management Approach Disclosures</t>
  </si>
  <si>
    <t>408 Reporting Requirements</t>
  </si>
  <si>
    <t>409 Background</t>
  </si>
  <si>
    <t>409 Disclosures</t>
  </si>
  <si>
    <t>409 Management Approach Disclosures</t>
  </si>
  <si>
    <t>409 Reporting Requirements</t>
  </si>
  <si>
    <t>410 Background</t>
  </si>
  <si>
    <t>410 Disclosures</t>
  </si>
  <si>
    <t>410 Management Approach Disclosures</t>
  </si>
  <si>
    <t>410 Reporting Requirements</t>
  </si>
  <si>
    <t>411 Background</t>
  </si>
  <si>
    <t>411 Disclosures</t>
  </si>
  <si>
    <t>411 Guidance</t>
  </si>
  <si>
    <t>411 Management Approach Disclosures</t>
  </si>
  <si>
    <t>411 Reporting Requirements</t>
  </si>
  <si>
    <t>412 Background</t>
  </si>
  <si>
    <t>412 Disclosures</t>
  </si>
  <si>
    <t>412 Guidance</t>
  </si>
  <si>
    <t>412 Management Approach Disclosures</t>
  </si>
  <si>
    <t>412 Reporting Requirements</t>
  </si>
  <si>
    <t>413 Background</t>
  </si>
  <si>
    <t>413 Disclosures</t>
  </si>
  <si>
    <t>413 Guidance</t>
  </si>
  <si>
    <t>413 Management Approach Disclosures</t>
  </si>
  <si>
    <t>413 Reporting Requirements</t>
  </si>
  <si>
    <t>414 Background</t>
  </si>
  <si>
    <t>414 Disclosures</t>
  </si>
  <si>
    <t>414 Guidance</t>
  </si>
  <si>
    <t>414 Management Approach Disclosures</t>
  </si>
  <si>
    <t>414 Reporting Requirements</t>
  </si>
  <si>
    <t>415 Background</t>
  </si>
  <si>
    <t>415 Disclosures</t>
  </si>
  <si>
    <t>415 Management Approach Disclosures</t>
  </si>
  <si>
    <t>415 Reporting Requirements</t>
  </si>
  <si>
    <t>415 Reporting Recommendations</t>
  </si>
  <si>
    <t>416 Background</t>
  </si>
  <si>
    <t>416 Disclosures</t>
  </si>
  <si>
    <t>416 Guidance</t>
  </si>
  <si>
    <t>416 Management Approach Disclosures</t>
  </si>
  <si>
    <t>416 Reporting Requirements</t>
  </si>
  <si>
    <t>417 Background</t>
  </si>
  <si>
    <t>417 Disclosures</t>
  </si>
  <si>
    <t>417 Management Approach Disclosures</t>
  </si>
  <si>
    <t>417 Reporting Requirements</t>
  </si>
  <si>
    <t>418 Background</t>
  </si>
  <si>
    <t>418 Disclosures</t>
  </si>
  <si>
    <t>418 Management Approach Disclosures</t>
  </si>
  <si>
    <t>418 Reporting Requirements</t>
  </si>
  <si>
    <t>419 Background</t>
  </si>
  <si>
    <t>419 Disclosures</t>
  </si>
  <si>
    <t>419 Management Approach Disclosures</t>
  </si>
  <si>
    <t>419 Reporting Requirements</t>
  </si>
  <si>
    <t>Accuracy-a</t>
  </si>
  <si>
    <t>The organization shall report information that is correct and sufficiently detailed to allow an assessment of
the organization’s impacts.</t>
  </si>
  <si>
    <t>Accuracy Requirement</t>
  </si>
  <si>
    <t>Accuracy</t>
  </si>
  <si>
    <t>Accuracy Guidance</t>
  </si>
  <si>
    <t>The characteristics that determine accuracy vary depending on the nature of the information (qualitative or quantitative) and the intended use of the information. The accuracy of quantitative information depends on the specific methods used to gather, compile, and analyze data. The accuracy of qualitative information depends on the level of detail and consistency with the available evidence. Information users require sufficient detail to make assessments about the organization’s impacts.
To apply the Accuracy principle, the organization should:
•  report qualitative information that is consistent with available evidence and other reported information;
• indicate which data has been measured;
• adequately describe data measurements and bases for calculations, and ensure it is possible to replicate measurements and calculations with similar results;
• ensure that the margin of error for data measurements does not inappropriately influence the conclusions or assessments of information users;
• indicate which data has been estimated, and explain the underlying assumptions and techniques used for the estimation as well as any limitations of the estimates.</t>
  </si>
  <si>
    <t>Balance Guidance</t>
  </si>
  <si>
    <t>To apply the Balance principle, the organization should:
• present information in a way that allows information users to see negative and positive year-on-year trends in impacts;
• distinguish clearly between facts and the organization’s interpretation of the facts;
• not omit relevant information concerning its negative impacts;
• not overemphasize positive news or impacts;
• not present information in a way that is likely to inappropriately influence the conclusions or assessments of information users.</t>
  </si>
  <si>
    <t>Balance Requirement</t>
  </si>
  <si>
    <t>Clarity Guidance</t>
  </si>
  <si>
    <t>To apply the Clarity principle, the organization should:
• consider specific accessibility needs of information users, associated with abilities, language, and technology;
• present information in a way that users can find the information they want without unreasonable effort, for example, through a table of contents, maps, or links;
• present information in a way that it can be understood by users who have reasonable knowledge of the organization and its activities;
• avoid abbreviations, technical terms, or other jargon likely to be unfamiliar to users or, if these are used, include relevant explanations in the appropriate sections or in a glossary;
• report information in a concise way and aggregate information where useful without omitting necessary details;
• use graphics and consolidated data tables to make information accessible and understandable.</t>
  </si>
  <si>
    <t>Clarity Requirement</t>
  </si>
  <si>
    <t>Comparability-a</t>
  </si>
  <si>
    <t>The organization shall select, compile, and report information consistently to enable an analysis of changes in the organization’s impacts over time and an analysis of these impacts relative to those of other organizations.</t>
  </si>
  <si>
    <t>Comparability</t>
  </si>
  <si>
    <t>Comparability Requirement</t>
  </si>
  <si>
    <t>Comparability Guidance</t>
  </si>
  <si>
    <t>Information reported in a comparable way enables the organization and other information users to assess the organization’s current impacts against its past impacts and its goals and targets. It also enables external parties to assess and benchmark the organization’s impacts against impacts of other organizations as part of rating activities, investment decisions, and advocacy programs.
To apply the Comparability principle, the organization should:
• present information for the current reporting period and at least two previous periods, as well as any goals and targets that have been set;
• use accepted international metrics (e.g., kilograms, liters), and standard conversion factors and protocols, where applicable, for compiling and reporting information;
• maintain consistency in the methods used to measure and calculate data and in explaining the methods and assumptions used;
• maintain consistency in the manner of presenting the information; report total numbers or absolute data (e.g., metric tons of CO2 equivalent) as well as ratios or normalized data (e.g., CO2
 emissions per unit produced) to enable comparisons, and provide explanatory notes when using ratios; provide contextual information (e.g., the organization’s size, geographic location) to help information users understand the factors that contribute to differences between the organization’s impacts and the impacts of other organizations;
• present the current disclosures alongside restatements of historical data to enable comparisons if there have been changes from the information reported previously. This can include changes in the length of the reporting period, in the measurement methodologies, in the definitions used, or in other elements of reporting. The organization is required to report restatements of information under Disclosure 2-4 in GRI 2: General Disclosures 2021;
• if restatements of historical data are not provided, explain the changes to provide contextual information for interpreting the current disclosures.</t>
  </si>
  <si>
    <t>Completeness-a</t>
  </si>
  <si>
    <t>The organization shall provide sufficient information to enable an assessment of the organization’s impacts during the reporting period.</t>
  </si>
  <si>
    <t>Completeness Requirement</t>
  </si>
  <si>
    <t>Completeness Guidance</t>
  </si>
  <si>
    <t>To apply the Completeness principle, the organization should:
• present activities, events, and impacts for the reporting period in which they occur. This includes reporting information about activities that have a minimal impact in the short-term, but a reasonably foreseeable cumulative impact that can become unavoidable or irreversible in the long-term (e.g., activities that generate bio-accumulative or persistent pollutants);
• not omit information that is necessary for understanding the organization’s impacts. If the organization consists of multiple entities (i.e., a parent entity and its subordinate entities), the organization is required to explain the approach used for consolidating the information under 2-2-c in GRI 2: General Disclosures 2021.
If the information for a disclosure or a requirement in a disclosure for which reasons for omission are permitted is unavailable or incomplete, then the organization is required to provide a reason for omission. When information is incomplete, the organization is required to specify which part is missing (e.g., specify the entities for which the information is missing). See Requirement 6 in this Standard for more information.</t>
  </si>
  <si>
    <t>Completeness</t>
  </si>
  <si>
    <t>GRI 1 Section 1</t>
  </si>
  <si>
    <t>Purpose and system of GRI Standards</t>
  </si>
  <si>
    <t>GRI 1 Section 3</t>
  </si>
  <si>
    <t>Reporting in accordance with the GRI Standards</t>
  </si>
  <si>
    <t>GRI 1 Section 4</t>
  </si>
  <si>
    <t>Reporting principles</t>
  </si>
  <si>
    <t>GRI 1 Section 2</t>
  </si>
  <si>
    <t>Key concepts</t>
  </si>
  <si>
    <t>GRI 1 Section 5</t>
  </si>
  <si>
    <t>Additional recommendations for reporting</t>
  </si>
  <si>
    <t>GRI 1: Foundation 2021</t>
  </si>
  <si>
    <t>GRI 1: Foundation 2021 Background</t>
  </si>
  <si>
    <t>GRI 1: Foundation 2021 Disclosures</t>
  </si>
  <si>
    <t>GRI 2 Section 1</t>
  </si>
  <si>
    <t>The organization and its reporting practices</t>
  </si>
  <si>
    <t>GRI 2 Section 2</t>
  </si>
  <si>
    <t>Activities and workers</t>
  </si>
  <si>
    <t>GRI 2 Section 3</t>
  </si>
  <si>
    <t>GRI 2 Section 4</t>
  </si>
  <si>
    <t>Strategy, policies and practices</t>
  </si>
  <si>
    <t>GRI 2 Section 5</t>
  </si>
  <si>
    <t>Stakeholder engagement</t>
  </si>
  <si>
    <t>GRI 2: General Disclosures 2021 Background</t>
  </si>
  <si>
    <t>GRI 2: General Disclosures 2021 Disclosures</t>
  </si>
  <si>
    <t>GRI 3 Section 1 Step 1</t>
  </si>
  <si>
    <t>Understand the organization’s context</t>
  </si>
  <si>
    <t>GRI 3 Section 1 Step 3</t>
  </si>
  <si>
    <t>Assess the significance of the impacts</t>
  </si>
  <si>
    <t>GRI 3 Section 1</t>
  </si>
  <si>
    <t>Guidance to determine material topics</t>
  </si>
  <si>
    <t>GRI 3 Section 2</t>
  </si>
  <si>
    <t>Disclosures on material topics</t>
  </si>
  <si>
    <t>GRI 3 Section 1 Step 2</t>
  </si>
  <si>
    <t>Identify actual and potential impacts</t>
  </si>
  <si>
    <t>GRI 3 Section 1 Step 4</t>
  </si>
  <si>
    <t>Prioritize the most significant impacts for reporting</t>
  </si>
  <si>
    <t>GRI 3: Material Topics 2021 Background</t>
  </si>
  <si>
    <t>GRI 3: Material Topics 2021 Disclosures</t>
  </si>
  <si>
    <t>Notify GRI-a</t>
  </si>
  <si>
    <t>The organization shall notify GRI of the use of the GRI Standards and the statement of use by sending an email to reportregistration@globalreporting.org.</t>
  </si>
  <si>
    <t>Notify GRI Guidance</t>
  </si>
  <si>
    <t>The organization should include the following information in the email:
• The legal name of the organization.
• The link to the GRI content index.
• The link to the report, if publishing a standalone sustainability report.
• The statement of use.
• A contact person in the organization and their contact details.
There is no cost associated with notifying GRI of the use of the GRI Standards.</t>
  </si>
  <si>
    <t>Notify GRI</t>
  </si>
  <si>
    <t>Provide a statement of use-a</t>
  </si>
  <si>
    <t>The organization shall include the following statement in its GRI content index:
[Name of organization] has reported the information cited in this GRI content index for the period [reporting period start and end dates] with reference to the GRI Standards.</t>
  </si>
  <si>
    <t>Provide a statement of use Guidance</t>
  </si>
  <si>
    <t>To state that the organization has reported with reference to the GRI Standards, the organization must have complied with all three requirements in this section.
The organization is required to insert the name of the organization and the start and end dates of its reporting period in the statement, for example: ‘ABC Limited has reported the information cited in this GRI content index for the period from 1 January 2022 to 31 December 2022 with reference to the GRI Standards.’</t>
  </si>
  <si>
    <t>Provide a statement of use</t>
  </si>
  <si>
    <t>Publish a GRI content index-a</t>
  </si>
  <si>
    <t>publish a GRI content index that includes:</t>
  </si>
  <si>
    <t>Publish a GRI content index-b</t>
  </si>
  <si>
    <t>if it publishes a standalone sustainability report and the GRI content index is not included in the report itself, provide a link or reference to the GRI content index in the report.</t>
  </si>
  <si>
    <t>Publish a GRI content index</t>
  </si>
  <si>
    <t>Publish a GRI content index Guidance</t>
  </si>
  <si>
    <t>The information reported using the GRI Standards can be published or made accessible in a range of formats (e.g., electronic, paper-based) across one or more locations (e.g., a standalone sustainability report, web pages, an annual report). The GRI content index provides an overview of the organization’s reported information, shows where the reported information can be found, and helps information users access this information. The content index also shows which GRI Standards and disclosures the organization has used.
Appendix 2 of this Standard provides guidance on how to prepare the GRI content index when reporting with reference to the GRI Standards. It includes an example that the organization can use to prepare the content index. The organization can use a different format for the content index than the one provided in Appendix 2, as long as it complies with the requirements for the content index. The organization can also use the content index specified for reporting in accordance with the GRI Standards in Appendix 1 of this Standard, if suitable. In such a case, the statement of use in Appendix 1, which is for reporting in accordance with the GRI Standards, must be replaced by the statement of use for reporting with reference to the GRI Standards.</t>
  </si>
  <si>
    <t>Publish a GRI content index The organization shall:</t>
  </si>
  <si>
    <t>Requirement 7-a</t>
  </si>
  <si>
    <t>Requirement 5-a</t>
  </si>
  <si>
    <t>report disclosures from the GRI Topic Standards for each material topic;</t>
  </si>
  <si>
    <t>Requirement 3-a</t>
  </si>
  <si>
    <t>determine its material topics;</t>
  </si>
  <si>
    <t>Requirement 9-a</t>
  </si>
  <si>
    <t>Requirement 2-a</t>
  </si>
  <si>
    <t>The organization shall report all disclosures in GRI 2: General Disclosures 2021.</t>
  </si>
  <si>
    <t>Requirement 8-a</t>
  </si>
  <si>
    <t>The organization shall include the following statement in its GRI content index:
[Name of organization] has reported in accordance with the GRI Standards for the period [reporting period start and end dates].</t>
  </si>
  <si>
    <t>Requirement 4-a</t>
  </si>
  <si>
    <t>report its process of determining material topics using Disclosure 3-1;</t>
  </si>
  <si>
    <t>Requirement 6-a</t>
  </si>
  <si>
    <t>If the organization cannot comply with a disclosure or with a requirement in a disclosure for which reasons for omission are permitted, the organization shall in the GRI content index:</t>
  </si>
  <si>
    <t>Requirement 5-b</t>
  </si>
  <si>
    <t>for each material topic covered in the applicable GRI Sector Standard(s), either:</t>
  </si>
  <si>
    <t>Requirement 3-b</t>
  </si>
  <si>
    <t>review the GRI Sector Standard(s) that apply to its sector(s) and:</t>
  </si>
  <si>
    <t>Requirement 4-b</t>
  </si>
  <si>
    <t>report a list of its material topics using Disclosure 3-2;</t>
  </si>
  <si>
    <t>Requirement 7-b</t>
  </si>
  <si>
    <t>Requirement 4-c</t>
  </si>
  <si>
    <t>report how it manages each material topic using Disclosure 3-3.</t>
  </si>
  <si>
    <t>Requirement 5 Guidance</t>
  </si>
  <si>
    <t>Guidance to 5-a
For each material topic, the organization needs to identify disclosures from the GRI Topic Standards to report. The organization is required to report only those disclosures relevant to its impacts in relation to a material topic. The organization is not required to report disclosures that are not relevant.
There is no requirement for a minimum number of disclosures to report from the Topic Standards. The number of disclosures that the organization reports is based on its assessment of which disclosures are relevant to its impacts in relation to a material topic.
The organization may need to use more than one Topic Standard to report on a material topic. In addition, not all disclosures in a Topic Standard may be relevant for the organization to report. For example, an organization identifies pay equality as a material topic. The organization determines that the following disclosures are relevant to report on the topic: Disclosure 202-1 Ratios of standard entry level wage by gender compared to local minimum wage in GRI 202: Market Presence 2016, and Disclosure 405-2 Ratio of basic salary and remuneration of women to men in GRI 405: Diversity and Equal Opportunity 2016. The organization is not required to report other disclosures from these Standards (e.g., Disclosure 202-2 Proportion of senior management hired from the local community in GRI 202), as
these disclosures do not address the topic of pay equality. When a material topic is covered in the applicable GRI Sector Standards, the organization uses the Sector Standards to identify disclosures to report. See Requirement 5-b in this Standard for more information.
Reasons for omission are permitted for all disclosures from the Topic Standards. If the organization cannot comply with a disclosure or with a requirement in a disclosure, then the organization is required to specify in the GRI content index the disclosure or the requirement it cannot comply with, and provide a reason for omission with an explanation.
See Requirement 6 in this Standard for more information on reasons for omission.
The organization should provide sufficient information about its impacts in relation to each material topic so that information users can make informed assessments and decisions about the organization. If the disclosures from the Topic Standards do not provide sufficient information about the organization’s impacts, then the organization should report additional disclosures. These can include the additional sector disclosures recommended in the GRI Sector Standards, disclosures from other sources, or disclosures developed by the organization itself.
Disclosures that the organization reports from other sources or that are developed by the organization itself, should have the same rigor as disclosures from the GRI Standards, and they should align with expectations set out in authoritative intergovernmental instruments.
Reporting on material topics not covered in the GRI Topic Standards
When the organization's material topic is not covered by the disclosures in the GRI Topic Standards, the organization is required to report how it manages the material topic, using Disclosure 3-3 in GRI 3: Material Topics 2021. See Requirement 4-c in this Standard for more information.
In addition to reporting Disclosure 3-3, the organization should report other disclosures for that topic. These can include the additional sector disclosures recommended in the GRI Sector Standards, disclosures from other sources, or disclosures developed by the organization itself.
For example, an organization determines freedom of speech to be a material topic. As there is no Topic Standard that covers this topic, the organization should report disclosures from other sources or develop its own disclosures to report on the topic. The organization is still required to report how it manages the topic of freedom of speech, using Disclosure 3-3 in GRI 3.
Guidance to 5-b
The organization is required to comply with Requirement 5-b only if GRI Sector Standards that apply to its sectors are available. The Sector Standards provide information for organizations about their likely material topics.
The organization is required to review each topic described in the applicable Sector Standards and determine whether it is a material topic for the organization.
If the organization determines a topic in an applicable Sector Standard to be material, the Sector Standard helps the organization identify disclosures to report information about its impacts in relation to that topic. For each likely material topic, the Sector Standards list disclosures from the GRI Topic Standards for organizations to report. If any of the Topic Standards disclosures listed in the Sector Standards are not relevant to the organization’s impacts, the organization is not required to report these. However, the organization is required to list these disclosures in the GRI content index
and provide ‘not applicable’ as the reason for omission for not reporting the disclosures. The organization is also required to explain in brief why the disclosures are not relevant to its impacts in relation to the material topic. See Requirement 6 in this Standard for more information on reasons for omission.
Note that when reporting the Topic Standards disclosures listed in the Sector Standards, the organization can still use any of the four reasons for omission included in Table 1 of this Standard if it cannot comply with the disclosure or with a requirement in the disclosure.
Besides the disclosures from the Topic Standards, the Sector Standards may list additional sector disclosures for organizations to report. Reporting these additional sector disclosures is a recommendation. The organization is not required to provide a reason for omission for the additional sector disclosures it does not report.</t>
  </si>
  <si>
    <t>Requirement 5</t>
  </si>
  <si>
    <t>Report disclosures from the GRI Topic Standards for each material topic</t>
  </si>
  <si>
    <t>Requirement 7 The organization shall:</t>
  </si>
  <si>
    <t>Requirement 2</t>
  </si>
  <si>
    <t>Report the disclosures in GRI 2: General Disclosures 2021</t>
  </si>
  <si>
    <t>Requirement 5 The organization shall:</t>
  </si>
  <si>
    <t>Requirement 3 Guidance</t>
  </si>
  <si>
    <t>See section 1 in GRI 3: Material Topics 2021 for guidance on how to determine material topics.
The organization is required to determine its material topics based on its specific circumstances.
Using the GRI Sector Standards supports the organization in this process. The Sector Standards provide information for organizations about their likely material topics.
The organization is required to use the applicable Sector Standards when determining its material topics.
Guidance to 3-b
The organization is required to comply with Requirement 3-b only if GRI Sector Standards that apply to its sectors are
available.
The organization is required to review each topic described in the applicable Sector Standards and determine
whether it is a material topic for the organization. If the organization has determined any of the topics included in the
applicable Sector Standards as not material, then the organization is required to list them in the GRI content index and
explain why they are not material. See Requirement 7 in this Standard for more information on the content index.
See section 1 in GRI 3 and the GRI Sector Standards for guidance on how to use the Sector Standards to determine
material topics.</t>
  </si>
  <si>
    <t>Requirement 4 Guidance</t>
  </si>
  <si>
    <t>Reasons for omission are only permitted for Disclosure 3-3 Management of material topics in GRI 3.
If the organization cannot comply with Disclosure 3-3 or with a requirement in Disclosure 3-3, then the organization is required to specify this in the GRI content index, and to provide a reason for omission with an explanation. See Requirement 6 in this Standard for more information on reasons for omission.</t>
  </si>
  <si>
    <t>Requirement 8 Guidance</t>
  </si>
  <si>
    <t>To state that the organization has reported in accordance with the GRI Standards, the organization must have complied with all nine requirements in this section.
The organization is required to insert the name of the organization and the start and end dates of its reporting period
in the statement, for example: ‘ABC Limited has reported in accordance with the GRI Standards for the period from 1 January 2022 to 31 December
2022.’
The organization is required to report whether the highest governance body is responsible for reviewing and approving the reported information, including the organization’s material topics, under Disclosure 2-14 in GRI 2: General Disclosures 2021.</t>
  </si>
  <si>
    <t>Requirement 4</t>
  </si>
  <si>
    <t>Report the disclosures in GRI 3: Material Topics 2021</t>
  </si>
  <si>
    <t>Requirement 2 Guidance</t>
  </si>
  <si>
    <t>Reasons for omission are permitted for all disclosures in GRI 2 except for:
• Disclosure 2-1 Organizational details
• Disclosure 2-2 Entities included in the organization’s sustainability reporting
• Disclosure 2-3 Reporting period, frequency and contact point
• Disclosure 2-4 Restatements of information
• Disclosure 2-5 External assurance
If the organization cannot comply with a disclosure or with a requirement in a disclosure for which reasons for omission are permitted, then the organization is required to specify in the GRI content index the disclosure or the requirement it cannot comply with, and provide a reason for omission with an explanation. See Requirement 6 in this Standard for more information on reasons for omission.</t>
  </si>
  <si>
    <t>Requirement 3</t>
  </si>
  <si>
    <t>Determine material topics</t>
  </si>
  <si>
    <t>Requirement 7 Guidance</t>
  </si>
  <si>
    <t>The information reported using the GRI Standards can be published or made accessible in a range of formats (e.g., electronic, paper-based) across one or more locations (e.g., a standalone sustainability report, web pages, an annual report). The GRI content index provides an overview of the organization’s reported information, shows where the reported information can be found, and helps information users access this information. The content index also shows which GRI Standards and disclosures the organization has used.
Appendix 1 of this Standard provides guidance on how to prepare the GRI content index when reporting in accordance with the GRI Standards. It includes an example that the organization can use to prepare the content index. The organization can use a different format for the content index than the one provided in Appendix 1, as long as it complies with the requirements for the content index.</t>
  </si>
  <si>
    <t>Requirement 6 Guidance</t>
  </si>
  <si>
    <t>Reasons for omission are permitted for all disclosures from the GRI Standards except for:
• Disclosure 2-1 Organizational details
• Disclosure 2-2 Entities included in the organization’s sustainability reporting
• Disclosure 2-3 Reporting period, frequency and contact point
• Disclosure 2-4 Restatements of information
• Disclosure 2-5 External assurance
• Disclosure 3-1 Process to determine material topics
• Disclosure 3-2 List of material topics
The organization is only permitted to provide one of the four reasons for omission included in Table 1 of this Standard:
Not applicable
The organization provides ‘not applicable’ as the reason for omission in the following situations:
• When a disclosure or a requirement in a disclosure does not apply to the organization based on its characteristics (e.g., size, type). For example, 2-15-b-iii in GRI 2: General Disclosures 2021 requires the organization to report whether conflicts of interest relating to the existence of controlling shareholders are disclosed to stakeholders.
This requirement does not apply to organizations that do not have shareholders (e.g., foundations).
In such cases, the organization is required to explain why the disclosure or the requirement does not apply to the organization.
However, there may be cases where a disclosure or a requirement in a disclosure applies to the organization, but the organization does not have in place the item specified in the disclosure or in the requirement (e.g., committee, policy, practice, process). For example, 2-23-b in GRI 2 requires the organization to describe its policy commitment to respect human rights. This expectation applies to every organization. All organizations are expected to have a policy commitment to respect human rights, but not every organization may have developed
such a policy commitment yet.
If the organization cannot report the required information about an item specified in a disclosure because the item (e.g., committee, policy, practice, process) does not exist, it can comply with the requirement by reporting this to be the case. It does not need to provide the ‘not applicable’ reason for omission. 
In such cases, the organization can explain the reasons for not having this item or describe any plans to develop it.
The disclosure does not require the organization to implement the item (e.g., developing a policy), but to report that the item does not exist.
• When a disclosure from the GRI Topic Standards that is listed in the applicable GRI Sector Standards is not relevant to the organization’s impacts in relation to a material topic. In such cases, the organization is required to explain why the disclosure is not relevant to its impacts in relation to the material topic.
Legal prohibitions
The organization provides ‘legal prohibitions’ as the reason for omission when the law forbids collecting the required information or reporting it publicly.
Confidentiality constraints
There may be cases where the law does not forbid collecting or reporting the required information, but the organization considers the information confidential and cannot report it publicly. In such cases, the organization provides ‘confidentiality constraints’ as the reason for omission.
Information unavailable/incomplete
There may be cases where the organization has the item specified in a disclosure or in a requirement in a disclosure, but the information about the item is unavailable or incomplete. In such cases, the organization provides ‘information unavailable/incomplete’ as the reason for omission. For example, information is unavailable for Disclosure 305-3 in GRI 305: Emissions 2016 when the organization has other indirect (Scope 3) greenhouse gas (GHG) emissions, but it has not collected data on its other indirect (Scope 3) GHG emissions yet.
When the organization cannot report part of the required information it means the information is incomplete. When the reported information does not cover the complete scope required by a disclosure (e.g., the information is missing for certain entities, sites, geographic locations), then the organization is required to provide ‘information unavailable/incomplete’ as the reason for omission. The organization must specify the entities, sites, geographic locations, etc., for which the required information is missing and cannot be reported.
The required information, or part of the required information, can be unavailable when, for example, it cannot be obtained or is not of adequate quality to report. This may be the case when the information is collected from another organization, such as a supplier.
The reasons ‘confidentiality constraints’ and ‘information unavailable/incomplete’ should only be used in exceptional cases. Using ‘confidentiality constraints’ and ‘information unavailable/incomplete’ frequently as reasons for omitting information reduces the credibility and usefulness of the organization’s sustainability reporting. It does not align with the aim of reporting in accordance with the GRI Standards, which is to provide a comprehensive picture of the organization’s most significant impacts. The organization is not allowed to use other reasons for omission than those included in Table 1 of this Standard. The organization is required to report reasons for omission in the GRI content index. See Requirement 7 in this Standard for more information on the content index.</t>
  </si>
  <si>
    <t>Requirement 8</t>
  </si>
  <si>
    <t>Requirement 9</t>
  </si>
  <si>
    <t>Requirement 3 The organization shall:</t>
  </si>
  <si>
    <t>Requirement 4 The organization shall:</t>
  </si>
  <si>
    <t>Requirement 6</t>
  </si>
  <si>
    <t>Provide reasons for omission for disclosures and requirements that the organization cannot comply with</t>
  </si>
  <si>
    <t>Requirement 7</t>
  </si>
  <si>
    <t>Requirement 9 Guidance</t>
  </si>
  <si>
    <t>Requirement 1</t>
  </si>
  <si>
    <t>Apply the reporting principles</t>
  </si>
  <si>
    <t>Sector Standards</t>
  </si>
  <si>
    <t>Sustainability context-a</t>
  </si>
  <si>
    <t>The organization shall report information about its impacts in the wider context of sustainable development.</t>
  </si>
  <si>
    <t>Sustainability context Requirement</t>
  </si>
  <si>
    <t>Sustainability context Guidance</t>
  </si>
  <si>
    <t>Sustainable development has been defined as ‘development which meets the needs of the present without compromising the ability of future generations to meet their own needs’ [8]. The objective of sustainability reporting using the GRI Standards is to provide transparency on how an organization contributes or aims to contribute to sustainable development. For this purpose, the organization needs to assess and report information about its impacts in the wider context of sustainable development.
To apply the Sustainability context principle, the organization should:
• draw on objective information and authoritative measures on sustainable development to report information about its impacts (e.g., scientific research or consensus on the limits and demands placed on environmental resources);
• report information about its impacts in relation to sustainable development goals and conditions (e.g., reporting total greenhouse gas [GHG] emissions as well as reductions in GHG emissions in relation to the goals set out in the United Nations [UN] Framework Convention on Climate Change [FCCC] Paris Agreement [4]);
• report information about its impacts in relation to societal expectations and expectations of responsible business conduct set out in authoritative intergovernmental instruments with which the organization is expected to comply (e.g., Organisation for Economic Co-operation and Development [OECD] Guidelines for Multinational Enterprises [3], UN Guiding Principles on Business and Human Rights [5]) and in other recognized sector-specific, local, regional, or global instruments;
• if operating in a range of locations, report information about its impacts in relation to appropriate local contexts (e.g., reporting total water use, as well as water use relative to the sustainable thresholds and the social context of given catchments).
Understanding the sustainability context provides the organization with critical information to determine and report on its material topics (see GRI 3: Material Topics 2021). The GRI Sector Standards describe the sectors’ context and can help the organization understand its sustainability context.</t>
  </si>
  <si>
    <t>Sustainability context</t>
  </si>
  <si>
    <t>Timeliness-a</t>
  </si>
  <si>
    <t>The organization shall report information on a regular schedule and make it available in time for information users to make decisions.</t>
  </si>
  <si>
    <t>Timeliness Guidance</t>
  </si>
  <si>
    <t>The usefulness of information is closely tied to whether it is available in time for information users to integrate it into their decision-making. Thus, the Timeliness principle refers to how regularly and how soon after the reporting period the information is published.
To apply the Timeliness principle, the organization should:
• find a balance between the need to make information available in a timely manner and ensuring that the information is of high quality and meets the requirements under the other reporting principles;
• ensure consistency in the length of reporting periods;
• indicate the time period covered by the reported information.
See section 5.1 in this Standard for information on aligning the reporting periods and publishing schedules of sustainability reporting and other types of reporting.</t>
  </si>
  <si>
    <t>Timeliness Requirement</t>
  </si>
  <si>
    <t>Timeliness</t>
  </si>
  <si>
    <t>Topic Standards</t>
  </si>
  <si>
    <t>Verifiability-a</t>
  </si>
  <si>
    <t>The organization shall gather, record, compile, and analyze information in such a way that the information can be examined to establish its quality.</t>
  </si>
  <si>
    <t>Verifiability Requirement</t>
  </si>
  <si>
    <t>Verifiability Guidance</t>
  </si>
  <si>
    <t>It is important that the reported information can be examined to establish its veracity and to determine the extent to which the reporting principles have been applied.
To apply the Verifiability principle, the organization should:
• set up internal controls and organize documentation in such a way that individuals other than those preparing the reported information (e.g., internal auditors, external assurance providers) can review them;
• document the decision-making processes underlying the organization’s sustainability reporting in a way that allows for the examination of the key decisions and processes, such as the process of determining material topics;
• if the organization designs information systems for its sustainability reporting, design these systems in a way that they can be examined as part of an external assurance process;
• be able to identify the original sources of the reported information and provide reliable evidence to support assumptions or calculations;
• be able to provide representation from the original sources of the reported information attesting to the accuracy of the information within acceptable margins of error;
• avoid including information that is not substantiated by evidence unless it is relevant for understanding the organization’s impacts;
• provide clear explanations of any uncertainties associated with the reported information.
See section 5.2 in this Standard for more information on enhancing the credibility of the organization’s sustainability reporting.</t>
  </si>
  <si>
    <t>Verifiability</t>
  </si>
  <si>
    <t>Reference</t>
  </si>
  <si>
    <t>Note</t>
  </si>
  <si>
    <t>GRI Sector Standard</t>
  </si>
  <si>
    <t>Count</t>
  </si>
  <si>
    <t>Report</t>
  </si>
  <si>
    <t>Reason for Omission</t>
  </si>
  <si>
    <t>Y</t>
  </si>
  <si>
    <t>203</t>
  </si>
  <si>
    <t>N</t>
  </si>
  <si>
    <t>204</t>
  </si>
  <si>
    <t>205</t>
  </si>
  <si>
    <t>206</t>
  </si>
  <si>
    <t>207</t>
  </si>
  <si>
    <t>300</t>
  </si>
  <si>
    <t>301</t>
  </si>
  <si>
    <t>302</t>
  </si>
  <si>
    <t>303</t>
  </si>
  <si>
    <t>304</t>
  </si>
  <si>
    <t>305</t>
  </si>
  <si>
    <t>306</t>
  </si>
  <si>
    <t>307</t>
  </si>
  <si>
    <t>308</t>
  </si>
  <si>
    <t>400</t>
  </si>
  <si>
    <t>401</t>
  </si>
  <si>
    <t>402</t>
  </si>
  <si>
    <t>403</t>
  </si>
  <si>
    <t>404</t>
  </si>
  <si>
    <t>405</t>
  </si>
  <si>
    <t>406</t>
  </si>
  <si>
    <t>407</t>
  </si>
  <si>
    <t>408</t>
  </si>
  <si>
    <t>409</t>
  </si>
  <si>
    <t>410</t>
  </si>
  <si>
    <t>411</t>
  </si>
  <si>
    <t>412</t>
  </si>
  <si>
    <t>413</t>
  </si>
  <si>
    <t>414</t>
  </si>
  <si>
    <t>415</t>
  </si>
  <si>
    <t>416</t>
  </si>
  <si>
    <t>417</t>
  </si>
  <si>
    <t>418</t>
  </si>
  <si>
    <t>419</t>
  </si>
  <si>
    <t>SASB industry</t>
  </si>
  <si>
    <t>Industry Code</t>
  </si>
  <si>
    <t>Disclose</t>
  </si>
  <si>
    <t>(CG-AA) Consumer Goods - Apparel, Accessories &amp; Footwear</t>
  </si>
  <si>
    <t>CG-AA</t>
  </si>
  <si>
    <t>(CG-AM) Consumer Goods - Appliance Manufacturing</t>
  </si>
  <si>
    <t>CG-AM</t>
  </si>
  <si>
    <t>(CG-BF) Consumer Goods - Building Products &amp; Furnishings</t>
  </si>
  <si>
    <t>CG-BF</t>
  </si>
  <si>
    <t>(CG-EC) Consumer Goods - E-Commerce</t>
  </si>
  <si>
    <t>CG-EC</t>
  </si>
  <si>
    <t>(CG-HP) Consumer Goods - Household &amp; Personal Products</t>
  </si>
  <si>
    <t>CG-HP</t>
  </si>
  <si>
    <t>(CG-MR) Consumer Goods - Multiline and Specialty Retailers &amp; Distributors</t>
  </si>
  <si>
    <t>CG-MR</t>
  </si>
  <si>
    <t>(CG-TS) Consumer Goods - Toys &amp; Sporting Goods</t>
  </si>
  <si>
    <t>CG-TS</t>
  </si>
  <si>
    <t>(EM-CM) Extractives &amp; Minerals Processing - Construction Materials</t>
  </si>
  <si>
    <t>EM-CM</t>
  </si>
  <si>
    <t>(EM-CO) Extractives &amp; Minerals Processing - Coal Operations</t>
  </si>
  <si>
    <t>EM-CO</t>
  </si>
  <si>
    <t>(EM-EP) Extractives &amp; Minerals Processing - Oil &amp; Gas – Exploration &amp; Production</t>
  </si>
  <si>
    <t>EM-EP</t>
  </si>
  <si>
    <t>(EM-IS) Extractives &amp; Minerals Processing - Iron &amp; Steel Producers</t>
  </si>
  <si>
    <t>EM-IS</t>
  </si>
  <si>
    <t>(EM-MD) Extractives &amp; Minerals Processing - Oil &amp; Gas – Midstream</t>
  </si>
  <si>
    <t>EM-MD</t>
  </si>
  <si>
    <t>(EM-MM) Extractives &amp; Minerals Processing - Metals &amp; Mining</t>
  </si>
  <si>
    <t>EM-MM</t>
  </si>
  <si>
    <t>(EM-RM) Extractives &amp; Minerals Processing - Oil &amp; Gas – Refining &amp; Marketing</t>
  </si>
  <si>
    <t>EM-RM</t>
  </si>
  <si>
    <t>(EM-SV) Extractives &amp; Minerals Processing - Oil &amp; Gas – Services</t>
  </si>
  <si>
    <t>EM-SV</t>
  </si>
  <si>
    <t>(FB-AB) Food &amp; Beverage - Alcoholic Beverages</t>
  </si>
  <si>
    <t>FB-AB</t>
  </si>
  <si>
    <t>(FB-AG) Food &amp; Beverage - Agricultural Products</t>
  </si>
  <si>
    <t>FB-AG</t>
  </si>
  <si>
    <t>(FB-FR) Food &amp; Beverage - Food Retailers &amp; Distributors</t>
  </si>
  <si>
    <t>FB-FR</t>
  </si>
  <si>
    <t>(FB-MP) Food &amp; Beverage - Meat, Poultry &amp; Dairy</t>
  </si>
  <si>
    <t>FB-MP</t>
  </si>
  <si>
    <t>(FB-NB) Food &amp; Beverage - Non-Alcoholic Beverages</t>
  </si>
  <si>
    <t>FB-NB</t>
  </si>
  <si>
    <t>(FB-PF) Food &amp; Beverage - Processed Foods</t>
  </si>
  <si>
    <t>FB-PF</t>
  </si>
  <si>
    <t>(FB-RN) Food &amp; Beverage - Restaurants</t>
  </si>
  <si>
    <t>FB-RN</t>
  </si>
  <si>
    <t>(FB-TB) Food &amp; Beverage - Tobacco</t>
  </si>
  <si>
    <t>FB-TB</t>
  </si>
  <si>
    <t>(FN-AC) Financials - Asset Management &amp; Custody Activities</t>
  </si>
  <si>
    <t>FN-AC</t>
  </si>
  <si>
    <t>(FN-CB) Financials - Commercial Banks</t>
  </si>
  <si>
    <t>FN-CB</t>
  </si>
  <si>
    <t>(FN-CF) Financials - Consumer Finance</t>
  </si>
  <si>
    <t>FN-CF</t>
  </si>
  <si>
    <t>(FN-EX) Financials - Security &amp; Commodity Exchanges</t>
  </si>
  <si>
    <t>FN-EX</t>
  </si>
  <si>
    <t>(FN-IB) Financials - Investment Banking &amp; Brokerage</t>
  </si>
  <si>
    <t>FN-IB</t>
  </si>
  <si>
    <t>(FN-IN) Financials - Insurance</t>
  </si>
  <si>
    <t>FN-IN</t>
  </si>
  <si>
    <t>(FN-MF) Financials - Mortgage Finance</t>
  </si>
  <si>
    <t>FN-MF</t>
  </si>
  <si>
    <t>(HC-BP) Health Care - Biotechnology &amp; Pharmaceuticals</t>
  </si>
  <si>
    <t>HC-BP</t>
  </si>
  <si>
    <t>(HC-DI) Health Care - Health Care Distributors</t>
  </si>
  <si>
    <t>HC-DI</t>
  </si>
  <si>
    <t>(HC-DR) Health Care - Drug Retailers</t>
  </si>
  <si>
    <t>HC-DR</t>
  </si>
  <si>
    <t>(HC-DY) Health Care - Health Care Delivery</t>
  </si>
  <si>
    <t>HC-DY</t>
  </si>
  <si>
    <t>(HC-MC) Health Care - Managed Care</t>
  </si>
  <si>
    <t>HC-MC</t>
  </si>
  <si>
    <t>(HC-MS) Health Care - Medical Equipment &amp; Supplies</t>
  </si>
  <si>
    <t>HC-MS</t>
  </si>
  <si>
    <t>(IF-EN) Infrastructure - Engineering &amp; Construction Services</t>
  </si>
  <si>
    <t>IF-EN</t>
  </si>
  <si>
    <t>(IF-EU) Infrastructure - Electric Utilities &amp; Power Generators</t>
  </si>
  <si>
    <t>IF-EU</t>
  </si>
  <si>
    <t>(IF-GU) Infrastructure - Gas Utilities &amp; Distributors</t>
  </si>
  <si>
    <t>IF-GU</t>
  </si>
  <si>
    <t>(IF-HB) Infrastructure - Home Builders</t>
  </si>
  <si>
    <t>IF-HB</t>
  </si>
  <si>
    <t>(IF-RE) Infrastructure - Real Estate</t>
  </si>
  <si>
    <t>IF-RE</t>
  </si>
  <si>
    <t>(IF-RS) Infrastructure - Real Estate Services</t>
  </si>
  <si>
    <t>IF-RS</t>
  </si>
  <si>
    <t>(IF-WM) Infrastructure - Waste Management</t>
  </si>
  <si>
    <t>IF-WM</t>
  </si>
  <si>
    <t>(IF-WU) Infrastructure - Water Utilities &amp; Services</t>
  </si>
  <si>
    <t>IF-WU</t>
  </si>
  <si>
    <t>(RR-BI) Renewable Resources &amp; Alternative Energy - Biofuels</t>
  </si>
  <si>
    <t>RR-BI</t>
  </si>
  <si>
    <t>(RR-FC) Renewable Resources &amp; Alternative Energy - Fuel Cells &amp; Industrial Batteries</t>
  </si>
  <si>
    <t>RR-FC</t>
  </si>
  <si>
    <t>(RR-FM) Renewable Resources &amp; Alternative Energy - Forestry Management</t>
  </si>
  <si>
    <t>RR-FM</t>
  </si>
  <si>
    <t>(RR-PP) Renewable Resources &amp; Alternative Energy - Pulp &amp; Paper Products</t>
  </si>
  <si>
    <t>RR-PP</t>
  </si>
  <si>
    <t>(RR-ST) Renewable Resources &amp; Alternative Energy - Solar Technology &amp; Project Developers</t>
  </si>
  <si>
    <t>RR-ST</t>
  </si>
  <si>
    <t>(RR-WT) Renewable Resources &amp; Alternative Energy - Wind Technology &amp; Project Developers</t>
  </si>
  <si>
    <t>RR-WT</t>
  </si>
  <si>
    <t>(RT-AE) Resource Transformation - Aerospace &amp; Defense</t>
  </si>
  <si>
    <t>RT-AE</t>
  </si>
  <si>
    <t>(RT-CH) Resource Transformation - Chemicals</t>
  </si>
  <si>
    <t>RT-CH</t>
  </si>
  <si>
    <t>(RT-CP) Resource Transformation - Containers &amp; Packaging</t>
  </si>
  <si>
    <t>RT-CP</t>
  </si>
  <si>
    <t>(RT-EE) Resource Transformation - Electrical &amp; Electronic Equipment</t>
  </si>
  <si>
    <t>RT-EE</t>
  </si>
  <si>
    <t>(RT-IG) Resource Transformation - Industrial Machinery &amp; Goods</t>
  </si>
  <si>
    <t>RT-IG</t>
  </si>
  <si>
    <t>(SV-AD) Services - Advertising &amp; Marketing</t>
  </si>
  <si>
    <t>SV-AD</t>
  </si>
  <si>
    <t>(SV-CA) Services - Casinos &amp; Gaming</t>
  </si>
  <si>
    <t>SV-CA</t>
  </si>
  <si>
    <t>(SV-ED) Services - Education</t>
  </si>
  <si>
    <t>SV-ED</t>
  </si>
  <si>
    <t>(SV-HL) Services - Hotels &amp; Lodging</t>
  </si>
  <si>
    <t>SV-HL</t>
  </si>
  <si>
    <t>(SV-LF) Services - Leisure Facilities</t>
  </si>
  <si>
    <t>SV-LF</t>
  </si>
  <si>
    <t>(SV-ME) Services - Media &amp; Entertainment</t>
  </si>
  <si>
    <t>SV-ME</t>
  </si>
  <si>
    <t>(SV-PS) Services - Professional &amp; Commercial Services</t>
  </si>
  <si>
    <t>SV-PS</t>
  </si>
  <si>
    <t>(TC-ES) Technology &amp; Communications - Electronic Manufacturing Services &amp; Original Design Manufacturing</t>
  </si>
  <si>
    <t>TC-ES</t>
  </si>
  <si>
    <t>(TC-HW) Technology &amp; Communications - Hardware</t>
  </si>
  <si>
    <t>TC-HW</t>
  </si>
  <si>
    <t>(TC-IM) Technology &amp; Communications - Internet Media &amp; Services</t>
  </si>
  <si>
    <t>TC-IM</t>
  </si>
  <si>
    <t>(TC-SC) Technology &amp; Communications - Semiconductors</t>
  </si>
  <si>
    <t>TC-SC</t>
  </si>
  <si>
    <t>(TC-SI) Technology &amp; Communications - Software &amp; IT Services</t>
  </si>
  <si>
    <t>TC-SI</t>
  </si>
  <si>
    <t>(TC-TL) Technology &amp; Communications - Telecommunication Services</t>
  </si>
  <si>
    <t>TC-TL</t>
  </si>
  <si>
    <t>(TR-AF) Transportation - Air Freight &amp; Logistics</t>
  </si>
  <si>
    <t>TR-AF</t>
  </si>
  <si>
    <t>(TR-AL) Transportation - Airlines</t>
  </si>
  <si>
    <t>TR-AL</t>
  </si>
  <si>
    <t>(TR-AP) Transportation - Auto Parts</t>
  </si>
  <si>
    <t>TR-AP</t>
  </si>
  <si>
    <t>(TR-AU) Transportation - Automobiles</t>
  </si>
  <si>
    <t>TR-AU</t>
  </si>
  <si>
    <t>(TR-CL) Transportation - Cruise Lines</t>
  </si>
  <si>
    <t>TR-CL</t>
  </si>
  <si>
    <t>(TR-CR) Transportation - Car Rental &amp; Leasing</t>
  </si>
  <si>
    <t>TR-CR</t>
  </si>
  <si>
    <t>(TR-MT) Transportation - Marine Transportation</t>
  </si>
  <si>
    <t>TR-MT</t>
  </si>
  <si>
    <t>(TR-RA) Transportation - Rail Transportation</t>
  </si>
  <si>
    <t>TR-RA</t>
  </si>
  <si>
    <t>(TR-RO) Transportation - Road Transportation</t>
  </si>
  <si>
    <t>TR-RO</t>
  </si>
  <si>
    <t>E-Commerce</t>
  </si>
  <si>
    <t>CG-EC-130a</t>
  </si>
  <si>
    <t>Hardware Infrastructure Energy &amp; Water Management</t>
  </si>
  <si>
    <t>CG-EC-130a.1</t>
  </si>
  <si>
    <t>(1) Total energy consumed, (2) percentage grid electricity, (3) percentage renewable</t>
  </si>
  <si>
    <t>CG-EC-130a.1.1</t>
  </si>
  <si>
    <t>The entity shall disclose (1) the total amount of energy it consumed as an aggregate figure, in gigajoules (GJ).</t>
  </si>
  <si>
    <t>CG-EC-130a.1.2</t>
  </si>
  <si>
    <t>The entity shall disclose (2) the percentage of energy it consumed that was supplied from grid electricity.</t>
  </si>
  <si>
    <t>CG-EC-130a.1.3</t>
  </si>
  <si>
    <t>The entity shall disclose (3) the percentage of energy it consumed that is renewable energy.</t>
  </si>
  <si>
    <t>CG-EC-130a.1.4</t>
  </si>
  <si>
    <t>The entity shall apply conversion factors consistently for all data reported under this disclosure, such as the use of HHVs for fuel usage (including biofuels) and conversion of kilowatt hours (kWh) to GJ (for energy data including electricity from solar or wind energy).</t>
  </si>
  <si>
    <t>CG-EC-130a.1.5</t>
  </si>
  <si>
    <t>The entity may disclose the trailing twelve-month (TTM) weighted average power usage effectiveness (PUE) for its data centers.</t>
  </si>
  <si>
    <t>CG-EC-130a.1a</t>
  </si>
  <si>
    <t>Total energy consumed</t>
  </si>
  <si>
    <t>CG-EC-130a.1b</t>
  </si>
  <si>
    <t>Percentage of energy consumed that is grid electricity</t>
  </si>
  <si>
    <t>CG-EC-130a.1c</t>
  </si>
  <si>
    <t>Percentage of energy consumed that is renewable</t>
  </si>
  <si>
    <t>CG-EC-130a.2</t>
  </si>
  <si>
    <t>(1) Total water withdrawn, (2) total water consumed, percentage of each in regions with High or Extremely High Baseline Water Stress</t>
  </si>
  <si>
    <t>CG-EC-130a.2.1</t>
  </si>
  <si>
    <t>The entity shall disclose the amount of water, in thousands of cubic meters, that was withdrawn from all sources.</t>
  </si>
  <si>
    <t>CG-EC-130a.2.2</t>
  </si>
  <si>
    <t>The entity may disclose portions of its supply by source if, for example, significant portions of withdrawals are from non-freshwater sources.</t>
  </si>
  <si>
    <t>CG-EC-130a.2.3</t>
  </si>
  <si>
    <t>The entity shall disclose the amount of water, in thousands of cubic meters, that was consumed in its operations.</t>
  </si>
  <si>
    <t>CG-EC-130a.2.4</t>
  </si>
  <si>
    <t>The entity shall analyze all of its operations for water risks and identify activities that withdraw and consume water in locations with High (40–80 percent) or Extremely High (&gt;80 percent) Baseline Water Stress as classified by the World Resources Institute’s (WRI) Water Risk Atlas tool, Aqueduct.</t>
  </si>
  <si>
    <t>CG-EC-130a.2.5</t>
  </si>
  <si>
    <t>The entity shall disclose its water withdrawn in locations with High or Extremely High Baseline Water Stress as a percentage of the total water withdrawn.</t>
  </si>
  <si>
    <t>CG-EC-130a.2.6</t>
  </si>
  <si>
    <t>The entity shall disclose its water consumed in locations with High or Extremely High Baseline Water Stress as a percentage of the total water consumed.</t>
  </si>
  <si>
    <t>CG-EC-130a.2a</t>
  </si>
  <si>
    <t>Total water withdrawn</t>
  </si>
  <si>
    <t>CG-EC-130a.2b</t>
  </si>
  <si>
    <t>Total water consumed</t>
  </si>
  <si>
    <t>CG-EC-130a.2c</t>
  </si>
  <si>
    <t>Percentage of total water withdrawn in regions with High or Extremely High Baseline Water Stress</t>
  </si>
  <si>
    <t>CG-EC-130a.2d</t>
  </si>
  <si>
    <t>Percentage of total water consumed in regions with High or Extremely High Baseline Water Stress</t>
  </si>
  <si>
    <t>CG-EC-130a.3</t>
  </si>
  <si>
    <t>Discussion of the integration of environmental considerations into strategic planning for data center needs</t>
  </si>
  <si>
    <t>CG-EC-130a.3.1</t>
  </si>
  <si>
    <t>The entity shall discuss the environmental considerations that it integrates into siting, design, construction, refurbishment, and operational specifications for its data centers, including factors related to energy and water consumption.</t>
  </si>
  <si>
    <t>CG-EC-130a.3.2</t>
  </si>
  <si>
    <t>The scope of disclosure shall include data centers currently owned and operated by the entity, data centers that have been planned or are under construction, and outsourced data center services.</t>
  </si>
  <si>
    <t>CG-EC-130a.3.3</t>
  </si>
  <si>
    <t>The entity shall discuss how the environmental considerations it identifies were incorporated into decisions related to its data centers that were made during the reporting period, including if they influenced decisions to insource or outsource data center services, improve efficiency of existing data centers, and/or construct new data centers.</t>
  </si>
  <si>
    <t>CG-EC-130a.3a</t>
  </si>
  <si>
    <t>CG-EC-220a</t>
  </si>
  <si>
    <t>Data Privacy &amp; Advertising Standards</t>
  </si>
  <si>
    <t>CG-EC-220a.1</t>
  </si>
  <si>
    <t>Number of users whose information is used for secondary purposes</t>
  </si>
  <si>
    <t>CG-EC-220a.1.1</t>
  </si>
  <si>
    <t>The entity shall disclose the number of unique users whose information is used for secondary purposes.</t>
  </si>
  <si>
    <t>CG-EC-220a.1.2</t>
  </si>
  <si>
    <t>The scope of disclosure shall include the users whose information is used by the entity itself for secondary purposes as well as the users whose information is provided to affiliates or non-affiliates to use for secondary purposes.</t>
  </si>
  <si>
    <t>CG-EC-220a.1a</t>
  </si>
  <si>
    <t>CG-EC-220a.2</t>
  </si>
  <si>
    <t>Description of policies and practices relating to behavioral advertising and user privacy</t>
  </si>
  <si>
    <t>CG-EC-220a.2.1</t>
  </si>
  <si>
    <t>The entity shall describe the nature, scope, and implementation of its policies and practices related to user privacy, with a specific focus on how it addresses the collection, usage, and retention of user information.</t>
  </si>
  <si>
    <t>CG-EC-220a.2.2</t>
  </si>
  <si>
    <t>The entity shall describe the information “lifecycle” (i.e., collection, usage, retention, processing, disclosure, and destruction of information) and how information-handling practices at each stage may affect individuals’ privacy.</t>
  </si>
  <si>
    <t>CG-EC-220a.2.3</t>
  </si>
  <si>
    <t>The entity shall discuss the degree to which its policies and practices address similar issues as those outlined in the U.S. Office of Management and Budget’s (OMB) “Guidance for Implementing the Privacy Provisions of the E-Government Act of 2002 (M-03-22),” including use of Privacy Impact Assessments (PIAs).</t>
  </si>
  <si>
    <t>CG-EC-220a.2.4</t>
  </si>
  <si>
    <t>The entity shall discuss how its policies and practices related to privacy of user information address children’s privacy, which at a minimum includes the provisions of the U.S. Children’s Online Privacy Protection Act (COPPA).</t>
  </si>
  <si>
    <t>CG-EC-220a.2.5</t>
  </si>
  <si>
    <t>The scope of disclosure includes both first- and third-party advertising.</t>
  </si>
  <si>
    <t>CG-EC-220a.2.6</t>
  </si>
  <si>
    <t>With respect to behavioral advertising, the entity may describe how it addresses the following principles, described by the cross-industry Self-Regulatory Principles for Online Behavioral Advertising:</t>
  </si>
  <si>
    <t>CG-EC-220a.2a</t>
  </si>
  <si>
    <t>CG-EC-230a</t>
  </si>
  <si>
    <t>Data Security</t>
  </si>
  <si>
    <t>CG-EC-230a.1</t>
  </si>
  <si>
    <t>Description of approach to identifying and addressing data security risks</t>
  </si>
  <si>
    <t>CG-EC-230a.1.1</t>
  </si>
  <si>
    <t>The entity shall describe its approach to identifying vulnerabilities in its information systems that pose a data security risk.</t>
  </si>
  <si>
    <t>CG-EC-230a.1.2</t>
  </si>
  <si>
    <t>The entity shall describe its approach to addressing data security risks and vulnerabilities it has identified, including, but not limited to, operational procedures, management processes, structure of products, selection of business partners, employee training, and use of technology.</t>
  </si>
  <si>
    <t>CG-EC-230a.1.3</t>
  </si>
  <si>
    <t>The entity may discuss trends it has observed in type, frequency, and origination of attacks to its data security and information systems.</t>
  </si>
  <si>
    <t>CG-EC-230a.1.4</t>
  </si>
  <si>
    <t>The entity may describe the degree to which its approach is aligned with an external standard or framework and/or legal or regulatory framework for managing data security, such as:</t>
  </si>
  <si>
    <t>CG-EC-230a.1.5</t>
  </si>
  <si>
    <t>The U.S. SEC’s Commission Statement and Guidance on Public Company Cybersecurity Disclosures may provide further guidance on disclosures on the entity’s approach to addressing data security risks and vulnerabilities.</t>
  </si>
  <si>
    <t>CG-EC-230a.1.6</t>
  </si>
  <si>
    <t>All disclosure shall be sufficient such that it is specific to the risks the entity faces but disclosure itself would not compromise the entity‘s ability to maintain data privacy and security.</t>
  </si>
  <si>
    <t>CG-EC-230a.1a</t>
  </si>
  <si>
    <t>CG-EC-230a.2</t>
  </si>
  <si>
    <t>(1) Number of data breaches, (2) percentage involving personally identifiable information (PII), (3) number of users affected</t>
  </si>
  <si>
    <t>CG-EC-230a.2.1</t>
  </si>
  <si>
    <t>The entity shall calculate and disclose (1) the total number of data breaches identified during the reporting period.</t>
  </si>
  <si>
    <t>CG-EC-230a.2.2</t>
  </si>
  <si>
    <t>The entity shall disclose (2) the percentage of data breaches in which personally identifiable information (PII) was subject to the data breach.</t>
  </si>
  <si>
    <t>CG-EC-230a.2.3</t>
  </si>
  <si>
    <t>The entity shall disclose (3) the total number of unique users who were affected by data breaches, which includes all those whose personal data was compromised in a data breach.</t>
  </si>
  <si>
    <t>CG-EC-230a.2.4</t>
  </si>
  <si>
    <t>The entity may delay disclosure if a law enforcement agency has determined that notification impedes a criminal investigation or until the law enforcement agency determines that such notification does not compromise the investigation.</t>
  </si>
  <si>
    <t>CG-EC-230a.2a</t>
  </si>
  <si>
    <t>Number of data breaches</t>
  </si>
  <si>
    <t>CG-EC-230a.2b</t>
  </si>
  <si>
    <t>Percentage of data breaches involving personally identifiable information (PII)</t>
  </si>
  <si>
    <t>CG-EC-230a.2c</t>
  </si>
  <si>
    <t>Number of users affected by data breaches</t>
  </si>
  <si>
    <t>CG-EC-230a.2d</t>
  </si>
  <si>
    <t>Disclosure shall include a description of corrective actions implemented in response to data breaches</t>
  </si>
  <si>
    <t>CG-EC-330a</t>
  </si>
  <si>
    <t>Employee Recruitment, Inclusion &amp; Performance</t>
  </si>
  <si>
    <t>CG-EC-330a.1</t>
  </si>
  <si>
    <t>Employee engagement as a percentage</t>
  </si>
  <si>
    <t>CG-EC-330a.1.1</t>
  </si>
  <si>
    <t>The entity shall disclose employee engagement as a percentage.</t>
  </si>
  <si>
    <t>CG-EC-330a.1.2</t>
  </si>
  <si>
    <t>The percentage shall be calculated as the number of employees who are actively engaged divided by the total number of employees who completed the survey.</t>
  </si>
  <si>
    <t>CG-EC-330a.1a</t>
  </si>
  <si>
    <t>CG-EC-330a.1b</t>
  </si>
  <si>
    <t>Disclosure shall include a description of the methodology employed</t>
  </si>
  <si>
    <t>CG-EC-330a.2</t>
  </si>
  <si>
    <t>(1) Voluntary and (2) involuntary turnover rate for all employees</t>
  </si>
  <si>
    <t>CG-EC-330a.2.1</t>
  </si>
  <si>
    <t>The entity shall disclose employee turnover as a percentage.</t>
  </si>
  <si>
    <t>CG-EC-330a.2.2</t>
  </si>
  <si>
    <t>The entity shall calculate the voluntary turnover rate as the number of employee-initiated voluntary separations (such as resignations or retirement) during the reporting period divided by the total number of employees during the reporting period.</t>
  </si>
  <si>
    <t>CG-EC-330a.2.3</t>
  </si>
  <si>
    <t>The entity shall calculate the involuntary turnover rate as the total number of entity-initiated separations (such as dismissal, downsizing, redundancy, or non-renewal of contract) during the reporting period divided by the total number of employees during the reporting period.</t>
  </si>
  <si>
    <t>CG-EC-330a.2a</t>
  </si>
  <si>
    <t>Voluntary employee turnover rate</t>
  </si>
  <si>
    <t>CG-EC-330a.2b</t>
  </si>
  <si>
    <t>Involuntary employee turnover rate</t>
  </si>
  <si>
    <t>CG-EC-330a.3</t>
  </si>
  <si>
    <t>Percentage of gender and racial/ethnic group representation for (1) management, (2) technical staff, and (3) all other employees</t>
  </si>
  <si>
    <t>CG-EC-330a.3.1</t>
  </si>
  <si>
    <t>The entity shall disclose gender representation for all employees and racial/ethnic group representation for its U.S. employees by employee category.</t>
  </si>
  <si>
    <t>CG-EC-330a.3.2</t>
  </si>
  <si>
    <t>Gender and racial/ethnic group representation shall be disclosed in percentages, where the percentage shall be calculated as the number of employees in each gender or racial/ethnic group in each employee category divided by the total number of employees in the respective employee category.</t>
  </si>
  <si>
    <t>CG-EC-330a.3.3</t>
  </si>
  <si>
    <t>For U.S. employees, the entity shall categorize the employees in accordance with the Equal Employment Opportunity Commission's Employer Information EEO-1 report (EEO-1 Survey) Instruction Booklet, where each employee category for disclosure is defined by corresponding job categories and descriptions in the Instruction Booklet.</t>
  </si>
  <si>
    <t>CG-EC-330a.3.4</t>
  </si>
  <si>
    <t>For non-U.S. employees, the entity shall categorize the employees in a manner generally consistent with the definitions provided above, though in accordance with, and further facilitated by, any applicable local regulations, guidance, or generally accepted definitions.</t>
  </si>
  <si>
    <t>CG-EC-330a.3.5</t>
  </si>
  <si>
    <t>The entity shall categorize the gender of its employees as female, male, or not disclosed/available.</t>
  </si>
  <si>
    <t>CG-EC-330a.3.6</t>
  </si>
  <si>
    <t>The entity shall categorize the racial/ethnic group of its U.S. employees in accordance with the EEO-1 Survey Instruction Booklet and use the following categories: Asian, Black or African American, Hispanic or Latino, White, Other (which includes Native American or Alaska Native, Native Hawaiian or Pacific Islander, and “Two or More Races” classifications), or not disclosed/available.</t>
  </si>
  <si>
    <t>CG-EC-330a.3.7</t>
  </si>
  <si>
    <t>The entity may provide supplemental disclosures on gender and/or racial/ethnic group representation by country or region.</t>
  </si>
  <si>
    <t>CG-EC-330a.3.8</t>
  </si>
  <si>
    <t>The entity may provide supplemental contextual disclosures on factors that significantly influence gender and/or racial/ethnic group representation, such as the country or region where employees are located.</t>
  </si>
  <si>
    <t>CG-EC-330a.3.9</t>
  </si>
  <si>
    <t>The entity may disclose gender and/or racial/ethnic group representation by employee category in the following table formats:</t>
  </si>
  <si>
    <t>CG-EC-330a.3a</t>
  </si>
  <si>
    <t>Percentage of management employees who are female</t>
  </si>
  <si>
    <t>CG-EC-330a.3aa</t>
  </si>
  <si>
    <t>Percentage of non management non technical staff whose race/ethnicity is not available or not disclosed</t>
  </si>
  <si>
    <t>CG-EC-330a.3b</t>
  </si>
  <si>
    <t>Percentage of management employees who are male</t>
  </si>
  <si>
    <t>CG-EC-330a.3bb</t>
  </si>
  <si>
    <t>The entity shall discuss its policies and programs for fostering equitable employee representation across its global operations</t>
  </si>
  <si>
    <t>CG-EC-330a.3c</t>
  </si>
  <si>
    <t>Percentage of management employees whose gender is not available or not disclosed</t>
  </si>
  <si>
    <t>CG-EC-330a.3d</t>
  </si>
  <si>
    <t>Percentage of technical staff who are female</t>
  </si>
  <si>
    <t>CG-EC-330a.3e</t>
  </si>
  <si>
    <t>Percentage of technical staff who are male</t>
  </si>
  <si>
    <t>CG-EC-330a.3f</t>
  </si>
  <si>
    <t>Percentage of technical staff whose gender is not available or not disclosed</t>
  </si>
  <si>
    <t>CG-EC-330a.3g</t>
  </si>
  <si>
    <t>Percentage of non management non technical staff who are female</t>
  </si>
  <si>
    <t>CG-EC-330a.3h</t>
  </si>
  <si>
    <t>Percentage of non management non technical staff who are male</t>
  </si>
  <si>
    <t>CG-EC-330a.3i</t>
  </si>
  <si>
    <t>Percentage of non management non technical staff whose gender is not available or not disclosed</t>
  </si>
  <si>
    <t>CG-EC-330a.3j</t>
  </si>
  <si>
    <t>Percentage of management who are Asian</t>
  </si>
  <si>
    <t>CG-EC-330a.3k</t>
  </si>
  <si>
    <t>Percentage of management who are Black or African American</t>
  </si>
  <si>
    <t>CG-EC-330a.3l</t>
  </si>
  <si>
    <t>Percentage of management who are Hispanic or Latino</t>
  </si>
  <si>
    <t>CG-EC-330a.3m</t>
  </si>
  <si>
    <t>Percentage of management who are White</t>
  </si>
  <si>
    <t>CG-EC-330a.3n</t>
  </si>
  <si>
    <t>Percentage of management whose race/ethnicity is classified as other</t>
  </si>
  <si>
    <t>CG-EC-330a.3o</t>
  </si>
  <si>
    <t>Percentage of management whose race/ethnicity is not available or not disclosed</t>
  </si>
  <si>
    <t>CG-EC-330a.3p</t>
  </si>
  <si>
    <t>Percentage of technical staff who are Asian</t>
  </si>
  <si>
    <t>CG-EC-330a.3q</t>
  </si>
  <si>
    <t>Percentage of technical staff who are Black or African American</t>
  </si>
  <si>
    <t>CG-EC-330a.3r</t>
  </si>
  <si>
    <t>Percentage of technical staff who are Hispanic or Latino</t>
  </si>
  <si>
    <t>CG-EC-330a.3s</t>
  </si>
  <si>
    <t>Percentage of technical staff who are White</t>
  </si>
  <si>
    <t>CG-EC-330a.3t</t>
  </si>
  <si>
    <t>Percentage of technical staff whose race/ethnicity is classified as other</t>
  </si>
  <si>
    <t>CG-EC-330a.3u</t>
  </si>
  <si>
    <t>Percentage of technical staff whose race/ethnicity is not available or not disclosed</t>
  </si>
  <si>
    <t>CG-EC-330a.3v</t>
  </si>
  <si>
    <t>Percentage of non management non technical staff who are Asian</t>
  </si>
  <si>
    <t>CG-EC-330a.3w</t>
  </si>
  <si>
    <t>Percentage of non management non technical staff who are Black or African American</t>
  </si>
  <si>
    <t>CG-EC-330a.3x</t>
  </si>
  <si>
    <t>Percentage of non management non technical staff who are Hispanic or Latino</t>
  </si>
  <si>
    <t>CG-EC-330a.3y</t>
  </si>
  <si>
    <t>Percentage of non management non technical staff who are White</t>
  </si>
  <si>
    <t>CG-EC-330a.3z</t>
  </si>
  <si>
    <t>Percentage of non management non technical staff whose race/ethnicity is classified as other</t>
  </si>
  <si>
    <t>CG-EC-330a.4</t>
  </si>
  <si>
    <t>Percentage of technical employees who are H-1B visa holders</t>
  </si>
  <si>
    <t>CG-EC-330a.4.1</t>
  </si>
  <si>
    <t>The entity shall disclose the percentage of its technical employees that held valid H-1B visas as of the close of the reporting period.</t>
  </si>
  <si>
    <t>CG-EC-330a.4a</t>
  </si>
  <si>
    <t>CG-EC-410a</t>
  </si>
  <si>
    <t>Product Packaging &amp; Distribution</t>
  </si>
  <si>
    <t>CG-EC-410a.1</t>
  </si>
  <si>
    <t>Total greenhouse gas (GHG) footprint of product shipments</t>
  </si>
  <si>
    <t>CG-EC-410a.1.1</t>
  </si>
  <si>
    <t>The entity shall disclose the complete tank-to-wheels greenhouse gas (GHG) footprint, in metric tons of CO2-e, associated with outbound shipment of the entity’s products.</t>
  </si>
  <si>
    <t>CG-EC-410a.1.2</t>
  </si>
  <si>
    <t>The scope of disclosure includes emissions from all freight transportation and logistics activities associated with outbound shipment of the entity’s products, including those from contract carriers and outsourced freight forwarding services and logistics providers (Scope 3) as well as those from the entity’s own assets (Scope 1).</t>
  </si>
  <si>
    <t>CG-EC-410a.1.3</t>
  </si>
  <si>
    <t>The scope of disclosure includes emissions from all modes of transportation, such as road freight, air freight, barge transport, marine transport, and rail transport.</t>
  </si>
  <si>
    <t>CG-EC-410a.1.4</t>
  </si>
  <si>
    <t>Consistent with EN 16258:2012, disclosure may be based on calculations from a mix of categories of emissions values (i.e., specific measured values, transport operator vehicle-type- or route-type-specific values, transport operator fleet values, and default values).</t>
  </si>
  <si>
    <t>CG-EC-410a.1.5</t>
  </si>
  <si>
    <t>Where relevant and necessary for interpretation of disclosure, the entity shall describe its allocation methods, emissions values, boundaries, mix of transport services used, and other information.</t>
  </si>
  <si>
    <t>CG-EC-410a.1a</t>
  </si>
  <si>
    <t>CG-EC-410a.2</t>
  </si>
  <si>
    <t>Discussion of strategies to reduce the environmental impact of product delivery</t>
  </si>
  <si>
    <t>CG-EC-410a.2.1</t>
  </si>
  <si>
    <t>The entity shall discuss its strategies to reduce the environmental impact of fulfillment and delivery of its products, including impacts associated with packaging materials and those associated with product transportation.</t>
  </si>
  <si>
    <t>CG-EC-410a.2.2</t>
  </si>
  <si>
    <t>Relevant strategies to discuss include, but are not limited to:</t>
  </si>
  <si>
    <t>CG-EC-410a.2a</t>
  </si>
  <si>
    <t>CG-EC-000.A</t>
  </si>
  <si>
    <t>Entity-defined measure of user activity</t>
  </si>
  <si>
    <t>CG-EC-000.B</t>
  </si>
  <si>
    <t>Data processing capacity, percentage outsourced</t>
  </si>
  <si>
    <t>CG-EC-000.Ba</t>
  </si>
  <si>
    <t>Data processing capacity</t>
  </si>
  <si>
    <t>CG-EC-000.Bb</t>
  </si>
  <si>
    <t>Percentage of data capacity outsourced</t>
  </si>
  <si>
    <t>CG-EC-000.C</t>
  </si>
  <si>
    <t>Number of shipments</t>
  </si>
  <si>
    <t>Household &amp; Personal Products</t>
  </si>
  <si>
    <t>CG-HP-140a</t>
  </si>
  <si>
    <t>Water Management</t>
  </si>
  <si>
    <t>CG-HP-140a.1</t>
  </si>
  <si>
    <t>CG-HP-140a.1.1</t>
  </si>
  <si>
    <t>CG-HP-140a.1.2</t>
  </si>
  <si>
    <t>CG-HP-140a.1.3</t>
  </si>
  <si>
    <t>CG-HP-140a.1.4</t>
  </si>
  <si>
    <t>CG-HP-140a.1.5</t>
  </si>
  <si>
    <t>CG-HP-140a.1.6</t>
  </si>
  <si>
    <t>CG-HP-140a.1a</t>
  </si>
  <si>
    <t>CG-HP-140a.1b</t>
  </si>
  <si>
    <t>CG-HP-140a.1c</t>
  </si>
  <si>
    <t>CG-HP-140a.1d</t>
  </si>
  <si>
    <t>CG-HP-140a.2</t>
  </si>
  <si>
    <t>Description of water management risks and discussion of strategies and practices to mitigate those risks</t>
  </si>
  <si>
    <t>CG-HP-140a.2.1</t>
  </si>
  <si>
    <t>The entity shall describe its water management risks associated with water withdrawals, water consumption, and discharge of water and/or wastewater.</t>
  </si>
  <si>
    <t>CG-HP-140a.2.2</t>
  </si>
  <si>
    <t>The entity may describe water management risks in the context of:</t>
  </si>
  <si>
    <t>CG-HP-140a.2.3</t>
  </si>
  <si>
    <t>The entity may discuss the potential impacts that water management risks may have on its operations and the timeline over which such risks are expected to manifest.</t>
  </si>
  <si>
    <t>CG-HP-140a.2.4</t>
  </si>
  <si>
    <t>The entity shall discuss its short-term and long-term strategies or plan to mitigate water management risks, including, but not limited to:</t>
  </si>
  <si>
    <t>CG-HP-140a.2.5</t>
  </si>
  <si>
    <t>For water management targets, the entity shall additionally disclose:</t>
  </si>
  <si>
    <t>CG-HP-140a.2.6</t>
  </si>
  <si>
    <t>The entity shall discuss whether its water management practices result in any additional lifecycle impacts or tradeoffs in its organization, including tradeoffs in land use, energy production, and greenhouse gas (GHG) emissions, and why the entity chose these practices despite lifecycle tradeoffs.</t>
  </si>
  <si>
    <t>CG-HP-140a.2a</t>
  </si>
  <si>
    <t>CG-HP-250a</t>
  </si>
  <si>
    <t>Product Environmental, Health, and Safety Performance</t>
  </si>
  <si>
    <t>CG-HP-250a.1</t>
  </si>
  <si>
    <t>Revenue from products that contain REACH substances of very high concern (SVHC)</t>
  </si>
  <si>
    <t>CG-HP-250a.1.1</t>
  </si>
  <si>
    <t>The entity shall disclose the amount of revenue from products that contain substances on the Candidate List of substances of very high concern (hereafter “SVHC Candidate List”) promulgated by the European Chemicals Agency (ECHA).</t>
  </si>
  <si>
    <t>CG-HP-250a.1.2</t>
  </si>
  <si>
    <t>The scope of disclosure includes products that contain these substances, regardless of whether the product is subject to EU regulation.</t>
  </si>
  <si>
    <t>CG-HP-250a.1a</t>
  </si>
  <si>
    <t>CG-HP-250a.2</t>
  </si>
  <si>
    <t>Revenue from products that contain substances on the California DTSC Candidate Chemicals List</t>
  </si>
  <si>
    <t>CG-HP-250a.2.1</t>
  </si>
  <si>
    <t>The entity shall disclose the amount of revenue from products that contain substances listed on the California Department of Toxic Substances Control’s (DTSC) Candidate Chemicals List.</t>
  </si>
  <si>
    <t>CG-HP-250a.2.2</t>
  </si>
  <si>
    <t>The scope of disclosure includes all products (and their chemical constituents) sold by the entity, regardless of whether they are subject to the California Safe Consumer Products Regulations (i.e., regardless of whether they have been “placed into the stream of commerce in California”).</t>
  </si>
  <si>
    <t>CG-HP-250a.2.3</t>
  </si>
  <si>
    <t>The entity may discuss whether it has conducted an “Alternatives Assessment” as described by DTSC regulation and, if so, its results.</t>
  </si>
  <si>
    <t>CG-HP-250a.2a</t>
  </si>
  <si>
    <t>CG-HP-250a.3</t>
  </si>
  <si>
    <t>Discussion of process to identify and manage emerging materials and chemicals of concern</t>
  </si>
  <si>
    <t>CG-HP-250a.3.1</t>
  </si>
  <si>
    <t>The entity shall discuss its strategy and approach to managing the use of materials, chemicals, and substances that may be of human health and/or environmental concern to consumers, customers (e.g., retailers and commercial buyers), regulators, and/or others (e.g., non-governmental organizations, scientific researchers).</t>
  </si>
  <si>
    <t>CG-HP-250a.3.2</t>
  </si>
  <si>
    <t>The entity shall discuss how it assesses materials and chemicals for hazardous characteristics and risk traits, including the operational processes it employs for these assessments and other actions it takes to manage hazards and risks.</t>
  </si>
  <si>
    <t>CG-HP-250a.3.3</t>
  </si>
  <si>
    <t>The entity shall discuss the use of chemicals listed in the “Safer Consumer Products Priority Product Work Plan, Three Year Work Plan | 2018-2020” as potential candidate chemicals in Beauty, Personal Care, and Hygiene products, including:</t>
  </si>
  <si>
    <t>CG-HP-250a.3.4</t>
  </si>
  <si>
    <t>The entity may discuss its use of chemicals that appear on California’s Proposition 65 list of carcinogens and reproductive toxicants, Washington State’s List of Chemicals of High Concern to Children, and/or other equivalent state and country regulations regarding chemicals of concern.</t>
  </si>
  <si>
    <t>CG-HP-250a.3.5</t>
  </si>
  <si>
    <t>The entity may discuss the use of the emerging materials and chemicals of concern which may include, but are not limited to:</t>
  </si>
  <si>
    <t>CG-HP-250a.3a</t>
  </si>
  <si>
    <t>CG-HP-250a.4</t>
  </si>
  <si>
    <t>Revenue from products designed with green chemistry principles</t>
  </si>
  <si>
    <t>CG-HP-250a.4.1</t>
  </si>
  <si>
    <t>The entity shall disclose the amount of its revenue that is from products designed with one or more green chemistry principles.</t>
  </si>
  <si>
    <t>CG-HP-250a.4.2</t>
  </si>
  <si>
    <t>Specific green chemistry efforts may include products that are designed according to the American Chemistry Society (ACS) Green Chemistry Initiative (GCI) Formulator’s Roundtable guidance, the U.S. Environmental Protection Agency (EPA) Design for Environment Program, and/or third-party certification such as Cradle-to-Cradle certification.</t>
  </si>
  <si>
    <t>CG-HP-250a.4a</t>
  </si>
  <si>
    <t>CG-HP-410a</t>
  </si>
  <si>
    <t>Packaging Lifecycle Management</t>
  </si>
  <si>
    <t>CG-HP-410a.1</t>
  </si>
  <si>
    <t>(1) Total weight of packaging, (2) percentage made from recycled and/or renewable materials, and (3) percentage that is recyclable, reusable, and/or compostable</t>
  </si>
  <si>
    <t>CG-HP-410a.1.1</t>
  </si>
  <si>
    <t>The entity shall disclose the total weight of packaging purchased by the entity, in metric tons.</t>
  </si>
  <si>
    <t>CG-HP-410a.1.2</t>
  </si>
  <si>
    <t>The entity shall disclose the percentage of packaging, by weight, made from recycled and/or renewable materials.</t>
  </si>
  <si>
    <t>CG-HP-410a.1.3</t>
  </si>
  <si>
    <t>The entity shall disclose the percentage of packaging, by weight, that is recyclable, reusable, and/or compostable.</t>
  </si>
  <si>
    <t>CG-HP-410a.1.4</t>
  </si>
  <si>
    <t>The entity may breakdown the disclosure requested above by major packaging substrate (e.g., wood fiber, glass, metal, and petroleum-based).</t>
  </si>
  <si>
    <t>CG-HP-410a.1a</t>
  </si>
  <si>
    <t>Total weight of packaging</t>
  </si>
  <si>
    <t>CG-HP-410a.1b</t>
  </si>
  <si>
    <t>Percentage of total weight of packaging made from recycled and/or renewable materials</t>
  </si>
  <si>
    <t>CG-HP-410a.1c</t>
  </si>
  <si>
    <t>Percentage of total weight of packaging that is recyclable, reusable and/or compostable</t>
  </si>
  <si>
    <t>CG-HP-410a.2</t>
  </si>
  <si>
    <t>Discussion of strategies to reduce the environmental impact of packaging throughout its lifecycle</t>
  </si>
  <si>
    <t>CG-HP-410a.2.1</t>
  </si>
  <si>
    <t>The entity shall discuss its strategies to reduce the environmental impact of packaging throughout its lifecycle, such as optimizing packaging weight and volume for a given application or using alternative materials, including those that are recycled, recyclable, reusable, and/or compostable.</t>
  </si>
  <si>
    <t>CG-HP-410a.2.2</t>
  </si>
  <si>
    <t>The entity shall describe the circumstances surrounding its use of recycled and renewable packaging, including, but not limited to, discussions of supply availability, consumer preferences, and packaging durability requirements.</t>
  </si>
  <si>
    <t>CG-HP-410a.2.3</t>
  </si>
  <si>
    <t>The entity shall describe the circumstances surrounding its use of packaging that is recyclable and compostable, including, but not limited to, discussions of regulations, packaging end-of-life commitments, consumer demand, and packaging durability.</t>
  </si>
  <si>
    <t>CG-HP-410a.2.4</t>
  </si>
  <si>
    <t>Relevant disclosure may include, but is not limited to, discussion of the following:</t>
  </si>
  <si>
    <t>CG-HP-410a.2.5</t>
  </si>
  <si>
    <t>The entity may, where relevant, discuss any packaging-related targets and performance against those targets. Examples of such targets include, but are not limited to:</t>
  </si>
  <si>
    <t>CG-HP-410a.2.6</t>
  </si>
  <si>
    <t>The entity may describe its use of Life Cycle Assessment (LCA) analysis in the context of its approach to environmental impact reduction and maximization of product efficiency, including weight reduction and transportation efficiency.</t>
  </si>
  <si>
    <t>CG-HP-410a.2a</t>
  </si>
  <si>
    <t>CG-HP-430a</t>
  </si>
  <si>
    <t>Environmental &amp; Social Impacts of Palm Oil Supply Chain</t>
  </si>
  <si>
    <t>CG-HP-430a.1</t>
  </si>
  <si>
    <t>Amount of palm oil sourced, percentage certified through the Roundtable on Sustainable Palm Oil (RSPO) supply chains as (a) Identity Preserved, (b) Segregated, (c) Mass Balance, or (d) Book &amp; Claim</t>
  </si>
  <si>
    <t>CG-HP-430a.1.1</t>
  </si>
  <si>
    <t>The entity shall disclose the amount, in metric tons, of palm oil that it sourced during the reporting period.</t>
  </si>
  <si>
    <t>CG-HP-430a.1.2</t>
  </si>
  <si>
    <t>The entity shall disclose the percentage, on a weight basis, of palm oil it sourced that has been third-party certified to bear a Roundtable on Sustainable Palm Oil (RSPO) claim for each of the RSPO supply chain models: (a) Identity Preserved (IP), (b) Segregated (SG), (c) Mass Balance (MB), or (d) Book &amp; Claim (B&amp;C).</t>
  </si>
  <si>
    <t>CG-HP-430a.1.3</t>
  </si>
  <si>
    <t>The entity may discuss other strategies, approaches, and mechanisms used to manage risks and opportunities associated with the environmental and social impacts of palm oil sourcing.</t>
  </si>
  <si>
    <t>CG-HP-430a.1a</t>
  </si>
  <si>
    <t>Amount of palm oil sourced</t>
  </si>
  <si>
    <t>CG-HP-430a.1b</t>
  </si>
  <si>
    <t>Percentage of palm oil sourced certified through the Roundtable on Sustainable Palm Oil (RSPO) as Identity Preserved</t>
  </si>
  <si>
    <t>CG-HP-430a.1c</t>
  </si>
  <si>
    <t>Percentage of palm oil sourced certified through the Roundtable on Sustainable Palm Oil (RSPO) as Segregated</t>
  </si>
  <si>
    <t>CG-HP-430a.1d</t>
  </si>
  <si>
    <t>Percentage of palm oil sourced certified through the Roundtable on Sustainable Palm Oil (RSPO) as Mass Balance</t>
  </si>
  <si>
    <t>CG-HP-430a.1e</t>
  </si>
  <si>
    <t>Percentage of palm oil sourced certified through the Roundtable on Sustainable Palm Oil (RSPO) as Book &amp; Claim</t>
  </si>
  <si>
    <t>CG-HP-000.A</t>
  </si>
  <si>
    <t>Units of products sold, total weight of products sold</t>
  </si>
  <si>
    <t>CG-HP-000.Aa</t>
  </si>
  <si>
    <t>Units of products sold</t>
  </si>
  <si>
    <t>CG-HP-000.Ab</t>
  </si>
  <si>
    <t>Total weight of products sold</t>
  </si>
  <si>
    <t>CG-HP-000.B</t>
  </si>
  <si>
    <t>Number of manufacturing facilities</t>
  </si>
  <si>
    <t>Multiline and Specialty Retailers &amp; Distributors</t>
  </si>
  <si>
    <t>CG-MR-130a</t>
  </si>
  <si>
    <t>Energy Management in Retail &amp; Distribution</t>
  </si>
  <si>
    <t>CG-MR-130a.1</t>
  </si>
  <si>
    <t>CG-MR-130a.1.1</t>
  </si>
  <si>
    <t>CG-MR-130a.1.2</t>
  </si>
  <si>
    <t>CG-MR-130a.1.3</t>
  </si>
  <si>
    <t>CG-MR-130a.1.4</t>
  </si>
  <si>
    <t>CG-MR-130a.1a</t>
  </si>
  <si>
    <t>CG-MR-130a.1b</t>
  </si>
  <si>
    <t>CG-MR-130a.1c</t>
  </si>
  <si>
    <t>CG-MR-230a</t>
  </si>
  <si>
    <t>CG-MR-230a.1</t>
  </si>
  <si>
    <t>CG-MR-230a.1.1</t>
  </si>
  <si>
    <t>CG-MR-230a.1.2</t>
  </si>
  <si>
    <t>CG-MR-230a.1.3</t>
  </si>
  <si>
    <t>CG-MR-230a.1.4</t>
  </si>
  <si>
    <t>CG-MR-230a.1.5</t>
  </si>
  <si>
    <t>CG-MR-230a.1.6</t>
  </si>
  <si>
    <t>CG-MR-230a.1a</t>
  </si>
  <si>
    <t>CG-MR-230a.2</t>
  </si>
  <si>
    <t>(1) Number of data breaches, (2) percentage involving personally identifiable information (PII), (3) number of customers affected</t>
  </si>
  <si>
    <t>CG-MR-230a.2.1</t>
  </si>
  <si>
    <t>CG-MR-230a.2.2</t>
  </si>
  <si>
    <t>CG-MR-230a.2.3</t>
  </si>
  <si>
    <t>The entity shall disclose (3) the total number of unique customers who were affected by data breaches, which includes all those whose personal data was compromised in a data breach.</t>
  </si>
  <si>
    <t>CG-MR-230a.2.4</t>
  </si>
  <si>
    <t>CG-MR-230a.2a</t>
  </si>
  <si>
    <t>Number of data security breaches</t>
  </si>
  <si>
    <t>CG-MR-230a.2b</t>
  </si>
  <si>
    <t>CG-MR-230a.2c</t>
  </si>
  <si>
    <t>Number of customers affected by data breaches</t>
  </si>
  <si>
    <t>CG-MR-230a.2d</t>
  </si>
  <si>
    <t>CG-MR-310a</t>
  </si>
  <si>
    <t>Labor Practices</t>
  </si>
  <si>
    <t>CG-MR-310a.1</t>
  </si>
  <si>
    <t>(1) Average hourly wage and (2) percentage of in-store employees earning minimum wage, by region</t>
  </si>
  <si>
    <t>CG-MR-310a.1.1</t>
  </si>
  <si>
    <t>The entity shall disclose the average hourly wage paid to in-store and distribution center employees for each geographic region for which it conducts segment financial reporting.</t>
  </si>
  <si>
    <t>CG-MR-310a.1.2</t>
  </si>
  <si>
    <t>The entity shall disclose the percentage of in-store employees and distribution center employees that earn minimum wage for each geographic region for which it conducts segment financial reporting.</t>
  </si>
  <si>
    <t>CG-MR-310a.1.3</t>
  </si>
  <si>
    <t>The scope of disclosure excludes corporate employees.</t>
  </si>
  <si>
    <t>CG-MR-310a.1.4</t>
  </si>
  <si>
    <t>The entity may discuss the sensitivity of its costs and profit margins to future adjustments in minimum wage, including:</t>
  </si>
  <si>
    <t>CG-MR-310a.1a</t>
  </si>
  <si>
    <t>Average hourly wage, by region</t>
  </si>
  <si>
    <t>CG-MR-310a.1b</t>
  </si>
  <si>
    <t>Percentage of in-store employees earning minimum wage, by region</t>
  </si>
  <si>
    <t>CG-MR-310a.2</t>
  </si>
  <si>
    <t>(1) Voluntary and (2) involuntary turnover rate for in-store employees</t>
  </si>
  <si>
    <t>CG-MR-310a.2.1</t>
  </si>
  <si>
    <t>The entity shall disclose the rate of employee turnover of in-store and distribution center employees.</t>
  </si>
  <si>
    <t>CG-MR-310a.2.2</t>
  </si>
  <si>
    <t>The entity shall calculate the voluntary turnover rate as the total number of employee-initiated voluntary separations (such as resignations or retirement) during the reporting period divided by the total number of employees during the reporting period.</t>
  </si>
  <si>
    <t>CG-MR-310a.2.3</t>
  </si>
  <si>
    <t>The entity shall calculate the involuntary turnover rate as the total number of entity-initiated separations (such as dismissal, downsizing, redundancy, or non-renewal of contract) during the reporting period divided by the number of employees during the reporting period.</t>
  </si>
  <si>
    <t>CG-MR-310a.2a</t>
  </si>
  <si>
    <t>Voluntary employee turnover rate for in-store employees</t>
  </si>
  <si>
    <t>CG-MR-310a.2b</t>
  </si>
  <si>
    <t>Involuntary turnover rate for in-store employees</t>
  </si>
  <si>
    <t>CG-MR-310a.3</t>
  </si>
  <si>
    <t>Total amount of monetary losses as a result of legal proceedings associated with labor law violations</t>
  </si>
  <si>
    <t>CG-MR-310a.3.1</t>
  </si>
  <si>
    <t>The entity shall disclose the total amount of monetary losses it incurred during the reporting period as a result of legal proceedings associated with labor law violations such as those relating to wages, work hours, overtime, meal and rest breaks, as well as violations of the U.S. Fair Labor Standards Act.</t>
  </si>
  <si>
    <t>CG-MR-310a.3.2</t>
  </si>
  <si>
    <t>The legal proceedings shall include any adjudicative proceeding in which the entity was involved, whether before a court, a regulator, an arbitrator, or otherwise.</t>
  </si>
  <si>
    <t>CG-MR-310a.3.3</t>
  </si>
  <si>
    <t>The losses shall include all monetary liabilities to the opposing party or to others (whether as the result of settlement or verdict after trial or otherwise), including fines and other monetary liabilities incurred during the reporting period as a result of civil actions (e.g., civil judgments or settlements), regulatory proceedings (e.g., penalties, disgorgement, or restitution), and criminal actions (e.g., criminal judgment, penalties, or restitution) brought by any entity (e.g., governmental, business, or individual).</t>
  </si>
  <si>
    <t>CG-MR-310a.3.4</t>
  </si>
  <si>
    <t>The scope of monetary losses shall exclude legal and other fees and expenses incurred by the entity in its defense.</t>
  </si>
  <si>
    <t>CG-MR-310a.3a</t>
  </si>
  <si>
    <t>CG-MR-310a.3b</t>
  </si>
  <si>
    <t>The entity shall briefly describe the nature, context, and any corrective actions taken as a result of the monetary losses</t>
  </si>
  <si>
    <t>CG-MR-330a</t>
  </si>
  <si>
    <t>Workforce Diversity &amp; Inclusion</t>
  </si>
  <si>
    <t>CG-MR-330a.1.1</t>
  </si>
  <si>
    <t>CG-MR-330a.1.2</t>
  </si>
  <si>
    <t>CG-MR-330a.1.3</t>
  </si>
  <si>
    <t>For U.S. employees, the entity shall categorize the employees in accordance with the Equal Employment Opportunity Commission's Employer Information EEO-1 report (EEO-1 Survey) Instruction Booklet where each employee category for disclosure is defined by corresponding job categories and descriptions in the Instruction Booklet:</t>
  </si>
  <si>
    <t>CG-MR-330a.1.4</t>
  </si>
  <si>
    <t>CG-MR-330a.1.5</t>
  </si>
  <si>
    <t>CG-MR-330a.1.6</t>
  </si>
  <si>
    <t>CG-MR-330a.1.7</t>
  </si>
  <si>
    <t>CG-MR-330a.1.8</t>
  </si>
  <si>
    <t>CG-MR-330a.1.9</t>
  </si>
  <si>
    <t>CG-MR-330a.1a</t>
  </si>
  <si>
    <t>CG-MR-330a.1b</t>
  </si>
  <si>
    <t>CG-MR-330a.1c</t>
  </si>
  <si>
    <t>CG-MR-330a.1d</t>
  </si>
  <si>
    <t>Percentage of non-management employees who are female</t>
  </si>
  <si>
    <t>CG-MR-330a.1e</t>
  </si>
  <si>
    <t>Percentage of non-management employees who are male</t>
  </si>
  <si>
    <t>CG-MR-330a.1f</t>
  </si>
  <si>
    <t>Percentage of non-management employees whose gender is not available or not disclosed</t>
  </si>
  <si>
    <t>CG-MR-330a.1g</t>
  </si>
  <si>
    <t>Percentage of management employees who are Asian</t>
  </si>
  <si>
    <t>CG-MR-330a.1h</t>
  </si>
  <si>
    <t>Percentage of management employees who are Black or African American</t>
  </si>
  <si>
    <t>CG-MR-330a.1i</t>
  </si>
  <si>
    <t>Percentage of management employees who are Hispanic or Latino</t>
  </si>
  <si>
    <t>CG-MR-330a.1j</t>
  </si>
  <si>
    <t>Percentage of management employees who are White</t>
  </si>
  <si>
    <t>CG-MR-330a.1k</t>
  </si>
  <si>
    <t>Percentage of management employees whose race/ethnicity is classified as other</t>
  </si>
  <si>
    <t>CG-MR-330a.1l</t>
  </si>
  <si>
    <t>Percentage of management employees whose race/ethnicity is not available or not disclosed</t>
  </si>
  <si>
    <t>CG-MR-330a.1m</t>
  </si>
  <si>
    <t>Percentage of non-management employees who are Asian</t>
  </si>
  <si>
    <t>CG-MR-330a.1n</t>
  </si>
  <si>
    <t>Percentage of non-management employees who are Black or African American</t>
  </si>
  <si>
    <t>CG-MR-330a.1o</t>
  </si>
  <si>
    <t>Percentage of non-management employees who are Hispanic or Latino</t>
  </si>
  <si>
    <t>CG-MR-330a.1p</t>
  </si>
  <si>
    <t>Percentage of non-management employees who are White</t>
  </si>
  <si>
    <t>CG-MR-330a.1q</t>
  </si>
  <si>
    <t>Percent of non-management employees whose race/ethnicity is classified as other</t>
  </si>
  <si>
    <t>CG-MR-330a.1r</t>
  </si>
  <si>
    <t>Percent of non-management employees whose race/ethnicity is not available or not disclosed</t>
  </si>
  <si>
    <t>CG-MR-330a.1s</t>
  </si>
  <si>
    <t>The entity shall describe its policies and programs for fostering equitable employee representation across its global operations</t>
  </si>
  <si>
    <t>CG-MR-330a.2</t>
  </si>
  <si>
    <t>Total amount of monetary losses as a result of legal proceedings associated with employment discrimination</t>
  </si>
  <si>
    <t>CG-MR-330a.2.1</t>
  </si>
  <si>
    <t>The entity shall disclose the total amount of monetary losses it incurred during the reporting period as a result of legal proceedings associated with discrimination.</t>
  </si>
  <si>
    <t>CG-MR-330a.2.2</t>
  </si>
  <si>
    <t>CG-MR-330a.2.3</t>
  </si>
  <si>
    <t>The losses shall include all monetary liabilities to the opposing party or to others (whether as the result of settlement or verdict after trial or otherwise), including fines and other monetary liabilities during the reporting period as a result of civil actions (e.g., civil judgments or settlements), regulatory proceedings (e.g., penalties, disgorgement, or restitution), and criminal actions (e.g., criminal judgment, penalties, or restitution) brought by any entity (e.g., governmental, business, or individual).</t>
  </si>
  <si>
    <t>CG-MR-330a.2.4</t>
  </si>
  <si>
    <t>CG-MR-330a.2.5</t>
  </si>
  <si>
    <t>The scope of disclosure shall include, but is not limited to, legal proceedings associated with the following types of discrimination (as defined by the U.S. Equal Employment Opportunity Commission (EEOC):</t>
  </si>
  <si>
    <t>CG-MR-330a.2a</t>
  </si>
  <si>
    <t>CG-MR-330a.2b</t>
  </si>
  <si>
    <t>CG-MR-410a</t>
  </si>
  <si>
    <t>Product Sourcing, Packaging &amp; Marketing</t>
  </si>
  <si>
    <t>CG-MR-410a.1</t>
  </si>
  <si>
    <t>Revenue from products third-party certified to environmental and/or social sustainability standards</t>
  </si>
  <si>
    <t>CG-MR-410a.1.1</t>
  </si>
  <si>
    <t>The entity shall disclose its revenue from products that are third-party certified to an environmental or social sustainability standard.</t>
  </si>
  <si>
    <t>CG-MR-410a.1a</t>
  </si>
  <si>
    <t>CG-MR-410a.2</t>
  </si>
  <si>
    <t>Discussion of processes to assess and manage risks and/or hazards associated with chemicals in products</t>
  </si>
  <si>
    <t>CG-MR-410a.2.1</t>
  </si>
  <si>
    <t>The entity shall discuss the business and operational processes it employs to assess and manage potential risks and hazards associated with materials, chemicals, and substances (hereafter “chemicals”) in products it offers for sale.</t>
  </si>
  <si>
    <t>CG-MR-410a.2.10</t>
  </si>
  <si>
    <t>Where applicable, the entity shall describe its approach to chemicals management in the context of each stage in its private-label products’ lifecycles, such as product design and planning, materials and chemicals procurement, manufacturing, finished-goods testing, and product labeling and marketing.</t>
  </si>
  <si>
    <t>CG-MR-410a.2.11</t>
  </si>
  <si>
    <t>Where chemicals management policies and practices differ significantly by business unit, product category, or geography, the entity shall describe those differences.</t>
  </si>
  <si>
    <t>CG-MR-410a.2.2</t>
  </si>
  <si>
    <t>The entity shall describe whether its approach to chemicals management is characterized by a hazard-based, risk-based, or other approach, where:</t>
  </si>
  <si>
    <t>CG-MR-410a.2.3</t>
  </si>
  <si>
    <t>The entity shall discuss the operational processes it employs for chemicals management, where:</t>
  </si>
  <si>
    <t>CG-MR-410a.2.4</t>
  </si>
  <si>
    <t>The entity shall describe how it prioritizes chemicals for reduction and/or elimination from products it offers for sale, how it communicates these priorities to suppliers and enforces compliance, and whether it encourages or requires suppliers to consider alternative chemicals in product formulations.</t>
  </si>
  <si>
    <t>CG-MR-410a.2.5</t>
  </si>
  <si>
    <t>The entity shall describe its policies and practices for disclosing full chemical formulations for the products it offers for sale.</t>
  </si>
  <si>
    <t>CG-MR-410a.2.6</t>
  </si>
  <si>
    <t>The entity shall disclose if it pursues testing and/or third-party certification to verify the chemical content of its private-label products or if it selects third-party branded products based on whether they have obtained third-party certification that verifies their chemical content, including which certifications it holds and to which products the certifications apply.</t>
  </si>
  <si>
    <t>CG-MR-410a.2.7</t>
  </si>
  <si>
    <t>The entity may identify chemicals found in its product portfolio for which it has a policy to reduce, eliminate, or assess, for reasons, as determined by the entity, such as:</t>
  </si>
  <si>
    <t>CG-MR-410a.2.8</t>
  </si>
  <si>
    <t>Where the entity has identified specific chemicals for elimination or substitution in its product portfolio, it may discuss the timeline to achieve its goals, identify which products or product lines will be affected by the elimination or substitution, and provide an analysis of progress toward achieving its goals.</t>
  </si>
  <si>
    <t>CG-MR-410a.2.9</t>
  </si>
  <si>
    <t>The entity may discuss its policy for selecting products to sell that use chemicals classified as Group 1 carcinogens by the IARC Monographs on the Evaluation of Carcinogenic Risks to Humans, and substances listed in Annex XVII to REACH, including its policy for labeling such products.</t>
  </si>
  <si>
    <t>CG-MR-410a.2a</t>
  </si>
  <si>
    <t>CG-MR-410a.3</t>
  </si>
  <si>
    <t>Discussion of strategies to reduce the environmental impact of packaging</t>
  </si>
  <si>
    <t>CG-MR-410a.3.1</t>
  </si>
  <si>
    <t>The entity shall discuss its strategies to reduce the environmental impacts of packaging, such as optimizing packaging weight and volume for a given application, or using alternative materials, including those that are renewable, recycled, recyclable, or compostable.</t>
  </si>
  <si>
    <t>CG-MR-410a.3.2</t>
  </si>
  <si>
    <t>Relevant disclosure may include, but is not limited to, the following:</t>
  </si>
  <si>
    <t>CG-MR-410a.3.3</t>
  </si>
  <si>
    <t>The entity may discuss its strategies as they relate to primary, secondary, and tertiary packaging of its private-label products as well as the packaging of products from its vendors.</t>
  </si>
  <si>
    <t>CG-MR-410a.3.4</t>
  </si>
  <si>
    <t>The entity may discuss its use of Life Cycle Assessment (LCA) analysis in the context of its approach to environmental impact reduction and maximization of product efficiency, including weight reduction and transportation efficiency.</t>
  </si>
  <si>
    <t>CG-MR-410a.3a</t>
  </si>
  <si>
    <t>CG-MR-000.A</t>
  </si>
  <si>
    <t>Number of: (1) retail locations and (2) distribution centers</t>
  </si>
  <si>
    <t>CG-MR-000.Aa</t>
  </si>
  <si>
    <t>Number of retail locations</t>
  </si>
  <si>
    <t>CG-MR-000.Ab</t>
  </si>
  <si>
    <t>Number of distribution centers</t>
  </si>
  <si>
    <t>CG-MR-000.B</t>
  </si>
  <si>
    <t>Total area of: (1) retail space and (2) distribution centers</t>
  </si>
  <si>
    <t>CG-MR-000.Ba</t>
  </si>
  <si>
    <t>Total area of retail space</t>
  </si>
  <si>
    <t>CG-MR-000.Bb</t>
  </si>
  <si>
    <t>Total area of distribution centers</t>
  </si>
  <si>
    <t>Note to CG-EC-000B</t>
  </si>
  <si>
    <t>Data processing capacity shall be reported in units of measure typically tracked by the entity or used as the basis for contracting its IT services needs, such as million service units (MSUs), million instructions per second (MIPS), mega floating-point operations per second (MFLOPS), compute cycles, or other units of measure. Alternatively, the entity may disclose owned and outsourced data processing needs in other units of measure, such as rack space or data center square footage. The percentage outsourced shall include co-location facilities and cloud services (e.g., Platform as a Service and Infrastructure as a Service).</t>
  </si>
  <si>
    <t>Note to CG-EC-230a.2</t>
  </si>
  <si>
    <t>• The entity shall describe the corrective actions taken in response to data breaches, such as changes in operations, management, processes, products, business partners, training, or technology.
  • The U.S. SEC’s Commission Statement and Guidance on Public Company Cybersecurity Disclosures may provide further guidance on disclosures on the corrective actions taken in response to data breaches.
• All disclosure shall be sufficient such that it is specific to the risks the entity faces, but disclosure itself will not compromise the entity’s ability to maintain data privacy and security.
• The entity may disclose its policy for disclosing data breaches to affected users in a timely manner.</t>
  </si>
  <si>
    <t>Note to CG-EC-330a.1</t>
  </si>
  <si>
    <t>• The entity shall briefly describe:
  • The source of its survey (e.g., third-party survey or entity’s own)
  • The methodology used to calculate the percentage
  • A summary of questions or statements included in the survey or study (e.g., those related to goal setting, support to achieve goals, training and development, work processes, and commitment to the organization)
• When the survey methodology has changed compared to previous reporting years, the entity shall indicate results based on both the old and new methods for the year in which the change is made.
• If results are limited to a subset of employees, the entity shall include the percentage of employees included in the study or survey and the representativeness of the sample.
• The entity may disclose results of other survey findings, such as the percentage of employees who are: proud of their work/where they work, inspired by their work/co-workers, and aligned with corporate strategy and goals.</t>
  </si>
  <si>
    <t>Note to CG-EC-330a.3</t>
  </si>
  <si>
    <t>• The entity shall describe its policies and programs for fostering equitable employee representation across its global operations.
  • Relevant policies may include maintaining transparency of hiring, promotion, and wage practices, ensuring equal employment opportunity, developing and disseminating diversity policies, and ensuring management accountability for equitable representation.
  • Relevant programs may include trainings on diversity, mentorship and sponsorship programs, partnership with employee resource and advisory groups, and provision of flexible work schedules to accommodate the varying needs of employees.
  • Relevant aspects of employee representation include, at a minimum, gender and race/ethnicity. The entity may disclose on other aspects of its workforce, such as, age, physical abilities/qualities, sexual orientation, and religious beliefs, as relevant to local jurisdiction.</t>
  </si>
  <si>
    <t>Note to CG-EC-000.A</t>
  </si>
  <si>
    <t>The entity shall define and disclose a basic measure of user activity suitable for its business activities. This measure may be sales transactions, purchase transactions, number of searches, monthly active users, page views, and/or unique URLs.</t>
  </si>
  <si>
    <t>Note to CG-EC-000.B</t>
  </si>
  <si>
    <t>Note to CG-MR-230a.2</t>
  </si>
  <si>
    <t>• The entity shall describe the corrective actions taken in response to data breaches, such as changes in operations, management, processes, products, business partners, training, or technology.
  • The U.S. SEC’s Commission Statement and Guidance on Public Company Cybersecurity Disclosures may provide further guidance on disclosures on the corrective actions taken in response to data breaches.
• All disclosure shall be sufficient such that it is specific to the risks the entity faces, but disclosure itself will not compromise the entity’s ability to maintain data privacy and security.
• The entity may disclose its policy for disclosing data breaches to affected customers in a timely manner.</t>
  </si>
  <si>
    <t>Note to CG-MR-310a.3</t>
  </si>
  <si>
    <t>• The entity shall briefly describe the nature (e.g., judgment or order issued after trial, settlement, guilty plea, deferred prosecution agreement, or non-prosecution agreement) and context (e.g., improper working conditions, or unfair compensation) of all monetary losses as a result of legal proceedings.
• The entity shall describe any corrective actions it has implemented as a result of the legal proceedings. This may include, but is not limited to, specific changes in operations, management, processes, products, business partners, training, or technology.</t>
  </si>
  <si>
    <t>Note to CG-MR-330a.1</t>
  </si>
  <si>
    <t>Note to CG-MR-330a.2</t>
  </si>
  <si>
    <t>• The entity shall briefly describe the nature (e.g., judgment or order issued after trial, settlement, guilty plea, deferred prosecution agreement, non-prosecution agreement) and context (e.g., unfair hiring and/or promotion practices, biased compensation practices) of all monetary losses as a result of legal proceedings.
• The entity shall describe any corrective actions it has implemented as a result of the legal proceedings. This may include, but is not limited to, specific changes in operations, management, processes, products, business partners, training, or technology.</t>
  </si>
  <si>
    <t>CG-MR-330a.1</t>
  </si>
  <si>
    <t>STRATEGY - TCFD Framework Questionnaire</t>
  </si>
  <si>
    <t>Purpose: To help guide alignment with the Task Force on Climate-related Financial Disclosures (TCFD), provide this questionnaire to various individuals, for responses to be compiled by workspace members assigned this section of the report.</t>
  </si>
  <si>
    <t>Prepared By:</t>
  </si>
  <si>
    <t>Task Force for Climate Related Financial Disclosures (TCFD)</t>
  </si>
  <si>
    <t>Strategy</t>
  </si>
  <si>
    <t>Risk Management</t>
  </si>
  <si>
    <t>Metrics &amp; Targets</t>
  </si>
  <si>
    <t>TCFD Disclosure</t>
  </si>
  <si>
    <t>Step 1: Describe the board's oversight of climate-related risks and opportunities.</t>
  </si>
  <si>
    <t>Step 2: Describe management’s role in assessing and managing climate-related risks and opportunities.</t>
  </si>
  <si>
    <t>Step 3: Describe the climate-related risks and opportunities the organization has identified over the short, medium, and long term.</t>
  </si>
  <si>
    <t>Step 4: Describe the impact of climate-related risks and opportunities on the organization’s businesses, strategy, and financial planning.</t>
  </si>
  <si>
    <t>Step 5: Describe the resilience of the organization’s strategy, taking into consideration different climate related scenarios, including a 2°C or lower scenario.</t>
  </si>
  <si>
    <t>Step 6: Describe the organization’s processes for identifying and assessing climate-related risks.</t>
  </si>
  <si>
    <t>Step 7: Describe the organization’s processes for managing climate-related risks.</t>
  </si>
  <si>
    <t>Step 8: Describe how processes for identifying, assessing, and managing climate-related risks are integrated into the organization’s overall risk management.</t>
  </si>
  <si>
    <t>Step 9: Disclose the metrics used by the organization to assess climate-related risks and opportunities in line with its strategy and risk management process.</t>
  </si>
  <si>
    <t>Step 10: Describe the targets used by the organization to manage climate-related risks and opportunities and performance against targets.</t>
  </si>
  <si>
    <t>Step 11: Disclose Scope 1, Scope 2, and, if appropriate, Scope 3 greenhouse gas (GHG) emissions, and the related risks.</t>
  </si>
  <si>
    <t>Questionnaire</t>
  </si>
  <si>
    <t>How does the board exercise its oversight function?</t>
  </si>
  <si>
    <t>How does the oversight discussed in Step 1A differ from management's roles and responsibilities?</t>
  </si>
  <si>
    <t>(A) What your relevant short-, medium-, and long-term time horizons?</t>
  </si>
  <si>
    <t>(B) Based on the time horizons relevant to you, please list and describe the specific climate-related issues that may have a material financial impact below, as applicable.</t>
  </si>
  <si>
    <t>(C) Are the risks you identified transitional or physical risks?</t>
  </si>
  <si>
    <t>(D) What are the processes in place used to determine which risks and opportunities could have a material financial impact?</t>
  </si>
  <si>
    <t>Instructions: Use the TCFD Strategy Worksheet to populate the related impacts on business, strategy, and financial planning to each risk / opportunity previously identified in columns (c)-(e) below.</t>
  </si>
  <si>
    <t>(A) Discuss the climate-related scenarios and associated time horizon(s) considered in your analyses.</t>
  </si>
  <si>
    <t>(B) Discuss where you believe your strategies may be affected by climate-related risks and opportunities and how your strategies might change to address such potential scenarios, including considering potential impact on financial performance.</t>
  </si>
  <si>
    <t>(A) Who is responsible for identifying and assessing climate-related risks (list individuals, groups, teams, etc. and their role in this process)?</t>
  </si>
  <si>
    <t>(B) Does the organization have a formalized risk management program in place to identify and assess climate-related risks, including assessing potential size and scope? If so, please describe, and include who is responsible for oversight.</t>
  </si>
  <si>
    <t>(C) What other policies / procedures and processes / controls are in place to ensure appropriate and completeness in the identification and assessment of climate-related risks (connect individuals / groups identified in Step 6A when responding)?</t>
  </si>
  <si>
    <t>(A) Who is responsible for managing climate-related risks (list individuals, groups, teams, etc. and their role in this process)?</t>
  </si>
  <si>
    <t>(B) What policies / procedures and processes / controls are in place to ensure effective prioritization in the management and mitigation of climate-related risks (connect individuals / groups identified in Step 7A when responding)?</t>
  </si>
  <si>
    <t>(C) What is the process for decision-making on whether risks are mitigated, transferred, accepted or controlled?</t>
  </si>
  <si>
    <t>(A) How are your processes for identifying, assessing and managing climate-related risks integrated into you organization's overall risk management?</t>
  </si>
  <si>
    <t>(B) How are each of the risks and opportunities identified in Step 3 managed?
Instructions: Use the TCFD Strategy Worksheet to populate the related management processes for each risk and opportunity identified (as applicable) in column (g).</t>
  </si>
  <si>
    <t>Instructions: Use the TCFD Strategy Worksheet to populate the related metrics used by your organization to assess each risk and opportunity in line with your strategy and risk management process in column (h).</t>
  </si>
  <si>
    <t>Instructions: Use the TCFD Strategy Worksheet to populate the related targets / goals used by your organization to manage and track performance for each risk and opportunity in column (i).</t>
  </si>
  <si>
    <t>Instructions: Populate GHG Emissions Worksheet below.</t>
  </si>
  <si>
    <t>Guidance / Best Practices</t>
  </si>
  <si>
    <t>1) Consider whether your organization has a formal ESG committee, and if so, who is responsible for oversight.
2) Review your organization's proxy statement, if available for a discussion on board oversight. 
3) If your organization has completed a CDP Climate Change Questionnaire - see section C1. Governance (or review a peer's responses that has completed a survey).</t>
  </si>
  <si>
    <t>Consider whether your organization has a formal ESG committee, and if so, who makes up this committee and what activities this committee performs in its oversight of climate-related risks and opportunities.</t>
  </si>
  <si>
    <t>Short-term = 1 year (can complete short-cycle campaign or small project)
Medium term = 2-5 years (complete most major projects and revise portfolio significantly, if required)
Long-term = 5-10 years+ (managed by scenario analysis)</t>
  </si>
  <si>
    <t>1) Refer to your Form 10-K, Risk Factors section (if applicable) for a discussion of climate-related risks.
2) If your organization has completed a CDP Climate Change Questionnaire - see section C2. Risks and opportunities (or review a peer's responses that has completed a survey).</t>
  </si>
  <si>
    <t>Risk Categories Guidance</t>
  </si>
  <si>
    <t>Climate-Related Opportunities and Potential Financial Impacts Guidance</t>
  </si>
  <si>
    <t>Scenario Analysis Guidance</t>
  </si>
  <si>
    <t>1) Review your organization's proxy statement, if available for a discussion on oversight and risk management. 
2) Consider your organization's system of enterprise risk management and risk-control matrices.
3) The TCFD has clarified that these risk management requirements are not intended for companies with a comprehensive risk management process that already cover climate-related issues to create separate processes or duplicative existing disclosures. If a company's disclosures clearly describe its risk management process and it is clear those processes cover climate-related issues, no further disclosure may be needed. 
4) Considering including a discussion on whether your organization considers existing and emerging regulatory requirements related to climate change.</t>
  </si>
  <si>
    <t>1) Characteristics of effective climate-related metrics:
- Decision-useful
- Clear and understandable
- Reliable, Verifiable and objective
- Consistent over time
2) Consider metrics already tracked internally and consider performing a gap analysis to an existing set universally recognized standards, such as SASB or GRI.</t>
  </si>
  <si>
    <t>Characteristics of effective climate-related targets:
- Aligned with strategy and risk management goals
- Linked to relevant metrics
- Quantified and Measureable</t>
  </si>
  <si>
    <t>GHG Emissions Overview</t>
  </si>
  <si>
    <t>2021 Response</t>
  </si>
  <si>
    <t>The Board’s primary responsibilities are to foster long-term success and sustainability, oversee business affairs &amp; management, and to act honestly, in good faith and in the best interests of our company. The Board is responsible for overseeing, identifying, and reviewing organizational, statutory, and other risks of the company, including those related to climate that could have a material impact on the company's performance.
Throughout the year, the Board monitors management’s progress toward achieving strategic goals. At each regularly scheduled Board meeting, management provides updates on the human, technological, and capital resources required to implement our strategy and relevant regulatory, environmental and social issues that may impact the execution of our strategy. The Board is also provided with regular “deep-dives” throughout the year on key enterprise risks, including those pertaining to sustainability and climate related risks and opportunities.</t>
  </si>
  <si>
    <t>Senior Management sets the tactical roadmap required to implement the company's sustainability strategy established by the Board of Directors. It also identifies priorities and drives the performance-monitoring and accountability mechanisms around assessing and managing climate-related risks and opportunities.</t>
  </si>
  <si>
    <t>[1 year] Short-term 
[2-5 years ] Medium-term 
[5 + years] Long-term</t>
  </si>
  <si>
    <t>Instructions: Once you have determined which time horizons are relevant, use the TCFD Strategy Worksheet below.
1) Gray out time horizons not relevant
2) List the climate-related risks and opportunities identified along with their respective Material Financial Impact(s) in columns (a) and (b) in the TCFD Strategy Worksheet.</t>
  </si>
  <si>
    <t>Instructions: Once you have listed out relevant risks, please use column (c) in the TCFD Strategy Worksheet below to identify whether each risk is a transitional or physical risk.</t>
  </si>
  <si>
    <t>Opportunities:
a) Short and medium-term: Access to new markets resulting from the development of our zero-carbon generation facility.
b) Medium-term: Resource efficiency and cost savings from the retirement of coal plants.
Risks:
a) Short-term: Physical risk due to the location of assets near areas prone to extreme weather events
b) Short-term: Regulatory risk due to the cost of compliance with new emissions regulations
c) Medium-term: Technology risk due to the phase-in of low carbon products to our service offerings</t>
  </si>
  <si>
    <t>Instructions: Use the TCFD Strategy Worksheet columns (d)-(f) below.</t>
  </si>
  <si>
    <t>The management of climate-related risks and opportunities is embedded in our overall risk management process and is a component of our overall sustainability strategy, as well as our financial management and operational processes.
We assess each climate-related risk and opportunity through the lens of the relevant impact to our overall business strategy and strategic direction, as well as to our overall financial planning process.  We assess specific financial statement line items which may be impacted by these risks and opportunities and plan accordingly in our budgeting process.</t>
  </si>
  <si>
    <t>The company is evaluating how to approach scenario analysis based on our baseline analysis of GHG inventory, which was performed in the current year. 
(If company has performed scenario analysis, that can be linked here)</t>
  </si>
  <si>
    <t>The identification of climate-related risks and their assessment begins within our operational processes and is assimilated at all levels.  The Board's Governance Committee is responsible for overseeing the Enterprise Risk Managment Framework which provides management processes for identification, evaluation, prioritization, mitigation and monitoring of risk, including those related to climate.
The Health &amp; Safety Committee oversees operational risk, people and process safety, security of personnel, environmental and climate-change related risks, and monitors development and the implementation of systems, programs and policies related to HSSE matters through regular reporting from management. 
The Health &amp; Safety Committee also current with developments concerning climate change-related laws and regulations and their potential impact, reviews reports on climate-related risks and opportunities, receives information on stakeholder engagement on sustainability issues, and oversees management's approach to voluntary reporting on sustainability matters, and reports and updates on initiatives with operations, research and development, and projects that support sustainability.</t>
  </si>
  <si>
    <t>Our Board has overall responsibility for the entire risk management process including risk oversight of climate-related risks and their mitigation. We have a robust end-to-end mechanism beginning with risk identification to reporting through mitigation processes. The authority and responsibility of the Board is delegated to Management in relation to the actual execution of operational processes related to risk management.
This constant process of refinement, identification, prioritization and implementation of mitigating measures helps the organization stay nimble and adaptive to the changing risk environment and enables us to efficiently manage climate-related risks.</t>
  </si>
  <si>
    <t>Instructions: Use the TCFD Strategy Worksheet, column (g) below.</t>
  </si>
  <si>
    <t>We have created rigorous review and reporting mechanisms in relation to risk management and mitigation throughout our organizational processes.The Board's Governance Committee is responsible for overseeing the ERM Framework which provides management processes for identification, evaluation, prioritization, mitigation and monitoring of risk, including those related to climate. The risks are classified based on priority and related action plans are devised to reduce the relative impact of those risks deemed High Priority.  The status of identified risks and related action plans are reported to the Board on a quarterly basis.</t>
  </si>
  <si>
    <t>Instructions: Use the TCFD Strategy Worksheet, column (h) below.</t>
  </si>
  <si>
    <t>The metrics used to track our climate-related risks and opportunities include both qualitative and quantitative measures as suggested by SASB for [insert link to industry].  We use these metrics to ensure our assessment of climate-related risks and opportunities are in line with our overall strategy objectives and with the respective risks identified as part of our overall risk management process.
We track our overall Scope 1 and Scope 2 GHG emissions and evaluate our intensity levels on an annual basis.  We are currently evaluating whether Scope 3 emissions are material to our organization and will determine an appropriate reporting strategy in future years.</t>
  </si>
  <si>
    <t>Instructions: Use the TCFD Strategy Worksheet, column (i) below.</t>
  </si>
  <si>
    <t>The Company has a rigorous and well-defined strategy for emissions reduction and is committed to having a reduction of at least XX% on a year-over-year basis by 2030.</t>
  </si>
  <si>
    <t>TCFD Strategy Worksheet</t>
  </si>
  <si>
    <t>GHG Emissions Worksheet</t>
  </si>
  <si>
    <t>Time Horizon</t>
  </si>
  <si>
    <t>(a) Climate-Related Risks / Opportunities</t>
  </si>
  <si>
    <t>(b) Material Financial Impact(s)</t>
  </si>
  <si>
    <t>(c) Transitional or Physical Risk 
(Acute vs. Chronic)?</t>
  </si>
  <si>
    <t>(d) Impact on Business</t>
  </si>
  <si>
    <t>(e) Impact on Strategy</t>
  </si>
  <si>
    <t>(f) Impact on Financial Planning</t>
  </si>
  <si>
    <t>(g) Risk / Opp Management Processes and Strategies</t>
  </si>
  <si>
    <t>(h) Applicable Metrics Used for Tracking</t>
  </si>
  <si>
    <t>(i) Applicable Targets / Goals</t>
  </si>
  <si>
    <t>GHG Emissions Scope</t>
  </si>
  <si>
    <t>Emissions Type(s)</t>
  </si>
  <si>
    <t>Unit of Measure</t>
  </si>
  <si>
    <t>Measurement</t>
  </si>
  <si>
    <t>Short-Term Risks</t>
  </si>
  <si>
    <t>1) location of assets
2) compliance costs</t>
  </si>
  <si>
    <t>1) assets, non-operating expenses
2) contingent liabilities</t>
  </si>
  <si>
    <t>1) physical / acute
2) regulatory / chronic</t>
  </si>
  <si>
    <t>1)
2)</t>
  </si>
  <si>
    <t>Medium-Term Risks</t>
  </si>
  <si>
    <t>1) adoption of low carbon products
2)</t>
  </si>
  <si>
    <t>1) non-operating expenses
2)</t>
  </si>
  <si>
    <t>1) technology / chronic
2)</t>
  </si>
  <si>
    <t>Long-Term Risks</t>
  </si>
  <si>
    <t>Short-Term Opportunities</t>
  </si>
  <si>
    <t>1) access to new markets
2)</t>
  </si>
  <si>
    <t>1) revenue
2)</t>
  </si>
  <si>
    <t>Medium-Term Opportunities</t>
  </si>
  <si>
    <t>1) access to new markets
2) resource efficiency &amp; cost savings</t>
  </si>
  <si>
    <t>1) revenue
2) operating expenses</t>
  </si>
  <si>
    <t>Scope 3</t>
  </si>
  <si>
    <t>Long-Term Opportunities</t>
  </si>
  <si>
    <t>1) 
2)</t>
  </si>
  <si>
    <t>Examples*</t>
  </si>
  <si>
    <t>EXAMPLE RISKS*</t>
  </si>
  <si>
    <t>1) Policy &amp; Legal risk - emerging regulations may mandate limitations on carbon / emissions and may impact existing products (medium-term)
2) Technology risk - use a large truck fleet that consumes large amounts of fuel (medium-term)
3) Physical risk (acute) risk - Increased severity and frequency of extreme weather events (short-term)</t>
  </si>
  <si>
    <t>1) Policy &amp; Legal risk - Increased expenditures from supply chain issues to procure more recycled plastics, which emit lower emissions. Increased costs from fines / judgements for non-compliance
2) Technology risk - Increased costs / capital to transition fleet to hybrid and electric vehicles for transport
3) Physical risk (acute) risk - Decreased revenues from decreased production capacity and increased capital costs for damage to facilities</t>
  </si>
  <si>
    <t>1) Policy &amp; Legal risk - Transitional
2) Technology risk - Transitional
3) Physical risk (acute) risk - Acute Physical</t>
  </si>
  <si>
    <t>1) Policy &amp; Legal risk - Reconfigure supply chain management to procure more recycled plastics  
2) Technology risk - Need to phase-in electric and hybrid vehicles into our fleet management
3) Physical risk (acute) risk  - Established procedures / policies for business continuity plans and obtained business interruption and facilities insurance</t>
  </si>
  <si>
    <t>1) Policy &amp; Legal risk - Goal of utilizing 25% recycled plastics in packaging by 2025
2) Technology risk - Goal of 100% electric-powered vehicles in fleet by 2025
3) Physical risk (acute) risk - Mitigation built into business continuity plans and business interruption and facilities insurance obtained</t>
  </si>
  <si>
    <t>1) Policy &amp; Legal risk - Budgeted for incremental costs related to supply chain management
2) Technology risk - Forecasted for phase-in of electric-powered vehicles into fleet
3) Physical risk (acute) risk - Budgeted for business interruption and facilities insurance</t>
  </si>
  <si>
    <t>1) Policy &amp; Legal risk - Continuous management monitoring of regulations, both current and emerging, ESG Committee and Enterprise Risk Management system
2) Technology risk - Fleet management and phase-in plan
3) Physical risk (acute) risk - Mitigated with business insurance and business continuity plans</t>
  </si>
  <si>
    <t>1) Policy &amp; Legal risk - Percentage of packaging made from recycled or renewable materials (SASB)
2) Technology risk - Fleet fuel consumed; Percentage  renewable energy consumed (SASB)
3) Physical risk (acute) risk - Business continuity plan response effectiveness (custom internal)</t>
  </si>
  <si>
    <t>1) Policy &amp; Legal risk - Goal of utilizing 25% recycled plastics in packaging by 2025
2) Technology risk -  Goal of 100% electric-powered vehicles in fleet by 2025
3) Physical risk (acute) risk - Goal of business continuity plan effectiveness</t>
  </si>
  <si>
    <t>EXAMPLE OPPORTUNITIES*</t>
  </si>
  <si>
    <t>1) Resource Efficiency - use of more efficient production and distribution processes to reduce carbon footprint (long-term)
2) Products &amp; Services - Development of new products and services through R&amp;D and innovation (focused on recycled / renewable packaging)</t>
  </si>
  <si>
    <t>1) Resource Efficiency - Reduced operating costs (e.g., through efficiency gains / cost reductions)
2) Products &amp; Services - Increased revenues from better competitive position to reflect shifting consumer preferences</t>
  </si>
  <si>
    <t>1) Resource Efficiency - Focus on reducing energy use and GHG emissions, including light upgrades, low-energy idling mode on equipment, scheduling production efficienty, conducting leak audits, etc.
2) Products &amp; Services - Reduction of value chain emission to enhance reputation with customers; Invest in new ventures that innovate for circular products, packaging and external intrastructure to ensure circular use of materials</t>
  </si>
  <si>
    <t>1) Resource Efficiency - Goal of saving approximately $35 million in costs for natural gas and electricity by 2030; conducting energy audits and use of renewable energy and renewable energy certificate purchases
2) Products &amp; Services - Take a portfolio approach to circular solutions and invest in product innovation and infrastructure for material recovery and partner with companies that focus on recovery and recycling. We have committed over $15 million over 10 years to advance the circular economy.</t>
  </si>
  <si>
    <t>1) Resource Efficiency - Transition facilities to be more energy efficient; identify and execute on manufacturing process efficiency projects. Conduct energy audits and use renewable energy and purchase renewable energy certificates
2) Products &amp; Services - Invest in product innovation and infrastructure for circular products/packaging and partner with companies focused on a circular economy.</t>
  </si>
  <si>
    <t>1) Resource Efficiency - Energy use (percentage renewable), GHG emissions (SASB), costs of natural gas / electricity (custom internal)
2) Products &amp; Services - Percentage of packaging made from recycled or renewable materials (SASB)</t>
  </si>
  <si>
    <t>1) Resource Efficiency - Goal of saving approximately $35 million in costs for natural gas and electricity by 2030 (internal)
2) Products &amp; Services - Annual trends of increasing percentage of recycled / renewable materials in packaging (internal)</t>
  </si>
  <si>
    <t>*Example scenario is for a soft-drink beverage company.</t>
  </si>
  <si>
    <t>TCFD</t>
  </si>
  <si>
    <t>Recommendations of the Task Force on Climate-related Financial Disclosures</t>
  </si>
  <si>
    <t>TCFD Recommendation on Governance</t>
  </si>
  <si>
    <t>Disclose the organization’s governance around climate-related risks and opportunities.</t>
  </si>
  <si>
    <t>Governance Recommended Disclosure (b)</t>
  </si>
  <si>
    <t>Describe management’s role in assessing and managing climate-related risks and opportunities.</t>
  </si>
  <si>
    <t>TCFD Recommendation on Strategy</t>
  </si>
  <si>
    <t>Disclose the actual and potential impacts of climate-related risks and opportunities on the organization’s businesses, strategy, and financial planning where such information is material.</t>
  </si>
  <si>
    <t>Strategy Recommended Disclosure (a)</t>
  </si>
  <si>
    <t>Describe the climate-related risks and opportunities the organization has identified over the short, medium, and long term.</t>
  </si>
  <si>
    <t>Strategy Recommended Disclosure (b)</t>
  </si>
  <si>
    <t>Describe the impact of climate-related risks and opportunities on the organization’s businesses, strategy, and financial planning.</t>
  </si>
  <si>
    <t>Strategy Recommended Disclosure (c)</t>
  </si>
  <si>
    <t>Describe the resilience of the organization’s strategy, taking into consideration different climate-related scenarios, including a 2°C or lower scenario.</t>
  </si>
  <si>
    <t>TCFD Recommendation on Risk Management</t>
  </si>
  <si>
    <t>Disclose how the organization identifies, assesses, and manages climate-related risks</t>
  </si>
  <si>
    <t>Risk Management Recommended Disclosure (a)</t>
  </si>
  <si>
    <t>Describe the organization’s processes for identifying and assessing climate-related risks.</t>
  </si>
  <si>
    <t>Risk Management Recommended Disclosure (b)</t>
  </si>
  <si>
    <t>Describe the organization’s processes for managing climate-related risks.</t>
  </si>
  <si>
    <t>Risk Management Recommended Disclosure (c)</t>
  </si>
  <si>
    <t>Describe how processes for identifying, assessing, and managing climate-related risks are integrated into the organization’s overall risk management.</t>
  </si>
  <si>
    <t>TCFD Recommendation on Metrics and Targets</t>
  </si>
  <si>
    <t>Disclose the metrics and targets used to assess and manage relevant climate-related risks and opportunities where such information is material.</t>
  </si>
  <si>
    <t>Metrics and Targets Recommended Disclosure (a)</t>
  </si>
  <si>
    <t>Disclose the metrics used by the organization to assess climate-related risks and opportunities in line with its strategy and risk management process.</t>
  </si>
  <si>
    <t>Metrics and Targets Recommended Disclosure (b)</t>
  </si>
  <si>
    <t>Disclose Scope 1, Scope 2, and, if appropriate, Scope 3 greenhouse gas (GHG) emissions, and the related risks.</t>
  </si>
  <si>
    <t>Metrics and Targets Recommended Disclosure (c)</t>
  </si>
  <si>
    <t>Describe the targets used by the organization to manage climate-related risks and opportunities and performance against targets.</t>
  </si>
  <si>
    <t>Strategy Recommended Disclosure (b) General Guidance</t>
  </si>
  <si>
    <t>Guidance for All Sectors</t>
  </si>
  <si>
    <t>Carbon Intensity</t>
  </si>
  <si>
    <t>Risk Management Recommended Disclosure (a) Supplemental Guidance for Insurance Companies</t>
  </si>
  <si>
    <t>Supplemental Guidance for Insurance Companies</t>
  </si>
  <si>
    <t>Strategy Recommended Disclosure (b) Supplemental Guidance for Asset Owners</t>
  </si>
  <si>
    <t>Supplemental Guidance for Asset Owners</t>
  </si>
  <si>
    <t>Commercial Real Estate (CRE)</t>
  </si>
  <si>
    <t>Motor Vehicle Loans Guidance</t>
  </si>
  <si>
    <t>Supporting Information</t>
  </si>
  <si>
    <t>Carbon Footprint Guidance</t>
  </si>
  <si>
    <t>Unlisted Equity Guidance</t>
  </si>
  <si>
    <t>Commercial Real Estate (CRE) Guidance</t>
  </si>
  <si>
    <t>Exposure to Carbon-Related Assets</t>
  </si>
  <si>
    <t>Weighted Average Carbon Intensity: Investments Guidance</t>
  </si>
  <si>
    <t>Weighted Average Carbon Intensity: Insurance Premiums Guidance</t>
  </si>
  <si>
    <t>Total Carbon Emissions Guidance</t>
  </si>
  <si>
    <t>Unlisted Equity</t>
  </si>
  <si>
    <t>Risk Management Recommended Disclosure (b) General Guidance</t>
  </si>
  <si>
    <t>Metrics and Targets Recommended Disclosure (b) Supplemental Guidance for Asset Managers</t>
  </si>
  <si>
    <t>Supplemental Guidance for Asset Managers</t>
  </si>
  <si>
    <t>Risk Management Recommended Disclosure (b) Supplemental Guidance for Asset Managers</t>
  </si>
  <si>
    <t>Listed Corporate Bonds Guidance</t>
  </si>
  <si>
    <t>Metrics and Targets Recommended Disclosure (b) Supplemental Guidance for Banks</t>
  </si>
  <si>
    <t>Supplemental Guidance for Banks</t>
  </si>
  <si>
    <t>Mortgages Guidance</t>
  </si>
  <si>
    <t>Metrics and Targets Recommended Disclosure (b) General Guidance</t>
  </si>
  <si>
    <t>Risk Management Recommended Disclosure (a) Supplemental Guidance for Asset Managers</t>
  </si>
  <si>
    <t>Total Carbon Emissions</t>
  </si>
  <si>
    <t>Carbon Intensity Guidance</t>
  </si>
  <si>
    <t>Metrics and Targets Recommended Disclosure (a) General Guidance</t>
  </si>
  <si>
    <t>Listed Corporate Bonds</t>
  </si>
  <si>
    <t>Weighted Average Carbon Intensity: Insurance Premiums</t>
  </si>
  <si>
    <t>Strategy Recommended Disclosure (c) General Guidance</t>
  </si>
  <si>
    <t>Exposure to Carbon-Related Assets Guidance</t>
  </si>
  <si>
    <t>Governance Recommended Disclosure (a) General Guidance</t>
  </si>
  <si>
    <t>Strategy Recommended Disclosure (c) Supplemental Guidance for All Non Financial Sector Industries</t>
  </si>
  <si>
    <t>Supplemental Guidance for All Non Financial Sector Industries</t>
  </si>
  <si>
    <t>Metrics and Targets Recommended Disclosure (a) Supplemental Guidance for Insurance Companies</t>
  </si>
  <si>
    <t>Risk Management Recommended Disclosure (a) Supplemental Guidance for Asset Owners</t>
  </si>
  <si>
    <t>Risk Management Recommended Disclosure (b) Supplemental Guidance for Asset Owners</t>
  </si>
  <si>
    <t>Business Loans</t>
  </si>
  <si>
    <t>Project Finance</t>
  </si>
  <si>
    <t>Risk Management Recommended Disclosure (b) Supplemental Guidance for Insurance Companies</t>
  </si>
  <si>
    <t>Metrics and Targets Recommended Disclosure (a) Supplemental Guidance for All Non Financial Sector Industries</t>
  </si>
  <si>
    <t>Metrics and Targets Recommended Disclosure (b) Supplemental Guidance for Asset Owners</t>
  </si>
  <si>
    <t>Listed Equity</t>
  </si>
  <si>
    <t>Weighted Average Carbon Intensity: Investments</t>
  </si>
  <si>
    <t>Business Loans Guidance</t>
  </si>
  <si>
    <t>Metrics and Targets Recommended Disclosure (a) Supplemental Guidance for Asset Owners</t>
  </si>
  <si>
    <t>Project Finance Guidance</t>
  </si>
  <si>
    <t>Strategy Recommended Disclosure (b) Supplemental Guidance for Insurance Companies</t>
  </si>
  <si>
    <t>Governance Recommended Disclosure (b) General Guidance</t>
  </si>
  <si>
    <t>Listed Equity Guidance</t>
  </si>
  <si>
    <t>Carbon Footprint</t>
  </si>
  <si>
    <t>Strategy Recommended Disclosure (c) Supplemental Guidance for Asset Owners</t>
  </si>
  <si>
    <t>Risk Management Recommended Disclosure (a) Supplemental Guidance for Banks</t>
  </si>
  <si>
    <t>Risk Management Recommended Disclosure (a) General Guidance</t>
  </si>
  <si>
    <t>Strategy Recommended Disclosure (a) Supplemental Guidance for Banks</t>
  </si>
  <si>
    <t>Strategy Recommended Disclosure (c) Supplemental Guidance for Insurance Companies</t>
  </si>
  <si>
    <t>Metrics and Targets Recommended Disclosure (c) General Guidance</t>
  </si>
  <si>
    <t>Metrics and Targets Recommended Disclosure (a) Supplemental Guidance for Banks</t>
  </si>
  <si>
    <t>Risk Management Recommended Disclosure (c) General Guidance</t>
  </si>
  <si>
    <t>Metrics and Targets Recommended Disclosure (a) Supplemental Guidance for Asset Managers</t>
  </si>
  <si>
    <t>Mortgages</t>
  </si>
  <si>
    <t>Motor Vehicle Loans</t>
  </si>
  <si>
    <t>Strategy Recommended Disclosure (b) Supplemental Guidance for Asset Managers</t>
  </si>
  <si>
    <t>Strategy Recommended Disclosure (b) Supplemental Guidance for All Non Financial Sector Industries</t>
  </si>
  <si>
    <t>Strategy Recommended Disclosure (a) General Guidance</t>
  </si>
  <si>
    <t>Metrics and Targets Recommended Disclosure (b) Supplemental Guidance for Insurance Companies</t>
  </si>
  <si>
    <t>CDP</t>
  </si>
  <si>
    <t>col1</t>
  </si>
  <si>
    <t>col2</t>
  </si>
  <si>
    <t>goal_name</t>
  </si>
  <si>
    <t>disclose</t>
  </si>
  <si>
    <t>STRATEGY - UNSDG Framework Questionnaire</t>
  </si>
  <si>
    <t>Select priority topic areas:</t>
  </si>
  <si>
    <t>Priority topic areas</t>
  </si>
  <si>
    <t>Selection</t>
  </si>
  <si>
    <t>Goal 1 - No Poverty</t>
  </si>
  <si>
    <t>Goal 2 - Zero Hunger</t>
  </si>
  <si>
    <t>Goal 3 - Good Health and Well-being</t>
  </si>
  <si>
    <t>Goal 4 - Quality Education</t>
  </si>
  <si>
    <t>Goal 5 - Gender Equality</t>
  </si>
  <si>
    <t>Goal 6 - Clean Water and Sanitation</t>
  </si>
  <si>
    <t>Goal 7 - Affordable and Clean Energy</t>
  </si>
  <si>
    <t>Goal 8 - Decent Work and Economic Growth</t>
  </si>
  <si>
    <t>Goal 9 - Industry, Innovation and Infrastructure</t>
  </si>
  <si>
    <t>Goal 10 - Reduced Inequality</t>
  </si>
  <si>
    <t>Goal 11 - Sustainable Cities and Communities</t>
  </si>
  <si>
    <t>Goal 12 - Responsible Consumption and Production</t>
  </si>
  <si>
    <t>Goal 13 - Climate Action</t>
  </si>
  <si>
    <t>Goal 14 - Life Below Water</t>
  </si>
  <si>
    <t>Goal 15 - Life on Land</t>
  </si>
  <si>
    <t>Goal 16 - Peace and Justice Strong Institutions</t>
  </si>
  <si>
    <t>Goal 17 - Partnerships to achieve the Goal</t>
  </si>
  <si>
    <t>Goal 1</t>
  </si>
  <si>
    <t>No Poverty</t>
  </si>
  <si>
    <t>Indirect GHG emissions (scope 2)</t>
  </si>
  <si>
    <t>Archimedes coverage rate</t>
  </si>
  <si>
    <t>By 2030, eradicate extreme poverty for all people everywhere, currently measured as people living on less than $1.25 a day</t>
  </si>
  <si>
    <t>Indicator 1.1.1</t>
  </si>
  <si>
    <t>Proportion of population below the international poverty line, by sex, age, employment status and geographical location (urban/rural)</t>
  </si>
  <si>
    <t>Any organization can use the GRI Standards – regardless of size, type, geographic location, or reporting experience – to report information about its impacts on the economy, environment, and people, including impacts on their human rights.
The reported information can be used by the organization in its decision-making, for example, when setting goals and targets, or when assessing and implementing its policies and practices. Stakeholders and other information users can use the GRI Standards to understand what organizations are expected to report about. Stakeholders can also use an organization’s reported information to assess how they are affected or how they could be affected by the organization’s activities.
Investors, in particular, can use the reported information to assess an organization’s impacts and how it integrates sustainable development in its business strategy and model. They can also use this information to identify financial risks and opportunities related to the organization’s impacts and to assess its long-term success. Users other than the organization’s stakeholders, such as academics and analysts, can also use the reported information for purposes such as research or benchmarking.
The term ‘information users’ in the GRI Standards refers to all these diverse users of the organization’s reported information.</t>
  </si>
  <si>
    <t>By 2030, reduce at least by half the proportion of men, women and children of all ages living in poverty in all its dimensions according to national definitions</t>
  </si>
  <si>
    <t>Indicator 1.2.1</t>
  </si>
  <si>
    <t>Proportion of population living below the national poverty line, by sex and age</t>
  </si>
  <si>
    <t>Indicator 1.2.2</t>
  </si>
  <si>
    <t>Proportion of men, women and children of all ages living in poverty in all its dimensions according to national definitions</t>
  </si>
  <si>
    <t>Implement nationally appropriate social protection systems and measures for all, including floors, and by 2030 achieve substantial coverage of the poor and the vulnerable</t>
  </si>
  <si>
    <t>Indicator 1.3.1</t>
  </si>
  <si>
    <t>Proportion of population covered by social protection floors/systems, by sex, distinguishing children, unemployed persons, older persons, persons with disabilities, pregnant women, newborns, work-injury victims and the poor and the vulnerable</t>
  </si>
  <si>
    <t>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</si>
  <si>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Indicator 1.4.1</t>
  </si>
  <si>
    <t>Proportion of population living in households with access to basic services</t>
  </si>
  <si>
    <t>Indicator 1.4.2</t>
  </si>
  <si>
    <t>Proportion of total adult population with secure tenure rights to land, with legally recognized documentation and who perceive their rights to land as secure, by sex and by type of tenure</t>
  </si>
  <si>
    <t>Target 1.5</t>
  </si>
  <si>
    <t>By 2030, build the resilience of the poor and those in vulnerable situations and reduce their exposure and vulnerability to climate-related extreme events and other economic, social and environmental shocks and disasters</t>
  </si>
  <si>
    <t>Indicator 1.5.1</t>
  </si>
  <si>
    <t>Number of deaths, missing persons and persons affected by disaster per 100,000 people</t>
  </si>
  <si>
    <t>Indicator 1.5.2</t>
  </si>
  <si>
    <t>Direct disaster economic loss in relation to global gross domestic product (GDP)</t>
  </si>
  <si>
    <t>Indicator 1.5.3</t>
  </si>
  <si>
    <t>Number of countries with national and local disaster risk reduction strategies</t>
  </si>
  <si>
    <t>Indicator 1.5.4</t>
  </si>
  <si>
    <t>Proportion of local governments that adopt and implement local disaster risk reduction strategies in line with national disaster risk reduction strategies</t>
  </si>
  <si>
    <t>Target 1.A</t>
  </si>
  <si>
    <t>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</si>
  <si>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Indicator 1.A.1</t>
  </si>
  <si>
    <t>Proportion of resources allocated by the government directly to poverty reduction programmes</t>
  </si>
  <si>
    <t>Indicator 1.A.2</t>
  </si>
  <si>
    <t>Proportion of total government spending on essential services (education, health and social protection)</t>
  </si>
  <si>
    <t>Target 1.B</t>
  </si>
  <si>
    <t>Create sound policy frameworks at the national, regional and international levels, based on pro-poor and gender-sensitive development strategies, to support accelerated investment in poverty eradication actions</t>
  </si>
  <si>
    <t>Indicator 1.B.1</t>
  </si>
  <si>
    <t>Proportion of government recurrent and capital spending to sectors that disproportionately benefit women, the poor and vulnerable groups</t>
  </si>
  <si>
    <t>Goal 2</t>
  </si>
  <si>
    <t>Zero Hunger</t>
  </si>
  <si>
    <t>By 2030, end hunger and ensure access by all people, in particular the poor and people in vulnerable situations, including infants, to safe, nutritious and sufficient food all year round</t>
  </si>
  <si>
    <t>In the GRI Standards, impact refers to the effect an organization has or could have on the economy, environment, and people, including effects on their human rights, as a result of the organization’s activities or business relationships.
The impacts can be actual or potential, negative or positive, short-term or long-term, intended or unintended, and reversible or irreversible. These impacts indicate the organization’s contribution, negative or positive, to sustainable development.
The organization’s impacts on the economy refer to the impacts on economic systems at local, national, and global levels. An organization can have an impact on the economy through, for example, its competition practices, its procurement practices, and its taxes and payments to governments.
The organization’s impacts on the environment refer to the impacts on living organisms and non-living elements, including air, land, water, and ecosystems. An organization can have an impact on the environment through, for example, its use of energy, land, water, and other natural resources.
The organization’s impacts on people refer to the impacts on individuals and groups, such as communities, vulnerable groups, or society. This includes the impacts the organization has on people’s human rights. An organization can have an impact on people through, for example, its employment practices (e.g., the wages it pays to employees), its supply chain (e.g., the working conditions of workers of suppliers), and its products and services (e.g., their safety or accessibility). Individuals or groups that have interests that are affected or could be affected by the organization’s activities are referred to as stakeholders (see section 2.4 in this Standard for more information).
The impacts on the economy, environment, and people are interrelated. For example, an organization’s impacts on the economy and environment can result in impacts on people and their human rights. Similarly, an organization’s positive impacts can result in negative impacts and vice versa. For example, an organization's positive impacts on the environment can lead to negative impacts on people and their human rights.</t>
  </si>
  <si>
    <t>Indicator 2.1.1</t>
  </si>
  <si>
    <t>Prevalence of undernourishment</t>
  </si>
  <si>
    <t>Indicator 2.1.2</t>
  </si>
  <si>
    <t>Prevalence of moderate or severe food insecurity in the population, based on the Food Insecurity Experience Scale (FIES)</t>
  </si>
  <si>
    <t>By 2030, end all forms of malnutrition, including achieving, by 2025, the internationally agreed targets on stunting and wasting in children under 5 years of age, and address the nutritional needs of adolescent girls, pregnant and lactating women and older persons</t>
  </si>
  <si>
    <t>An organization may identify many impacts on which to report. When using the GRI Standards, the organization prioritizes reporting on those topics that represent its most significant impacts on the economy, environment, and people, including impacts on their human rights. In the GRI Standards, these are the organization’s material topics.
Examples of material topics are anti-corruption, occupational health and safety, or water and effluents. A topic need not be limited to impacts on the economy, the environment, or people; it can cover impacts across all three dimensions. For example, an organization might determine that ‘water and effluents’ is a material topic based on the impacts its water use has on ecosystems and local communities’ access to water. The GRI Standards group impacts into topics, like ‘water and effluents’, to help organizations report cohesively about multiple impacts that relate to the same topic.
The process of determining material topics is informed by the organization’s ongoing identification and assessment of impacts. The ongoing identification and assessment of impacts involves engaging with relevant stakeholders and experts and it is conducted independently of the sustainability reporting process. See section 1 in GRI 3: Material Topics 2021 for more information on determining material topics.
Box 1. Sustainability reporting and financial and value creation reporting
The GRI Standards enable organizations to report information about the most significant impacts of their activities and business relationships on the economy, environment, and people, including impacts on their human rights. Such impacts are of primary importance to sustainable development and to organizations’ stakeholders, and they are the focus of sustainability reporting.
The impacts of an organization’s activities and business relationships on the economy, environment, and people can have negative and positive consequences for the organization itself. These consequences can be operational or reputational, and therefore in many cases financial. For example, an organization’s high use of non-renewable energy contributes to climate change and could, at the same time, result in increased operating costs for the organization due to legislation that seeks to shift energy use toward renewable sources.
Even if not financially material at the time of reporting, most, if not all, of the impacts of an organization’s activities and business relationships on the economy, environment, and people will eventually become financially material issues. Therefore, the impacts are also important for those interested in the organization's financial performance and long-term success. Understanding these impacts is a necessary first step in determining related financially material issues for the organization.
Sustainability reporting is therefore crucial for financial and value creation reporting. Information made available through sustainability reporting provides input for identifying financial risks and opportunities related to the organization’s impacts and for financial valuation. This, in turn, helps to make financial materiality judgments about what to recognize in financial statements.
While the impacts of the organization’s activities and business relationships on the economy, environment, and people may become financially material, sustainability reporting is also highly relevant in its own right as a public interest activity. Sustainability reporting is independent of the consideration of financial implications. It is therefore important for the organization to report on all the material topics that it has determined using the GRI Standards. These material topics cannot be deprioritized on the basis of not being considered financially material by the organization.</t>
  </si>
  <si>
    <t>Indicator 2.2.1</t>
  </si>
  <si>
    <t>Prevalence of stunting (height for age &lt;-2 standard deviation from the median of the World Health Organization (WHO) Child Growth Standards) among children under 5 years of age</t>
  </si>
  <si>
    <t>Indicator 2.2.2</t>
  </si>
  <si>
    <t>Prevalence of malnutrition (weight for height &gt;+2 or &lt;-2 standard deviation from the median of the WHO Child Growth Standards) among children under 5 years of age, by type (wasting and overweight)</t>
  </si>
  <si>
    <t>Indicator 2.2.3</t>
  </si>
  <si>
    <t>Prevalence of anaemia in women aged 15 to 49 years, by pregnancy status (percentage)</t>
  </si>
  <si>
    <t>In the GRI Standards, due diligence refers to the process through which an organization identifies, prevents, mitigates, and accounts for how it addresses its actual and potential negative impacts on the economy, environment, and people, including impacts on their human rights. The organization should address potential negative impacts through prevention or mitigation. It should address actual negative impacts through remediation in cases where the organization identifies it has caused or contributed to those impacts.
The way the organization is involved with negative impacts (i.e., whether it causes or contributes to the impacts, or whether the impacts are directly linked by its business relationships) determines how the organization should address the impacts. It also determines whether the organization has a responsibility to provide for or cooperate in the remediation of the impacts. The organization should:
• avoid causing or contributing to negative impacts through its own activities, and address such impacts when they occur by providing for or cooperating in their remediation through legitimate processes; 
• in the case of negative impacts that are directly linked to the organization’s operations, products, or services by its business relationships, seek to prevent or mitigate these impacts even if it has not contributed to them. The organization is not responsible for providing for or cooperating in the remediation of these impacts, but it can play a role in doing so.
If it is not feasible to address all identified impacts on the economy, environment, and people at once, the organization should prioritize the order in which to address potential negative impacts based on their severity and likelihood. In the case of potential negative human rights impacts, the severity of the impact takes precedence over its likelihood. See section 1 in GRI 3: Material Topics 2021 for more information.
Due diligence is elaborated by the United Nations (UN) Guiding Principles on Business and Human Rights [5], the Organisation for Economic Co-operation and Development (OECD) Guidelines for Multinational Enterprises [3], and the OECD Due Diligence Guidance for Responsible Business Conduct [2].</t>
  </si>
  <si>
    <t>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</si>
  <si>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t>
  </si>
  <si>
    <t>Volume of production per labour unit by classes of farming/pastoral/forestry enterprise size</t>
  </si>
  <si>
    <t>Indicator 2.3.2</t>
  </si>
  <si>
    <t>Average income of small-scale food producers, by sex and indigenous status</t>
  </si>
  <si>
    <t>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</si>
  <si>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Stakeholders are individuals or groups that have interests that are affected or could be affected by an organization’s activities. Common categories of stakeholders for organizations are business partners, civil society organizations, consumers, customers, employees and other workers, governments, local communities, non-governmental organizations, shareholders and other investors, suppliers, trade unions, and vulnerable groups.
In the GRI Standards, an interest (or ‘stake’) is something of value to an individual or group, which can be affected by the activities of an organization. Stakeholders can have more than one interest. Not all interests are of equal importance and they do not all need to be treated equally. Human rights have a particular status as an entitlement of all people under international law. The most acute impacts the organization can have on people are those that negatively affect their human rights. The term ‘rightsholders’ refers to stakeholders whose individual human rights or collective rights (held by groups such as indigenous peoples) are or could be affected. 
Stakeholder interests can be negatively or positively affected by the organization’s activities. Due diligence focuses on identifying stakeholder interests that are or could be negatively affected by the organization’s activities. 
Stakeholders may not always have a direct relationship with the organization. For example, the workers in the organization’s supply chain can also be its stakeholders, or there can be individuals or groups living at a distance from the organization’s operations who can be affected or potentially affected by these operations. They may not be aware that they are stakeholders of that particular organization, especially if they have not yet been affected by its activities. The organization should identify the interests of these and other stakeholders who are unable to articulate their views (e.g., future generations).
Engaging with stakeholders helps the organization identify and manage its negative and positive impacts. Not all stakeholders will be affected by all activities of the organization. The organization should identify the stakeholders whose interests have to be taken into account in connection with a specific activity (i.e., ‘relevant stakeholders’).
Where it is impossible to engage with all relevant stakeholders directly, the organization can engage with credible stakeholder representatives or proxy organizations (e.g., non-governmental organizations, trade unions). 
In addition to engaging with stakeholders, the organization can consult with experts in specific issues or contexts (e.g., academics, non-governmental organizations) for advice on identifying and managing its impacts.
Sometimes it is necessary to distinguish between stakeholders whose interests have been affected (i.e., ‘affected stakeholders’), and those whose interests have not yet been affected but could potentially be affected (i.e., ‘potentially affected stakeholders’). This distinction is important in due diligence. For example, if an organization’s activity leads to a safety hazard, workers who are injured because of the hazard are affected stakeholders, and workers who have not yet been injured but who are exposed to the hazard and could be injured are potentially affected stakeholders. The distinction between affected and potentially affected stakeholders helps identify which workers should receive remedy.
See reference [2] in the Bibliography.</t>
  </si>
  <si>
    <t>Indicator 2.4.1</t>
  </si>
  <si>
    <t>Proportion of agricultural area under productive and sustainable agriculture</t>
  </si>
  <si>
    <t>Target 2.5</t>
  </si>
  <si>
    <t>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</si>
  <si>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Indicator 2.5.1</t>
  </si>
  <si>
    <t>Number of (a) plant and (b) animal genetic resources for food and agriculture secured in either medium or long-term conservation facilities</t>
  </si>
  <si>
    <t>Indicator 2.5.2</t>
  </si>
  <si>
    <t>Proportion of local breeds classified as being at risk, not-at-risk or at unknown level of risk of extinction</t>
  </si>
  <si>
    <t>Target 2.A</t>
  </si>
  <si>
    <t>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</si>
  <si>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t>
  </si>
  <si>
    <t>The agriculture orientation index for government expenditures</t>
  </si>
  <si>
    <t>Indicator 2.A.2</t>
  </si>
  <si>
    <t>Total official flows (official development assistance plus other official flows) to the agriculture sector</t>
  </si>
  <si>
    <t>Target 2.B</t>
  </si>
  <si>
    <t>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</si>
  <si>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Indicator 2.B.1</t>
  </si>
  <si>
    <t>Agricultural export subsidies</t>
  </si>
  <si>
    <t>Target 2.C</t>
  </si>
  <si>
    <t>Adopt measures to ensure the proper functioning of food commodity markets and their derivatives and facilitate timely access to market information, including on food reserves, in order to help limit extreme food price volatility</t>
  </si>
  <si>
    <t>Indicator 2.C.1</t>
  </si>
  <si>
    <t>Indicator of food price anomalies</t>
  </si>
  <si>
    <t>Goal 3</t>
  </si>
  <si>
    <t>Good Health and Well-being</t>
  </si>
  <si>
    <t>Target 3.1</t>
  </si>
  <si>
    <t>By 2030, reduce the global maternal mortality ratio to less than 70 per 100,000 live births</t>
  </si>
  <si>
    <t>Indicator 3.1.1</t>
  </si>
  <si>
    <t>Maternal mortality ratio</t>
  </si>
  <si>
    <t>Indicator 3.1.2</t>
  </si>
  <si>
    <t>Proportion of births attended by skilled health personnel</t>
  </si>
  <si>
    <t>Target 3.2</t>
  </si>
  <si>
    <t>By 2030, end preventable deaths of newborns and children under 5 years of age, with all countries aiming to reduce neonatal mortality to at least as low as 12 per 1,000 live births and under-5 mortality to at least as low as 25 per 1,000 live births</t>
  </si>
  <si>
    <t>Indicator 3.2.1</t>
  </si>
  <si>
    <t>Under-five mortality rate</t>
  </si>
  <si>
    <t>Indicator 3.2.2</t>
  </si>
  <si>
    <t>Neonatal mortality rate</t>
  </si>
  <si>
    <t>Target 3.3</t>
  </si>
  <si>
    <t>By 2030, end the epidemics of AIDS, tuberculosis, malaria and neglected tropical diseases and combat hepatitis, water-borne diseases and other communicable diseases</t>
  </si>
  <si>
    <t>Indicator 3.3.1</t>
  </si>
  <si>
    <t>Number of new HIV infections per 1,000 uninfected population, by sex, age and key populations</t>
  </si>
  <si>
    <t>Indicator 3.3.2</t>
  </si>
  <si>
    <t>Tuberculosis incidence per 1,000 population</t>
  </si>
  <si>
    <t>Indicator 3.3.3</t>
  </si>
  <si>
    <t>Malaria incidence per 1,000 population</t>
  </si>
  <si>
    <t>Indicator 3.3.4</t>
  </si>
  <si>
    <t>Hepatitis B incidence per 100,000 population</t>
  </si>
  <si>
    <t>Indicator 3.3.5</t>
  </si>
  <si>
    <t>Number of people requiring interventions against neglected tropical diseases</t>
  </si>
  <si>
    <t>Target 3.4</t>
  </si>
  <si>
    <t>By 2030, reduce by one third premature mortality from non-communicable diseases through prevention and treatment and promote mental health and well-being</t>
  </si>
  <si>
    <t>Indicator 3.4.1</t>
  </si>
  <si>
    <t>Mortality rate attributed to cardiovascular disease, cancer, diabetes or chronic respiratory disease</t>
  </si>
  <si>
    <t>Indicator 3.4.2</t>
  </si>
  <si>
    <t>Suicide mortality rate</t>
  </si>
  <si>
    <t>Target 3.5</t>
  </si>
  <si>
    <t>Strengthen the prevention and treatment of substance abuse, including narcotic drug abuse and harmful use of alcohol</t>
  </si>
  <si>
    <t>Indicator 3.5.1</t>
  </si>
  <si>
    <t>Coverage of treatment interventions (pharmacological, psychosocial and rehabilitation and aftercare services) for substance use disorders</t>
  </si>
  <si>
    <t>Indicator 3.5.2</t>
  </si>
  <si>
    <t>Harmful use of alcohol, defined according to the national context as alcohol per capita consumption (aged 15 years and older) within a calendar year in litres of pure alcohol</t>
  </si>
  <si>
    <t>Target 3.6</t>
  </si>
  <si>
    <t>By 2020, halve the number of global deaths and injuries from road traffic accidents</t>
  </si>
  <si>
    <t>Indicator 3.6.1</t>
  </si>
  <si>
    <t>Death rate due to road traffic injuries</t>
  </si>
  <si>
    <t>Target 3.7</t>
  </si>
  <si>
    <t>By 2030, ensure universal access to sexual and reproductive health-care services, including for family planning, information and education, and the integration of reproductive health into national strategies and programmes</t>
  </si>
  <si>
    <t>Indicator 3.7.1</t>
  </si>
  <si>
    <t>Proportion of women of reproductive age (aged 15-49 years) who have their need for family planning satisfied with modern methods</t>
  </si>
  <si>
    <t>Indicator 3.7.2</t>
  </si>
  <si>
    <t>Adolescent birth rate (aged 10-14 years; aged 15-19 years) per 1,000 women in that age group</t>
  </si>
  <si>
    <t>Target 3.8</t>
  </si>
  <si>
    <t>Achieve universal health coverage, including financial risk protection, access to quality essential health-care services and access to safe, effective, quality and affordable essential medicines and vaccines for all</t>
  </si>
  <si>
    <t>Indicator 3.8.1</t>
  </si>
  <si>
    <t>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t>
  </si>
  <si>
    <t>Indicator 3.8.2</t>
  </si>
  <si>
    <t>Proportion of population with large household expenditures on health as a share of total household expenditure or income</t>
  </si>
  <si>
    <t>Target 3.9</t>
  </si>
  <si>
    <t>By 2030, substantially reduce the number of deaths and illnesses from hazardous chemicals and air, water and soil pollution and contamination</t>
  </si>
  <si>
    <t>Indicator 3.9.1</t>
  </si>
  <si>
    <t>Mortality rate attributed to household and ambient air pollution</t>
  </si>
  <si>
    <t>Indicator 3.9.2</t>
  </si>
  <si>
    <t>Mortality rate attributed to unsafe water, unsafe sanitation and lack of hygiene (exposure to unsafe Water, Sanitation and Hygiene for All (WASH) services)</t>
  </si>
  <si>
    <t>Indicator 3.9.3</t>
  </si>
  <si>
    <t>Mortality rate attributed to unintentional poisoning</t>
  </si>
  <si>
    <t>Target 3.A</t>
  </si>
  <si>
    <t>Strengthen the implementation of the World Health Organization Framework Convention on Tobacco Control in all countries, as appropriate</t>
  </si>
  <si>
    <t>Indicator 3.a.1</t>
  </si>
  <si>
    <t>Age-standardized prevalence of current tobacco use among persons aged 15 years and older</t>
  </si>
  <si>
    <t>Target 3.B</t>
  </si>
  <si>
    <t>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</si>
  <si>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Indicator 3.B.1</t>
  </si>
  <si>
    <t>Proportion of the target population covered by all vaccines included in their national programme</t>
  </si>
  <si>
    <t>Indicator 3.B.2</t>
  </si>
  <si>
    <t>Total net official development assistance to medical research and basic health sectors</t>
  </si>
  <si>
    <t>Indicator 3.B.3</t>
  </si>
  <si>
    <t>Proportion of health facilities that have a core set of relevant essential medicines available and affordable on a sustainable basis</t>
  </si>
  <si>
    <t>Target 3.C</t>
  </si>
  <si>
    <t>Substantially increase health financing and the recruitment, development, training and retention of the health workforce in developing countries, especially in least developed countries and small island developing States</t>
  </si>
  <si>
    <t>Indicator 3.C.1</t>
  </si>
  <si>
    <t>Health worker density and distribution</t>
  </si>
  <si>
    <t>Target 3.D</t>
  </si>
  <si>
    <t>Strengthen the capacity of all countries, in particular developing countries, for early warning, risk reduction and management of national and global health risks</t>
  </si>
  <si>
    <t>Indicator 3.D.1</t>
  </si>
  <si>
    <t>International Health Regulations (IHR) capacity and health emergency preparedness</t>
  </si>
  <si>
    <t>Indicator 3.D.2</t>
  </si>
  <si>
    <t>Percentage of bloodstream infections due to selected antimicrobial-resistant organisms</t>
  </si>
  <si>
    <t>Goal 4</t>
  </si>
  <si>
    <t>Target 4.1</t>
  </si>
  <si>
    <t>Target 4.2</t>
  </si>
  <si>
    <t>Target 4.3</t>
  </si>
  <si>
    <t>Target 4.4</t>
  </si>
  <si>
    <t>Target 4.5</t>
  </si>
  <si>
    <t>Target 4.6</t>
  </si>
  <si>
    <t>Target 4.7</t>
  </si>
  <si>
    <t>Target 4.A</t>
  </si>
  <si>
    <t>Target 4.B</t>
  </si>
  <si>
    <t>Target 4.C</t>
  </si>
  <si>
    <t>Goal 5</t>
  </si>
  <si>
    <t>Target 5.3</t>
  </si>
  <si>
    <t>Target 5.4</t>
  </si>
  <si>
    <t>Target 5.5</t>
  </si>
  <si>
    <t>Target 5.6</t>
  </si>
  <si>
    <t>Target 5.A</t>
  </si>
  <si>
    <t>Target 5.B</t>
  </si>
  <si>
    <t>Target 5.C</t>
  </si>
  <si>
    <t>Goal 6</t>
  </si>
  <si>
    <t>Target 6.1</t>
  </si>
  <si>
    <t>Target 6.2</t>
  </si>
  <si>
    <t>Target 6.3</t>
  </si>
  <si>
    <t>Target 6.4</t>
  </si>
  <si>
    <t>Target 6.5</t>
  </si>
  <si>
    <t>Target 6.6</t>
  </si>
  <si>
    <t>Target 6.A</t>
  </si>
  <si>
    <t>Target 6.B</t>
  </si>
  <si>
    <t>Goal 7</t>
  </si>
  <si>
    <t>Target 7.1</t>
  </si>
  <si>
    <t>Target 7.2</t>
  </si>
  <si>
    <t>Target 7.3</t>
  </si>
  <si>
    <t>Target 7.A</t>
  </si>
  <si>
    <t>Target 7.B</t>
  </si>
  <si>
    <t>Goal 8</t>
  </si>
  <si>
    <t>Target 8.1</t>
  </si>
  <si>
    <t>Target 8.2</t>
  </si>
  <si>
    <t>Target 8.3</t>
  </si>
  <si>
    <t>Target 8.4</t>
  </si>
  <si>
    <t>Target 8.5</t>
  </si>
  <si>
    <t>Target 8.6</t>
  </si>
  <si>
    <t>Target 8.7</t>
  </si>
  <si>
    <t>Target 8.8</t>
  </si>
  <si>
    <t>Target 8.9</t>
  </si>
  <si>
    <t>Target 8.10.</t>
  </si>
  <si>
    <t>Target 8.A</t>
  </si>
  <si>
    <t>Target 8.B</t>
  </si>
  <si>
    <t>Goal 9</t>
  </si>
  <si>
    <t>Target 9.1</t>
  </si>
  <si>
    <t>Target 9.2</t>
  </si>
  <si>
    <t>Target 9.3</t>
  </si>
  <si>
    <t>Target 9.4</t>
  </si>
  <si>
    <t>Target 9.5</t>
  </si>
  <si>
    <t>Target 9.A</t>
  </si>
  <si>
    <t>Target 9.B</t>
  </si>
  <si>
    <t>Target 9.C</t>
  </si>
  <si>
    <t>Goal 10</t>
  </si>
  <si>
    <t>Target 10.1</t>
  </si>
  <si>
    <t>Target 10.2</t>
  </si>
  <si>
    <t>Target 10.3</t>
  </si>
  <si>
    <t>Target 10.4</t>
  </si>
  <si>
    <t>Target 10.5</t>
  </si>
  <si>
    <t>Target 10.6</t>
  </si>
  <si>
    <t>Target 10.7</t>
  </si>
  <si>
    <t>Target 10.A</t>
  </si>
  <si>
    <t>Target 10.B</t>
  </si>
  <si>
    <t>Target 10.C</t>
  </si>
  <si>
    <t>Goal 11</t>
  </si>
  <si>
    <t>Target 11.A</t>
  </si>
  <si>
    <t>Target 11.B</t>
  </si>
  <si>
    <t>Target 11.C</t>
  </si>
  <si>
    <t>Goal 12</t>
  </si>
  <si>
    <t>Target 12.A</t>
  </si>
  <si>
    <t>Target 12.B</t>
  </si>
  <si>
    <t>Target 12.C</t>
  </si>
  <si>
    <t>Goal 13</t>
  </si>
  <si>
    <t>Target 13.A</t>
  </si>
  <si>
    <t>Target 13.B</t>
  </si>
  <si>
    <t>Goal 14</t>
  </si>
  <si>
    <t>Target 14.1</t>
  </si>
  <si>
    <t>Target 14.2</t>
  </si>
  <si>
    <t>Target 14.3</t>
  </si>
  <si>
    <t>Target 14.4</t>
  </si>
  <si>
    <t>Target 14.5</t>
  </si>
  <si>
    <t>Target 14.6</t>
  </si>
  <si>
    <t>Target 14.7</t>
  </si>
  <si>
    <t>Target 14.A</t>
  </si>
  <si>
    <t>Target 14.B</t>
  </si>
  <si>
    <t>Target 14.C</t>
  </si>
  <si>
    <t>Goal 15</t>
  </si>
  <si>
    <t>Target 15.1</t>
  </si>
  <si>
    <t>Target 15.2</t>
  </si>
  <si>
    <t>Target 15.3</t>
  </si>
  <si>
    <t>Target 15.4</t>
  </si>
  <si>
    <t>Target 15.5</t>
  </si>
  <si>
    <t>Target 15.6</t>
  </si>
  <si>
    <t>Target 15.7</t>
  </si>
  <si>
    <t>Target 15.8</t>
  </si>
  <si>
    <t>Target 15.9</t>
  </si>
  <si>
    <t>Target 15.A</t>
  </si>
  <si>
    <t>Target 15.B</t>
  </si>
  <si>
    <t>Target 15.C</t>
  </si>
  <si>
    <t>Goal 16</t>
  </si>
  <si>
    <t>Target 16.1</t>
  </si>
  <si>
    <t>Target 16.2</t>
  </si>
  <si>
    <t>Target 16.3</t>
  </si>
  <si>
    <t>Target 16.4</t>
  </si>
  <si>
    <t>Target 16.5</t>
  </si>
  <si>
    <t>Target 16.6</t>
  </si>
  <si>
    <t>Target 16.7</t>
  </si>
  <si>
    <t>Target 16.8</t>
  </si>
  <si>
    <t>Target 16.9</t>
  </si>
  <si>
    <t>Target 16.10.</t>
  </si>
  <si>
    <t>Target 16.A</t>
  </si>
  <si>
    <t>Target 16.B</t>
  </si>
  <si>
    <t>Goal 17</t>
  </si>
  <si>
    <t>Target 17.1</t>
  </si>
  <si>
    <t>Target 17.2</t>
  </si>
  <si>
    <t>Target 17.3</t>
  </si>
  <si>
    <t>Target 17.4</t>
  </si>
  <si>
    <t>Target 17.5</t>
  </si>
  <si>
    <t>Target 17.6</t>
  </si>
  <si>
    <t>Target 17.7</t>
  </si>
  <si>
    <t>Target 17.8</t>
  </si>
  <si>
    <t>Target 17.9</t>
  </si>
  <si>
    <t>Target 17.10.</t>
  </si>
  <si>
    <t>Target 17.11</t>
  </si>
  <si>
    <t>Target 17.12</t>
  </si>
  <si>
    <t>Target 17.13</t>
  </si>
  <si>
    <t>Target 17.14</t>
  </si>
  <si>
    <t>Target 17.15</t>
  </si>
  <si>
    <t>Target 17.16</t>
  </si>
  <si>
    <t>Target 17.17</t>
  </si>
  <si>
    <t>Target 17.18</t>
  </si>
  <si>
    <t>Target 17.19</t>
  </si>
  <si>
    <t>Denominator - Area REIT</t>
  </si>
  <si>
    <t>Denominator - Revenues</t>
  </si>
  <si>
    <t>Denominator - Total Employees</t>
  </si>
  <si>
    <t>Denominator - Total Employees / Revenues</t>
  </si>
  <si>
    <t>Denominator - Production / Revenues</t>
  </si>
  <si>
    <t>Denominator - Area</t>
  </si>
  <si>
    <t>Denominator - Healthcare</t>
  </si>
  <si>
    <t>Denominator - Mmboe</t>
  </si>
  <si>
    <t>Denominator - Units</t>
  </si>
  <si>
    <t>Denominator - MWh / Revenues</t>
  </si>
  <si>
    <t>Denominator - Occupied Room Nights</t>
  </si>
  <si>
    <t>Governance &amp; Economic Dimension</t>
  </si>
  <si>
    <t>Transparency &amp; Reporting</t>
  </si>
  <si>
    <t>1.1.1</t>
  </si>
  <si>
    <t>Sustainability Reporting Boundaries</t>
  </si>
  <si>
    <t>1.1.2</t>
  </si>
  <si>
    <t>Sustainability Reporting Assurance</t>
  </si>
  <si>
    <t>1.1.3</t>
  </si>
  <si>
    <t>Sustainability Taxonomies</t>
  </si>
  <si>
    <t>1.1.4</t>
  </si>
  <si>
    <t>MSA Transparency &amp; Reporting</t>
  </si>
  <si>
    <t>Corporate Governance</t>
  </si>
  <si>
    <t>1.2.1</t>
  </si>
  <si>
    <t>Board Independence</t>
  </si>
  <si>
    <t>1.2.2</t>
  </si>
  <si>
    <t>Board Type</t>
  </si>
  <si>
    <t>1.2.3</t>
  </si>
  <si>
    <t>Non-Executive Chairperson/ Lead Director</t>
  </si>
  <si>
    <t>1.2.4</t>
  </si>
  <si>
    <t>Board Diversity Policy</t>
  </si>
  <si>
    <t>1.2.5</t>
  </si>
  <si>
    <t>Board Gender Diversity</t>
  </si>
  <si>
    <t>1.2.6</t>
  </si>
  <si>
    <t>Board Effectiveness</t>
  </si>
  <si>
    <t>1.2.7</t>
  </si>
  <si>
    <t>Board Average Tenure</t>
  </si>
  <si>
    <t>Board of Directors - Board Average Tenure</t>
  </si>
  <si>
    <t>1.2.8</t>
  </si>
  <si>
    <t>Board Industry Experience</t>
  </si>
  <si>
    <t>1.2.9</t>
  </si>
  <si>
    <t>CEO Compensation - Success Metrics</t>
  </si>
  <si>
    <t>CEO Compensation - Long-Term Performance Alignment</t>
  </si>
  <si>
    <t>Management Ownership</t>
  </si>
  <si>
    <t>Management Ownership Requirements</t>
  </si>
  <si>
    <t>Government Ownership</t>
  </si>
  <si>
    <t>Family Ownership</t>
  </si>
  <si>
    <t>CEO-to-Employee Pay Ratio</t>
  </si>
  <si>
    <t>MSA Corporate Governance</t>
  </si>
  <si>
    <t>Materiality</t>
  </si>
  <si>
    <t>1.3.1</t>
  </si>
  <si>
    <t>Materiality Analysis</t>
  </si>
  <si>
    <t>1.3.2</t>
  </si>
  <si>
    <t>Material Issues for Enterprise Value Creation</t>
  </si>
  <si>
    <t>1.3.3</t>
  </si>
  <si>
    <t>Materiality Metrics for Enterprise Value Creation</t>
  </si>
  <si>
    <t>1.3.4</t>
  </si>
  <si>
    <t>Material Issues for External Stakeholders</t>
  </si>
  <si>
    <t>1.3.5</t>
  </si>
  <si>
    <t>Materiality Metrics for External Stakeholders</t>
  </si>
  <si>
    <t>1.3.6</t>
  </si>
  <si>
    <t>MSA Materiality</t>
  </si>
  <si>
    <t>Risk &amp; Crisis Management</t>
  </si>
  <si>
    <t>1.4.1</t>
  </si>
  <si>
    <t>Risk Governance</t>
  </si>
  <si>
    <t>1.4.2</t>
  </si>
  <si>
    <t>Risk Management Processes</t>
  </si>
  <si>
    <t>1.4.3</t>
  </si>
  <si>
    <t>Export Control Regime Compliance Systems</t>
  </si>
  <si>
    <t>1.4.4</t>
  </si>
  <si>
    <t>Export Control Regime Compliance Metrics</t>
  </si>
  <si>
    <t>1.4.5</t>
  </si>
  <si>
    <t>Emerging Risks</t>
  </si>
  <si>
    <t>1.4.6</t>
  </si>
  <si>
    <t>Risk Culture</t>
  </si>
  <si>
    <t>1.4.7</t>
  </si>
  <si>
    <t>MSA Risk &amp; Crisis Management</t>
  </si>
  <si>
    <t>Business Ethics</t>
  </si>
  <si>
    <t>1.5.1</t>
  </si>
  <si>
    <t>UN Global Compact Membership</t>
  </si>
  <si>
    <t>1.5.2</t>
  </si>
  <si>
    <t>Codes of Conduct</t>
  </si>
  <si>
    <t>1.5.3</t>
  </si>
  <si>
    <t>Crime Prevention: Business Policy/ Procedures</t>
  </si>
  <si>
    <t>1.5.4</t>
  </si>
  <si>
    <t>Corruption &amp; Bribery</t>
  </si>
  <si>
    <t>1.5.5</t>
  </si>
  <si>
    <t>Codes of Conduct: Systems/ Procedures</t>
  </si>
  <si>
    <t>1.5.6</t>
  </si>
  <si>
    <t>Reporting on breaches</t>
  </si>
  <si>
    <t>1.5.7</t>
  </si>
  <si>
    <t>MSA Business Ethics</t>
  </si>
  <si>
    <t>Policy Influence</t>
  </si>
  <si>
    <t>1.6.1</t>
  </si>
  <si>
    <t>Contributions &amp; Other Spending</t>
  </si>
  <si>
    <t>1.6.2</t>
  </si>
  <si>
    <t>Largest Contributions &amp; Expenditures</t>
  </si>
  <si>
    <t>1.6.3</t>
  </si>
  <si>
    <t>Lobbying and Trade Associations - Climate Alignment</t>
  </si>
  <si>
    <t>1.6.4</t>
  </si>
  <si>
    <t>MSA Policy Influence</t>
  </si>
  <si>
    <t>Supply Chain Management</t>
  </si>
  <si>
    <t>1.7.1</t>
  </si>
  <si>
    <t>Supplier Code of Conduct</t>
  </si>
  <si>
    <t>1.7.2</t>
  </si>
  <si>
    <t>Supplier ESG Program</t>
  </si>
  <si>
    <t>1.7.3</t>
  </si>
  <si>
    <t>Supplier Screening</t>
  </si>
  <si>
    <t>1.7.4</t>
  </si>
  <si>
    <t>Supplier Assessment and Development</t>
  </si>
  <si>
    <t>1.7.5</t>
  </si>
  <si>
    <t>KPIs for Supplier Screening</t>
  </si>
  <si>
    <t>1.7.6</t>
  </si>
  <si>
    <t>KPIs for Supplier Assessment and Development</t>
  </si>
  <si>
    <t>1.7.7</t>
  </si>
  <si>
    <t>Conflict Minerals</t>
  </si>
  <si>
    <t>1.7.8</t>
  </si>
  <si>
    <t>MSA Supply Chain Management</t>
  </si>
  <si>
    <t>Tax Strategy</t>
  </si>
  <si>
    <t>1.8.1</t>
  </si>
  <si>
    <t>Tax Strategy and Governance</t>
  </si>
  <si>
    <t>1.8.2</t>
  </si>
  <si>
    <t>Tax Reporting</t>
  </si>
  <si>
    <t>1.8.3</t>
  </si>
  <si>
    <t>Effective Tax Rate</t>
  </si>
  <si>
    <t>1.8.4</t>
  </si>
  <si>
    <t>MSA Tax Strategy</t>
  </si>
  <si>
    <t>Information Security/ Cybersecurity &amp; System Availability</t>
  </si>
  <si>
    <t>1.9.1</t>
  </si>
  <si>
    <t>IT Security/ Cybersecurity Governance</t>
  </si>
  <si>
    <t>1.9.2</t>
  </si>
  <si>
    <t>IT Security/ Cybersecurity Measures</t>
  </si>
  <si>
    <t>1.9.3</t>
  </si>
  <si>
    <t>IT Security/ Cybersecurity Process &amp; Infrastructure</t>
  </si>
  <si>
    <t>1.9.4</t>
  </si>
  <si>
    <t>MSA Information Security/ Cybersecurity &amp; System Availability</t>
  </si>
  <si>
    <t>Innovation Management</t>
  </si>
  <si>
    <t>1.10.1</t>
  </si>
  <si>
    <t>R&amp;D breakout by Innovation Phase</t>
  </si>
  <si>
    <t>1.10.2</t>
  </si>
  <si>
    <t>R&amp;D Spending</t>
  </si>
  <si>
    <t>1.10.3</t>
  </si>
  <si>
    <t>Open Innovation</t>
  </si>
  <si>
    <t>1.10.4</t>
  </si>
  <si>
    <t>Product Innovations</t>
  </si>
  <si>
    <t>1.10.5</t>
  </si>
  <si>
    <t>Product Innovations (Healthcare)</t>
  </si>
  <si>
    <t>1.10.6</t>
  </si>
  <si>
    <t>Process Innovations</t>
  </si>
  <si>
    <t>1.10.7</t>
  </si>
  <si>
    <t>Tobacco Alternatives &amp; Reduced-Risk Products</t>
  </si>
  <si>
    <t>1.10.8</t>
  </si>
  <si>
    <t>MSA Innovation Management</t>
  </si>
  <si>
    <t>Sustainable Finance</t>
  </si>
  <si>
    <t>1.11.1</t>
  </si>
  <si>
    <t>Sector Activities</t>
  </si>
  <si>
    <t>1.11.2</t>
  </si>
  <si>
    <t>Sustainable Investing Policy</t>
  </si>
  <si>
    <t>1.11.3</t>
  </si>
  <si>
    <t>Sustainable Stewardship</t>
  </si>
  <si>
    <t>1.11.4</t>
  </si>
  <si>
    <t>Sustainable Financing Policy</t>
  </si>
  <si>
    <t>1.11.5</t>
  </si>
  <si>
    <t>Sustainable Project Finance Policy</t>
  </si>
  <si>
    <t>1.11.6</t>
  </si>
  <si>
    <t>Sustainable Advisory Policy</t>
  </si>
  <si>
    <t>1.11.7</t>
  </si>
  <si>
    <t>Sustainable Insurance Underwriting Policy</t>
  </si>
  <si>
    <t>1.11.8</t>
  </si>
  <si>
    <t>Integration of ESG Criteria in Stock Exchanges</t>
  </si>
  <si>
    <t>1.11.9</t>
  </si>
  <si>
    <t>Sustainable Investing Products &amp; Services</t>
  </si>
  <si>
    <t>Sustainable Financing Products &amp; Services</t>
  </si>
  <si>
    <t>Sustainable Advisory Products &amp; Services</t>
  </si>
  <si>
    <t>Sustainable Insurance Underwriting Products &amp; Services</t>
  </si>
  <si>
    <t>ESG Products &amp; Services for Data Providers</t>
  </si>
  <si>
    <t>ESG Products &amp; Services for Stock Exchanges/ Index Providers</t>
  </si>
  <si>
    <t>MSA Sustainable Finance</t>
  </si>
  <si>
    <t>Financial Stability &amp; Systemic Risk</t>
  </si>
  <si>
    <t>1.12.1</t>
  </si>
  <si>
    <t>Global Systemically Important Banks</t>
  </si>
  <si>
    <t>1.12.2</t>
  </si>
  <si>
    <t>MSA Financial Stability &amp; Systemic Risk</t>
  </si>
  <si>
    <t>Market Opportunities</t>
  </si>
  <si>
    <t>1.13.1</t>
  </si>
  <si>
    <t>New Business Opportunities (Electricity &amp; Multi-Utilities)</t>
  </si>
  <si>
    <t>1.13.2</t>
  </si>
  <si>
    <t>New Business Opportunities (Water)</t>
  </si>
  <si>
    <t>1.13.3</t>
  </si>
  <si>
    <t>New Business Opportunities (Gas)</t>
  </si>
  <si>
    <t>1.13.4</t>
  </si>
  <si>
    <t>Current Investment Budget (Electricity &amp; Multi-Utilities)</t>
  </si>
  <si>
    <t>1.13.5</t>
  </si>
  <si>
    <t>Current Investment Budget (Water)</t>
  </si>
  <si>
    <t>1.13.6</t>
  </si>
  <si>
    <t>Current Investment Budget (Gas)</t>
  </si>
  <si>
    <t>1.13.7</t>
  </si>
  <si>
    <t>Revenues from New Business Opportunities</t>
  </si>
  <si>
    <t>1.13.8</t>
  </si>
  <si>
    <t>Smart Meter Penetration</t>
  </si>
  <si>
    <t>1.13.9</t>
  </si>
  <si>
    <t>MSA Market Opportunities</t>
  </si>
  <si>
    <t>Product Quality &amp; Recall Management</t>
  </si>
  <si>
    <t>1.14.1</t>
  </si>
  <si>
    <t>Warranty Provisions</t>
  </si>
  <si>
    <t>1.14.2</t>
  </si>
  <si>
    <t>Product Recalls</t>
  </si>
  <si>
    <t>1.14.3</t>
  </si>
  <si>
    <t>Product Recalls (Health Care)</t>
  </si>
  <si>
    <t>1.14.4</t>
  </si>
  <si>
    <t>Product Recalls (Automobiles &amp; Auto Components)</t>
  </si>
  <si>
    <t>1.14.5</t>
  </si>
  <si>
    <t>Compliance to Regulatory Standards</t>
  </si>
  <si>
    <t>1.14.6</t>
  </si>
  <si>
    <t>MSA Product Quality &amp; Recall Management</t>
  </si>
  <si>
    <t>Environmental Dimension</t>
  </si>
  <si>
    <t>Environmental Policy &amp; Management Systems</t>
  </si>
  <si>
    <t>2.1.1</t>
  </si>
  <si>
    <t>Environmental Policy &amp; Commitments</t>
  </si>
  <si>
    <t>2.1.2</t>
  </si>
  <si>
    <t>Coverage of Environmental Management Policy</t>
  </si>
  <si>
    <t>2.1.3</t>
  </si>
  <si>
    <t>Scope of Corporate Environmental Requirements/ Guidelines</t>
  </si>
  <si>
    <t>2.1.4</t>
  </si>
  <si>
    <t>EMS: Certification/ Audit/ Verification</t>
  </si>
  <si>
    <t>2.1.5</t>
  </si>
  <si>
    <t>Return on Environmental Investments</t>
  </si>
  <si>
    <t>2.1.6</t>
  </si>
  <si>
    <t>Environmental Violations</t>
  </si>
  <si>
    <t>2.1.7</t>
  </si>
  <si>
    <t>Public availability of EIA/ SIA results</t>
  </si>
  <si>
    <t>2.1.8</t>
  </si>
  <si>
    <t>MSA Environmental Policy &amp; Management Systems</t>
  </si>
  <si>
    <t>2.2.1</t>
  </si>
  <si>
    <t>Direct Greenhouse Gas Emissions (Scope 1)</t>
  </si>
  <si>
    <t>2.2.2</t>
  </si>
  <si>
    <t>Indirect Greenhouse Gas Emissions (Scope 2)</t>
  </si>
  <si>
    <t>2.2.3</t>
  </si>
  <si>
    <t>Indirect Greenhouse Gas Emissions (Scope 3)</t>
  </si>
  <si>
    <t>Indirect scope 3-Category 2 GHG emissions</t>
  </si>
  <si>
    <t>2.2.4</t>
  </si>
  <si>
    <t>NOx Emissions</t>
  </si>
  <si>
    <t>2.2.5</t>
  </si>
  <si>
    <t>SOx Emissions</t>
  </si>
  <si>
    <t>2.2.6</t>
  </si>
  <si>
    <t>Direct Mercury Emissions</t>
  </si>
  <si>
    <t>2.2.7</t>
  </si>
  <si>
    <t>Dust Emissions</t>
  </si>
  <si>
    <t>2.2.8</t>
  </si>
  <si>
    <t>Methane Emissions</t>
  </si>
  <si>
    <t>2.2.9</t>
  </si>
  <si>
    <t>Perfluorocarbons Emissions</t>
  </si>
  <si>
    <t>SF6 Emissions</t>
  </si>
  <si>
    <t>Volatile Organic Compounds Emissions</t>
  </si>
  <si>
    <t>Specific NOx Emissions for Passenger Transport</t>
  </si>
  <si>
    <t>Specific NOx Emissions for Cargo Transport</t>
  </si>
  <si>
    <t>MSA Emissions</t>
  </si>
  <si>
    <t>Resource Efficiency and Circularity</t>
  </si>
  <si>
    <t>2.3.1</t>
  </si>
  <si>
    <t>Energy Consumption</t>
  </si>
  <si>
    <t>2.3.2</t>
  </si>
  <si>
    <t>Energy Intensity</t>
  </si>
  <si>
    <t>2.3.3</t>
  </si>
  <si>
    <t>Data Center Efficiency</t>
  </si>
  <si>
    <t>2.3.4</t>
  </si>
  <si>
    <t>Share of Renewable Energy in Data Centers</t>
  </si>
  <si>
    <t>2.3.5</t>
  </si>
  <si>
    <t>Specific Fuel Consumption for Passenger Transport</t>
  </si>
  <si>
    <t>2.3.6</t>
  </si>
  <si>
    <t>Specific Fuel Consumption for Cargo Transport</t>
  </si>
  <si>
    <t>2.3.7</t>
  </si>
  <si>
    <t>Circular Fashion Commitment</t>
  </si>
  <si>
    <t>2.3.8</t>
  </si>
  <si>
    <t>Circular Fashion Programs</t>
  </si>
  <si>
    <t>2.3.9</t>
  </si>
  <si>
    <t>Circular Fashion Indicators</t>
  </si>
  <si>
    <t>Certified Wood</t>
  </si>
  <si>
    <t>Recycled Building Materials</t>
  </si>
  <si>
    <t>Co-Processing Rate</t>
  </si>
  <si>
    <t>Packaging Commitment</t>
  </si>
  <si>
    <t>Packaging Materials</t>
  </si>
  <si>
    <t>Plastic Packaging</t>
  </si>
  <si>
    <t>Renewable Energy Consumption</t>
  </si>
  <si>
    <t>On-Site Energy Generation</t>
  </si>
  <si>
    <t>Building Certification &amp; Benchmarking</t>
  </si>
  <si>
    <t>Energy Ratings &amp; Benchmarking</t>
  </si>
  <si>
    <t>Energy Efficiency Programs for Real Estate Portfolio</t>
  </si>
  <si>
    <t>Share of Low-Energy Buildings</t>
  </si>
  <si>
    <t>Energy Efficiency Approach for New Buildings - Construction</t>
  </si>
  <si>
    <t>Electricity Transmission &amp; Distribution Losses</t>
  </si>
  <si>
    <t>Electricity Transmission &amp; Distribution Reliability</t>
  </si>
  <si>
    <t>Gas Leakage Rate</t>
  </si>
  <si>
    <t>MSA Resource Efficiency and Circularity</t>
  </si>
  <si>
    <t>2.4.1</t>
  </si>
  <si>
    <t>Waste Disposal</t>
  </si>
  <si>
    <t>2.4.2</t>
  </si>
  <si>
    <t>Hazardous Waste</t>
  </si>
  <si>
    <t>2.4.3</t>
  </si>
  <si>
    <t>2.4.4</t>
  </si>
  <si>
    <t>Ash &amp; Gypsum Waste</t>
  </si>
  <si>
    <t>2.4.5</t>
  </si>
  <si>
    <t>Construction Waste Management</t>
  </si>
  <si>
    <t>2.4.6</t>
  </si>
  <si>
    <t>Chemical Oxygen Demand</t>
  </si>
  <si>
    <t>2.4.7</t>
  </si>
  <si>
    <t>Absorbable Organic Halogens</t>
  </si>
  <si>
    <t>2.4.8</t>
  </si>
  <si>
    <t>Hydrocarbon Spills</t>
  </si>
  <si>
    <t>2.4.9</t>
  </si>
  <si>
    <t>Tailings Commitment</t>
  </si>
  <si>
    <t>Tailings Management</t>
  </si>
  <si>
    <t>Tailings Risk Potential</t>
  </si>
  <si>
    <t>Acid Rock Drainage Management</t>
  </si>
  <si>
    <t>MSA Waste</t>
  </si>
  <si>
    <t>2.5.1</t>
  </si>
  <si>
    <t>Water Consumption</t>
  </si>
  <si>
    <t>2.5.2</t>
  </si>
  <si>
    <t>Water Consumption in Water-Stressed Areas</t>
  </si>
  <si>
    <t>2.5.3</t>
  </si>
  <si>
    <t>Water Use</t>
  </si>
  <si>
    <t>2.5.4</t>
  </si>
  <si>
    <t>Ultra-Pure Water Usage</t>
  </si>
  <si>
    <t>2.5.5</t>
  </si>
  <si>
    <t>Water-Saving Devices</t>
  </si>
  <si>
    <t>2.5.6</t>
  </si>
  <si>
    <t>Water Efficiency Programs for Real Estate Portfolio</t>
  </si>
  <si>
    <t>2.5.7</t>
  </si>
  <si>
    <t>Leakage Rate</t>
  </si>
  <si>
    <t>2.5.8</t>
  </si>
  <si>
    <t>Business Impacts of Water Related Incidents</t>
  </si>
  <si>
    <t>2.5.9</t>
  </si>
  <si>
    <t>Exposure to Water Stressed Areas</t>
  </si>
  <si>
    <t>Quantity &amp; Quality-Related Water Risks</t>
  </si>
  <si>
    <t>Water-Related Regulatory Changes &amp; Pricing Structure</t>
  </si>
  <si>
    <t>Exposure of Suppliers to Water Risks</t>
  </si>
  <si>
    <t>Water Risks Management of Suppliers</t>
  </si>
  <si>
    <t>MSA Water</t>
  </si>
  <si>
    <t>Climate Strategy</t>
  </si>
  <si>
    <t>2.6.1</t>
  </si>
  <si>
    <t>Climate Governance</t>
  </si>
  <si>
    <t>2.6.2</t>
  </si>
  <si>
    <t>2.6.3</t>
  </si>
  <si>
    <t>Climate-Related Management Incentives</t>
  </si>
  <si>
    <t>2.6.4</t>
  </si>
  <si>
    <t>Climate Risk Management</t>
  </si>
  <si>
    <t>2.6.5</t>
  </si>
  <si>
    <t>Financial Risks of Climate Change</t>
  </si>
  <si>
    <t>2.6.6</t>
  </si>
  <si>
    <t>Financial Opportunities Arising from Climate Change</t>
  </si>
  <si>
    <t>2.6.7</t>
  </si>
  <si>
    <t>Climate-Related Scenario Analysis</t>
  </si>
  <si>
    <t>2.6.8</t>
  </si>
  <si>
    <t>Physical Climate Risk Adaptation</t>
  </si>
  <si>
    <t>2.6.9</t>
  </si>
  <si>
    <t>Emissions Reduction Targets</t>
  </si>
  <si>
    <t>Low-Carbon Products</t>
  </si>
  <si>
    <t>Internal Carbon Pricing</t>
  </si>
  <si>
    <t>Net-Zero Commitment</t>
  </si>
  <si>
    <t>MSA Climate Strategy</t>
  </si>
  <si>
    <t>2.7.1</t>
  </si>
  <si>
    <t>Biodiversity Risk Assessment</t>
  </si>
  <si>
    <t>2.7.2</t>
  </si>
  <si>
    <t>Biodiversity Commitment</t>
  </si>
  <si>
    <t>2.7.3</t>
  </si>
  <si>
    <t>No Deforestation Commitment</t>
  </si>
  <si>
    <t>2.7.4</t>
  </si>
  <si>
    <t>Biodiversity Exposure &amp; Assessment</t>
  </si>
  <si>
    <t>2.7.5</t>
  </si>
  <si>
    <t>Biodiversity Mitigating Actions</t>
  </si>
  <si>
    <t>2.7.6</t>
  </si>
  <si>
    <t>MSA Biodiversity</t>
  </si>
  <si>
    <t>Product Stewardship</t>
  </si>
  <si>
    <t>2.8.1</t>
  </si>
  <si>
    <t>Product Design Criteria</t>
  </si>
  <si>
    <t>2.8.2</t>
  </si>
  <si>
    <t>Life Cycle Assessment</t>
  </si>
  <si>
    <t>2.8.3</t>
  </si>
  <si>
    <t>Resource Efficiency Benefits of Products</t>
  </si>
  <si>
    <t>2.8.4</t>
  </si>
  <si>
    <t>Renewable Raw Materials</t>
  </si>
  <si>
    <t>2.8.5</t>
  </si>
  <si>
    <t>Use of Recycled &amp; Sustainably Sourced Materials</t>
  </si>
  <si>
    <t>2.8.6</t>
  </si>
  <si>
    <t>Exposure to Hazardous Substances</t>
  </si>
  <si>
    <t>2.8.7</t>
  </si>
  <si>
    <t>Hazardous Substances Commitment</t>
  </si>
  <si>
    <t>2.8.8</t>
  </si>
  <si>
    <t>End of Life Cycle Responsibility</t>
  </si>
  <si>
    <t>2.8.9</t>
  </si>
  <si>
    <t>Environmental Labels &amp; Declarations</t>
  </si>
  <si>
    <t>MSA Product Stewardship</t>
  </si>
  <si>
    <t>Decarbonization Strategy</t>
  </si>
  <si>
    <t>2.9.1</t>
  </si>
  <si>
    <t>Net-Zero Targets for Financed Emissions</t>
  </si>
  <si>
    <t>2.9.2</t>
  </si>
  <si>
    <t>Scope 3 Financed Absolute Emissions</t>
  </si>
  <si>
    <t>2.9.3</t>
  </si>
  <si>
    <t>Scope 3 Financed Emission Intensity</t>
  </si>
  <si>
    <t>2.9.4</t>
  </si>
  <si>
    <t>Coal Financing Policy</t>
  </si>
  <si>
    <t>2.9.5</t>
  </si>
  <si>
    <t>Coal Investment Policy</t>
  </si>
  <si>
    <t>2.9.6</t>
  </si>
  <si>
    <t>Coal Re/Insurance Underwriting Policy</t>
  </si>
  <si>
    <t>2.9.7</t>
  </si>
  <si>
    <t>Unconventional Oil &amp; Gas Financing Policy</t>
  </si>
  <si>
    <t>2.9.8</t>
  </si>
  <si>
    <t>Unconventional Oil &amp; Gas Investment Policy</t>
  </si>
  <si>
    <t>2.9.9</t>
  </si>
  <si>
    <t>Unconventional Oil &amp; Gas Re/Insurance Underwriting Policy</t>
  </si>
  <si>
    <t>MSA Decarbonization Strategy</t>
  </si>
  <si>
    <t>Electricity Generation</t>
  </si>
  <si>
    <t>2.10.1</t>
  </si>
  <si>
    <t>Electricity Generation Mix</t>
  </si>
  <si>
    <t>2.10.2</t>
  </si>
  <si>
    <t>Electricity Capacity Mix</t>
  </si>
  <si>
    <t>2.10.3</t>
  </si>
  <si>
    <t>Efficiency of Generation</t>
  </si>
  <si>
    <t>2.10.4</t>
  </si>
  <si>
    <t>Availability Factor of Plants</t>
  </si>
  <si>
    <t>2.10.5</t>
  </si>
  <si>
    <t>MSA Electricity Generation</t>
  </si>
  <si>
    <t>Energy Mix</t>
  </si>
  <si>
    <t>2.11.1</t>
  </si>
  <si>
    <t>Oil &amp; Gas Production</t>
  </si>
  <si>
    <t>2.11.2</t>
  </si>
  <si>
    <t>Oil &amp; Gas Reserves</t>
  </si>
  <si>
    <t>2.11.3</t>
  </si>
  <si>
    <t>Finding &amp; Development Costs &amp; Production Costs</t>
  </si>
  <si>
    <t>2.11.4</t>
  </si>
  <si>
    <t>LNG Capacity</t>
  </si>
  <si>
    <t>2.11.5</t>
  </si>
  <si>
    <t>Renewable Energy Production</t>
  </si>
  <si>
    <t>2.11.6</t>
  </si>
  <si>
    <t>MSA Energy Mix</t>
  </si>
  <si>
    <t>Food Loss &amp; Waste</t>
  </si>
  <si>
    <t>2.12.1</t>
  </si>
  <si>
    <t>Food Loss &amp; Waste Commitment</t>
  </si>
  <si>
    <t>2.12.2</t>
  </si>
  <si>
    <t>Food Loss &amp; Waste Impact</t>
  </si>
  <si>
    <t>2.12.3</t>
  </si>
  <si>
    <t>MSA Food Loss &amp; Waste</t>
  </si>
  <si>
    <t>Fleet Decarbonization</t>
  </si>
  <si>
    <t>2.13.1</t>
  </si>
  <si>
    <t>Fleet Exposure</t>
  </si>
  <si>
    <t>2.13.2</t>
  </si>
  <si>
    <t>Fleet GHG Intensity</t>
  </si>
  <si>
    <t>2.13.3</t>
  </si>
  <si>
    <t>Maritime Fleet Decarbonization</t>
  </si>
  <si>
    <t>2.13.4</t>
  </si>
  <si>
    <t>Rail Fleet Decarbonization</t>
  </si>
  <si>
    <t>2.13.5</t>
  </si>
  <si>
    <t>Road Fleet Decarbonization</t>
  </si>
  <si>
    <t>2.13.6</t>
  </si>
  <si>
    <t>Air Fleet Decarbonization</t>
  </si>
  <si>
    <t>2.13.7</t>
  </si>
  <si>
    <t>Fleet Age</t>
  </si>
  <si>
    <t>2.13.8</t>
  </si>
  <si>
    <t>Measures for Improving Fuel Efficiency</t>
  </si>
  <si>
    <t>2.13.9</t>
  </si>
  <si>
    <t>Airline Industry Engagement</t>
  </si>
  <si>
    <t>MSA Fleet Decarbonization</t>
  </si>
  <si>
    <t>Automotive Use-phase Decarbonization</t>
  </si>
  <si>
    <t>2.14.1</t>
  </si>
  <si>
    <t>Electric Vehicle (EV) Battery Degradation</t>
  </si>
  <si>
    <t>2.14.2</t>
  </si>
  <si>
    <t>Electric Vehicle Efficiency</t>
  </si>
  <si>
    <t>2.14.3</t>
  </si>
  <si>
    <t>Governance Checks for Vehicle Efficiency &amp; Emissions</t>
  </si>
  <si>
    <t>2.14.4</t>
  </si>
  <si>
    <t>Vehicle Fuel &amp; Carbon Efficiency</t>
  </si>
  <si>
    <t>2.14.5</t>
  </si>
  <si>
    <t>Alternative Drive Trains</t>
  </si>
  <si>
    <t>2.14.6</t>
  </si>
  <si>
    <t>MSA Automotive Use-phase Decarbonization</t>
  </si>
  <si>
    <t>Sustainable Agricultural Practices</t>
  </si>
  <si>
    <t>2.15.1</t>
  </si>
  <si>
    <t>Sustainable Agriculture Commitment</t>
  </si>
  <si>
    <t>2.15.2</t>
  </si>
  <si>
    <t>Certifications of Agricultural Crops</t>
  </si>
  <si>
    <t>2.15.3</t>
  </si>
  <si>
    <t>Certifications of Animal Products</t>
  </si>
  <si>
    <t>2.15.4</t>
  </si>
  <si>
    <t>Animal Welfare Policy</t>
  </si>
  <si>
    <t>2.15.5</t>
  </si>
  <si>
    <t>Animal Welfare Disclosure</t>
  </si>
  <si>
    <t>2.15.6</t>
  </si>
  <si>
    <t>Share of Organic Products</t>
  </si>
  <si>
    <t>2.15.7</t>
  </si>
  <si>
    <t>MSA Sustainable Agricultural Practices</t>
  </si>
  <si>
    <t>Sustainable Forestry Practices</t>
  </si>
  <si>
    <t>2.16.1</t>
  </si>
  <si>
    <t>Chain of Custody Certification</t>
  </si>
  <si>
    <t>2.16.2</t>
  </si>
  <si>
    <t>Forest Management Certification</t>
  </si>
  <si>
    <t>2.16.3</t>
  </si>
  <si>
    <t>Small Forests Owners</t>
  </si>
  <si>
    <t>2.16.4</t>
  </si>
  <si>
    <t>MSA Sustainable Forestry Practices</t>
  </si>
  <si>
    <t>Sustainable Construction</t>
  </si>
  <si>
    <t>2.17.1</t>
  </si>
  <si>
    <t>Attributes of Building Materials</t>
  </si>
  <si>
    <t>2.17.2</t>
  </si>
  <si>
    <t>Revenues from Sustainable Construction</t>
  </si>
  <si>
    <t>2.17.3</t>
  </si>
  <si>
    <t>MSA Sustainable Construction</t>
  </si>
  <si>
    <t>Social Dimension</t>
  </si>
  <si>
    <t>Labor Practice Indicators</t>
  </si>
  <si>
    <t>3.1.1</t>
  </si>
  <si>
    <t>Living Wage Commitment</t>
  </si>
  <si>
    <t>3.1.2</t>
  </si>
  <si>
    <t>Living Wage Methodology</t>
  </si>
  <si>
    <t>3.1.3</t>
  </si>
  <si>
    <t>Discrimination &amp; Harassment</t>
  </si>
  <si>
    <t>3.1.4</t>
  </si>
  <si>
    <t>Workforce Breakdown: Gender</t>
  </si>
  <si>
    <t>3.1.5</t>
  </si>
  <si>
    <t>Workforce Breakdown: Race/ Ethnicity &amp; Nationality</t>
  </si>
  <si>
    <t>3.1.6</t>
  </si>
  <si>
    <t>Gender Pay Indicators</t>
  </si>
  <si>
    <t>3.1.7</t>
  </si>
  <si>
    <t>Freedom of Association</t>
  </si>
  <si>
    <t>3.1.8</t>
  </si>
  <si>
    <t>MSA Labor Practice Indicators</t>
  </si>
  <si>
    <t>Human Rights</t>
  </si>
  <si>
    <t>3.2.1</t>
  </si>
  <si>
    <t>Human Rights Commitment</t>
  </si>
  <si>
    <t>3.2.2</t>
  </si>
  <si>
    <t>Human Rights Due Diligence Process</t>
  </si>
  <si>
    <t>3.2.3</t>
  </si>
  <si>
    <t>Human Rights Assessment</t>
  </si>
  <si>
    <t>3.2.4</t>
  </si>
  <si>
    <t>Human Rights Mitigation &amp; Remediation</t>
  </si>
  <si>
    <t>3.2.5</t>
  </si>
  <si>
    <t>MSA Human Rights</t>
  </si>
  <si>
    <t>Human Capital Development</t>
  </si>
  <si>
    <t>3.3.1</t>
  </si>
  <si>
    <t>Training &amp; Development Inputs</t>
  </si>
  <si>
    <t>3.3.2</t>
  </si>
  <si>
    <t>Employee Development Programs</t>
  </si>
  <si>
    <t>3.3.3</t>
  </si>
  <si>
    <t>Human Capital Return on Investment</t>
  </si>
  <si>
    <t>3.3.4</t>
  </si>
  <si>
    <t>MSA Human Capital Development</t>
  </si>
  <si>
    <t>Talent Attraction &amp; Retention</t>
  </si>
  <si>
    <t>3.4.1</t>
  </si>
  <si>
    <t>Hiring</t>
  </si>
  <si>
    <t>3.4.2</t>
  </si>
  <si>
    <t>Type of Performance Appraisal</t>
  </si>
  <si>
    <t>3.4.3</t>
  </si>
  <si>
    <t>Long-Term Incentives for Employees</t>
  </si>
  <si>
    <t>3.4.4</t>
  </si>
  <si>
    <t>Employee Support Programs</t>
  </si>
  <si>
    <t>3.4.5</t>
  </si>
  <si>
    <t>Employee Turnover Rate</t>
  </si>
  <si>
    <t>3.4.6</t>
  </si>
  <si>
    <t>Trend of Employee Wellbeing</t>
  </si>
  <si>
    <t>3.4.7</t>
  </si>
  <si>
    <t>MSA Talent Attraction &amp; Retention</t>
  </si>
  <si>
    <t>Occupational Health &amp; Safety</t>
  </si>
  <si>
    <t>3.5.1</t>
  </si>
  <si>
    <t>OHS Policy</t>
  </si>
  <si>
    <t>3.5.2</t>
  </si>
  <si>
    <t>OHS Programs</t>
  </si>
  <si>
    <t>3.5.3</t>
  </si>
  <si>
    <t>Absentee Rate</t>
  </si>
  <si>
    <t>3.5.4</t>
  </si>
  <si>
    <t>3.5.5</t>
  </si>
  <si>
    <t>Lost-Time Injury Frequency Rate (LTIFR) - Employees</t>
  </si>
  <si>
    <t>3.5.6</t>
  </si>
  <si>
    <t>Lost-Time Injury Frequency Rate (LTIFR) - Contractors</t>
  </si>
  <si>
    <t>3.5.7</t>
  </si>
  <si>
    <t>Total Recordable Injury Frequency Rate (TRIFR) - Employees</t>
  </si>
  <si>
    <t>3.5.8</t>
  </si>
  <si>
    <t>Total Recordable Injury Frequency Rate (TRIFR) - Contractors</t>
  </si>
  <si>
    <t>3.5.9</t>
  </si>
  <si>
    <t>Process Safety Events - Tier 1</t>
  </si>
  <si>
    <t>MSA Occupational Health &amp; Safety</t>
  </si>
  <si>
    <t>Health &amp; Nutrition</t>
  </si>
  <si>
    <t>3.6.1</t>
  </si>
  <si>
    <t>Development of Health &amp; Nutrition Strategy</t>
  </si>
  <si>
    <t>3.6.2</t>
  </si>
  <si>
    <t>Health &amp; Nutrition Reformulation</t>
  </si>
  <si>
    <t>3.6.3</t>
  </si>
  <si>
    <t>Marketing Self-Regulation on Health &amp; Nutrition</t>
  </si>
  <si>
    <t>3.6.4</t>
  </si>
  <si>
    <t>MSA Health &amp; Nutrition</t>
  </si>
  <si>
    <t>Passenger Safety</t>
  </si>
  <si>
    <t>3.7.1</t>
  </si>
  <si>
    <t>Safety Management System</t>
  </si>
  <si>
    <t>3.7.2</t>
  </si>
  <si>
    <t>Accident Rate</t>
  </si>
  <si>
    <t>3.7.3</t>
  </si>
  <si>
    <t>Passenger Safety Disclosure</t>
  </si>
  <si>
    <t>3.7.4</t>
  </si>
  <si>
    <t>MSA Passenger Safety</t>
  </si>
  <si>
    <t>Access to Healthcare</t>
  </si>
  <si>
    <t>3.8.1</t>
  </si>
  <si>
    <t>Access to Healthcare Programs (Products &amp; Drugs)</t>
  </si>
  <si>
    <t>3.8.2</t>
  </si>
  <si>
    <t>Local Capacity Building</t>
  </si>
  <si>
    <t>3.8.3</t>
  </si>
  <si>
    <t>Partnerships for Access to Healthcare</t>
  </si>
  <si>
    <t>3.8.4</t>
  </si>
  <si>
    <t>Access to Healthcare Programs</t>
  </si>
  <si>
    <t>3.8.5</t>
  </si>
  <si>
    <t>Impact on Access to Healthcare</t>
  </si>
  <si>
    <t>3.8.6</t>
  </si>
  <si>
    <t>Access to Healthcare Programs (Products)</t>
  </si>
  <si>
    <t>3.8.7</t>
  </si>
  <si>
    <t>Patent Filing Policy</t>
  </si>
  <si>
    <t>3.8.8</t>
  </si>
  <si>
    <t>MSA Access to Healthcare</t>
  </si>
  <si>
    <t>Addressing Cost Burden</t>
  </si>
  <si>
    <t>3.9.1</t>
  </si>
  <si>
    <t>Fair Pricing</t>
  </si>
  <si>
    <t>3.9.2</t>
  </si>
  <si>
    <t>Contribution to Increasing Healthcare Efficiency</t>
  </si>
  <si>
    <t>3.9.3</t>
  </si>
  <si>
    <t>HTA Support of Value Proposition</t>
  </si>
  <si>
    <t>3.9.4</t>
  </si>
  <si>
    <t>MSA Addressing Cost Burden</t>
  </si>
  <si>
    <t>Health Outcome Contribution</t>
  </si>
  <si>
    <t>3.10.1</t>
  </si>
  <si>
    <t>Measure Contribution to Health Outcome</t>
  </si>
  <si>
    <t>3.10.2</t>
  </si>
  <si>
    <t>Accessibility &amp; Transparency of Outcome Data</t>
  </si>
  <si>
    <t>3.10.3</t>
  </si>
  <si>
    <t>MSA Health Outcome Contribution</t>
  </si>
  <si>
    <t>Financial Inclusion</t>
  </si>
  <si>
    <t>3.11.1</t>
  </si>
  <si>
    <t>Financial Inclusion Commitment</t>
  </si>
  <si>
    <t>3.11.2</t>
  </si>
  <si>
    <t>Financial Inclusion Products &amp; Services</t>
  </si>
  <si>
    <t>3.11.3</t>
  </si>
  <si>
    <t>Financial Inclusion - Non-Financial Support</t>
  </si>
  <si>
    <t>3.11.4</t>
  </si>
  <si>
    <t>MSA Financial Inclusion</t>
  </si>
  <si>
    <t>Customer Relationship Management</t>
  </si>
  <si>
    <t>3.12.1</t>
  </si>
  <si>
    <t>Tenant Health &amp; Wellbeing Program</t>
  </si>
  <si>
    <t>3.12.2</t>
  </si>
  <si>
    <t>Tenant Health &amp; Wellbeing Measures</t>
  </si>
  <si>
    <t>3.12.3</t>
  </si>
  <si>
    <t>Online Strategies &amp; Customers Online</t>
  </si>
  <si>
    <t>3.12.4</t>
  </si>
  <si>
    <t>Customer Satisfaction Measurement</t>
  </si>
  <si>
    <t>3.12.5</t>
  </si>
  <si>
    <t>Sales Channels Variety &amp; Innovation</t>
  </si>
  <si>
    <t>3.12.6</t>
  </si>
  <si>
    <t>Sales Effectiveness Targets</t>
  </si>
  <si>
    <t>3.12.7</t>
  </si>
  <si>
    <t>Quality Management &amp; Audits of Distribution Networks</t>
  </si>
  <si>
    <t>3.12.8</t>
  </si>
  <si>
    <t>Incentives for Distribution Networks</t>
  </si>
  <si>
    <t>3.12.9</t>
  </si>
  <si>
    <t>MSA Customer Relationship Management</t>
  </si>
  <si>
    <t>Sustainable Marketing &amp; Brand Perception</t>
  </si>
  <si>
    <t>3.13.1</t>
  </si>
  <si>
    <t>Ethical Marketing &amp; Advertising</t>
  </si>
  <si>
    <t>3.13.2</t>
  </si>
  <si>
    <t>Brand Management Metrics</t>
  </si>
  <si>
    <t>3.13.3</t>
  </si>
  <si>
    <t>MSA Sustainable Marketing &amp; Brand Perception</t>
  </si>
  <si>
    <t>Marketing Practices</t>
  </si>
  <si>
    <t>3.14.1</t>
  </si>
  <si>
    <t>Ethical Marketing Commitment</t>
  </si>
  <si>
    <t>3.14.2</t>
  </si>
  <si>
    <t>Ethical Marketing - Complaints Tracking</t>
  </si>
  <si>
    <t>3.14.3</t>
  </si>
  <si>
    <t>Direct-to-Consumer Marketing</t>
  </si>
  <si>
    <t>3.14.4</t>
  </si>
  <si>
    <t>MSA Marketing Practices</t>
  </si>
  <si>
    <t>Privacy Protection</t>
  </si>
  <si>
    <t>3.15.1</t>
  </si>
  <si>
    <t>Privacy Policy: Systems/ Procedures</t>
  </si>
  <si>
    <t>3.15.2</t>
  </si>
  <si>
    <t>Customer Privacy Information</t>
  </si>
  <si>
    <t>3.15.3</t>
  </si>
  <si>
    <t>Use of Customer Data</t>
  </si>
  <si>
    <t>3.15.4</t>
  </si>
  <si>
    <t>MSA Privacy Protection</t>
  </si>
  <si>
    <t>Content Responsibility and Moderation</t>
  </si>
  <si>
    <t>3.16.1</t>
  </si>
  <si>
    <t>Code of Ethics for Advertising</t>
  </si>
  <si>
    <t>3.16.2</t>
  </si>
  <si>
    <t>Content Moderation Policy</t>
  </si>
  <si>
    <t>3.16.3</t>
  </si>
  <si>
    <t>Editorial Policy</t>
  </si>
  <si>
    <t>3.16.4</t>
  </si>
  <si>
    <t>Protection of Children</t>
  </si>
  <si>
    <t>3.16.5</t>
  </si>
  <si>
    <t>MSA Content Responsibility and Moderation</t>
  </si>
  <si>
    <t>Asset Closure Management</t>
  </si>
  <si>
    <t>3.17.1</t>
  </si>
  <si>
    <t>Resource Transformation</t>
  </si>
  <si>
    <t>3.17.2</t>
  </si>
  <si>
    <t>Mine Closure</t>
  </si>
  <si>
    <t>3.17.3</t>
  </si>
  <si>
    <t>MSA Asset Closure Management</t>
  </si>
  <si>
    <t>Social Impacts on Communities</t>
  </si>
  <si>
    <t>3.18.1</t>
  </si>
  <si>
    <t>Active Community Engagement</t>
  </si>
  <si>
    <t>3.18.2</t>
  </si>
  <si>
    <t>Community Consultation Framework &amp; Implementation</t>
  </si>
  <si>
    <t>3.18.3</t>
  </si>
  <si>
    <t>Relocation Programs</t>
  </si>
  <si>
    <t>3.18.4</t>
  </si>
  <si>
    <t>Indigenous Peoples &amp; Cultural Preservation</t>
  </si>
  <si>
    <t>3.18.5</t>
  </si>
  <si>
    <t>Security Forces</t>
  </si>
  <si>
    <t>3.18.6</t>
  </si>
  <si>
    <t>Local Employment</t>
  </si>
  <si>
    <t>3.18.7</t>
  </si>
  <si>
    <t>Artisanal Small-scale Mining</t>
  </si>
  <si>
    <t>3.18.8</t>
  </si>
  <si>
    <t>MSA Social Impacts on Communities</t>
  </si>
  <si>
    <t>Social Integration &amp; Regeneration</t>
  </si>
  <si>
    <t>3.19.1</t>
  </si>
  <si>
    <t>Social Integration in New Buildings &amp; Reconstruction</t>
  </si>
  <si>
    <t>3.19.2</t>
  </si>
  <si>
    <t>Social Integration Initiatives</t>
  </si>
  <si>
    <t>3.19.3</t>
  </si>
  <si>
    <t>MSA Social Integration &amp; Regeneration</t>
  </si>
  <si>
    <t>Stakeholder Engagement</t>
  </si>
  <si>
    <t>3.20.1</t>
  </si>
  <si>
    <t>Stakeholder Engagement Governance</t>
  </si>
  <si>
    <t>3.20.2</t>
  </si>
  <si>
    <t>Stakeholder Engagement Implementation</t>
  </si>
  <si>
    <t>3.20.3</t>
  </si>
  <si>
    <t>Stakeholder Engagement Review</t>
  </si>
  <si>
    <t>3.20.4</t>
  </si>
  <si>
    <t>MSA Stakeholder Engagement</t>
  </si>
  <si>
    <t>Future Questions (Optional)</t>
  </si>
  <si>
    <t>Talent Planning and Analytics</t>
  </si>
  <si>
    <t>4.1.1</t>
  </si>
  <si>
    <t>People Analytics</t>
  </si>
  <si>
    <t>4.1.2</t>
  </si>
  <si>
    <t>Strategic Workforce Planning</t>
  </si>
  <si>
    <t>Feedback Survey: Your input is welcome</t>
  </si>
  <si>
    <t>Overall Impression</t>
  </si>
  <si>
    <t>Methodology Development Input</t>
  </si>
  <si>
    <t>Platform Development Input</t>
  </si>
  <si>
    <t>CSA and Investor Relations</t>
  </si>
  <si>
    <t>Link to Performance Based Compensation and Sustainability Investments</t>
  </si>
  <si>
    <t>Reporting Process</t>
  </si>
  <si>
    <t>Other Feedback</t>
  </si>
  <si>
    <r>
      <rPr>
        <sz val="14"/>
        <color rgb="FF000000"/>
        <rFont val="Adelle Sans"/>
      </rPr>
      <t xml:space="preserve">For any questions around the Performance Tables Section please refer to the </t>
    </r>
    <r>
      <rPr>
        <i/>
        <sz val="14"/>
        <color rgb="FF000000"/>
        <rFont val="Adelle Sans"/>
      </rPr>
      <t>"</t>
    </r>
    <r>
      <rPr>
        <b/>
        <i/>
        <sz val="14"/>
        <color rgb="FF000000"/>
        <rFont val="Adelle Sans"/>
      </rPr>
      <t>Link values to ESG reporting outputs</t>
    </r>
    <r>
      <rPr>
        <i/>
        <sz val="14"/>
        <color rgb="FF000000"/>
        <rFont val="Adelle Sans"/>
      </rPr>
      <t>"</t>
    </r>
    <r>
      <rPr>
        <sz val="14"/>
        <color rgb="FF000000"/>
        <rFont val="Adelle Sans"/>
      </rPr>
      <t xml:space="preserve"> section of the </t>
    </r>
    <r>
      <rPr>
        <u/>
        <sz val="14"/>
        <color rgb="FF0000FF"/>
        <rFont val="Adelle Sans"/>
      </rPr>
      <t>Factbook Support Article</t>
    </r>
  </si>
  <si>
    <t>Table Header</t>
  </si>
  <si>
    <t>Column Title</t>
  </si>
  <si>
    <t>Increase/Decrease</t>
  </si>
  <si>
    <t>In-text Value</t>
  </si>
  <si>
    <t>Beginning Quarter:</t>
  </si>
  <si>
    <t>Beginning Month:</t>
  </si>
  <si>
    <t>Jan</t>
  </si>
  <si>
    <t>Collection Period</t>
  </si>
  <si>
    <t>Grouping</t>
  </si>
  <si>
    <t>Collection Frequency</t>
  </si>
  <si>
    <t>Entity</t>
  </si>
  <si>
    <t>ESG</t>
  </si>
  <si>
    <t>KPI Headings</t>
  </si>
  <si>
    <t>KPI Sub-headings</t>
  </si>
  <si>
    <t>KPI's</t>
  </si>
  <si>
    <t>Area/Region</t>
  </si>
  <si>
    <t>Work-related loss of life and Safety Injuries</t>
  </si>
  <si>
    <t>Work-related loss of life</t>
  </si>
  <si>
    <t>Fatal injuries</t>
  </si>
  <si>
    <t>Managed Operations</t>
  </si>
  <si>
    <t>Safety Injuries</t>
  </si>
  <si>
    <t>Hours worked</t>
  </si>
  <si>
    <t>Hours</t>
  </si>
  <si>
    <t>Total employee and contractor hours worked
Main operations - 
(excludes Amandelbult Services, Mogalakwena Services, Process Division Services, Western Limb Distribution Centre and Eastern Limb Support)</t>
  </si>
  <si>
    <r>
      <t xml:space="preserve">Mogalakwena Mine </t>
    </r>
    <r>
      <rPr>
        <vertAlign val="superscript"/>
        <sz val="11"/>
        <color rgb="FF000000"/>
        <rFont val="Aptos"/>
        <family val="2"/>
      </rPr>
      <t>4</t>
    </r>
  </si>
  <si>
    <r>
      <t xml:space="preserve">Unki Mine </t>
    </r>
    <r>
      <rPr>
        <vertAlign val="superscript"/>
        <sz val="11"/>
        <color rgb="FF000000"/>
        <rFont val="Aptos"/>
        <family val="2"/>
      </rPr>
      <t>5</t>
    </r>
  </si>
  <si>
    <r>
      <t xml:space="preserve">Amandelbult concentrators </t>
    </r>
    <r>
      <rPr>
        <vertAlign val="superscript"/>
        <sz val="11"/>
        <color rgb="FF000000"/>
        <rFont val="Aptos"/>
        <family val="2"/>
      </rPr>
      <t>6</t>
    </r>
  </si>
  <si>
    <t>Mototolo concentrator</t>
  </si>
  <si>
    <r>
      <t xml:space="preserve">Mototolo Mine </t>
    </r>
    <r>
      <rPr>
        <vertAlign val="superscript"/>
        <sz val="11"/>
        <color rgb="FF000000"/>
        <rFont val="Aptos"/>
        <family val="2"/>
      </rPr>
      <t>7</t>
    </r>
  </si>
  <si>
    <t>Converter Plant</t>
  </si>
  <si>
    <t>Unki smelter</t>
  </si>
  <si>
    <t>Base Metal Refinery</t>
  </si>
  <si>
    <r>
      <t xml:space="preserve">Greenfield projects </t>
    </r>
    <r>
      <rPr>
        <vertAlign val="superscript"/>
        <sz val="11"/>
        <color rgb="FF000000"/>
        <rFont val="Aptos"/>
        <family val="2"/>
      </rPr>
      <t>8</t>
    </r>
  </si>
  <si>
    <t>Injury Frequency Rates</t>
  </si>
  <si>
    <t>Injury Rates - Employees and Contractors</t>
  </si>
  <si>
    <r>
      <t>Fatal-injury frequency rate (FIFR)</t>
    </r>
    <r>
      <rPr>
        <vertAlign val="superscript"/>
        <sz val="11"/>
        <color rgb="FF000000"/>
        <rFont val="Aptos"/>
        <family val="2"/>
      </rPr>
      <t xml:space="preserve"> 1</t>
    </r>
  </si>
  <si>
    <t>Rate</t>
  </si>
  <si>
    <r>
      <t xml:space="preserve">Total Recordable Injury Frequency Rate (TRIFR) </t>
    </r>
    <r>
      <rPr>
        <vertAlign val="superscript"/>
        <sz val="11"/>
        <color rgb="FF000000"/>
        <rFont val="Aptos"/>
        <family val="2"/>
      </rPr>
      <t xml:space="preserve">2
</t>
    </r>
    <r>
      <rPr>
        <sz val="11"/>
        <color rgb="FF000000"/>
        <rFont val="Aptos"/>
        <family val="2"/>
      </rPr>
      <t xml:space="preserve">Total Workers </t>
    </r>
  </si>
  <si>
    <r>
      <t xml:space="preserve">Lost time injury frequency rate (LTIFR) </t>
    </r>
    <r>
      <rPr>
        <vertAlign val="superscript"/>
        <sz val="11"/>
        <color rgb="FF000000"/>
        <rFont val="Aptos"/>
        <family val="2"/>
      </rPr>
      <t>3</t>
    </r>
    <r>
      <rPr>
        <sz val="11"/>
        <color rgb="FF000000"/>
        <rFont val="Aptos"/>
        <family val="2"/>
      </rPr>
      <t xml:space="preserve"> Total Workers</t>
    </r>
  </si>
  <si>
    <r>
      <t>Total Recordable Injury Frequency Rate (TRIFR)</t>
    </r>
    <r>
      <rPr>
        <b/>
        <vertAlign val="superscript"/>
        <sz val="11"/>
        <color rgb="FF000000"/>
        <rFont val="Aptos"/>
        <family val="2"/>
      </rPr>
      <t>2</t>
    </r>
  </si>
  <si>
    <r>
      <t>Lost time injury frequency rate (LTIFR)</t>
    </r>
    <r>
      <rPr>
        <b/>
        <vertAlign val="superscript"/>
        <sz val="11"/>
        <color rgb="FF000000"/>
        <rFont val="Aptos"/>
        <family val="2"/>
      </rPr>
      <t>3</t>
    </r>
  </si>
  <si>
    <t>1 FIFR – fatal injury frequency rate (calculated) is a measure of the rate of all fatal injuries per million hours worked.
2 TRIFR – total recordable injury frequency rate (calculated) is a measure of the rate of all injuries requiring treatment above first aid per million hours worked.
3 LTIFR – lost-time injury frequency rate (calculated) is a measure of the rate of all lost-time injuries per million hours worked.
4 Excludes Mogalakwena Central Services. 
5  Includes Unki Infrastructure and Harare Office (from 2023).
6 Includes Amandelbult CRP (chrome recovery plant).
7   Mototolo Lebowa and Borwa shafts including the Der Brochen projects from 2021 (previously under Greenfield Projects)
8 Projects (2025 Greenfield):  Twickenham Platinum Mine, Western Limb Greenfields Exploration, Mogalakwena Sandsloot Decline Exploration Project, Mogalakwena Buffer Dam Project, Mareesburg TSF Phase 4+ Projects and Smelters, BMR and PMR Greenfield Projects.  
(Der Brochen project included under Mototolo Complex from 2021.)</t>
  </si>
  <si>
    <t>Area / Region</t>
  </si>
  <si>
    <t>BU_Valterra Platinum Managed Operations</t>
  </si>
  <si>
    <t>Health Indicators</t>
  </si>
  <si>
    <r>
      <t xml:space="preserve">Workers at risk of exposure to hazards </t>
    </r>
    <r>
      <rPr>
        <b/>
        <vertAlign val="superscript"/>
        <sz val="11"/>
        <color rgb="FF000000"/>
        <rFont val="Aptos"/>
        <family val="2"/>
      </rPr>
      <t>1</t>
    </r>
  </si>
  <si>
    <t>Workers</t>
  </si>
  <si>
    <r>
      <t xml:space="preserve">Total number of workers </t>
    </r>
    <r>
      <rPr>
        <vertAlign val="superscript"/>
        <sz val="11"/>
        <color rgb="FF000000"/>
        <rFont val="Aptos"/>
        <family val="2"/>
      </rPr>
      <t>2</t>
    </r>
  </si>
  <si>
    <t>Inhalable hazards and carcinogens</t>
  </si>
  <si>
    <r>
      <t xml:space="preserve">Workers exposed to carcinogens above the exposure limit </t>
    </r>
    <r>
      <rPr>
        <vertAlign val="superscript"/>
        <sz val="11"/>
        <color rgb="FF000000"/>
        <rFont val="Aptos"/>
        <family val="2"/>
      </rPr>
      <t>3</t>
    </r>
  </si>
  <si>
    <t>Noise</t>
  </si>
  <si>
    <r>
      <t xml:space="preserve">Total number of workers at risk of exposure to noise </t>
    </r>
    <r>
      <rPr>
        <vertAlign val="superscript"/>
        <sz val="11"/>
        <color rgb="FF000000"/>
        <rFont val="Aptos"/>
        <family val="2"/>
      </rPr>
      <t>4</t>
    </r>
  </si>
  <si>
    <r>
      <t xml:space="preserve">Workers exposed to noise above 85dB(A) </t>
    </r>
    <r>
      <rPr>
        <vertAlign val="superscript"/>
        <sz val="11"/>
        <color rgb="FF000000"/>
        <rFont val="Aptos"/>
        <family val="2"/>
      </rPr>
      <t>5</t>
    </r>
  </si>
  <si>
    <r>
      <t xml:space="preserve">Number of pieces of equipment emitting noise ≥ 107dB(A) </t>
    </r>
    <r>
      <rPr>
        <vertAlign val="superscript"/>
        <sz val="11"/>
        <color rgb="FF000000"/>
        <rFont val="Aptos"/>
        <family val="2"/>
      </rPr>
      <t>6</t>
    </r>
  </si>
  <si>
    <t>New cases of occupational disease</t>
  </si>
  <si>
    <t>Diseases related to inhalable hazard and carcinogen exposure</t>
  </si>
  <si>
    <r>
      <t xml:space="preserve">Silicosis </t>
    </r>
    <r>
      <rPr>
        <vertAlign val="superscript"/>
        <sz val="11"/>
        <color rgb="FF000000"/>
        <rFont val="Aptos"/>
        <family val="2"/>
      </rPr>
      <t>7</t>
    </r>
  </si>
  <si>
    <t>Chronic obstructive airways disease</t>
  </si>
  <si>
    <t>Occupational tuberculosis</t>
  </si>
  <si>
    <t>Occupational asthma</t>
  </si>
  <si>
    <t>Diseases related to noise exposure</t>
  </si>
  <si>
    <t>Diseases related to other health hazard exposure</t>
  </si>
  <si>
    <t>Occupational disease incidence rates</t>
  </si>
  <si>
    <t>Employee total occupational disease incidence rate (per 100,000 employees)</t>
  </si>
  <si>
    <r>
      <t xml:space="preserve">HIV/AIDS Management </t>
    </r>
    <r>
      <rPr>
        <b/>
        <vertAlign val="superscript"/>
        <sz val="11"/>
        <color rgb="FF000000"/>
        <rFont val="Aptos"/>
        <family val="2"/>
      </rPr>
      <t>8</t>
    </r>
  </si>
  <si>
    <t>Number of employees who know their status</t>
  </si>
  <si>
    <t>Number of contractor voluntary testing and counselling cases</t>
  </si>
  <si>
    <r>
      <t xml:space="preserve">Employees who know their status (%) </t>
    </r>
    <r>
      <rPr>
        <vertAlign val="superscript"/>
        <sz val="11"/>
        <color rgb="FF000000"/>
        <rFont val="Aptos"/>
        <family val="2"/>
      </rPr>
      <t>9</t>
    </r>
  </si>
  <si>
    <t>Percent</t>
  </si>
  <si>
    <r>
      <t xml:space="preserve">Known HIV+ employees on anti-retroviral therapy (ART) (%) </t>
    </r>
    <r>
      <rPr>
        <vertAlign val="superscript"/>
        <sz val="11"/>
        <color rgb="FF000000"/>
        <rFont val="Aptos"/>
        <family val="2"/>
      </rPr>
      <t>10</t>
    </r>
  </si>
  <si>
    <r>
      <t xml:space="preserve">TB incidence rate per 100,000 employees </t>
    </r>
    <r>
      <rPr>
        <vertAlign val="superscript"/>
        <sz val="11"/>
        <color rgb="FF000000"/>
        <rFont val="Aptos"/>
        <family val="2"/>
      </rPr>
      <t>11</t>
    </r>
  </si>
  <si>
    <t>Absenteeism (days)</t>
  </si>
  <si>
    <t>Percentage</t>
  </si>
  <si>
    <t>Impact of attrition not factored
1 Exposure above the occupational exposure limit (A classification band) without taking Personal Protective Equipment into account.
2 All workers – employees and contractors. 
3 2025  includes potential Diesel Particulate Matter (DPM) exposure at Mototolo not previously recorded.
4  All workers – employees and contractors – exposed to noise above 82dB(A) without taking Personal Protective Equipment into account.
5  2024 restated due to final updates on numbers of workers potentially exposed to noise levels ≥ 85dB(A).  
    Higher 2025 noise exposure ≥ 85dB(A) baselines for Amandelbult operations and 2025 also includes Der Brochen and Amandelbult Opencast not previously recorded.  
6 South African mining industry noise sources to be below 107dB(A). Count includes seven items at Unki.  
7  Not applicable to Platinum operations (Silicosis cases the result of pre-exposure of workers previously employed in gold mines).
8 HIV management excludes Unki. 
9 All known HIV-positive plus non-reactive employees (in employ at year-end) as a percentage of the number of employees at year-end.
10  Number of employees on anti-retroviral therapy (ART) as a percentage of the number of known HIV-positive employees.
11  Employee TB incidence rate calculated using the annual average number of employees.</t>
  </si>
  <si>
    <t>Environmental Indicators</t>
  </si>
  <si>
    <t>Land (ha)</t>
  </si>
  <si>
    <t>Ha</t>
  </si>
  <si>
    <t>Land Rehabilitation – operational footprint and impact</t>
  </si>
  <si>
    <r>
      <t>Annual Rehabilitation target</t>
    </r>
    <r>
      <rPr>
        <vertAlign val="superscript"/>
        <sz val="11"/>
        <color rgb="FF000000"/>
        <rFont val="Aptos"/>
        <family val="2"/>
      </rPr>
      <t xml:space="preserve"> 1</t>
    </r>
  </si>
  <si>
    <r>
      <t>Seeding completed</t>
    </r>
    <r>
      <rPr>
        <vertAlign val="superscript"/>
        <sz val="11"/>
        <color rgb="FF000000"/>
        <rFont val="Aptos"/>
        <family val="2"/>
      </rPr>
      <t xml:space="preserve"> 2</t>
    </r>
  </si>
  <si>
    <r>
      <t>Land fully rehabilitated and land rehabilitated but not yet meeting agreed land-use objectives</t>
    </r>
    <r>
      <rPr>
        <vertAlign val="superscript"/>
        <sz val="11"/>
        <color rgb="FF000000"/>
        <rFont val="Aptos"/>
        <family val="2"/>
      </rPr>
      <t xml:space="preserve"> 3</t>
    </r>
  </si>
  <si>
    <t>Rock broken – managed operations</t>
  </si>
  <si>
    <t>1000t</t>
  </si>
  <si>
    <t>Ore milled – managed operations</t>
  </si>
  <si>
    <t>Non-Greenhouse Gas Emissions</t>
  </si>
  <si>
    <r>
      <t>Total SO</t>
    </r>
    <r>
      <rPr>
        <vertAlign val="subscript"/>
        <sz val="11"/>
        <color rgb="FF000000"/>
        <rFont val="Aptos"/>
        <family val="2"/>
      </rPr>
      <t>2</t>
    </r>
    <r>
      <rPr>
        <sz val="11"/>
        <color rgb="FF000000"/>
        <rFont val="Aptos"/>
        <family val="2"/>
      </rPr>
      <t xml:space="preserve"> emissions from diesel</t>
    </r>
  </si>
  <si>
    <t>Tonnes</t>
  </si>
  <si>
    <r>
      <t>Total NO</t>
    </r>
    <r>
      <rPr>
        <vertAlign val="subscript"/>
        <sz val="11"/>
        <color rgb="FF000000"/>
        <rFont val="Aptos"/>
        <family val="2"/>
      </rPr>
      <t>2</t>
    </r>
    <r>
      <rPr>
        <sz val="11"/>
        <color rgb="FF000000"/>
        <rFont val="Aptos"/>
        <family val="2"/>
      </rPr>
      <t xml:space="preserve"> emissions from diesel</t>
    </r>
  </si>
  <si>
    <r>
      <t>Sulphur dioxide (SO</t>
    </r>
    <r>
      <rPr>
        <vertAlign val="subscript"/>
        <sz val="11"/>
        <color rgb="FF000000"/>
        <rFont val="Aptos"/>
        <family val="2"/>
      </rPr>
      <t>2</t>
    </r>
    <r>
      <rPr>
        <sz val="11"/>
        <color rgb="FF000000"/>
        <rFont val="Aptos"/>
        <family val="2"/>
      </rPr>
      <t xml:space="preserve"> from processes)</t>
    </r>
    <r>
      <rPr>
        <vertAlign val="superscript"/>
        <sz val="11"/>
        <color rgb="FF000000"/>
        <rFont val="Aptos"/>
        <family val="2"/>
      </rPr>
      <t xml:space="preserve"> 4</t>
    </r>
  </si>
  <si>
    <t>Managed Process Operations</t>
  </si>
  <si>
    <r>
      <t>Nitrous oxides (NO</t>
    </r>
    <r>
      <rPr>
        <vertAlign val="subscript"/>
        <sz val="11"/>
        <color rgb="FF000000"/>
        <rFont val="Aptos"/>
        <family val="2"/>
      </rPr>
      <t>2</t>
    </r>
    <r>
      <rPr>
        <sz val="11"/>
        <color rgb="FF000000"/>
        <rFont val="Aptos"/>
        <family val="2"/>
      </rPr>
      <t xml:space="preserve"> from processes)</t>
    </r>
    <r>
      <rPr>
        <vertAlign val="superscript"/>
        <sz val="11"/>
        <color rgb="FF000000"/>
        <rFont val="Aptos"/>
        <family val="2"/>
      </rPr>
      <t xml:space="preserve"> 4</t>
    </r>
  </si>
  <si>
    <r>
      <t>Particulates (point sources)</t>
    </r>
    <r>
      <rPr>
        <vertAlign val="superscript"/>
        <sz val="11"/>
        <color rgb="FF000000"/>
        <rFont val="Aptos"/>
        <family val="2"/>
      </rPr>
      <t xml:space="preserve"> 4</t>
    </r>
  </si>
  <si>
    <t>Mineral waste</t>
  </si>
  <si>
    <t>Accumulated in Rock dumps</t>
  </si>
  <si>
    <t>Mogalakwena and Twickenham</t>
  </si>
  <si>
    <r>
      <t>Accumulated in Slag dumps</t>
    </r>
    <r>
      <rPr>
        <vertAlign val="superscript"/>
        <sz val="11"/>
        <color rgb="FF000000"/>
        <rFont val="Aptos"/>
        <family val="2"/>
      </rPr>
      <t xml:space="preserve"> 5</t>
    </r>
  </si>
  <si>
    <t>Unki Smelter</t>
  </si>
  <si>
    <r>
      <t xml:space="preserve">Hazardous waste to legal landfill (tonnes) </t>
    </r>
    <r>
      <rPr>
        <vertAlign val="superscript"/>
        <sz val="11"/>
        <color rgb="FF000000"/>
        <rFont val="Aptos"/>
        <family val="2"/>
      </rPr>
      <t>6</t>
    </r>
  </si>
  <si>
    <t>Hazardous waste biologically treated</t>
  </si>
  <si>
    <r>
      <t xml:space="preserve">Non-hazardous waste to legal landfill (tonnes) </t>
    </r>
    <r>
      <rPr>
        <vertAlign val="superscript"/>
        <sz val="11"/>
        <color rgb="FF000000"/>
        <rFont val="Aptos"/>
        <family val="2"/>
      </rPr>
      <t>6</t>
    </r>
  </si>
  <si>
    <r>
      <t xml:space="preserve">Non-hazardous waste incinerated </t>
    </r>
    <r>
      <rPr>
        <vertAlign val="superscript"/>
        <sz val="11"/>
        <color rgb="FF000000"/>
        <rFont val="Aptos"/>
        <family val="2"/>
      </rPr>
      <t>7</t>
    </r>
  </si>
  <si>
    <t>Non-hazardous waste biologically treated</t>
  </si>
  <si>
    <t>Energy and Greenhouse Gas Emissions</t>
  </si>
  <si>
    <t>Fossil fuels consumed</t>
  </si>
  <si>
    <t>1000 m³</t>
  </si>
  <si>
    <t>SUM</t>
  </si>
  <si>
    <t>Smelters, ACP, RBMR</t>
  </si>
  <si>
    <t>RMBR</t>
  </si>
  <si>
    <r>
      <t>Petcoke used</t>
    </r>
    <r>
      <rPr>
        <vertAlign val="superscript"/>
        <sz val="11"/>
        <color rgb="FF000000"/>
        <rFont val="Aptos"/>
        <family val="2"/>
      </rPr>
      <t xml:space="preserve"> 8</t>
    </r>
  </si>
  <si>
    <t xml:space="preserve"> -   </t>
  </si>
  <si>
    <t>Energy consumption (million GJ)</t>
  </si>
  <si>
    <t>Energy consumption by country</t>
  </si>
  <si>
    <t>RSA Managed Operations</t>
  </si>
  <si>
    <t>Other - Zimbabwe</t>
  </si>
  <si>
    <t>Unki</t>
  </si>
  <si>
    <r>
      <t>GHG emissions (Mt CO</t>
    </r>
    <r>
      <rPr>
        <b/>
        <vertAlign val="subscript"/>
        <sz val="11"/>
        <color rgb="FF000000"/>
        <rFont val="Aptos"/>
        <family val="2"/>
      </rPr>
      <t>2</t>
    </r>
    <r>
      <rPr>
        <b/>
        <sz val="11"/>
        <color rgb="FF000000"/>
        <rFont val="Aptos"/>
        <family val="2"/>
      </rPr>
      <t>e)</t>
    </r>
  </si>
  <si>
    <r>
      <t>Mt CO</t>
    </r>
    <r>
      <rPr>
        <vertAlign val="subscript"/>
        <sz val="11"/>
        <color rgb="FF000000"/>
        <rFont val="Aptos"/>
        <family val="2"/>
      </rPr>
      <t>2</t>
    </r>
    <r>
      <rPr>
        <sz val="11"/>
        <color rgb="FF000000"/>
        <rFont val="Aptos"/>
        <family val="2"/>
      </rPr>
      <t>e</t>
    </r>
  </si>
  <si>
    <r>
      <t>CO</t>
    </r>
    <r>
      <rPr>
        <vertAlign val="subscript"/>
        <sz val="11"/>
        <color rgb="FF000000"/>
        <rFont val="Aptos"/>
        <family val="2"/>
      </rPr>
      <t>2</t>
    </r>
    <r>
      <rPr>
        <sz val="11"/>
        <color rgb="FF000000"/>
        <rFont val="Aptos"/>
        <family val="2"/>
      </rPr>
      <t>e from internally generated from fossil fuels</t>
    </r>
  </si>
  <si>
    <r>
      <t>CO</t>
    </r>
    <r>
      <rPr>
        <vertAlign val="subscript"/>
        <sz val="11"/>
        <color rgb="FF000000"/>
        <rFont val="Aptos"/>
        <family val="2"/>
      </rPr>
      <t>2</t>
    </r>
    <r>
      <rPr>
        <sz val="11"/>
        <color rgb="FF000000"/>
        <rFont val="Aptos"/>
        <family val="2"/>
      </rPr>
      <t>e from methane flaring</t>
    </r>
  </si>
  <si>
    <r>
      <t>CO</t>
    </r>
    <r>
      <rPr>
        <vertAlign val="subscript"/>
        <sz val="11"/>
        <color rgb="FF000000"/>
        <rFont val="Aptos"/>
        <family val="2"/>
      </rPr>
      <t>2</t>
    </r>
    <r>
      <rPr>
        <sz val="11"/>
        <color rgb="FF000000"/>
        <rFont val="Aptos"/>
        <family val="2"/>
      </rPr>
      <t>e from processes</t>
    </r>
  </si>
  <si>
    <r>
      <t>CO</t>
    </r>
    <r>
      <rPr>
        <vertAlign val="subscript"/>
        <sz val="11"/>
        <color rgb="FF000000"/>
        <rFont val="Aptos"/>
        <family val="2"/>
      </rPr>
      <t>2</t>
    </r>
    <r>
      <rPr>
        <sz val="11"/>
        <color rgb="FF000000"/>
        <rFont val="Aptos"/>
        <family val="2"/>
      </rPr>
      <t>e from fossil fuel consumption</t>
    </r>
  </si>
  <si>
    <t>BU_Valtera Platinum Managed Operations</t>
  </si>
  <si>
    <r>
      <t>CO</t>
    </r>
    <r>
      <rPr>
        <vertAlign val="subscript"/>
        <sz val="11"/>
        <color rgb="FF000000"/>
        <rFont val="Aptos"/>
        <family val="2"/>
      </rPr>
      <t>2</t>
    </r>
    <r>
      <rPr>
        <sz val="11"/>
        <color rgb="FF000000"/>
        <rFont val="Aptos"/>
        <family val="2"/>
      </rPr>
      <t>e from renewable fuel consumption</t>
    </r>
  </si>
  <si>
    <t>CO2e from electricity purchased</t>
  </si>
  <si>
    <r>
      <t>Total CO</t>
    </r>
    <r>
      <rPr>
        <vertAlign val="subscript"/>
        <sz val="11"/>
        <color rgb="FF000000"/>
        <rFont val="Aptos"/>
        <family val="2"/>
      </rPr>
      <t>2</t>
    </r>
    <r>
      <rPr>
        <sz val="11"/>
        <color rgb="FF000000"/>
        <rFont val="Aptos"/>
        <family val="2"/>
      </rPr>
      <t>e emissions (Scope 1 and 2)</t>
    </r>
  </si>
  <si>
    <t>GHG emissions (Mt CO2e) by country</t>
  </si>
  <si>
    <r>
      <t>1000t CO</t>
    </r>
    <r>
      <rPr>
        <vertAlign val="subscript"/>
        <sz val="11"/>
        <color rgb="FF000000"/>
        <rFont val="Aptos"/>
        <family val="2"/>
      </rPr>
      <t>2</t>
    </r>
    <r>
      <rPr>
        <sz val="11"/>
        <color rgb="FF000000"/>
        <rFont val="Aptos"/>
        <family val="2"/>
      </rPr>
      <t>e</t>
    </r>
  </si>
  <si>
    <t>Total Scopes 1 &amp; 2</t>
  </si>
  <si>
    <t>% reduction on 2016 base year</t>
  </si>
  <si>
    <t>%</t>
  </si>
  <si>
    <r>
      <t>Sources of Scope 3 emissions (Mt CO</t>
    </r>
    <r>
      <rPr>
        <b/>
        <vertAlign val="subscript"/>
        <sz val="11"/>
        <color rgb="FF000000"/>
        <rFont val="Aptos"/>
        <family val="2"/>
      </rPr>
      <t>2</t>
    </r>
    <r>
      <rPr>
        <b/>
        <sz val="11"/>
        <color rgb="FF000000"/>
        <rFont val="Aptos"/>
        <family val="2"/>
      </rPr>
      <t xml:space="preserve">e) 
</t>
    </r>
  </si>
  <si>
    <t>Purchased goods and services</t>
  </si>
  <si>
    <t>Mt CO2e</t>
  </si>
  <si>
    <t>1,22</t>
  </si>
  <si>
    <t>1,62</t>
  </si>
  <si>
    <t>1,59</t>
  </si>
  <si>
    <t>1,19</t>
  </si>
  <si>
    <t>Capital goods</t>
  </si>
  <si>
    <t>0,60</t>
  </si>
  <si>
    <t>0,47</t>
  </si>
  <si>
    <t>0,63</t>
  </si>
  <si>
    <t>Fuel and energy related activities 
(not included in Scope 1 or 2)</t>
  </si>
  <si>
    <t>0,99</t>
  </si>
  <si>
    <t>1,02</t>
  </si>
  <si>
    <t>1,38</t>
  </si>
  <si>
    <t>Upstream transport and distribution</t>
  </si>
  <si>
    <t>0,15</t>
  </si>
  <si>
    <t>0,12</t>
  </si>
  <si>
    <t>0,04</t>
  </si>
  <si>
    <t>0,06</t>
  </si>
  <si>
    <t>Waste generated in operations</t>
  </si>
  <si>
    <t>0,004</t>
  </si>
  <si>
    <t>0,001</t>
  </si>
  <si>
    <t>0,0001</t>
  </si>
  <si>
    <t>Business travel</t>
  </si>
  <si>
    <t>0,003</t>
  </si>
  <si>
    <t>0,005</t>
  </si>
  <si>
    <t>Employee Commuting/Travel</t>
  </si>
  <si>
    <t>0,01</t>
  </si>
  <si>
    <t>Upstream leased assets</t>
  </si>
  <si>
    <t>0,03</t>
  </si>
  <si>
    <t>Downstream transport and distribution</t>
  </si>
  <si>
    <t>0,41</t>
  </si>
  <si>
    <t>0,02</t>
  </si>
  <si>
    <t>Processing of sold products</t>
  </si>
  <si>
    <t>0,93</t>
  </si>
  <si>
    <t>0,11</t>
  </si>
  <si>
    <t>Use of sold products</t>
  </si>
  <si>
    <t>0,09</t>
  </si>
  <si>
    <t>End-of-life treatment of sold products</t>
  </si>
  <si>
    <t>Downstream leased assets</t>
  </si>
  <si>
    <t>0,00003</t>
  </si>
  <si>
    <t>Franchises</t>
  </si>
  <si>
    <t>Investments</t>
  </si>
  <si>
    <t>0,16</t>
  </si>
  <si>
    <t>0,42</t>
  </si>
  <si>
    <t>Total Scope 3</t>
  </si>
  <si>
    <t>4,51</t>
  </si>
  <si>
    <t>3,91</t>
  </si>
  <si>
    <t>3,83</t>
  </si>
  <si>
    <t>3,56</t>
  </si>
  <si>
    <t>Environmental
 Indicators</t>
  </si>
  <si>
    <t>Environmental incidents and complaints</t>
  </si>
  <si>
    <t>Environmental Expenditure</t>
  </si>
  <si>
    <t>This includes environmental mitigation projects, waste management, audits (regulatory and ISO14001), specialist studies, monitoring, alien and invasive species eradication etc.</t>
  </si>
  <si>
    <t>Rand</t>
  </si>
  <si>
    <t xml:space="preserve">Climate change report
</t>
  </si>
  <si>
    <t>Number (Unit)</t>
  </si>
  <si>
    <t>Number of sites adjacent to globally or nationally important biodiversity areas, with biodiversity action plans in place</t>
  </si>
  <si>
    <t>Biodiversity footprint (ecosystems)</t>
  </si>
  <si>
    <t>Number and area of sites owned, in or adjacent to areas of high biodiversity value (Key Biodiversity Areas – KBAs), for operations (if applicable) and full supply chain (if material).</t>
  </si>
  <si>
    <t>ha</t>
  </si>
  <si>
    <t>R million</t>
  </si>
  <si>
    <t>Describe and report results of any processes aimed at identifying, assessing and/or managing the biodiversity footprint of the organisation, including for whether the success of the restoration measure was or is approved by independent external professionals; and status of each area based on its condition at the close of the reporting period, noting the standards and methodologies used.</t>
  </si>
  <si>
    <t>KPI Sub-heading</t>
  </si>
  <si>
    <r>
      <t>Operational water withdrawals</t>
    </r>
    <r>
      <rPr>
        <b/>
        <vertAlign val="superscript"/>
        <sz val="11"/>
        <color rgb="FF000000"/>
        <rFont val="Aptos"/>
        <family val="2"/>
      </rPr>
      <t xml:space="preserve">1
</t>
    </r>
    <r>
      <rPr>
        <b/>
        <sz val="11"/>
        <color rgb="FF000000"/>
        <rFont val="Aptos"/>
        <family val="2"/>
      </rPr>
      <t>(Platinum operations are water stressed sites)</t>
    </r>
  </si>
  <si>
    <r>
      <t>High quality ICMM</t>
    </r>
    <r>
      <rPr>
        <b/>
        <vertAlign val="superscript"/>
        <sz val="11"/>
        <color rgb="FF000000"/>
        <rFont val="Aptos"/>
        <family val="2"/>
      </rPr>
      <t>2</t>
    </r>
  </si>
  <si>
    <t>Surface water (high quality ICMM)</t>
  </si>
  <si>
    <t>Mℓ ('000m³)</t>
  </si>
  <si>
    <t>Ground water (high quality ICMM)</t>
  </si>
  <si>
    <t>Third-party water (high quality ICMM)</t>
  </si>
  <si>
    <t>Total water (high quality ICMM)</t>
  </si>
  <si>
    <r>
      <t>Low quality ICMM</t>
    </r>
    <r>
      <rPr>
        <b/>
        <vertAlign val="superscript"/>
        <sz val="11"/>
        <color rgb="FF000000"/>
        <rFont val="Aptos"/>
        <family val="2"/>
      </rPr>
      <t>3</t>
    </r>
  </si>
  <si>
    <t>Surface water (low quality ICMM)</t>
  </si>
  <si>
    <t>Ground water (low quality ICMM)</t>
  </si>
  <si>
    <t>Third-party water (low quality ICMM)</t>
  </si>
  <si>
    <t>Total water (low quality ICMM)</t>
  </si>
  <si>
    <t>Total ICMM</t>
  </si>
  <si>
    <t>Surface water Total ICMM</t>
  </si>
  <si>
    <t>Ground water Total ICMM</t>
  </si>
  <si>
    <t>Third-party water Total ICMM</t>
  </si>
  <si>
    <t>Total water withdrawals</t>
  </si>
  <si>
    <r>
      <t>Total Other Managed Water (OWM) withdrawals</t>
    </r>
    <r>
      <rPr>
        <b/>
        <vertAlign val="superscript"/>
        <sz val="11"/>
        <color rgb="FF000000"/>
        <rFont val="Aptos"/>
        <family val="2"/>
      </rPr>
      <t>4</t>
    </r>
    <r>
      <rPr>
        <b/>
        <sz val="11"/>
        <color rgb="FF000000"/>
        <rFont val="Aptos"/>
        <family val="2"/>
      </rPr>
      <t xml:space="preserve"> </t>
    </r>
  </si>
  <si>
    <t>High quality ICMM</t>
  </si>
  <si>
    <t>Other managed water (High quality ICMM)</t>
  </si>
  <si>
    <t>Low quality ICMM</t>
  </si>
  <si>
    <t>Other managed water (Low quality ICMM)</t>
  </si>
  <si>
    <t>Other managed water Total</t>
  </si>
  <si>
    <t>Water efficiency</t>
  </si>
  <si>
    <r>
      <t>Operational water use</t>
    </r>
    <r>
      <rPr>
        <vertAlign val="superscript"/>
        <sz val="11"/>
        <color rgb="FF000000"/>
        <rFont val="Aptos"/>
        <family val="2"/>
      </rPr>
      <t>5</t>
    </r>
  </si>
  <si>
    <r>
      <t>Change in storage</t>
    </r>
    <r>
      <rPr>
        <vertAlign val="superscript"/>
        <sz val="11"/>
        <color rgb="FF000000"/>
        <rFont val="Aptos"/>
        <family val="2"/>
      </rPr>
      <t>6</t>
    </r>
  </si>
  <si>
    <r>
      <t>Operational efficiency (re-use/recycle)</t>
    </r>
    <r>
      <rPr>
        <vertAlign val="superscript"/>
        <sz val="11"/>
        <color rgb="FF000000"/>
        <rFont val="Aptos"/>
        <family val="2"/>
      </rPr>
      <t>7</t>
    </r>
  </si>
  <si>
    <r>
      <t>Operational efficiency (re-use/recycle)</t>
    </r>
    <r>
      <rPr>
        <vertAlign val="superscript"/>
        <sz val="11"/>
        <color rgb="FF000000"/>
        <rFont val="Aptos"/>
        <family val="2"/>
      </rPr>
      <t>8</t>
    </r>
  </si>
  <si>
    <t>Excluding Smelters and Twickenham</t>
  </si>
  <si>
    <t>percentage (%)</t>
  </si>
  <si>
    <r>
      <t>Discharges</t>
    </r>
    <r>
      <rPr>
        <b/>
        <vertAlign val="superscript"/>
        <sz val="11"/>
        <color rgb="FF000000"/>
        <rFont val="Aptos"/>
        <family val="2"/>
      </rPr>
      <t>9</t>
    </r>
  </si>
  <si>
    <t>Surface water (High quality ICMM)</t>
  </si>
  <si>
    <t>Ground water (High quality ICMM)</t>
  </si>
  <si>
    <t>Supply to third-party water (High quality ICMM)</t>
  </si>
  <si>
    <t>Surface water (Low quality ICMM)</t>
  </si>
  <si>
    <t>Ground water (Low quality ICMM)</t>
  </si>
  <si>
    <t>Supply to third-party water (Low quality ICMM)¹²</t>
  </si>
  <si>
    <t>Supply to third-party water Total ICMM¹⁰</t>
  </si>
  <si>
    <t>Water intensity¹¹</t>
  </si>
  <si>
    <t>Freshwater intensity¹²</t>
  </si>
  <si>
    <t>m³/tonne milled</t>
  </si>
  <si>
    <t>Water reporting  from 2022 according to Valterra Platinum's Water Accounting Framework. 
1 Operational water withdrawals: water that enters the operational water system used to meet the operational water demand. 
2 ICMM high quality water: typically has high socio-environmental value with multiple potential beneficial uses and/or receptors, including water supply for drinking, agriculture, food production, amenity value, industrial uses and ecosystem function. 
3 ICMM low quality water: typically has lower socio-environmental value as the poorer quality may restrict potential suitability for use by a wide range of other users or receptors, excluding potential industrial uses and adapted ecosystem function. However, lower quality water may often be used by the mining and metals industry, where available and appropriate, to help meet the operational water demand and reduce the take of higher quality water. 
4 Other managed water withdrawal: water that is actively managed (e.g. physically pumped, actively treated or has material consumptive losses) without intent to supply the operational water demand.
5 Operational water use: the volume of operational water used in operational tasks.
6 Change in storage: the net change (positive or negative) in the volume of water in storage during the reporting period.
7 Efficiency (re-use/recycle): water that has been used in an operational task and is recovered and used again in an operational task, either without treatment (re-use) or with treatment (recycle).
8 Efficiency percentages exclude the Smelting Operations and Twickenham (Care &amp; Maintenance).
9 Discharge: all water that is released to the water environment (surface water, groundwater or seawater) or to a third party, including operational water and other managed water. 
10 BMR and PMR Steam Condensates were previously classified as freshwater.  Following a review against our freshwater definition, these volumes have been removed from all historic freshwater data.
11 Intensities calculated per tonnes milled excluding divested operations.
12 Mogalakwena’s wellfield abstractions were previously incorrectly classified as freshwater. Following a review against our freshwater definition, these volumes have been removed from all historic freshwater data.</t>
  </si>
  <si>
    <t>Definition</t>
  </si>
  <si>
    <t>SDG</t>
  </si>
  <si>
    <t>Social Performance &amp; CSI</t>
  </si>
  <si>
    <t>HR &amp; Social Data</t>
  </si>
  <si>
    <t>Social Performance</t>
  </si>
  <si>
    <r>
      <t>Social Way</t>
    </r>
    <r>
      <rPr>
        <vertAlign val="superscript"/>
        <sz val="11"/>
        <color rgb="FF000000"/>
        <rFont val="Aptos"/>
        <family val="2"/>
      </rPr>
      <t>(1)</t>
    </r>
    <r>
      <rPr>
        <vertAlign val="subscript"/>
        <sz val="11"/>
        <color rgb="FF000000"/>
        <rFont val="Aptos"/>
        <family val="2"/>
      </rPr>
      <t xml:space="preserve"> (Number of sites assessed)</t>
    </r>
  </si>
  <si>
    <t>(1) In 2020, we launched a new integrated social performance management system (Social Way 3.0) which has raised performance expectations and has resulted in continued</t>
  </si>
  <si>
    <t>Number (units)</t>
  </si>
  <si>
    <t>The new Social Impact Standard and Policy were approved by the Board in 2025, with implementation scheduled to begin in Q2 2026.</t>
  </si>
  <si>
    <t>Socio-economic</t>
  </si>
  <si>
    <t>SLP &amp; CSI expenditure (R million)</t>
  </si>
  <si>
    <t>SLP &amp; CSI expenditure (% of pre-tax profit)</t>
  </si>
  <si>
    <t>Total supplier expenditure (R Million)</t>
  </si>
  <si>
    <t>Discretionary (ZAR excludes Unki which is already in USD)</t>
  </si>
  <si>
    <t>In Country</t>
  </si>
  <si>
    <t>34 815</t>
  </si>
  <si>
    <t>Procurement: localised expenditure (% of total) (2)</t>
  </si>
  <si>
    <t>In Country / Total Discretionary</t>
  </si>
  <si>
    <t>35 255</t>
  </si>
  <si>
    <t>Procurement: Designated supplier spend (BEE in South Africa) (R Million)</t>
  </si>
  <si>
    <t>BEE Compliant</t>
  </si>
  <si>
    <t>29 068</t>
  </si>
  <si>
    <t>Total  employees (annual average)</t>
  </si>
  <si>
    <t>(1) Employee numbers reflect the annual average employees at managed operations during the year which differs to the statutory definition used in the annual report which measures the average number of employees excluding associates’ and joint ventures’ employees, and including a proportionate share of employees within joint operations.</t>
  </si>
  <si>
    <t> 2.5</t>
  </si>
  <si>
    <t>Ratio</t>
  </si>
  <si>
    <t> 7.7</t>
  </si>
  <si>
    <t>Leadership and Culture</t>
  </si>
  <si>
    <t>Number of new employee hires as a % of full-time employees (annual average)</t>
  </si>
  <si>
    <r>
      <t xml:space="preserve">Diversity </t>
    </r>
    <r>
      <rPr>
        <b/>
        <i/>
        <sz val="11"/>
        <color rgb="FF000000"/>
        <rFont val="Aptos"/>
        <family val="2"/>
      </rPr>
      <t>continued</t>
    </r>
  </si>
  <si>
    <r>
      <t xml:space="preserve">Leadership and Culture </t>
    </r>
    <r>
      <rPr>
        <b/>
        <i/>
        <sz val="11"/>
        <color rgb="FF000000"/>
        <rFont val="Aptos"/>
        <family val="2"/>
      </rPr>
      <t>continued</t>
    </r>
  </si>
  <si>
    <t>Number of employees – South Africa</t>
  </si>
  <si>
    <t>Marketing offices outside of South Africa</t>
  </si>
  <si>
    <t>-</t>
  </si>
  <si>
    <t>Fixed Term  Contractors</t>
  </si>
  <si>
    <t>Number of employees – Zimbabwe</t>
  </si>
  <si>
    <t>Other locations</t>
  </si>
  <si>
    <t>Number of employees – Total Group</t>
  </si>
  <si>
    <t>Top management</t>
  </si>
  <si>
    <t>Senior management</t>
  </si>
  <si>
    <t>Professionally qualified and experienced specialists and midmanagement</t>
  </si>
  <si>
    <t>Skilled technical and academically qualified workers, junior management, supervisors</t>
  </si>
  <si>
    <t>Semi-skilled and discretionary decision making</t>
  </si>
  <si>
    <t>Unskilled and discretionary decision making</t>
  </si>
  <si>
    <t>Total permanent employees</t>
  </si>
  <si>
    <t>Temporary employees</t>
  </si>
  <si>
    <t>Grand total</t>
  </si>
  <si>
    <t>SLP &amp; CSI Expenditure</t>
  </si>
  <si>
    <t>Total SLP &amp; CSI expenditure</t>
  </si>
  <si>
    <t>R millions</t>
  </si>
  <si>
    <t>Total SLP &amp; CSI  Spend</t>
  </si>
  <si>
    <t>SLP Spend</t>
  </si>
  <si>
    <t>CSI Spend</t>
  </si>
  <si>
    <t>SLP &amp; CSI spend % of pre tax profit</t>
  </si>
  <si>
    <t>Customer responsibility</t>
  </si>
  <si>
    <t>Consumer data and privacy</t>
  </si>
  <si>
    <t xml:space="preserve">                     </t>
  </si>
  <si>
    <r>
      <t>Platinum Group Metals (produced ounces) (koz)</t>
    </r>
    <r>
      <rPr>
        <vertAlign val="superscript"/>
        <sz val="11"/>
        <color rgb="FF000000"/>
        <rFont val="Aptos"/>
        <family val="2"/>
      </rPr>
      <t>1</t>
    </r>
    <r>
      <rPr>
        <sz val="11"/>
        <color rgb="FF000000"/>
        <rFont val="Aptos"/>
        <family val="2"/>
      </rPr>
      <t xml:space="preserve"> 
(Total PGM Metals &amp; Concentrates production)</t>
    </r>
  </si>
  <si>
    <t>koz / 000 oz</t>
  </si>
  <si>
    <t>Amandelbult</t>
  </si>
  <si>
    <t>Mogalakwena</t>
  </si>
  <si>
    <t>Mototolo</t>
  </si>
  <si>
    <t>Tonnes mined</t>
  </si>
  <si>
    <t>kt / 000 t</t>
  </si>
  <si>
    <t>Tonnes milled/processed</t>
  </si>
  <si>
    <t>Tonnes smelted</t>
  </si>
  <si>
    <t>RSA Smelters</t>
  </si>
  <si>
    <r>
      <t>Mortimer Smelter</t>
    </r>
    <r>
      <rPr>
        <vertAlign val="superscript"/>
        <sz val="11"/>
        <color rgb="FF000000"/>
        <rFont val="Aptos"/>
        <family val="2"/>
      </rPr>
      <t>4</t>
    </r>
  </si>
  <si>
    <t>Polokwane Smelter</t>
  </si>
  <si>
    <t>Unki Smelter - Zimbabwe</t>
  </si>
  <si>
    <r>
      <t>Base metal production</t>
    </r>
    <r>
      <rPr>
        <vertAlign val="superscript"/>
        <sz val="11"/>
        <color rgb="FF000000"/>
        <rFont val="Aptos"/>
        <family val="2"/>
      </rPr>
      <t>2</t>
    </r>
  </si>
  <si>
    <r>
      <t>PMR production</t>
    </r>
    <r>
      <rPr>
        <vertAlign val="superscript"/>
        <sz val="11"/>
        <color rgb="FF000000"/>
        <rFont val="Aptos"/>
        <family val="2"/>
      </rPr>
      <t>3</t>
    </r>
  </si>
  <si>
    <t>PMR</t>
  </si>
  <si>
    <t>2025 H1 *</t>
  </si>
  <si>
    <t>2025 H2 **</t>
  </si>
  <si>
    <t>Business 
Integrity</t>
  </si>
  <si>
    <t>Completion rate for onboarded bands 1 to 6 employees who have completed online Business Integrity and Code of Conduct Training</t>
  </si>
  <si>
    <t>% of YourVoice reports closed out</t>
  </si>
  <si>
    <t>People – Employment, personal policy and other people related matters</t>
  </si>
  <si>
    <t>People – Bullying, harassment, victimisation and other related matters</t>
  </si>
  <si>
    <t>Bribery, Corruption and Fraud</t>
  </si>
  <si>
    <t>*</t>
  </si>
  <si>
    <t>This reflects data as received from Anglo American for the period 1 January - 31 May 2025</t>
  </si>
  <si>
    <t>**</t>
  </si>
  <si>
    <t>This reflects data as extracted by Valterra Platinum from 1 June 2025 - 31 December 2025</t>
  </si>
  <si>
    <t>No. of Responsible Sourcing Self-Assessments completed</t>
  </si>
  <si>
    <t>Percentage of employees who have received training or awareness-raising on the organisation's anti-corruption policies and procedures (All identified employees with access to email or a computer)</t>
  </si>
  <si>
    <t>Total number and nature of incidents of corruption</t>
  </si>
  <si>
    <r>
      <t>Total number and nature of incidents of corruption confirmed during the current year, related to this year and previous years, with a description of the activities taken to address confirmed incidents, and of the outcomes of these activities.</t>
    </r>
    <r>
      <rPr>
        <vertAlign val="superscript"/>
        <sz val="11"/>
        <color rgb="FF000000"/>
        <rFont val="Aptos"/>
        <family val="2"/>
      </rPr>
      <t>1</t>
    </r>
  </si>
  <si>
    <t>Related to current year</t>
  </si>
  <si>
    <t>17 report recorded in 2025</t>
  </si>
  <si>
    <t>338 reports recorded in 2024</t>
  </si>
  <si>
    <t>YourVoice is Valterra Platinum’s confidential whistleblowing channel, independently operated via a third-party service provider’s platform to ensure anonymity and integrity. It is available to all employees, contractors, suppliers and stakeholders to report unethical, unlawful or unsafe conduct, including breaches of company policy, harmed dignity and financial misconduct. Following the demerger, Valterra Platinum assumed full responsibility for the governance of YourVoice. Oversight rests with our legal and compliance teams, ensuring reports are managed fairly, confidentially and in line with our code of conduct. Investigations are conducted independently to maintain objectivity and uphold the highest standards of integrity. Each case is assessed promptly and directed to the appropriate team for resolution, reinforcing our commitment to transparency and accountability.
Stakeholder engagement</t>
  </si>
  <si>
    <t>Nature of incidents of corruption confirmed during the current year, related to this year and previous years, with a description of the activities taken to address confirmed incidents, and of the outcomes of these activities.</t>
  </si>
  <si>
    <t>Related to the previous year</t>
  </si>
  <si>
    <t>Internal and external grievance mechanisms (Including whistle-blowing facilities) – A description of</t>
  </si>
  <si>
    <t xml:space="preserve">Sustainability Impact Policy is guided by international standards, inclusive engagement and accessible grievance mechanisms.
Our independently managed whistleblowing facility, YourVoice, provides a confidential and secure mechanism for these complaints to be anonymously reported and respectfully managed by an independent third party. YourVoice is available to 24hrs to all our employees, contractors, suppliers and other stakeholders, it enables them to raise concerns about potentially unethical, unlawful or unsafe conduct or practices that conflict with our Values and Code of Conduct, without fear of retaliation. </t>
  </si>
  <si>
    <t xml:space="preserve">Valterra Platinum Code of Conduct Policy contains a decision tree to assist anyone who needs assistance with making ethical decisions. </t>
  </si>
  <si>
    <t xml:space="preserve">The Anglo American Code of Conduct contains a decision tree to assist anyone who needs assistance with making ethical decisions. </t>
  </si>
  <si>
    <t>Discussion of initiatives and stakeholder engagement to improve the broader operating environment and culture, to combat corruption.</t>
  </si>
  <si>
    <t>Our approach to responsible sourcing is guided by our policies and standards. These include our code of conduct, human rights policy and responsible sourcing standard. 
Through our Responsible Souricng Standard, we require that all our suppliers and business partners meet all applicable laws, respect our environment, and conduct business fairly, ethically and sustainably. 
Contracts with suppliers include contractual sustainability requirements.  Valterra Platinum’s new social impact policy and standard replaces the Anglo American social way. The  social impact policy and standard is the company’s framework guiding the management of social risks and impacts, including community engagement and socio-economic development</t>
  </si>
  <si>
    <t>Lobbying and political contributions</t>
  </si>
  <si>
    <t>1 
(As per the Anglo American Code of Conduct, we do not support any political party, group or individual. We do not provide financial 
or other support for political purposes to any politician, political party or related organisation, or to any official of a political party or candidate for political office, in any circumstances, either directly or through third parties.)</t>
  </si>
  <si>
    <t>Sustainability Report page 105 provides an overview of the role that industry associations play for Valterra Platinum.
Through Industry associations play an important role for Valterra Platinum. Our memberships of, and partnerships with, these associations allow us to share best practice and remain informed on relevant technical, political and social developments. They open a route for Valterra Platinum’s views to be heard alongside those of our peers on policy and other debates.</t>
  </si>
  <si>
    <t>Please refer to the Anglo American website on 
Policy advocacy at: https://www.angloamerican.com/sustainable-mining-plan/trusted-corporate-leader/policy-advocacy
In addition, please refer to the 2023 Anglo American Industry Association Review Report at: https://www.angloamerican.com/~/media/Files/A/Anglo-American-Group-v5/PLC/investors/annual-reporting/2022/industry-asoociations-report-2022.pdf</t>
  </si>
  <si>
    <t>Total number and nature of incidents of corruption confirmed during the current year, related to this year and previous years, with a description of the activities taken to address confirmed incidents, and of the outcomes of these activities - The historical figures originated from Anglo American’s Business Assurance Services (ABAS), encompassing data for the wider Anglo American Group , whereas the 2025 figure pertains exclusively to Valterra Platinum.</t>
  </si>
  <si>
    <t>Country total</t>
  </si>
  <si>
    <t>Local Procurement Spend</t>
  </si>
  <si>
    <t>BU Totals</t>
  </si>
  <si>
    <t>Platinum Group Metals</t>
  </si>
  <si>
    <t>Total Procurement</t>
  </si>
  <si>
    <t>Discretionary</t>
  </si>
  <si>
    <t>Valterra Platinum Totals</t>
  </si>
  <si>
    <t>Total supplier spend with host communities</t>
  </si>
  <si>
    <t>Host (+BO) Excludes Unki</t>
  </si>
  <si>
    <t>Supplier spend with host communities as a % of total supplier spend</t>
  </si>
  <si>
    <t>Inclusive (designated suppliers – BEE) procurement spend – Rbn</t>
  </si>
  <si>
    <t>Inclusive procurement spend %</t>
  </si>
  <si>
    <t>BEE Compliant / Total Discretionary</t>
  </si>
  <si>
    <r>
      <t>Procurement: localised expenditure (% of total)</t>
    </r>
    <r>
      <rPr>
        <vertAlign val="superscript"/>
        <sz val="11"/>
        <color rgb="FF000000"/>
        <rFont val="Aptos"/>
        <family val="2"/>
      </rPr>
      <t>(2)</t>
    </r>
  </si>
  <si>
    <t>Tax paid and estimated tax gap</t>
  </si>
  <si>
    <t>A description of the organisation's approach to tax</t>
  </si>
  <si>
    <t>A description of the organisation’s approach to tax, including: i) whether the organisation has a tax strategy and, if so, a link to this strategy if publicly available;</t>
  </si>
  <si>
    <t>Refer to the ethical business section of the sustainability report</t>
  </si>
  <si>
    <t>ii) the governance body or executive-level position within the organisation that formally reviews and approves the tax strategy, and the frequency of this review;</t>
  </si>
  <si>
    <t>iii) how its approach to tax is linked to the business and sustainability strategies of the organisation.</t>
  </si>
  <si>
    <t>China</t>
  </si>
  <si>
    <t>India</t>
  </si>
  <si>
    <t>Japan</t>
  </si>
  <si>
    <t>Switzerland</t>
  </si>
  <si>
    <t>USA</t>
  </si>
  <si>
    <t>United Kingdom</t>
  </si>
  <si>
    <t>Vaterra Platinum Total</t>
  </si>
  <si>
    <t>Mining Royalties Tax</t>
  </si>
  <si>
    <t>Country Total</t>
  </si>
  <si>
    <t>Total Taxes and royalties borne</t>
  </si>
  <si>
    <t>Anglo Total</t>
  </si>
  <si>
    <t>Economic  Value Generated &amp; Distributed (EVD&amp;D)</t>
  </si>
  <si>
    <t>Economic Value Generated &amp; Distributed 
(EVG&amp;D)</t>
  </si>
  <si>
    <t xml:space="preserve">Direct economic value generated and distributed (EVG&amp;D) </t>
  </si>
  <si>
    <t xml:space="preserve">Net revenue </t>
  </si>
  <si>
    <t>Providers of capital</t>
  </si>
  <si>
    <t xml:space="preserve">Dividends paid to shareholders </t>
  </si>
  <si>
    <t xml:space="preserve">Finance cost paid (including interest capitalised) </t>
  </si>
  <si>
    <t>Government taxes and royalties</t>
  </si>
  <si>
    <t>Customers</t>
  </si>
  <si>
    <t>Suppliers</t>
  </si>
  <si>
    <t>Economic value distributed to stakeholders</t>
  </si>
  <si>
    <t>R Million</t>
  </si>
  <si>
    <t>Economic value reinvested</t>
  </si>
  <si>
    <t>Purchase of property, plant and equipment (excluding interest capitalised)</t>
  </si>
  <si>
    <t>1. Communities: The is SLP &amp; CSI expenditure
 including dividends</t>
  </si>
  <si>
    <t>Human Resources</t>
  </si>
  <si>
    <t>Governance Disclosure Metrics/ Labour Standards</t>
  </si>
  <si>
    <t>Total employees - (annual average)</t>
  </si>
  <si>
    <t>Diversity: 
Leadership and Culture</t>
  </si>
  <si>
    <t>Total Employees  below 30 years of age (%)</t>
  </si>
  <si>
    <t>Total Employees between 30-50 years of age (%)</t>
  </si>
  <si>
    <t>Total Employees more than 50 years of age (%)</t>
  </si>
  <si>
    <t>Women as % of Snr management and above (band 5 and above) population - Total Employees</t>
  </si>
  <si>
    <t>Women as %  of Total Employees</t>
  </si>
  <si>
    <t>Historically disadvantaged South Africans in Jnr management and above (South Africa Based)</t>
  </si>
  <si>
    <t xml:space="preserve">Male Contractors (%) </t>
  </si>
  <si>
    <t>Amount spent in $m on training</t>
  </si>
  <si>
    <t>Union Representation South Africa</t>
  </si>
  <si>
    <t>South African Commercial, Catering and Allied Workers Union (SACCAWU)</t>
  </si>
  <si>
    <t xml:space="preserve">Full Time Employees represented by Trade Unions in Bargaining Unit. (South African based) </t>
  </si>
  <si>
    <r>
      <rPr>
        <strike/>
        <sz val="11"/>
        <rFont val="Aptos"/>
        <family val="2"/>
      </rPr>
      <t xml:space="preserve"> </t>
    </r>
    <r>
      <rPr>
        <sz val="11"/>
        <rFont val="Aptos"/>
        <family val="2"/>
      </rPr>
      <t>% of</t>
    </r>
    <r>
      <rPr>
        <strike/>
        <sz val="11"/>
        <rFont val="Aptos"/>
        <family val="2"/>
      </rPr>
      <t xml:space="preserve"> </t>
    </r>
    <r>
      <rPr>
        <sz val="11"/>
        <rFont val="Aptos"/>
        <family val="2"/>
      </rPr>
      <t xml:space="preserve">Total Employees represented by Trade Unions in Bargaining Unit. (South African based) </t>
    </r>
  </si>
  <si>
    <t>Labour turnover % (including voluntary separation packages)</t>
  </si>
  <si>
    <t>South African Operations</t>
  </si>
  <si>
    <t>Anglo American Platinum total turnover</t>
  </si>
  <si>
    <t>Turnover excluding VSPs</t>
  </si>
  <si>
    <t>Resignations (%)</t>
  </si>
  <si>
    <t>Voluntary Turnover (%)</t>
  </si>
  <si>
    <t>Other reasons for leaving (%)</t>
  </si>
  <si>
    <t>Redundancies (%)</t>
  </si>
  <si>
    <t>Involuntary Turnover (%)</t>
  </si>
  <si>
    <t>Dismissals (%)</t>
  </si>
  <si>
    <t>Turnover including VSPs</t>
  </si>
  <si>
    <t>Total Employee turnover rate</t>
  </si>
  <si>
    <t>Total exlcuding VSPs</t>
  </si>
  <si>
    <t>Involuntary excluding VSPs</t>
  </si>
  <si>
    <t>Turnover excluding VSPs by gender and age</t>
  </si>
  <si>
    <t>Female</t>
  </si>
  <si>
    <t>Male</t>
  </si>
  <si>
    <t>Turnover including VSPs by gender and age</t>
  </si>
  <si>
    <t>Freedom of Association and Collective Bargaining</t>
  </si>
  <si>
    <t>Number and description</t>
  </si>
  <si>
    <t>We have a recognition agreement which ensures due diligence wrt to freedom of association. Risks are minimal as we monitor this monthly.</t>
  </si>
  <si>
    <t>Describe the employee and external skills development programmes aimed at developing skills that increase the recipient's future mobility, career development, and/or income earning potential.</t>
  </si>
  <si>
    <t>Please refer to the Sustainability Report</t>
  </si>
  <si>
    <r>
      <t xml:space="preserve">Workforce breakdown - </t>
    </r>
    <r>
      <rPr>
        <sz val="11"/>
        <rFont val="Aptos"/>
        <family val="2"/>
      </rPr>
      <t xml:space="preserve">Total Employees </t>
    </r>
  </si>
  <si>
    <t>Age Groups:</t>
  </si>
  <si>
    <t>Below 30</t>
  </si>
  <si>
    <t>30-50</t>
  </si>
  <si>
    <t>Over 50</t>
  </si>
  <si>
    <t>Gender:</t>
  </si>
  <si>
    <t>Share of women in all management positions, including junior, middle and top management (as % of total management positions)</t>
  </si>
  <si>
    <t>percentage</t>
  </si>
  <si>
    <t>Share of women in junior management positions, i.e. first level of management (as % of total junior management positions)</t>
  </si>
  <si>
    <t>Share of women in top management positions, i.e. maximum two levels away from the CEO or comparable positions (as % of total top management positions)</t>
  </si>
  <si>
    <r>
      <t xml:space="preserve">Gender Breakdown: </t>
    </r>
    <r>
      <rPr>
        <sz val="11"/>
        <rFont val="Aptos"/>
        <family val="2"/>
      </rPr>
      <t>Total Workforce</t>
    </r>
  </si>
  <si>
    <t>Share of women in total workforce (as % of total workforce)</t>
  </si>
  <si>
    <r>
      <t xml:space="preserve">Total Number of new hires: </t>
    </r>
    <r>
      <rPr>
        <sz val="11"/>
        <rFont val="Aptos"/>
        <family val="2"/>
      </rPr>
      <t>Total Employees</t>
    </r>
    <r>
      <rPr>
        <b/>
        <sz val="11"/>
        <rFont val="Aptos"/>
        <family val="2"/>
      </rPr>
      <t xml:space="preserve"> (permanet employees)</t>
    </r>
  </si>
  <si>
    <t>Open positions filled by internal candidates</t>
  </si>
  <si>
    <t>number</t>
  </si>
  <si>
    <t>Board diversity</t>
  </si>
  <si>
    <t>Board members below 30 years of age (%)</t>
  </si>
  <si>
    <t>Number of other non-executive directors</t>
  </si>
  <si>
    <t>Number (years)</t>
  </si>
  <si>
    <t>2.85 years</t>
  </si>
  <si>
    <t>Board competence</t>
  </si>
  <si>
    <t>Board independence</t>
  </si>
  <si>
    <t>Number &amp; Percentage</t>
  </si>
  <si>
    <t>84.62 (11 members)</t>
  </si>
  <si>
    <t>81.81 (9 members)</t>
  </si>
  <si>
    <t>Incidents under investigation</t>
  </si>
  <si>
    <t>Number and nature of significant environmental, social and/or governance related incidents during the reporting period, including(whether under investigation, , or ) and directives, compliance notices, warnings or investigations, and any public</t>
  </si>
  <si>
    <t>Incidents pending finalisation</t>
  </si>
  <si>
    <t>Incidents finalised</t>
  </si>
  <si>
    <t>Incidents of legal non-compliance</t>
  </si>
  <si>
    <t>Number of Directives</t>
  </si>
  <si>
    <t>Compliance Notices</t>
  </si>
  <si>
    <t>Warnings</t>
  </si>
  <si>
    <t>Investigations</t>
  </si>
  <si>
    <t>Public Controversies</t>
  </si>
  <si>
    <t>Fines and monetary loss</t>
  </si>
  <si>
    <t>Total number</t>
  </si>
  <si>
    <t>Fines</t>
  </si>
  <si>
    <t>Total number and description of fines, settlements, penalties, and other monetary loss suffered in relation to ESG incidents or breaches, including individual and total cost of the fines, settlements and penalties paid in relation to ESG incidents or breaches; and description of plans to address any incidents or breaches.</t>
  </si>
  <si>
    <t>Settlements</t>
  </si>
  <si>
    <t>Penalties</t>
  </si>
  <si>
    <t>Other Monetary losses</t>
  </si>
  <si>
    <t>Monetary value</t>
  </si>
  <si>
    <t>Total number and monetary value of fines, settlements, penalties, and other monetary loss suffered in relation to ESG incidents or breaches, including individual and total cost of the fines, settlements and penalties paid in relation to ESG incidents or breaches; and description of plans to address any incidents or breaches.</t>
  </si>
  <si>
    <t>There are 2 sites: Mogalakwena is situated close to Witvinger Nature reserve and Mototolo situated in the Sekhukhuneland centre of plant endemism both have BMP's in place.</t>
  </si>
  <si>
    <t xml:space="preserve">All Anglo Platinum Sites have integrated Biodiversity Management Programmes. The status on the Biodiversity Management Programme Actions is at 82% targeting 100% by the end of 2025. 
AAP will also further engage with the Endangered Wildlife Trust to ensure a dedicated Platinum Dashboard and matrix to guide the operations towards offsetting and mitigating for biodiversity impacts.
</t>
  </si>
  <si>
    <t xml:space="preserve">Anglo Platinum will ensure that all sites have an agreed project plan by 2030 to ensure NPI is achieved over the LOA. All sites have an integrated Biodiversity Management Programme consisting of the following components with full compliance by the end of 2025: Biodiversity &amp; Ecosystem services baseline, Impact assessment &amp; Mitigation planning,  Biodiversity offset &amp; Compensation management plan, Biomonitoring programme, Nature Positive Outcomes and Implementation and management </t>
  </si>
  <si>
    <t>2 Sites. Mogalakwena situated close to Witvinger Nature Reserve and Mototolo situated in the Sekhukhuneland centre of plant endemism.</t>
  </si>
  <si>
    <t xml:space="preserve">NB: Total Employees =  Full Time employees and fixed term contractors
        Total Employees = Permanet and fixed term, excluding bursars. Total Valterra including Marketing &amp; Unki
       </t>
  </si>
  <si>
    <t/>
  </si>
  <si>
    <t xml:space="preserve">NB: Total Workforce = Total Employees + Contractors
</t>
  </si>
  <si>
    <t>KPI 
Headings</t>
  </si>
  <si>
    <t>As per Valterra Platinum Code of Conduct,  we do not support any political party, group or individual. We do not provide financial or other
support for political purposes to any politician, political party or related organisation, or to any official of a political party or candidate for political office, in any circumstances, either directly or through third parties.</t>
  </si>
  <si>
    <r>
      <t>Communities</t>
    </r>
    <r>
      <rPr>
        <vertAlign val="superscript"/>
        <sz val="11"/>
        <rFont val="Aptos"/>
        <family val="2"/>
      </rPr>
      <t>1</t>
    </r>
  </si>
  <si>
    <r>
      <t>1  Met and Conc Production (PGMs + Gold) [ounce]. 
2  BMR production (tonnes Ni + Cu + CoSO</t>
    </r>
    <r>
      <rPr>
        <i/>
        <vertAlign val="subscript"/>
        <sz val="10"/>
        <color rgb="FF000000"/>
        <rFont val="Aptos"/>
        <family val="2"/>
      </rPr>
      <t>4</t>
    </r>
    <r>
      <rPr>
        <i/>
        <sz val="10"/>
        <color rgb="FF000000"/>
        <rFont val="Aptos"/>
        <family val="2"/>
      </rPr>
      <t xml:space="preserve">) [ton [metric]]
3  PMR Production (PGMs + Gold) [ounce]
4  Mortimer Smelter on Care &amp; Maintenance in 2025 ahead of conversion to a slag cleaning furnace
</t>
    </r>
  </si>
  <si>
    <t>* Induced jobs refers to employment generated by local spending on goods and services on goods and services by employees and contractors</t>
  </si>
  <si>
    <t xml:space="preserve">Valterra Biodiversity Standard (CTR-TS-ENV-STD-003)
Valterra Biodiversity Strategy and Guideline (CTR-TS-ENV-STD-003-GUI-001)
National Environmental Management Act, 1998: The National Biodiversity Offset Guideline </t>
  </si>
  <si>
    <t xml:space="preserve">Biodiversity Standard AA SSD S 003
Anglo American Biodiversity Specification AA SSD SP 024
National Environmental Management Act, 1998: The National Biodiversity Offset Guideline </t>
  </si>
  <si>
    <t>All Valterra Platinum Sites have integrated Biodiversity Management Programmes. The status on the Biodiversity Management Programme Actions is at100% as of the end of 2025. 
VP has also further engaged with the Endangered Wildlife Trust and a dedicated Platinum Dashboard and matrix to guide the operations towards offsetting and mitigating for biodiversity impacts has been developed. VP will now work on baselining for accounting and BD Protocol Reporting</t>
  </si>
  <si>
    <r>
      <t>n/a = not applicable;  * = not available
1  Unki, Polokwane Smelter and the Base Metals Refinery had rehabilitation hectares targets in 2025.
2  Placing of seedbed layer was not possible before 2023 year-end because of high rainfall. Mototolo exeeded seeding target in 2025.
3  Land rehabilitated is not yet signed off by the regulator as meeting agreed land use objectives.  Annual accumulated hectares calculated with the addition of completed targets. 
4  Annual calculated tonnages of SO</t>
    </r>
    <r>
      <rPr>
        <i/>
        <vertAlign val="subscript"/>
        <sz val="10"/>
        <color rgb="FF000000"/>
        <rFont val="Aptos"/>
        <family val="2"/>
      </rPr>
      <t>2,</t>
    </r>
    <r>
      <rPr>
        <i/>
        <sz val="10"/>
        <color rgb="FF000000"/>
        <rFont val="Aptos"/>
        <family val="2"/>
      </rPr>
      <t xml:space="preserve"> NOx from processes and particulates emissions are available for reporting after 31 March.  This data is updated post publication of this report as we cannot publish the emissions before we inform the regulator.
5  Unki Smelter 2024/25. Polokwane Smelter slag reprocessed/repurposed since 2023.
6  The "Zero Waste to Landfill" (ZW2L) scope and approach was reviewed during Q4 of 2023 allowing certain waste streams to be landfilled, hence the increase reported from 2023.
7  Non-hazardous waste is sent for incineration after recyclables have been removed and the remaining non-recyclables cannot report to the refuse-derived fuel (RDF) facility. 
8  Waterval Smelter only (Petcoke used in Slag Cleaning Furnace which was off for rebuild from August 2021 to March 2023)</t>
    </r>
  </si>
  <si>
    <t>Total number of workers at risk of exposure (above the exposure limit) 
to inhalable hazards and carcinogens</t>
  </si>
  <si>
    <t>Total number of new cases of occupational disease * 100,000 / 
Annual average of number of Employees</t>
  </si>
  <si>
    <t>TRIFR (Total TRIFR) 
Main operations - 
(excludes Amandelbult Services, Mogalakwena Services, Process Division Services and Western Limb Distribution Centre)</t>
  </si>
  <si>
    <t>LTIFR (Total LTIFR) 
Main operations - 
(excludes Amandelbult Services, Mogalakwena Services, Process Division Services and Western Limb Distribution Centre)</t>
  </si>
  <si>
    <t>The organisation has adopted Valterra Platinum compliance processes which include privacy policies; privacy risk assessments; risk tracking and remediation processes; training; third party due diligence; contractual processes to ensure security of processing; transparency notices made available to stakeholders explaining purpose and use of personal data; and retention procedures.</t>
  </si>
  <si>
    <r>
      <t>Child labour</t>
    </r>
    <r>
      <rPr>
        <b/>
        <vertAlign val="superscript"/>
        <sz val="11"/>
        <color rgb="FF000000"/>
        <rFont val="Aptos"/>
        <family val="2"/>
      </rPr>
      <t>1</t>
    </r>
  </si>
  <si>
    <t>1. Historical child labour data for years prior to 2025 is based on previously supplied datasets</t>
  </si>
  <si>
    <t>1.Communities (excluding dividend to Lefa La Rona)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</si>
</sst>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3" formatCode="_(* #,##0.00_);_(* \(#,##0.00\);_(* &quot;-&quot;??_);_(@_)"/>
    <numFmt numFmtId="164" formatCode="#0;&quot;-&quot;#0;#0;_(@_)"/>
    <numFmt numFmtId="165" formatCode="mmmm\ d\,\ yyyy"/>
    <numFmt numFmtId="166" formatCode="mm/dd/yyyy"/>
    <numFmt numFmtId="167" formatCode="#0.00;&quot;-&quot;#0.00;#0.00;_(@_)"/>
    <numFmt numFmtId="168" formatCode="#0_)%;\(#0\)%;#0_)%;_(@_)"/>
    <numFmt numFmtId="169" formatCode="yyyy\-mm\-dd"/>
    <numFmt numFmtId="170" formatCode="mm\.d\.yy"/>
    <numFmt numFmtId="171" formatCode="mm\.dd\.yy"/>
    <numFmt numFmtId="172" formatCode="d\-m"/>
    <numFmt numFmtId="173" formatCode="d\-mm"/>
    <numFmt numFmtId="174" formatCode="#0.0;&quot;-&quot;#0.0;#0.0;_(@_)"/>
    <numFmt numFmtId="175" formatCode="m\.d\.yy"/>
    <numFmt numFmtId="176" formatCode="m\.dd\.yy"/>
    <numFmt numFmtId="177" formatCode="&quot;$&quot;#0;&quot;-&quot;&quot;$&quot;#0;&quot;$&quot;#0;_(@_)"/>
    <numFmt numFmtId="178" formatCode="#,##0;&quot;-&quot;#,##0;#,##0;_(@_)"/>
    <numFmt numFmtId="179" formatCode="#,##0.00;&quot;-&quot;#,##0.00;#,##0.00;_(@_)"/>
    <numFmt numFmtId="180" formatCode="#,##0,;&quot;-&quot;#,##0,;#,##0,;_(@_)"/>
    <numFmt numFmtId="181" formatCode="#,##0.00,,;&quot;-&quot;#,##0.00,,;#,##0.00,,;_(@_)"/>
    <numFmt numFmtId="182" formatCode="#,##0.000;&quot;-&quot;#,##0.000;#,##0.000;_(@_)"/>
    <numFmt numFmtId="183" formatCode="#0_)%;\(#0\)%;&quot;—&quot;_)\%;_(@_)"/>
    <numFmt numFmtId="184" formatCode="* #,##0;* \(#,##0\);* &quot;—&quot;;_(@_)"/>
    <numFmt numFmtId="185" formatCode="#0.0_)%;\(#0.0\)%;#0.0_)%;_(@_)"/>
    <numFmt numFmtId="186" formatCode="#,##0.0;&quot;-&quot;#,##0.0;#,##0.0;_(@_)"/>
    <numFmt numFmtId="187" formatCode="#,##0.000,;&quot;-&quot;#,##0.000,;#,##0.000,;_(@_)"/>
    <numFmt numFmtId="188" formatCode="_(* #,##0_);_(* \(#,##0\);_(* &quot;-&quot;??_);_(@_)"/>
    <numFmt numFmtId="189" formatCode="&quot;Yes&quot;;&quot;Yes&quot;;&quot;No&quot;"/>
    <numFmt numFmtId="190" formatCode="0.0%"/>
    <numFmt numFmtId="191" formatCode="0.000"/>
    <numFmt numFmtId="192" formatCode="[$R-1C09]#,##0.00"/>
  </numFmts>
  <fonts count="72">
    <font>
      <sz val="10"/>
      <name val="Arial"/>
    </font>
    <font>
      <sz val="10"/>
      <color theme="1"/>
      <name val="Aptos"/>
      <family val="2"/>
    </font>
    <font>
      <sz val="10"/>
      <color rgb="FF000000"/>
      <name val="Adelle Sans"/>
    </font>
    <font>
      <sz val="12"/>
      <color rgb="FF000000"/>
      <name val="Adelle Sans"/>
    </font>
    <font>
      <b/>
      <sz val="18"/>
      <color rgb="FF000000"/>
      <name val="Adelle Sans Heavy"/>
    </font>
    <font>
      <sz val="16"/>
      <color rgb="FF000000"/>
      <name val="Adelle Sans Heavy"/>
    </font>
    <font>
      <sz val="14"/>
      <color rgb="FF000000"/>
      <name val="Adelle Sans Heavy"/>
    </font>
    <font>
      <b/>
      <sz val="12"/>
      <color rgb="FFFFFFFF"/>
      <name val="Adelle Sans"/>
    </font>
    <font>
      <sz val="11"/>
      <color rgb="FFFFFFFF"/>
      <name val="Adelle Sans"/>
    </font>
    <font>
      <b/>
      <sz val="10"/>
      <color rgb="FF000000"/>
      <name val="Adelle Sans"/>
    </font>
    <font>
      <sz val="9"/>
      <color rgb="FF000000"/>
      <name val="Adelle Sans"/>
    </font>
    <font>
      <b/>
      <sz val="18"/>
      <color rgb="FF000000"/>
      <name val="Arial"/>
      <family val="2"/>
    </font>
    <font>
      <b/>
      <sz val="10"/>
      <color rgb="FF000000"/>
      <name val="Arial"/>
      <family val="2"/>
    </font>
    <font>
      <b/>
      <u/>
      <sz val="10"/>
      <color rgb="FF000000"/>
      <name val="Arial"/>
      <family val="2"/>
    </font>
    <font>
      <b/>
      <sz val="10"/>
      <color rgb="FFEE2724"/>
      <name val="Arial"/>
      <family val="2"/>
    </font>
    <font>
      <sz val="10"/>
      <color rgb="FF000000"/>
      <name val="Arial"/>
      <family val="2"/>
    </font>
    <font>
      <sz val="14"/>
      <color rgb="FF000000"/>
      <name val="Adelle Sans"/>
    </font>
    <font>
      <sz val="14"/>
      <color rgb="FFFFFFFF"/>
      <name val="Adelle Sans Heavy"/>
    </font>
    <font>
      <b/>
      <sz val="10"/>
      <color rgb="FF163263"/>
      <name val="Adelle Sans"/>
    </font>
    <font>
      <b/>
      <sz val="10"/>
      <color rgb="FFFFFFFF"/>
      <name val="Adelle Sans"/>
    </font>
    <font>
      <u/>
      <sz val="12"/>
      <color rgb="FF0563C1"/>
      <name val="Adelle Sans"/>
    </font>
    <font>
      <sz val="10"/>
      <color rgb="FFFFFFFF"/>
      <name val="Adelle Sans"/>
    </font>
    <font>
      <i/>
      <sz val="10"/>
      <color rgb="FF000000"/>
      <name val="Adelle Sans"/>
    </font>
    <font>
      <b/>
      <sz val="10"/>
      <color rgb="FF767171"/>
      <name val="Adelle Sans"/>
    </font>
    <font>
      <i/>
      <sz val="10"/>
      <color rgb="FF203864"/>
      <name val="Adelle Sans"/>
    </font>
    <font>
      <sz val="11"/>
      <color rgb="FF000000"/>
      <name val="Adelle Sans"/>
    </font>
    <font>
      <b/>
      <sz val="14"/>
      <color rgb="FFFFFFFF"/>
      <name val="Adelle Sans Heavy"/>
    </font>
    <font>
      <b/>
      <sz val="10"/>
      <color rgb="FF00497F"/>
      <name val="Adelle Sans"/>
    </font>
    <font>
      <sz val="16"/>
      <color rgb="FFFFFFFF"/>
      <name val="Adelle Sans Heavy"/>
    </font>
    <font>
      <sz val="8"/>
      <color rgb="FF000000"/>
      <name val="Adelle Sans"/>
    </font>
    <font>
      <i/>
      <sz val="14"/>
      <color rgb="FF000000"/>
      <name val="Adelle Sans"/>
    </font>
    <font>
      <b/>
      <i/>
      <sz val="14"/>
      <color rgb="FF000000"/>
      <name val="Adelle Sans"/>
    </font>
    <font>
      <u/>
      <sz val="14"/>
      <color rgb="FF0000FF"/>
      <name val="Adelle Sans"/>
    </font>
    <font>
      <sz val="10"/>
      <name val="Arial"/>
      <family val="2"/>
    </font>
    <font>
      <sz val="10"/>
      <name val="Arial"/>
      <family val="2"/>
    </font>
    <font>
      <sz val="10"/>
      <name val="Aptos"/>
      <family val="2"/>
    </font>
    <font>
      <sz val="11"/>
      <color rgb="FF031795"/>
      <name val="Aptos"/>
      <family val="2"/>
    </font>
    <font>
      <sz val="10"/>
      <color rgb="FF000000"/>
      <name val="Aptos"/>
      <family val="2"/>
    </font>
    <font>
      <sz val="10"/>
      <color theme="1"/>
      <name val="Arial"/>
      <family val="2"/>
    </font>
    <font>
      <sz val="9"/>
      <color theme="1"/>
      <name val="Aptos"/>
      <family val="2"/>
    </font>
    <font>
      <b/>
      <sz val="9"/>
      <color theme="1"/>
      <name val="Aptos"/>
      <family val="2"/>
    </font>
    <font>
      <b/>
      <sz val="10"/>
      <color rgb="FF000000"/>
      <name val="Aptos"/>
      <family val="2"/>
    </font>
    <font>
      <sz val="10"/>
      <color rgb="FF031795"/>
      <name val="Aptos"/>
      <family val="2"/>
    </font>
    <font>
      <sz val="10"/>
      <color theme="1"/>
      <name val="Aptos"/>
      <family val="2"/>
    </font>
    <font>
      <b/>
      <sz val="10"/>
      <color theme="1"/>
      <name val="Aptos"/>
      <family val="2"/>
    </font>
    <font>
      <sz val="11"/>
      <color theme="1"/>
      <name val="Aptos"/>
      <family val="2"/>
    </font>
    <font>
      <b/>
      <sz val="11"/>
      <color rgb="FF000000"/>
      <name val="Aptos"/>
      <family val="2"/>
    </font>
    <font>
      <sz val="11"/>
      <color rgb="FF000000"/>
      <name val="Aptos"/>
      <family val="2"/>
    </font>
    <font>
      <sz val="11"/>
      <name val="Aptos"/>
      <family val="2"/>
    </font>
    <font>
      <sz val="11"/>
      <color theme="0"/>
      <name val="Aptos"/>
      <family val="2"/>
    </font>
    <font>
      <sz val="11"/>
      <color rgb="FFFFFFFF"/>
      <name val="Aptos"/>
      <family val="2"/>
    </font>
    <font>
      <b/>
      <sz val="11"/>
      <color rgb="FF00757E"/>
      <name val="Aptos"/>
      <family val="2"/>
    </font>
    <font>
      <vertAlign val="superscript"/>
      <sz val="11"/>
      <color rgb="FF000000"/>
      <name val="Aptos"/>
      <family val="2"/>
    </font>
    <font>
      <b/>
      <vertAlign val="superscript"/>
      <sz val="11"/>
      <color rgb="FF000000"/>
      <name val="Aptos"/>
      <family val="2"/>
    </font>
    <font>
      <i/>
      <sz val="11"/>
      <color rgb="FF000000"/>
      <name val="Aptos"/>
      <family val="2"/>
    </font>
    <font>
      <b/>
      <i/>
      <sz val="11"/>
      <color rgb="FF000000"/>
      <name val="Aptos"/>
      <family val="2"/>
    </font>
    <font>
      <b/>
      <sz val="11"/>
      <name val="Aptos"/>
      <family val="2"/>
    </font>
    <font>
      <vertAlign val="subscript"/>
      <sz val="11"/>
      <color rgb="FF000000"/>
      <name val="Aptos"/>
      <family val="2"/>
    </font>
    <font>
      <b/>
      <sz val="11"/>
      <color rgb="FF7F160E"/>
      <name val="Aptos"/>
      <family val="2"/>
    </font>
    <font>
      <b/>
      <vertAlign val="subscript"/>
      <sz val="11"/>
      <color rgb="FF000000"/>
      <name val="Aptos"/>
      <family val="2"/>
    </font>
    <font>
      <sz val="11"/>
      <color rgb="FFEE2724"/>
      <name val="Aptos"/>
      <family val="2"/>
    </font>
    <font>
      <sz val="11"/>
      <color rgb="FFFFFFFF"/>
      <name val="Aptos Display"/>
      <family val="2"/>
      <scheme val="major"/>
    </font>
    <font>
      <b/>
      <sz val="11"/>
      <color rgb="FF00757E"/>
      <name val="Aptos Display"/>
      <family val="2"/>
      <scheme val="major"/>
    </font>
    <font>
      <b/>
      <sz val="11"/>
      <color rgb="FF000000"/>
      <name val="Aptos Display"/>
      <family val="2"/>
      <scheme val="major"/>
    </font>
    <font>
      <strike/>
      <sz val="11"/>
      <name val="Aptos"/>
      <family val="2"/>
    </font>
    <font>
      <sz val="11"/>
      <color rgb="FF00757E"/>
      <name val="Aptos"/>
      <family val="2"/>
    </font>
    <font>
      <sz val="11"/>
      <color rgb="FFFF0090"/>
      <name val="Aptos"/>
      <family val="2"/>
    </font>
    <font>
      <sz val="10"/>
      <name val="Times New Roman"/>
      <family val="1"/>
    </font>
    <font>
      <i/>
      <sz val="10"/>
      <color rgb="FF000000"/>
      <name val="Aptos"/>
      <family val="2"/>
    </font>
    <font>
      <i/>
      <sz val="10"/>
      <name val="Aptos"/>
      <family val="2"/>
    </font>
    <font>
      <vertAlign val="superscript"/>
      <sz val="11"/>
      <name val="Aptos"/>
      <family val="2"/>
    </font>
    <font>
      <i/>
      <vertAlign val="subscript"/>
      <sz val="10"/>
      <color rgb="FF000000"/>
      <name val="Aptos"/>
      <family val="2"/>
    </font>
  </fonts>
  <fills count="33">
    <fill>
      <patternFill patternType="none"/>
    </fill>
    <fill>
      <patternFill patternType="gray125"/>
    </fill>
    <fill>
      <patternFill patternType="solid">
        <fgColor rgb="FF000000"/>
        <bgColor indexed="64"/>
      </patternFill>
    </fill>
    <fill>
      <patternFill patternType="solid">
        <fgColor rgb="FF486383"/>
        <bgColor indexed="64"/>
      </patternFill>
    </fill>
    <fill>
      <patternFill patternType="solid">
        <fgColor rgb="FFFFCAC6"/>
        <bgColor indexed="64"/>
      </patternFill>
    </fill>
    <fill>
      <patternFill patternType="solid">
        <fgColor rgb="FFD9C6F9"/>
        <bgColor indexed="64"/>
      </patternFill>
    </fill>
    <fill>
      <patternFill patternType="solid">
        <fgColor rgb="FFFFFFFF"/>
        <bgColor indexed="64"/>
      </patternFill>
    </fill>
    <fill>
      <patternFill patternType="solid">
        <fgColor rgb="FFCCEEFF"/>
        <bgColor indexed="64"/>
      </patternFill>
    </fill>
    <fill>
      <patternFill patternType="solid">
        <fgColor rgb="FFFFF7C3"/>
        <bgColor indexed="64"/>
      </patternFill>
    </fill>
    <fill>
      <patternFill patternType="solid">
        <fgColor rgb="FFDBDBDB"/>
        <bgColor indexed="64"/>
      </patternFill>
    </fill>
    <fill>
      <patternFill patternType="solid">
        <fgColor rgb="FF23559F"/>
        <bgColor indexed="64"/>
      </patternFill>
    </fill>
    <fill>
      <patternFill patternType="solid">
        <fgColor rgb="FF1C447F"/>
        <bgColor indexed="64"/>
      </patternFill>
    </fill>
    <fill>
      <patternFill patternType="solid">
        <fgColor rgb="FF494949"/>
        <bgColor indexed="64"/>
      </patternFill>
    </fill>
    <fill>
      <patternFill patternType="solid">
        <fgColor rgb="FF203864"/>
        <bgColor indexed="64"/>
      </patternFill>
    </fill>
    <fill>
      <patternFill patternType="solid">
        <fgColor rgb="FF2E75B6"/>
        <bgColor indexed="64"/>
      </patternFill>
    </fill>
    <fill>
      <patternFill patternType="solid">
        <fgColor rgb="FFC00000"/>
        <bgColor indexed="64"/>
      </patternFill>
    </fill>
    <fill>
      <patternFill patternType="solid">
        <fgColor rgb="FFDEF3C0"/>
        <bgColor indexed="64"/>
      </patternFill>
    </fill>
    <fill>
      <patternFill patternType="solid">
        <fgColor rgb="FFFEEAC5"/>
        <bgColor indexed="64"/>
      </patternFill>
    </fill>
    <fill>
      <patternFill patternType="solid">
        <fgColor rgb="FFC0CAFB"/>
        <bgColor indexed="64"/>
      </patternFill>
    </fill>
    <fill>
      <patternFill patternType="solid">
        <fgColor rgb="FF808080"/>
        <bgColor indexed="64"/>
      </patternFill>
    </fill>
    <fill>
      <patternFill patternType="solid">
        <fgColor rgb="FF242424"/>
        <bgColor indexed="64"/>
      </patternFill>
    </fill>
    <fill>
      <patternFill patternType="solid">
        <fgColor rgb="FF325C77"/>
        <bgColor indexed="64"/>
      </patternFill>
    </fill>
    <fill>
      <patternFill patternType="solid">
        <fgColor rgb="FF4987AE"/>
        <bgColor indexed="64"/>
      </patternFill>
    </fill>
    <fill>
      <patternFill patternType="solid">
        <fgColor rgb="FFD6002A"/>
        <bgColor indexed="64"/>
      </patternFill>
    </fill>
    <fill>
      <patternFill patternType="solid">
        <fgColor rgb="FFEA7F94"/>
        <bgColor indexed="64"/>
      </patternFill>
    </fill>
    <fill>
      <patternFill patternType="solid">
        <fgColor rgb="FFF3F5F7"/>
        <bgColor indexed="64"/>
      </patternFill>
    </fill>
    <fill>
      <patternFill patternType="solid">
        <fgColor rgb="FFBFE4FF"/>
        <bgColor indexed="64"/>
      </patternFill>
    </fill>
    <fill>
      <patternFill patternType="solid">
        <fgColor rgb="FFB6B6B6"/>
        <bgColor indexed="64"/>
      </patternFill>
    </fill>
    <fill>
      <patternFill patternType="solid">
        <fgColor rgb="FFEDEDEE"/>
        <bgColor indexed="64"/>
      </patternFill>
    </fill>
    <fill>
      <patternFill patternType="solid">
        <fgColor rgb="FFE6ECF7"/>
        <bgColor indexed="64"/>
      </patternFill>
    </fill>
    <fill>
      <patternFill patternType="solid">
        <fgColor theme="0"/>
        <bgColor indexed="64"/>
      </patternFill>
    </fill>
    <fill>
      <patternFill patternType="solid">
        <fgColor rgb="FF00757E"/>
        <bgColor indexed="64"/>
      </patternFill>
    </fill>
    <fill>
      <patternFill patternType="solid">
        <fgColor rgb="FFCCE3E5"/>
        <bgColor indexed="64"/>
      </patternFill>
    </fill>
  </fills>
  <borders count="108">
    <border>
      <left/>
      <right/>
      <top/>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right/>
      <top style="thin">
        <color rgb="FFFFFFFF"/>
      </top>
      <bottom/>
      <diagonal/>
    </border>
    <border>
      <left/>
      <right style="thin">
        <color rgb="FFFFFFFF"/>
      </right>
      <top style="thin">
        <color rgb="FFFFFFFF"/>
      </top>
      <bottom/>
      <diagonal/>
    </border>
    <border>
      <left style="thin">
        <color rgb="FFFFFFFF"/>
      </left>
      <right/>
      <top/>
      <bottom/>
      <diagonal/>
    </border>
    <border>
      <left style="thin">
        <color rgb="FF000000"/>
      </left>
      <right/>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FFFFFF"/>
      </bottom>
      <diagonal/>
    </border>
    <border>
      <left style="thin">
        <color rgb="FF000000"/>
      </left>
      <right style="thin">
        <color rgb="FFFFFFFF"/>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000000"/>
      </top>
      <bottom style="thin">
        <color rgb="FFFFFFFF"/>
      </bottom>
      <diagonal/>
    </border>
    <border>
      <left style="thin">
        <color rgb="FF414042"/>
      </left>
      <right style="thin">
        <color rgb="FF414042"/>
      </right>
      <top style="thin">
        <color rgb="FF414042"/>
      </top>
      <bottom style="thin">
        <color rgb="FF414042"/>
      </bottom>
      <diagonal/>
    </border>
    <border>
      <left/>
      <right/>
      <top style="thin">
        <color rgb="FF414042"/>
      </top>
      <bottom/>
      <diagonal/>
    </border>
    <border>
      <left/>
      <right style="thin">
        <color rgb="FF414042"/>
      </right>
      <top style="thin">
        <color rgb="FF414042"/>
      </top>
      <bottom style="thin">
        <color rgb="FF414042"/>
      </bottom>
      <diagonal/>
    </border>
    <border>
      <left style="thin">
        <color rgb="FF414042"/>
      </left>
      <right/>
      <top/>
      <bottom/>
      <diagonal/>
    </border>
    <border>
      <left style="thin">
        <color rgb="FF414042"/>
      </left>
      <right style="thin">
        <color rgb="FF414042"/>
      </right>
      <top style="thin">
        <color rgb="FF414042"/>
      </top>
      <bottom/>
      <diagonal/>
    </border>
    <border>
      <left style="thin">
        <color rgb="FF414042"/>
      </left>
      <right style="thin">
        <color rgb="FF000000"/>
      </right>
      <top style="thin">
        <color rgb="FF414042"/>
      </top>
      <bottom style="thin">
        <color rgb="FF414042"/>
      </bottom>
      <diagonal/>
    </border>
    <border>
      <left style="thin">
        <color rgb="FF414042"/>
      </left>
      <right/>
      <top style="thin">
        <color rgb="FF414042"/>
      </top>
      <bottom/>
      <diagonal/>
    </border>
    <border>
      <left style="thin">
        <color rgb="FF414042"/>
      </left>
      <right style="thin">
        <color rgb="FF414042"/>
      </right>
      <top style="thin">
        <color rgb="FF414042"/>
      </top>
      <bottom style="thin">
        <color rgb="FF000000"/>
      </bottom>
      <diagonal/>
    </border>
    <border>
      <left style="thin">
        <color rgb="FF414042"/>
      </left>
      <right style="thin">
        <color rgb="FF414042"/>
      </right>
      <top/>
      <bottom style="thin">
        <color rgb="FF414042"/>
      </bottom>
      <diagonal/>
    </border>
    <border>
      <left style="thin">
        <color rgb="FF414042"/>
      </left>
      <right style="thin">
        <color rgb="FF000000"/>
      </right>
      <top style="thin">
        <color rgb="FF414042"/>
      </top>
      <bottom style="thin">
        <color rgb="FF000000"/>
      </bottom>
      <diagonal/>
    </border>
    <border>
      <left style="thin">
        <color rgb="FF000000"/>
      </left>
      <right style="thin">
        <color rgb="FF414042"/>
      </right>
      <top style="thin">
        <color rgb="FF414042"/>
      </top>
      <bottom/>
      <diagonal/>
    </border>
    <border>
      <left style="thin">
        <color rgb="FF000000"/>
      </left>
      <right style="thin">
        <color rgb="FF414042"/>
      </right>
      <top/>
      <bottom/>
      <diagonal/>
    </border>
    <border>
      <left style="thin">
        <color rgb="FF414042"/>
      </left>
      <right style="thin">
        <color rgb="FF414042"/>
      </right>
      <top/>
      <bottom/>
      <diagonal/>
    </border>
    <border>
      <left/>
      <right style="thin">
        <color rgb="FF414042"/>
      </right>
      <top style="thin">
        <color rgb="FF414042"/>
      </top>
      <bottom/>
      <diagonal/>
    </border>
    <border>
      <left style="thin">
        <color rgb="FF414042"/>
      </left>
      <right/>
      <top/>
      <bottom style="thin">
        <color rgb="FF414042"/>
      </bottom>
      <diagonal/>
    </border>
    <border>
      <left style="thin">
        <color rgb="FF000000"/>
      </left>
      <right style="thin">
        <color rgb="FF414042"/>
      </right>
      <top/>
      <bottom style="thin">
        <color rgb="FF000000"/>
      </bottom>
      <diagonal/>
    </border>
    <border>
      <left style="thin">
        <color rgb="FF414042"/>
      </left>
      <right style="thin">
        <color rgb="FF414042"/>
      </right>
      <top/>
      <bottom style="thin">
        <color rgb="FF000000"/>
      </bottom>
      <diagonal/>
    </border>
    <border>
      <left style="thin">
        <color rgb="FF000000"/>
      </left>
      <right style="thin">
        <color rgb="FF414042"/>
      </right>
      <top style="thin">
        <color rgb="FF414042"/>
      </top>
      <bottom style="thin">
        <color rgb="FF414042"/>
      </bottom>
      <diagonal/>
    </border>
    <border>
      <left style="thin">
        <color rgb="FF000000"/>
      </left>
      <right style="thin">
        <color rgb="FF414042"/>
      </right>
      <top style="thin">
        <color rgb="FF414042"/>
      </top>
      <bottom style="thin">
        <color rgb="FF000000"/>
      </bottom>
      <diagonal/>
    </border>
    <border>
      <left style="thin">
        <color rgb="FF000000"/>
      </left>
      <right/>
      <top style="thin">
        <color rgb="FF414042"/>
      </top>
      <bottom/>
      <diagonal/>
    </border>
    <border>
      <left style="thin">
        <color rgb="FF000000"/>
      </left>
      <right style="thin">
        <color rgb="FF000000"/>
      </right>
      <top style="thin">
        <color rgb="FF414042"/>
      </top>
      <bottom style="thin">
        <color rgb="FF414042"/>
      </bottom>
      <diagonal/>
    </border>
    <border>
      <left style="thin">
        <color rgb="FF000000"/>
      </left>
      <right style="thin">
        <color rgb="FF000000"/>
      </right>
      <top style="thin">
        <color rgb="FF000000"/>
      </top>
      <bottom style="thin">
        <color rgb="FF414042"/>
      </bottom>
      <diagonal/>
    </border>
    <border>
      <left style="thin">
        <color rgb="FF000000"/>
      </left>
      <right style="thin">
        <color rgb="FF000000"/>
      </right>
      <top style="thin">
        <color rgb="FF414042"/>
      </top>
      <bottom style="thin">
        <color rgb="FF000000"/>
      </bottom>
      <diagonal/>
    </border>
    <border>
      <left style="thin">
        <color rgb="FF000000"/>
      </left>
      <right style="thin">
        <color rgb="FF414042"/>
      </right>
      <top/>
      <bottom style="thin">
        <color rgb="FF414042"/>
      </bottom>
      <diagonal/>
    </border>
    <border>
      <left style="thin">
        <color rgb="FF000000"/>
      </left>
      <right style="thin">
        <color rgb="FF414042"/>
      </right>
      <top style="thin">
        <color rgb="FF000000"/>
      </top>
      <bottom/>
      <diagonal/>
    </border>
    <border>
      <left style="thin">
        <color rgb="FF000000"/>
      </left>
      <right style="thin">
        <color rgb="FF414042"/>
      </right>
      <top style="thin">
        <color rgb="FF000000"/>
      </top>
      <bottom style="thin">
        <color rgb="FF000000"/>
      </bottom>
      <diagonal/>
    </border>
    <border>
      <left style="thin">
        <color rgb="FF414042"/>
      </left>
      <right style="thin">
        <color rgb="FF000000"/>
      </right>
      <top style="thin">
        <color rgb="FF414042"/>
      </top>
      <bottom/>
      <diagonal/>
    </border>
    <border>
      <left style="thin">
        <color rgb="FF414042"/>
      </left>
      <right style="thin">
        <color rgb="FF000000"/>
      </right>
      <top/>
      <bottom style="thin">
        <color rgb="FF414042"/>
      </bottom>
      <diagonal/>
    </border>
    <border>
      <left style="thin">
        <color rgb="FF414042"/>
      </left>
      <right/>
      <top/>
      <bottom style="thin">
        <color rgb="FF000000"/>
      </bottom>
      <diagonal/>
    </border>
    <border>
      <left style="thin">
        <color rgb="FF000000"/>
      </left>
      <right style="thin">
        <color rgb="FF000000"/>
      </right>
      <top style="thin">
        <color rgb="FF414042"/>
      </top>
      <bottom/>
      <diagonal/>
    </border>
    <border>
      <left style="thin">
        <color indexed="64"/>
      </left>
      <right style="thin">
        <color indexed="64"/>
      </right>
      <top style="thin">
        <color indexed="64"/>
      </top>
      <bottom style="thin">
        <color indexed="64"/>
      </bottom>
      <diagonal/>
    </border>
    <border>
      <left style="thin">
        <color rgb="FF414042"/>
      </left>
      <right/>
      <top style="thin">
        <color rgb="FF414042"/>
      </top>
      <bottom style="thin">
        <color rgb="FF414042"/>
      </bottom>
      <diagonal/>
    </border>
    <border>
      <left/>
      <right style="thin">
        <color rgb="FF414042"/>
      </right>
      <top/>
      <bottom/>
      <diagonal/>
    </border>
    <border>
      <left/>
      <right/>
      <top style="thin">
        <color rgb="FF414042"/>
      </top>
      <bottom style="thin">
        <color rgb="FF414042"/>
      </bottom>
      <diagonal/>
    </border>
    <border>
      <left/>
      <right style="thin">
        <color rgb="FF000000"/>
      </right>
      <top style="thin">
        <color rgb="FF414042"/>
      </top>
      <bottom style="thin">
        <color rgb="FF414042"/>
      </bottom>
      <diagonal/>
    </border>
    <border>
      <left style="thin">
        <color rgb="FF000000"/>
      </left>
      <right style="thin">
        <color theme="0"/>
      </right>
      <top style="thin">
        <color rgb="FF000000"/>
      </top>
      <bottom style="thin">
        <color rgb="FF414042"/>
      </bottom>
      <diagonal/>
    </border>
    <border>
      <left style="thin">
        <color theme="0"/>
      </left>
      <right style="thin">
        <color theme="0"/>
      </right>
      <top style="thin">
        <color rgb="FF000000"/>
      </top>
      <bottom style="thin">
        <color rgb="FF414042"/>
      </bottom>
      <diagonal/>
    </border>
    <border>
      <left style="thin">
        <color theme="0"/>
      </left>
      <right style="thin">
        <color rgb="FF000000"/>
      </right>
      <top style="thin">
        <color rgb="FF000000"/>
      </top>
      <bottom style="thin">
        <color rgb="FF414042"/>
      </bottom>
      <diagonal/>
    </border>
    <border>
      <left style="thin">
        <color rgb="FF000000"/>
      </left>
      <right style="thin">
        <color theme="0"/>
      </right>
      <top style="thin">
        <color rgb="FF000000"/>
      </top>
      <bottom/>
      <diagonal/>
    </border>
    <border>
      <left style="thin">
        <color theme="0"/>
      </left>
      <right style="thin">
        <color theme="0"/>
      </right>
      <top/>
      <bottom style="thin">
        <color rgb="FF414042"/>
      </bottom>
      <diagonal/>
    </border>
    <border>
      <left style="thin">
        <color rgb="FF000000"/>
      </left>
      <right style="thin">
        <color rgb="FF000000"/>
      </right>
      <top/>
      <bottom style="thin">
        <color rgb="FF414042"/>
      </bottom>
      <diagonal/>
    </border>
    <border>
      <left/>
      <right/>
      <top style="thin">
        <color rgb="FF414042"/>
      </top>
      <bottom style="thin">
        <color rgb="FF000000"/>
      </bottom>
      <diagonal/>
    </border>
    <border>
      <left style="thin">
        <color rgb="FF414042"/>
      </left>
      <right/>
      <top style="thin">
        <color rgb="FF414042"/>
      </top>
      <bottom style="thin">
        <color rgb="FF000000"/>
      </bottom>
      <diagonal/>
    </border>
    <border>
      <left style="medium">
        <color indexed="64"/>
      </left>
      <right style="thin">
        <color rgb="FF414042"/>
      </right>
      <top style="medium">
        <color indexed="64"/>
      </top>
      <bottom style="thin">
        <color rgb="FF414042"/>
      </bottom>
      <diagonal/>
    </border>
    <border>
      <left style="thin">
        <color rgb="FF414042"/>
      </left>
      <right style="thin">
        <color rgb="FF414042"/>
      </right>
      <top style="medium">
        <color indexed="64"/>
      </top>
      <bottom style="thin">
        <color rgb="FF414042"/>
      </bottom>
      <diagonal/>
    </border>
    <border>
      <left style="thin">
        <color rgb="FF414042"/>
      </left>
      <right style="medium">
        <color indexed="64"/>
      </right>
      <top style="medium">
        <color indexed="64"/>
      </top>
      <bottom style="thin">
        <color rgb="FF414042"/>
      </bottom>
      <diagonal/>
    </border>
    <border>
      <left style="medium">
        <color indexed="64"/>
      </left>
      <right style="thin">
        <color rgb="FF414042"/>
      </right>
      <top style="thin">
        <color rgb="FF414042"/>
      </top>
      <bottom style="thin">
        <color rgb="FF414042"/>
      </bottom>
      <diagonal/>
    </border>
    <border>
      <left style="thin">
        <color rgb="FF414042"/>
      </left>
      <right style="medium">
        <color indexed="64"/>
      </right>
      <top style="thin">
        <color rgb="FF414042"/>
      </top>
      <bottom style="thin">
        <color rgb="FF414042"/>
      </bottom>
      <diagonal/>
    </border>
    <border>
      <left style="thin">
        <color rgb="FF414042"/>
      </left>
      <right style="thin">
        <color indexed="64"/>
      </right>
      <top style="thin">
        <color rgb="FF414042"/>
      </top>
      <bottom style="thin">
        <color rgb="FF414042"/>
      </bottom>
      <diagonal/>
    </border>
    <border>
      <left style="medium">
        <color indexed="64"/>
      </left>
      <right style="thin">
        <color rgb="FF414042"/>
      </right>
      <top style="thin">
        <color rgb="FF414042"/>
      </top>
      <bottom/>
      <diagonal/>
    </border>
    <border>
      <left style="thin">
        <color rgb="FF414042"/>
      </left>
      <right style="medium">
        <color indexed="64"/>
      </right>
      <top style="thin">
        <color rgb="FF414042"/>
      </top>
      <bottom/>
      <diagonal/>
    </border>
    <border>
      <left style="thin">
        <color theme="0"/>
      </left>
      <right style="thin">
        <color theme="0"/>
      </right>
      <top style="thin">
        <color rgb="FF000000"/>
      </top>
      <bottom/>
      <diagonal/>
    </border>
    <border>
      <left style="medium">
        <color rgb="FF000000"/>
      </left>
      <right style="thin">
        <color rgb="FF414042"/>
      </right>
      <top style="medium">
        <color rgb="FF000000"/>
      </top>
      <bottom style="thin">
        <color rgb="FF414042"/>
      </bottom>
      <diagonal/>
    </border>
    <border>
      <left style="thin">
        <color rgb="FF414042"/>
      </left>
      <right style="thin">
        <color rgb="FF414042"/>
      </right>
      <top style="medium">
        <color rgb="FF000000"/>
      </top>
      <bottom style="thin">
        <color rgb="FF414042"/>
      </bottom>
      <diagonal/>
    </border>
    <border>
      <left style="thin">
        <color rgb="FF414042"/>
      </left>
      <right/>
      <top style="medium">
        <color rgb="FF000000"/>
      </top>
      <bottom style="thin">
        <color rgb="FF414042"/>
      </bottom>
      <diagonal/>
    </border>
    <border>
      <left style="medium">
        <color rgb="FF000000"/>
      </left>
      <right style="thin">
        <color rgb="FF414042"/>
      </right>
      <top style="thin">
        <color rgb="FF414042"/>
      </top>
      <bottom style="thin">
        <color rgb="FF414042"/>
      </bottom>
      <diagonal/>
    </border>
    <border>
      <left style="medium">
        <color rgb="FF000000"/>
      </left>
      <right style="thin">
        <color rgb="FF414042"/>
      </right>
      <top style="thin">
        <color rgb="FF414042"/>
      </top>
      <bottom style="medium">
        <color rgb="FF000000"/>
      </bottom>
      <diagonal/>
    </border>
    <border>
      <left style="thin">
        <color rgb="FF414042"/>
      </left>
      <right style="thin">
        <color rgb="FF414042"/>
      </right>
      <top style="thin">
        <color rgb="FF414042"/>
      </top>
      <bottom style="medium">
        <color rgb="FF000000"/>
      </bottom>
      <diagonal/>
    </border>
    <border>
      <left style="thin">
        <color rgb="FF414042"/>
      </left>
      <right/>
      <top style="thin">
        <color rgb="FF414042"/>
      </top>
      <bottom style="medium">
        <color indexed="64"/>
      </bottom>
      <diagonal/>
    </border>
    <border>
      <left style="thin">
        <color indexed="64"/>
      </left>
      <right style="thin">
        <color indexed="64"/>
      </right>
      <top style="thin">
        <color indexed="64"/>
      </top>
      <bottom style="medium">
        <color indexed="64"/>
      </bottom>
      <diagonal/>
    </border>
    <border>
      <left style="thin">
        <color rgb="FF414042"/>
      </left>
      <right style="thin">
        <color rgb="FF414042"/>
      </right>
      <top style="thin">
        <color rgb="FF41404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
      <left style="thin">
        <color rgb="FF000000"/>
      </left>
      <right style="thin">
        <color rgb="FF414042"/>
      </right>
      <top/>
      <bottom style="thin">
        <color indexed="64"/>
      </bottom>
      <diagonal/>
    </border>
    <border>
      <left style="thin">
        <color rgb="FF414042"/>
      </left>
      <right/>
      <top style="thin">
        <color rgb="FF414042"/>
      </top>
      <bottom style="thin">
        <color indexed="64"/>
      </bottom>
      <diagonal/>
    </border>
    <border>
      <left/>
      <right style="thin">
        <color rgb="FF000000"/>
      </right>
      <top style="thin">
        <color rgb="FF414042"/>
      </top>
      <bottom style="thin">
        <color indexed="64"/>
      </bottom>
      <diagonal/>
    </border>
    <border>
      <left style="thin">
        <color rgb="FF414042"/>
      </left>
      <right style="thin">
        <color rgb="FF000000"/>
      </right>
      <top style="thin">
        <color rgb="FF414042"/>
      </top>
      <bottom style="thin">
        <color indexed="64"/>
      </bottom>
      <diagonal/>
    </border>
    <border>
      <left/>
      <right style="thin">
        <color rgb="FF414042"/>
      </right>
      <top/>
      <bottom style="thin">
        <color rgb="FF414042"/>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414042"/>
      </right>
      <top style="thin">
        <color rgb="FF414042"/>
      </top>
      <bottom style="thin">
        <color indexed="64"/>
      </bottom>
      <diagonal/>
    </border>
    <border>
      <left style="thin">
        <color rgb="FF000000"/>
      </left>
      <right style="thin">
        <color rgb="FF414042"/>
      </right>
      <top style="thin">
        <color rgb="FF414042"/>
      </top>
      <bottom style="thin">
        <color indexed="64"/>
      </bottom>
      <diagonal/>
    </border>
    <border>
      <left style="thin">
        <color rgb="FF000000"/>
      </left>
      <right style="thin">
        <color rgb="FF000000"/>
      </right>
      <top style="thin">
        <color rgb="FF414042"/>
      </top>
      <bottom style="thin">
        <color indexed="64"/>
      </bottom>
      <diagonal/>
    </border>
    <border>
      <left style="thin">
        <color indexed="64"/>
      </left>
      <right style="thin">
        <color indexed="64"/>
      </right>
      <top style="thin">
        <color rgb="FF414042"/>
      </top>
      <bottom style="thin">
        <color rgb="FF414042"/>
      </bottom>
      <diagonal/>
    </border>
    <border>
      <left style="thin">
        <color indexed="64"/>
      </left>
      <right style="thin">
        <color indexed="64"/>
      </right>
      <top style="thin">
        <color rgb="FF414042"/>
      </top>
      <bottom style="thin">
        <color indexed="64"/>
      </bottom>
      <diagonal/>
    </border>
    <border>
      <left style="thin">
        <color theme="0"/>
      </left>
      <right style="thin">
        <color indexed="64"/>
      </right>
      <top style="thin">
        <color indexed="64"/>
      </top>
      <bottom style="thin">
        <color rgb="FF414042"/>
      </bottom>
      <diagonal/>
    </border>
    <border>
      <left/>
      <right/>
      <top style="thin">
        <color indexed="64"/>
      </top>
      <bottom/>
      <diagonal/>
    </border>
  </borders>
  <cellStyleXfs count="11">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33" fillId="0" borderId="0" applyFont="0" applyFill="0" applyBorder="0" applyAlignment="0" applyProtection="0"/>
    <xf numFmtId="9" fontId="33" fillId="0" borderId="0" applyFont="0" applyFill="0" applyBorder="0" applyAlignment="0" applyProtection="0"/>
    <xf numFmtId="0" fontId="34" fillId="0" borderId="0"/>
    <xf numFmtId="0" fontId="33" fillId="0" borderId="0"/>
    <xf numFmtId="0" fontId="38" fillId="0" borderId="0"/>
  </cellStyleXfs>
  <cellXfs count="805">
    <xf numFmtId="0" fontId="0" fillId="0" borderId="0" xfId="0"/>
    <xf numFmtId="0" fontId="2" fillId="0" borderId="0" xfId="1">
      <alignment wrapText="1"/>
    </xf>
    <xf numFmtId="0" fontId="8" fillId="3" borderId="2" xfId="0" applyFont="1" applyFill="1" applyBorder="1" applyAlignment="1">
      <alignment wrapText="1"/>
    </xf>
    <xf numFmtId="0" fontId="9" fillId="4" borderId="2" xfId="0" applyFont="1" applyFill="1" applyBorder="1" applyAlignment="1">
      <alignment horizontal="left" wrapText="1"/>
    </xf>
    <xf numFmtId="0" fontId="10" fillId="0" borderId="2" xfId="0" applyFont="1" applyBorder="1" applyAlignment="1">
      <alignment vertical="center" wrapText="1"/>
    </xf>
    <xf numFmtId="0" fontId="2" fillId="0" borderId="5" xfId="0" applyFont="1" applyBorder="1" applyAlignment="1">
      <alignment wrapText="1"/>
    </xf>
    <xf numFmtId="0" fontId="2" fillId="0" borderId="6" xfId="0" applyFont="1" applyBorder="1" applyAlignment="1">
      <alignment wrapText="1"/>
    </xf>
    <xf numFmtId="0" fontId="2" fillId="5" borderId="2" xfId="0" applyFont="1" applyFill="1" applyBorder="1" applyAlignment="1">
      <alignment horizontal="left" wrapText="1"/>
    </xf>
    <xf numFmtId="0" fontId="2" fillId="5" borderId="2" xfId="0" applyFont="1" applyFill="1" applyBorder="1" applyAlignment="1">
      <alignment horizontal="left" wrapText="1" indent="1"/>
    </xf>
    <xf numFmtId="0" fontId="2" fillId="0" borderId="7" xfId="0" applyFont="1" applyBorder="1" applyAlignment="1">
      <alignment wrapText="1"/>
    </xf>
    <xf numFmtId="0" fontId="13" fillId="7" borderId="9" xfId="0" applyFont="1" applyFill="1" applyBorder="1" applyAlignment="1">
      <alignment horizontal="center" wrapText="1"/>
    </xf>
    <xf numFmtId="0" fontId="12" fillId="7" borderId="6" xfId="0" applyFont="1" applyFill="1" applyBorder="1" applyAlignment="1">
      <alignment wrapText="1"/>
    </xf>
    <xf numFmtId="0" fontId="14" fillId="7" borderId="0" xfId="0" applyFont="1" applyFill="1" applyAlignment="1">
      <alignment horizontal="left" wrapText="1"/>
    </xf>
    <xf numFmtId="0" fontId="12" fillId="7" borderId="0" xfId="0" applyFont="1" applyFill="1" applyAlignment="1">
      <alignment horizontal="right" wrapText="1"/>
    </xf>
    <xf numFmtId="0" fontId="14" fillId="7" borderId="10" xfId="0" applyFont="1" applyFill="1" applyBorder="1" applyAlignment="1">
      <alignment horizontal="left" wrapText="1"/>
    </xf>
    <xf numFmtId="164" fontId="14" fillId="7" borderId="0" xfId="0" applyNumberFormat="1" applyFont="1" applyFill="1" applyAlignment="1">
      <alignment horizontal="left" wrapText="1"/>
    </xf>
    <xf numFmtId="0" fontId="12" fillId="7" borderId="11" xfId="0" applyFont="1" applyFill="1" applyBorder="1" applyAlignment="1">
      <alignment wrapText="1"/>
    </xf>
    <xf numFmtId="0" fontId="12" fillId="6" borderId="12" xfId="0" applyFont="1" applyFill="1" applyBorder="1" applyAlignment="1">
      <alignment wrapText="1"/>
    </xf>
    <xf numFmtId="164" fontId="15" fillId="6" borderId="7" xfId="0" applyNumberFormat="1" applyFont="1" applyFill="1" applyBorder="1" applyAlignment="1">
      <alignment horizontal="left" wrapText="1"/>
    </xf>
    <xf numFmtId="0" fontId="12" fillId="6" borderId="6" xfId="0" applyFont="1" applyFill="1" applyBorder="1" applyAlignment="1">
      <alignment wrapText="1"/>
    </xf>
    <xf numFmtId="0" fontId="15" fillId="6" borderId="0" xfId="0" applyFont="1" applyFill="1" applyAlignment="1">
      <alignment horizontal="left" wrapText="1"/>
    </xf>
    <xf numFmtId="0" fontId="13" fillId="6" borderId="0" xfId="0" applyFont="1" applyFill="1" applyAlignment="1">
      <alignment horizontal="left" wrapText="1"/>
    </xf>
    <xf numFmtId="164" fontId="15" fillId="6" borderId="0" xfId="0" applyNumberFormat="1" applyFont="1" applyFill="1" applyAlignment="1">
      <alignment horizontal="left" wrapText="1"/>
    </xf>
    <xf numFmtId="165" fontId="15" fillId="6" borderId="0" xfId="0" applyNumberFormat="1" applyFont="1" applyFill="1" applyAlignment="1">
      <alignment horizontal="left" wrapText="1"/>
    </xf>
    <xf numFmtId="0" fontId="13" fillId="6" borderId="0" xfId="0" applyFont="1" applyFill="1" applyAlignment="1">
      <alignment wrapText="1"/>
    </xf>
    <xf numFmtId="165" fontId="15" fillId="6" borderId="0" xfId="0" applyNumberFormat="1" applyFont="1" applyFill="1" applyAlignment="1">
      <alignment wrapText="1"/>
    </xf>
    <xf numFmtId="0" fontId="15" fillId="6" borderId="7" xfId="0" applyFont="1" applyFill="1" applyBorder="1" applyAlignment="1">
      <alignment horizontal="left" wrapText="1"/>
    </xf>
    <xf numFmtId="0" fontId="15" fillId="6" borderId="9" xfId="0" applyFont="1" applyFill="1" applyBorder="1" applyAlignment="1">
      <alignment horizontal="left" wrapText="1"/>
    </xf>
    <xf numFmtId="0" fontId="15" fillId="6" borderId="10" xfId="0" applyFont="1" applyFill="1" applyBorder="1" applyAlignment="1">
      <alignment horizontal="left" wrapText="1"/>
    </xf>
    <xf numFmtId="0" fontId="15" fillId="6" borderId="0" xfId="0" applyFont="1" applyFill="1" applyAlignment="1">
      <alignment horizontal="center" wrapText="1"/>
    </xf>
    <xf numFmtId="0" fontId="15" fillId="6" borderId="10" xfId="0" applyFont="1" applyFill="1" applyBorder="1" applyAlignment="1">
      <alignment horizontal="center" wrapText="1"/>
    </xf>
    <xf numFmtId="164" fontId="15" fillId="6" borderId="0" xfId="0" applyNumberFormat="1" applyFont="1" applyFill="1" applyAlignment="1">
      <alignment wrapText="1"/>
    </xf>
    <xf numFmtId="164" fontId="15" fillId="6" borderId="13" xfId="0" applyNumberFormat="1" applyFont="1" applyFill="1" applyBorder="1" applyAlignment="1">
      <alignment wrapText="1"/>
    </xf>
    <xf numFmtId="0" fontId="15" fillId="6" borderId="0" xfId="0" applyFont="1" applyFill="1" applyAlignment="1">
      <alignment wrapText="1"/>
    </xf>
    <xf numFmtId="0" fontId="15" fillId="6" borderId="13" xfId="0" applyFont="1" applyFill="1" applyBorder="1" applyAlignment="1">
      <alignment wrapText="1"/>
    </xf>
    <xf numFmtId="0" fontId="15" fillId="6" borderId="10" xfId="0" applyFont="1" applyFill="1" applyBorder="1" applyAlignment="1">
      <alignment wrapText="1"/>
    </xf>
    <xf numFmtId="0" fontId="12" fillId="7" borderId="12" xfId="0" applyFont="1" applyFill="1" applyBorder="1" applyAlignment="1">
      <alignment wrapText="1"/>
    </xf>
    <xf numFmtId="0" fontId="12" fillId="7" borderId="7" xfId="0" applyFont="1" applyFill="1" applyBorder="1" applyAlignment="1">
      <alignment wrapText="1"/>
    </xf>
    <xf numFmtId="166" fontId="14" fillId="7" borderId="0" xfId="0" applyNumberFormat="1" applyFont="1" applyFill="1" applyAlignment="1">
      <alignment horizontal="left" wrapText="1"/>
    </xf>
    <xf numFmtId="14" fontId="14" fillId="7" borderId="0" xfId="0" applyNumberFormat="1" applyFont="1" applyFill="1" applyAlignment="1">
      <alignment horizontal="left" wrapText="1"/>
    </xf>
    <xf numFmtId="0" fontId="12" fillId="7" borderId="0" xfId="0" applyFont="1" applyFill="1" applyAlignment="1">
      <alignment wrapText="1"/>
    </xf>
    <xf numFmtId="0" fontId="12" fillId="7" borderId="10" xfId="0" applyFont="1" applyFill="1" applyBorder="1" applyAlignment="1">
      <alignment wrapText="1"/>
    </xf>
    <xf numFmtId="166" fontId="14" fillId="7" borderId="13" xfId="0" applyNumberFormat="1" applyFont="1" applyFill="1" applyBorder="1" applyAlignment="1">
      <alignment horizontal="left" wrapText="1"/>
    </xf>
    <xf numFmtId="0" fontId="12" fillId="7" borderId="13" xfId="0" applyFont="1" applyFill="1" applyBorder="1" applyAlignment="1">
      <alignment wrapText="1"/>
    </xf>
    <xf numFmtId="0" fontId="12" fillId="7" borderId="16" xfId="0" applyFont="1" applyFill="1" applyBorder="1" applyAlignment="1">
      <alignment wrapText="1"/>
    </xf>
    <xf numFmtId="0" fontId="15" fillId="6" borderId="7" xfId="0" applyFont="1" applyFill="1" applyBorder="1" applyAlignment="1">
      <alignment wrapText="1"/>
    </xf>
    <xf numFmtId="0" fontId="12" fillId="6" borderId="0" xfId="0" applyFont="1" applyFill="1" applyAlignment="1">
      <alignment horizontal="left" wrapText="1"/>
    </xf>
    <xf numFmtId="0" fontId="12" fillId="6" borderId="10" xfId="0" applyFont="1" applyFill="1" applyBorder="1" applyAlignment="1">
      <alignment horizontal="left" wrapText="1"/>
    </xf>
    <xf numFmtId="0" fontId="12" fillId="6" borderId="11" xfId="0" applyFont="1" applyFill="1" applyBorder="1" applyAlignment="1">
      <alignment wrapText="1"/>
    </xf>
    <xf numFmtId="0" fontId="15" fillId="6" borderId="16" xfId="0" applyFont="1" applyFill="1" applyBorder="1" applyAlignment="1">
      <alignment wrapText="1"/>
    </xf>
    <xf numFmtId="0" fontId="12" fillId="6" borderId="10" xfId="0" applyFont="1" applyFill="1" applyBorder="1" applyAlignment="1">
      <alignment wrapText="1"/>
    </xf>
    <xf numFmtId="0" fontId="15" fillId="6" borderId="2" xfId="0" applyFont="1" applyFill="1" applyBorder="1" applyAlignment="1">
      <alignment horizontal="left" wrapText="1"/>
    </xf>
    <xf numFmtId="0" fontId="12" fillId="6" borderId="10" xfId="0" applyFont="1" applyFill="1" applyBorder="1" applyAlignment="1">
      <alignment vertical="center" wrapText="1"/>
    </xf>
    <xf numFmtId="0" fontId="9" fillId="0" borderId="10" xfId="0" applyFont="1" applyBorder="1" applyAlignment="1">
      <alignment wrapText="1"/>
    </xf>
    <xf numFmtId="0" fontId="2" fillId="0" borderId="2" xfId="0" applyFont="1" applyBorder="1" applyAlignment="1">
      <alignment wrapText="1"/>
    </xf>
    <xf numFmtId="0" fontId="12" fillId="6" borderId="0" xfId="0" applyFont="1" applyFill="1" applyAlignment="1">
      <alignment wrapText="1"/>
    </xf>
    <xf numFmtId="0" fontId="15" fillId="6" borderId="14" xfId="0" applyFont="1" applyFill="1" applyBorder="1" applyAlignment="1">
      <alignment horizontal="left" wrapText="1"/>
    </xf>
    <xf numFmtId="0" fontId="15" fillId="6" borderId="6" xfId="0" applyFont="1" applyFill="1" applyBorder="1" applyAlignment="1">
      <alignment horizontal="left" wrapText="1"/>
    </xf>
    <xf numFmtId="0" fontId="2" fillId="0" borderId="14" xfId="0" applyFont="1" applyBorder="1" applyAlignment="1">
      <alignment wrapText="1"/>
    </xf>
    <xf numFmtId="0" fontId="16" fillId="0" borderId="0" xfId="0" applyFont="1" applyAlignment="1">
      <alignment wrapText="1"/>
    </xf>
    <xf numFmtId="0" fontId="9" fillId="9" borderId="0" xfId="0" applyFont="1" applyFill="1" applyAlignment="1">
      <alignment wrapText="1"/>
    </xf>
    <xf numFmtId="164" fontId="2" fillId="0" borderId="0" xfId="0" applyNumberFormat="1" applyFont="1" applyAlignment="1">
      <alignment wrapText="1"/>
    </xf>
    <xf numFmtId="167" fontId="2" fillId="0" borderId="0" xfId="0" applyNumberFormat="1" applyFont="1" applyAlignment="1">
      <alignment wrapText="1"/>
    </xf>
    <xf numFmtId="169" fontId="2" fillId="0" borderId="0" xfId="0" applyNumberFormat="1" applyFont="1" applyAlignment="1">
      <alignment wrapText="1"/>
    </xf>
    <xf numFmtId="14" fontId="2" fillId="0" borderId="0" xfId="0" applyNumberFormat="1" applyFont="1" applyAlignment="1">
      <alignment wrapText="1"/>
    </xf>
    <xf numFmtId="0" fontId="2" fillId="0" borderId="17" xfId="0" applyFont="1" applyBorder="1" applyAlignment="1">
      <alignment wrapText="1"/>
    </xf>
    <xf numFmtId="0" fontId="2" fillId="0" borderId="17" xfId="0" applyFont="1" applyBorder="1" applyAlignment="1">
      <alignment horizontal="center" wrapText="1"/>
    </xf>
    <xf numFmtId="0" fontId="9" fillId="0" borderId="17" xfId="0" applyFont="1" applyBorder="1" applyAlignment="1">
      <alignment wrapText="1"/>
    </xf>
    <xf numFmtId="0" fontId="9" fillId="0" borderId="17" xfId="0" applyFont="1" applyBorder="1" applyAlignment="1">
      <alignment horizontal="center" wrapText="1"/>
    </xf>
    <xf numFmtId="0" fontId="2" fillId="0" borderId="3" xfId="0" applyFont="1" applyBorder="1" applyAlignment="1">
      <alignment wrapText="1"/>
    </xf>
    <xf numFmtId="0" fontId="17" fillId="10" borderId="0" xfId="0" applyFont="1" applyFill="1" applyAlignment="1">
      <alignment horizontal="center" vertical="center" wrapText="1"/>
    </xf>
    <xf numFmtId="0" fontId="17" fillId="11" borderId="0" xfId="0" applyFont="1" applyFill="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top" wrapText="1"/>
    </xf>
    <xf numFmtId="0" fontId="2" fillId="0" borderId="0" xfId="0" applyFont="1" applyAlignment="1">
      <alignment horizontal="center" wrapText="1"/>
    </xf>
    <xf numFmtId="164" fontId="2" fillId="0" borderId="0" xfId="0" applyNumberFormat="1" applyFont="1" applyAlignment="1">
      <alignment horizontal="center" wrapText="1"/>
    </xf>
    <xf numFmtId="170" fontId="2" fillId="0" borderId="0" xfId="0" applyNumberFormat="1" applyFont="1" applyAlignment="1">
      <alignment wrapText="1"/>
    </xf>
    <xf numFmtId="171" fontId="2" fillId="0" borderId="0" xfId="0" applyNumberFormat="1" applyFont="1" applyAlignment="1">
      <alignment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7" fillId="11" borderId="3" xfId="0" applyFont="1" applyFill="1" applyBorder="1" applyAlignment="1">
      <alignment horizontal="center" vertical="center" wrapText="1"/>
    </xf>
    <xf numFmtId="0" fontId="17" fillId="11" borderId="4" xfId="0" applyFont="1" applyFill="1" applyBorder="1" applyAlignment="1">
      <alignment horizontal="center" vertical="center" wrapText="1"/>
    </xf>
    <xf numFmtId="0" fontId="2" fillId="0" borderId="5" xfId="0" applyFont="1" applyBorder="1" applyAlignment="1">
      <alignment horizontal="center" vertical="center" wrapText="1"/>
    </xf>
    <xf numFmtId="164" fontId="2" fillId="0" borderId="0" xfId="0" applyNumberFormat="1" applyFont="1" applyAlignment="1">
      <alignment horizontal="center" vertical="center" wrapText="1"/>
    </xf>
    <xf numFmtId="164" fontId="2" fillId="0" borderId="5" xfId="0" applyNumberFormat="1" applyFont="1" applyBorder="1" applyAlignment="1">
      <alignment horizontal="center" vertical="center" wrapText="1"/>
    </xf>
    <xf numFmtId="0" fontId="17" fillId="0" borderId="1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7" xfId="0" applyFont="1" applyBorder="1" applyAlignment="1">
      <alignment vertical="center" wrapText="1"/>
    </xf>
    <xf numFmtId="172" fontId="2" fillId="0" borderId="17" xfId="0" applyNumberFormat="1" applyFont="1" applyBorder="1" applyAlignment="1">
      <alignment horizontal="center" vertical="center" wrapText="1"/>
    </xf>
    <xf numFmtId="173" fontId="2" fillId="0" borderId="17" xfId="0" applyNumberFormat="1" applyFont="1" applyBorder="1" applyAlignment="1">
      <alignment horizontal="center" vertical="center" wrapText="1"/>
    </xf>
    <xf numFmtId="0" fontId="9" fillId="9" borderId="0" xfId="0" applyFont="1" applyFill="1" applyAlignment="1">
      <alignment horizontal="center" wrapText="1"/>
    </xf>
    <xf numFmtId="0" fontId="17" fillId="12" borderId="0" xfId="0" applyFont="1" applyFill="1" applyAlignment="1">
      <alignment horizontal="center" vertical="center" wrapText="1"/>
    </xf>
    <xf numFmtId="0" fontId="17" fillId="12" borderId="17" xfId="0" applyFont="1" applyFill="1" applyBorder="1" applyAlignment="1">
      <alignment horizontal="center" vertical="center" wrapText="1"/>
    </xf>
    <xf numFmtId="0" fontId="2" fillId="0" borderId="17" xfId="0" applyFont="1" applyBorder="1" applyAlignment="1">
      <alignment horizontal="left" vertical="center" wrapText="1"/>
    </xf>
    <xf numFmtId="0" fontId="18" fillId="6" borderId="0" xfId="0" applyFont="1" applyFill="1" applyAlignment="1">
      <alignment vertical="center" wrapText="1"/>
    </xf>
    <xf numFmtId="0" fontId="9" fillId="6" borderId="0" xfId="0" applyFont="1" applyFill="1" applyAlignment="1">
      <alignment vertical="center" wrapText="1"/>
    </xf>
    <xf numFmtId="0" fontId="9" fillId="6" borderId="0" xfId="0" applyFont="1" applyFill="1" applyAlignment="1">
      <alignment wrapText="1"/>
    </xf>
    <xf numFmtId="0" fontId="19" fillId="13" borderId="2" xfId="0" applyFont="1" applyFill="1" applyBorder="1" applyAlignment="1">
      <alignment horizontal="center" vertical="center" wrapText="1"/>
    </xf>
    <xf numFmtId="0" fontId="19" fillId="13" borderId="2" xfId="0" applyFont="1" applyFill="1" applyBorder="1" applyAlignment="1">
      <alignment horizontal="center" vertical="center" textRotation="90" wrapText="1"/>
    </xf>
    <xf numFmtId="0" fontId="2" fillId="6" borderId="2" xfId="0" applyFont="1" applyFill="1" applyBorder="1" applyAlignment="1">
      <alignment vertical="top" wrapText="1"/>
    </xf>
    <xf numFmtId="0" fontId="2" fillId="6" borderId="2" xfId="0" applyFont="1" applyFill="1" applyBorder="1" applyAlignment="1">
      <alignment horizontal="left" vertical="top" wrapText="1"/>
    </xf>
    <xf numFmtId="0" fontId="20" fillId="6" borderId="2" xfId="0" applyFont="1" applyFill="1" applyBorder="1" applyAlignment="1">
      <alignment vertical="top" wrapText="1"/>
    </xf>
    <xf numFmtId="0" fontId="20" fillId="6" borderId="2" xfId="0" applyFont="1" applyFill="1" applyBorder="1" applyAlignment="1">
      <alignment horizontal="center" vertical="top" wrapText="1"/>
    </xf>
    <xf numFmtId="0" fontId="19" fillId="15" borderId="2" xfId="0" applyFont="1" applyFill="1" applyBorder="1" applyAlignment="1">
      <alignment horizontal="center" vertical="center" textRotation="90" wrapText="1"/>
    </xf>
    <xf numFmtId="0" fontId="2" fillId="7" borderId="2" xfId="0" applyFont="1" applyFill="1" applyBorder="1" applyAlignment="1">
      <alignment horizontal="left" vertical="top" wrapText="1"/>
    </xf>
    <xf numFmtId="0" fontId="9" fillId="6" borderId="2" xfId="0" applyFont="1" applyFill="1" applyBorder="1" applyAlignment="1">
      <alignment horizontal="left" vertical="top" wrapText="1"/>
    </xf>
    <xf numFmtId="0" fontId="2" fillId="16" borderId="2" xfId="0" applyFont="1" applyFill="1" applyBorder="1" applyAlignment="1">
      <alignment horizontal="left" vertical="top" wrapText="1"/>
    </xf>
    <xf numFmtId="0" fontId="2" fillId="8" borderId="2" xfId="0" applyFont="1" applyFill="1" applyBorder="1" applyAlignment="1">
      <alignment horizontal="left" vertical="top" wrapText="1"/>
    </xf>
    <xf numFmtId="0" fontId="9" fillId="7" borderId="2" xfId="0" applyFont="1" applyFill="1" applyBorder="1" applyAlignment="1">
      <alignment horizontal="left" vertical="top" wrapText="1"/>
    </xf>
    <xf numFmtId="0" fontId="2" fillId="17" borderId="2"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18" borderId="2" xfId="0" applyFont="1" applyFill="1" applyBorder="1" applyAlignment="1">
      <alignment horizontal="left" vertical="top" wrapText="1"/>
    </xf>
    <xf numFmtId="0" fontId="19" fillId="13" borderId="11" xfId="0" applyFont="1" applyFill="1" applyBorder="1" applyAlignment="1">
      <alignment horizontal="center" vertical="center" wrapText="1"/>
    </xf>
    <xf numFmtId="0" fontId="19" fillId="13" borderId="13" xfId="0" applyFont="1" applyFill="1" applyBorder="1" applyAlignment="1">
      <alignment horizontal="center" vertical="center" wrapText="1"/>
    </xf>
    <xf numFmtId="0" fontId="19" fillId="13" borderId="0" xfId="0" applyFont="1" applyFill="1" applyAlignment="1">
      <alignment horizontal="center" vertical="center" wrapText="1"/>
    </xf>
    <xf numFmtId="0" fontId="19" fillId="13" borderId="16" xfId="0" applyFont="1" applyFill="1" applyBorder="1" applyAlignment="1">
      <alignment horizontal="center" vertical="center" wrapText="1"/>
    </xf>
    <xf numFmtId="0" fontId="2" fillId="6" borderId="2" xfId="0" applyFont="1" applyFill="1" applyBorder="1" applyAlignment="1">
      <alignment vertical="center" wrapText="1"/>
    </xf>
    <xf numFmtId="0" fontId="2" fillId="16" borderId="2" xfId="0" applyFont="1" applyFill="1" applyBorder="1" applyAlignment="1">
      <alignment vertical="top" wrapText="1"/>
    </xf>
    <xf numFmtId="0" fontId="2" fillId="8" borderId="18" xfId="0" applyFont="1" applyFill="1" applyBorder="1" applyAlignment="1">
      <alignment wrapText="1"/>
    </xf>
    <xf numFmtId="0" fontId="2" fillId="17" borderId="18" xfId="0" applyFont="1" applyFill="1" applyBorder="1" applyAlignment="1">
      <alignment wrapText="1"/>
    </xf>
    <xf numFmtId="0" fontId="2" fillId="16" borderId="18" xfId="0" applyFont="1" applyFill="1" applyBorder="1" applyAlignment="1">
      <alignment wrapText="1"/>
    </xf>
    <xf numFmtId="0" fontId="2" fillId="4" borderId="18" xfId="0" applyFont="1" applyFill="1" applyBorder="1" applyAlignment="1">
      <alignment wrapText="1"/>
    </xf>
    <xf numFmtId="0" fontId="2" fillId="5" borderId="18" xfId="0" applyFont="1" applyFill="1" applyBorder="1" applyAlignment="1">
      <alignment wrapText="1"/>
    </xf>
    <xf numFmtId="0" fontId="2" fillId="18" borderId="18" xfId="0" applyFont="1" applyFill="1" applyBorder="1" applyAlignment="1">
      <alignment wrapText="1"/>
    </xf>
    <xf numFmtId="0" fontId="2" fillId="6" borderId="19" xfId="0" applyFont="1" applyFill="1" applyBorder="1" applyAlignment="1">
      <alignment horizontal="center" vertical="center" wrapText="1"/>
    </xf>
    <xf numFmtId="0" fontId="2" fillId="8" borderId="2" xfId="0" applyFont="1" applyFill="1" applyBorder="1" applyAlignment="1">
      <alignment vertical="top" wrapText="1"/>
    </xf>
    <xf numFmtId="0" fontId="2" fillId="17" borderId="2" xfId="0" applyFont="1" applyFill="1" applyBorder="1" applyAlignment="1">
      <alignment vertical="top" wrapText="1"/>
    </xf>
    <xf numFmtId="0" fontId="2" fillId="4" borderId="2" xfId="0" applyFont="1" applyFill="1" applyBorder="1" applyAlignment="1">
      <alignment vertical="top" wrapText="1"/>
    </xf>
    <xf numFmtId="0" fontId="2" fillId="5" borderId="2" xfId="0" applyFont="1" applyFill="1" applyBorder="1" applyAlignment="1">
      <alignment vertical="top" wrapText="1"/>
    </xf>
    <xf numFmtId="0" fontId="2" fillId="18" borderId="2" xfId="0" applyFont="1" applyFill="1" applyBorder="1" applyAlignment="1">
      <alignment vertical="top" wrapText="1"/>
    </xf>
    <xf numFmtId="0" fontId="22" fillId="6" borderId="7" xfId="0" applyFont="1" applyFill="1" applyBorder="1" applyAlignment="1">
      <alignment vertical="center" wrapText="1"/>
    </xf>
    <xf numFmtId="0" fontId="2" fillId="6" borderId="0" xfId="0" applyFont="1" applyFill="1" applyAlignment="1">
      <alignment vertical="center" wrapText="1"/>
    </xf>
    <xf numFmtId="0" fontId="23" fillId="6" borderId="0" xfId="0" applyFont="1" applyFill="1" applyAlignment="1">
      <alignment horizontal="left" vertical="center" wrapText="1"/>
    </xf>
    <xf numFmtId="0" fontId="2" fillId="6" borderId="13" xfId="0" applyFont="1" applyFill="1" applyBorder="1" applyAlignment="1">
      <alignment vertical="center" wrapText="1"/>
    </xf>
    <xf numFmtId="0" fontId="24" fillId="6" borderId="13"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2" fillId="6" borderId="10" xfId="0" applyFont="1" applyFill="1" applyBorder="1" applyAlignment="1">
      <alignment vertical="top" wrapText="1"/>
    </xf>
    <xf numFmtId="0" fontId="20" fillId="6" borderId="15" xfId="0" applyFont="1" applyFill="1" applyBorder="1" applyAlignment="1">
      <alignment horizontal="center" vertical="top" wrapText="1"/>
    </xf>
    <xf numFmtId="0" fontId="2" fillId="6" borderId="10" xfId="0" applyFont="1" applyFill="1" applyBorder="1" applyAlignment="1">
      <alignment vertical="center" wrapText="1"/>
    </xf>
    <xf numFmtId="0" fontId="2" fillId="6" borderId="7" xfId="0" applyFont="1" applyFill="1" applyBorder="1" applyAlignment="1">
      <alignment vertical="center" wrapText="1"/>
    </xf>
    <xf numFmtId="0" fontId="2" fillId="6" borderId="6" xfId="0" applyFont="1" applyFill="1" applyBorder="1" applyAlignment="1">
      <alignment vertical="center" wrapText="1"/>
    </xf>
    <xf numFmtId="0" fontId="2" fillId="6" borderId="18" xfId="0" applyFont="1" applyFill="1" applyBorder="1" applyAlignment="1">
      <alignment horizontal="center" vertical="center" wrapText="1"/>
    </xf>
    <xf numFmtId="0" fontId="2" fillId="4" borderId="19" xfId="0" applyFont="1" applyFill="1" applyBorder="1" applyAlignment="1">
      <alignment vertical="top" wrapText="1"/>
    </xf>
    <xf numFmtId="0" fontId="2" fillId="4" borderId="20" xfId="0" applyFont="1" applyFill="1" applyBorder="1" applyAlignment="1">
      <alignment vertical="top" wrapText="1"/>
    </xf>
    <xf numFmtId="0" fontId="2" fillId="4" borderId="18" xfId="0" applyFont="1" applyFill="1" applyBorder="1" applyAlignment="1">
      <alignment vertical="top" wrapText="1"/>
    </xf>
    <xf numFmtId="0" fontId="2" fillId="13" borderId="2" xfId="0" applyFont="1" applyFill="1" applyBorder="1" applyAlignment="1">
      <alignment vertical="center" wrapText="1"/>
    </xf>
    <xf numFmtId="0" fontId="25" fillId="13" borderId="2" xfId="0" applyFont="1" applyFill="1" applyBorder="1" applyAlignment="1">
      <alignment wrapText="1"/>
    </xf>
    <xf numFmtId="0" fontId="3" fillId="6" borderId="7" xfId="0" applyFont="1" applyFill="1" applyBorder="1" applyAlignment="1">
      <alignment wrapText="1"/>
    </xf>
    <xf numFmtId="0" fontId="3" fillId="6" borderId="0" xfId="0" applyFont="1" applyFill="1" applyAlignment="1">
      <alignment wrapText="1"/>
    </xf>
    <xf numFmtId="0" fontId="25" fillId="19" borderId="2" xfId="0" applyFont="1" applyFill="1" applyBorder="1" applyAlignment="1">
      <alignment vertical="top" wrapText="1"/>
    </xf>
    <xf numFmtId="0" fontId="25" fillId="6" borderId="7" xfId="0" applyFont="1" applyFill="1" applyBorder="1" applyAlignment="1">
      <alignment wrapText="1"/>
    </xf>
    <xf numFmtId="0" fontId="25" fillId="6" borderId="0" xfId="0" applyFont="1" applyFill="1" applyAlignment="1">
      <alignment wrapText="1"/>
    </xf>
    <xf numFmtId="0" fontId="26" fillId="20" borderId="0" xfId="0" applyFont="1" applyFill="1" applyAlignment="1">
      <alignment horizontal="center" vertical="center" wrapText="1"/>
    </xf>
    <xf numFmtId="0" fontId="27" fillId="0" borderId="21" xfId="0" applyFont="1" applyBorder="1" applyAlignment="1">
      <alignment vertical="center" wrapText="1"/>
    </xf>
    <xf numFmtId="0" fontId="27" fillId="0" borderId="21" xfId="0" applyFont="1" applyBorder="1" applyAlignment="1">
      <alignment horizontal="center" wrapText="1"/>
    </xf>
    <xf numFmtId="0" fontId="27" fillId="0" borderId="21" xfId="0" applyFont="1" applyBorder="1" applyAlignment="1">
      <alignment horizontal="center" vertical="center" wrapText="1"/>
    </xf>
    <xf numFmtId="0" fontId="9" fillId="9" borderId="22" xfId="0" applyFont="1" applyFill="1" applyBorder="1" applyAlignment="1">
      <alignment vertical="center" wrapText="1"/>
    </xf>
    <xf numFmtId="0" fontId="9" fillId="9" borderId="17" xfId="0" applyFont="1" applyFill="1" applyBorder="1" applyAlignment="1">
      <alignment vertical="center" wrapText="1"/>
    </xf>
    <xf numFmtId="0" fontId="2" fillId="0" borderId="23" xfId="0" applyFont="1" applyBorder="1" applyAlignment="1">
      <alignment wrapText="1"/>
    </xf>
    <xf numFmtId="0" fontId="2" fillId="0" borderId="24" xfId="0" applyFont="1" applyBorder="1" applyAlignment="1">
      <alignment vertical="center" wrapText="1"/>
    </xf>
    <xf numFmtId="0" fontId="2" fillId="0" borderId="24" xfId="0" applyFont="1" applyBorder="1" applyAlignment="1">
      <alignment wrapText="1"/>
    </xf>
    <xf numFmtId="0" fontId="2" fillId="0" borderId="24" xfId="0" applyFont="1" applyBorder="1" applyAlignment="1">
      <alignment horizontal="left" vertical="center" wrapText="1"/>
    </xf>
    <xf numFmtId="0" fontId="9" fillId="9" borderId="22" xfId="0" applyFont="1" applyFill="1" applyBorder="1" applyAlignment="1">
      <alignment wrapText="1"/>
    </xf>
    <xf numFmtId="0" fontId="9" fillId="9" borderId="22" xfId="0" applyFont="1" applyFill="1" applyBorder="1" applyAlignment="1">
      <alignment horizontal="left" vertical="center" wrapText="1"/>
    </xf>
    <xf numFmtId="0" fontId="9" fillId="9" borderId="17" xfId="0" applyFont="1" applyFill="1" applyBorder="1" applyAlignment="1">
      <alignment wrapText="1"/>
    </xf>
    <xf numFmtId="0" fontId="9" fillId="9" borderId="17" xfId="0" applyFont="1" applyFill="1" applyBorder="1" applyAlignment="1">
      <alignment horizontal="left" vertical="center" wrapText="1"/>
    </xf>
    <xf numFmtId="0" fontId="2" fillId="9" borderId="17" xfId="0" applyFont="1" applyFill="1" applyBorder="1" applyAlignment="1">
      <alignment wrapText="1"/>
    </xf>
    <xf numFmtId="0" fontId="2" fillId="9" borderId="17" xfId="0" applyFont="1" applyFill="1" applyBorder="1" applyAlignment="1">
      <alignment horizontal="left" wrapText="1"/>
    </xf>
    <xf numFmtId="0" fontId="28" fillId="21" borderId="2" xfId="0" applyFont="1" applyFill="1" applyBorder="1" applyAlignment="1">
      <alignment horizontal="center" vertical="center" wrapText="1"/>
    </xf>
    <xf numFmtId="0" fontId="17" fillId="21" borderId="2" xfId="0" applyFont="1" applyFill="1" applyBorder="1" applyAlignment="1">
      <alignment horizontal="center" vertical="center" wrapText="1"/>
    </xf>
    <xf numFmtId="0" fontId="19" fillId="22" borderId="2" xfId="0" applyFont="1" applyFill="1" applyBorder="1" applyAlignment="1">
      <alignment horizontal="left" wrapText="1"/>
    </xf>
    <xf numFmtId="0" fontId="2" fillId="0" borderId="2" xfId="0" applyFont="1" applyBorder="1" applyAlignment="1">
      <alignment horizontal="center" wrapText="1"/>
    </xf>
    <xf numFmtId="0" fontId="2" fillId="0" borderId="17" xfId="0" applyFont="1" applyBorder="1" applyAlignment="1">
      <alignment horizontal="left" wrapText="1"/>
    </xf>
    <xf numFmtId="0" fontId="2" fillId="0" borderId="25" xfId="0" applyFont="1" applyBorder="1" applyAlignment="1">
      <alignment wrapText="1"/>
    </xf>
    <xf numFmtId="0" fontId="2" fillId="0" borderId="26" xfId="0" applyFont="1" applyBorder="1" applyAlignment="1">
      <alignment horizontal="left" wrapText="1"/>
    </xf>
    <xf numFmtId="0" fontId="2" fillId="0" borderId="21" xfId="0" applyFont="1" applyBorder="1" applyAlignment="1">
      <alignment horizontal="center" wrapText="1"/>
    </xf>
    <xf numFmtId="0" fontId="2" fillId="0" borderId="27" xfId="0" applyFont="1" applyBorder="1" applyAlignment="1">
      <alignment horizontal="left" wrapText="1"/>
    </xf>
    <xf numFmtId="0" fontId="2" fillId="0" borderId="28" xfId="0" applyFont="1" applyBorder="1" applyAlignment="1">
      <alignment wrapText="1"/>
    </xf>
    <xf numFmtId="0" fontId="2" fillId="0" borderId="26" xfId="0" applyFont="1" applyBorder="1" applyAlignment="1">
      <alignment wrapText="1"/>
    </xf>
    <xf numFmtId="0" fontId="2" fillId="0" borderId="22" xfId="0" applyFont="1" applyBorder="1" applyAlignment="1">
      <alignment horizontal="left" wrapText="1"/>
    </xf>
    <xf numFmtId="0" fontId="2" fillId="0" borderId="22" xfId="0" applyFont="1" applyBorder="1" applyAlignment="1">
      <alignment wrapText="1"/>
    </xf>
    <xf numFmtId="0" fontId="17" fillId="21" borderId="0" xfId="0" applyFont="1" applyFill="1" applyAlignment="1">
      <alignment horizontal="center" vertical="center" wrapText="1"/>
    </xf>
    <xf numFmtId="0" fontId="17" fillId="21" borderId="17" xfId="0" applyFont="1" applyFill="1" applyBorder="1" applyAlignment="1">
      <alignment horizontal="center" vertical="center" wrapText="1"/>
    </xf>
    <xf numFmtId="0" fontId="19" fillId="0" borderId="17" xfId="0" applyFont="1" applyBorder="1" applyAlignment="1">
      <alignment wrapText="1"/>
    </xf>
    <xf numFmtId="164" fontId="19" fillId="0" borderId="17" xfId="0" applyNumberFormat="1" applyFont="1" applyBorder="1" applyAlignment="1">
      <alignment wrapText="1"/>
    </xf>
    <xf numFmtId="0" fontId="9" fillId="0" borderId="17" xfId="0" applyFont="1" applyBorder="1" applyAlignment="1">
      <alignment horizontal="center" vertical="center" wrapText="1"/>
    </xf>
    <xf numFmtId="0" fontId="19" fillId="0" borderId="17" xfId="0" applyFont="1" applyBorder="1" applyAlignment="1">
      <alignment horizontal="center" vertical="center" wrapText="1"/>
    </xf>
    <xf numFmtId="0" fontId="17" fillId="23" borderId="0" xfId="0" applyFont="1" applyFill="1" applyAlignment="1">
      <alignment horizontal="center" vertical="center" wrapText="1"/>
    </xf>
    <xf numFmtId="0" fontId="6" fillId="24" borderId="0" xfId="0" applyFont="1" applyFill="1" applyAlignment="1">
      <alignment vertical="center" wrapText="1"/>
    </xf>
    <xf numFmtId="174" fontId="2" fillId="0" borderId="0" xfId="0" applyNumberFormat="1" applyFont="1" applyAlignment="1">
      <alignment horizontal="center" vertical="center" wrapText="1"/>
    </xf>
    <xf numFmtId="0" fontId="2" fillId="0" borderId="0" xfId="0" applyFont="1" applyAlignment="1">
      <alignment horizontal="left" vertical="center" wrapText="1"/>
    </xf>
    <xf numFmtId="175" fontId="2" fillId="0" borderId="0" xfId="0" applyNumberFormat="1" applyFont="1" applyAlignment="1">
      <alignment horizontal="center" vertical="center" wrapText="1"/>
    </xf>
    <xf numFmtId="176" fontId="2" fillId="0" borderId="0" xfId="0" applyNumberFormat="1" applyFont="1" applyAlignment="1">
      <alignment horizontal="center" vertical="center" wrapText="1"/>
    </xf>
    <xf numFmtId="169" fontId="2" fillId="0" borderId="0" xfId="0" applyNumberFormat="1" applyFont="1" applyAlignment="1">
      <alignment vertical="center" wrapText="1"/>
    </xf>
    <xf numFmtId="0" fontId="9" fillId="9" borderId="2" xfId="0" applyFont="1" applyFill="1" applyBorder="1" applyAlignment="1">
      <alignment wrapText="1"/>
    </xf>
    <xf numFmtId="164" fontId="9" fillId="9" borderId="2" xfId="0" applyNumberFormat="1" applyFont="1" applyFill="1" applyBorder="1" applyAlignment="1">
      <alignment horizontal="center" wrapText="1"/>
    </xf>
    <xf numFmtId="0" fontId="9" fillId="9" borderId="2" xfId="0" applyFont="1" applyFill="1" applyBorder="1" applyAlignment="1">
      <alignment horizontal="center" wrapText="1"/>
    </xf>
    <xf numFmtId="0" fontId="29" fillId="25" borderId="2" xfId="0" applyFont="1" applyFill="1" applyBorder="1" applyAlignment="1">
      <alignment horizontal="right" wrapText="1"/>
    </xf>
    <xf numFmtId="0" fontId="2" fillId="0" borderId="20" xfId="0" applyFont="1" applyBorder="1" applyAlignment="1">
      <alignment wrapText="1"/>
    </xf>
    <xf numFmtId="0" fontId="10" fillId="26" borderId="2" xfId="0" applyFont="1" applyFill="1" applyBorder="1" applyAlignment="1">
      <alignment vertical="center" wrapText="1"/>
    </xf>
    <xf numFmtId="0" fontId="9" fillId="0" borderId="0" xfId="0" applyFont="1" applyAlignment="1">
      <alignment horizontal="right" wrapText="1"/>
    </xf>
    <xf numFmtId="164" fontId="9" fillId="4" borderId="13" xfId="0" applyNumberFormat="1" applyFont="1" applyFill="1" applyBorder="1" applyAlignment="1">
      <alignment horizontal="left" wrapText="1"/>
    </xf>
    <xf numFmtId="0" fontId="9" fillId="4" borderId="8" xfId="0" applyFont="1" applyFill="1" applyBorder="1" applyAlignment="1">
      <alignment horizontal="left" wrapText="1"/>
    </xf>
    <xf numFmtId="0" fontId="8" fillId="3" borderId="8" xfId="0" applyFont="1" applyFill="1" applyBorder="1" applyAlignment="1">
      <alignment wrapText="1"/>
    </xf>
    <xf numFmtId="0" fontId="8" fillId="3" borderId="15" xfId="0" applyFont="1" applyFill="1" applyBorder="1" applyAlignment="1">
      <alignment wrapText="1"/>
    </xf>
    <xf numFmtId="0" fontId="35" fillId="0" borderId="0" xfId="0" applyFont="1"/>
    <xf numFmtId="0" fontId="36" fillId="27" borderId="7" xfId="0" applyFont="1" applyFill="1" applyBorder="1" applyAlignment="1">
      <alignment wrapText="1"/>
    </xf>
    <xf numFmtId="0" fontId="37" fillId="0" borderId="0" xfId="1" applyFont="1">
      <alignment wrapText="1"/>
    </xf>
    <xf numFmtId="0" fontId="39" fillId="0" borderId="29" xfId="0" applyFont="1" applyBorder="1" applyAlignment="1">
      <alignment wrapText="1"/>
    </xf>
    <xf numFmtId="0" fontId="41" fillId="0" borderId="13" xfId="0" applyFont="1" applyBorder="1" applyAlignment="1">
      <alignment horizontal="center" wrapText="1"/>
    </xf>
    <xf numFmtId="0" fontId="42" fillId="27" borderId="7" xfId="0" applyFont="1" applyFill="1" applyBorder="1" applyAlignment="1">
      <alignment wrapText="1"/>
    </xf>
    <xf numFmtId="0" fontId="37" fillId="27" borderId="0" xfId="0" applyFont="1" applyFill="1" applyAlignment="1">
      <alignment wrapText="1"/>
    </xf>
    <xf numFmtId="0" fontId="37" fillId="27" borderId="0" xfId="0" applyFont="1" applyFill="1" applyAlignment="1">
      <alignment vertical="center" wrapText="1"/>
    </xf>
    <xf numFmtId="0" fontId="37" fillId="0" borderId="0" xfId="0" applyFont="1" applyAlignment="1">
      <alignment wrapText="1"/>
    </xf>
    <xf numFmtId="0" fontId="36" fillId="27" borderId="7" xfId="9" applyFont="1" applyFill="1" applyBorder="1" applyAlignment="1">
      <alignment wrapText="1"/>
    </xf>
    <xf numFmtId="0" fontId="40" fillId="0" borderId="13" xfId="0" applyFont="1" applyBorder="1" applyAlignment="1">
      <alignment horizontal="center" wrapText="1"/>
    </xf>
    <xf numFmtId="0" fontId="43" fillId="0" borderId="0" xfId="0" applyFont="1"/>
    <xf numFmtId="0" fontId="45" fillId="27" borderId="7" xfId="0" applyFont="1" applyFill="1" applyBorder="1" applyAlignment="1">
      <alignment wrapText="1"/>
    </xf>
    <xf numFmtId="0" fontId="39" fillId="27" borderId="0" xfId="0" applyFont="1" applyFill="1" applyAlignment="1">
      <alignment wrapText="1"/>
    </xf>
    <xf numFmtId="0" fontId="43" fillId="0" borderId="0" xfId="1" applyFont="1">
      <alignment wrapText="1"/>
    </xf>
    <xf numFmtId="0" fontId="39" fillId="27" borderId="0" xfId="0" applyFont="1" applyFill="1" applyAlignment="1">
      <alignment vertical="center" wrapText="1"/>
    </xf>
    <xf numFmtId="0" fontId="43" fillId="0" borderId="30" xfId="0" applyFont="1" applyBorder="1" applyAlignment="1">
      <alignment wrapText="1"/>
    </xf>
    <xf numFmtId="0" fontId="46" fillId="30" borderId="13" xfId="0" applyFont="1" applyFill="1" applyBorder="1" applyAlignment="1">
      <alignment horizontal="center" wrapText="1"/>
    </xf>
    <xf numFmtId="0" fontId="47" fillId="30" borderId="0" xfId="1" applyFont="1" applyFill="1">
      <alignment wrapText="1"/>
    </xf>
    <xf numFmtId="0" fontId="48" fillId="30" borderId="0" xfId="0" applyFont="1" applyFill="1"/>
    <xf numFmtId="0" fontId="49" fillId="30" borderId="0" xfId="0" applyFont="1" applyFill="1"/>
    <xf numFmtId="0" fontId="48" fillId="0" borderId="0" xfId="0" applyFont="1"/>
    <xf numFmtId="0" fontId="50" fillId="31" borderId="67" xfId="0" applyFont="1" applyFill="1" applyBorder="1" applyAlignment="1">
      <alignment vertical="center" wrapText="1"/>
    </xf>
    <xf numFmtId="0" fontId="50" fillId="31" borderId="65" xfId="0" applyFont="1" applyFill="1" applyBorder="1" applyAlignment="1">
      <alignment vertical="center" wrapText="1"/>
    </xf>
    <xf numFmtId="0" fontId="50" fillId="31" borderId="65" xfId="0" applyFont="1" applyFill="1" applyBorder="1" applyAlignment="1">
      <alignment horizontal="center" vertical="center" wrapText="1"/>
    </xf>
    <xf numFmtId="1" fontId="50" fillId="31" borderId="65" xfId="0" applyNumberFormat="1" applyFont="1" applyFill="1" applyBorder="1" applyAlignment="1">
      <alignment horizontal="center" vertical="center" wrapText="1"/>
    </xf>
    <xf numFmtId="0" fontId="47" fillId="27" borderId="0" xfId="0" applyFont="1" applyFill="1" applyAlignment="1">
      <alignment wrapText="1"/>
    </xf>
    <xf numFmtId="0" fontId="47" fillId="0" borderId="0" xfId="1" applyFont="1">
      <alignment wrapText="1"/>
    </xf>
    <xf numFmtId="0" fontId="46" fillId="30" borderId="29" xfId="0" applyFont="1" applyFill="1" applyBorder="1" applyAlignment="1">
      <alignment horizontal="left" vertical="top" wrapText="1"/>
    </xf>
    <xf numFmtId="0" fontId="47" fillId="30" borderId="29" xfId="0" applyFont="1" applyFill="1" applyBorder="1" applyAlignment="1">
      <alignment vertical="top" wrapText="1"/>
    </xf>
    <xf numFmtId="178" fontId="47" fillId="30" borderId="29" xfId="0" applyNumberFormat="1" applyFont="1" applyFill="1" applyBorder="1" applyAlignment="1">
      <alignment vertical="top" wrapText="1"/>
    </xf>
    <xf numFmtId="0" fontId="47" fillId="27" borderId="0" xfId="0" applyFont="1" applyFill="1" applyAlignment="1">
      <alignment vertical="center" wrapText="1"/>
    </xf>
    <xf numFmtId="0" fontId="47" fillId="0" borderId="0" xfId="0" applyFont="1" applyAlignment="1">
      <alignment wrapText="1"/>
    </xf>
    <xf numFmtId="0" fontId="36" fillId="0" borderId="0" xfId="0" applyFont="1" applyAlignment="1">
      <alignment wrapText="1"/>
    </xf>
    <xf numFmtId="182" fontId="47" fillId="30" borderId="29" xfId="0" applyNumberFormat="1" applyFont="1" applyFill="1" applyBorder="1" applyAlignment="1">
      <alignment vertical="top" wrapText="1"/>
    </xf>
    <xf numFmtId="179" fontId="47" fillId="30" borderId="29" xfId="0" applyNumberFormat="1" applyFont="1" applyFill="1" applyBorder="1" applyAlignment="1">
      <alignment vertical="top" wrapText="1"/>
    </xf>
    <xf numFmtId="164" fontId="47" fillId="0" borderId="0" xfId="0" applyNumberFormat="1" applyFont="1" applyAlignment="1">
      <alignment wrapText="1"/>
    </xf>
    <xf numFmtId="0" fontId="46" fillId="0" borderId="13" xfId="0" applyFont="1" applyBorder="1" applyAlignment="1">
      <alignment horizontal="center" wrapText="1"/>
    </xf>
    <xf numFmtId="0" fontId="46" fillId="0" borderId="29" xfId="0" applyFont="1" applyBorder="1" applyAlignment="1">
      <alignment vertical="top" wrapText="1"/>
    </xf>
    <xf numFmtId="0" fontId="47" fillId="6" borderId="29" xfId="0" applyFont="1" applyFill="1" applyBorder="1" applyAlignment="1">
      <alignment vertical="top" wrapText="1"/>
    </xf>
    <xf numFmtId="0" fontId="47" fillId="0" borderId="29" xfId="0" applyFont="1" applyBorder="1" applyAlignment="1">
      <alignment vertical="top" wrapText="1"/>
    </xf>
    <xf numFmtId="178" fontId="47" fillId="0" borderId="29" xfId="0" applyNumberFormat="1" applyFont="1" applyBorder="1" applyAlignment="1">
      <alignment vertical="top" wrapText="1"/>
    </xf>
    <xf numFmtId="178" fontId="47" fillId="0" borderId="34" xfId="0" applyNumberFormat="1" applyFont="1" applyBorder="1" applyAlignment="1">
      <alignment vertical="top" wrapText="1"/>
    </xf>
    <xf numFmtId="0" fontId="47" fillId="0" borderId="34" xfId="0" applyFont="1" applyBorder="1" applyAlignment="1">
      <alignment vertical="top" wrapText="1"/>
    </xf>
    <xf numFmtId="179" fontId="47" fillId="0" borderId="29" xfId="0" applyNumberFormat="1" applyFont="1" applyBorder="1" applyAlignment="1">
      <alignment vertical="top" wrapText="1"/>
    </xf>
    <xf numFmtId="0" fontId="47" fillId="6" borderId="36" xfId="0" applyFont="1" applyFill="1" applyBorder="1" applyAlignment="1">
      <alignment vertical="top" wrapText="1"/>
    </xf>
    <xf numFmtId="0" fontId="47" fillId="0" borderId="33" xfId="0" applyFont="1" applyBorder="1" applyAlignment="1">
      <alignment vertical="top" wrapText="1"/>
    </xf>
    <xf numFmtId="0" fontId="47" fillId="0" borderId="2" xfId="0" applyFont="1" applyBorder="1" applyAlignment="1">
      <alignment vertical="top" wrapText="1"/>
    </xf>
    <xf numFmtId="0" fontId="47" fillId="0" borderId="41" xfId="0" applyFont="1" applyBorder="1" applyAlignment="1">
      <alignment vertical="top" wrapText="1"/>
    </xf>
    <xf numFmtId="178" fontId="48" fillId="0" borderId="29" xfId="0" applyNumberFormat="1" applyFont="1" applyBorder="1" applyAlignment="1">
      <alignment vertical="top" wrapText="1"/>
    </xf>
    <xf numFmtId="0" fontId="47" fillId="0" borderId="37" xfId="0" applyFont="1" applyBorder="1" applyAlignment="1">
      <alignment vertical="top" wrapText="1"/>
    </xf>
    <xf numFmtId="0" fontId="47" fillId="6" borderId="29" xfId="0" applyFont="1" applyFill="1" applyBorder="1" applyAlignment="1">
      <alignment wrapText="1"/>
    </xf>
    <xf numFmtId="0" fontId="47" fillId="0" borderId="29" xfId="0" applyFont="1" applyBorder="1" applyAlignment="1">
      <alignment wrapText="1"/>
    </xf>
    <xf numFmtId="0" fontId="47" fillId="0" borderId="36" xfId="0" applyFont="1" applyBorder="1" applyAlignment="1">
      <alignment wrapText="1"/>
    </xf>
    <xf numFmtId="0" fontId="47" fillId="0" borderId="36" xfId="0" applyFont="1" applyBorder="1" applyAlignment="1">
      <alignment vertical="top" wrapText="1"/>
    </xf>
    <xf numFmtId="179" fontId="47" fillId="0" borderId="36" xfId="0" applyNumberFormat="1" applyFont="1" applyBorder="1" applyAlignment="1">
      <alignment vertical="top" wrapText="1"/>
    </xf>
    <xf numFmtId="2" fontId="48" fillId="30" borderId="0" xfId="0" applyNumberFormat="1" applyFont="1" applyFill="1"/>
    <xf numFmtId="2" fontId="50" fillId="31" borderId="65" xfId="0" applyNumberFormat="1" applyFont="1" applyFill="1" applyBorder="1" applyAlignment="1">
      <alignment horizontal="center" vertical="center" wrapText="1"/>
    </xf>
    <xf numFmtId="178" fontId="47" fillId="30" borderId="34" xfId="0" applyNumberFormat="1" applyFont="1" applyFill="1" applyBorder="1" applyAlignment="1">
      <alignment vertical="top" wrapText="1"/>
    </xf>
    <xf numFmtId="180" fontId="47" fillId="30" borderId="29" xfId="0" applyNumberFormat="1" applyFont="1" applyFill="1" applyBorder="1" applyAlignment="1">
      <alignment vertical="top" wrapText="1"/>
    </xf>
    <xf numFmtId="188" fontId="47" fillId="30" borderId="34" xfId="6" applyNumberFormat="1" applyFont="1" applyFill="1" applyBorder="1" applyAlignment="1">
      <alignment vertical="top" wrapText="1"/>
    </xf>
    <xf numFmtId="187" fontId="47" fillId="30" borderId="34" xfId="0" applyNumberFormat="1" applyFont="1" applyFill="1" applyBorder="1" applyAlignment="1">
      <alignment vertical="top" wrapText="1"/>
    </xf>
    <xf numFmtId="181" fontId="47" fillId="30" borderId="29" xfId="0" applyNumberFormat="1" applyFont="1" applyFill="1" applyBorder="1" applyAlignment="1">
      <alignment vertical="top" wrapText="1"/>
    </xf>
    <xf numFmtId="43" fontId="47" fillId="30" borderId="34" xfId="6" applyFont="1" applyFill="1" applyBorder="1" applyAlignment="1">
      <alignment vertical="top" wrapText="1"/>
    </xf>
    <xf numFmtId="179" fontId="47" fillId="30" borderId="34" xfId="0" applyNumberFormat="1" applyFont="1" applyFill="1" applyBorder="1" applyAlignment="1">
      <alignment vertical="top" wrapText="1"/>
    </xf>
    <xf numFmtId="43" fontId="47" fillId="30" borderId="29" xfId="6" applyFont="1" applyFill="1" applyBorder="1" applyAlignment="1">
      <alignment vertical="top" wrapText="1"/>
    </xf>
    <xf numFmtId="180" fontId="47" fillId="30" borderId="34" xfId="0" applyNumberFormat="1" applyFont="1" applyFill="1" applyBorder="1" applyAlignment="1">
      <alignment vertical="top" wrapText="1"/>
    </xf>
    <xf numFmtId="0" fontId="47" fillId="6" borderId="33" xfId="0" applyFont="1" applyFill="1" applyBorder="1" applyAlignment="1">
      <alignment vertical="top" wrapText="1"/>
    </xf>
    <xf numFmtId="178" fontId="47" fillId="30" borderId="33" xfId="0" applyNumberFormat="1" applyFont="1" applyFill="1" applyBorder="1" applyAlignment="1">
      <alignment vertical="top" wrapText="1"/>
    </xf>
    <xf numFmtId="178" fontId="47" fillId="30" borderId="55" xfId="0" applyNumberFormat="1" applyFont="1" applyFill="1" applyBorder="1" applyAlignment="1">
      <alignment vertical="top" wrapText="1"/>
    </xf>
    <xf numFmtId="0" fontId="47" fillId="6" borderId="73" xfId="0" applyFont="1" applyFill="1" applyBorder="1" applyAlignment="1">
      <alignment vertical="top" wrapText="1"/>
    </xf>
    <xf numFmtId="0" fontId="47" fillId="0" borderId="73" xfId="0" applyFont="1" applyBorder="1" applyAlignment="1">
      <alignment vertical="top" wrapText="1"/>
    </xf>
    <xf numFmtId="43" fontId="48" fillId="0" borderId="73" xfId="0" applyNumberFormat="1" applyFont="1" applyBorder="1" applyAlignment="1">
      <alignment horizontal="right" vertical="top" wrapText="1"/>
    </xf>
    <xf numFmtId="43" fontId="48" fillId="30" borderId="73" xfId="0" applyNumberFormat="1" applyFont="1" applyFill="1" applyBorder="1" applyAlignment="1">
      <alignment horizontal="right" vertical="top" wrapText="1"/>
    </xf>
    <xf numFmtId="43" fontId="48" fillId="30" borderId="74" xfId="0" applyNumberFormat="1" applyFont="1" applyFill="1" applyBorder="1" applyAlignment="1">
      <alignment vertical="top" wrapText="1"/>
    </xf>
    <xf numFmtId="0" fontId="58" fillId="4" borderId="0" xfId="0" applyFont="1" applyFill="1" applyAlignment="1">
      <alignment vertical="center" wrapText="1"/>
    </xf>
    <xf numFmtId="43" fontId="48" fillId="0" borderId="29" xfId="0" applyNumberFormat="1" applyFont="1" applyBorder="1" applyAlignment="1">
      <alignment horizontal="right" vertical="top" wrapText="1"/>
    </xf>
    <xf numFmtId="43" fontId="48" fillId="30" borderId="29" xfId="0" applyNumberFormat="1" applyFont="1" applyFill="1" applyBorder="1" applyAlignment="1">
      <alignment horizontal="right" vertical="top" wrapText="1"/>
    </xf>
    <xf numFmtId="43" fontId="48" fillId="30" borderId="76" xfId="0" applyNumberFormat="1" applyFont="1" applyFill="1" applyBorder="1" applyAlignment="1">
      <alignment vertical="top" wrapText="1"/>
    </xf>
    <xf numFmtId="0" fontId="54" fillId="27" borderId="0" xfId="0" applyFont="1" applyFill="1" applyAlignment="1">
      <alignment vertical="center" wrapText="1"/>
    </xf>
    <xf numFmtId="0" fontId="54" fillId="6" borderId="29" xfId="0" applyFont="1" applyFill="1" applyBorder="1" applyAlignment="1">
      <alignment vertical="top" wrapText="1" indent="1"/>
    </xf>
    <xf numFmtId="0" fontId="54" fillId="0" borderId="29" xfId="0" applyFont="1" applyBorder="1" applyAlignment="1">
      <alignment vertical="top" wrapText="1" indent="1"/>
    </xf>
    <xf numFmtId="43" fontId="48" fillId="0" borderId="29" xfId="0" applyNumberFormat="1" applyFont="1" applyBorder="1" applyAlignment="1">
      <alignment vertical="top" wrapText="1"/>
    </xf>
    <xf numFmtId="43" fontId="48" fillId="30" borderId="29" xfId="0" applyNumberFormat="1" applyFont="1" applyFill="1" applyBorder="1" applyAlignment="1">
      <alignment vertical="top" wrapText="1"/>
    </xf>
    <xf numFmtId="191" fontId="48" fillId="0" borderId="29" xfId="0" applyNumberFormat="1" applyFont="1" applyBorder="1" applyAlignment="1">
      <alignment vertical="top" wrapText="1"/>
    </xf>
    <xf numFmtId="191" fontId="48" fillId="30" borderId="29" xfId="0" applyNumberFormat="1" applyFont="1" applyFill="1" applyBorder="1" applyAlignment="1">
      <alignment vertical="top" wrapText="1"/>
    </xf>
    <xf numFmtId="191" fontId="48" fillId="30" borderId="76" xfId="0" applyNumberFormat="1" applyFont="1" applyFill="1" applyBorder="1" applyAlignment="1">
      <alignment vertical="top" wrapText="1"/>
    </xf>
    <xf numFmtId="0" fontId="47" fillId="6" borderId="37" xfId="0" applyFont="1" applyFill="1" applyBorder="1" applyAlignment="1">
      <alignment vertical="top" wrapText="1"/>
    </xf>
    <xf numFmtId="2" fontId="48" fillId="0" borderId="29" xfId="0" applyNumberFormat="1" applyFont="1" applyBorder="1" applyAlignment="1">
      <alignment vertical="top" wrapText="1"/>
    </xf>
    <xf numFmtId="2" fontId="48" fillId="30" borderId="29" xfId="0" applyNumberFormat="1" applyFont="1" applyFill="1" applyBorder="1" applyAlignment="1">
      <alignment vertical="top" wrapText="1"/>
    </xf>
    <xf numFmtId="2" fontId="48" fillId="30" borderId="76" xfId="0" applyNumberFormat="1" applyFont="1" applyFill="1" applyBorder="1" applyAlignment="1">
      <alignment vertical="top" wrapText="1"/>
    </xf>
    <xf numFmtId="2" fontId="48" fillId="30" borderId="34" xfId="0" applyNumberFormat="1" applyFont="1" applyFill="1" applyBorder="1" applyAlignment="1">
      <alignment horizontal="right" vertical="top" wrapText="1"/>
    </xf>
    <xf numFmtId="2" fontId="48" fillId="30" borderId="76" xfId="0" applyNumberFormat="1" applyFont="1" applyFill="1" applyBorder="1" applyAlignment="1">
      <alignment horizontal="right" vertical="top" wrapText="1"/>
    </xf>
    <xf numFmtId="0" fontId="48" fillId="30" borderId="29" xfId="0" applyFont="1" applyFill="1" applyBorder="1" applyAlignment="1">
      <alignment vertical="top" wrapText="1"/>
    </xf>
    <xf numFmtId="0" fontId="48" fillId="30" borderId="76" xfId="0" applyFont="1" applyFill="1" applyBorder="1" applyAlignment="1">
      <alignment vertical="top" wrapText="1"/>
    </xf>
    <xf numFmtId="0" fontId="48" fillId="30" borderId="29" xfId="0" applyFont="1" applyFill="1" applyBorder="1" applyAlignment="1">
      <alignment horizontal="right" vertical="top" wrapText="1"/>
    </xf>
    <xf numFmtId="0" fontId="48" fillId="30" borderId="76" xfId="0" applyFont="1" applyFill="1" applyBorder="1" applyAlignment="1">
      <alignment horizontal="right" vertical="top" wrapText="1"/>
    </xf>
    <xf numFmtId="0" fontId="48" fillId="30" borderId="29" xfId="6" applyNumberFormat="1" applyFont="1" applyFill="1" applyBorder="1" applyAlignment="1">
      <alignment horizontal="right" vertical="top" wrapText="1"/>
    </xf>
    <xf numFmtId="188" fontId="48" fillId="30" borderId="29" xfId="0" applyNumberFormat="1" applyFont="1" applyFill="1" applyBorder="1" applyAlignment="1">
      <alignment vertical="top" wrapText="1"/>
    </xf>
    <xf numFmtId="188" fontId="48" fillId="30" borderId="76" xfId="6" applyNumberFormat="1" applyFont="1" applyFill="1" applyBorder="1" applyAlignment="1">
      <alignment vertical="top" wrapText="1"/>
    </xf>
    <xf numFmtId="9" fontId="48" fillId="30" borderId="33" xfId="7" applyFont="1" applyFill="1" applyBorder="1" applyAlignment="1">
      <alignment vertical="top" wrapText="1"/>
    </xf>
    <xf numFmtId="9" fontId="48" fillId="30" borderId="79" xfId="7" applyFont="1" applyFill="1" applyBorder="1" applyAlignment="1">
      <alignment vertical="top" wrapText="1"/>
    </xf>
    <xf numFmtId="0" fontId="47" fillId="6" borderId="82" xfId="0" applyFont="1" applyFill="1" applyBorder="1" applyAlignment="1">
      <alignment vertical="top" wrapText="1"/>
    </xf>
    <xf numFmtId="0" fontId="47" fillId="0" borderId="60" xfId="0" applyFont="1" applyBorder="1" applyAlignment="1">
      <alignment vertical="top" wrapText="1"/>
    </xf>
    <xf numFmtId="188" fontId="47" fillId="0" borderId="60" xfId="6" applyNumberFormat="1" applyFont="1" applyBorder="1" applyAlignment="1">
      <alignment vertical="top" wrapText="1"/>
    </xf>
    <xf numFmtId="0" fontId="47" fillId="6" borderId="86" xfId="0" applyFont="1" applyFill="1" applyBorder="1" applyAlignment="1">
      <alignment vertical="top" wrapText="1"/>
    </xf>
    <xf numFmtId="0" fontId="47" fillId="30" borderId="43" xfId="0" applyFont="1" applyFill="1" applyBorder="1" applyAlignment="1">
      <alignment vertical="top" wrapText="1"/>
    </xf>
    <xf numFmtId="1" fontId="47" fillId="30" borderId="56" xfId="0" applyNumberFormat="1" applyFont="1" applyFill="1" applyBorder="1" applyAlignment="1">
      <alignment vertical="top" wrapText="1"/>
    </xf>
    <xf numFmtId="0" fontId="47" fillId="30" borderId="60" xfId="0" applyFont="1" applyFill="1" applyBorder="1" applyAlignment="1">
      <alignment vertical="top" wrapText="1"/>
    </xf>
    <xf numFmtId="1" fontId="47" fillId="30" borderId="34" xfId="0" applyNumberFormat="1" applyFont="1" applyFill="1" applyBorder="1" applyAlignment="1">
      <alignment vertical="top" wrapText="1"/>
    </xf>
    <xf numFmtId="0" fontId="47" fillId="30" borderId="36" xfId="0" applyFont="1" applyFill="1" applyBorder="1" applyAlignment="1">
      <alignment vertical="top" wrapText="1"/>
    </xf>
    <xf numFmtId="178" fontId="47" fillId="30" borderId="36" xfId="0" applyNumberFormat="1" applyFont="1" applyFill="1" applyBorder="1" applyAlignment="1">
      <alignment vertical="top" wrapText="1"/>
    </xf>
    <xf numFmtId="178" fontId="47" fillId="30" borderId="38" xfId="0" applyNumberFormat="1" applyFont="1" applyFill="1" applyBorder="1" applyAlignment="1">
      <alignment vertical="top" wrapText="1"/>
    </xf>
    <xf numFmtId="0" fontId="51" fillId="28" borderId="2" xfId="0" applyFont="1" applyFill="1" applyBorder="1" applyAlignment="1">
      <alignment horizontal="center" vertical="center" textRotation="90" wrapText="1"/>
    </xf>
    <xf numFmtId="0" fontId="47" fillId="6" borderId="2" xfId="0" applyFont="1" applyFill="1" applyBorder="1" applyAlignment="1">
      <alignment vertical="top" wrapText="1"/>
    </xf>
    <xf numFmtId="192" fontId="47" fillId="30" borderId="2" xfId="0" applyNumberFormat="1" applyFont="1" applyFill="1" applyBorder="1" applyAlignment="1">
      <alignment vertical="top" wrapText="1"/>
    </xf>
    <xf numFmtId="0" fontId="47" fillId="0" borderId="62" xfId="0" applyFont="1" applyBorder="1" applyAlignment="1">
      <alignment vertical="top" wrapText="1"/>
    </xf>
    <xf numFmtId="0" fontId="47" fillId="6" borderId="46" xfId="0" applyFont="1" applyFill="1" applyBorder="1" applyAlignment="1">
      <alignment vertical="top" wrapText="1"/>
    </xf>
    <xf numFmtId="178" fontId="47" fillId="6" borderId="34" xfId="0" applyNumberFormat="1" applyFont="1" applyFill="1" applyBorder="1" applyAlignment="1">
      <alignment vertical="top" wrapText="1"/>
    </xf>
    <xf numFmtId="0" fontId="47" fillId="6" borderId="34" xfId="0" applyFont="1" applyFill="1" applyBorder="1" applyAlignment="1">
      <alignment vertical="top" wrapText="1"/>
    </xf>
    <xf numFmtId="3" fontId="47" fillId="0" borderId="62" xfId="0" applyNumberFormat="1" applyFont="1" applyBorder="1" applyAlignment="1">
      <alignment vertical="top" wrapText="1"/>
    </xf>
    <xf numFmtId="178" fontId="47" fillId="6" borderId="46" xfId="0" applyNumberFormat="1" applyFont="1" applyFill="1" applyBorder="1" applyAlignment="1">
      <alignment vertical="top" wrapText="1"/>
    </xf>
    <xf numFmtId="178" fontId="47" fillId="6" borderId="49" xfId="0" applyNumberFormat="1" applyFont="1" applyFill="1" applyBorder="1" applyAlignment="1">
      <alignment vertical="top" wrapText="1"/>
    </xf>
    <xf numFmtId="0" fontId="47" fillId="0" borderId="63" xfId="0" applyFont="1" applyBorder="1" applyAlignment="1">
      <alignment vertical="top" wrapText="1"/>
    </xf>
    <xf numFmtId="0" fontId="47" fillId="6" borderId="49" xfId="0" applyFont="1" applyFill="1" applyBorder="1" applyAlignment="1">
      <alignment vertical="top" wrapText="1"/>
    </xf>
    <xf numFmtId="0" fontId="47" fillId="0" borderId="30" xfId="0" applyFont="1" applyBorder="1" applyAlignment="1">
      <alignment wrapText="1"/>
    </xf>
    <xf numFmtId="0" fontId="47" fillId="32" borderId="29" xfId="0" applyFont="1" applyFill="1" applyBorder="1" applyAlignment="1">
      <alignment vertical="top" wrapText="1"/>
    </xf>
    <xf numFmtId="178" fontId="48" fillId="30" borderId="29" xfId="0" applyNumberFormat="1" applyFont="1" applyFill="1" applyBorder="1" applyAlignment="1">
      <alignment vertical="top" wrapText="1"/>
    </xf>
    <xf numFmtId="0" fontId="48" fillId="32" borderId="29" xfId="0" applyFont="1" applyFill="1" applyBorder="1" applyAlignment="1">
      <alignment vertical="top" wrapText="1"/>
    </xf>
    <xf numFmtId="178" fontId="48" fillId="30" borderId="34" xfId="0" applyNumberFormat="1" applyFont="1" applyFill="1" applyBorder="1" applyAlignment="1">
      <alignment vertical="top" wrapText="1"/>
    </xf>
    <xf numFmtId="186" fontId="48" fillId="30" borderId="29" xfId="0" applyNumberFormat="1" applyFont="1" applyFill="1" applyBorder="1" applyAlignment="1">
      <alignment vertical="center" wrapText="1"/>
    </xf>
    <xf numFmtId="186" fontId="47" fillId="30" borderId="29" xfId="0" applyNumberFormat="1" applyFont="1" applyFill="1" applyBorder="1" applyAlignment="1">
      <alignment vertical="center" wrapText="1"/>
    </xf>
    <xf numFmtId="186" fontId="47" fillId="30" borderId="34" xfId="0" applyNumberFormat="1" applyFont="1" applyFill="1" applyBorder="1" applyAlignment="1">
      <alignment vertical="center" wrapText="1"/>
    </xf>
    <xf numFmtId="0" fontId="46" fillId="0" borderId="29" xfId="0" applyFont="1" applyBorder="1" applyAlignment="1">
      <alignment wrapText="1"/>
    </xf>
    <xf numFmtId="182" fontId="47" fillId="30" borderId="34" xfId="0" applyNumberFormat="1" applyFont="1" applyFill="1" applyBorder="1" applyAlignment="1">
      <alignment vertical="top" wrapText="1"/>
    </xf>
    <xf numFmtId="0" fontId="47" fillId="32" borderId="36" xfId="0" applyFont="1" applyFill="1" applyBorder="1" applyAlignment="1">
      <alignment vertical="top" wrapText="1"/>
    </xf>
    <xf numFmtId="179" fontId="47" fillId="30" borderId="36" xfId="0" applyNumberFormat="1" applyFont="1" applyFill="1" applyBorder="1" applyAlignment="1">
      <alignment vertical="top" wrapText="1"/>
    </xf>
    <xf numFmtId="179" fontId="47" fillId="30" borderId="38" xfId="0" applyNumberFormat="1" applyFont="1" applyFill="1" applyBorder="1" applyAlignment="1">
      <alignment vertical="top" wrapText="1"/>
    </xf>
    <xf numFmtId="0" fontId="58" fillId="0" borderId="13" xfId="0" applyFont="1" applyBorder="1" applyAlignment="1">
      <alignment horizontal="center" wrapText="1"/>
    </xf>
    <xf numFmtId="0" fontId="50" fillId="31" borderId="67" xfId="0" applyFont="1" applyFill="1" applyBorder="1" applyAlignment="1">
      <alignment horizontal="center" vertical="center" wrapText="1"/>
    </xf>
    <xf numFmtId="0" fontId="47" fillId="30" borderId="0" xfId="0" applyFont="1" applyFill="1" applyAlignment="1">
      <alignment wrapText="1"/>
    </xf>
    <xf numFmtId="0" fontId="46" fillId="30" borderId="29" xfId="0" applyFont="1" applyFill="1" applyBorder="1" applyAlignment="1">
      <alignment vertical="top" wrapText="1"/>
    </xf>
    <xf numFmtId="0" fontId="46" fillId="30" borderId="29" xfId="0" applyFont="1" applyFill="1" applyBorder="1" applyAlignment="1">
      <alignment wrapText="1"/>
    </xf>
    <xf numFmtId="0" fontId="47" fillId="30" borderId="29" xfId="0" applyFont="1" applyFill="1" applyBorder="1" applyAlignment="1">
      <alignment wrapText="1"/>
    </xf>
    <xf numFmtId="0" fontId="47" fillId="30" borderId="0" xfId="0" applyFont="1" applyFill="1" applyAlignment="1">
      <alignment vertical="center" wrapText="1"/>
    </xf>
    <xf numFmtId="0" fontId="47" fillId="30" borderId="33" xfId="0" applyFont="1" applyFill="1" applyBorder="1" applyAlignment="1">
      <alignment vertical="top" wrapText="1"/>
    </xf>
    <xf numFmtId="9" fontId="47" fillId="30" borderId="29" xfId="7" applyFont="1" applyFill="1" applyBorder="1" applyAlignment="1">
      <alignment vertical="top" wrapText="1"/>
    </xf>
    <xf numFmtId="0" fontId="47" fillId="30" borderId="34" xfId="0" applyFont="1" applyFill="1" applyBorder="1" applyAlignment="1">
      <alignment vertical="top" wrapText="1"/>
    </xf>
    <xf numFmtId="0" fontId="47" fillId="30" borderId="37" xfId="0" applyFont="1" applyFill="1" applyBorder="1" applyAlignment="1">
      <alignment vertical="top" wrapText="1"/>
    </xf>
    <xf numFmtId="0" fontId="47" fillId="30" borderId="29" xfId="9" applyFont="1" applyFill="1" applyBorder="1" applyAlignment="1">
      <alignment vertical="top" wrapText="1"/>
    </xf>
    <xf numFmtId="3" fontId="47" fillId="30" borderId="29" xfId="0" applyNumberFormat="1" applyFont="1" applyFill="1" applyBorder="1" applyAlignment="1">
      <alignment vertical="top" wrapText="1"/>
    </xf>
    <xf numFmtId="178" fontId="47" fillId="30" borderId="29" xfId="0" applyNumberFormat="1" applyFont="1" applyFill="1" applyBorder="1" applyAlignment="1">
      <alignment horizontal="right" vertical="top" wrapText="1"/>
    </xf>
    <xf numFmtId="2" fontId="47" fillId="30" borderId="29" xfId="0" applyNumberFormat="1" applyFont="1" applyFill="1" applyBorder="1" applyAlignment="1">
      <alignment vertical="top" wrapText="1"/>
    </xf>
    <xf numFmtId="0" fontId="47" fillId="30" borderId="36" xfId="0" applyFont="1" applyFill="1" applyBorder="1" applyAlignment="1">
      <alignment wrapText="1"/>
    </xf>
    <xf numFmtId="0" fontId="47" fillId="0" borderId="7" xfId="0" applyFont="1" applyBorder="1" applyAlignment="1">
      <alignment wrapText="1"/>
    </xf>
    <xf numFmtId="9" fontId="47" fillId="30" borderId="29" xfId="0" applyNumberFormat="1" applyFont="1" applyFill="1" applyBorder="1" applyAlignment="1">
      <alignment vertical="top" wrapText="1"/>
    </xf>
    <xf numFmtId="10" fontId="47" fillId="30" borderId="29" xfId="0" applyNumberFormat="1" applyFont="1" applyFill="1" applyBorder="1" applyAlignment="1">
      <alignment vertical="top" wrapText="1"/>
    </xf>
    <xf numFmtId="1" fontId="47" fillId="30" borderId="29" xfId="0" applyNumberFormat="1" applyFont="1" applyFill="1" applyBorder="1" applyAlignment="1">
      <alignment vertical="top" wrapText="1"/>
    </xf>
    <xf numFmtId="0" fontId="58" fillId="30" borderId="0" xfId="0" applyFont="1" applyFill="1" applyAlignment="1">
      <alignment vertical="center" wrapText="1"/>
    </xf>
    <xf numFmtId="190" fontId="47" fillId="30" borderId="29" xfId="7" applyNumberFormat="1" applyFont="1" applyFill="1" applyBorder="1" applyAlignment="1">
      <alignment vertical="top" wrapText="1"/>
    </xf>
    <xf numFmtId="190" fontId="47" fillId="30" borderId="34" xfId="7" applyNumberFormat="1" applyFont="1" applyFill="1" applyBorder="1" applyAlignment="1">
      <alignment vertical="top" wrapText="1"/>
    </xf>
    <xf numFmtId="0" fontId="47" fillId="30" borderId="38" xfId="0" applyFont="1" applyFill="1" applyBorder="1" applyAlignment="1">
      <alignment vertical="top" wrapText="1"/>
    </xf>
    <xf numFmtId="0" fontId="47" fillId="30" borderId="7" xfId="0" applyFont="1" applyFill="1" applyBorder="1" applyAlignment="1">
      <alignment wrapText="1"/>
    </xf>
    <xf numFmtId="0" fontId="47" fillId="0" borderId="13" xfId="0" applyFont="1" applyBorder="1" applyAlignment="1">
      <alignment horizontal="center" wrapText="1"/>
    </xf>
    <xf numFmtId="0" fontId="50" fillId="31" borderId="64" xfId="0" applyFont="1" applyFill="1" applyBorder="1" applyAlignment="1">
      <alignment vertical="center" wrapText="1"/>
    </xf>
    <xf numFmtId="0" fontId="61" fillId="31" borderId="65" xfId="0" applyFont="1" applyFill="1" applyBorder="1" applyAlignment="1">
      <alignment vertical="center" wrapText="1"/>
    </xf>
    <xf numFmtId="1" fontId="61" fillId="31" borderId="65" xfId="0" applyNumberFormat="1" applyFont="1" applyFill="1" applyBorder="1" applyAlignment="1">
      <alignment horizontal="center" vertical="center" wrapText="1"/>
    </xf>
    <xf numFmtId="177" fontId="61" fillId="31" borderId="65" xfId="0" applyNumberFormat="1" applyFont="1" applyFill="1" applyBorder="1" applyAlignment="1">
      <alignment horizontal="center" vertical="center" wrapText="1"/>
    </xf>
    <xf numFmtId="0" fontId="61" fillId="31" borderId="65" xfId="0" applyFont="1" applyFill="1" applyBorder="1" applyAlignment="1">
      <alignment horizontal="center" vertical="center" wrapText="1"/>
    </xf>
    <xf numFmtId="0" fontId="61" fillId="31" borderId="66" xfId="0" applyFont="1" applyFill="1" applyBorder="1" applyAlignment="1">
      <alignment horizontal="center" vertical="center" wrapText="1"/>
    </xf>
    <xf numFmtId="43" fontId="47" fillId="30" borderId="29" xfId="0" applyNumberFormat="1" applyFont="1" applyFill="1" applyBorder="1" applyAlignment="1">
      <alignment vertical="top" wrapText="1"/>
    </xf>
    <xf numFmtId="179" fontId="48" fillId="30" borderId="29" xfId="0" applyNumberFormat="1" applyFont="1" applyFill="1" applyBorder="1" applyAlignment="1">
      <alignment vertical="top" wrapText="1"/>
    </xf>
    <xf numFmtId="179" fontId="48" fillId="30" borderId="34" xfId="0" applyNumberFormat="1" applyFont="1" applyFill="1" applyBorder="1" applyAlignment="1">
      <alignment vertical="top" wrapText="1"/>
    </xf>
    <xf numFmtId="43" fontId="47" fillId="30" borderId="36" xfId="0" applyNumberFormat="1" applyFont="1" applyFill="1" applyBorder="1" applyAlignment="1">
      <alignment vertical="top" wrapText="1"/>
    </xf>
    <xf numFmtId="9" fontId="47" fillId="0" borderId="29" xfId="0" applyNumberFormat="1" applyFont="1" applyBorder="1" applyAlignment="1">
      <alignment vertical="top" wrapText="1"/>
    </xf>
    <xf numFmtId="9" fontId="48" fillId="0" borderId="0" xfId="0" applyNumberFormat="1" applyFont="1"/>
    <xf numFmtId="183" fontId="47" fillId="0" borderId="29" xfId="0" applyNumberFormat="1" applyFont="1" applyBorder="1" applyAlignment="1">
      <alignment vertical="top" wrapText="1"/>
    </xf>
    <xf numFmtId="0" fontId="46" fillId="0" borderId="46" xfId="0" applyFont="1" applyBorder="1" applyAlignment="1">
      <alignment vertical="top" wrapText="1"/>
    </xf>
    <xf numFmtId="0" fontId="47" fillId="0" borderId="59" xfId="0" applyFont="1" applyBorder="1" applyAlignment="1">
      <alignment vertical="top" wrapText="1"/>
    </xf>
    <xf numFmtId="0" fontId="47" fillId="30" borderId="31" xfId="0" applyFont="1" applyFill="1" applyBorder="1" applyAlignment="1">
      <alignment horizontal="center" vertical="top" wrapText="1"/>
    </xf>
    <xf numFmtId="178" fontId="47" fillId="30" borderId="29" xfId="0" applyNumberFormat="1" applyFont="1" applyFill="1" applyBorder="1" applyAlignment="1">
      <alignment horizontal="center" vertical="top" wrapText="1"/>
    </xf>
    <xf numFmtId="178" fontId="47" fillId="6" borderId="34" xfId="0" applyNumberFormat="1" applyFont="1" applyFill="1" applyBorder="1" applyAlignment="1">
      <alignment horizontal="center" vertical="top" wrapText="1"/>
    </xf>
    <xf numFmtId="0" fontId="47" fillId="0" borderId="48" xfId="0" applyFont="1" applyBorder="1" applyAlignment="1">
      <alignment vertical="top" wrapText="1"/>
    </xf>
    <xf numFmtId="0" fontId="47" fillId="6" borderId="34" xfId="0" applyFont="1" applyFill="1" applyBorder="1" applyAlignment="1">
      <alignment horizontal="center" vertical="top" wrapText="1"/>
    </xf>
    <xf numFmtId="0" fontId="47" fillId="0" borderId="8" xfId="0" applyFont="1" applyBorder="1" applyAlignment="1">
      <alignment vertical="top" wrapText="1"/>
    </xf>
    <xf numFmtId="0" fontId="47" fillId="30" borderId="29" xfId="0" applyFont="1" applyFill="1" applyBorder="1" applyAlignment="1">
      <alignment horizontal="center" vertical="top" wrapText="1"/>
    </xf>
    <xf numFmtId="0" fontId="47" fillId="30" borderId="34" xfId="0" applyFont="1" applyFill="1" applyBorder="1" applyAlignment="1">
      <alignment horizontal="center" vertical="top" wrapText="1"/>
    </xf>
    <xf numFmtId="0" fontId="47" fillId="0" borderId="59" xfId="0" applyFont="1" applyBorder="1" applyAlignment="1">
      <alignment horizontal="center" vertical="top" wrapText="1"/>
    </xf>
    <xf numFmtId="0" fontId="47" fillId="30" borderId="63" xfId="0" applyFont="1" applyFill="1" applyBorder="1" applyAlignment="1">
      <alignment horizontal="center" vertical="top" wrapText="1"/>
    </xf>
    <xf numFmtId="189" fontId="48" fillId="30" borderId="31" xfId="0" applyNumberFormat="1" applyFont="1" applyFill="1" applyBorder="1" applyAlignment="1">
      <alignment horizontal="center" vertical="top" wrapText="1"/>
    </xf>
    <xf numFmtId="0" fontId="47" fillId="0" borderId="60" xfId="0" applyFont="1" applyBorder="1" applyAlignment="1">
      <alignment wrapText="1"/>
    </xf>
    <xf numFmtId="0" fontId="47" fillId="0" borderId="77" xfId="0" applyFont="1" applyBorder="1" applyAlignment="1">
      <alignment vertical="top" wrapText="1"/>
    </xf>
    <xf numFmtId="0" fontId="47" fillId="0" borderId="43" xfId="0" applyFont="1" applyBorder="1" applyAlignment="1">
      <alignment vertical="top" wrapText="1"/>
    </xf>
    <xf numFmtId="0" fontId="60" fillId="0" borderId="6" xfId="0" applyFont="1" applyBorder="1" applyAlignment="1">
      <alignment wrapText="1"/>
    </xf>
    <xf numFmtId="43" fontId="48" fillId="0" borderId="0" xfId="0" applyNumberFormat="1" applyFont="1"/>
    <xf numFmtId="43" fontId="48" fillId="30" borderId="59" xfId="0" applyNumberFormat="1" applyFont="1" applyFill="1" applyBorder="1" applyAlignment="1">
      <alignment vertical="center" wrapText="1"/>
    </xf>
    <xf numFmtId="178" fontId="47" fillId="30" borderId="59" xfId="0" applyNumberFormat="1" applyFont="1" applyFill="1" applyBorder="1" applyAlignment="1">
      <alignment vertical="top" wrapText="1"/>
    </xf>
    <xf numFmtId="188" fontId="48" fillId="30" borderId="59" xfId="0" applyNumberFormat="1" applyFont="1" applyFill="1" applyBorder="1" applyAlignment="1">
      <alignment horizontal="left" vertical="center" wrapText="1"/>
    </xf>
    <xf numFmtId="43" fontId="48" fillId="30" borderId="59" xfId="0" applyNumberFormat="1" applyFont="1" applyFill="1" applyBorder="1"/>
    <xf numFmtId="43" fontId="47" fillId="30" borderId="59" xfId="0" applyNumberFormat="1" applyFont="1" applyFill="1" applyBorder="1" applyAlignment="1">
      <alignment vertical="top" wrapText="1"/>
    </xf>
    <xf numFmtId="188" fontId="47" fillId="30" borderId="59" xfId="0" applyNumberFormat="1" applyFont="1" applyFill="1" applyBorder="1" applyAlignment="1">
      <alignment vertical="top" wrapText="1"/>
    </xf>
    <xf numFmtId="9" fontId="47" fillId="30" borderId="59" xfId="7" applyFont="1" applyFill="1" applyBorder="1" applyAlignment="1">
      <alignment vertical="top" wrapText="1"/>
    </xf>
    <xf numFmtId="43" fontId="47" fillId="0" borderId="0" xfId="0" applyNumberFormat="1" applyFont="1" applyAlignment="1">
      <alignment wrapText="1"/>
    </xf>
    <xf numFmtId="0" fontId="47" fillId="0" borderId="0" xfId="0" applyFont="1" applyAlignment="1">
      <alignment vertical="center" wrapText="1"/>
    </xf>
    <xf numFmtId="0" fontId="46" fillId="0" borderId="13" xfId="9" applyFont="1" applyBorder="1" applyAlignment="1">
      <alignment horizontal="center" wrapText="1"/>
    </xf>
    <xf numFmtId="0" fontId="48" fillId="0" borderId="0" xfId="9" applyFont="1"/>
    <xf numFmtId="0" fontId="56" fillId="0" borderId="0" xfId="9" applyFont="1"/>
    <xf numFmtId="0" fontId="47" fillId="27" borderId="0" xfId="9" applyFont="1" applyFill="1" applyAlignment="1">
      <alignment wrapText="1"/>
    </xf>
    <xf numFmtId="0" fontId="46" fillId="0" borderId="29" xfId="9" applyFont="1" applyBorder="1" applyAlignment="1">
      <alignment vertical="top" wrapText="1"/>
    </xf>
    <xf numFmtId="0" fontId="47" fillId="0" borderId="29" xfId="9" applyFont="1" applyBorder="1" applyAlignment="1">
      <alignment vertical="top"/>
    </xf>
    <xf numFmtId="0" fontId="47" fillId="6" borderId="29" xfId="9" applyFont="1" applyFill="1" applyBorder="1" applyAlignment="1">
      <alignment vertical="top" wrapText="1"/>
    </xf>
    <xf numFmtId="0" fontId="47" fillId="0" borderId="29" xfId="9" applyFont="1" applyBorder="1" applyAlignment="1">
      <alignment vertical="top" wrapText="1"/>
    </xf>
    <xf numFmtId="3" fontId="47" fillId="0" borderId="29" xfId="9" applyNumberFormat="1" applyFont="1" applyBorder="1" applyAlignment="1">
      <alignment vertical="top" wrapText="1"/>
    </xf>
    <xf numFmtId="184" fontId="47" fillId="30" borderId="29" xfId="9" applyNumberFormat="1" applyFont="1" applyFill="1" applyBorder="1" applyAlignment="1">
      <alignment vertical="top" wrapText="1"/>
    </xf>
    <xf numFmtId="184" fontId="47" fillId="6" borderId="29" xfId="9" applyNumberFormat="1" applyFont="1" applyFill="1" applyBorder="1" applyAlignment="1">
      <alignment vertical="top" wrapText="1"/>
    </xf>
    <xf numFmtId="9" fontId="48" fillId="0" borderId="0" xfId="7" applyFont="1"/>
    <xf numFmtId="0" fontId="47" fillId="27" borderId="0" xfId="9" applyFont="1" applyFill="1" applyAlignment="1">
      <alignment vertical="center" wrapText="1"/>
    </xf>
    <xf numFmtId="0" fontId="48" fillId="0" borderId="29" xfId="9" applyFont="1" applyBorder="1" applyAlignment="1">
      <alignment vertical="top" wrapText="1"/>
    </xf>
    <xf numFmtId="0" fontId="47" fillId="0" borderId="29" xfId="9" applyFont="1" applyBorder="1" applyAlignment="1">
      <alignment wrapText="1"/>
    </xf>
    <xf numFmtId="9" fontId="47" fillId="0" borderId="29" xfId="9" applyNumberFormat="1" applyFont="1" applyBorder="1" applyAlignment="1">
      <alignment vertical="top" wrapText="1"/>
    </xf>
    <xf numFmtId="168" fontId="47" fillId="0" borderId="29" xfId="9" applyNumberFormat="1" applyFont="1" applyBorder="1" applyAlignment="1">
      <alignment vertical="top" wrapText="1"/>
    </xf>
    <xf numFmtId="168" fontId="47" fillId="30" borderId="29" xfId="9" applyNumberFormat="1" applyFont="1" applyFill="1" applyBorder="1" applyAlignment="1">
      <alignment vertical="top" wrapText="1"/>
    </xf>
    <xf numFmtId="9" fontId="48" fillId="0" borderId="0" xfId="9" applyNumberFormat="1" applyFont="1"/>
    <xf numFmtId="9" fontId="47" fillId="0" borderId="29" xfId="7" applyFont="1" applyBorder="1" applyAlignment="1">
      <alignment vertical="top" wrapText="1"/>
    </xf>
    <xf numFmtId="9" fontId="48" fillId="0" borderId="0" xfId="7" applyFont="1" applyFill="1"/>
    <xf numFmtId="184" fontId="47" fillId="0" borderId="29" xfId="9" applyNumberFormat="1" applyFont="1" applyBorder="1" applyAlignment="1">
      <alignment vertical="top" wrapText="1"/>
    </xf>
    <xf numFmtId="0" fontId="45" fillId="0" borderId="29" xfId="9" applyFont="1" applyBorder="1" applyAlignment="1">
      <alignment vertical="top" wrapText="1"/>
    </xf>
    <xf numFmtId="184" fontId="45" fillId="30" borderId="29" xfId="9" applyNumberFormat="1" applyFont="1" applyFill="1" applyBorder="1" applyAlignment="1">
      <alignment vertical="top" wrapText="1"/>
    </xf>
    <xf numFmtId="9" fontId="45" fillId="0" borderId="29" xfId="9" applyNumberFormat="1" applyFont="1" applyBorder="1" applyAlignment="1">
      <alignment vertical="top" wrapText="1"/>
    </xf>
    <xf numFmtId="168" fontId="45" fillId="30" borderId="29" xfId="9" applyNumberFormat="1" applyFont="1" applyFill="1" applyBorder="1" applyAlignment="1">
      <alignment vertical="top" wrapText="1"/>
    </xf>
    <xf numFmtId="9" fontId="45" fillId="0" borderId="29" xfId="7" applyFont="1" applyFill="1" applyBorder="1" applyAlignment="1">
      <alignment vertical="top" wrapText="1"/>
    </xf>
    <xf numFmtId="0" fontId="45" fillId="0" borderId="29" xfId="9" applyFont="1" applyBorder="1" applyAlignment="1">
      <alignment wrapText="1"/>
    </xf>
    <xf numFmtId="10" fontId="45" fillId="0" borderId="29" xfId="9" applyNumberFormat="1" applyFont="1" applyBorder="1" applyAlignment="1">
      <alignment wrapText="1"/>
    </xf>
    <xf numFmtId="168" fontId="45" fillId="6" borderId="29" xfId="9" applyNumberFormat="1" applyFont="1" applyFill="1" applyBorder="1" applyAlignment="1">
      <alignment vertical="top" wrapText="1"/>
    </xf>
    <xf numFmtId="10" fontId="45" fillId="0" borderId="29" xfId="9" applyNumberFormat="1" applyFont="1" applyBorder="1" applyAlignment="1">
      <alignment vertical="top" wrapText="1"/>
    </xf>
    <xf numFmtId="185" fontId="45" fillId="30" borderId="29" xfId="9" applyNumberFormat="1" applyFont="1" applyFill="1" applyBorder="1" applyAlignment="1">
      <alignment vertical="top" wrapText="1"/>
    </xf>
    <xf numFmtId="184" fontId="45" fillId="6" borderId="29" xfId="9" applyNumberFormat="1" applyFont="1" applyFill="1" applyBorder="1" applyAlignment="1">
      <alignment vertical="top" wrapText="1"/>
    </xf>
    <xf numFmtId="185" fontId="47" fillId="30" borderId="29" xfId="9" applyNumberFormat="1" applyFont="1" applyFill="1" applyBorder="1" applyAlignment="1">
      <alignment vertical="top" wrapText="1"/>
    </xf>
    <xf numFmtId="10" fontId="47" fillId="0" borderId="29" xfId="9" applyNumberFormat="1" applyFont="1" applyBorder="1" applyAlignment="1">
      <alignment vertical="top" wrapText="1"/>
    </xf>
    <xf numFmtId="0" fontId="47" fillId="0" borderId="29" xfId="9" applyFont="1" applyBorder="1" applyAlignment="1">
      <alignment horizontal="right" vertical="top" wrapText="1"/>
    </xf>
    <xf numFmtId="0" fontId="56" fillId="0" borderId="37" xfId="9" applyFont="1" applyBorder="1" applyAlignment="1">
      <alignment horizontal="left" vertical="top" wrapText="1"/>
    </xf>
    <xf numFmtId="2" fontId="47" fillId="30" borderId="29" xfId="9" applyNumberFormat="1" applyFont="1" applyFill="1" applyBorder="1" applyAlignment="1">
      <alignment vertical="top" wrapText="1"/>
    </xf>
    <xf numFmtId="1" fontId="47" fillId="0" borderId="29" xfId="9" applyNumberFormat="1" applyFont="1" applyBorder="1" applyAlignment="1">
      <alignment vertical="top" wrapText="1"/>
    </xf>
    <xf numFmtId="2" fontId="47" fillId="0" borderId="29" xfId="9" applyNumberFormat="1" applyFont="1" applyBorder="1" applyAlignment="1">
      <alignment vertical="top" wrapText="1"/>
    </xf>
    <xf numFmtId="0" fontId="47" fillId="0" borderId="2" xfId="9" applyFont="1" applyBorder="1" applyAlignment="1">
      <alignment vertical="top" wrapText="1"/>
    </xf>
    <xf numFmtId="0" fontId="47" fillId="0" borderId="46" xfId="9" applyFont="1" applyBorder="1" applyAlignment="1">
      <alignment vertical="top" wrapText="1"/>
    </xf>
    <xf numFmtId="184" fontId="47" fillId="30" borderId="29" xfId="0" applyNumberFormat="1" applyFont="1" applyFill="1" applyBorder="1" applyAlignment="1">
      <alignment vertical="top" wrapText="1"/>
    </xf>
    <xf numFmtId="0" fontId="47" fillId="30" borderId="29" xfId="0" applyFont="1" applyFill="1" applyBorder="1" applyAlignment="1">
      <alignment horizontal="right" vertical="top" wrapText="1"/>
    </xf>
    <xf numFmtId="0" fontId="66" fillId="0" borderId="29" xfId="0" applyFont="1" applyBorder="1" applyAlignment="1">
      <alignment vertical="top" wrapText="1"/>
    </xf>
    <xf numFmtId="0" fontId="46" fillId="0" borderId="47" xfId="0" applyFont="1" applyBorder="1" applyAlignment="1">
      <alignment vertical="top" wrapText="1"/>
    </xf>
    <xf numFmtId="0" fontId="47" fillId="0" borderId="71" xfId="0" applyFont="1" applyBorder="1" applyAlignment="1">
      <alignment vertical="top" wrapText="1"/>
    </xf>
    <xf numFmtId="0" fontId="47" fillId="30" borderId="2" xfId="0" applyFont="1" applyFill="1" applyBorder="1" applyAlignment="1">
      <alignment vertical="top" wrapText="1"/>
    </xf>
    <xf numFmtId="0" fontId="47" fillId="30" borderId="31" xfId="0" applyFont="1" applyFill="1" applyBorder="1" applyAlignment="1">
      <alignment vertical="top" wrapText="1"/>
    </xf>
    <xf numFmtId="0" fontId="47" fillId="0" borderId="54" xfId="0" applyFont="1" applyBorder="1" applyAlignment="1">
      <alignment vertical="top" wrapText="1"/>
    </xf>
    <xf numFmtId="1" fontId="48" fillId="0" borderId="0" xfId="0" applyNumberFormat="1" applyFont="1"/>
    <xf numFmtId="2" fontId="47" fillId="27" borderId="0" xfId="0" applyNumberFormat="1" applyFont="1" applyFill="1" applyAlignment="1">
      <alignment wrapText="1"/>
    </xf>
    <xf numFmtId="2" fontId="47" fillId="0" borderId="0" xfId="1" applyNumberFormat="1" applyFont="1">
      <alignment wrapText="1"/>
    </xf>
    <xf numFmtId="2" fontId="48" fillId="0" borderId="0" xfId="0" applyNumberFormat="1" applyFont="1"/>
    <xf numFmtId="2" fontId="47" fillId="27" borderId="0" xfId="0" applyNumberFormat="1" applyFont="1" applyFill="1" applyAlignment="1">
      <alignment vertical="center" wrapText="1"/>
    </xf>
    <xf numFmtId="0" fontId="46" fillId="32" borderId="48" xfId="0" applyFont="1" applyFill="1" applyBorder="1" applyAlignment="1">
      <alignment vertical="top" wrapText="1"/>
    </xf>
    <xf numFmtId="0" fontId="46" fillId="32" borderId="6" xfId="0" applyFont="1" applyFill="1" applyBorder="1" applyAlignment="1">
      <alignment vertical="top" wrapText="1"/>
    </xf>
    <xf numFmtId="0" fontId="46" fillId="32" borderId="11" xfId="0" applyFont="1" applyFill="1" applyBorder="1" applyAlignment="1">
      <alignment vertical="top" wrapText="1"/>
    </xf>
    <xf numFmtId="0" fontId="45" fillId="27" borderId="0" xfId="0" applyFont="1" applyFill="1" applyAlignment="1">
      <alignment wrapText="1"/>
    </xf>
    <xf numFmtId="43" fontId="47" fillId="0" borderId="52" xfId="0" applyNumberFormat="1" applyFont="1" applyBorder="1" applyAlignment="1">
      <alignment vertical="top" wrapText="1"/>
    </xf>
    <xf numFmtId="43" fontId="47" fillId="0" borderId="37" xfId="0" applyNumberFormat="1" applyFont="1" applyBorder="1" applyAlignment="1">
      <alignment vertical="top" wrapText="1"/>
    </xf>
    <xf numFmtId="43" fontId="47" fillId="0" borderId="46" xfId="0" applyNumberFormat="1" applyFont="1" applyBorder="1" applyAlignment="1">
      <alignment vertical="top" wrapText="1"/>
    </xf>
    <xf numFmtId="43" fontId="47" fillId="0" borderId="29" xfId="0" applyNumberFormat="1" applyFont="1" applyBorder="1" applyAlignment="1">
      <alignment vertical="top" wrapText="1"/>
    </xf>
    <xf numFmtId="43" fontId="47" fillId="30" borderId="46" xfId="0" applyNumberFormat="1" applyFont="1" applyFill="1" applyBorder="1" applyAlignment="1">
      <alignment vertical="top" wrapText="1"/>
    </xf>
    <xf numFmtId="43" fontId="47" fillId="30" borderId="62" xfId="0" applyNumberFormat="1" applyFont="1" applyFill="1" applyBorder="1" applyAlignment="1">
      <alignment vertical="top" wrapText="1"/>
    </xf>
    <xf numFmtId="43" fontId="47" fillId="30" borderId="52" xfId="0" applyNumberFormat="1" applyFont="1" applyFill="1" applyBorder="1" applyAlignment="1">
      <alignment vertical="top" wrapText="1"/>
    </xf>
    <xf numFmtId="43" fontId="47" fillId="30" borderId="30" xfId="0" applyNumberFormat="1" applyFont="1" applyFill="1" applyBorder="1" applyAlignment="1">
      <alignment vertical="top" wrapText="1"/>
    </xf>
    <xf numFmtId="43" fontId="47" fillId="0" borderId="39" xfId="0" applyNumberFormat="1" applyFont="1" applyBorder="1" applyAlignment="1">
      <alignment vertical="top" wrapText="1"/>
    </xf>
    <xf numFmtId="43" fontId="47" fillId="0" borderId="33" xfId="0" applyNumberFormat="1" applyFont="1" applyBorder="1" applyAlignment="1">
      <alignment vertical="top" wrapText="1"/>
    </xf>
    <xf numFmtId="43" fontId="47" fillId="30" borderId="70" xfId="0" applyNumberFormat="1" applyFont="1" applyFill="1" applyBorder="1" applyAlignment="1">
      <alignment vertical="top" wrapText="1"/>
    </xf>
    <xf numFmtId="43" fontId="47" fillId="0" borderId="47" xfId="0" applyNumberFormat="1" applyFont="1" applyBorder="1" applyAlignment="1">
      <alignment vertical="top" wrapText="1"/>
    </xf>
    <xf numFmtId="43" fontId="47" fillId="0" borderId="36" xfId="0" applyNumberFormat="1" applyFont="1" applyBorder="1" applyAlignment="1">
      <alignment vertical="top" wrapText="1"/>
    </xf>
    <xf numFmtId="188" fontId="47" fillId="0" borderId="87" xfId="6" applyNumberFormat="1" applyFont="1" applyBorder="1" applyAlignment="1">
      <alignment vertical="top" wrapText="1"/>
    </xf>
    <xf numFmtId="0" fontId="47" fillId="0" borderId="59" xfId="0" applyFont="1" applyBorder="1" applyAlignment="1">
      <alignment horizontal="right" vertical="center" wrapText="1"/>
    </xf>
    <xf numFmtId="0" fontId="47" fillId="0" borderId="88" xfId="0" applyFont="1" applyBorder="1" applyAlignment="1">
      <alignment horizontal="right" vertical="center" wrapText="1"/>
    </xf>
    <xf numFmtId="0" fontId="67" fillId="30" borderId="59" xfId="0" applyFont="1" applyFill="1" applyBorder="1" applyAlignment="1">
      <alignment vertical="center" wrapText="1"/>
    </xf>
    <xf numFmtId="0" fontId="47" fillId="30" borderId="29" xfId="0" applyFont="1" applyFill="1" applyBorder="1" applyAlignment="1">
      <alignment horizontal="left" vertical="top" wrapText="1"/>
    </xf>
    <xf numFmtId="0" fontId="46" fillId="30" borderId="36" xfId="0" applyFont="1" applyFill="1" applyBorder="1" applyAlignment="1">
      <alignment vertical="top" wrapText="1"/>
    </xf>
    <xf numFmtId="0" fontId="47" fillId="0" borderId="38" xfId="0" applyFont="1" applyBorder="1" applyAlignment="1">
      <alignment vertical="top" wrapText="1"/>
    </xf>
    <xf numFmtId="0" fontId="47" fillId="0" borderId="37" xfId="0" applyFont="1" applyBorder="1" applyAlignment="1">
      <alignment wrapText="1"/>
    </xf>
    <xf numFmtId="0" fontId="68" fillId="0" borderId="7" xfId="0" applyFont="1" applyBorder="1" applyAlignment="1">
      <alignment vertical="top" wrapText="1"/>
    </xf>
    <xf numFmtId="189" fontId="48" fillId="30" borderId="89" xfId="0" applyNumberFormat="1" applyFont="1" applyFill="1" applyBorder="1" applyAlignment="1">
      <alignment horizontal="center" vertical="top" wrapText="1"/>
    </xf>
    <xf numFmtId="0" fontId="54" fillId="6" borderId="29" xfId="0" applyFont="1" applyFill="1" applyBorder="1" applyAlignment="1">
      <alignment vertical="top" wrapText="1"/>
    </xf>
    <xf numFmtId="0" fontId="49" fillId="31" borderId="64" xfId="0" applyFont="1" applyFill="1" applyBorder="1" applyAlignment="1">
      <alignment vertical="center" wrapText="1"/>
    </xf>
    <xf numFmtId="0" fontId="49" fillId="31" borderId="65" xfId="0" applyFont="1" applyFill="1" applyBorder="1" applyAlignment="1">
      <alignment vertical="center" wrapText="1"/>
    </xf>
    <xf numFmtId="1" fontId="49" fillId="31" borderId="65" xfId="0" applyNumberFormat="1" applyFont="1" applyFill="1" applyBorder="1" applyAlignment="1">
      <alignment horizontal="center" vertical="center" wrapText="1"/>
    </xf>
    <xf numFmtId="0" fontId="49" fillId="31" borderId="65" xfId="0" applyFont="1" applyFill="1" applyBorder="1" applyAlignment="1">
      <alignment horizontal="center" vertical="center" wrapText="1"/>
    </xf>
    <xf numFmtId="0" fontId="47" fillId="0" borderId="0" xfId="0" applyFont="1" applyAlignment="1">
      <alignment horizontal="center" wrapText="1"/>
    </xf>
    <xf numFmtId="0" fontId="47" fillId="0" borderId="89" xfId="0" applyFont="1" applyBorder="1" applyAlignment="1">
      <alignment vertical="top" wrapText="1"/>
    </xf>
    <xf numFmtId="0" fontId="47" fillId="0" borderId="89" xfId="0" applyFont="1" applyBorder="1" applyAlignment="1">
      <alignment wrapText="1"/>
    </xf>
    <xf numFmtId="0" fontId="47" fillId="0" borderId="95" xfId="0" applyFont="1" applyBorder="1" applyAlignment="1">
      <alignment vertical="top" wrapText="1"/>
    </xf>
    <xf numFmtId="0" fontId="48" fillId="30" borderId="96" xfId="0" applyFont="1" applyFill="1" applyBorder="1" applyAlignment="1">
      <alignment vertical="top" wrapText="1"/>
    </xf>
    <xf numFmtId="0" fontId="48" fillId="30" borderId="97" xfId="0" applyFont="1" applyFill="1" applyBorder="1" applyAlignment="1">
      <alignment vertical="top" wrapText="1"/>
    </xf>
    <xf numFmtId="0" fontId="47" fillId="0" borderId="92" xfId="0" applyFont="1" applyBorder="1" applyAlignment="1">
      <alignment horizontal="center" vertical="top" wrapText="1"/>
    </xf>
    <xf numFmtId="189" fontId="48" fillId="30" borderId="98" xfId="0" applyNumberFormat="1" applyFont="1" applyFill="1" applyBorder="1" applyAlignment="1">
      <alignment horizontal="center" vertical="top" wrapText="1"/>
    </xf>
    <xf numFmtId="0" fontId="47" fillId="30" borderId="37" xfId="0" applyFont="1" applyFill="1" applyBorder="1" applyAlignment="1">
      <alignment horizontal="center" vertical="top" wrapText="1"/>
    </xf>
    <xf numFmtId="0" fontId="47" fillId="30" borderId="56" xfId="0" applyFont="1" applyFill="1" applyBorder="1" applyAlignment="1">
      <alignment horizontal="center" vertical="top" wrapText="1"/>
    </xf>
    <xf numFmtId="0" fontId="47" fillId="0" borderId="99" xfId="0" applyFont="1" applyBorder="1" applyAlignment="1">
      <alignment vertical="top" wrapText="1"/>
    </xf>
    <xf numFmtId="0" fontId="47" fillId="0" borderId="100" xfId="0" applyFont="1" applyBorder="1" applyAlignment="1">
      <alignment vertical="top" wrapText="1"/>
    </xf>
    <xf numFmtId="189" fontId="48" fillId="30" borderId="101" xfId="0" applyNumberFormat="1" applyFont="1" applyFill="1" applyBorder="1" applyAlignment="1">
      <alignment horizontal="center" vertical="top" wrapText="1"/>
    </xf>
    <xf numFmtId="0" fontId="47" fillId="30" borderId="89" xfId="0" applyFont="1" applyFill="1" applyBorder="1" applyAlignment="1">
      <alignment horizontal="center" vertical="top" wrapText="1"/>
    </xf>
    <xf numFmtId="0" fontId="47" fillId="30" borderId="97" xfId="0" applyFont="1" applyFill="1" applyBorder="1" applyAlignment="1">
      <alignment horizontal="center" vertical="top" wrapText="1"/>
    </xf>
    <xf numFmtId="0" fontId="50" fillId="31" borderId="80" xfId="0" applyFont="1" applyFill="1" applyBorder="1" applyAlignment="1">
      <alignment vertical="center" wrapText="1"/>
    </xf>
    <xf numFmtId="0" fontId="50" fillId="31" borderId="80" xfId="0" applyFont="1" applyFill="1" applyBorder="1" applyAlignment="1">
      <alignment horizontal="center" vertical="center" wrapText="1"/>
    </xf>
    <xf numFmtId="0" fontId="56" fillId="0" borderId="59" xfId="0" applyFont="1" applyBorder="1"/>
    <xf numFmtId="188" fontId="48" fillId="0" borderId="59" xfId="6" applyNumberFormat="1" applyFont="1" applyBorder="1" applyAlignment="1">
      <alignment vertical="center" wrapText="1"/>
    </xf>
    <xf numFmtId="4" fontId="47" fillId="30" borderId="59" xfId="0" applyNumberFormat="1" applyFont="1" applyFill="1" applyBorder="1" applyAlignment="1">
      <alignment vertical="top" wrapText="1"/>
    </xf>
    <xf numFmtId="0" fontId="48" fillId="0" borderId="59" xfId="0" applyFont="1" applyBorder="1"/>
    <xf numFmtId="188" fontId="47" fillId="0" borderId="59" xfId="6" applyNumberFormat="1" applyFont="1" applyBorder="1" applyAlignment="1">
      <alignment vertical="top" wrapText="1"/>
    </xf>
    <xf numFmtId="188" fontId="47" fillId="0" borderId="59" xfId="0" applyNumberFormat="1" applyFont="1" applyBorder="1" applyAlignment="1">
      <alignment vertical="top" wrapText="1"/>
    </xf>
    <xf numFmtId="0" fontId="69" fillId="0" borderId="0" xfId="0" applyFont="1"/>
    <xf numFmtId="0" fontId="47" fillId="30" borderId="0" xfId="0" applyFont="1" applyFill="1" applyAlignment="1">
      <alignment vertical="top" wrapText="1"/>
    </xf>
    <xf numFmtId="0" fontId="47" fillId="30" borderId="0" xfId="1" applyFont="1" applyFill="1" applyAlignment="1">
      <alignment vertical="top" wrapText="1"/>
    </xf>
    <xf numFmtId="0" fontId="48" fillId="30" borderId="0" xfId="0" applyFont="1" applyFill="1" applyAlignment="1">
      <alignment vertical="top"/>
    </xf>
    <xf numFmtId="0" fontId="47" fillId="30" borderId="0" xfId="0" applyFont="1" applyFill="1" applyAlignment="1">
      <alignment horizontal="center" vertical="top" wrapText="1"/>
    </xf>
    <xf numFmtId="0" fontId="68" fillId="0" borderId="0" xfId="0" applyFont="1" applyAlignment="1">
      <alignment vertical="center" wrapText="1"/>
    </xf>
    <xf numFmtId="0" fontId="47" fillId="30" borderId="89" xfId="0" applyFont="1" applyFill="1" applyBorder="1" applyAlignment="1">
      <alignment vertical="top" wrapText="1"/>
    </xf>
    <xf numFmtId="0" fontId="47" fillId="0" borderId="97" xfId="0" applyFont="1" applyBorder="1" applyAlignment="1">
      <alignment vertical="top" wrapText="1"/>
    </xf>
    <xf numFmtId="0" fontId="47" fillId="6" borderId="103" xfId="0" applyFont="1" applyFill="1" applyBorder="1" applyAlignment="1">
      <alignment vertical="top" wrapText="1"/>
    </xf>
    <xf numFmtId="0" fontId="47" fillId="6" borderId="102" xfId="0" applyFont="1" applyFill="1" applyBorder="1" applyAlignment="1">
      <alignment vertical="top" wrapText="1"/>
    </xf>
    <xf numFmtId="0" fontId="68" fillId="0" borderId="0" xfId="0" applyFont="1" applyAlignment="1">
      <alignment vertical="top" wrapText="1"/>
    </xf>
    <xf numFmtId="0" fontId="68" fillId="30" borderId="0" xfId="0" applyFont="1" applyFill="1" applyAlignment="1">
      <alignment vertical="top" wrapText="1"/>
    </xf>
    <xf numFmtId="0" fontId="68" fillId="30" borderId="30" xfId="0" applyFont="1" applyFill="1" applyBorder="1" applyAlignment="1">
      <alignment vertical="top" wrapText="1"/>
    </xf>
    <xf numFmtId="178" fontId="47" fillId="30" borderId="60" xfId="0" applyNumberFormat="1" applyFont="1" applyFill="1" applyBorder="1" applyAlignment="1">
      <alignment vertical="top" wrapText="1"/>
    </xf>
    <xf numFmtId="182" fontId="47" fillId="30" borderId="60" xfId="0" applyNumberFormat="1" applyFont="1" applyFill="1" applyBorder="1" applyAlignment="1">
      <alignment vertical="top" wrapText="1"/>
    </xf>
    <xf numFmtId="179" fontId="47" fillId="30" borderId="60" xfId="0" applyNumberFormat="1" applyFont="1" applyFill="1" applyBorder="1" applyAlignment="1">
      <alignment vertical="top" wrapText="1"/>
    </xf>
    <xf numFmtId="0" fontId="47" fillId="30" borderId="104" xfId="0" applyFont="1" applyFill="1" applyBorder="1" applyAlignment="1">
      <alignment vertical="top" wrapText="1"/>
    </xf>
    <xf numFmtId="178" fontId="47" fillId="30" borderId="104" xfId="0" applyNumberFormat="1" applyFont="1" applyFill="1" applyBorder="1" applyAlignment="1">
      <alignment vertical="top" wrapText="1"/>
    </xf>
    <xf numFmtId="182" fontId="47" fillId="30" borderId="104" xfId="0" applyNumberFormat="1" applyFont="1" applyFill="1" applyBorder="1" applyAlignment="1">
      <alignment vertical="top" wrapText="1"/>
    </xf>
    <xf numFmtId="179" fontId="47" fillId="30" borderId="104" xfId="0" applyNumberFormat="1" applyFont="1" applyFill="1" applyBorder="1" applyAlignment="1">
      <alignment vertical="top" wrapText="1"/>
    </xf>
    <xf numFmtId="179" fontId="47" fillId="30" borderId="105" xfId="0" applyNumberFormat="1" applyFont="1" applyFill="1" applyBorder="1" applyAlignment="1">
      <alignment vertical="top" wrapText="1"/>
    </xf>
    <xf numFmtId="178" fontId="47" fillId="0" borderId="60" xfId="0" applyNumberFormat="1" applyFont="1" applyBorder="1" applyAlignment="1">
      <alignment vertical="top" wrapText="1"/>
    </xf>
    <xf numFmtId="179" fontId="47" fillId="0" borderId="71" xfId="0" applyNumberFormat="1" applyFont="1" applyBorder="1" applyAlignment="1">
      <alignment vertical="top" wrapText="1"/>
    </xf>
    <xf numFmtId="178" fontId="47" fillId="0" borderId="104" xfId="0" applyNumberFormat="1" applyFont="1" applyBorder="1" applyAlignment="1">
      <alignment vertical="top" wrapText="1"/>
    </xf>
    <xf numFmtId="179" fontId="47" fillId="0" borderId="104" xfId="0" applyNumberFormat="1" applyFont="1" applyBorder="1" applyAlignment="1">
      <alignment vertical="top" wrapText="1"/>
    </xf>
    <xf numFmtId="179" fontId="47" fillId="0" borderId="105" xfId="0" applyNumberFormat="1" applyFont="1" applyBorder="1" applyAlignment="1">
      <alignment vertical="top" wrapText="1"/>
    </xf>
    <xf numFmtId="1" fontId="50" fillId="31" borderId="106" xfId="0" applyNumberFormat="1" applyFont="1" applyFill="1" applyBorder="1" applyAlignment="1">
      <alignment horizontal="center" vertical="center" wrapText="1"/>
    </xf>
    <xf numFmtId="0" fontId="1" fillId="0" borderId="29" xfId="0" applyFont="1" applyBorder="1" applyAlignment="1">
      <alignment vertical="top" wrapText="1"/>
    </xf>
    <xf numFmtId="0" fontId="1" fillId="0" borderId="29" xfId="0" applyFont="1" applyBorder="1" applyAlignment="1">
      <alignment horizontal="center" vertical="top" wrapText="1"/>
    </xf>
    <xf numFmtId="43" fontId="47" fillId="0" borderId="56" xfId="0" applyNumberFormat="1" applyFont="1" applyBorder="1" applyAlignment="1">
      <alignment vertical="top" wrapText="1"/>
    </xf>
    <xf numFmtId="43" fontId="47" fillId="0" borderId="34" xfId="0" applyNumberFormat="1" applyFont="1" applyBorder="1" applyAlignment="1">
      <alignment vertical="top" wrapText="1"/>
    </xf>
    <xf numFmtId="43" fontId="47" fillId="0" borderId="55" xfId="0" applyNumberFormat="1" applyFont="1" applyBorder="1" applyAlignment="1">
      <alignment vertical="top" wrapText="1"/>
    </xf>
    <xf numFmtId="43" fontId="47" fillId="0" borderId="38" xfId="0" applyNumberFormat="1" applyFont="1" applyBorder="1" applyAlignment="1">
      <alignment vertical="top" wrapText="1"/>
    </xf>
    <xf numFmtId="43" fontId="48" fillId="30" borderId="0" xfId="0" applyNumberFormat="1" applyFont="1" applyFill="1"/>
    <xf numFmtId="0" fontId="7" fillId="2" borderId="1" xfId="0" applyFont="1" applyFill="1" applyBorder="1" applyAlignment="1">
      <alignment vertical="center" wrapText="1" indent="1"/>
    </xf>
    <xf numFmtId="0" fontId="7" fillId="2" borderId="3" xfId="0" applyFont="1" applyFill="1" applyBorder="1" applyAlignment="1">
      <alignment vertical="center" wrapText="1" indent="1"/>
    </xf>
    <xf numFmtId="0" fontId="7" fillId="2" borderId="4" xfId="0" applyFont="1" applyFill="1" applyBorder="1" applyAlignment="1">
      <alignment vertical="center" wrapText="1" indent="1"/>
    </xf>
    <xf numFmtId="0" fontId="11" fillId="6" borderId="0" xfId="0" applyFont="1" applyFill="1" applyAlignment="1">
      <alignment wrapText="1"/>
    </xf>
    <xf numFmtId="0" fontId="12" fillId="7" borderId="8" xfId="0" applyFont="1" applyFill="1" applyBorder="1" applyAlignment="1">
      <alignment wrapText="1"/>
    </xf>
    <xf numFmtId="0" fontId="12" fillId="7" borderId="14" xfId="0" applyFont="1" applyFill="1" applyBorder="1" applyAlignment="1">
      <alignment wrapText="1"/>
    </xf>
    <xf numFmtId="0" fontId="12" fillId="7" borderId="15" xfId="0" applyFont="1" applyFill="1" applyBorder="1" applyAlignment="1">
      <alignment wrapText="1"/>
    </xf>
    <xf numFmtId="0" fontId="14" fillId="8" borderId="11" xfId="0" applyFont="1" applyFill="1" applyBorder="1" applyAlignment="1">
      <alignment wrapText="1"/>
    </xf>
    <xf numFmtId="0" fontId="14" fillId="8" borderId="13" xfId="0" applyFont="1" applyFill="1" applyBorder="1" applyAlignment="1">
      <alignment wrapText="1"/>
    </xf>
    <xf numFmtId="0" fontId="14" fillId="8" borderId="16" xfId="0" applyFont="1" applyFill="1" applyBorder="1" applyAlignment="1">
      <alignment wrapText="1"/>
    </xf>
    <xf numFmtId="0" fontId="12" fillId="8" borderId="12" xfId="0" applyFont="1" applyFill="1" applyBorder="1" applyAlignment="1">
      <alignment wrapText="1"/>
    </xf>
    <xf numFmtId="0" fontId="12" fillId="8" borderId="7" xfId="0" applyFont="1" applyFill="1" applyBorder="1" applyAlignment="1">
      <alignment wrapText="1"/>
    </xf>
    <xf numFmtId="0" fontId="12" fillId="8" borderId="9" xfId="0" applyFont="1" applyFill="1" applyBorder="1" applyAlignment="1">
      <alignment wrapText="1"/>
    </xf>
    <xf numFmtId="0" fontId="12" fillId="6" borderId="13" xfId="0" applyFont="1" applyFill="1" applyBorder="1" applyAlignment="1">
      <alignment horizontal="left" wrapText="1"/>
    </xf>
    <xf numFmtId="0" fontId="12" fillId="6" borderId="16" xfId="0" applyFont="1" applyFill="1" applyBorder="1" applyAlignment="1">
      <alignment horizontal="left" wrapText="1"/>
    </xf>
    <xf numFmtId="0" fontId="9" fillId="6" borderId="0" xfId="0" applyFont="1" applyFill="1" applyAlignment="1">
      <alignment vertical="center" wrapText="1"/>
    </xf>
    <xf numFmtId="0" fontId="19" fillId="13" borderId="8" xfId="0" applyFont="1" applyFill="1" applyBorder="1" applyAlignment="1">
      <alignment horizontal="center" vertical="center" wrapText="1"/>
    </xf>
    <xf numFmtId="0" fontId="19" fillId="13" borderId="15" xfId="0" applyFont="1" applyFill="1" applyBorder="1" applyAlignment="1">
      <alignment horizontal="center" vertical="center" wrapText="1"/>
    </xf>
    <xf numFmtId="0" fontId="19" fillId="14" borderId="8" xfId="0" applyFont="1" applyFill="1" applyBorder="1" applyAlignment="1">
      <alignment horizontal="center" vertical="center" wrapText="1"/>
    </xf>
    <xf numFmtId="0" fontId="19" fillId="14" borderId="14" xfId="0" applyFont="1" applyFill="1" applyBorder="1" applyAlignment="1">
      <alignment horizontal="center" vertical="center" wrapText="1"/>
    </xf>
    <xf numFmtId="0" fontId="19" fillId="14" borderId="15" xfId="0" applyFont="1" applyFill="1" applyBorder="1" applyAlignment="1">
      <alignment horizontal="center" vertical="center" wrapText="1"/>
    </xf>
    <xf numFmtId="0" fontId="19" fillId="13" borderId="14" xfId="0" applyFont="1" applyFill="1" applyBorder="1" applyAlignment="1">
      <alignment horizontal="center" vertical="center" wrapText="1"/>
    </xf>
    <xf numFmtId="0" fontId="2" fillId="6" borderId="8" xfId="0" applyFont="1" applyFill="1" applyBorder="1" applyAlignment="1">
      <alignment vertical="top" wrapText="1"/>
    </xf>
    <xf numFmtId="0" fontId="2" fillId="6" borderId="15" xfId="0" applyFont="1" applyFill="1" applyBorder="1" applyAlignment="1">
      <alignment vertical="top" wrapText="1"/>
    </xf>
    <xf numFmtId="0" fontId="20" fillId="6" borderId="12" xfId="0" applyFont="1" applyFill="1" applyBorder="1" applyAlignment="1">
      <alignment horizontal="center" vertical="top" wrapText="1"/>
    </xf>
    <xf numFmtId="0" fontId="20" fillId="6" borderId="9" xfId="0" applyFont="1" applyFill="1" applyBorder="1" applyAlignment="1">
      <alignment horizontal="center" vertical="top" wrapText="1"/>
    </xf>
    <xf numFmtId="0" fontId="2" fillId="7" borderId="11" xfId="0" applyFont="1" applyFill="1" applyBorder="1" applyAlignment="1">
      <alignment horizontal="left" vertical="top" wrapText="1"/>
    </xf>
    <xf numFmtId="0" fontId="2" fillId="7" borderId="16" xfId="0" applyFont="1" applyFill="1" applyBorder="1" applyAlignment="1">
      <alignment horizontal="left" vertical="top" wrapText="1"/>
    </xf>
    <xf numFmtId="0" fontId="2" fillId="6" borderId="8" xfId="0" applyFont="1" applyFill="1" applyBorder="1" applyAlignment="1">
      <alignment horizontal="left" vertical="top" wrapText="1"/>
    </xf>
    <xf numFmtId="0" fontId="2" fillId="6" borderId="15" xfId="0" applyFont="1" applyFill="1" applyBorder="1" applyAlignment="1">
      <alignment horizontal="left" vertical="top" wrapText="1"/>
    </xf>
    <xf numFmtId="0" fontId="2" fillId="6" borderId="14" xfId="0" applyFont="1" applyFill="1" applyBorder="1" applyAlignment="1">
      <alignment horizontal="left" vertical="top" wrapText="1"/>
    </xf>
    <xf numFmtId="0" fontId="2" fillId="7" borderId="8" xfId="0" applyFont="1" applyFill="1" applyBorder="1" applyAlignment="1">
      <alignment horizontal="left" vertical="top" wrapText="1"/>
    </xf>
    <xf numFmtId="0" fontId="2" fillId="7" borderId="14" xfId="0" applyFont="1" applyFill="1" applyBorder="1" applyAlignment="1">
      <alignment horizontal="left" vertical="top" wrapText="1"/>
    </xf>
    <xf numFmtId="0" fontId="2" fillId="7" borderId="15" xfId="0" applyFont="1" applyFill="1" applyBorder="1" applyAlignment="1">
      <alignment horizontal="left" vertical="top" wrapText="1"/>
    </xf>
    <xf numFmtId="0" fontId="20" fillId="6" borderId="8" xfId="0" applyFont="1" applyFill="1" applyBorder="1" applyAlignment="1">
      <alignment horizontal="center" vertical="top" wrapText="1"/>
    </xf>
    <xf numFmtId="0" fontId="20" fillId="6" borderId="14" xfId="0" applyFont="1" applyFill="1" applyBorder="1" applyAlignment="1">
      <alignment horizontal="center" vertical="top" wrapText="1"/>
    </xf>
    <xf numFmtId="0" fontId="25" fillId="19" borderId="19" xfId="0" applyFont="1" applyFill="1" applyBorder="1" applyAlignment="1">
      <alignment horizontal="center" vertical="top" wrapText="1"/>
    </xf>
    <xf numFmtId="0" fontId="25" fillId="19" borderId="20" xfId="0" applyFont="1" applyFill="1" applyBorder="1" applyAlignment="1">
      <alignment horizontal="center" vertical="top" wrapText="1"/>
    </xf>
    <xf numFmtId="0" fontId="25" fillId="19" borderId="18" xfId="0" applyFont="1" applyFill="1" applyBorder="1" applyAlignment="1">
      <alignment horizontal="center" vertical="top" wrapText="1"/>
    </xf>
    <xf numFmtId="0" fontId="21" fillId="13" borderId="10" xfId="0" applyFont="1" applyFill="1" applyBorder="1" applyAlignment="1">
      <alignment horizontal="center" vertical="center" textRotation="90" wrapText="1"/>
    </xf>
    <xf numFmtId="0" fontId="9" fillId="0" borderId="13" xfId="0" applyFont="1" applyBorder="1" applyAlignment="1">
      <alignment horizontal="center" wrapText="1"/>
    </xf>
    <xf numFmtId="0" fontId="0" fillId="0" borderId="0" xfId="0"/>
    <xf numFmtId="0" fontId="7" fillId="2" borderId="0" xfId="0" applyFont="1" applyFill="1" applyAlignment="1">
      <alignment vertical="center" wrapText="1" indent="1"/>
    </xf>
    <xf numFmtId="164" fontId="9" fillId="9" borderId="8" xfId="0" applyNumberFormat="1" applyFont="1" applyFill="1" applyBorder="1" applyAlignment="1">
      <alignment horizontal="center" wrapText="1"/>
    </xf>
    <xf numFmtId="0" fontId="9" fillId="9" borderId="15" xfId="0" applyFont="1" applyFill="1" applyBorder="1" applyAlignment="1">
      <alignment horizontal="center" wrapText="1"/>
    </xf>
    <xf numFmtId="0" fontId="9" fillId="9" borderId="19" xfId="0" applyFont="1" applyFill="1" applyBorder="1" applyAlignment="1">
      <alignment horizontal="center" vertical="center" wrapText="1"/>
    </xf>
    <xf numFmtId="0" fontId="9" fillId="9" borderId="18" xfId="0" applyFont="1" applyFill="1" applyBorder="1" applyAlignment="1">
      <alignment horizontal="center" vertical="center" wrapText="1"/>
    </xf>
    <xf numFmtId="0" fontId="9" fillId="9" borderId="8" xfId="0" applyFont="1" applyFill="1" applyBorder="1" applyAlignment="1">
      <alignment horizontal="center" wrapText="1"/>
    </xf>
    <xf numFmtId="0" fontId="9" fillId="9" borderId="14" xfId="0" applyFont="1" applyFill="1" applyBorder="1" applyAlignment="1">
      <alignment horizontal="center" wrapText="1"/>
    </xf>
    <xf numFmtId="0" fontId="9" fillId="4" borderId="0" xfId="0" applyFont="1" applyFill="1" applyAlignment="1">
      <alignment horizontal="left" wrapText="1"/>
    </xf>
    <xf numFmtId="0" fontId="50" fillId="31" borderId="68" xfId="0" applyFont="1" applyFill="1" applyBorder="1" applyAlignment="1">
      <alignment horizontal="left" vertical="center" wrapText="1"/>
    </xf>
    <xf numFmtId="0" fontId="46" fillId="30" borderId="29" xfId="0" applyFont="1" applyFill="1" applyBorder="1" applyAlignment="1">
      <alignment horizontal="left" vertical="top" wrapText="1"/>
    </xf>
    <xf numFmtId="0" fontId="47" fillId="30" borderId="29" xfId="0" applyFont="1" applyFill="1" applyBorder="1" applyAlignment="1">
      <alignment vertical="top" wrapText="1"/>
    </xf>
    <xf numFmtId="0" fontId="68" fillId="30" borderId="0" xfId="0" applyFont="1" applyFill="1" applyAlignment="1">
      <alignment vertical="top" wrapText="1"/>
    </xf>
    <xf numFmtId="0" fontId="51" fillId="30" borderId="31" xfId="0" applyFont="1" applyFill="1" applyBorder="1" applyAlignment="1">
      <alignment horizontal="center" vertical="center" textRotation="90" wrapText="1"/>
    </xf>
    <xf numFmtId="0" fontId="51" fillId="32" borderId="50" xfId="0" applyFont="1" applyFill="1" applyBorder="1" applyAlignment="1">
      <alignment horizontal="center" vertical="center" textRotation="90" wrapText="1"/>
    </xf>
    <xf numFmtId="0" fontId="51" fillId="32" borderId="49" xfId="0" applyFont="1" applyFill="1" applyBorder="1" applyAlignment="1">
      <alignment horizontal="center" vertical="center" textRotation="90" wrapText="1"/>
    </xf>
    <xf numFmtId="0" fontId="51" fillId="32" borderId="51" xfId="0" applyFont="1" applyFill="1" applyBorder="1" applyAlignment="1">
      <alignment horizontal="center" vertical="center" textRotation="90" wrapText="1"/>
    </xf>
    <xf numFmtId="0" fontId="47" fillId="6" borderId="29" xfId="0" applyFont="1" applyFill="1" applyBorder="1" applyAlignment="1">
      <alignment vertical="top" wrapText="1"/>
    </xf>
    <xf numFmtId="0" fontId="47" fillId="0" borderId="29" xfId="0" applyFont="1" applyBorder="1" applyAlignment="1">
      <alignment vertical="top" wrapText="1"/>
    </xf>
    <xf numFmtId="0" fontId="68" fillId="0" borderId="0" xfId="0" applyFont="1" applyAlignment="1">
      <alignment vertical="top" wrapText="1"/>
    </xf>
    <xf numFmtId="0" fontId="46" fillId="0" borderId="29" xfId="0" applyFont="1" applyBorder="1" applyAlignment="1">
      <alignment vertical="top" wrapText="1"/>
    </xf>
    <xf numFmtId="0" fontId="46" fillId="0" borderId="36" xfId="0" applyFont="1" applyBorder="1" applyAlignment="1">
      <alignment vertical="top" wrapText="1"/>
    </xf>
    <xf numFmtId="0" fontId="46" fillId="32" borderId="39" xfId="0" applyFont="1" applyFill="1" applyBorder="1" applyAlignment="1">
      <alignment horizontal="center" vertical="top" wrapText="1"/>
    </xf>
    <xf numFmtId="0" fontId="46" fillId="32" borderId="40" xfId="0" applyFont="1" applyFill="1" applyBorder="1" applyAlignment="1">
      <alignment horizontal="center" vertical="top" wrapText="1"/>
    </xf>
    <xf numFmtId="0" fontId="46" fillId="32" borderId="44" xfId="0" applyFont="1" applyFill="1" applyBorder="1" applyAlignment="1">
      <alignment horizontal="center" vertical="top" wrapText="1"/>
    </xf>
    <xf numFmtId="0" fontId="51" fillId="28" borderId="33" xfId="0" applyFont="1" applyFill="1" applyBorder="1" applyAlignment="1">
      <alignment horizontal="center" vertical="center" textRotation="90" wrapText="1"/>
    </xf>
    <xf numFmtId="0" fontId="51" fillId="28" borderId="41" xfId="0" applyFont="1" applyFill="1" applyBorder="1" applyAlignment="1">
      <alignment horizontal="center" vertical="center" textRotation="90" wrapText="1"/>
    </xf>
    <xf numFmtId="0" fontId="51" fillId="28" borderId="45" xfId="0" applyFont="1" applyFill="1" applyBorder="1" applyAlignment="1">
      <alignment horizontal="center" vertical="center" textRotation="90" wrapText="1"/>
    </xf>
    <xf numFmtId="0" fontId="46" fillId="0" borderId="35" xfId="0" applyFont="1" applyBorder="1" applyAlignment="1">
      <alignment vertical="top" wrapText="1"/>
    </xf>
    <xf numFmtId="0" fontId="46" fillId="0" borderId="42" xfId="0" applyFont="1" applyBorder="1" applyAlignment="1">
      <alignment vertical="top" wrapText="1"/>
    </xf>
    <xf numFmtId="0" fontId="46" fillId="0" borderId="32" xfId="0" applyFont="1" applyBorder="1" applyAlignment="1">
      <alignment vertical="top" wrapText="1"/>
    </xf>
    <xf numFmtId="0" fontId="56" fillId="0" borderId="0" xfId="0" applyFont="1"/>
    <xf numFmtId="0" fontId="46" fillId="0" borderId="43" xfId="0" applyFont="1" applyBorder="1" applyAlignment="1">
      <alignment vertical="top" wrapText="1"/>
    </xf>
    <xf numFmtId="0" fontId="47" fillId="0" borderId="33" xfId="0" applyFont="1" applyBorder="1" applyAlignment="1">
      <alignment vertical="top" wrapText="1"/>
    </xf>
    <xf numFmtId="0" fontId="47" fillId="0" borderId="40" xfId="0" applyFont="1" applyBorder="1" applyAlignment="1">
      <alignment vertical="top" wrapText="1"/>
    </xf>
    <xf numFmtId="0" fontId="47" fillId="0" borderId="41" xfId="0" applyFont="1" applyBorder="1" applyAlignment="1">
      <alignment vertical="top" wrapText="1"/>
    </xf>
    <xf numFmtId="0" fontId="47" fillId="0" borderId="37" xfId="0" applyFont="1" applyBorder="1" applyAlignment="1">
      <alignment vertical="top" wrapText="1"/>
    </xf>
    <xf numFmtId="0" fontId="47" fillId="0" borderId="36" xfId="0" applyFont="1" applyBorder="1" applyAlignment="1">
      <alignment vertical="top" wrapText="1"/>
    </xf>
    <xf numFmtId="0" fontId="51" fillId="32" borderId="39" xfId="0" applyFont="1" applyFill="1" applyBorder="1" applyAlignment="1">
      <alignment horizontal="center" vertical="center" textRotation="90" wrapText="1"/>
    </xf>
    <xf numFmtId="0" fontId="51" fillId="32" borderId="40" xfId="0" applyFont="1" applyFill="1" applyBorder="1" applyAlignment="1">
      <alignment horizontal="center" vertical="center" textRotation="90" wrapText="1"/>
    </xf>
    <xf numFmtId="0" fontId="51" fillId="32" borderId="52" xfId="0" applyFont="1" applyFill="1" applyBorder="1" applyAlignment="1">
      <alignment horizontal="center" vertical="center" textRotation="90" wrapText="1"/>
    </xf>
    <xf numFmtId="0" fontId="51" fillId="28" borderId="37" xfId="0" applyFont="1" applyFill="1" applyBorder="1" applyAlignment="1">
      <alignment horizontal="center" vertical="center" textRotation="90" wrapText="1"/>
    </xf>
    <xf numFmtId="0" fontId="47" fillId="0" borderId="33" xfId="0" applyFont="1" applyBorder="1" applyAlignment="1">
      <alignment horizontal="left" vertical="top" wrapText="1"/>
    </xf>
    <xf numFmtId="0" fontId="47" fillId="0" borderId="41" xfId="0" applyFont="1" applyBorder="1" applyAlignment="1">
      <alignment horizontal="left" vertical="top" wrapText="1"/>
    </xf>
    <xf numFmtId="0" fontId="47" fillId="0" borderId="37" xfId="0" applyFont="1" applyBorder="1" applyAlignment="1">
      <alignment horizontal="left" vertical="top" wrapText="1"/>
    </xf>
    <xf numFmtId="0" fontId="46" fillId="0" borderId="72" xfId="0" applyFont="1" applyBorder="1" applyAlignment="1">
      <alignment vertical="top" wrapText="1"/>
    </xf>
    <xf numFmtId="0" fontId="46" fillId="0" borderId="73" xfId="0" applyFont="1" applyBorder="1" applyAlignment="1">
      <alignment vertical="top" wrapText="1"/>
    </xf>
    <xf numFmtId="0" fontId="46" fillId="0" borderId="75" xfId="0" applyFont="1" applyBorder="1" applyAlignment="1">
      <alignment vertical="top" wrapText="1"/>
    </xf>
    <xf numFmtId="0" fontId="46" fillId="0" borderId="35" xfId="0" applyFont="1" applyBorder="1" applyAlignment="1">
      <alignment horizontal="left" vertical="top" wrapText="1"/>
    </xf>
    <xf numFmtId="0" fontId="46" fillId="0" borderId="42" xfId="0" applyFont="1" applyBorder="1" applyAlignment="1">
      <alignment horizontal="left" vertical="top" wrapText="1"/>
    </xf>
    <xf numFmtId="0" fontId="46" fillId="0" borderId="32" xfId="0" applyFont="1" applyBorder="1" applyAlignment="1">
      <alignment horizontal="left" vertical="top" wrapText="1"/>
    </xf>
    <xf numFmtId="0" fontId="46" fillId="0" borderId="61" xfId="0" applyFont="1" applyBorder="1" applyAlignment="1">
      <alignment horizontal="left" vertical="top" wrapText="1"/>
    </xf>
    <xf numFmtId="0" fontId="51" fillId="28" borderId="60" xfId="0" applyFont="1" applyFill="1" applyBorder="1" applyAlignment="1">
      <alignment horizontal="center" vertical="center" textRotation="90" wrapText="1"/>
    </xf>
    <xf numFmtId="0" fontId="46" fillId="32" borderId="46" xfId="0" applyFont="1" applyFill="1" applyBorder="1" applyAlignment="1">
      <alignment vertical="top" wrapText="1"/>
    </xf>
    <xf numFmtId="0" fontId="47" fillId="6" borderId="33" xfId="0" applyFont="1" applyFill="1" applyBorder="1" applyAlignment="1">
      <alignment vertical="top" wrapText="1"/>
    </xf>
    <xf numFmtId="0" fontId="47" fillId="6" borderId="37" xfId="0" applyFont="1" applyFill="1" applyBorder="1" applyAlignment="1">
      <alignment vertical="top" wrapText="1"/>
    </xf>
    <xf numFmtId="0" fontId="46" fillId="6" borderId="29" xfId="0" applyFont="1" applyFill="1" applyBorder="1" applyAlignment="1">
      <alignment vertical="top" wrapText="1"/>
    </xf>
    <xf numFmtId="0" fontId="46" fillId="6" borderId="2" xfId="0" applyFont="1" applyFill="1" applyBorder="1" applyAlignment="1">
      <alignment horizontal="left" vertical="top" wrapText="1"/>
    </xf>
    <xf numFmtId="0" fontId="46" fillId="0" borderId="78" xfId="0" applyFont="1" applyBorder="1" applyAlignment="1">
      <alignment vertical="top" wrapText="1"/>
    </xf>
    <xf numFmtId="0" fontId="46" fillId="0" borderId="33" xfId="0" applyFont="1" applyBorder="1" applyAlignment="1">
      <alignment vertical="top" wrapText="1"/>
    </xf>
    <xf numFmtId="0" fontId="46" fillId="0" borderId="81" xfId="0" applyFont="1" applyBorder="1" applyAlignment="1">
      <alignment vertical="top" wrapText="1"/>
    </xf>
    <xf numFmtId="0" fontId="46" fillId="0" borderId="82" xfId="0" applyFont="1" applyBorder="1" applyAlignment="1">
      <alignment vertical="top" wrapText="1"/>
    </xf>
    <xf numFmtId="0" fontId="46" fillId="0" borderId="84" xfId="0" applyFont="1" applyBorder="1" applyAlignment="1">
      <alignment vertical="top" wrapText="1"/>
    </xf>
    <xf numFmtId="0" fontId="46" fillId="0" borderId="85" xfId="0" applyFont="1" applyBorder="1" applyAlignment="1">
      <alignment vertical="top" wrapText="1"/>
    </xf>
    <xf numFmtId="0" fontId="46" fillId="0" borderId="86" xfId="0" applyFont="1" applyBorder="1" applyAlignment="1">
      <alignment vertical="top" wrapText="1"/>
    </xf>
    <xf numFmtId="0" fontId="47" fillId="0" borderId="83" xfId="0" applyFont="1" applyBorder="1" applyAlignment="1">
      <alignment vertical="top" wrapText="1"/>
    </xf>
    <xf numFmtId="0" fontId="47" fillId="0" borderId="86" xfId="0" applyFont="1" applyBorder="1" applyAlignment="1">
      <alignment vertical="top" wrapText="1"/>
    </xf>
    <xf numFmtId="0" fontId="46" fillId="6" borderId="37" xfId="0" applyFont="1" applyFill="1" applyBorder="1" applyAlignment="1">
      <alignment vertical="top" wrapText="1"/>
    </xf>
    <xf numFmtId="0" fontId="46" fillId="6" borderId="36" xfId="0" applyFont="1" applyFill="1" applyBorder="1" applyAlignment="1">
      <alignment vertical="top" wrapText="1"/>
    </xf>
    <xf numFmtId="0" fontId="51" fillId="28" borderId="29" xfId="0" applyFont="1" applyFill="1" applyBorder="1" applyAlignment="1">
      <alignment horizontal="center" vertical="center" textRotation="90" wrapText="1"/>
    </xf>
    <xf numFmtId="0" fontId="51" fillId="28" borderId="36" xfId="0" applyFont="1" applyFill="1" applyBorder="1" applyAlignment="1">
      <alignment horizontal="center" vertical="center" textRotation="90" wrapText="1"/>
    </xf>
    <xf numFmtId="0" fontId="51" fillId="28" borderId="89" xfId="0" applyFont="1" applyFill="1" applyBorder="1" applyAlignment="1">
      <alignment horizontal="center" vertical="center" textRotation="90" wrapText="1"/>
    </xf>
    <xf numFmtId="0" fontId="51" fillId="32" borderId="46" xfId="0" applyFont="1" applyFill="1" applyBorder="1" applyAlignment="1">
      <alignment horizontal="center" vertical="center" textRotation="90" wrapText="1"/>
    </xf>
    <xf numFmtId="0" fontId="51" fillId="32" borderId="102" xfId="0" applyFont="1" applyFill="1" applyBorder="1" applyAlignment="1">
      <alignment horizontal="center" vertical="center" textRotation="90" wrapText="1"/>
    </xf>
    <xf numFmtId="0" fontId="46" fillId="0" borderId="89" xfId="0" applyFont="1" applyBorder="1" applyAlignment="1">
      <alignment vertical="top" wrapText="1"/>
    </xf>
    <xf numFmtId="0" fontId="47" fillId="32" borderId="46" xfId="0" applyFont="1" applyFill="1" applyBorder="1" applyAlignment="1">
      <alignment vertical="center" textRotation="90" wrapText="1"/>
    </xf>
    <xf numFmtId="0" fontId="47" fillId="32" borderId="47" xfId="0" applyFont="1" applyFill="1" applyBorder="1" applyAlignment="1">
      <alignment vertical="center" textRotation="90" wrapText="1"/>
    </xf>
    <xf numFmtId="0" fontId="47" fillId="30" borderId="36" xfId="0" applyFont="1" applyFill="1" applyBorder="1" applyAlignment="1">
      <alignment vertical="top" wrapText="1"/>
    </xf>
    <xf numFmtId="0" fontId="69" fillId="0" borderId="7" xfId="0" applyFont="1" applyBorder="1" applyAlignment="1">
      <alignment vertical="top" wrapText="1"/>
    </xf>
    <xf numFmtId="0" fontId="46" fillId="0" borderId="29" xfId="0" applyFont="1" applyBorder="1" applyAlignment="1">
      <alignment wrapText="1"/>
    </xf>
    <xf numFmtId="0" fontId="46" fillId="0" borderId="36" xfId="0" applyFont="1" applyBorder="1" applyAlignment="1">
      <alignment wrapText="1"/>
    </xf>
    <xf numFmtId="0" fontId="47" fillId="30" borderId="29" xfId="0" applyFont="1" applyFill="1" applyBorder="1" applyAlignment="1">
      <alignment horizontal="left" vertical="top" wrapText="1"/>
    </xf>
    <xf numFmtId="0" fontId="47" fillId="0" borderId="7" xfId="0" applyFont="1" applyBorder="1" applyAlignment="1">
      <alignment horizontal="center" vertical="top" wrapText="1"/>
    </xf>
    <xf numFmtId="0" fontId="46" fillId="30" borderId="29" xfId="0" applyFont="1" applyFill="1" applyBorder="1" applyAlignment="1">
      <alignment vertical="top" wrapText="1"/>
    </xf>
    <xf numFmtId="0" fontId="51" fillId="32" borderId="47" xfId="0" applyFont="1" applyFill="1" applyBorder="1" applyAlignment="1">
      <alignment horizontal="center" vertical="center" textRotation="90" wrapText="1"/>
    </xf>
    <xf numFmtId="0" fontId="51" fillId="30" borderId="29" xfId="0" applyFont="1" applyFill="1" applyBorder="1" applyAlignment="1">
      <alignment horizontal="center" vertical="center" textRotation="90" wrapText="1"/>
    </xf>
    <xf numFmtId="0" fontId="51" fillId="30" borderId="36" xfId="0" applyFont="1" applyFill="1" applyBorder="1" applyAlignment="1">
      <alignment horizontal="center" vertical="center" textRotation="90" wrapText="1"/>
    </xf>
    <xf numFmtId="0" fontId="46" fillId="30" borderId="33" xfId="0" applyFont="1" applyFill="1" applyBorder="1" applyAlignment="1">
      <alignment vertical="top" wrapText="1"/>
    </xf>
    <xf numFmtId="0" fontId="46" fillId="30" borderId="37" xfId="0" applyFont="1" applyFill="1" applyBorder="1" applyAlignment="1">
      <alignment vertical="top" wrapText="1"/>
    </xf>
    <xf numFmtId="0" fontId="46" fillId="30" borderId="36" xfId="0" applyFont="1" applyFill="1" applyBorder="1" applyAlignment="1">
      <alignment vertical="top" wrapText="1"/>
    </xf>
    <xf numFmtId="0" fontId="47" fillId="30" borderId="33" xfId="0" applyFont="1" applyFill="1" applyBorder="1" applyAlignment="1">
      <alignment vertical="top" wrapText="1"/>
    </xf>
    <xf numFmtId="0" fontId="47" fillId="30" borderId="37" xfId="0" applyFont="1" applyFill="1" applyBorder="1" applyAlignment="1">
      <alignment vertical="top" wrapText="1"/>
    </xf>
    <xf numFmtId="0" fontId="68" fillId="0" borderId="7" xfId="0" applyFont="1" applyBorder="1" applyAlignment="1">
      <alignment vertical="center" wrapText="1"/>
    </xf>
    <xf numFmtId="0" fontId="48" fillId="0" borderId="0" xfId="0" applyFont="1"/>
    <xf numFmtId="0" fontId="46" fillId="30" borderId="41" xfId="0" applyFont="1" applyFill="1" applyBorder="1" applyAlignment="1">
      <alignment vertical="top" wrapText="1"/>
    </xf>
    <xf numFmtId="0" fontId="51" fillId="30" borderId="46" xfId="0" applyFont="1" applyFill="1" applyBorder="1" applyAlignment="1">
      <alignment horizontal="center" vertical="center" textRotation="90" wrapText="1"/>
    </xf>
    <xf numFmtId="0" fontId="51" fillId="30" borderId="47" xfId="0" applyFont="1" applyFill="1" applyBorder="1" applyAlignment="1">
      <alignment horizontal="center" vertical="center" textRotation="90" wrapText="1"/>
    </xf>
    <xf numFmtId="0" fontId="46" fillId="30" borderId="45" xfId="0" applyFont="1" applyFill="1" applyBorder="1" applyAlignment="1">
      <alignment vertical="top" wrapText="1"/>
    </xf>
    <xf numFmtId="0" fontId="62" fillId="32" borderId="46" xfId="0" applyFont="1" applyFill="1" applyBorder="1" applyAlignment="1">
      <alignment horizontal="center" vertical="center" textRotation="90" wrapText="1"/>
    </xf>
    <xf numFmtId="0" fontId="62" fillId="32" borderId="47" xfId="0" applyFont="1" applyFill="1" applyBorder="1" applyAlignment="1">
      <alignment horizontal="center" vertical="center" textRotation="90" wrapText="1"/>
    </xf>
    <xf numFmtId="0" fontId="69" fillId="0" borderId="0" xfId="0" applyFont="1"/>
    <xf numFmtId="0" fontId="47" fillId="6" borderId="36" xfId="0" applyFont="1" applyFill="1" applyBorder="1" applyAlignment="1">
      <alignment vertical="top" wrapText="1"/>
    </xf>
    <xf numFmtId="0" fontId="62" fillId="28" borderId="29" xfId="0" applyFont="1" applyFill="1" applyBorder="1" applyAlignment="1">
      <alignment horizontal="center" vertical="center" textRotation="90" wrapText="1"/>
    </xf>
    <xf numFmtId="0" fontId="62" fillId="28" borderId="36" xfId="0" applyFont="1" applyFill="1" applyBorder="1" applyAlignment="1">
      <alignment horizontal="center" vertical="center" textRotation="90" wrapText="1"/>
    </xf>
    <xf numFmtId="0" fontId="63" fillId="32" borderId="39" xfId="0" applyFont="1" applyFill="1" applyBorder="1" applyAlignment="1">
      <alignment horizontal="center" vertical="center" textRotation="90" wrapText="1"/>
    </xf>
    <xf numFmtId="0" fontId="63" fillId="32" borderId="40" xfId="0" applyFont="1" applyFill="1" applyBorder="1" applyAlignment="1">
      <alignment horizontal="center" vertical="center" textRotation="90" wrapText="1"/>
    </xf>
    <xf numFmtId="0" fontId="63" fillId="32" borderId="52" xfId="0" applyFont="1" applyFill="1" applyBorder="1" applyAlignment="1">
      <alignment horizontal="center" vertical="center" textRotation="90" wrapText="1"/>
    </xf>
    <xf numFmtId="0" fontId="62" fillId="28" borderId="33" xfId="0" applyFont="1" applyFill="1" applyBorder="1" applyAlignment="1">
      <alignment horizontal="center" vertical="center" textRotation="90" wrapText="1"/>
    </xf>
    <xf numFmtId="0" fontId="62" fillId="28" borderId="41" xfId="0" applyFont="1" applyFill="1" applyBorder="1" applyAlignment="1">
      <alignment horizontal="center" vertical="center" textRotation="90" wrapText="1"/>
    </xf>
    <xf numFmtId="0" fontId="62" fillId="28" borderId="37" xfId="0" applyFont="1" applyFill="1" applyBorder="1" applyAlignment="1">
      <alignment horizontal="center" vertical="center" textRotation="90" wrapText="1"/>
    </xf>
    <xf numFmtId="0" fontId="63" fillId="0" borderId="33" xfId="0" applyFont="1" applyBorder="1" applyAlignment="1">
      <alignment vertical="center" wrapText="1"/>
    </xf>
    <xf numFmtId="0" fontId="63" fillId="0" borderId="41" xfId="0" applyFont="1" applyBorder="1" applyAlignment="1">
      <alignment vertical="center" wrapText="1"/>
    </xf>
    <xf numFmtId="0" fontId="63" fillId="0" borderId="37" xfId="0" applyFont="1" applyBorder="1" applyAlignment="1">
      <alignment vertical="center" wrapText="1"/>
    </xf>
    <xf numFmtId="0" fontId="47" fillId="0" borderId="33" xfId="0" applyFont="1" applyBorder="1" applyAlignment="1">
      <alignment vertical="center" wrapText="1"/>
    </xf>
    <xf numFmtId="0" fontId="47" fillId="0" borderId="41" xfId="0" applyFont="1" applyBorder="1" applyAlignment="1">
      <alignment vertical="center" wrapText="1"/>
    </xf>
    <xf numFmtId="0" fontId="47" fillId="0" borderId="37" xfId="0" applyFont="1" applyBorder="1" applyAlignment="1">
      <alignment vertical="center" wrapText="1"/>
    </xf>
    <xf numFmtId="0" fontId="47" fillId="0" borderId="60" xfId="0" applyFont="1" applyBorder="1" applyAlignment="1">
      <alignment horizontal="center" vertical="top" wrapText="1"/>
    </xf>
    <xf numFmtId="0" fontId="47" fillId="0" borderId="31" xfId="0" applyFont="1" applyBorder="1" applyAlignment="1">
      <alignment horizontal="center" vertical="top" wrapText="1"/>
    </xf>
    <xf numFmtId="0" fontId="69" fillId="0" borderId="0" xfId="0" applyFont="1" applyAlignment="1">
      <alignment horizontal="left" vertical="center" wrapText="1"/>
    </xf>
    <xf numFmtId="0" fontId="51" fillId="28" borderId="58" xfId="0" applyFont="1" applyFill="1" applyBorder="1" applyAlignment="1">
      <alignment horizontal="center" vertical="center" textRotation="90" wrapText="1"/>
    </xf>
    <xf numFmtId="0" fontId="51" fillId="28" borderId="20" xfId="0" applyFont="1" applyFill="1" applyBorder="1" applyAlignment="1">
      <alignment horizontal="center" vertical="center" textRotation="90" wrapText="1"/>
    </xf>
    <xf numFmtId="0" fontId="51" fillId="28" borderId="69" xfId="0" applyFont="1" applyFill="1" applyBorder="1" applyAlignment="1">
      <alignment horizontal="center" vertical="center" textRotation="90" wrapText="1"/>
    </xf>
    <xf numFmtId="0" fontId="51" fillId="32" borderId="19" xfId="0" applyFont="1" applyFill="1" applyBorder="1" applyAlignment="1">
      <alignment horizontal="center" wrapText="1"/>
    </xf>
    <xf numFmtId="0" fontId="51" fillId="32" borderId="20" xfId="0" applyFont="1" applyFill="1" applyBorder="1" applyAlignment="1">
      <alignment horizontal="center" wrapText="1"/>
    </xf>
    <xf numFmtId="0" fontId="51" fillId="32" borderId="18" xfId="0" applyFont="1" applyFill="1" applyBorder="1" applyAlignment="1">
      <alignment horizontal="center" wrapText="1"/>
    </xf>
    <xf numFmtId="0" fontId="47" fillId="0" borderId="19" xfId="0" applyFont="1" applyBorder="1" applyAlignment="1">
      <alignment vertical="top" wrapText="1"/>
    </xf>
    <xf numFmtId="0" fontId="47" fillId="0" borderId="18" xfId="0" applyFont="1" applyBorder="1" applyAlignment="1">
      <alignment vertical="top" wrapText="1"/>
    </xf>
    <xf numFmtId="0" fontId="46" fillId="0" borderId="39" xfId="0" applyFont="1" applyBorder="1" applyAlignment="1">
      <alignment horizontal="left" vertical="top" wrapText="1"/>
    </xf>
    <xf numFmtId="0" fontId="46" fillId="0" borderId="94" xfId="0" applyFont="1" applyBorder="1" applyAlignment="1">
      <alignment horizontal="left" vertical="top" wrapText="1"/>
    </xf>
    <xf numFmtId="0" fontId="46" fillId="0" borderId="19" xfId="0" applyFont="1" applyBorder="1" applyAlignment="1">
      <alignment horizontal="left" vertical="top" wrapText="1"/>
    </xf>
    <xf numFmtId="0" fontId="46" fillId="0" borderId="20" xfId="0" applyFont="1" applyBorder="1" applyAlignment="1">
      <alignment horizontal="left" vertical="top" wrapText="1"/>
    </xf>
    <xf numFmtId="0" fontId="46" fillId="0" borderId="69" xfId="0" applyFont="1" applyBorder="1" applyAlignment="1">
      <alignment horizontal="left" vertical="top" wrapText="1"/>
    </xf>
    <xf numFmtId="0" fontId="46" fillId="0" borderId="52" xfId="0" applyFont="1" applyBorder="1" applyAlignment="1">
      <alignment vertical="top" wrapText="1"/>
    </xf>
    <xf numFmtId="0" fontId="46" fillId="0" borderId="46" xfId="0" applyFont="1" applyBorder="1" applyAlignment="1">
      <alignment vertical="top" wrapText="1"/>
    </xf>
    <xf numFmtId="0" fontId="46" fillId="0" borderId="53" xfId="0" applyFont="1" applyBorder="1" applyAlignment="1">
      <alignment vertical="top" wrapText="1"/>
    </xf>
    <xf numFmtId="0" fontId="46" fillId="0" borderId="40" xfId="0" applyFont="1" applyBorder="1" applyAlignment="1">
      <alignment vertical="top" wrapText="1"/>
    </xf>
    <xf numFmtId="0" fontId="46" fillId="0" borderId="93" xfId="0" applyFont="1" applyBorder="1" applyAlignment="1">
      <alignment vertical="top" wrapText="1"/>
    </xf>
    <xf numFmtId="0" fontId="47" fillId="0" borderId="34" xfId="0" applyFont="1" applyBorder="1" applyAlignment="1">
      <alignment vertical="top" wrapText="1"/>
    </xf>
    <xf numFmtId="0" fontId="47" fillId="0" borderId="38" xfId="0" applyFont="1" applyBorder="1" applyAlignment="1">
      <alignment vertical="top" wrapText="1"/>
    </xf>
    <xf numFmtId="0" fontId="51" fillId="32" borderId="46" xfId="0" applyFont="1" applyFill="1" applyBorder="1" applyAlignment="1">
      <alignment wrapText="1"/>
    </xf>
    <xf numFmtId="0" fontId="46" fillId="0" borderId="29" xfId="0" applyFont="1" applyBorder="1" applyAlignment="1">
      <alignment vertical="center" wrapText="1"/>
    </xf>
    <xf numFmtId="0" fontId="46" fillId="32" borderId="50" xfId="0" applyFont="1" applyFill="1" applyBorder="1" applyAlignment="1">
      <alignment horizontal="center" vertical="center" textRotation="90" wrapText="1"/>
    </xf>
    <xf numFmtId="0" fontId="46" fillId="32" borderId="49" xfId="0" applyFont="1" applyFill="1" applyBorder="1" applyAlignment="1">
      <alignment horizontal="center" vertical="center" textRotation="90" wrapText="1"/>
    </xf>
    <xf numFmtId="0" fontId="46" fillId="32" borderId="58" xfId="0" applyFont="1" applyFill="1" applyBorder="1" applyAlignment="1">
      <alignment horizontal="center" vertical="center" textRotation="90" wrapText="1"/>
    </xf>
    <xf numFmtId="0" fontId="46" fillId="32" borderId="51" xfId="0" applyFont="1" applyFill="1" applyBorder="1" applyAlignment="1">
      <alignment horizontal="center" vertical="center" textRotation="90" wrapText="1"/>
    </xf>
    <xf numFmtId="0" fontId="51" fillId="28" borderId="46" xfId="0" applyFont="1" applyFill="1" applyBorder="1" applyAlignment="1">
      <alignment horizontal="center" vertical="center" textRotation="90" wrapText="1"/>
    </xf>
    <xf numFmtId="0" fontId="51" fillId="28" borderId="47" xfId="0" applyFont="1" applyFill="1" applyBorder="1" applyAlignment="1">
      <alignment horizontal="center" vertical="center" textRotation="90" wrapText="1"/>
    </xf>
    <xf numFmtId="0" fontId="47" fillId="0" borderId="33" xfId="0" applyFont="1" applyBorder="1" applyAlignment="1">
      <alignment wrapText="1"/>
    </xf>
    <xf numFmtId="0" fontId="47" fillId="0" borderId="41" xfId="0" applyFont="1" applyBorder="1" applyAlignment="1">
      <alignment wrapText="1"/>
    </xf>
    <xf numFmtId="0" fontId="47" fillId="0" borderId="37" xfId="0" applyFont="1" applyBorder="1" applyAlignment="1">
      <alignment wrapText="1"/>
    </xf>
    <xf numFmtId="0" fontId="47" fillId="18" borderId="35" xfId="0" applyFont="1" applyFill="1" applyBorder="1" applyAlignment="1">
      <alignment horizontal="center" vertical="center" wrapText="1"/>
    </xf>
    <xf numFmtId="0" fontId="47" fillId="18" borderId="30" xfId="0" applyFont="1" applyFill="1" applyBorder="1" applyAlignment="1">
      <alignment horizontal="center" vertical="center" wrapText="1"/>
    </xf>
    <xf numFmtId="0" fontId="47" fillId="18" borderId="32" xfId="0" applyFont="1" applyFill="1" applyBorder="1" applyAlignment="1">
      <alignment horizontal="center" vertical="center" wrapText="1"/>
    </xf>
    <xf numFmtId="0" fontId="47" fillId="18" borderId="0" xfId="0" applyFont="1" applyFill="1" applyAlignment="1">
      <alignment horizontal="center" vertical="center" wrapText="1"/>
    </xf>
    <xf numFmtId="0" fontId="47" fillId="18" borderId="57" xfId="0" applyFont="1" applyFill="1" applyBorder="1" applyAlignment="1">
      <alignment horizontal="center" vertical="center" wrapText="1"/>
    </xf>
    <xf numFmtId="0" fontId="47" fillId="18" borderId="13" xfId="0" applyFont="1" applyFill="1" applyBorder="1" applyAlignment="1">
      <alignment horizontal="center" vertical="center" wrapText="1"/>
    </xf>
    <xf numFmtId="0" fontId="46" fillId="0" borderId="29" xfId="0" applyFont="1" applyBorder="1" applyAlignment="1">
      <alignment horizontal="left" vertical="top" wrapText="1"/>
    </xf>
    <xf numFmtId="0" fontId="46" fillId="0" borderId="36" xfId="0" applyFont="1" applyBorder="1" applyAlignment="1">
      <alignment horizontal="left" vertical="top" wrapText="1"/>
    </xf>
    <xf numFmtId="0" fontId="35" fillId="0" borderId="0" xfId="0" applyFont="1" applyAlignment="1">
      <alignment horizontal="left"/>
    </xf>
    <xf numFmtId="0" fontId="47" fillId="0" borderId="59" xfId="0" applyFont="1" applyBorder="1" applyAlignment="1">
      <alignment vertical="top" wrapText="1"/>
    </xf>
    <xf numFmtId="0" fontId="48" fillId="0" borderId="59" xfId="0" applyFont="1" applyBorder="1" applyAlignment="1">
      <alignment vertical="top" wrapText="1"/>
    </xf>
    <xf numFmtId="0" fontId="51" fillId="28" borderId="9" xfId="0" applyFont="1" applyFill="1" applyBorder="1" applyAlignment="1">
      <alignment horizontal="center" vertical="center" textRotation="90" wrapText="1"/>
    </xf>
    <xf numFmtId="0" fontId="51" fillId="28" borderId="10" xfId="0" applyFont="1" applyFill="1" applyBorder="1" applyAlignment="1">
      <alignment horizontal="center" vertical="center" textRotation="90" wrapText="1"/>
    </xf>
    <xf numFmtId="0" fontId="47" fillId="32" borderId="90" xfId="0" applyFont="1" applyFill="1" applyBorder="1" applyAlignment="1">
      <alignment wrapText="1"/>
    </xf>
    <xf numFmtId="0" fontId="47" fillId="32" borderId="91" xfId="0" applyFont="1" applyFill="1" applyBorder="1" applyAlignment="1">
      <alignment wrapText="1"/>
    </xf>
    <xf numFmtId="0" fontId="47" fillId="32" borderId="92" xfId="0" applyFont="1" applyFill="1" applyBorder="1" applyAlignment="1">
      <alignment wrapText="1"/>
    </xf>
    <xf numFmtId="0" fontId="46" fillId="0" borderId="48" xfId="0" applyFont="1" applyBorder="1" applyAlignment="1">
      <alignment vertical="top" wrapText="1"/>
    </xf>
    <xf numFmtId="0" fontId="46" fillId="0" borderId="6" xfId="0" applyFont="1" applyBorder="1" applyAlignment="1">
      <alignment vertical="top" wrapText="1"/>
    </xf>
    <xf numFmtId="0" fontId="48" fillId="0" borderId="6" xfId="0" applyFont="1" applyBorder="1" applyAlignment="1">
      <alignment vertical="top" wrapText="1"/>
    </xf>
    <xf numFmtId="0" fontId="68" fillId="0" borderId="7" xfId="0" applyFont="1" applyBorder="1" applyAlignment="1">
      <alignment vertical="top" wrapText="1"/>
    </xf>
    <xf numFmtId="0" fontId="68" fillId="0" borderId="7" xfId="0" applyFont="1" applyBorder="1" applyAlignment="1">
      <alignment vertical="top"/>
    </xf>
    <xf numFmtId="0" fontId="35" fillId="0" borderId="107" xfId="0" applyFont="1" applyBorder="1" applyAlignment="1">
      <alignment horizontal="left" vertical="top"/>
    </xf>
    <xf numFmtId="0" fontId="46" fillId="0" borderId="29" xfId="9" applyFont="1" applyBorder="1" applyAlignment="1">
      <alignment vertical="top" wrapText="1"/>
    </xf>
    <xf numFmtId="0" fontId="56" fillId="0" borderId="29" xfId="9" applyFont="1" applyBorder="1" applyAlignment="1">
      <alignment vertical="top" wrapText="1"/>
    </xf>
    <xf numFmtId="0" fontId="46" fillId="0" borderId="33" xfId="9" applyFont="1" applyBorder="1" applyAlignment="1">
      <alignment vertical="top" wrapText="1"/>
    </xf>
    <xf numFmtId="0" fontId="69" fillId="0" borderId="7" xfId="9" applyFont="1" applyBorder="1" applyAlignment="1">
      <alignment vertical="top" wrapText="1"/>
    </xf>
    <xf numFmtId="0" fontId="69" fillId="0" borderId="30" xfId="9" applyFont="1" applyBorder="1" applyAlignment="1">
      <alignment vertical="top" wrapText="1"/>
    </xf>
    <xf numFmtId="0" fontId="56" fillId="0" borderId="34" xfId="9" applyFont="1" applyBorder="1" applyAlignment="1">
      <alignment vertical="top" wrapText="1"/>
    </xf>
    <xf numFmtId="0" fontId="51" fillId="28" borderId="46" xfId="9" applyFont="1" applyFill="1" applyBorder="1" applyAlignment="1">
      <alignment horizontal="center" vertical="center" textRotation="90" wrapText="1"/>
    </xf>
    <xf numFmtId="0" fontId="51" fillId="32" borderId="50" xfId="9" applyFont="1" applyFill="1" applyBorder="1" applyAlignment="1">
      <alignment wrapText="1"/>
    </xf>
    <xf numFmtId="0" fontId="47" fillId="0" borderId="33" xfId="9" applyFont="1" applyBorder="1" applyAlignment="1">
      <alignment vertical="top" wrapText="1"/>
    </xf>
    <xf numFmtId="0" fontId="69" fillId="0" borderId="7" xfId="9" applyFont="1" applyBorder="1" applyAlignment="1">
      <alignment wrapText="1"/>
    </xf>
    <xf numFmtId="0" fontId="69" fillId="0" borderId="30" xfId="9" applyFont="1" applyBorder="1" applyAlignment="1">
      <alignment wrapText="1"/>
    </xf>
    <xf numFmtId="0" fontId="56" fillId="0" borderId="33" xfId="9" applyFont="1" applyBorder="1" applyAlignment="1">
      <alignment horizontal="left" vertical="top" wrapText="1"/>
    </xf>
    <xf numFmtId="0" fontId="47" fillId="0" borderId="29" xfId="9" applyFont="1" applyBorder="1" applyAlignment="1">
      <alignment vertical="top" wrapText="1"/>
    </xf>
    <xf numFmtId="0" fontId="51" fillId="28" borderId="19" xfId="0" applyFont="1" applyFill="1" applyBorder="1" applyAlignment="1">
      <alignment horizontal="center" vertical="center" textRotation="90" wrapText="1"/>
    </xf>
    <xf numFmtId="0" fontId="51" fillId="28" borderId="18" xfId="0" applyFont="1" applyFill="1" applyBorder="1" applyAlignment="1">
      <alignment horizontal="center" vertical="center" textRotation="90" wrapText="1"/>
    </xf>
    <xf numFmtId="0" fontId="46" fillId="0" borderId="19" xfId="0" applyFont="1" applyBorder="1" applyAlignment="1">
      <alignment vertical="top" wrapText="1"/>
    </xf>
    <xf numFmtId="0" fontId="46" fillId="0" borderId="20" xfId="0" applyFont="1" applyBorder="1" applyAlignment="1">
      <alignment vertical="top" wrapText="1"/>
    </xf>
    <xf numFmtId="0" fontId="46" fillId="0" borderId="18" xfId="0" applyFont="1" applyBorder="1" applyAlignment="1">
      <alignment vertical="top" wrapText="1"/>
    </xf>
    <xf numFmtId="0" fontId="65" fillId="32" borderId="19" xfId="0" applyFont="1" applyFill="1" applyBorder="1" applyAlignment="1">
      <alignment wrapText="1"/>
    </xf>
    <xf numFmtId="0" fontId="65" fillId="32" borderId="20" xfId="0" applyFont="1" applyFill="1" applyBorder="1" applyAlignment="1">
      <alignment wrapText="1"/>
    </xf>
    <xf numFmtId="0" fontId="65" fillId="32" borderId="18" xfId="0" applyFont="1" applyFill="1" applyBorder="1" applyAlignment="1">
      <alignment wrapText="1"/>
    </xf>
    <xf numFmtId="0" fontId="1" fillId="6" borderId="33" xfId="0" applyFont="1" applyFill="1" applyBorder="1" applyAlignment="1">
      <alignment vertical="top" wrapText="1"/>
    </xf>
    <xf numFmtId="0" fontId="1" fillId="6" borderId="37" xfId="0" applyFont="1" applyFill="1" applyBorder="1" applyAlignment="1">
      <alignment vertical="top" wrapText="1"/>
    </xf>
    <xf numFmtId="0" fontId="39" fillId="0" borderId="33" xfId="0" applyFont="1" applyBorder="1" applyAlignment="1">
      <alignment vertical="top" wrapText="1"/>
    </xf>
    <xf numFmtId="0" fontId="39" fillId="0" borderId="41" xfId="0" applyFont="1" applyBorder="1" applyAlignment="1">
      <alignment vertical="top" wrapText="1"/>
    </xf>
    <xf numFmtId="0" fontId="39" fillId="0" borderId="37" xfId="0" applyFont="1" applyBorder="1" applyAlignment="1">
      <alignment vertical="top" wrapText="1"/>
    </xf>
    <xf numFmtId="0" fontId="1" fillId="0" borderId="33" xfId="0" applyFont="1" applyBorder="1" applyAlignment="1">
      <alignment vertical="top" wrapText="1"/>
    </xf>
    <xf numFmtId="0" fontId="1" fillId="0" borderId="37" xfId="0" applyFont="1" applyBorder="1" applyAlignment="1">
      <alignment vertical="top" wrapText="1"/>
    </xf>
    <xf numFmtId="0" fontId="44" fillId="0" borderId="33" xfId="0" applyFont="1" applyBorder="1" applyAlignment="1">
      <alignment vertical="top" wrapText="1"/>
    </xf>
    <xf numFmtId="0" fontId="44" fillId="0" borderId="41" xfId="0" applyFont="1" applyBorder="1" applyAlignment="1">
      <alignment vertical="top" wrapText="1"/>
    </xf>
    <xf numFmtId="0" fontId="44" fillId="0" borderId="37" xfId="0" applyFont="1" applyBorder="1" applyAlignment="1">
      <alignment vertical="top" wrapText="1"/>
    </xf>
    <xf numFmtId="0" fontId="44" fillId="29" borderId="46" xfId="0" applyFont="1" applyFill="1" applyBorder="1" applyAlignment="1">
      <alignment wrapText="1"/>
    </xf>
    <xf numFmtId="0" fontId="44" fillId="28" borderId="29" xfId="0" applyFont="1" applyFill="1" applyBorder="1" applyAlignment="1">
      <alignment horizontal="center" vertical="center" textRotation="90" wrapText="1"/>
    </xf>
    <xf numFmtId="0" fontId="44" fillId="0" borderId="29" xfId="0" applyFont="1" applyBorder="1" applyAlignment="1">
      <alignment vertical="top" wrapText="1"/>
    </xf>
    <xf numFmtId="0" fontId="39" fillId="0" borderId="33" xfId="0" applyFont="1" applyBorder="1" applyAlignment="1">
      <alignment wrapText="1"/>
    </xf>
    <xf numFmtId="0" fontId="39" fillId="0" borderId="37" xfId="0" applyFont="1" applyBorder="1" applyAlignment="1">
      <alignment wrapText="1"/>
    </xf>
    <xf numFmtId="0" fontId="39" fillId="0" borderId="29" xfId="0" applyFont="1" applyBorder="1" applyAlignment="1">
      <alignment vertical="top" wrapText="1"/>
    </xf>
  </cellXfs>
  <cellStyles count="11">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10 2 2" xfId="10" xr:uid="{0A0AA397-1921-41D3-B8B6-2E3265E0A3C9}"/>
    <cellStyle name="Normal 2" xfId="2" xr:uid="{00000000-0005-0000-0000-000002000000}"/>
    <cellStyle name="Normal 3" xfId="8" xr:uid="{334AB330-AB95-4ED5-BDE7-95C1AD8D1C97}"/>
    <cellStyle name="Normal 4" xfId="9" xr:uid="{41061E2D-5E41-460A-B030-4F49280B75E3}"/>
    <cellStyle name="Percent" xfId="7" builtinId="5"/>
    <cellStyle name="Table (Normal)" xfId="1" xr:uid="{00000000-0005-0000-0000-000001000000}"/>
  </cellStyles>
  <dxfs count="25">
    <dxf>
      <font>
        <color rgb="FFA71B19"/>
      </font>
      <fill>
        <patternFill patternType="solid">
          <bgColor rgb="FFF8A9A7"/>
        </patternFill>
      </fill>
    </dxf>
    <dxf>
      <font>
        <color rgb="FF0F7F40"/>
      </font>
      <fill>
        <patternFill patternType="solid">
          <bgColor rgb="FFC2EB99"/>
        </patternFill>
      </fill>
    </dxf>
    <dxf>
      <font>
        <b/>
        <color rgb="FF000000"/>
      </font>
      <fill>
        <patternFill patternType="solid">
          <bgColor rgb="FFFDEFE5"/>
        </patternFill>
      </fill>
    </dxf>
    <dxf>
      <font>
        <b/>
        <color rgb="FFFFFFFF"/>
      </font>
      <fill>
        <patternFill patternType="solid">
          <bgColor rgb="FF242424"/>
        </patternFill>
      </fill>
    </dxf>
    <dxf>
      <font>
        <color rgb="FFFDEFE5"/>
      </font>
      <fill>
        <patternFill patternType="solid">
          <bgColor rgb="FFFDEFE5"/>
        </patternFill>
      </fill>
    </dxf>
    <dxf>
      <font>
        <b/>
        <color rgb="FF000000"/>
      </font>
      <fill>
        <patternFill patternType="solid">
          <bgColor rgb="FFD0E1EB"/>
        </patternFill>
      </fill>
    </dxf>
    <dxf>
      <font>
        <b/>
        <color rgb="FFFFFFFF"/>
      </font>
      <fill>
        <patternFill patternType="solid">
          <bgColor rgb="FF4987AE"/>
        </patternFill>
      </fill>
    </dxf>
    <dxf>
      <font>
        <color rgb="FFFDEFE5"/>
      </font>
      <fill>
        <patternFill patternType="solid">
          <bgColor rgb="FFFDEFE5"/>
        </patternFill>
      </fill>
    </dxf>
    <dxf>
      <font>
        <b/>
        <color rgb="FF000000"/>
      </font>
      <fill>
        <patternFill patternType="solid">
          <bgColor rgb="FFD0E1EB"/>
        </patternFill>
      </fill>
    </dxf>
    <dxf>
      <font>
        <b/>
        <color rgb="FFFFFFFF"/>
      </font>
      <fill>
        <patternFill patternType="solid">
          <bgColor rgb="FF4987AE"/>
        </patternFill>
      </fill>
    </dxf>
    <dxf>
      <font>
        <color rgb="FF474747"/>
      </font>
      <fill>
        <patternFill patternType="solid">
          <bgColor rgb="FFFFF7C3"/>
        </patternFill>
      </fill>
    </dxf>
    <dxf>
      <font>
        <b/>
        <color rgb="FF0F7F40"/>
      </font>
      <fill>
        <patternFill patternType="solid">
          <bgColor rgb="FFC2EB99"/>
        </patternFill>
      </fill>
    </dxf>
    <dxf>
      <font>
        <b/>
        <color rgb="FFA71B19"/>
      </font>
      <fill>
        <patternFill patternType="solid">
          <bgColor rgb="FFF8A9A7"/>
        </patternFill>
      </fill>
    </dxf>
    <dxf>
      <font>
        <b/>
        <color rgb="FF000000"/>
      </font>
      <fill>
        <patternFill patternType="solid">
          <bgColor rgb="FFDBDBDB"/>
        </patternFill>
      </fill>
    </dxf>
    <dxf>
      <font>
        <b/>
        <color rgb="FF494949"/>
      </font>
      <fill>
        <patternFill patternType="solid">
          <bgColor rgb="FFDBDBDB"/>
        </patternFill>
      </fill>
    </dxf>
    <dxf>
      <font>
        <b/>
        <color rgb="FF494949"/>
      </font>
      <fill>
        <patternFill patternType="solid">
          <bgColor rgb="FFDBDBDB"/>
        </patternFill>
      </fill>
    </dxf>
    <dxf>
      <font>
        <color rgb="FFA71B19"/>
      </font>
      <fill>
        <patternFill patternType="solid">
          <bgColor rgb="FFF8A9A7"/>
        </patternFill>
      </fill>
    </dxf>
    <dxf>
      <font>
        <color rgb="FF0F7F40"/>
      </font>
      <fill>
        <patternFill patternType="solid">
          <bgColor rgb="FFC2EB99"/>
        </patternFill>
      </fill>
    </dxf>
    <dxf>
      <font>
        <color rgb="FFA71B19"/>
      </font>
      <fill>
        <patternFill patternType="solid">
          <bgColor rgb="FFF8A9A7"/>
        </patternFill>
      </fill>
    </dxf>
    <dxf>
      <font>
        <color rgb="FF0F7F40"/>
      </font>
      <fill>
        <patternFill patternType="solid">
          <bgColor rgb="FFC2EB99"/>
        </patternFill>
      </fill>
    </dxf>
    <dxf>
      <font>
        <color rgb="FF242424"/>
      </font>
      <fill>
        <patternFill patternType="solid">
          <bgColor rgb="FFF7EFD9"/>
        </patternFill>
      </fill>
    </dxf>
    <dxf>
      <font>
        <b/>
        <color rgb="FF23559F"/>
      </font>
      <fill>
        <patternFill patternType="solid">
          <bgColor rgb="FFE9EEF5"/>
        </patternFill>
      </fill>
    </dxf>
    <dxf>
      <font>
        <b/>
        <color rgb="FF474747"/>
      </font>
    </dxf>
    <dxf>
      <font>
        <color rgb="FF474747"/>
      </font>
      <fill>
        <patternFill patternType="solid">
          <bgColor rgb="FFF7EFD9"/>
        </patternFill>
      </fill>
    </dxf>
    <dxf>
      <font>
        <b/>
        <color rgb="FF23559F"/>
      </font>
      <fill>
        <patternFill patternType="solid">
          <bgColor rgb="FFE9EEF5"/>
        </patternFill>
      </fill>
    </dxf>
  </dxfs>
  <tableStyles count="0"/>
  <colors>
    <mruColors>
      <color rgb="FFCCE3E5"/>
      <color rgb="FF0075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2.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3.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intlhabane\AppData\Local\Microsoft\Windows\INetCache\Content.Outlook\SLEV2KWA\PGM%20Factbook%20_final.xlsx" TargetMode="External"/><Relationship Id="rId1" Type="http://schemas.openxmlformats.org/officeDocument/2006/relationships/externalLinkPath" Target="/Users/sintlhabane/AppData/Local/Microsoft/Windows/INetCache/Content.Outlook/SLEV2KWA/PGM%20Factbook%20_fina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lszajsc005\Share\Project_Finance\10_Social%20Performance\2025\05.%20Reports\0_ESG_YE_Reporting_2025\1_ESG_Report_Figures_2025.xlsx" TargetMode="External"/><Relationship Id="rId1" Type="http://schemas.openxmlformats.org/officeDocument/2006/relationships/externalLinkPath" Target="file:///\\lszajsc005\Share\Project_Finance\10_Social%20Performance\2025\05.%20Reports\0_ESG_YE_Reporting_2025\1_ESG_Report_Figures_2025.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Sintlhabane\AppData\Local\Microsoft\Windows\INetCache\Content.Outlook\EJVWRGU0\Copy%20of%20Copy%20of%20Copy%20of%20PGM%20Factbook%20-%20IBIS%20review%20kk17032024-KM%2019%20March%202025.xlsx" TargetMode="External"/><Relationship Id="rId1" Type="http://schemas.openxmlformats.org/officeDocument/2006/relationships/externalLinkPath" Target="/Users/Sintlhabane/AppData/Local/Microsoft/Windows/INetCache/Content.Outlook/EJVWRGU0/Copy%20of%20Copy%20of%20Copy%20of%20PGM%20Factbook%20-%20IBIS%20review%20kk17032024-KM%2019%20March%202025.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angloamerican-my.sharepoint.com/personal/hannah_schultz_angloamerican_com/Documents/Copy%20of%20Copy%20of%20Copy%20of%20PGM%20Factbook%20-%20HS%20edit.xlsx" TargetMode="External"/><Relationship Id="rId1" Type="http://schemas.openxmlformats.org/officeDocument/2006/relationships/externalLinkPath" Target="https://valterraplatinum-my.sharepoint.com/personal/hannah_schultz_angloamerican_com/Documents/Copy%20of%20Copy%20of%20Copy%20of%20PGM%20Factbook%20-%20HS%20ed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min"/>
      <sheetName val="CI Team Template"/>
      <sheetName val="Dates"/>
      <sheetName val="Formula and Table Reference She"/>
      <sheetName val="⛓ Source"/>
      <sheetName val="Data Output"/>
      <sheetName val="Data Output (Old)"/>
      <sheetName val="Metric Data"/>
      <sheetName val="Metric Data (Old)"/>
      <sheetName val="Custom Tags"/>
      <sheetName val="📉 Framework Indices"/>
      <sheetName val="🟧 GRI"/>
      <sheetName val="Step 1 GRI Analysis"/>
      <sheetName val="Step 2 GRI Index"/>
      <sheetName val="🟪 SASB"/>
      <sheetName val="Step 1 Choose SASB Industry"/>
      <sheetName val="Step 2 SASB Analysis"/>
      <sheetName val="Step 3 SASB Index"/>
      <sheetName val="🟦 TCFD"/>
      <sheetName val="TCFD Questionnaire"/>
      <sheetName val="TCFD Analysis"/>
      <sheetName val="TCFD Index"/>
      <sheetName val="🌐 UNSDG"/>
      <sheetName val="Step 1 UNSDG Choose Goals"/>
      <sheetName val="Step 2 UNSDG Analysis"/>
      <sheetName val="Step 3 Index"/>
      <sheetName val="🟥 S&amp;P Global CSA"/>
      <sheetName val="CSA Mapped Data"/>
      <sheetName val="📈 Performance Tables"/>
      <sheetName val="Templates"/>
      <sheetName val="Annual Template"/>
      <sheetName val="Quarterly Template"/>
      <sheetName val="Monthly Template"/>
      <sheetName val="Multiple Dimensions"/>
      <sheetName val="Chart Templates"/>
      <sheetName val="PieDoughnut by Year"/>
      <sheetName val="PieDoughnut by Dimension"/>
      <sheetName val="BarColumn Chart by Year"/>
      <sheetName val="BarColumn Chart by Dimension"/>
      <sheetName val="1. Safety"/>
      <sheetName val="2. Health and Hygiene"/>
      <sheetName val="3. Environmental (qualitative)"/>
      <sheetName val="3. Environmental (quantitative)"/>
      <sheetName val="5. Water"/>
      <sheetName val="4. Social Performance &amp; CSI"/>
      <sheetName val="6. Production"/>
      <sheetName val="7. Business Integrity"/>
      <sheetName val="8. Ethical Behaviour"/>
      <sheetName val="9. Procurement"/>
      <sheetName val="10.  Tax "/>
      <sheetName val="11.  EVG&amp;D"/>
      <sheetName val="12 Human Resources"/>
      <sheetName val="13. Governance"/>
      <sheetName val="14. Compliance and Risk Managem"/>
    </sheetNames>
    <sheetDataSet>
      <sheetData sheetId="0" refreshError="1"/>
      <sheetData sheetId="1" refreshError="1"/>
      <sheetData sheetId="2" refreshError="1"/>
      <sheetData sheetId="3" refreshError="1"/>
      <sheetData sheetId="4" refreshError="1"/>
      <sheetData sheetId="5" refreshError="1">
        <row r="1">
          <cell r="A1" t="str">
            <v>Key</v>
          </cell>
          <cell r="B1" t="str">
            <v>Metric Code</v>
          </cell>
          <cell r="C1" t="str">
            <v>Notes</v>
          </cell>
          <cell r="D1" t="str">
            <v>Amended</v>
          </cell>
          <cell r="E1" t="str">
            <v>Year Amended</v>
          </cell>
          <cell r="F1" t="str">
            <v>Dimension</v>
          </cell>
          <cell r="G1" t="str">
            <v>Year</v>
          </cell>
          <cell r="H1" t="str">
            <v>Value</v>
          </cell>
        </row>
        <row r="2">
          <cell r="A2" t="str">
            <v>2023M52BU_Anglo American Platinum Managed Operations</v>
          </cell>
          <cell r="B2" t="str">
            <v>M52</v>
          </cell>
          <cell r="F2" t="str">
            <v>Anglo American Platinum Managed Operations</v>
          </cell>
          <cell r="G2">
            <v>2023</v>
          </cell>
          <cell r="H2">
            <v>7.55</v>
          </cell>
        </row>
        <row r="3">
          <cell r="A3" t="str">
            <v>2024M52BU_Anglo American Platinum Managed Operations</v>
          </cell>
          <cell r="B3" t="str">
            <v>M52</v>
          </cell>
          <cell r="F3" t="str">
            <v>Anglo American Platinum Managed Operations</v>
          </cell>
          <cell r="G3">
            <v>2024</v>
          </cell>
          <cell r="H3">
            <v>6.11</v>
          </cell>
        </row>
        <row r="4">
          <cell r="A4" t="str">
            <v>2022M52BU_Anglo American Platinum Managed Operations</v>
          </cell>
          <cell r="B4" t="str">
            <v>M52</v>
          </cell>
          <cell r="F4" t="str">
            <v>Anglo American Platinum Managed Operations</v>
          </cell>
          <cell r="G4">
            <v>2022</v>
          </cell>
          <cell r="H4">
            <v>8.3199999999999996E-2</v>
          </cell>
        </row>
        <row r="5">
          <cell r="A5" t="str">
            <v>2022M53BU_Anglo American Platinum Managed Operations</v>
          </cell>
          <cell r="B5" t="str">
            <v>M53</v>
          </cell>
          <cell r="F5" t="str">
            <v>Anglo American Platinum Managed Operations</v>
          </cell>
          <cell r="G5">
            <v>2022</v>
          </cell>
          <cell r="H5">
            <v>372515</v>
          </cell>
        </row>
        <row r="6">
          <cell r="A6" t="str">
            <v>2024M53BU_Anglo American Platinum Managed Operations</v>
          </cell>
          <cell r="B6" t="str">
            <v>M53</v>
          </cell>
          <cell r="F6" t="str">
            <v>Anglo American Platinum Managed Operations</v>
          </cell>
          <cell r="G6">
            <v>2024</v>
          </cell>
          <cell r="H6">
            <v>274839</v>
          </cell>
        </row>
        <row r="7">
          <cell r="A7" t="str">
            <v>2023M53BU_Anglo American Platinum Managed Operations</v>
          </cell>
          <cell r="B7" t="str">
            <v>M53</v>
          </cell>
          <cell r="F7" t="str">
            <v>Anglo American Platinum Managed Operations</v>
          </cell>
          <cell r="G7">
            <v>2023</v>
          </cell>
          <cell r="H7">
            <v>354125</v>
          </cell>
        </row>
        <row r="8">
          <cell r="A8" t="str">
            <v>2024M54BU_Anglo American Platinum Managed Operations</v>
          </cell>
          <cell r="B8" t="str">
            <v>M54</v>
          </cell>
          <cell r="F8" t="str">
            <v>Anglo American Platinum Managed Operations</v>
          </cell>
          <cell r="G8">
            <v>2024</v>
          </cell>
          <cell r="H8">
            <v>15685</v>
          </cell>
        </row>
        <row r="9">
          <cell r="A9" t="str">
            <v>2023M54BU_Anglo American Platinum Managed Operations</v>
          </cell>
          <cell r="B9" t="str">
            <v>M54</v>
          </cell>
          <cell r="F9" t="str">
            <v>Anglo American Platinum Managed Operations</v>
          </cell>
          <cell r="G9">
            <v>2023</v>
          </cell>
          <cell r="H9">
            <v>32501</v>
          </cell>
        </row>
        <row r="10">
          <cell r="A10" t="str">
            <v>2022M54BU_Anglo American Platinum Managed Operations</v>
          </cell>
          <cell r="B10" t="str">
            <v>M54</v>
          </cell>
          <cell r="F10" t="str">
            <v>Anglo American Platinum Managed Operations</v>
          </cell>
          <cell r="G10">
            <v>2022</v>
          </cell>
          <cell r="H10">
            <v>47107</v>
          </cell>
        </row>
        <row r="11">
          <cell r="A11" t="str">
            <v>2023M55BU_Anglo American Platinum Managed Operations</v>
          </cell>
          <cell r="B11" t="str">
            <v>M55</v>
          </cell>
          <cell r="F11" t="str">
            <v>Anglo American Platinum Managed Operations</v>
          </cell>
          <cell r="G11">
            <v>2023</v>
          </cell>
          <cell r="H11">
            <v>387705</v>
          </cell>
        </row>
        <row r="12">
          <cell r="A12" t="str">
            <v>2022M55BU_Anglo American Platinum Managed Operations</v>
          </cell>
          <cell r="B12" t="str">
            <v>M55</v>
          </cell>
          <cell r="F12" t="str">
            <v>Anglo American Platinum Managed Operations</v>
          </cell>
          <cell r="G12">
            <v>2022</v>
          </cell>
          <cell r="H12">
            <v>420418</v>
          </cell>
        </row>
        <row r="13">
          <cell r="A13" t="str">
            <v>2024M55BU_Anglo American Platinum Managed Operations</v>
          </cell>
          <cell r="B13" t="str">
            <v>M55</v>
          </cell>
          <cell r="F13" t="str">
            <v>Anglo American Platinum Managed Operations</v>
          </cell>
          <cell r="G13">
            <v>2024</v>
          </cell>
          <cell r="H13">
            <v>291838</v>
          </cell>
        </row>
        <row r="14">
          <cell r="A14" t="str">
            <v>2024M307BU_Anglo American Platinum Managed Operations</v>
          </cell>
          <cell r="B14" t="str">
            <v>M307</v>
          </cell>
          <cell r="F14" t="str">
            <v>Anglo American Platinum Managed Operations</v>
          </cell>
          <cell r="G14">
            <v>2024</v>
          </cell>
          <cell r="H14">
            <v>9094</v>
          </cell>
        </row>
        <row r="15">
          <cell r="A15" t="str">
            <v>2024M308BU_Anglo American Platinum Managed Operations</v>
          </cell>
          <cell r="B15" t="str">
            <v>M308</v>
          </cell>
          <cell r="F15" t="str">
            <v>Anglo American Platinum Managed Operations</v>
          </cell>
          <cell r="G15">
            <v>2024</v>
          </cell>
          <cell r="H15">
            <v>243</v>
          </cell>
        </row>
        <row r="16">
          <cell r="A16" t="str">
            <v>2024M309BU_Anglo American Platinum Managed Operations</v>
          </cell>
          <cell r="B16" t="str">
            <v>M309</v>
          </cell>
          <cell r="F16" t="str">
            <v>Anglo American Platinum Managed Operations</v>
          </cell>
          <cell r="G16">
            <v>2024</v>
          </cell>
          <cell r="H16">
            <v>1340</v>
          </cell>
        </row>
        <row r="17">
          <cell r="A17" t="str">
            <v>2024M310BU_Anglo American Platinum Managed Operations</v>
          </cell>
          <cell r="B17" t="str">
            <v>M310</v>
          </cell>
          <cell r="F17" t="str">
            <v>Anglo American Platinum Managed Operations</v>
          </cell>
          <cell r="G17">
            <v>2024</v>
          </cell>
          <cell r="H17">
            <v>703</v>
          </cell>
        </row>
        <row r="18">
          <cell r="A18" t="str">
            <v>2023M458BU_Anglo American Platinum Managed Operations</v>
          </cell>
          <cell r="B18" t="str">
            <v>M458</v>
          </cell>
          <cell r="F18" t="str">
            <v>Anglo American Platinum Managed Operations</v>
          </cell>
          <cell r="G18">
            <v>2023</v>
          </cell>
          <cell r="H18" t="str">
            <v xml:space="preserve">Identify the significant issues that are the focus of the company’s participation in public policy development and lobbying, including within any business association that the company is a member of; describe the company’s strategy relevant to these areas of focus, identifying any differences between its lobbying positions and its purpose, policies, goals and other public positions. </v>
          </cell>
        </row>
        <row r="19">
          <cell r="A19" t="str">
            <v>2022M459BU_Anglo American Platinum Managed Operations</v>
          </cell>
          <cell r="B19" t="str">
            <v>M459</v>
          </cell>
          <cell r="F19" t="str">
            <v>Anglo American Platinum Managed Operations</v>
          </cell>
          <cell r="G19">
            <v>2022</v>
          </cell>
          <cell r="H19" t="str">
            <v>Please refer to the Anglo American website on 
Policy advocacy at: https://www.angloamerican.com/sustainable-mining-plan/trusted-corporate-leader/policy-advocacy
In addition, please refer to the 2023 Anglo American Industry Association Review Report at: https://www.angloamerican.com/~/media/Files/A/Anglo-American-Group-v5/PLC/investors/annual-reporting/2022/industry-asoociations-report-2022.pdf</v>
          </cell>
        </row>
        <row r="20">
          <cell r="A20" t="str">
            <v>2023M460BU_Anglo American Platinum Managed Operations</v>
          </cell>
          <cell r="B20" t="str">
            <v>M460</v>
          </cell>
          <cell r="C20" t="str">
            <v>Rand million</v>
          </cell>
          <cell r="F20" t="str">
            <v>Anglo American Platinum Managed Operations</v>
          </cell>
          <cell r="G20">
            <v>2023</v>
          </cell>
          <cell r="H20" t="str">
            <v>1 
(As per the Anglo American Code of Conduct, we do not support any political party, group or individual. We do not provide financial 
or other support for political purposes to any politician, political party or related organisation, or to any official of a political party or candidate for political office, in any circumstances, either directly or through third parties.)</v>
          </cell>
        </row>
        <row r="21">
          <cell r="A21" t="str">
            <v>2022M461BU_Anglo American Platinum Managed Operations</v>
          </cell>
          <cell r="B21" t="str">
            <v>M461</v>
          </cell>
          <cell r="F21" t="str">
            <v>Anglo American Platinum Managed Operations</v>
          </cell>
          <cell r="G21">
            <v>2022</v>
          </cell>
          <cell r="H21" t="str">
            <v xml:space="preserve">Through our responsible sourcing programme, we monitor and evaluate sustainability and labour risks linked to our suppliers, ensuring we work with suppliers and build their capacity to deal with these risks. Our social performance is managed and assessed in terms of Anglo American’s social way 3.0 policy framework. </v>
          </cell>
        </row>
        <row r="22">
          <cell r="A22" t="str">
            <v>2023M461BU_Anglo American Platinum Managed Operations</v>
          </cell>
          <cell r="B22" t="str">
            <v>M461</v>
          </cell>
          <cell r="F22" t="str">
            <v>Anglo American Platinum Managed Operations</v>
          </cell>
          <cell r="G22">
            <v>2023</v>
          </cell>
          <cell r="H22" t="str">
            <v xml:space="preserve">Through our responsible sourcing programme, we monitor and evaluate sustainability and labour risks linked to our suppliers, ensuring we work with suppliers and build their capacity to deal with these risks. Our social performance is managed and assessed in terms of Anglo American’s social way 3.0 policy framework. </v>
          </cell>
        </row>
        <row r="23">
          <cell r="A23" t="str">
            <v>2023M462BU_Anglo American Platinum Managed Operations</v>
          </cell>
          <cell r="B23" t="str">
            <v>M462</v>
          </cell>
          <cell r="F23" t="str">
            <v>Anglo American Platinum Managed Operations</v>
          </cell>
          <cell r="G23">
            <v>2023</v>
          </cell>
          <cell r="H23" t="str">
            <v>Refer to the statistics provided above on cases reported, closed and outcomes.</v>
          </cell>
        </row>
        <row r="24">
          <cell r="A24" t="str">
            <v>2022M462BU_Anglo American Platinum Managed Operations</v>
          </cell>
          <cell r="B24" t="str">
            <v>M462</v>
          </cell>
          <cell r="F24" t="str">
            <v>Anglo American Platinum Managed Operations</v>
          </cell>
          <cell r="G24">
            <v>2022</v>
          </cell>
          <cell r="H24" t="str">
            <v>Refer to the statistics provided above on cases reported, closed and outcomes.</v>
          </cell>
        </row>
        <row r="25">
          <cell r="A25" t="str">
            <v>2022M463BU_Anglo American Platinum Managed Operations</v>
          </cell>
          <cell r="B25" t="str">
            <v>M463</v>
          </cell>
          <cell r="F25" t="str">
            <v>Anglo American Platinum Managed Operations</v>
          </cell>
          <cell r="G25">
            <v>2022</v>
          </cell>
          <cell r="H25" t="str">
            <v xml:space="preserve">The Anglo American Code of Conduct contains a decision tree to assist anyone who needs assistance with making ethical decisions. </v>
          </cell>
        </row>
        <row r="26">
          <cell r="A26" t="str">
            <v>2023M463BU_Anglo American Platinum Managed Operations</v>
          </cell>
          <cell r="B26" t="str">
            <v>M463</v>
          </cell>
          <cell r="F26" t="str">
            <v>Anglo American Platinum Managed Operations</v>
          </cell>
          <cell r="G26">
            <v>2023</v>
          </cell>
          <cell r="H26" t="str">
            <v xml:space="preserve">The Anglo American Code of Conduct contains a decision tree to assist anyone who needs assistance with making ethical decisions. </v>
          </cell>
        </row>
        <row r="27">
          <cell r="A27" t="str">
            <v>2022M464BU_Anglo American Platinum Managed Operations</v>
          </cell>
          <cell r="B27" t="str">
            <v>M464</v>
          </cell>
          <cell r="F27" t="str">
            <v>Anglo American Platinum Managed Operations</v>
          </cell>
          <cell r="G27">
            <v>2022</v>
          </cell>
          <cell r="H27" t="str">
            <v xml:space="preserve">Our independently managed whistleblowing facility, YourVoice, provides a confidential and secure mechanism for these complaints to be anonymously reported and respectfully managed by an independent third party. YourVoice is available to 24hrs to all our employees, contractors, suppliers and other stakeholders, it enables them to raise concerns about potentially unethical, unlawful or unsafe conduct or practices that conflict with our Values and Code of Conduct, without fear of retaliation. </v>
          </cell>
        </row>
        <row r="28">
          <cell r="A28" t="str">
            <v>2023M464BU_Anglo American Platinum Managed Operations</v>
          </cell>
          <cell r="B28" t="str">
            <v>M464</v>
          </cell>
          <cell r="F28" t="str">
            <v>Anglo American Platinum Managed Operations</v>
          </cell>
          <cell r="G28">
            <v>2023</v>
          </cell>
          <cell r="H28" t="str">
            <v xml:space="preserve">Our independently managed whistleblowing facility, YourVoice, provides a confidential and secure mechanism for these complaints to be anonymously reported and respectfully managed by an independent third party. YourVoice is available to 24hrs to all our employees, contractors, suppliers and other stakeholders, it enables them to raise concerns about potentially unethical, unlawful or unsafe conduct or practices that conflict with our Values and Code of Conduct, without fear of retaliation. </v>
          </cell>
        </row>
        <row r="29">
          <cell r="A29" t="str">
            <v>2023M465BU_Anglo American Platinum Managed Operations</v>
          </cell>
          <cell r="B29" t="str">
            <v>M465</v>
          </cell>
          <cell r="F29" t="str">
            <v>Anglo American Platinum Managed Operations</v>
          </cell>
          <cell r="G29">
            <v>2023</v>
          </cell>
          <cell r="H29" t="str">
            <v>The company has clear protocols for managing, investigating, 
prosecuting and disclosing whistleblowing reports. All concerns are recorded and assessed for investigation. If a contravention of 
our ethics policies is substantiated, disciplinary action or sanctions are taken.</v>
          </cell>
        </row>
        <row r="30">
          <cell r="A30" t="str">
            <v>2022M465BU_Anglo American Platinum Managed Operations</v>
          </cell>
          <cell r="B30" t="str">
            <v>M465</v>
          </cell>
          <cell r="F30" t="str">
            <v>Anglo American Platinum Managed Operations</v>
          </cell>
          <cell r="G30">
            <v>2022</v>
          </cell>
          <cell r="H30" t="str">
            <v>The company has clear protocols for managing, investigating, 
prosecuting and disclosing whistleblowing reports. All concerns are recorded and assessed for investigation. If a contravention of 
our ethics policies is substantiated, disciplinary action or sanctions are taken.</v>
          </cell>
        </row>
        <row r="31">
          <cell r="A31" t="str">
            <v>2022M466BU_Anglo American Platinum Managed Operations</v>
          </cell>
          <cell r="B31" t="str">
            <v>M466</v>
          </cell>
          <cell r="F31" t="str">
            <v>Anglo American Platinum Managed Operations</v>
          </cell>
          <cell r="G31">
            <v>2022</v>
          </cell>
          <cell r="H31" t="str">
            <v>312 reports recorded in 2022 with 96 closed at year-end.</v>
          </cell>
        </row>
        <row r="32">
          <cell r="A32" t="str">
            <v>2023M469BU_Anglo American Platinum Managed Operations</v>
          </cell>
          <cell r="B32" t="str">
            <v>M469</v>
          </cell>
          <cell r="F32" t="str">
            <v>Anglo American Platinum Managed Operations</v>
          </cell>
          <cell r="G32">
            <v>2023</v>
          </cell>
          <cell r="H32" t="str">
            <v>The company has clear protocols for managing, investigating, 
prosecuting and disclosing whistleblowing reports. All concerns are recorded and assessed for investigation. If a contravention of 
our ethics policies is substantiated, disciplinary action or sanctions are taken.</v>
          </cell>
        </row>
        <row r="33">
          <cell r="A33" t="str">
            <v>2022M469BU_Anglo American Platinum Managed Operations</v>
          </cell>
          <cell r="B33" t="str">
            <v>M469</v>
          </cell>
          <cell r="F33" t="str">
            <v>Anglo American Platinum Managed Operations</v>
          </cell>
          <cell r="G33">
            <v>2022</v>
          </cell>
          <cell r="H33" t="str">
            <v>312 reports recorded in 2022 with 96 closed at year-end.</v>
          </cell>
        </row>
        <row r="34">
          <cell r="A34" t="str">
            <v>2023M470BU_Anglo American Platinum Managed Operations</v>
          </cell>
          <cell r="B34" t="str">
            <v>M470</v>
          </cell>
          <cell r="F34" t="str">
            <v>Anglo American Platinum Managed Operations</v>
          </cell>
          <cell r="G34">
            <v>2023</v>
          </cell>
          <cell r="H34" t="str">
            <v>342 reports recorded in 2023</v>
          </cell>
        </row>
        <row r="35">
          <cell r="A35" t="str">
            <v>2022M474South Africa_South Africa</v>
          </cell>
          <cell r="B35" t="str">
            <v>M474</v>
          </cell>
          <cell r="F35" t="str">
            <v>South Africa</v>
          </cell>
          <cell r="G35">
            <v>2022</v>
          </cell>
          <cell r="H35">
            <v>0.66</v>
          </cell>
        </row>
        <row r="36">
          <cell r="A36" t="str">
            <v>2023M474BU_Anglo American Platinum Managed Operations</v>
          </cell>
          <cell r="B36" t="str">
            <v>M474</v>
          </cell>
          <cell r="F36" t="str">
            <v>Anglo American Platinum Managed Operations</v>
          </cell>
          <cell r="G36">
            <v>2023</v>
          </cell>
          <cell r="H36">
            <v>67</v>
          </cell>
        </row>
        <row r="37">
          <cell r="A37" t="str">
            <v>2024M433Location_Rustenburg Base Metal Refiners</v>
          </cell>
          <cell r="B37" t="str">
            <v>M433</v>
          </cell>
          <cell r="F37" t="str">
            <v>Rustenburg Base Metal Refiners</v>
          </cell>
          <cell r="G37">
            <v>2024</v>
          </cell>
          <cell r="H37">
            <v>39377.286999999997</v>
          </cell>
        </row>
        <row r="38">
          <cell r="A38" t="str">
            <v>2023M433BU_Anglo American Platinum Managed Operations</v>
          </cell>
          <cell r="B38" t="str">
            <v>M433</v>
          </cell>
          <cell r="F38" t="str">
            <v>Anglo American Platinum Managed Operations</v>
          </cell>
          <cell r="G38">
            <v>2023</v>
          </cell>
          <cell r="H38">
            <v>32595.694</v>
          </cell>
        </row>
        <row r="39">
          <cell r="A39" t="str">
            <v>2022M433Location_Rustenburg Base Metal Refiners</v>
          </cell>
          <cell r="B39" t="str">
            <v>M433</v>
          </cell>
          <cell r="F39" t="str">
            <v>Rustenburg Base Metal Refiners</v>
          </cell>
          <cell r="G39">
            <v>2022</v>
          </cell>
          <cell r="H39">
            <v>31.93</v>
          </cell>
        </row>
        <row r="40">
          <cell r="A40" t="str">
            <v>2022M159BU_Anglo American Platinum Managed Operations</v>
          </cell>
          <cell r="B40" t="str">
            <v>M159</v>
          </cell>
          <cell r="F40" t="str">
            <v>Anglo American Platinum Managed Operations</v>
          </cell>
          <cell r="G40">
            <v>2022</v>
          </cell>
          <cell r="H40" t="str">
            <v>2 (Mogalakwena and Mototolo)</v>
          </cell>
        </row>
        <row r="41">
          <cell r="A41" t="str">
            <v>2023M159BU_Anglo American Platinum Managed Operations</v>
          </cell>
          <cell r="B41" t="str">
            <v>M159</v>
          </cell>
          <cell r="F41" t="str">
            <v>Anglo American Platinum Managed Operations</v>
          </cell>
          <cell r="G41">
            <v>2023</v>
          </cell>
          <cell r="H41">
            <v>2</v>
          </cell>
        </row>
        <row r="42">
          <cell r="A42" t="str">
            <v>2024M159BU_Anglo American Platinum Managed Operations</v>
          </cell>
          <cell r="B42" t="str">
            <v>M159</v>
          </cell>
          <cell r="F42" t="str">
            <v>Anglo American Platinum Managed Operations</v>
          </cell>
          <cell r="G42">
            <v>2024</v>
          </cell>
          <cell r="H42" t="str">
            <v>There is 2 sites:Mogalakwena is situsted close to Witvinger Nature reserve &amp; Mototolo is situated in the Sekhukhuneland centre of plant endemism both have BMP's in place.</v>
          </cell>
        </row>
        <row r="43">
          <cell r="A43" t="str">
            <v>2023M160BU_Anglo American Platinum Managed Operations</v>
          </cell>
          <cell r="B43" t="str">
            <v>M160</v>
          </cell>
          <cell r="F43" t="str">
            <v>Anglo American Platinum Managed Operations</v>
          </cell>
          <cell r="G43">
            <v>2023</v>
          </cell>
          <cell r="H43">
            <v>2</v>
          </cell>
        </row>
        <row r="44">
          <cell r="A44" t="str">
            <v>2022M160BU_Anglo American Platinum Managed Operations</v>
          </cell>
          <cell r="B44" t="str">
            <v>M160</v>
          </cell>
          <cell r="F44" t="str">
            <v>Anglo American Platinum Managed Operations</v>
          </cell>
          <cell r="G44">
            <v>2022</v>
          </cell>
          <cell r="H44" t="str">
            <v>2 (Mogalakwena and Mototolo)</v>
          </cell>
        </row>
        <row r="45">
          <cell r="A45" t="str">
            <v>2024M160BU_Anglo American Platinum Managed Operations</v>
          </cell>
          <cell r="B45" t="str">
            <v>M160</v>
          </cell>
          <cell r="F45" t="str">
            <v>Anglo American Platinum Managed Operations</v>
          </cell>
          <cell r="G45">
            <v>2024</v>
          </cell>
          <cell r="H45" t="str">
            <v>2 (Mogalakwena &amp; Mototolo)</v>
          </cell>
        </row>
        <row r="46">
          <cell r="A46" t="str">
            <v>2022M161BU_Anglo American Platinum Managed Operations</v>
          </cell>
          <cell r="B46" t="str">
            <v>M161</v>
          </cell>
          <cell r="F46" t="str">
            <v>Anglo American Platinum Managed Operations</v>
          </cell>
          <cell r="G46">
            <v>2022</v>
          </cell>
          <cell r="H46" t="str">
            <v>A BMP has been compiled by an independent 3rd party for each AAP operation
Background Information
Impact Assessment Report
Fauna SBF Report 
Flora Assessment
PES Assessment 
Freshwater Assessment
NPI Strategy</v>
          </cell>
        </row>
        <row r="47">
          <cell r="A47" t="str">
            <v>2023M161BU_Anglo American Platinum Managed Operations</v>
          </cell>
          <cell r="B47" t="str">
            <v>M161</v>
          </cell>
          <cell r="F47" t="str">
            <v>Anglo American Platinum Managed Operations</v>
          </cell>
          <cell r="G47">
            <v>2023</v>
          </cell>
          <cell r="H47" t="str">
            <v xml:space="preserve">Anglo Platinum will ensure that all sites have an agreed project plan by 2030 to ensure NPI is achieved over the LOA. All sites have an intergrated Biodiversity management Program consisting out of the following components with full compliance by the end of 2025: Biodiversity &amp; Ecosystem services baseline, Imapact assessmnet &amp; Mitigation planning,  Biodiversity offset &amp; Compensation management plan, Biomonitoring Program, Nature Positive Outcomes and Implimentation and management </v>
          </cell>
        </row>
        <row r="48">
          <cell r="A48" t="str">
            <v>2024M161BU_Anglo American Platinum Managed Operations</v>
          </cell>
          <cell r="B48" t="str">
            <v>M161</v>
          </cell>
          <cell r="F48" t="str">
            <v>Anglo American Platinum Managed Operations</v>
          </cell>
          <cell r="G48">
            <v>2024</v>
          </cell>
          <cell r="H48" t="str">
            <v xml:space="preserve">AAll Anglo Platinum Sites have integrated Biodiversity Management programs. The status on the Biodiversity Management Program Actions is at 82% targeting 100% by the end of 2025. 
AAP will also further engage with the Endangered Wildlife Trust to ensure a dedicated Platinum Dashboard and matrix to guide the operations towards offsetting and mitigating for biodiversity impacts.
</v>
          </cell>
        </row>
        <row r="49">
          <cell r="A49" t="str">
            <v>2023M162BU_Anglo American Platinum Managed Operations</v>
          </cell>
          <cell r="B49" t="str">
            <v>M162</v>
          </cell>
          <cell r="F49" t="str">
            <v>Anglo American Platinum Managed Operations</v>
          </cell>
          <cell r="G49">
            <v>2023</v>
          </cell>
          <cell r="H49" t="str">
            <v>Biodiversity Standard AA SSD S 003
Anglo American Biodiversity Specification AA SSD SP 024</v>
          </cell>
        </row>
        <row r="50">
          <cell r="A50" t="str">
            <v>2024M162BU_Anglo American Platinum Managed Operations</v>
          </cell>
          <cell r="B50" t="str">
            <v>M162</v>
          </cell>
          <cell r="F50" t="str">
            <v>Anglo American Platinum Managed Operations</v>
          </cell>
          <cell r="G50">
            <v>2024</v>
          </cell>
          <cell r="H50" t="str">
            <v xml:space="preserve">Biodiversity Standard AA SSD S 003
Anglo American Biodiversity Specification AA SSD SP 024
National Environmental Management Act, 1998: The National Biodiversity Offset Guideline 
</v>
          </cell>
        </row>
        <row r="51">
          <cell r="A51" t="str">
            <v>2022M162BU_Anglo American Platinum Managed Operations</v>
          </cell>
          <cell r="B51" t="str">
            <v>M162</v>
          </cell>
          <cell r="F51" t="str">
            <v>Anglo American Platinum Managed Operations</v>
          </cell>
          <cell r="G51">
            <v>2022</v>
          </cell>
          <cell r="H51" t="str">
            <v>Biodiversity Standard AA SSD S 003
Anglo American Biodiversity Specification 
AA SSD SP 024</v>
          </cell>
        </row>
        <row r="52">
          <cell r="A52" t="str">
            <v>2023M163BU_Anglo American Platinum Managed Operations</v>
          </cell>
          <cell r="B52" t="str">
            <v>M163</v>
          </cell>
          <cell r="F52" t="str">
            <v>Anglo American Platinum Managed Operations</v>
          </cell>
          <cell r="G52">
            <v>2023</v>
          </cell>
          <cell r="H52">
            <v>1677419.6</v>
          </cell>
        </row>
        <row r="53">
          <cell r="A53" t="str">
            <v>2024M163BU_Anglo American Platinum Managed Operations</v>
          </cell>
          <cell r="B53" t="str">
            <v>M163</v>
          </cell>
          <cell r="F53" t="str">
            <v>Anglo American Platinum Managed Operations</v>
          </cell>
          <cell r="G53">
            <v>2024</v>
          </cell>
          <cell r="H53">
            <v>1791717.36</v>
          </cell>
        </row>
        <row r="54">
          <cell r="A54" t="str">
            <v>2022M163BU_Anglo American Platinum Managed Operations</v>
          </cell>
          <cell r="B54" t="str">
            <v>M163</v>
          </cell>
          <cell r="F54" t="str">
            <v>Anglo American Platinum Managed Operations</v>
          </cell>
          <cell r="G54">
            <v>2022</v>
          </cell>
          <cell r="H54">
            <v>2475250</v>
          </cell>
        </row>
        <row r="55">
          <cell r="A55" t="str">
            <v>2024M164BU_Anglo American Platinum Managed Operations</v>
          </cell>
          <cell r="B55" t="str">
            <v>M164</v>
          </cell>
          <cell r="F55" t="str">
            <v>Anglo American Platinum Managed Operations</v>
          </cell>
          <cell r="G55">
            <v>2024</v>
          </cell>
          <cell r="H55">
            <v>104344.13</v>
          </cell>
        </row>
        <row r="56">
          <cell r="A56" t="str">
            <v>2022M164BU_Anglo American Platinum Managed Operations</v>
          </cell>
          <cell r="B56" t="str">
            <v>M164</v>
          </cell>
          <cell r="F56" t="str">
            <v>Anglo American Platinum Managed Operations</v>
          </cell>
          <cell r="G56">
            <v>2022</v>
          </cell>
          <cell r="H56">
            <v>7936.18</v>
          </cell>
        </row>
        <row r="57">
          <cell r="A57" t="str">
            <v>2023M164BU_Anglo American Platinum Managed Operations</v>
          </cell>
          <cell r="B57" t="str">
            <v>M164</v>
          </cell>
          <cell r="F57" t="str">
            <v>Anglo American Platinum Managed Operations</v>
          </cell>
          <cell r="G57">
            <v>2023</v>
          </cell>
          <cell r="H57">
            <v>104348.13</v>
          </cell>
        </row>
        <row r="58">
          <cell r="A58" t="str">
            <v>2023M165BU_Anglo American Platinum Managed Operations</v>
          </cell>
          <cell r="B58" t="str">
            <v>M165</v>
          </cell>
          <cell r="F58" t="str">
            <v>Anglo American Platinum Managed Operations</v>
          </cell>
          <cell r="G58">
            <v>2023</v>
          </cell>
          <cell r="H58" t="str">
            <v>2 Sites. Mogalakwena situted close to Witvinger Nature Resreve and Mototolo situated in the Sekhukuneland centre of plant endemism.</v>
          </cell>
        </row>
        <row r="59">
          <cell r="A59" t="str">
            <v>2024M165BU_Anglo American Platinum Managed Operations</v>
          </cell>
          <cell r="B59" t="str">
            <v>M165</v>
          </cell>
          <cell r="F59" t="str">
            <v>Anglo American Platinum Managed Operations</v>
          </cell>
          <cell r="G59">
            <v>2024</v>
          </cell>
          <cell r="H59" t="str">
            <v>2 Sites. Mogalakwena situated close to Witvinger Nature Reserve and Mototolo situated in the Sekhukuneland center of plant endemism.</v>
          </cell>
        </row>
        <row r="60">
          <cell r="A60" t="str">
            <v>2022M165BU_Anglo American Platinum Managed Operations</v>
          </cell>
          <cell r="B60" t="str">
            <v>M165</v>
          </cell>
          <cell r="F60" t="str">
            <v>Anglo American Platinum Managed Operations</v>
          </cell>
          <cell r="G60">
            <v>2022</v>
          </cell>
          <cell r="H60" t="str">
            <v>60,914  (Mogalakwena and Mototolo)</v>
          </cell>
        </row>
        <row r="61">
          <cell r="A61" t="str">
            <v>2024M636BU_Anglo American Platinum Managed Operations</v>
          </cell>
          <cell r="B61" t="str">
            <v>M636</v>
          </cell>
          <cell r="F61" t="str">
            <v>Anglo American Platinum Managed Operations</v>
          </cell>
          <cell r="G61">
            <v>2024</v>
          </cell>
          <cell r="H61">
            <v>0.55000000000000004</v>
          </cell>
        </row>
        <row r="62">
          <cell r="A62" t="str">
            <v>2023M636BU_Anglo American Platinum Managed Operations</v>
          </cell>
          <cell r="B62" t="str">
            <v>M636</v>
          </cell>
          <cell r="F62" t="str">
            <v>Anglo American Platinum Managed Operations</v>
          </cell>
          <cell r="G62">
            <v>2023</v>
          </cell>
          <cell r="H62">
            <v>66.66</v>
          </cell>
        </row>
        <row r="63">
          <cell r="A63" t="str">
            <v>2024M640BU_Anglo American Platinum Managed Operations</v>
          </cell>
          <cell r="B63" t="str">
            <v>M640</v>
          </cell>
          <cell r="F63" t="str">
            <v>Anglo American Platinum Managed Operations</v>
          </cell>
          <cell r="G63">
            <v>2024</v>
          </cell>
          <cell r="H63">
            <v>8</v>
          </cell>
        </row>
        <row r="64">
          <cell r="A64" t="str">
            <v>2022M640BU_Anglo American Platinum Managed Operations</v>
          </cell>
          <cell r="B64" t="str">
            <v>M640</v>
          </cell>
          <cell r="F64" t="str">
            <v>Anglo American Platinum Managed Operations</v>
          </cell>
          <cell r="G64">
            <v>2022</v>
          </cell>
          <cell r="H64">
            <v>6</v>
          </cell>
        </row>
        <row r="65">
          <cell r="A65" t="str">
            <v>2023M640BU_Anglo American Platinum Managed Operations</v>
          </cell>
          <cell r="B65" t="str">
            <v>M640</v>
          </cell>
          <cell r="F65" t="str">
            <v>Anglo American Platinum Managed Operations</v>
          </cell>
          <cell r="G65">
            <v>2023</v>
          </cell>
          <cell r="H65">
            <v>9</v>
          </cell>
        </row>
        <row r="66">
          <cell r="A66" t="str">
            <v>2024M641BU_Anglo American Platinum Managed Operations</v>
          </cell>
          <cell r="B66" t="str">
            <v>M641</v>
          </cell>
          <cell r="F66" t="str">
            <v>Anglo American Platinum Managed Operations</v>
          </cell>
          <cell r="G66">
            <v>2024</v>
          </cell>
          <cell r="H66">
            <v>3</v>
          </cell>
        </row>
        <row r="67">
          <cell r="A67" t="str">
            <v>2023M641BU_Anglo American Platinum Managed Operations</v>
          </cell>
          <cell r="B67" t="str">
            <v>M641</v>
          </cell>
          <cell r="F67" t="str">
            <v>Anglo American Platinum Managed Operations</v>
          </cell>
          <cell r="G67">
            <v>2023</v>
          </cell>
          <cell r="H67">
            <v>3</v>
          </cell>
        </row>
        <row r="68">
          <cell r="A68" t="str">
            <v>2022M641BU_Anglo American Platinum Managed Operations</v>
          </cell>
          <cell r="B68" t="str">
            <v>M641</v>
          </cell>
          <cell r="F68" t="str">
            <v>Anglo American Platinum Managed Operations</v>
          </cell>
          <cell r="G68">
            <v>2022</v>
          </cell>
          <cell r="H68">
            <v>6</v>
          </cell>
        </row>
        <row r="69">
          <cell r="A69" t="str">
            <v>2023M642BU_Anglo American Platinum Managed Operations</v>
          </cell>
          <cell r="B69" t="str">
            <v>M642</v>
          </cell>
          <cell r="F69" t="str">
            <v>Anglo American Platinum Managed Operations</v>
          </cell>
          <cell r="G69">
            <v>2023</v>
          </cell>
          <cell r="H69">
            <v>11</v>
          </cell>
        </row>
        <row r="70">
          <cell r="A70" t="str">
            <v>2022M642BU_Anglo American Platinum Managed Operations</v>
          </cell>
          <cell r="B70" t="str">
            <v>M642</v>
          </cell>
          <cell r="F70" t="str">
            <v>Anglo American Platinum Managed Operations</v>
          </cell>
          <cell r="G70">
            <v>2022</v>
          </cell>
          <cell r="H70">
            <v>11</v>
          </cell>
        </row>
        <row r="71">
          <cell r="A71" t="str">
            <v>2024M642BU_Anglo American Platinum Managed Operations</v>
          </cell>
          <cell r="B71" t="str">
            <v>M642</v>
          </cell>
          <cell r="F71" t="str">
            <v>Anglo American Platinum Managed Operations</v>
          </cell>
          <cell r="G71">
            <v>2024</v>
          </cell>
          <cell r="H71">
            <v>9</v>
          </cell>
        </row>
        <row r="72">
          <cell r="A72" t="str">
            <v>2022M643BU_Anglo American Platinum Managed Operations</v>
          </cell>
          <cell r="B72" t="str">
            <v>M643</v>
          </cell>
          <cell r="F72" t="str">
            <v>Anglo American Platinum Managed Operations</v>
          </cell>
          <cell r="G72">
            <v>2022</v>
          </cell>
          <cell r="H72">
            <v>1</v>
          </cell>
        </row>
        <row r="73">
          <cell r="A73" t="str">
            <v>2024M643BU_Anglo American Platinum Managed Operations</v>
          </cell>
          <cell r="B73" t="str">
            <v>M643</v>
          </cell>
          <cell r="F73" t="str">
            <v>Anglo American Platinum Managed Operations</v>
          </cell>
          <cell r="G73">
            <v>2024</v>
          </cell>
          <cell r="H73">
            <v>2</v>
          </cell>
        </row>
        <row r="74">
          <cell r="A74" t="str">
            <v>2023M643BU_Anglo American Platinum Managed Operations</v>
          </cell>
          <cell r="B74" t="str">
            <v>M643</v>
          </cell>
          <cell r="F74" t="str">
            <v>Anglo American Platinum Managed Operations</v>
          </cell>
          <cell r="G74">
            <v>2023</v>
          </cell>
          <cell r="H74">
            <v>1</v>
          </cell>
        </row>
        <row r="75">
          <cell r="A75" t="str">
            <v>2023M644BU_Anglo American Platinum Managed Operations</v>
          </cell>
          <cell r="B75" t="str">
            <v>M644</v>
          </cell>
          <cell r="F75" t="str">
            <v>Anglo American Platinum Managed Operations</v>
          </cell>
          <cell r="G75">
            <v>2023</v>
          </cell>
          <cell r="H75">
            <v>0</v>
          </cell>
        </row>
        <row r="76">
          <cell r="A76" t="str">
            <v>2022M644BU_Anglo American Platinum Managed Operations</v>
          </cell>
          <cell r="B76" t="str">
            <v>M644</v>
          </cell>
          <cell r="F76" t="str">
            <v>Anglo American Platinum Managed Operations</v>
          </cell>
          <cell r="G76">
            <v>2022</v>
          </cell>
          <cell r="H76">
            <v>0</v>
          </cell>
        </row>
        <row r="77">
          <cell r="A77" t="str">
            <v>2024M644BU_Anglo American Platinum Managed Operations</v>
          </cell>
          <cell r="B77" t="str">
            <v>M644</v>
          </cell>
          <cell r="F77" t="str">
            <v>Anglo American Platinum Managed Operations</v>
          </cell>
          <cell r="G77">
            <v>2024</v>
          </cell>
          <cell r="H77">
            <v>0</v>
          </cell>
        </row>
        <row r="78">
          <cell r="A78" t="str">
            <v>2023M645BU_Anglo American Platinum Managed Operations</v>
          </cell>
          <cell r="B78" t="str">
            <v>M645</v>
          </cell>
          <cell r="F78" t="str">
            <v>Anglo American Platinum Managed Operations</v>
          </cell>
          <cell r="G78">
            <v>2023</v>
          </cell>
          <cell r="H78">
            <v>75</v>
          </cell>
        </row>
        <row r="79">
          <cell r="A79" t="str">
            <v>2024M645BU_Anglo American Platinum Managed Operations</v>
          </cell>
          <cell r="B79" t="str">
            <v>M645</v>
          </cell>
          <cell r="F79" t="str">
            <v>Anglo American Platinum Managed Operations</v>
          </cell>
          <cell r="G79">
            <v>2024</v>
          </cell>
          <cell r="H79">
            <v>0.73</v>
          </cell>
        </row>
        <row r="80">
          <cell r="A80" t="str">
            <v>2022M645BU_Anglo American Platinum Managed Operations</v>
          </cell>
          <cell r="B80" t="str">
            <v>M645</v>
          </cell>
          <cell r="F80" t="str">
            <v>Anglo American Platinum Managed Operations</v>
          </cell>
          <cell r="G80">
            <v>2022</v>
          </cell>
          <cell r="H80">
            <v>0.5</v>
          </cell>
        </row>
        <row r="81">
          <cell r="A81" t="str">
            <v>2024M646BU_Anglo American Platinum Managed Operations</v>
          </cell>
          <cell r="B81" t="str">
            <v>M646</v>
          </cell>
          <cell r="F81" t="str">
            <v>Anglo American Platinum Managed Operations</v>
          </cell>
          <cell r="G81">
            <v>2024</v>
          </cell>
          <cell r="H81">
            <v>0.27</v>
          </cell>
        </row>
        <row r="82">
          <cell r="A82" t="str">
            <v>2023M646BU_Anglo American Platinum Managed Operations</v>
          </cell>
          <cell r="B82" t="str">
            <v>M646</v>
          </cell>
          <cell r="F82" t="str">
            <v>Anglo American Platinum Managed Operations</v>
          </cell>
          <cell r="G82">
            <v>2023</v>
          </cell>
          <cell r="H82">
            <v>25</v>
          </cell>
        </row>
        <row r="83">
          <cell r="A83" t="str">
            <v>2022M646BU_Anglo American Platinum Managed Operations</v>
          </cell>
          <cell r="B83" t="str">
            <v>M646</v>
          </cell>
          <cell r="F83" t="str">
            <v>Anglo American Platinum Managed Operations</v>
          </cell>
          <cell r="G83">
            <v>2022</v>
          </cell>
          <cell r="H83">
            <v>0.5</v>
          </cell>
        </row>
        <row r="84">
          <cell r="A84" t="str">
            <v>2023M647BU_Anglo American Platinum Managed Operations</v>
          </cell>
          <cell r="B84" t="str">
            <v>M647</v>
          </cell>
          <cell r="F84" t="str">
            <v>Anglo American Platinum Managed Operations</v>
          </cell>
          <cell r="G84">
            <v>2023</v>
          </cell>
          <cell r="H84">
            <v>91.66</v>
          </cell>
        </row>
        <row r="85">
          <cell r="A85" t="str">
            <v>2022M647BU_Anglo American Platinum Managed Operations</v>
          </cell>
          <cell r="B85" t="str">
            <v>M647</v>
          </cell>
          <cell r="F85" t="str">
            <v>Anglo American Platinum Managed Operations</v>
          </cell>
          <cell r="G85">
            <v>2022</v>
          </cell>
          <cell r="H85">
            <v>0.92</v>
          </cell>
        </row>
        <row r="86">
          <cell r="A86" t="str">
            <v>2024M647BU_Anglo American Platinum Managed Operations</v>
          </cell>
          <cell r="B86" t="str">
            <v>M647</v>
          </cell>
          <cell r="F86" t="str">
            <v>Anglo American Platinum Managed Operations</v>
          </cell>
          <cell r="G86">
            <v>2024</v>
          </cell>
          <cell r="H86">
            <v>0.82</v>
          </cell>
        </row>
        <row r="87">
          <cell r="A87" t="str">
            <v>2023M648BU_Anglo American Platinum Managed Operations</v>
          </cell>
          <cell r="B87" t="str">
            <v>M648</v>
          </cell>
          <cell r="F87" t="str">
            <v>Anglo American Platinum Managed Operations</v>
          </cell>
          <cell r="G87">
            <v>2023</v>
          </cell>
          <cell r="H87">
            <v>8.33</v>
          </cell>
        </row>
        <row r="88">
          <cell r="A88" t="str">
            <v>2024M648BU_Anglo American Platinum Managed Operations</v>
          </cell>
          <cell r="B88" t="str">
            <v>M648</v>
          </cell>
          <cell r="F88" t="str">
            <v>Anglo American Platinum Managed Operations</v>
          </cell>
          <cell r="G88">
            <v>2024</v>
          </cell>
          <cell r="H88">
            <v>0.18</v>
          </cell>
        </row>
        <row r="89">
          <cell r="A89" t="str">
            <v>2022M648BU_Anglo American Platinum Managed Operations</v>
          </cell>
          <cell r="B89" t="str">
            <v>M648</v>
          </cell>
          <cell r="F89" t="str">
            <v>Anglo American Platinum Managed Operations</v>
          </cell>
          <cell r="G89">
            <v>2022</v>
          </cell>
          <cell r="H89">
            <v>0.08</v>
          </cell>
        </row>
        <row r="90">
          <cell r="A90" t="str">
            <v>2022M649BU_Anglo American Platinum Managed Operations</v>
          </cell>
          <cell r="B90" t="str">
            <v>M649</v>
          </cell>
          <cell r="F90" t="str">
            <v>Anglo American Platinum Managed Operations</v>
          </cell>
          <cell r="G90">
            <v>2022</v>
          </cell>
          <cell r="H90">
            <v>0</v>
          </cell>
        </row>
        <row r="91">
          <cell r="A91" t="str">
            <v>2024M649BU_Anglo American Platinum Managed Operations</v>
          </cell>
          <cell r="B91" t="str">
            <v>M649</v>
          </cell>
          <cell r="F91" t="str">
            <v>Anglo American Platinum Managed Operations</v>
          </cell>
          <cell r="G91">
            <v>2024</v>
          </cell>
          <cell r="H91">
            <v>0</v>
          </cell>
        </row>
        <row r="92">
          <cell r="A92" t="str">
            <v>2023M649BU_Anglo American Platinum Managed Operations</v>
          </cell>
          <cell r="B92" t="str">
            <v>M649</v>
          </cell>
          <cell r="F92" t="str">
            <v>Anglo American Platinum Managed Operations</v>
          </cell>
          <cell r="G92">
            <v>2023</v>
          </cell>
          <cell r="H92">
            <v>0</v>
          </cell>
        </row>
        <row r="93">
          <cell r="A93" t="str">
            <v>2022M455BU_Anglo American Platinum Managed Operations</v>
          </cell>
          <cell r="B93" t="str">
            <v>M455</v>
          </cell>
          <cell r="F93" t="str">
            <v>Anglo American Platinum Managed Operations</v>
          </cell>
          <cell r="G93">
            <v>2022</v>
          </cell>
          <cell r="H93">
            <v>0</v>
          </cell>
        </row>
        <row r="94">
          <cell r="A94" t="str">
            <v>2023M455BU_Anglo American Platinum Managed Operations</v>
          </cell>
          <cell r="B94" t="str">
            <v>M455</v>
          </cell>
          <cell r="F94" t="str">
            <v>Anglo American Platinum Managed Operations</v>
          </cell>
          <cell r="G94">
            <v>2023</v>
          </cell>
          <cell r="H94">
            <v>36</v>
          </cell>
        </row>
        <row r="95">
          <cell r="A95" t="str">
            <v>2023M456BU_Anglo American Platinum Managed Operations</v>
          </cell>
          <cell r="B95" t="str">
            <v>M456</v>
          </cell>
          <cell r="F95" t="str">
            <v>Anglo American Platinum Managed Operations</v>
          </cell>
          <cell r="G95">
            <v>2023</v>
          </cell>
          <cell r="H95">
            <v>112</v>
          </cell>
        </row>
        <row r="96">
          <cell r="A96" t="str">
            <v>2022M456BU_Anglo American Platinum Managed Operations</v>
          </cell>
          <cell r="B96" t="str">
            <v>M456</v>
          </cell>
          <cell r="F96" t="str">
            <v>Anglo American Platinum Managed Operations</v>
          </cell>
          <cell r="G96">
            <v>2022</v>
          </cell>
          <cell r="H96">
            <v>103</v>
          </cell>
        </row>
        <row r="97">
          <cell r="A97" t="str">
            <v>2022M457BU_Anglo American Platinum Managed Operations</v>
          </cell>
          <cell r="B97" t="str">
            <v>M457</v>
          </cell>
          <cell r="F97" t="str">
            <v>Anglo American Platinum Managed Operations</v>
          </cell>
          <cell r="G97">
            <v>2022</v>
          </cell>
          <cell r="H97">
            <v>0.95</v>
          </cell>
        </row>
        <row r="98">
          <cell r="A98" t="str">
            <v>2023M457BU_Anglo American Platinum Managed Operations</v>
          </cell>
          <cell r="B98" t="str">
            <v>M457</v>
          </cell>
          <cell r="F98" t="str">
            <v>Anglo American Platinum Managed Operations</v>
          </cell>
          <cell r="G98">
            <v>2023</v>
          </cell>
          <cell r="H98">
            <v>95</v>
          </cell>
        </row>
        <row r="99">
          <cell r="A99" t="str">
            <v>2022M440BU_Anglo American Platinum Managed Operations</v>
          </cell>
          <cell r="B99" t="str">
            <v>M440</v>
          </cell>
          <cell r="F99" t="str">
            <v>Anglo American Platinum Managed Operations</v>
          </cell>
          <cell r="G99">
            <v>2022</v>
          </cell>
          <cell r="H99">
            <v>12</v>
          </cell>
        </row>
        <row r="100">
          <cell r="A100" t="str">
            <v>2023M440BU_Anglo American Platinum Managed Operations</v>
          </cell>
          <cell r="B100" t="str">
            <v>M440</v>
          </cell>
          <cell r="F100" t="str">
            <v>Anglo American Platinum Managed Operations</v>
          </cell>
          <cell r="G100">
            <v>2023</v>
          </cell>
          <cell r="H100">
            <v>7</v>
          </cell>
        </row>
        <row r="101">
          <cell r="A101" t="str">
            <v>2022M441BU_Anglo American Platinum Managed Operations</v>
          </cell>
          <cell r="B101" t="str">
            <v>M441</v>
          </cell>
          <cell r="F101" t="str">
            <v>Anglo American Platinum Managed Operations</v>
          </cell>
          <cell r="G101">
            <v>2022</v>
          </cell>
          <cell r="H101">
            <v>0</v>
          </cell>
        </row>
        <row r="102">
          <cell r="A102" t="str">
            <v>2023M441BU_Anglo American Platinum Managed Operations</v>
          </cell>
          <cell r="B102" t="str">
            <v>M441</v>
          </cell>
          <cell r="F102" t="str">
            <v>Anglo American Platinum Managed Operations</v>
          </cell>
          <cell r="G102">
            <v>2023</v>
          </cell>
          <cell r="H102">
            <v>1</v>
          </cell>
        </row>
        <row r="103">
          <cell r="A103" t="str">
            <v>2023M442BU_Anglo American Platinum Managed Operations</v>
          </cell>
          <cell r="B103" t="str">
            <v>M442</v>
          </cell>
          <cell r="F103" t="str">
            <v>Anglo American Platinum Managed Operations</v>
          </cell>
          <cell r="G103">
            <v>2023</v>
          </cell>
          <cell r="H103">
            <v>3</v>
          </cell>
        </row>
        <row r="104">
          <cell r="A104" t="str">
            <v>2022M442BU_Anglo American Platinum Managed Operations</v>
          </cell>
          <cell r="B104" t="str">
            <v>M442</v>
          </cell>
          <cell r="F104" t="str">
            <v>Anglo American Platinum Managed Operations</v>
          </cell>
          <cell r="G104">
            <v>2022</v>
          </cell>
          <cell r="H104">
            <v>0</v>
          </cell>
        </row>
        <row r="105">
          <cell r="A105" t="str">
            <v>2022M443BU_Anglo American Platinum Managed Operations</v>
          </cell>
          <cell r="B105" t="str">
            <v>M443</v>
          </cell>
          <cell r="F105" t="str">
            <v>Anglo American Platinum Managed Operations</v>
          </cell>
          <cell r="G105">
            <v>2022</v>
          </cell>
          <cell r="H105">
            <v>14</v>
          </cell>
        </row>
        <row r="106">
          <cell r="A106" t="str">
            <v>2023M443BU_Anglo American Platinum Managed Operations</v>
          </cell>
          <cell r="B106" t="str">
            <v>M443</v>
          </cell>
          <cell r="F106" t="str">
            <v>Anglo American Platinum Managed Operations</v>
          </cell>
          <cell r="G106">
            <v>2023</v>
          </cell>
          <cell r="H106">
            <v>11</v>
          </cell>
        </row>
        <row r="107">
          <cell r="A107" t="str">
            <v>2022M444BU_Anglo American Platinum Managed Operations</v>
          </cell>
          <cell r="B107" t="str">
            <v>M444</v>
          </cell>
          <cell r="F107" t="str">
            <v>Anglo American Platinum Managed Operations</v>
          </cell>
          <cell r="G107">
            <v>2022</v>
          </cell>
          <cell r="H107">
            <v>40</v>
          </cell>
        </row>
        <row r="108">
          <cell r="A108" t="str">
            <v>2023M444BU_Anglo American Platinum Managed Operations</v>
          </cell>
          <cell r="B108" t="str">
            <v>M444</v>
          </cell>
          <cell r="F108" t="str">
            <v>Anglo American Platinum Managed Operations</v>
          </cell>
          <cell r="G108">
            <v>2023</v>
          </cell>
          <cell r="H108">
            <v>37</v>
          </cell>
        </row>
        <row r="109">
          <cell r="A109" t="str">
            <v>2023M446BU_Anglo American Platinum Managed Operations</v>
          </cell>
          <cell r="B109" t="str">
            <v>M446</v>
          </cell>
          <cell r="F109" t="str">
            <v>Anglo American Platinum Managed Operations</v>
          </cell>
          <cell r="G109">
            <v>2023</v>
          </cell>
          <cell r="H109">
            <v>89</v>
          </cell>
        </row>
        <row r="110">
          <cell r="A110" t="str">
            <v>2022M446BU_Anglo American Platinum Managed Operations</v>
          </cell>
          <cell r="B110" t="str">
            <v>M446</v>
          </cell>
          <cell r="F110" t="str">
            <v>Anglo American Platinum Managed Operations</v>
          </cell>
          <cell r="G110">
            <v>2022</v>
          </cell>
          <cell r="H110">
            <v>0</v>
          </cell>
        </row>
        <row r="111">
          <cell r="A111" t="str">
            <v>2022M447BU_Anglo American Platinum Managed Operations</v>
          </cell>
          <cell r="B111" t="str">
            <v>M447</v>
          </cell>
          <cell r="F111" t="str">
            <v>Anglo American Platinum Managed Operations</v>
          </cell>
          <cell r="G111">
            <v>2022</v>
          </cell>
          <cell r="H111">
            <v>172</v>
          </cell>
        </row>
        <row r="112">
          <cell r="A112" t="str">
            <v>2023M447BU_Anglo American Platinum Managed Operations</v>
          </cell>
          <cell r="B112" t="str">
            <v>M447</v>
          </cell>
          <cell r="F112" t="str">
            <v>Anglo American Platinum Managed Operations</v>
          </cell>
          <cell r="G112">
            <v>2023</v>
          </cell>
          <cell r="H112">
            <v>97</v>
          </cell>
        </row>
        <row r="113">
          <cell r="A113" t="str">
            <v>2022M449BU_Anglo American Platinum Managed Operations</v>
          </cell>
          <cell r="B113" t="str">
            <v>M449</v>
          </cell>
          <cell r="F113" t="str">
            <v>Anglo American Platinum Managed Operations</v>
          </cell>
          <cell r="G113">
            <v>2022</v>
          </cell>
          <cell r="H113">
            <v>0.8</v>
          </cell>
        </row>
        <row r="114">
          <cell r="A114" t="str">
            <v>2023M449BU_Anglo American Platinum Managed Operations</v>
          </cell>
          <cell r="B114" t="str">
            <v>M449</v>
          </cell>
          <cell r="F114" t="str">
            <v>Anglo American Platinum Managed Operations</v>
          </cell>
          <cell r="G114">
            <v>2023</v>
          </cell>
          <cell r="H114">
            <v>252</v>
          </cell>
        </row>
        <row r="115">
          <cell r="A115" t="str">
            <v>2022M452BU_Anglo American Platinum Managed Operations</v>
          </cell>
          <cell r="B115" t="str">
            <v>M452</v>
          </cell>
          <cell r="F115" t="str">
            <v>Anglo American Platinum Managed Operations</v>
          </cell>
          <cell r="G115">
            <v>2022</v>
          </cell>
          <cell r="H115">
            <v>159</v>
          </cell>
        </row>
        <row r="116">
          <cell r="A116" t="str">
            <v>2023M452BU_Anglo American Platinum Managed Operations</v>
          </cell>
          <cell r="B116" t="str">
            <v>M452</v>
          </cell>
          <cell r="F116" t="str">
            <v>Anglo American Platinum Managed Operations</v>
          </cell>
          <cell r="G116">
            <v>2023</v>
          </cell>
          <cell r="H116">
            <v>342</v>
          </cell>
        </row>
        <row r="117">
          <cell r="A117" t="str">
            <v>2022M453BU_Anglo American Platinum Managed Operations</v>
          </cell>
          <cell r="B117" t="str">
            <v>M453</v>
          </cell>
          <cell r="F117" t="str">
            <v>Anglo American Platinum Managed Operations</v>
          </cell>
          <cell r="G117">
            <v>2022</v>
          </cell>
          <cell r="H117">
            <v>0.66</v>
          </cell>
        </row>
        <row r="118">
          <cell r="A118" t="str">
            <v>2023M453BU_Anglo American Platinum Managed Operations</v>
          </cell>
          <cell r="B118" t="str">
            <v>M453</v>
          </cell>
          <cell r="F118" t="str">
            <v>Anglo American Platinum Managed Operations</v>
          </cell>
          <cell r="G118">
            <v>2023</v>
          </cell>
          <cell r="H118">
            <v>67</v>
          </cell>
        </row>
        <row r="119">
          <cell r="A119" t="str">
            <v>2024M291BU_Anglo American Platinum Managed Operations</v>
          </cell>
          <cell r="B119" t="str">
            <v>M291</v>
          </cell>
          <cell r="F119" t="str">
            <v>Anglo American Platinum Managed Operations</v>
          </cell>
          <cell r="G119">
            <v>2024</v>
          </cell>
          <cell r="H119">
            <v>7.8200000000000006E-2</v>
          </cell>
        </row>
        <row r="120">
          <cell r="A120" t="str">
            <v>2023M291BU_Anglo American Platinum Managed Operations</v>
          </cell>
          <cell r="B120" t="str">
            <v>M291</v>
          </cell>
          <cell r="F120" t="str">
            <v>Anglo American Platinum Managed Operations</v>
          </cell>
          <cell r="G120">
            <v>2023</v>
          </cell>
          <cell r="H120">
            <v>5.33E-2</v>
          </cell>
        </row>
        <row r="121">
          <cell r="A121" t="str">
            <v>2022M291BU_Anglo American Platinum Managed Operations</v>
          </cell>
          <cell r="B121" t="str">
            <v>M291</v>
          </cell>
          <cell r="F121" t="str">
            <v>Anglo American Platinum Managed Operations</v>
          </cell>
          <cell r="G121">
            <v>2022</v>
          </cell>
          <cell r="H121">
            <v>8.5000000000000006E-2</v>
          </cell>
        </row>
        <row r="122">
          <cell r="A122" t="str">
            <v>2023M292BU_Anglo American Platinum Managed Operations</v>
          </cell>
          <cell r="B122" t="str">
            <v>M292</v>
          </cell>
          <cell r="F122" t="str">
            <v>Anglo American Platinum Managed Operations</v>
          </cell>
          <cell r="G122">
            <v>2023</v>
          </cell>
          <cell r="H122">
            <v>4.2200000000000001E-2</v>
          </cell>
        </row>
        <row r="123">
          <cell r="A123" t="str">
            <v>2022M292BU_Anglo American Platinum Managed Operations</v>
          </cell>
          <cell r="B123" t="str">
            <v>M292</v>
          </cell>
          <cell r="F123" t="str">
            <v>Anglo American Platinum Managed Operations</v>
          </cell>
          <cell r="G123">
            <v>2022</v>
          </cell>
          <cell r="H123">
            <v>8.5000000000000006E-2</v>
          </cell>
        </row>
        <row r="124">
          <cell r="A124" t="str">
            <v>2024M292BU_Anglo American Platinum Managed Operations</v>
          </cell>
          <cell r="B124" t="str">
            <v>M292</v>
          </cell>
          <cell r="F124" t="str">
            <v>Anglo American Platinum Managed Operations</v>
          </cell>
          <cell r="G124">
            <v>2024</v>
          </cell>
          <cell r="H124">
            <v>5.3499999999999999E-2</v>
          </cell>
        </row>
        <row r="125">
          <cell r="A125" t="str">
            <v>2024M293BU_Anglo American Platinum Managed Operations</v>
          </cell>
          <cell r="B125" t="str">
            <v>M293</v>
          </cell>
          <cell r="C125" t="str">
            <v>Rand million</v>
          </cell>
          <cell r="F125" t="str">
            <v>Anglo American Platinum Managed Operations</v>
          </cell>
          <cell r="G125">
            <v>2024</v>
          </cell>
          <cell r="H125">
            <v>46</v>
          </cell>
        </row>
        <row r="126">
          <cell r="A126" t="str">
            <v>2022M293BU_Anglo American Platinum Managed Operations</v>
          </cell>
          <cell r="B126" t="str">
            <v>M293</v>
          </cell>
          <cell r="F126" t="str">
            <v>Anglo American Platinum Managed Operations</v>
          </cell>
          <cell r="G126">
            <v>2022</v>
          </cell>
          <cell r="H126">
            <v>118</v>
          </cell>
        </row>
        <row r="127">
          <cell r="A127" t="str">
            <v>2023M293BU_Anglo American Platinum Managed Operations</v>
          </cell>
          <cell r="B127" t="str">
            <v>M293</v>
          </cell>
          <cell r="C127" t="str">
            <v>Rand million</v>
          </cell>
          <cell r="F127" t="str">
            <v>Anglo American Platinum Managed Operations</v>
          </cell>
          <cell r="G127">
            <v>2023</v>
          </cell>
          <cell r="H127">
            <v>76</v>
          </cell>
        </row>
        <row r="128">
          <cell r="A128" t="str">
            <v>2023M294BU_Anglo American Platinum Managed Operations</v>
          </cell>
          <cell r="B128" t="str">
            <v>M294</v>
          </cell>
          <cell r="C128" t="str">
            <v>Rand million</v>
          </cell>
          <cell r="F128" t="str">
            <v>Anglo American Platinum Managed Operations</v>
          </cell>
          <cell r="G128">
            <v>2023</v>
          </cell>
          <cell r="H128">
            <v>717</v>
          </cell>
        </row>
        <row r="129">
          <cell r="A129" t="str">
            <v>2024M294BU_Anglo American Platinum Managed Operations</v>
          </cell>
          <cell r="B129" t="str">
            <v>M294</v>
          </cell>
          <cell r="C129" t="str">
            <v>Rand million</v>
          </cell>
          <cell r="F129" t="str">
            <v>Anglo American Platinum Managed Operations</v>
          </cell>
          <cell r="G129">
            <v>2024</v>
          </cell>
          <cell r="H129">
            <v>578</v>
          </cell>
        </row>
        <row r="130">
          <cell r="A130" t="str">
            <v>2022M294BU_Anglo American Platinum Managed Operations</v>
          </cell>
          <cell r="B130" t="str">
            <v>M294</v>
          </cell>
          <cell r="F130" t="str">
            <v>Anglo American Platinum Managed Operations</v>
          </cell>
          <cell r="G130">
            <v>2022</v>
          </cell>
          <cell r="H130">
            <v>580</v>
          </cell>
        </row>
        <row r="131">
          <cell r="A131" t="str">
            <v>2024M295BU_Anglo American Platinum Managed Operations</v>
          </cell>
          <cell r="B131" t="str">
            <v>M295</v>
          </cell>
          <cell r="C131" t="str">
            <v>Rand million</v>
          </cell>
          <cell r="F131" t="str">
            <v>Anglo American Platinum Managed Operations</v>
          </cell>
          <cell r="G131">
            <v>2024</v>
          </cell>
          <cell r="H131">
            <v>0</v>
          </cell>
        </row>
        <row r="132">
          <cell r="A132" t="str">
            <v>2022M295BU_Anglo American Platinum Managed Operations</v>
          </cell>
          <cell r="B132" t="str">
            <v>M295</v>
          </cell>
          <cell r="F132" t="str">
            <v>Anglo American Platinum Managed Operations</v>
          </cell>
          <cell r="G132">
            <v>2022</v>
          </cell>
          <cell r="H132">
            <v>0</v>
          </cell>
        </row>
        <row r="133">
          <cell r="A133" t="str">
            <v>2023M295BU_Anglo American Platinum Managed Operations</v>
          </cell>
          <cell r="B133" t="str">
            <v>M295</v>
          </cell>
          <cell r="C133" t="str">
            <v>Rand million</v>
          </cell>
          <cell r="F133" t="str">
            <v>Anglo American Platinum Managed Operations</v>
          </cell>
          <cell r="G133">
            <v>2023</v>
          </cell>
          <cell r="H133">
            <v>0</v>
          </cell>
        </row>
        <row r="134">
          <cell r="A134" t="str">
            <v>2022M296BU_Anglo American Platinum Managed Operations</v>
          </cell>
          <cell r="B134" t="str">
            <v>M296</v>
          </cell>
          <cell r="F134" t="str">
            <v>Anglo American Platinum Managed Operations</v>
          </cell>
          <cell r="G134">
            <v>2022</v>
          </cell>
          <cell r="H134">
            <v>0</v>
          </cell>
        </row>
        <row r="135">
          <cell r="A135" t="str">
            <v>2024M296BU_Anglo American Platinum Managed Operations</v>
          </cell>
          <cell r="B135" t="str">
            <v>M296</v>
          </cell>
          <cell r="C135" t="str">
            <v>Rand million</v>
          </cell>
          <cell r="F135" t="str">
            <v>Anglo American Platinum Managed Operations</v>
          </cell>
          <cell r="G135">
            <v>2024</v>
          </cell>
          <cell r="H135">
            <v>0</v>
          </cell>
        </row>
        <row r="136">
          <cell r="A136" t="str">
            <v>2023M296BU_Anglo American Platinum Managed Operations</v>
          </cell>
          <cell r="B136" t="str">
            <v>M296</v>
          </cell>
          <cell r="C136" t="str">
            <v>Rand million</v>
          </cell>
          <cell r="F136" t="str">
            <v>Anglo American Platinum Managed Operations</v>
          </cell>
          <cell r="G136">
            <v>2023</v>
          </cell>
          <cell r="H136">
            <v>0</v>
          </cell>
        </row>
        <row r="137">
          <cell r="A137" t="str">
            <v>2023M297BU_Anglo American Platinum Managed Operations</v>
          </cell>
          <cell r="B137" t="str">
            <v>M297</v>
          </cell>
          <cell r="C137" t="str">
            <v>Rand million</v>
          </cell>
          <cell r="F137" t="str">
            <v>Anglo American Platinum Managed Operations</v>
          </cell>
          <cell r="G137">
            <v>2023</v>
          </cell>
          <cell r="H137">
            <v>23</v>
          </cell>
        </row>
        <row r="138">
          <cell r="A138" t="str">
            <v>2022M297BU_Anglo American Platinum Managed Operations</v>
          </cell>
          <cell r="B138" t="str">
            <v>M297</v>
          </cell>
          <cell r="F138" t="str">
            <v>Anglo American Platinum Managed Operations</v>
          </cell>
          <cell r="G138">
            <v>2022</v>
          </cell>
          <cell r="H138">
            <v>25</v>
          </cell>
        </row>
        <row r="139">
          <cell r="A139" t="str">
            <v>2024M297BU_Anglo American Platinum Managed Operations</v>
          </cell>
          <cell r="B139" t="str">
            <v>M297</v>
          </cell>
          <cell r="C139" t="str">
            <v>Rand million</v>
          </cell>
          <cell r="F139" t="str">
            <v>Anglo American Platinum Managed Operations</v>
          </cell>
          <cell r="G139">
            <v>2024</v>
          </cell>
          <cell r="H139">
            <v>14</v>
          </cell>
        </row>
        <row r="140">
          <cell r="A140" t="str">
            <v>2024M298BU_Anglo American Platinum Managed Operations</v>
          </cell>
          <cell r="B140" t="str">
            <v>M298</v>
          </cell>
          <cell r="C140" t="str">
            <v>Rand million</v>
          </cell>
          <cell r="F140" t="str">
            <v>Anglo American Platinum Managed Operations</v>
          </cell>
          <cell r="G140">
            <v>2024</v>
          </cell>
          <cell r="H140">
            <v>0</v>
          </cell>
        </row>
        <row r="141">
          <cell r="A141" t="str">
            <v>2023M298BU_Anglo American Platinum Managed Operations</v>
          </cell>
          <cell r="B141" t="str">
            <v>M298</v>
          </cell>
          <cell r="C141" t="str">
            <v>Rand million</v>
          </cell>
          <cell r="F141" t="str">
            <v>Anglo American Platinum Managed Operations</v>
          </cell>
          <cell r="G141">
            <v>2023</v>
          </cell>
          <cell r="H141">
            <v>0</v>
          </cell>
        </row>
        <row r="142">
          <cell r="A142" t="str">
            <v>2022M298BU_Anglo American Platinum Managed Operations</v>
          </cell>
          <cell r="B142" t="str">
            <v>M298</v>
          </cell>
          <cell r="F142" t="str">
            <v>Anglo American Platinum Managed Operations</v>
          </cell>
          <cell r="G142">
            <v>2022</v>
          </cell>
          <cell r="H142">
            <v>0</v>
          </cell>
        </row>
        <row r="143">
          <cell r="A143" t="str">
            <v>2023M299BU_Anglo American Platinum Managed Operations</v>
          </cell>
          <cell r="B143" t="str">
            <v>M299</v>
          </cell>
          <cell r="C143" t="str">
            <v>Rand million</v>
          </cell>
          <cell r="F143" t="str">
            <v>Anglo American Platinum Managed Operations</v>
          </cell>
          <cell r="G143">
            <v>2023</v>
          </cell>
          <cell r="H143">
            <v>42</v>
          </cell>
        </row>
        <row r="144">
          <cell r="A144" t="str">
            <v>2024M299BU_Anglo American Platinum Managed Operations</v>
          </cell>
          <cell r="B144" t="str">
            <v>M299</v>
          </cell>
          <cell r="C144" t="str">
            <v>Rand million</v>
          </cell>
          <cell r="F144" t="str">
            <v>Anglo American Platinum Managed Operations</v>
          </cell>
          <cell r="G144">
            <v>2024</v>
          </cell>
          <cell r="H144">
            <v>35</v>
          </cell>
        </row>
        <row r="145">
          <cell r="A145" t="str">
            <v>2022M299BU_Anglo American Platinum Managed Operations</v>
          </cell>
          <cell r="B145" t="str">
            <v>M299</v>
          </cell>
          <cell r="F145" t="str">
            <v>Anglo American Platinum Managed Operations</v>
          </cell>
          <cell r="G145">
            <v>2022</v>
          </cell>
          <cell r="H145">
            <v>53</v>
          </cell>
        </row>
        <row r="146">
          <cell r="A146" t="str">
            <v>2022M300BU_Anglo American Platinum Managed Operations</v>
          </cell>
          <cell r="B146" t="str">
            <v>M300</v>
          </cell>
          <cell r="F146" t="str">
            <v>Anglo American Platinum Managed Operations</v>
          </cell>
          <cell r="G146">
            <v>2022</v>
          </cell>
          <cell r="H146">
            <v>3</v>
          </cell>
        </row>
        <row r="147">
          <cell r="A147" t="str">
            <v>2023M300BU_Anglo American Platinum Managed Operations</v>
          </cell>
          <cell r="B147" t="str">
            <v>M300</v>
          </cell>
          <cell r="C147" t="str">
            <v>Rand million</v>
          </cell>
          <cell r="F147" t="str">
            <v>Anglo American Platinum Managed Operations</v>
          </cell>
          <cell r="G147">
            <v>2023</v>
          </cell>
          <cell r="H147">
            <v>0</v>
          </cell>
        </row>
        <row r="148">
          <cell r="A148" t="str">
            <v>2024M300BU_Anglo American Platinum Managed Operations</v>
          </cell>
          <cell r="B148" t="str">
            <v>M300</v>
          </cell>
          <cell r="C148" t="str">
            <v>Rand million</v>
          </cell>
          <cell r="F148" t="str">
            <v>Anglo American Platinum Managed Operations</v>
          </cell>
          <cell r="G148">
            <v>2024</v>
          </cell>
          <cell r="H148">
            <v>1</v>
          </cell>
        </row>
        <row r="149">
          <cell r="A149" t="str">
            <v>2024M301BU_Anglo American Platinum Managed Operations</v>
          </cell>
          <cell r="B149" t="str">
            <v>M301</v>
          </cell>
          <cell r="C149" t="str">
            <v>Rand million</v>
          </cell>
          <cell r="F149" t="str">
            <v>Anglo American Platinum Managed Operations</v>
          </cell>
          <cell r="G149">
            <v>2024</v>
          </cell>
          <cell r="H149">
            <v>27</v>
          </cell>
        </row>
        <row r="150">
          <cell r="A150" t="str">
            <v>2023M301BU_Anglo American Platinum Managed Operations</v>
          </cell>
          <cell r="B150" t="str">
            <v>M301</v>
          </cell>
          <cell r="C150" t="str">
            <v>Rand million</v>
          </cell>
          <cell r="F150" t="str">
            <v>Anglo American Platinum Managed Operations</v>
          </cell>
          <cell r="G150">
            <v>2023</v>
          </cell>
          <cell r="H150">
            <v>54</v>
          </cell>
        </row>
        <row r="151">
          <cell r="A151" t="str">
            <v>2022M301BU_Anglo American Platinum Managed Operations</v>
          </cell>
          <cell r="B151" t="str">
            <v>M301</v>
          </cell>
          <cell r="F151" t="str">
            <v>Anglo American Platinum Managed Operations</v>
          </cell>
          <cell r="G151">
            <v>2022</v>
          </cell>
          <cell r="H151">
            <v>34</v>
          </cell>
        </row>
        <row r="152">
          <cell r="A152" t="str">
            <v>2022M302BU_Anglo American Platinum Managed Operations</v>
          </cell>
          <cell r="B152" t="str">
            <v>M302</v>
          </cell>
          <cell r="F152" t="str">
            <v>Anglo American Platinum Managed Operations</v>
          </cell>
          <cell r="G152">
            <v>2022</v>
          </cell>
          <cell r="H152">
            <v>63</v>
          </cell>
        </row>
        <row r="153">
          <cell r="A153" t="str">
            <v>2024M302BU_Anglo American Platinum Managed Operations</v>
          </cell>
          <cell r="B153" t="str">
            <v>M302</v>
          </cell>
          <cell r="C153" t="str">
            <v>Rand million</v>
          </cell>
          <cell r="F153" t="str">
            <v>Anglo American Platinum Managed Operations</v>
          </cell>
          <cell r="G153">
            <v>2024</v>
          </cell>
          <cell r="H153">
            <v>65</v>
          </cell>
        </row>
        <row r="154">
          <cell r="A154" t="str">
            <v>2023M302BU_Anglo American Platinum Managed Operations</v>
          </cell>
          <cell r="B154" t="str">
            <v>M302</v>
          </cell>
          <cell r="C154" t="str">
            <v>Rand million</v>
          </cell>
          <cell r="F154" t="str">
            <v>Anglo American Platinum Managed Operations</v>
          </cell>
          <cell r="G154">
            <v>2023</v>
          </cell>
          <cell r="H154">
            <v>64</v>
          </cell>
        </row>
        <row r="155">
          <cell r="A155" t="str">
            <v>2022M303BU_Anglo American Platinum Managed Operations</v>
          </cell>
          <cell r="B155" t="str">
            <v>M303</v>
          </cell>
          <cell r="F155" t="str">
            <v>Anglo American Platinum Managed Operations</v>
          </cell>
          <cell r="G155">
            <v>2022</v>
          </cell>
          <cell r="H155">
            <v>238</v>
          </cell>
        </row>
        <row r="156">
          <cell r="A156" t="str">
            <v>2023M303BU_Anglo American Platinum Managed Operations</v>
          </cell>
          <cell r="B156" t="str">
            <v>M303</v>
          </cell>
          <cell r="C156" t="str">
            <v>Rand million</v>
          </cell>
          <cell r="F156" t="str">
            <v>Anglo American Platinum Managed Operations</v>
          </cell>
          <cell r="G156">
            <v>2023</v>
          </cell>
          <cell r="H156">
            <v>246</v>
          </cell>
        </row>
        <row r="157">
          <cell r="A157" t="str">
            <v>2024M303BU_Anglo American Platinum Managed Operations</v>
          </cell>
          <cell r="B157" t="str">
            <v>M303</v>
          </cell>
          <cell r="C157" t="str">
            <v>Rand million</v>
          </cell>
          <cell r="F157" t="str">
            <v>Anglo American Platinum Managed Operations</v>
          </cell>
          <cell r="G157">
            <v>2024</v>
          </cell>
          <cell r="H157">
            <v>93</v>
          </cell>
        </row>
        <row r="158">
          <cell r="A158" t="str">
            <v>2023M304BU_Anglo American Platinum Managed Operations</v>
          </cell>
          <cell r="B158" t="str">
            <v>M304</v>
          </cell>
          <cell r="C158" t="str">
            <v>Rand million</v>
          </cell>
          <cell r="F158" t="str">
            <v>Anglo American Platinum Managed Operations</v>
          </cell>
          <cell r="G158">
            <v>2023</v>
          </cell>
          <cell r="H158">
            <v>288</v>
          </cell>
        </row>
        <row r="159">
          <cell r="A159" t="str">
            <v>2024M304BU_Anglo American Platinum Managed Operations</v>
          </cell>
          <cell r="B159" t="str">
            <v>M304</v>
          </cell>
          <cell r="C159" t="str">
            <v>Rand million</v>
          </cell>
          <cell r="F159" t="str">
            <v>Anglo American Platinum Managed Operations</v>
          </cell>
          <cell r="G159">
            <v>2024</v>
          </cell>
          <cell r="H159">
            <v>343</v>
          </cell>
        </row>
        <row r="160">
          <cell r="A160" t="str">
            <v>2022M304BU_Anglo American Platinum Managed Operations</v>
          </cell>
          <cell r="B160" t="str">
            <v>M304</v>
          </cell>
          <cell r="F160" t="str">
            <v>Anglo American Platinum Managed Operations</v>
          </cell>
          <cell r="G160">
            <v>2022</v>
          </cell>
          <cell r="H160">
            <v>164</v>
          </cell>
        </row>
        <row r="161">
          <cell r="A161" t="str">
            <v>2023M305BU_Anglo American Platinum Managed Operations</v>
          </cell>
          <cell r="B161" t="str">
            <v>M305</v>
          </cell>
          <cell r="F161" t="str">
            <v>Anglo American Platinum Managed Operations</v>
          </cell>
          <cell r="G161">
            <v>2023</v>
          </cell>
          <cell r="H161">
            <v>56</v>
          </cell>
        </row>
        <row r="162">
          <cell r="A162" t="str">
            <v>2024M305BU_Anglo American Platinum Managed Operations</v>
          </cell>
          <cell r="B162" t="str">
            <v>M305</v>
          </cell>
          <cell r="F162" t="str">
            <v>Anglo American Platinum Managed Operations</v>
          </cell>
          <cell r="G162">
            <v>2024</v>
          </cell>
          <cell r="H162">
            <v>33</v>
          </cell>
        </row>
        <row r="163">
          <cell r="A163" t="str">
            <v>2022M305BU_Anglo American Platinum Managed Operations</v>
          </cell>
          <cell r="B163" t="str">
            <v>M305</v>
          </cell>
          <cell r="F163" t="str">
            <v>Anglo American Platinum Managed Operations</v>
          </cell>
          <cell r="G163">
            <v>2022</v>
          </cell>
          <cell r="H163">
            <v>28</v>
          </cell>
        </row>
        <row r="164">
          <cell r="A164" t="str">
            <v>2023M306BU_Anglo American Platinum Managed Operations</v>
          </cell>
          <cell r="B164" t="str">
            <v>M306</v>
          </cell>
          <cell r="F164" t="str">
            <v>Anglo American Platinum Managed Operations</v>
          </cell>
          <cell r="G164">
            <v>2023</v>
          </cell>
          <cell r="H164">
            <v>661</v>
          </cell>
        </row>
        <row r="165">
          <cell r="A165" t="str">
            <v>2024M306BU_Anglo American Platinum Managed Operations</v>
          </cell>
          <cell r="B165" t="str">
            <v>M306</v>
          </cell>
          <cell r="F165" t="str">
            <v>Anglo American Platinum Managed Operations</v>
          </cell>
          <cell r="G165">
            <v>2024</v>
          </cell>
          <cell r="H165">
            <v>545</v>
          </cell>
        </row>
        <row r="166">
          <cell r="A166" t="str">
            <v>2022M306BU_Anglo American Platinum Managed Operations</v>
          </cell>
          <cell r="B166" t="str">
            <v>M306</v>
          </cell>
          <cell r="F166" t="str">
            <v>Anglo American Platinum Managed Operations</v>
          </cell>
          <cell r="G166">
            <v>2022</v>
          </cell>
          <cell r="H166">
            <v>552</v>
          </cell>
        </row>
        <row r="167">
          <cell r="A167" t="str">
            <v>2023M651BU_Anglo American Platinum Managed Operations</v>
          </cell>
          <cell r="B167" t="str">
            <v>M651</v>
          </cell>
          <cell r="F167" t="str">
            <v>Anglo American Platinum Managed Operations</v>
          </cell>
          <cell r="G167">
            <v>2023</v>
          </cell>
          <cell r="H167">
            <v>19</v>
          </cell>
        </row>
        <row r="168">
          <cell r="A168" t="str">
            <v>2022M651BU_Anglo American Platinum Managed Operations</v>
          </cell>
          <cell r="B168" t="str">
            <v>M651</v>
          </cell>
          <cell r="F168" t="str">
            <v>Anglo American Platinum Managed Operations</v>
          </cell>
          <cell r="G168">
            <v>2022</v>
          </cell>
          <cell r="H168">
            <v>1</v>
          </cell>
        </row>
        <row r="169">
          <cell r="A169" t="str">
            <v>2022M652BU_Anglo American Platinum Managed Operations</v>
          </cell>
          <cell r="B169" t="str">
            <v>M652</v>
          </cell>
          <cell r="F169" t="str">
            <v>Anglo American Platinum Managed Operations</v>
          </cell>
          <cell r="G169">
            <v>2022</v>
          </cell>
          <cell r="H169">
            <v>1</v>
          </cell>
        </row>
        <row r="170">
          <cell r="A170" t="str">
            <v>2022M653BU_Anglo American Platinum Managed Operations</v>
          </cell>
          <cell r="B170" t="str">
            <v>M653</v>
          </cell>
          <cell r="F170" t="str">
            <v>Anglo American Platinum Managed Operations</v>
          </cell>
          <cell r="G170">
            <v>2022</v>
          </cell>
          <cell r="H170">
            <v>30</v>
          </cell>
        </row>
        <row r="171">
          <cell r="A171" t="str">
            <v>2023M653BU_Anglo American Platinum Managed Operations</v>
          </cell>
          <cell r="B171" t="str">
            <v>M653</v>
          </cell>
          <cell r="F171" t="str">
            <v>Anglo American Platinum Managed Operations</v>
          </cell>
          <cell r="G171">
            <v>2023</v>
          </cell>
          <cell r="H171">
            <v>84</v>
          </cell>
        </row>
        <row r="172">
          <cell r="A172" t="str">
            <v>2022M654BU_Anglo American Platinum Managed Operations</v>
          </cell>
          <cell r="B172" t="str">
            <v>M654</v>
          </cell>
          <cell r="F172" t="str">
            <v>Anglo American Platinum Managed Operations</v>
          </cell>
          <cell r="G172">
            <v>2022</v>
          </cell>
          <cell r="H172">
            <v>34</v>
          </cell>
        </row>
        <row r="173">
          <cell r="A173" t="str">
            <v>2023M654BU_Anglo American Platinum Managed Operations</v>
          </cell>
          <cell r="B173" t="str">
            <v>M654</v>
          </cell>
          <cell r="F173" t="str">
            <v>Anglo American Platinum Managed Operations</v>
          </cell>
          <cell r="G173">
            <v>2023</v>
          </cell>
          <cell r="H173">
            <v>81</v>
          </cell>
        </row>
        <row r="174">
          <cell r="A174" t="str">
            <v>2022M655BU_Anglo American Platinum Managed Operations</v>
          </cell>
          <cell r="B174" t="str">
            <v>M655</v>
          </cell>
          <cell r="F174" t="str">
            <v>Anglo American Platinum Managed Operations</v>
          </cell>
          <cell r="G174">
            <v>2022</v>
          </cell>
          <cell r="H174">
            <v>66</v>
          </cell>
        </row>
        <row r="175">
          <cell r="A175" t="str">
            <v>2023M655BU_Anglo American Platinum Managed Operations</v>
          </cell>
          <cell r="B175" t="str">
            <v>M655</v>
          </cell>
          <cell r="F175" t="str">
            <v>Anglo American Platinum Managed Operations</v>
          </cell>
          <cell r="G175">
            <v>2023</v>
          </cell>
          <cell r="H175">
            <v>165</v>
          </cell>
        </row>
        <row r="176">
          <cell r="A176" t="str">
            <v>2024M331BU_Anglo American Platinum Managed Operations</v>
          </cell>
          <cell r="B176" t="str">
            <v>M331</v>
          </cell>
          <cell r="F176" t="str">
            <v>Anglo American Platinum Managed Operations</v>
          </cell>
          <cell r="G176">
            <v>2024</v>
          </cell>
          <cell r="H176">
            <v>1</v>
          </cell>
        </row>
        <row r="177">
          <cell r="A177" t="str">
            <v>2023M331BU_Anglo American Platinum Managed Operations</v>
          </cell>
          <cell r="B177" t="str">
            <v>M331</v>
          </cell>
          <cell r="F177" t="str">
            <v>Anglo American Platinum Managed Operations</v>
          </cell>
          <cell r="G177">
            <v>2023</v>
          </cell>
          <cell r="H177">
            <v>100</v>
          </cell>
        </row>
        <row r="178">
          <cell r="A178" t="str">
            <v>2022M331BU_Anglo American Platinum Managed Operations</v>
          </cell>
          <cell r="B178" t="str">
            <v>M331</v>
          </cell>
          <cell r="F178" t="str">
            <v>Anglo American Platinum Managed Operations</v>
          </cell>
          <cell r="G178">
            <v>2022</v>
          </cell>
          <cell r="H178" t="str">
            <v>NA</v>
          </cell>
        </row>
        <row r="179">
          <cell r="A179" t="str">
            <v>2023M332BU_Anglo American Platinum Managed Operations</v>
          </cell>
          <cell r="B179" t="str">
            <v>M332</v>
          </cell>
          <cell r="F179" t="str">
            <v>Anglo American Platinum Managed Operations</v>
          </cell>
          <cell r="G179">
            <v>2023</v>
          </cell>
          <cell r="H179">
            <v>3</v>
          </cell>
        </row>
        <row r="180">
          <cell r="A180" t="str">
            <v>2022M332BU_Anglo American Platinum Managed Operations</v>
          </cell>
          <cell r="B180" t="str">
            <v>M332</v>
          </cell>
          <cell r="F180" t="str">
            <v>Anglo American Platinum Managed Operations</v>
          </cell>
          <cell r="G180">
            <v>2022</v>
          </cell>
          <cell r="H180" t="str">
            <v>NA</v>
          </cell>
        </row>
        <row r="181">
          <cell r="A181" t="str">
            <v>2024M332BU_Anglo American Platinum Managed Operations</v>
          </cell>
          <cell r="B181" t="str">
            <v>M332</v>
          </cell>
          <cell r="F181" t="str">
            <v>Anglo American Platinum Managed Operations</v>
          </cell>
          <cell r="G181">
            <v>2024</v>
          </cell>
          <cell r="H181">
            <v>0.01</v>
          </cell>
        </row>
        <row r="182">
          <cell r="A182" t="str">
            <v>2022M333BU_Anglo American Platinum Managed Operations</v>
          </cell>
          <cell r="B182" t="str">
            <v>M333</v>
          </cell>
          <cell r="F182" t="str">
            <v>Anglo American Platinum Managed Operations</v>
          </cell>
          <cell r="G182">
            <v>2022</v>
          </cell>
          <cell r="H182">
            <v>0</v>
          </cell>
        </row>
        <row r="183">
          <cell r="A183" t="str">
            <v>2024M333BU_Anglo American Platinum Managed Operations</v>
          </cell>
          <cell r="B183" t="str">
            <v>M333</v>
          </cell>
          <cell r="F183" t="str">
            <v>Anglo American Platinum Managed Operations</v>
          </cell>
          <cell r="G183">
            <v>2024</v>
          </cell>
          <cell r="H183">
            <v>20</v>
          </cell>
        </row>
        <row r="184">
          <cell r="A184" t="str">
            <v>2023M333BU_Anglo American Platinum Managed Operations</v>
          </cell>
          <cell r="B184" t="str">
            <v>M333</v>
          </cell>
          <cell r="F184" t="str">
            <v>Anglo American Platinum Managed Operations</v>
          </cell>
          <cell r="G184">
            <v>2023</v>
          </cell>
          <cell r="H184">
            <v>5</v>
          </cell>
        </row>
        <row r="185">
          <cell r="A185" t="str">
            <v>2023M334BU_Anglo American Platinum Managed Operations</v>
          </cell>
          <cell r="B185" t="str">
            <v>M334</v>
          </cell>
          <cell r="F185" t="str">
            <v>Anglo American Platinum Managed Operations</v>
          </cell>
          <cell r="G185">
            <v>2023</v>
          </cell>
          <cell r="H185">
            <v>0</v>
          </cell>
        </row>
        <row r="186">
          <cell r="A186" t="str">
            <v>2024M334BU_Anglo American Platinum Managed Operations</v>
          </cell>
          <cell r="B186" t="str">
            <v>M334</v>
          </cell>
          <cell r="F186" t="str">
            <v>Anglo American Platinum Managed Operations</v>
          </cell>
          <cell r="G186">
            <v>2024</v>
          </cell>
          <cell r="H186">
            <v>0</v>
          </cell>
        </row>
        <row r="187">
          <cell r="A187" t="str">
            <v>2022M334BU_Anglo American Platinum Managed Operations</v>
          </cell>
          <cell r="B187" t="str">
            <v>M334</v>
          </cell>
          <cell r="F187" t="str">
            <v>Anglo American Platinum Managed Operations</v>
          </cell>
          <cell r="G187">
            <v>2022</v>
          </cell>
          <cell r="H187" t="str">
            <v>NA</v>
          </cell>
        </row>
        <row r="188">
          <cell r="A188" t="str">
            <v>2022M335BU_Anglo American Platinum Managed Operations</v>
          </cell>
          <cell r="B188" t="str">
            <v>M335</v>
          </cell>
          <cell r="F188" t="str">
            <v>Anglo American Platinum Managed Operations</v>
          </cell>
          <cell r="G188">
            <v>2022</v>
          </cell>
          <cell r="H188">
            <v>0</v>
          </cell>
        </row>
        <row r="189">
          <cell r="A189" t="str">
            <v>2023M335BU_Anglo American Platinum Managed Operations</v>
          </cell>
          <cell r="B189" t="str">
            <v>M335</v>
          </cell>
          <cell r="F189" t="str">
            <v>Anglo American Platinum Managed Operations</v>
          </cell>
          <cell r="G189">
            <v>2023</v>
          </cell>
          <cell r="H189">
            <v>0</v>
          </cell>
        </row>
        <row r="190">
          <cell r="A190" t="str">
            <v>2024M335BU_Anglo American Platinum Managed Operations</v>
          </cell>
          <cell r="B190" t="str">
            <v>M335</v>
          </cell>
          <cell r="F190" t="str">
            <v>Anglo American Platinum Managed Operations</v>
          </cell>
          <cell r="G190">
            <v>2024</v>
          </cell>
          <cell r="H190">
            <v>0</v>
          </cell>
        </row>
        <row r="191">
          <cell r="A191" t="str">
            <v>2024M336BU_Anglo American Platinum Managed Operations</v>
          </cell>
          <cell r="B191" t="str">
            <v>M336</v>
          </cell>
          <cell r="F191" t="str">
            <v>Anglo American Platinum Managed Operations</v>
          </cell>
          <cell r="G191">
            <v>2024</v>
          </cell>
          <cell r="H191">
            <v>0</v>
          </cell>
        </row>
        <row r="192">
          <cell r="A192" t="str">
            <v>2022M336BU_Anglo American Platinum Managed Operations</v>
          </cell>
          <cell r="B192" t="str">
            <v>M336</v>
          </cell>
          <cell r="F192" t="str">
            <v>Anglo American Platinum Managed Operations</v>
          </cell>
          <cell r="G192">
            <v>2022</v>
          </cell>
          <cell r="H192">
            <v>0</v>
          </cell>
        </row>
        <row r="193">
          <cell r="A193" t="str">
            <v>2023M336BU_Anglo American Platinum Managed Operations</v>
          </cell>
          <cell r="B193" t="str">
            <v>M336</v>
          </cell>
          <cell r="F193" t="str">
            <v>Anglo American Platinum Managed Operations</v>
          </cell>
          <cell r="G193">
            <v>2023</v>
          </cell>
          <cell r="H193">
            <v>0</v>
          </cell>
        </row>
        <row r="194">
          <cell r="A194" t="str">
            <v>2022M154BU_Anglo American Platinum Managed Operations</v>
          </cell>
          <cell r="B194" t="str">
            <v>M154</v>
          </cell>
          <cell r="F194" t="str">
            <v>Anglo American Platinum Managed Operations</v>
          </cell>
          <cell r="G194">
            <v>2022</v>
          </cell>
          <cell r="H194" t="str">
            <v>Not being tracked</v>
          </cell>
        </row>
        <row r="195">
          <cell r="A195" t="str">
            <v>2022M155BU_Anglo American Platinum Managed Operations</v>
          </cell>
          <cell r="B195" t="str">
            <v>M155</v>
          </cell>
          <cell r="F195" t="str">
            <v>Anglo American Platinum Managed Operations</v>
          </cell>
          <cell r="G195">
            <v>2022</v>
          </cell>
          <cell r="H195" t="str">
            <v>Not being tracked</v>
          </cell>
        </row>
        <row r="196">
          <cell r="A196" t="str">
            <v>2022M156BU_Anglo American Platinum Managed Operations</v>
          </cell>
          <cell r="B196" t="str">
            <v>M156</v>
          </cell>
          <cell r="F196" t="str">
            <v>Anglo American Platinum Managed Operations</v>
          </cell>
          <cell r="G196">
            <v>2022</v>
          </cell>
          <cell r="H196" t="str">
            <v>Not being tracked</v>
          </cell>
        </row>
        <row r="197">
          <cell r="A197" t="str">
            <v>2022M157BU_Anglo American Platinum Managed Operations</v>
          </cell>
          <cell r="B197" t="str">
            <v>M157</v>
          </cell>
          <cell r="F197" t="str">
            <v>Anglo American Platinum Managed Operations</v>
          </cell>
          <cell r="G197">
            <v>2022</v>
          </cell>
          <cell r="H197" t="str">
            <v>Not being tracked</v>
          </cell>
        </row>
        <row r="198">
          <cell r="A198" t="str">
            <v>2022M158BU_Anglo American Platinum Managed Operations</v>
          </cell>
          <cell r="B198" t="str">
            <v>M158</v>
          </cell>
          <cell r="F198" t="str">
            <v>Anglo American Platinum Managed Operations</v>
          </cell>
          <cell r="G198">
            <v>2022</v>
          </cell>
          <cell r="H198" t="str">
            <v>Sustainability Report (page 70)</v>
          </cell>
        </row>
        <row r="199">
          <cell r="A199" t="str">
            <v>2024M555BU_Anglo American Platinum Managed Operations</v>
          </cell>
          <cell r="B199" t="str">
            <v>M555</v>
          </cell>
          <cell r="C199" t="str">
            <v>Rand million</v>
          </cell>
          <cell r="F199" t="str">
            <v>Anglo American Platinum Managed Operations</v>
          </cell>
          <cell r="G199">
            <v>2024</v>
          </cell>
          <cell r="H199" t="str">
            <v>No Value</v>
          </cell>
        </row>
        <row r="200">
          <cell r="A200" t="str">
            <v>2024M568BU_Anglo American Platinum Managed Operations</v>
          </cell>
          <cell r="B200" t="str">
            <v>M568</v>
          </cell>
          <cell r="C200" t="str">
            <v>Rand million</v>
          </cell>
          <cell r="F200" t="str">
            <v>Anglo American Platinum Managed Operations</v>
          </cell>
          <cell r="G200">
            <v>2024</v>
          </cell>
          <cell r="H200" t="str">
            <v>No Value</v>
          </cell>
        </row>
        <row r="201">
          <cell r="A201" t="str">
            <v>2023M568BU_Anglo American Platinum Managed Operations</v>
          </cell>
          <cell r="B201" t="str">
            <v>M568</v>
          </cell>
          <cell r="C201" t="str">
            <v>Rand million</v>
          </cell>
          <cell r="F201" t="str">
            <v>Anglo American Platinum Managed Operations</v>
          </cell>
          <cell r="G201">
            <v>2023</v>
          </cell>
          <cell r="H201">
            <v>806</v>
          </cell>
        </row>
        <row r="202">
          <cell r="A202" t="str">
            <v>2023M569BU_Anglo American Platinum Managed Operations</v>
          </cell>
          <cell r="B202" t="str">
            <v>M569</v>
          </cell>
          <cell r="C202" t="str">
            <v>Rand million</v>
          </cell>
          <cell r="F202" t="str">
            <v>Anglo American Platinum Managed Operations</v>
          </cell>
          <cell r="G202">
            <v>2023</v>
          </cell>
          <cell r="H202">
            <v>515</v>
          </cell>
        </row>
        <row r="203">
          <cell r="A203" t="str">
            <v>2024M569BU_Anglo American Platinum Managed Operations</v>
          </cell>
          <cell r="B203" t="str">
            <v>M569</v>
          </cell>
          <cell r="C203" t="str">
            <v>Rand million</v>
          </cell>
          <cell r="F203" t="str">
            <v>Anglo American Platinum Managed Operations</v>
          </cell>
          <cell r="G203">
            <v>2024</v>
          </cell>
          <cell r="H203" t="str">
            <v>No Value</v>
          </cell>
        </row>
        <row r="204">
          <cell r="A204" t="str">
            <v>2024M570BU_Anglo American Platinum Managed Operations</v>
          </cell>
          <cell r="B204" t="str">
            <v>M570</v>
          </cell>
          <cell r="C204" t="str">
            <v>Rand million</v>
          </cell>
          <cell r="F204" t="str">
            <v>Anglo American Platinum Managed Operations</v>
          </cell>
          <cell r="G204">
            <v>2024</v>
          </cell>
          <cell r="H204" t="str">
            <v>No Value</v>
          </cell>
        </row>
        <row r="205">
          <cell r="A205" t="str">
            <v>2023M570BU_Anglo American Platinum Managed Operations</v>
          </cell>
          <cell r="B205" t="str">
            <v>M570</v>
          </cell>
          <cell r="C205" t="str">
            <v>Rand million</v>
          </cell>
          <cell r="F205" t="str">
            <v>Anglo American Platinum Managed Operations</v>
          </cell>
          <cell r="G205">
            <v>2023</v>
          </cell>
          <cell r="H205">
            <v>18177</v>
          </cell>
        </row>
        <row r="206">
          <cell r="A206" t="str">
            <v>2024M571BU_Anglo American Platinum Managed Operations</v>
          </cell>
          <cell r="B206" t="str">
            <v>M571</v>
          </cell>
          <cell r="C206" t="str">
            <v>Rand million</v>
          </cell>
          <cell r="F206" t="str">
            <v>Anglo American Platinum Managed Operations</v>
          </cell>
          <cell r="G206">
            <v>2024</v>
          </cell>
          <cell r="H206" t="str">
            <v>No Value</v>
          </cell>
        </row>
        <row r="207">
          <cell r="A207" t="str">
            <v>2023M571BU_Anglo American Platinum Managed Operations</v>
          </cell>
          <cell r="B207" t="str">
            <v>M571</v>
          </cell>
          <cell r="C207" t="str">
            <v>Rand million</v>
          </cell>
          <cell r="F207" t="str">
            <v>Anglo American Platinum Managed Operations</v>
          </cell>
          <cell r="G207">
            <v>2023</v>
          </cell>
          <cell r="H207">
            <v>-103570</v>
          </cell>
        </row>
        <row r="208">
          <cell r="A208" t="str">
            <v>2023M572BU_Anglo American Platinum Managed Operations</v>
          </cell>
          <cell r="B208" t="str">
            <v>M572</v>
          </cell>
          <cell r="C208" t="str">
            <v>Rand million</v>
          </cell>
          <cell r="F208" t="str">
            <v>Anglo American Platinum Managed Operations</v>
          </cell>
          <cell r="G208">
            <v>2023</v>
          </cell>
          <cell r="H208">
            <v>124582</v>
          </cell>
        </row>
        <row r="209">
          <cell r="A209" t="str">
            <v>2024M572BU_Anglo American Platinum Managed Operations</v>
          </cell>
          <cell r="B209" t="str">
            <v>M572</v>
          </cell>
          <cell r="C209" t="str">
            <v>Rand million</v>
          </cell>
          <cell r="F209" t="str">
            <v>Anglo American Platinum Managed Operations</v>
          </cell>
          <cell r="G209">
            <v>2024</v>
          </cell>
          <cell r="H209" t="str">
            <v>No Value</v>
          </cell>
        </row>
        <row r="210">
          <cell r="A210" t="str">
            <v>2024M311BU_Anglo American Platinum Managed Operations</v>
          </cell>
          <cell r="B210" t="str">
            <v>M311</v>
          </cell>
          <cell r="F210" t="str">
            <v>Anglo American Platinum Managed Operations</v>
          </cell>
          <cell r="G210">
            <v>2024</v>
          </cell>
          <cell r="H210" t="str">
            <v>No Value</v>
          </cell>
        </row>
        <row r="211">
          <cell r="A211" t="str">
            <v>2022M311BU_Anglo American Platinum Managed Operations</v>
          </cell>
          <cell r="B211" t="str">
            <v>M311</v>
          </cell>
          <cell r="F211" t="str">
            <v>Anglo American Platinum Managed Operations</v>
          </cell>
          <cell r="G211">
            <v>2022</v>
          </cell>
          <cell r="H211">
            <v>1</v>
          </cell>
        </row>
        <row r="212">
          <cell r="A212" t="str">
            <v>2023M311BU_Anglo American Platinum Managed Operations</v>
          </cell>
          <cell r="B212" t="str">
            <v>M311</v>
          </cell>
          <cell r="F212" t="str">
            <v>Anglo American Platinum Managed Operations</v>
          </cell>
          <cell r="G212">
            <v>2023</v>
          </cell>
          <cell r="H212">
            <v>100</v>
          </cell>
        </row>
        <row r="213">
          <cell r="A213" t="str">
            <v>2022M313BU_Anglo American Platinum Managed Operations</v>
          </cell>
          <cell r="B213" t="str">
            <v>M313</v>
          </cell>
          <cell r="F213" t="str">
            <v>Anglo American Platinum Managed Operations</v>
          </cell>
          <cell r="G213">
            <v>2022</v>
          </cell>
          <cell r="H213">
            <v>37</v>
          </cell>
        </row>
        <row r="214">
          <cell r="A214" t="str">
            <v>2024M313BU_Anglo American Platinum Managed Operations</v>
          </cell>
          <cell r="B214" t="str">
            <v>M313</v>
          </cell>
          <cell r="F214" t="str">
            <v>Anglo American Platinum Managed Operations</v>
          </cell>
          <cell r="G214">
            <v>2024</v>
          </cell>
          <cell r="H214" t="str">
            <v>No Value</v>
          </cell>
        </row>
        <row r="215">
          <cell r="A215" t="str">
            <v>2023M313BU_Anglo American Platinum Managed Operations</v>
          </cell>
          <cell r="B215" t="str">
            <v>M313</v>
          </cell>
          <cell r="F215" t="str">
            <v>Anglo American Platinum Managed Operations</v>
          </cell>
          <cell r="G215">
            <v>2023</v>
          </cell>
          <cell r="H215">
            <v>11</v>
          </cell>
        </row>
        <row r="216">
          <cell r="A216" t="str">
            <v>2023M314BU_Anglo American Platinum Managed Operations</v>
          </cell>
          <cell r="B216" t="str">
            <v>M314</v>
          </cell>
          <cell r="F216" t="str">
            <v>Anglo American Platinum Managed Operations</v>
          </cell>
          <cell r="G216">
            <v>2023</v>
          </cell>
          <cell r="H216" t="str">
            <v>Each of the sites have or are in process of establishing Community Engagement Forums</v>
          </cell>
        </row>
        <row r="217">
          <cell r="A217" t="str">
            <v>2024M314BU_Anglo American Platinum Managed Operations</v>
          </cell>
          <cell r="B217" t="str">
            <v>M314</v>
          </cell>
          <cell r="F217" t="str">
            <v>Anglo American Platinum Managed Operations</v>
          </cell>
          <cell r="G217">
            <v>2024</v>
          </cell>
          <cell r="H217" t="str">
            <v>No Value</v>
          </cell>
        </row>
        <row r="218">
          <cell r="A218" t="str">
            <v>2022M314BU_Anglo American Platinum Managed Operations</v>
          </cell>
          <cell r="B218" t="str">
            <v>M314</v>
          </cell>
          <cell r="F218" t="str">
            <v>Anglo American Platinum Managed Operations</v>
          </cell>
          <cell r="G218">
            <v>2022</v>
          </cell>
          <cell r="H218" t="str">
            <v>Community Engagement Forums and Grievance procedures</v>
          </cell>
        </row>
        <row r="219">
          <cell r="A219" t="str">
            <v>2024M315BU_Anglo American Platinum Managed Operations</v>
          </cell>
          <cell r="B219" t="str">
            <v>M315</v>
          </cell>
          <cell r="F219" t="str">
            <v>Anglo American Platinum Managed Operations</v>
          </cell>
          <cell r="G219">
            <v>2024</v>
          </cell>
          <cell r="H219" t="str">
            <v>No Value</v>
          </cell>
        </row>
        <row r="220">
          <cell r="A220" t="str">
            <v>2023M315BU_Anglo American Platinum Managed Operations</v>
          </cell>
          <cell r="B220" t="str">
            <v>M315</v>
          </cell>
          <cell r="F220" t="str">
            <v>Anglo American Platinum Managed Operations</v>
          </cell>
          <cell r="G220">
            <v>2023</v>
          </cell>
          <cell r="H220">
            <v>100</v>
          </cell>
        </row>
        <row r="221">
          <cell r="A221" t="str">
            <v>2022M315BU_Anglo American Platinum Managed Operations</v>
          </cell>
          <cell r="B221" t="str">
            <v>M315</v>
          </cell>
          <cell r="F221" t="str">
            <v>Anglo American Platinum Managed Operations</v>
          </cell>
          <cell r="G221">
            <v>2022</v>
          </cell>
          <cell r="H221">
            <v>1</v>
          </cell>
        </row>
        <row r="222">
          <cell r="A222" t="str">
            <v>2022M316BU_Anglo American Platinum Managed Operations</v>
          </cell>
          <cell r="B222" t="str">
            <v>M316</v>
          </cell>
          <cell r="F222" t="str">
            <v>Anglo American Platinum Managed Operations</v>
          </cell>
          <cell r="G222">
            <v>2022</v>
          </cell>
          <cell r="H222">
            <v>8</v>
          </cell>
        </row>
        <row r="223">
          <cell r="A223" t="str">
            <v>2023M316BU_Anglo American Platinum Managed Operations</v>
          </cell>
          <cell r="B223" t="str">
            <v>M316</v>
          </cell>
          <cell r="F223" t="str">
            <v>Anglo American Platinum Managed Operations</v>
          </cell>
          <cell r="G223">
            <v>2023</v>
          </cell>
          <cell r="H223">
            <v>8</v>
          </cell>
        </row>
        <row r="224">
          <cell r="A224" t="str">
            <v>2024M316BU_Anglo American Platinum Managed Operations</v>
          </cell>
          <cell r="B224" t="str">
            <v>M316</v>
          </cell>
          <cell r="F224" t="str">
            <v>Anglo American Platinum Managed Operations</v>
          </cell>
          <cell r="G224">
            <v>2024</v>
          </cell>
          <cell r="H224" t="str">
            <v>No Value</v>
          </cell>
        </row>
        <row r="225">
          <cell r="A225" t="str">
            <v>2022M322BU_Anglo American Platinum Managed Operations</v>
          </cell>
          <cell r="B225" t="str">
            <v>M322</v>
          </cell>
          <cell r="F225" t="str">
            <v>Anglo American Platinum Managed Operations</v>
          </cell>
          <cell r="G225">
            <v>2022</v>
          </cell>
          <cell r="H225">
            <v>0</v>
          </cell>
        </row>
        <row r="226">
          <cell r="A226" t="str">
            <v>2023M322BU_Anglo American Platinum Managed Operations</v>
          </cell>
          <cell r="B226" t="str">
            <v>M322</v>
          </cell>
          <cell r="F226" t="str">
            <v>Anglo American Platinum Managed Operations</v>
          </cell>
          <cell r="G226">
            <v>2023</v>
          </cell>
          <cell r="H226">
            <v>0</v>
          </cell>
        </row>
        <row r="227">
          <cell r="A227" t="str">
            <v>2023M323BU_Anglo American Platinum Managed Operations</v>
          </cell>
          <cell r="B227" t="str">
            <v>M323</v>
          </cell>
          <cell r="F227" t="str">
            <v>Anglo American Platinum Managed Operations</v>
          </cell>
          <cell r="G227">
            <v>2023</v>
          </cell>
          <cell r="H227">
            <v>0</v>
          </cell>
        </row>
        <row r="228">
          <cell r="A228" t="str">
            <v>2022M323BU_Anglo American Platinum Managed Operations</v>
          </cell>
          <cell r="B228" t="str">
            <v>M323</v>
          </cell>
          <cell r="F228" t="str">
            <v>Anglo American Platinum Managed Operations</v>
          </cell>
          <cell r="G228">
            <v>2022</v>
          </cell>
          <cell r="H228">
            <v>0</v>
          </cell>
        </row>
        <row r="229">
          <cell r="A229" t="str">
            <v>2022M324BU_Anglo American Platinum Managed Operations</v>
          </cell>
          <cell r="B229" t="str">
            <v>M324</v>
          </cell>
          <cell r="F229" t="str">
            <v>Anglo American Platinum Managed Operations</v>
          </cell>
          <cell r="G229">
            <v>2022</v>
          </cell>
          <cell r="H229">
            <v>0</v>
          </cell>
        </row>
        <row r="230">
          <cell r="A230" t="str">
            <v>2023M324BU_Anglo American Platinum Managed Operations</v>
          </cell>
          <cell r="B230" t="str">
            <v>M324</v>
          </cell>
          <cell r="F230" t="str">
            <v>Anglo American Platinum Managed Operations</v>
          </cell>
          <cell r="G230">
            <v>2023</v>
          </cell>
          <cell r="H230">
            <v>0</v>
          </cell>
        </row>
        <row r="231">
          <cell r="A231" t="str">
            <v>2023M325BU_Anglo American Platinum Managed Operations</v>
          </cell>
          <cell r="B231" t="str">
            <v>M325</v>
          </cell>
          <cell r="F231" t="str">
            <v>Anglo American Platinum Managed Operations</v>
          </cell>
          <cell r="G231">
            <v>2023</v>
          </cell>
          <cell r="H231">
            <v>0</v>
          </cell>
        </row>
        <row r="232">
          <cell r="A232" t="str">
            <v>2022M325BU_Anglo American Platinum Managed Operations</v>
          </cell>
          <cell r="B232" t="str">
            <v>M325</v>
          </cell>
          <cell r="F232" t="str">
            <v>Anglo American Platinum Managed Operations</v>
          </cell>
          <cell r="G232">
            <v>2022</v>
          </cell>
          <cell r="H232">
            <v>0</v>
          </cell>
        </row>
        <row r="233">
          <cell r="A233" t="str">
            <v>2022M326BU_Anglo American Platinum Managed Operations</v>
          </cell>
          <cell r="B233" t="str">
            <v>M326</v>
          </cell>
          <cell r="F233" t="str">
            <v>Anglo American Platinum Managed Operations</v>
          </cell>
          <cell r="G233">
            <v>2022</v>
          </cell>
          <cell r="H233" t="str">
            <v>The organisation has adopted Anglo American’s Group compliance processes which include privacy policies; privacy risk assessments; risk tracking and remediation processes; training; third party due diligence; contractual processes to ensure security of processing; transparency notices made available to stakeholders explaining purpose and use of personal data; and retention procedures.</v>
          </cell>
        </row>
        <row r="234">
          <cell r="A234" t="str">
            <v>2023M326BU_Anglo American Platinum Managed Operations</v>
          </cell>
          <cell r="B234" t="str">
            <v>M326</v>
          </cell>
          <cell r="F234" t="str">
            <v>Anglo American Platinum Managed Operations</v>
          </cell>
          <cell r="G234">
            <v>2023</v>
          </cell>
          <cell r="H234" t="str">
            <v>The organisation has adopted Anglo American’s Group compliance processes which include privacy policies; privacy risk assessments; risk tracking and remediation processes; training; third party due diligence; contractual processes to ensure security of processing; transparency notices made available to stakeholders explaining purpose and use of personal data; and retention procedures.</v>
          </cell>
        </row>
        <row r="235">
          <cell r="A235" t="str">
            <v>2023M379BU_Anglo American Platinum Managed Operations</v>
          </cell>
          <cell r="B235" t="str">
            <v>M379</v>
          </cell>
          <cell r="C235" t="str">
            <v>Ml('000m3)</v>
          </cell>
          <cell r="F235" t="str">
            <v>Anglo American Platinum Managed Operations</v>
          </cell>
          <cell r="G235">
            <v>2023</v>
          </cell>
          <cell r="H235">
            <v>26506</v>
          </cell>
        </row>
        <row r="236">
          <cell r="A236" t="str">
            <v>2024M379BU_Anglo American Platinum Managed Operations</v>
          </cell>
          <cell r="B236" t="str">
            <v>M379</v>
          </cell>
          <cell r="C236" t="str">
            <v>Ml('000m3)</v>
          </cell>
          <cell r="F236" t="str">
            <v>Anglo American Platinum Managed Operations</v>
          </cell>
          <cell r="G236">
            <v>2024</v>
          </cell>
          <cell r="H236">
            <v>24566</v>
          </cell>
        </row>
        <row r="237">
          <cell r="A237" t="str">
            <v>2022M269BU_Anglo American Platinum Managed Operations</v>
          </cell>
          <cell r="B237" t="str">
            <v>M269</v>
          </cell>
          <cell r="F237" t="str">
            <v>Anglo American Platinum Managed Operations</v>
          </cell>
          <cell r="G237">
            <v>2022</v>
          </cell>
          <cell r="H237">
            <v>3717</v>
          </cell>
        </row>
        <row r="238">
          <cell r="A238" t="str">
            <v>2023M269BU_Anglo American Platinum Managed Operations</v>
          </cell>
          <cell r="B238" t="str">
            <v>M269</v>
          </cell>
          <cell r="F238" t="str">
            <v>Anglo American Platinum Managed Operations</v>
          </cell>
          <cell r="G238">
            <v>2023</v>
          </cell>
          <cell r="H238">
            <v>24441</v>
          </cell>
        </row>
        <row r="239">
          <cell r="A239" t="str">
            <v>2022M270BU_Anglo American Platinum Managed Operations</v>
          </cell>
          <cell r="B239" t="str">
            <v>M270</v>
          </cell>
          <cell r="F239" t="str">
            <v>Anglo American Platinum Managed Operations</v>
          </cell>
          <cell r="G239">
            <v>2022</v>
          </cell>
          <cell r="H239">
            <v>3700</v>
          </cell>
        </row>
        <row r="240">
          <cell r="A240" t="str">
            <v>2023M270BU_Anglo American Platinum Managed Operations</v>
          </cell>
          <cell r="B240" t="str">
            <v>M270</v>
          </cell>
          <cell r="F240" t="str">
            <v>Anglo American Platinum Managed Operations</v>
          </cell>
          <cell r="G240">
            <v>2023</v>
          </cell>
          <cell r="H240">
            <v>9334</v>
          </cell>
        </row>
        <row r="241">
          <cell r="A241" t="str">
            <v>2023M271BU_Anglo American Platinum Managed Operations</v>
          </cell>
          <cell r="B241" t="str">
            <v>M271</v>
          </cell>
          <cell r="F241" t="str">
            <v>Anglo American Platinum Managed Operations</v>
          </cell>
          <cell r="G241">
            <v>2023</v>
          </cell>
          <cell r="H241">
            <v>14</v>
          </cell>
        </row>
        <row r="242">
          <cell r="A242" t="str">
            <v>2022M271BU_Anglo American Platinum Managed Operations</v>
          </cell>
          <cell r="B242" t="str">
            <v>M271</v>
          </cell>
          <cell r="F242" t="str">
            <v>Anglo American Platinum Managed Operations</v>
          </cell>
          <cell r="G242">
            <v>2022</v>
          </cell>
          <cell r="H242">
            <v>17</v>
          </cell>
        </row>
        <row r="243">
          <cell r="A243" t="str">
            <v>2024M432Location_ACP</v>
          </cell>
          <cell r="B243" t="str">
            <v>M432</v>
          </cell>
          <cell r="F243" t="str">
            <v>ACP</v>
          </cell>
          <cell r="G243">
            <v>2024</v>
          </cell>
          <cell r="H243">
            <v>62457.525000000001</v>
          </cell>
        </row>
        <row r="244">
          <cell r="A244" t="str">
            <v>2023M432BU_Anglo American Platinum Managed Operations</v>
          </cell>
          <cell r="B244" t="str">
            <v>M432</v>
          </cell>
          <cell r="F244" t="str">
            <v>Anglo American Platinum Managed Operations</v>
          </cell>
          <cell r="G244">
            <v>2023</v>
          </cell>
          <cell r="H244">
            <v>53118.235000000001</v>
          </cell>
        </row>
        <row r="245">
          <cell r="A245" t="str">
            <v>2022M432Location_ACP</v>
          </cell>
          <cell r="B245" t="str">
            <v>M432</v>
          </cell>
          <cell r="F245" t="str">
            <v>ACP</v>
          </cell>
          <cell r="G245">
            <v>2022</v>
          </cell>
          <cell r="H245">
            <v>43.63</v>
          </cell>
        </row>
        <row r="246">
          <cell r="A246" t="str">
            <v>2023M491BU_Anglo American Platinum Managed Operations</v>
          </cell>
          <cell r="B246" t="str">
            <v>M491</v>
          </cell>
          <cell r="F246" t="str">
            <v>Anglo American Platinum Managed Operations</v>
          </cell>
          <cell r="G246">
            <v>2023</v>
          </cell>
          <cell r="H246">
            <v>3653766517</v>
          </cell>
        </row>
        <row r="247">
          <cell r="A247" t="str">
            <v>2024M491BU_Anglo American Platinum Managed Operations</v>
          </cell>
          <cell r="B247" t="str">
            <v>M491</v>
          </cell>
          <cell r="F247" t="str">
            <v>Anglo American Platinum Managed Operations</v>
          </cell>
          <cell r="G247">
            <v>2024</v>
          </cell>
          <cell r="H247">
            <v>2549950092</v>
          </cell>
        </row>
        <row r="248">
          <cell r="A248" t="str">
            <v>2022M491BU_Anglo American Platinum Managed Operations</v>
          </cell>
          <cell r="B248" t="str">
            <v>M491</v>
          </cell>
          <cell r="F248" t="str">
            <v>Anglo American Platinum Managed Operations</v>
          </cell>
          <cell r="G248">
            <v>2022</v>
          </cell>
          <cell r="H248">
            <v>14459</v>
          </cell>
        </row>
        <row r="249">
          <cell r="A249" t="str">
            <v>2023M492BU_Anglo American Platinum Managed Operations</v>
          </cell>
          <cell r="B249" t="str">
            <v>M492</v>
          </cell>
          <cell r="F249" t="str">
            <v>Anglo American Platinum Managed Operations</v>
          </cell>
          <cell r="G249">
            <v>2023</v>
          </cell>
          <cell r="H249">
            <v>640145934</v>
          </cell>
        </row>
        <row r="250">
          <cell r="A250" t="str">
            <v>2022M492BU_Anglo American Platinum Managed Operations</v>
          </cell>
          <cell r="B250" t="str">
            <v>M492</v>
          </cell>
          <cell r="F250" t="str">
            <v>Anglo American Platinum Managed Operations</v>
          </cell>
          <cell r="G250">
            <v>2022</v>
          </cell>
          <cell r="H250">
            <v>885</v>
          </cell>
        </row>
        <row r="251">
          <cell r="A251" t="str">
            <v>2024M492BU_Anglo American Platinum Managed Operations</v>
          </cell>
          <cell r="B251" t="str">
            <v>M492</v>
          </cell>
          <cell r="F251" t="str">
            <v>Anglo American Platinum Managed Operations</v>
          </cell>
          <cell r="G251">
            <v>2024</v>
          </cell>
          <cell r="H251">
            <v>1263205290</v>
          </cell>
        </row>
        <row r="252">
          <cell r="A252" t="str">
            <v>2024M493BU_Anglo American Platinum Managed Operations</v>
          </cell>
          <cell r="B252" t="str">
            <v>M493</v>
          </cell>
          <cell r="F252" t="str">
            <v>Anglo American Platinum Managed Operations</v>
          </cell>
          <cell r="G252">
            <v>2024</v>
          </cell>
          <cell r="H252">
            <v>-708953</v>
          </cell>
        </row>
        <row r="253">
          <cell r="A253" t="str">
            <v>2023M493BU_Anglo American Platinum Managed Operations</v>
          </cell>
          <cell r="B253" t="str">
            <v>M493</v>
          </cell>
          <cell r="F253" t="str">
            <v>Anglo American Platinum Managed Operations</v>
          </cell>
          <cell r="G253">
            <v>2023</v>
          </cell>
          <cell r="H253">
            <v>467057</v>
          </cell>
        </row>
        <row r="254">
          <cell r="A254" t="str">
            <v>2022M493BU_Anglo American Platinum Managed Operations</v>
          </cell>
          <cell r="B254" t="str">
            <v>M493</v>
          </cell>
          <cell r="F254" t="str">
            <v>Anglo American Platinum Managed Operations</v>
          </cell>
          <cell r="G254">
            <v>2022</v>
          </cell>
          <cell r="H254">
            <v>0</v>
          </cell>
        </row>
        <row r="255">
          <cell r="A255" t="str">
            <v>2022M494BU_Anglo American Platinum Managed Operations</v>
          </cell>
          <cell r="B255" t="str">
            <v>M494</v>
          </cell>
          <cell r="F255" t="str">
            <v>Anglo American Platinum Managed Operations</v>
          </cell>
          <cell r="G255">
            <v>2022</v>
          </cell>
          <cell r="H255">
            <v>0</v>
          </cell>
        </row>
        <row r="256">
          <cell r="A256" t="str">
            <v>2023M494BU_Anglo American Platinum Managed Operations</v>
          </cell>
          <cell r="B256" t="str">
            <v>M494</v>
          </cell>
          <cell r="F256" t="str">
            <v>Anglo American Platinum Managed Operations</v>
          </cell>
          <cell r="G256">
            <v>2023</v>
          </cell>
          <cell r="H256">
            <v>60157</v>
          </cell>
        </row>
        <row r="257">
          <cell r="A257" t="str">
            <v>2024M494BU_Anglo American Platinum Managed Operations</v>
          </cell>
          <cell r="B257" t="str">
            <v>M494</v>
          </cell>
          <cell r="F257" t="str">
            <v>Anglo American Platinum Managed Operations</v>
          </cell>
          <cell r="G257">
            <v>2024</v>
          </cell>
          <cell r="H257">
            <v>0</v>
          </cell>
        </row>
        <row r="258">
          <cell r="A258" t="str">
            <v>2024M495BU_Anglo American Platinum Managed Operations</v>
          </cell>
          <cell r="B258" t="str">
            <v>M495</v>
          </cell>
          <cell r="F258" t="str">
            <v>Anglo American Platinum Managed Operations</v>
          </cell>
          <cell r="G258">
            <v>2024</v>
          </cell>
          <cell r="H258">
            <v>34609217</v>
          </cell>
        </row>
        <row r="259">
          <cell r="A259" t="str">
            <v>2023M495BU_Anglo American Platinum Managed Operations</v>
          </cell>
          <cell r="B259" t="str">
            <v>M495</v>
          </cell>
          <cell r="F259" t="str">
            <v>Anglo American Platinum Managed Operations</v>
          </cell>
          <cell r="G259">
            <v>2023</v>
          </cell>
          <cell r="H259">
            <v>205492907</v>
          </cell>
        </row>
        <row r="260">
          <cell r="A260" t="str">
            <v>2022M495BU_Anglo American Platinum Managed Operations</v>
          </cell>
          <cell r="B260" t="str">
            <v>M495</v>
          </cell>
          <cell r="F260" t="str">
            <v>Anglo American Platinum Managed Operations</v>
          </cell>
          <cell r="G260">
            <v>2022</v>
          </cell>
          <cell r="H260">
            <v>160</v>
          </cell>
        </row>
        <row r="261">
          <cell r="A261" t="str">
            <v>2022M496BU_Anglo American Platinum Managed Operations</v>
          </cell>
          <cell r="B261" t="str">
            <v>M496</v>
          </cell>
          <cell r="F261" t="str">
            <v>Anglo American Platinum Managed Operations</v>
          </cell>
          <cell r="G261">
            <v>2022</v>
          </cell>
          <cell r="H261">
            <v>0</v>
          </cell>
        </row>
        <row r="262">
          <cell r="A262" t="str">
            <v>2023M496BU_Anglo American Platinum Managed Operations</v>
          </cell>
          <cell r="B262" t="str">
            <v>M496</v>
          </cell>
          <cell r="F262" t="str">
            <v>Anglo American Platinum Managed Operations</v>
          </cell>
          <cell r="G262">
            <v>2023</v>
          </cell>
          <cell r="H262">
            <v>919316</v>
          </cell>
        </row>
        <row r="263">
          <cell r="A263" t="str">
            <v>2024M496BU_Anglo American Platinum Managed Operations</v>
          </cell>
          <cell r="B263" t="str">
            <v>M496</v>
          </cell>
          <cell r="F263" t="str">
            <v>Anglo American Platinum Managed Operations</v>
          </cell>
          <cell r="G263">
            <v>2024</v>
          </cell>
          <cell r="H263">
            <v>122506</v>
          </cell>
        </row>
        <row r="264">
          <cell r="A264" t="str">
            <v>2024M497BU_Anglo American Platinum Managed Operations</v>
          </cell>
          <cell r="B264" t="str">
            <v>M497</v>
          </cell>
          <cell r="F264" t="str">
            <v>Anglo American Platinum Managed Operations</v>
          </cell>
          <cell r="G264">
            <v>2024</v>
          </cell>
          <cell r="H264">
            <v>-8677639</v>
          </cell>
        </row>
        <row r="265">
          <cell r="A265" t="str">
            <v>2022M497BU_Anglo American Platinum Managed Operations</v>
          </cell>
          <cell r="B265" t="str">
            <v>M497</v>
          </cell>
          <cell r="F265" t="str">
            <v>Anglo American Platinum Managed Operations</v>
          </cell>
          <cell r="G265">
            <v>2022</v>
          </cell>
          <cell r="H265">
            <v>7</v>
          </cell>
        </row>
        <row r="266">
          <cell r="A266" t="str">
            <v>2023M497BU_Anglo American Platinum Managed Operations</v>
          </cell>
          <cell r="B266" t="str">
            <v>M497</v>
          </cell>
          <cell r="F266" t="str">
            <v>Anglo American Platinum Managed Operations</v>
          </cell>
          <cell r="G266">
            <v>2023</v>
          </cell>
          <cell r="H266">
            <v>5811608</v>
          </cell>
        </row>
        <row r="267">
          <cell r="A267" t="str">
            <v>2024M498BU_Anglo American Platinum Managed Operations</v>
          </cell>
          <cell r="B267" t="str">
            <v>M498</v>
          </cell>
          <cell r="F267" t="str">
            <v>Anglo American Platinum Managed Operations</v>
          </cell>
          <cell r="G267">
            <v>2024</v>
          </cell>
          <cell r="H267">
            <v>1296151</v>
          </cell>
        </row>
        <row r="268">
          <cell r="A268" t="str">
            <v>2022M498BU_Anglo American Platinum Managed Operations</v>
          </cell>
          <cell r="B268" t="str">
            <v>M498</v>
          </cell>
          <cell r="F268" t="str">
            <v>Anglo American Platinum Managed Operations</v>
          </cell>
          <cell r="G268">
            <v>2022</v>
          </cell>
          <cell r="H268">
            <v>3</v>
          </cell>
        </row>
        <row r="269">
          <cell r="A269" t="str">
            <v>2023M498BU_Anglo American Platinum Managed Operations</v>
          </cell>
          <cell r="B269" t="str">
            <v>M498</v>
          </cell>
          <cell r="F269" t="str">
            <v>Anglo American Platinum Managed Operations</v>
          </cell>
          <cell r="G269">
            <v>2023</v>
          </cell>
          <cell r="H269">
            <v>7417224</v>
          </cell>
        </row>
        <row r="270">
          <cell r="A270" t="str">
            <v>2024M499BU_Anglo American Platinum Managed Operations</v>
          </cell>
          <cell r="B270" t="str">
            <v>M499</v>
          </cell>
          <cell r="F270" t="str">
            <v>Anglo American Platinum Managed Operations</v>
          </cell>
          <cell r="G270">
            <v>2024</v>
          </cell>
          <cell r="H270">
            <v>144512950</v>
          </cell>
        </row>
        <row r="271">
          <cell r="A271" t="str">
            <v>2023M499BU_Anglo American Platinum Managed Operations</v>
          </cell>
          <cell r="B271" t="str">
            <v>M499</v>
          </cell>
          <cell r="F271" t="str">
            <v>Anglo American Platinum Managed Operations</v>
          </cell>
          <cell r="G271">
            <v>2023</v>
          </cell>
          <cell r="H271">
            <v>148160311</v>
          </cell>
        </row>
        <row r="272">
          <cell r="A272" t="str">
            <v>2022M499BU_Anglo American Platinum Managed Operations</v>
          </cell>
          <cell r="B272" t="str">
            <v>M499</v>
          </cell>
          <cell r="F272" t="str">
            <v>Anglo American Platinum Managed Operations</v>
          </cell>
          <cell r="G272">
            <v>2022</v>
          </cell>
          <cell r="H272">
            <v>722</v>
          </cell>
        </row>
        <row r="273">
          <cell r="A273" t="str">
            <v>2024M500BU_Anglo American Platinum Managed Operations</v>
          </cell>
          <cell r="B273" t="str">
            <v>M500</v>
          </cell>
          <cell r="F273" t="str">
            <v>Anglo American Platinum Managed Operations</v>
          </cell>
          <cell r="G273">
            <v>2024</v>
          </cell>
          <cell r="H273">
            <v>1115590570</v>
          </cell>
        </row>
        <row r="274">
          <cell r="A274" t="str">
            <v>2022M500BU_Anglo American Platinum Managed Operations</v>
          </cell>
          <cell r="B274" t="str">
            <v>M500</v>
          </cell>
          <cell r="F274" t="str">
            <v>Anglo American Platinum Managed Operations</v>
          </cell>
          <cell r="G274">
            <v>2022</v>
          </cell>
          <cell r="H274">
            <v>12682</v>
          </cell>
        </row>
        <row r="275">
          <cell r="A275" t="str">
            <v>2023M500BU_Anglo American Platinum Managed Operations</v>
          </cell>
          <cell r="B275" t="str">
            <v>M500</v>
          </cell>
          <cell r="F275" t="str">
            <v>Anglo American Platinum Managed Operations</v>
          </cell>
          <cell r="G275">
            <v>2023</v>
          </cell>
          <cell r="H275">
            <v>2645284989</v>
          </cell>
        </row>
        <row r="276">
          <cell r="A276" t="str">
            <v>2024M380BU_Anglo American Platinum Managed Operations</v>
          </cell>
          <cell r="B276" t="str">
            <v>M380</v>
          </cell>
          <cell r="C276" t="str">
            <v>Ml('000m3)</v>
          </cell>
          <cell r="F276" t="str">
            <v>Anglo American Platinum Managed Operations</v>
          </cell>
          <cell r="G276">
            <v>2024</v>
          </cell>
          <cell r="H276">
            <v>4044</v>
          </cell>
        </row>
        <row r="277">
          <cell r="A277" t="str">
            <v>2023M380BU_Anglo American Platinum Managed Operations</v>
          </cell>
          <cell r="B277" t="str">
            <v>M380</v>
          </cell>
          <cell r="C277" t="str">
            <v>Ml('000m3)</v>
          </cell>
          <cell r="F277" t="str">
            <v>Anglo American Platinum Managed Operations</v>
          </cell>
          <cell r="G277">
            <v>2023</v>
          </cell>
          <cell r="H277">
            <v>8594</v>
          </cell>
        </row>
        <row r="278">
          <cell r="A278" t="str">
            <v>2024M381BU_Anglo American Platinum Managed Operations</v>
          </cell>
          <cell r="B278" t="str">
            <v>M381</v>
          </cell>
          <cell r="C278" t="str">
            <v>Ml('000m3)</v>
          </cell>
          <cell r="F278" t="str">
            <v>Anglo American Platinum Managed Operations</v>
          </cell>
          <cell r="G278">
            <v>2024</v>
          </cell>
          <cell r="H278">
            <v>0</v>
          </cell>
        </row>
        <row r="279">
          <cell r="A279" t="str">
            <v>2023M381BU_Anglo American Platinum Managed Operations</v>
          </cell>
          <cell r="B279" t="str">
            <v>M381</v>
          </cell>
          <cell r="C279" t="str">
            <v>Ml('000m3)</v>
          </cell>
          <cell r="F279" t="str">
            <v>Anglo American Platinum Managed Operations</v>
          </cell>
          <cell r="G279">
            <v>2023</v>
          </cell>
          <cell r="H279">
            <v>0</v>
          </cell>
        </row>
        <row r="280">
          <cell r="A280" t="str">
            <v>2022M382BU_Anglo American Platinum Managed Operations</v>
          </cell>
          <cell r="B280" t="str">
            <v>M382</v>
          </cell>
          <cell r="F280" t="str">
            <v>Anglo American Platinum Managed Operations</v>
          </cell>
          <cell r="G280">
            <v>2022</v>
          </cell>
          <cell r="H280">
            <v>1716</v>
          </cell>
        </row>
        <row r="281">
          <cell r="A281" t="str">
            <v>2024M382BU_Anglo American Platinum Managed Operations</v>
          </cell>
          <cell r="B281" t="str">
            <v>M382</v>
          </cell>
          <cell r="C281" t="str">
            <v>Ml('000m3)</v>
          </cell>
          <cell r="F281" t="str">
            <v>Anglo American Platinum Managed Operations</v>
          </cell>
          <cell r="G281">
            <v>2024</v>
          </cell>
          <cell r="H281">
            <v>3124</v>
          </cell>
        </row>
        <row r="282">
          <cell r="A282" t="str">
            <v>2023M382BU_Anglo American Platinum Managed Operations</v>
          </cell>
          <cell r="B282" t="str">
            <v>M382</v>
          </cell>
          <cell r="C282" t="str">
            <v>Ml('000m3)</v>
          </cell>
          <cell r="F282" t="str">
            <v>Anglo American Platinum Managed Operations</v>
          </cell>
          <cell r="G282">
            <v>2023</v>
          </cell>
          <cell r="H282">
            <v>2488</v>
          </cell>
        </row>
        <row r="283">
          <cell r="A283" t="str">
            <v>2024M383BU_Anglo American Platinum Managed Operations</v>
          </cell>
          <cell r="B283" t="str">
            <v>M383</v>
          </cell>
          <cell r="C283" t="str">
            <v>Ml('000m3)</v>
          </cell>
          <cell r="F283" t="str">
            <v>Anglo American Platinum Managed Operations</v>
          </cell>
          <cell r="G283">
            <v>2024</v>
          </cell>
          <cell r="H283">
            <v>2445</v>
          </cell>
        </row>
        <row r="284">
          <cell r="A284" t="str">
            <v>2022M383BU_Anglo American Platinum Managed Operations</v>
          </cell>
          <cell r="B284" t="str">
            <v>M383</v>
          </cell>
          <cell r="F284" t="str">
            <v>Anglo American Platinum Managed Operations</v>
          </cell>
          <cell r="G284">
            <v>2022</v>
          </cell>
          <cell r="H284">
            <v>3310</v>
          </cell>
        </row>
        <row r="285">
          <cell r="A285" t="str">
            <v>2023M383BU_Anglo American Platinum Managed Operations</v>
          </cell>
          <cell r="B285" t="str">
            <v>M383</v>
          </cell>
          <cell r="C285" t="str">
            <v>Ml('000m3)</v>
          </cell>
          <cell r="F285" t="str">
            <v>Anglo American Platinum Managed Operations</v>
          </cell>
          <cell r="G285">
            <v>2023</v>
          </cell>
          <cell r="H285">
            <v>2617.67</v>
          </cell>
        </row>
        <row r="286">
          <cell r="A286" t="str">
            <v>2023M384BU_Anglo American Platinum Managed Operations</v>
          </cell>
          <cell r="B286" t="str">
            <v>M384</v>
          </cell>
          <cell r="C286" t="str">
            <v>Ml('000m3)</v>
          </cell>
          <cell r="F286" t="str">
            <v>Anglo American Platinum Managed Operations</v>
          </cell>
          <cell r="G286">
            <v>2023</v>
          </cell>
          <cell r="H286">
            <v>7641</v>
          </cell>
        </row>
        <row r="287">
          <cell r="A287" t="str">
            <v>2022M384BU_Anglo American Platinum Managed Operations</v>
          </cell>
          <cell r="B287" t="str">
            <v>M384</v>
          </cell>
          <cell r="F287" t="str">
            <v>Anglo American Platinum Managed Operations</v>
          </cell>
          <cell r="G287">
            <v>2022</v>
          </cell>
          <cell r="H287">
            <v>8553</v>
          </cell>
        </row>
        <row r="288">
          <cell r="A288" t="str">
            <v>2024M384BU_Anglo American Platinum Managed Operations</v>
          </cell>
          <cell r="B288" t="str">
            <v>M384</v>
          </cell>
          <cell r="C288" t="str">
            <v>Ml('000m3)</v>
          </cell>
          <cell r="F288" t="str">
            <v>Anglo American Platinum Managed Operations</v>
          </cell>
          <cell r="G288">
            <v>2024</v>
          </cell>
          <cell r="H288">
            <v>2860</v>
          </cell>
        </row>
        <row r="289">
          <cell r="A289" t="str">
            <v>2023M385BU_Anglo American Platinum Managed Operations</v>
          </cell>
          <cell r="B289" t="str">
            <v>M385</v>
          </cell>
          <cell r="C289" t="str">
            <v>Ml('000m3)</v>
          </cell>
          <cell r="F289" t="str">
            <v>Anglo American Platinum Managed Operations</v>
          </cell>
          <cell r="G289">
            <v>2023</v>
          </cell>
          <cell r="H289">
            <v>0</v>
          </cell>
        </row>
        <row r="290">
          <cell r="A290" t="str">
            <v>2024M385BU_Anglo American Platinum Managed Operations</v>
          </cell>
          <cell r="B290" t="str">
            <v>M385</v>
          </cell>
          <cell r="C290" t="str">
            <v>Ml('000m3)</v>
          </cell>
          <cell r="F290" t="str">
            <v>Anglo American Platinum Managed Operations</v>
          </cell>
          <cell r="G290">
            <v>2024</v>
          </cell>
          <cell r="H290">
            <v>0</v>
          </cell>
        </row>
        <row r="291">
          <cell r="A291" t="str">
            <v>2024M386BU_Anglo American Platinum Managed Operations</v>
          </cell>
          <cell r="B291" t="str">
            <v>M386</v>
          </cell>
          <cell r="C291" t="str">
            <v>Ml('000m3)</v>
          </cell>
          <cell r="F291" t="str">
            <v>Anglo American Platinum Managed Operations</v>
          </cell>
          <cell r="G291">
            <v>2024</v>
          </cell>
          <cell r="H291">
            <v>375</v>
          </cell>
        </row>
        <row r="292">
          <cell r="A292" t="str">
            <v>2022M386BU_Anglo American Platinum Managed Operations</v>
          </cell>
          <cell r="B292" t="str">
            <v>M386</v>
          </cell>
          <cell r="F292" t="str">
            <v>Anglo American Platinum Managed Operations</v>
          </cell>
          <cell r="G292">
            <v>2022</v>
          </cell>
          <cell r="H292">
            <v>65</v>
          </cell>
        </row>
        <row r="293">
          <cell r="A293" t="str">
            <v>2023M386BU_Anglo American Platinum Managed Operations</v>
          </cell>
          <cell r="B293" t="str">
            <v>M386</v>
          </cell>
          <cell r="C293" t="str">
            <v>Ml('000m3)</v>
          </cell>
          <cell r="F293" t="str">
            <v>Anglo American Platinum Managed Operations</v>
          </cell>
          <cell r="G293">
            <v>2023</v>
          </cell>
          <cell r="H293">
            <v>206.38</v>
          </cell>
        </row>
        <row r="294">
          <cell r="A294" t="str">
            <v>2024M387BU_Anglo American Platinum Managed Operations</v>
          </cell>
          <cell r="B294" t="str">
            <v>M387</v>
          </cell>
          <cell r="C294" t="str">
            <v>Ml('000m3)</v>
          </cell>
          <cell r="F294" t="str">
            <v>Anglo American Platinum Managed Operations</v>
          </cell>
          <cell r="G294">
            <v>2024</v>
          </cell>
          <cell r="H294">
            <v>392</v>
          </cell>
        </row>
        <row r="295">
          <cell r="A295" t="str">
            <v>2023M387BU_Anglo American Platinum Managed Operations</v>
          </cell>
          <cell r="B295" t="str">
            <v>M387</v>
          </cell>
          <cell r="C295" t="str">
            <v>Ml('000m3)</v>
          </cell>
          <cell r="F295" t="str">
            <v>Anglo American Platinum Managed Operations</v>
          </cell>
          <cell r="G295">
            <v>2023</v>
          </cell>
          <cell r="H295">
            <v>1063.73</v>
          </cell>
        </row>
        <row r="296">
          <cell r="A296" t="str">
            <v>2022M387BU_Anglo American Platinum Managed Operations</v>
          </cell>
          <cell r="B296" t="str">
            <v>M387</v>
          </cell>
          <cell r="F296" t="str">
            <v>Anglo American Platinum Managed Operations</v>
          </cell>
          <cell r="G296">
            <v>2022</v>
          </cell>
          <cell r="H296">
            <v>1615</v>
          </cell>
        </row>
        <row r="297">
          <cell r="A297" t="str">
            <v>2024M388BU_Anglo American Platinum Managed Operations</v>
          </cell>
          <cell r="B297" t="str">
            <v>M388</v>
          </cell>
          <cell r="C297" t="str">
            <v>Ml('000m3)</v>
          </cell>
          <cell r="F297" t="str">
            <v>Anglo American Platinum Managed Operations</v>
          </cell>
          <cell r="G297">
            <v>2024</v>
          </cell>
          <cell r="H297">
            <v>1185</v>
          </cell>
        </row>
        <row r="298">
          <cell r="A298" t="str">
            <v>2023M388BU_Anglo American Platinum Managed Operations</v>
          </cell>
          <cell r="B298" t="str">
            <v>M388</v>
          </cell>
          <cell r="C298" t="str">
            <v>Ml('000m3)</v>
          </cell>
          <cell r="F298" t="str">
            <v>Anglo American Platinum Managed Operations</v>
          </cell>
          <cell r="G298">
            <v>2023</v>
          </cell>
          <cell r="H298">
            <v>953</v>
          </cell>
        </row>
        <row r="299">
          <cell r="A299" t="str">
            <v>2022M388BU_Anglo American Platinum Managed Operations</v>
          </cell>
          <cell r="B299" t="str">
            <v>M388</v>
          </cell>
          <cell r="F299" t="str">
            <v>Anglo American Platinum Managed Operations</v>
          </cell>
          <cell r="G299">
            <v>2022</v>
          </cell>
          <cell r="H299">
            <v>701</v>
          </cell>
        </row>
        <row r="300">
          <cell r="A300" t="str">
            <v>2023M389BU_Anglo American Platinum Managed Operations</v>
          </cell>
          <cell r="B300" t="str">
            <v>M389</v>
          </cell>
          <cell r="C300" t="str">
            <v>Ml('000m3)</v>
          </cell>
          <cell r="F300" t="str">
            <v>Anglo American Platinum Managed Operations</v>
          </cell>
          <cell r="G300">
            <v>2023</v>
          </cell>
          <cell r="H300">
            <v>0</v>
          </cell>
        </row>
        <row r="301">
          <cell r="A301" t="str">
            <v>2024M389BU_Anglo American Platinum Managed Operations</v>
          </cell>
          <cell r="B301" t="str">
            <v>M389</v>
          </cell>
          <cell r="C301" t="str">
            <v>Ml('000m3)</v>
          </cell>
          <cell r="F301" t="str">
            <v>Anglo American Platinum Managed Operations</v>
          </cell>
          <cell r="G301">
            <v>2024</v>
          </cell>
          <cell r="H301">
            <v>0</v>
          </cell>
        </row>
        <row r="302">
          <cell r="A302" t="str">
            <v>2024M390BU_Anglo American Platinum Managed Operations</v>
          </cell>
          <cell r="B302" t="str">
            <v>M390</v>
          </cell>
          <cell r="C302" t="str">
            <v>Ml('000m3)</v>
          </cell>
          <cell r="F302" t="str">
            <v>Anglo American Platinum Managed Operations</v>
          </cell>
          <cell r="G302">
            <v>2024</v>
          </cell>
          <cell r="H302">
            <v>2748</v>
          </cell>
        </row>
        <row r="303">
          <cell r="A303" t="str">
            <v>2023M390BU_Anglo American Platinum Managed Operations</v>
          </cell>
          <cell r="B303" t="str">
            <v>M390</v>
          </cell>
          <cell r="C303" t="str">
            <v>Ml('000m3)</v>
          </cell>
          <cell r="F303" t="str">
            <v>Anglo American Platinum Managed Operations</v>
          </cell>
          <cell r="G303">
            <v>2023</v>
          </cell>
          <cell r="H303">
            <v>2282.11</v>
          </cell>
        </row>
        <row r="304">
          <cell r="A304" t="str">
            <v>2022M390BU_Anglo American Platinum Managed Operations</v>
          </cell>
          <cell r="B304" t="str">
            <v>M390</v>
          </cell>
          <cell r="F304" t="str">
            <v>Anglo American Platinum Managed Operations</v>
          </cell>
          <cell r="G304">
            <v>2022</v>
          </cell>
          <cell r="H304">
            <v>1651</v>
          </cell>
        </row>
        <row r="305">
          <cell r="A305" t="str">
            <v>2022M391BU_Anglo American Platinum Managed Operations</v>
          </cell>
          <cell r="B305" t="str">
            <v>M391</v>
          </cell>
          <cell r="F305" t="str">
            <v>Anglo American Platinum Managed Operations</v>
          </cell>
          <cell r="G305">
            <v>2022</v>
          </cell>
          <cell r="H305">
            <v>1695</v>
          </cell>
        </row>
        <row r="306">
          <cell r="A306" t="str">
            <v>2023M391BU_Anglo American Platinum Managed Operations</v>
          </cell>
          <cell r="B306" t="str">
            <v>M391</v>
          </cell>
          <cell r="C306" t="str">
            <v>Ml('000m3)</v>
          </cell>
          <cell r="F306" t="str">
            <v>Anglo American Platinum Managed Operations</v>
          </cell>
          <cell r="G306">
            <v>2023</v>
          </cell>
          <cell r="H306">
            <v>1553.95</v>
          </cell>
        </row>
        <row r="307">
          <cell r="A307" t="str">
            <v>2024M391BU_Anglo American Platinum Managed Operations</v>
          </cell>
          <cell r="B307" t="str">
            <v>M391</v>
          </cell>
          <cell r="C307" t="str">
            <v>Ml('000m3)</v>
          </cell>
          <cell r="F307" t="str">
            <v>Anglo American Platinum Managed Operations</v>
          </cell>
          <cell r="G307">
            <v>2024</v>
          </cell>
          <cell r="H307">
            <v>2053</v>
          </cell>
        </row>
        <row r="308">
          <cell r="A308" t="str">
            <v>2024M392BU_Anglo American Platinum Managed Operations</v>
          </cell>
          <cell r="B308" t="str">
            <v>M392</v>
          </cell>
          <cell r="C308" t="str">
            <v>Ml('000m3)</v>
          </cell>
          <cell r="F308" t="str">
            <v>Anglo American Platinum Managed Operations</v>
          </cell>
          <cell r="G308">
            <v>2024</v>
          </cell>
          <cell r="H308">
            <v>4548</v>
          </cell>
        </row>
        <row r="309">
          <cell r="A309" t="str">
            <v>2023M392BU_Anglo American Platinum Managed Operations</v>
          </cell>
          <cell r="B309" t="str">
            <v>M392</v>
          </cell>
          <cell r="C309" t="str">
            <v>Ml('000m3)</v>
          </cell>
          <cell r="F309" t="str">
            <v>Anglo American Platinum Managed Operations</v>
          </cell>
          <cell r="G309">
            <v>2023</v>
          </cell>
          <cell r="H309">
            <v>9176.06</v>
          </cell>
        </row>
        <row r="310">
          <cell r="A310" t="str">
            <v>2022M392BU_Anglo American Platinum Managed Operations</v>
          </cell>
          <cell r="B310" t="str">
            <v>M392</v>
          </cell>
          <cell r="F310" t="str">
            <v>Anglo American Platinum Managed Operations</v>
          </cell>
          <cell r="G310">
            <v>2022</v>
          </cell>
          <cell r="H310">
            <v>16892</v>
          </cell>
        </row>
        <row r="311">
          <cell r="A311" t="str">
            <v>2024M393BU_Anglo American Platinum Managed Operations</v>
          </cell>
          <cell r="B311" t="str">
            <v>M393</v>
          </cell>
          <cell r="C311" t="str">
            <v>Ml('000m3)</v>
          </cell>
          <cell r="F311" t="str">
            <v>Anglo American Platinum Managed Operations</v>
          </cell>
          <cell r="G311">
            <v>2024</v>
          </cell>
          <cell r="H311">
            <v>0</v>
          </cell>
        </row>
        <row r="312">
          <cell r="A312" t="str">
            <v>2023M393BU_Anglo American Platinum Managed Operations</v>
          </cell>
          <cell r="B312" t="str">
            <v>M393</v>
          </cell>
          <cell r="C312" t="str">
            <v>Ml('000m3)</v>
          </cell>
          <cell r="F312" t="str">
            <v>Anglo American Platinum Managed Operations</v>
          </cell>
          <cell r="G312">
            <v>2023</v>
          </cell>
          <cell r="H312">
            <v>0</v>
          </cell>
        </row>
        <row r="313">
          <cell r="A313" t="str">
            <v>2022M394BU_Anglo American Platinum Managed Operations</v>
          </cell>
          <cell r="B313" t="str">
            <v>M394</v>
          </cell>
          <cell r="F313" t="str">
            <v>Anglo American Platinum Managed Operations</v>
          </cell>
          <cell r="G313">
            <v>2022</v>
          </cell>
          <cell r="H313">
            <v>13616</v>
          </cell>
        </row>
        <row r="314">
          <cell r="A314" t="str">
            <v>2024M394BU_Anglo American Platinum Managed Operations</v>
          </cell>
          <cell r="B314" t="str">
            <v>M394</v>
          </cell>
          <cell r="C314" t="str">
            <v>Ml('000m3)</v>
          </cell>
          <cell r="F314" t="str">
            <v>Anglo American Platinum Managed Operations</v>
          </cell>
          <cell r="G314">
            <v>2024</v>
          </cell>
          <cell r="H314">
            <v>3124</v>
          </cell>
        </row>
        <row r="315">
          <cell r="A315" t="str">
            <v>2023M394BU_Anglo American Platinum Managed Operations</v>
          </cell>
          <cell r="B315" t="str">
            <v>M394</v>
          </cell>
          <cell r="C315" t="str">
            <v>Ml('000m3)</v>
          </cell>
          <cell r="F315" t="str">
            <v>Anglo American Platinum Managed Operations</v>
          </cell>
          <cell r="G315">
            <v>2023</v>
          </cell>
          <cell r="H315">
            <v>2488.5</v>
          </cell>
        </row>
        <row r="316">
          <cell r="A316" t="str">
            <v>2024M395BU_Anglo American Platinum Managed Operations</v>
          </cell>
          <cell r="B316" t="str">
            <v>M395</v>
          </cell>
          <cell r="C316" t="str">
            <v>Ml('000m3)</v>
          </cell>
          <cell r="F316" t="str">
            <v>Anglo American Platinum Managed Operations</v>
          </cell>
          <cell r="G316">
            <v>2024</v>
          </cell>
          <cell r="H316">
            <v>2445</v>
          </cell>
        </row>
        <row r="317">
          <cell r="A317" t="str">
            <v>2023M395BU_Anglo American Platinum Managed Operations</v>
          </cell>
          <cell r="B317" t="str">
            <v>M395</v>
          </cell>
          <cell r="C317" t="str">
            <v>Ml('000m3)</v>
          </cell>
          <cell r="F317" t="str">
            <v>Anglo American Platinum Managed Operations</v>
          </cell>
          <cell r="G317">
            <v>2023</v>
          </cell>
          <cell r="H317">
            <v>2619.6</v>
          </cell>
        </row>
        <row r="318">
          <cell r="A318" t="str">
            <v>2022M395BU_Anglo American Platinum Managed Operations</v>
          </cell>
          <cell r="B318" t="str">
            <v>M395</v>
          </cell>
          <cell r="F318" t="str">
            <v>Anglo American Platinum Managed Operations</v>
          </cell>
          <cell r="G318">
            <v>2022</v>
          </cell>
          <cell r="H318">
            <v>11686</v>
          </cell>
        </row>
        <row r="319">
          <cell r="A319" t="str">
            <v>2023M396BU_Anglo American Platinum Managed Operations</v>
          </cell>
          <cell r="B319" t="str">
            <v>M396</v>
          </cell>
          <cell r="C319" t="str">
            <v>Ml('000m3)</v>
          </cell>
          <cell r="F319" t="str">
            <v>Anglo American Platinum Managed Operations</v>
          </cell>
          <cell r="G319">
            <v>2023</v>
          </cell>
          <cell r="H319">
            <v>8223.1</v>
          </cell>
        </row>
        <row r="320">
          <cell r="A320" t="str">
            <v>2022M396BU_Anglo American Platinum Managed Operations</v>
          </cell>
          <cell r="B320" t="str">
            <v>M396</v>
          </cell>
          <cell r="F320" t="str">
            <v>Anglo American Platinum Managed Operations</v>
          </cell>
          <cell r="G320">
            <v>2022</v>
          </cell>
          <cell r="H320">
            <v>9832</v>
          </cell>
        </row>
        <row r="321">
          <cell r="A321" t="str">
            <v>2024M396BU_Anglo American Platinum Managed Operations</v>
          </cell>
          <cell r="B321" t="str">
            <v>M396</v>
          </cell>
          <cell r="C321" t="str">
            <v>Ml('000m3)</v>
          </cell>
          <cell r="F321" t="str">
            <v>Anglo American Platinum Managed Operations</v>
          </cell>
          <cell r="G321">
            <v>2024</v>
          </cell>
          <cell r="H321">
            <v>3363</v>
          </cell>
        </row>
        <row r="322">
          <cell r="A322" t="str">
            <v>2023M397BU_Anglo American Platinum Managed Operations</v>
          </cell>
          <cell r="B322" t="str">
            <v>M397</v>
          </cell>
          <cell r="C322" t="str">
            <v>Ml('000m3)</v>
          </cell>
          <cell r="F322" t="str">
            <v>Anglo American Platinum Managed Operations</v>
          </cell>
          <cell r="G322">
            <v>2023</v>
          </cell>
          <cell r="H322">
            <v>0</v>
          </cell>
        </row>
        <row r="323">
          <cell r="A323" t="str">
            <v>2024M397BU_Anglo American Platinum Managed Operations</v>
          </cell>
          <cell r="B323" t="str">
            <v>M397</v>
          </cell>
          <cell r="C323" t="str">
            <v>Ml('000m3)</v>
          </cell>
          <cell r="F323" t="str">
            <v>Anglo American Platinum Managed Operations</v>
          </cell>
          <cell r="G323">
            <v>2024</v>
          </cell>
          <cell r="H323">
            <v>0</v>
          </cell>
        </row>
        <row r="324">
          <cell r="A324" t="str">
            <v>2023M398BU_Anglo American Platinum Managed Operations</v>
          </cell>
          <cell r="B324" t="str">
            <v>M398</v>
          </cell>
          <cell r="C324" t="str">
            <v>Ml('000m3)</v>
          </cell>
          <cell r="F324" t="str">
            <v>Anglo American Platinum Managed Operations</v>
          </cell>
          <cell r="G324">
            <v>2023</v>
          </cell>
          <cell r="H324">
            <v>206.38</v>
          </cell>
        </row>
        <row r="325">
          <cell r="A325" t="str">
            <v>2022M398BU_Anglo American Platinum Managed Operations</v>
          </cell>
          <cell r="B325" t="str">
            <v>M398</v>
          </cell>
          <cell r="F325" t="str">
            <v>Anglo American Platinum Managed Operations</v>
          </cell>
          <cell r="G325">
            <v>2022</v>
          </cell>
          <cell r="H325">
            <v>3392</v>
          </cell>
        </row>
        <row r="326">
          <cell r="A326" t="str">
            <v>2024M398BU_Anglo American Platinum Managed Operations</v>
          </cell>
          <cell r="B326" t="str">
            <v>M398</v>
          </cell>
          <cell r="C326" t="str">
            <v>Ml('000m3)</v>
          </cell>
          <cell r="F326" t="str">
            <v>Anglo American Platinum Managed Operations</v>
          </cell>
          <cell r="G326">
            <v>2024</v>
          </cell>
          <cell r="H326">
            <v>375</v>
          </cell>
        </row>
        <row r="327">
          <cell r="A327" t="str">
            <v>2024M399BU_Anglo American Platinum Managed Operations</v>
          </cell>
          <cell r="B327" t="str">
            <v>M399</v>
          </cell>
          <cell r="C327" t="str">
            <v>Ml('000m3)</v>
          </cell>
          <cell r="F327" t="str">
            <v>Anglo American Platinum Managed Operations</v>
          </cell>
          <cell r="G327">
            <v>2024</v>
          </cell>
          <cell r="H327">
            <v>392</v>
          </cell>
        </row>
        <row r="328">
          <cell r="A328" t="str">
            <v>2023M399BU_Anglo American Platinum Managed Operations</v>
          </cell>
          <cell r="B328" t="str">
            <v>M399</v>
          </cell>
          <cell r="C328" t="str">
            <v>Ml('000m3)</v>
          </cell>
          <cell r="F328" t="str">
            <v>Anglo American Platinum Managed Operations</v>
          </cell>
          <cell r="G328">
            <v>2023</v>
          </cell>
          <cell r="H328">
            <v>1063.73</v>
          </cell>
        </row>
        <row r="329">
          <cell r="A329" t="str">
            <v>2022M399BU_Anglo American Platinum Managed Operations</v>
          </cell>
          <cell r="B329" t="str">
            <v>M399</v>
          </cell>
          <cell r="F329" t="str">
            <v>Anglo American Platinum Managed Operations</v>
          </cell>
          <cell r="G329">
            <v>2022</v>
          </cell>
          <cell r="H329">
            <v>4489</v>
          </cell>
        </row>
        <row r="330">
          <cell r="A330" t="str">
            <v>2024M400BU_Anglo American Platinum Managed Operations</v>
          </cell>
          <cell r="B330" t="str">
            <v>M400</v>
          </cell>
          <cell r="C330" t="str">
            <v>Ml('000m3)</v>
          </cell>
          <cell r="F330" t="str">
            <v>Anglo American Platinum Managed Operations</v>
          </cell>
          <cell r="G330">
            <v>2024</v>
          </cell>
          <cell r="H330">
            <v>1185</v>
          </cell>
        </row>
        <row r="331">
          <cell r="A331" t="str">
            <v>2023M400BU_Anglo American Platinum Managed Operations</v>
          </cell>
          <cell r="B331" t="str">
            <v>M400</v>
          </cell>
          <cell r="C331" t="str">
            <v>Ml('000m3)</v>
          </cell>
          <cell r="F331" t="str">
            <v>Anglo American Platinum Managed Operations</v>
          </cell>
          <cell r="G331">
            <v>2023</v>
          </cell>
          <cell r="H331">
            <v>92.96</v>
          </cell>
        </row>
        <row r="332">
          <cell r="A332" t="str">
            <v>2022M400BU_Anglo American Platinum Managed Operations</v>
          </cell>
          <cell r="B332" t="str">
            <v>M400</v>
          </cell>
          <cell r="F332" t="str">
            <v>Anglo American Platinum Managed Operations</v>
          </cell>
          <cell r="G332">
            <v>2022</v>
          </cell>
          <cell r="H332">
            <v>7060</v>
          </cell>
        </row>
        <row r="333">
          <cell r="A333" t="str">
            <v>2023M401BU_Anglo American Platinum Managed Operations</v>
          </cell>
          <cell r="B333" t="str">
            <v>M401</v>
          </cell>
          <cell r="C333" t="str">
            <v>Ml('000m3)</v>
          </cell>
          <cell r="F333" t="str">
            <v>Anglo American Platinum Managed Operations</v>
          </cell>
          <cell r="G333">
            <v>2023</v>
          </cell>
          <cell r="H333">
            <v>0</v>
          </cell>
        </row>
        <row r="334">
          <cell r="A334" t="str">
            <v>2024M401BU_Anglo American Platinum Managed Operations</v>
          </cell>
          <cell r="B334" t="str">
            <v>M401</v>
          </cell>
          <cell r="C334" t="str">
            <v>Ml('000m3)</v>
          </cell>
          <cell r="F334" t="str">
            <v>Anglo American Platinum Managed Operations</v>
          </cell>
          <cell r="G334">
            <v>2024</v>
          </cell>
          <cell r="H334">
            <v>0</v>
          </cell>
        </row>
        <row r="335">
          <cell r="A335" t="str">
            <v>2024M402BU_Anglo American Platinum Managed Operations</v>
          </cell>
          <cell r="B335" t="str">
            <v>M402</v>
          </cell>
          <cell r="C335" t="str">
            <v>Ml('000m3)</v>
          </cell>
          <cell r="F335" t="str">
            <v>Anglo American Platinum Managed Operations</v>
          </cell>
          <cell r="G335">
            <v>2024</v>
          </cell>
          <cell r="H335">
            <v>2748</v>
          </cell>
        </row>
        <row r="336">
          <cell r="A336" t="str">
            <v>2023M402BU_Anglo American Platinum Managed Operations</v>
          </cell>
          <cell r="B336" t="str">
            <v>M402</v>
          </cell>
          <cell r="C336" t="str">
            <v>Ml('000m3)</v>
          </cell>
          <cell r="F336" t="str">
            <v>Anglo American Platinum Managed Operations</v>
          </cell>
          <cell r="G336">
            <v>2023</v>
          </cell>
          <cell r="H336">
            <v>2282.11</v>
          </cell>
        </row>
        <row r="337">
          <cell r="A337" t="str">
            <v>2022M402BU_Anglo American Platinum Managed Operations</v>
          </cell>
          <cell r="B337" t="str">
            <v>M402</v>
          </cell>
          <cell r="F337" t="str">
            <v>Anglo American Platinum Managed Operations</v>
          </cell>
          <cell r="G337">
            <v>2022</v>
          </cell>
          <cell r="H337">
            <v>10224</v>
          </cell>
        </row>
        <row r="338">
          <cell r="A338" t="str">
            <v>2022M403BU_Anglo American Platinum Managed Operations</v>
          </cell>
          <cell r="B338" t="str">
            <v>M403</v>
          </cell>
          <cell r="F338" t="str">
            <v>Anglo American Platinum Managed Operations</v>
          </cell>
          <cell r="G338">
            <v>2022</v>
          </cell>
          <cell r="H338">
            <v>7197</v>
          </cell>
        </row>
        <row r="339">
          <cell r="A339" t="str">
            <v>2023M403BU_Anglo American Platinum Managed Operations</v>
          </cell>
          <cell r="B339" t="str">
            <v>M403</v>
          </cell>
          <cell r="C339" t="str">
            <v>Ml('000m3)</v>
          </cell>
          <cell r="F339" t="str">
            <v>Anglo American Platinum Managed Operations</v>
          </cell>
          <cell r="G339">
            <v>2023</v>
          </cell>
          <cell r="H339">
            <v>1556</v>
          </cell>
        </row>
        <row r="340">
          <cell r="A340" t="str">
            <v>2024M403BU_Anglo American Platinum Managed Operations</v>
          </cell>
          <cell r="B340" t="str">
            <v>M403</v>
          </cell>
          <cell r="C340" t="str">
            <v>Ml('000m3)</v>
          </cell>
          <cell r="F340" t="str">
            <v>Anglo American Platinum Managed Operations</v>
          </cell>
          <cell r="G340">
            <v>2024</v>
          </cell>
          <cell r="H340">
            <v>2053</v>
          </cell>
        </row>
        <row r="341">
          <cell r="A341" t="str">
            <v>2024M196BU_Anglo American Platinum Managed Operations</v>
          </cell>
          <cell r="B341" t="str">
            <v>M196</v>
          </cell>
          <cell r="F341" t="str">
            <v>Anglo American Platinum Managed Operations</v>
          </cell>
          <cell r="G341">
            <v>2024</v>
          </cell>
          <cell r="H341" t="str">
            <v>No Value</v>
          </cell>
        </row>
        <row r="342">
          <cell r="A342" t="str">
            <v>2024M199BU_Anglo American Platinum Managed Operations</v>
          </cell>
          <cell r="B342" t="str">
            <v>M199</v>
          </cell>
          <cell r="F342" t="str">
            <v>Anglo American Platinum Managed Operations</v>
          </cell>
          <cell r="G342">
            <v>2024</v>
          </cell>
          <cell r="H342" t="str">
            <v>No Value</v>
          </cell>
        </row>
        <row r="343">
          <cell r="A343" t="str">
            <v>2024M200BU_Anglo American Platinum Managed Operations</v>
          </cell>
          <cell r="B343" t="str">
            <v>M200</v>
          </cell>
          <cell r="F343" t="str">
            <v>Anglo American Platinum Managed Operations</v>
          </cell>
          <cell r="G343">
            <v>2024</v>
          </cell>
          <cell r="H343">
            <v>1345</v>
          </cell>
        </row>
        <row r="344">
          <cell r="A344" t="str">
            <v>2022M200BU_Anglo American Platinum Managed Operations</v>
          </cell>
          <cell r="B344" t="str">
            <v>M200</v>
          </cell>
          <cell r="F344" t="str">
            <v>Anglo American Platinum Managed Operations</v>
          </cell>
          <cell r="G344">
            <v>2022</v>
          </cell>
          <cell r="H344">
            <v>1347</v>
          </cell>
        </row>
        <row r="345">
          <cell r="A345" t="str">
            <v>2023M200BU_Anglo American Platinum Managed Operations</v>
          </cell>
          <cell r="B345" t="str">
            <v>M200</v>
          </cell>
          <cell r="F345" t="str">
            <v>Anglo American Platinum Managed Operations</v>
          </cell>
          <cell r="G345">
            <v>2023</v>
          </cell>
          <cell r="H345">
            <v>1335</v>
          </cell>
        </row>
        <row r="346">
          <cell r="A346" t="str">
            <v>2023M203BU_Anglo American Platinum Managed Operations</v>
          </cell>
          <cell r="B346" t="str">
            <v>M203</v>
          </cell>
          <cell r="F346" t="str">
            <v>Anglo American Platinum Managed Operations</v>
          </cell>
          <cell r="G346">
            <v>2023</v>
          </cell>
          <cell r="H346">
            <v>20999</v>
          </cell>
        </row>
        <row r="347">
          <cell r="A347" t="str">
            <v>2024M203BU_Anglo American Platinum Managed Operations</v>
          </cell>
          <cell r="B347" t="str">
            <v>M203</v>
          </cell>
          <cell r="F347" t="str">
            <v>Anglo American Platinum Managed Operations</v>
          </cell>
          <cell r="G347">
            <v>2024</v>
          </cell>
          <cell r="H347">
            <v>18292</v>
          </cell>
        </row>
        <row r="348">
          <cell r="A348" t="str">
            <v>2022M203BU_Anglo American Platinum Managed Operations</v>
          </cell>
          <cell r="B348" t="str">
            <v>M203</v>
          </cell>
          <cell r="F348" t="str">
            <v>Anglo American Platinum Managed Operations</v>
          </cell>
          <cell r="G348">
            <v>2022</v>
          </cell>
          <cell r="H348">
            <v>20377</v>
          </cell>
        </row>
        <row r="349">
          <cell r="A349" t="str">
            <v>2023M206BU_Anglo American Platinum Managed Operations</v>
          </cell>
          <cell r="B349" t="str">
            <v>M206</v>
          </cell>
          <cell r="F349" t="str">
            <v>Anglo American Platinum Managed Operations</v>
          </cell>
          <cell r="G349">
            <v>2023</v>
          </cell>
          <cell r="H349">
            <v>0.93669999999999998</v>
          </cell>
        </row>
        <row r="350">
          <cell r="A350" t="str">
            <v>2024M206BU_Anglo American Platinum Managed Operations</v>
          </cell>
          <cell r="B350" t="str">
            <v>M206</v>
          </cell>
          <cell r="F350" t="str">
            <v>Anglo American Platinum Managed Operations</v>
          </cell>
          <cell r="G350">
            <v>2024</v>
          </cell>
          <cell r="H350">
            <v>0.9325</v>
          </cell>
        </row>
        <row r="351">
          <cell r="A351" t="str">
            <v>2022M206BU_Anglo American Platinum Managed Operations</v>
          </cell>
          <cell r="B351" t="str">
            <v>M206</v>
          </cell>
          <cell r="F351" t="str">
            <v>Anglo American Platinum Managed Operations</v>
          </cell>
          <cell r="G351">
            <v>2022</v>
          </cell>
          <cell r="H351">
            <v>0.9345</v>
          </cell>
        </row>
        <row r="352">
          <cell r="A352" t="str">
            <v>2024M223BU_Anglo American Platinum Managed Operations</v>
          </cell>
          <cell r="B352" t="str">
            <v>M223</v>
          </cell>
          <cell r="F352" t="str">
            <v>Anglo American Platinum Managed Operations</v>
          </cell>
          <cell r="G352">
            <v>2024</v>
          </cell>
          <cell r="H352" t="str">
            <v>No Value</v>
          </cell>
        </row>
        <row r="353">
          <cell r="A353" t="str">
            <v>2023M223BU_Anglo American Platinum Managed Operations</v>
          </cell>
          <cell r="B353" t="str">
            <v>M223</v>
          </cell>
          <cell r="F353" t="str">
            <v>Anglo American Platinum Managed Operations</v>
          </cell>
          <cell r="G353">
            <v>2023</v>
          </cell>
          <cell r="H353">
            <v>1082547415</v>
          </cell>
        </row>
        <row r="354">
          <cell r="A354" t="str">
            <v>2023M224BU_Anglo American Platinum Managed Operations</v>
          </cell>
          <cell r="B354" t="str">
            <v>M224</v>
          </cell>
          <cell r="C354" t="str">
            <v>Rand million</v>
          </cell>
          <cell r="F354" t="str">
            <v>Anglo American Platinum Managed Operations</v>
          </cell>
          <cell r="G354">
            <v>2023</v>
          </cell>
          <cell r="H354">
            <v>1082.5</v>
          </cell>
        </row>
        <row r="355">
          <cell r="A355" t="str">
            <v>2024M224BU_Anglo American Platinum Managed Operations</v>
          </cell>
          <cell r="B355" t="str">
            <v>M224</v>
          </cell>
          <cell r="C355" t="str">
            <v>Rand million</v>
          </cell>
          <cell r="F355" t="str">
            <v>Anglo American Platinum Managed Operations</v>
          </cell>
          <cell r="G355">
            <v>2024</v>
          </cell>
          <cell r="H355">
            <v>917.6</v>
          </cell>
        </row>
        <row r="356">
          <cell r="A356" t="str">
            <v>2022M224BU_Anglo American Platinum Managed Operations</v>
          </cell>
          <cell r="B356" t="str">
            <v>M224</v>
          </cell>
          <cell r="F356" t="str">
            <v>Anglo American Platinum Managed Operations</v>
          </cell>
          <cell r="G356">
            <v>2022</v>
          </cell>
          <cell r="H356">
            <v>1189</v>
          </cell>
        </row>
        <row r="357">
          <cell r="A357" t="str">
            <v>2022M227BU_Anglo American Platinum Managed Operations</v>
          </cell>
          <cell r="B357" t="str">
            <v>M227</v>
          </cell>
          <cell r="F357" t="str">
            <v>Anglo American Platinum Managed Operations</v>
          </cell>
          <cell r="G357">
            <v>2022</v>
          </cell>
          <cell r="H357">
            <v>12.58</v>
          </cell>
        </row>
        <row r="358">
          <cell r="A358" t="str">
            <v>2023M227BU_Anglo American Platinum Managed Operations</v>
          </cell>
          <cell r="B358" t="str">
            <v>M227</v>
          </cell>
          <cell r="F358" t="str">
            <v>Anglo American Platinum Managed Operations</v>
          </cell>
          <cell r="G358">
            <v>2023</v>
          </cell>
          <cell r="H358">
            <v>11.41</v>
          </cell>
        </row>
        <row r="359">
          <cell r="A359" t="str">
            <v>2024M227BU_Anglo American Platinum Managed Operations</v>
          </cell>
          <cell r="B359" t="str">
            <v>M227</v>
          </cell>
          <cell r="F359" t="str">
            <v>Anglo American Platinum Managed Operations</v>
          </cell>
          <cell r="G359">
            <v>2024</v>
          </cell>
          <cell r="H359">
            <v>9</v>
          </cell>
        </row>
        <row r="360">
          <cell r="A360" t="str">
            <v>2024M229BU_Anglo American Platinum Managed Operations</v>
          </cell>
          <cell r="B360" t="str">
            <v>M229</v>
          </cell>
          <cell r="F360" t="str">
            <v>Anglo American Platinum Managed Operations</v>
          </cell>
          <cell r="G360">
            <v>2024</v>
          </cell>
          <cell r="H360">
            <v>-3.2000000000000002E-3</v>
          </cell>
        </row>
        <row r="361">
          <cell r="A361" t="str">
            <v>2024M230BU_Anglo American Platinum Managed Operations</v>
          </cell>
          <cell r="B361" t="str">
            <v>M230</v>
          </cell>
          <cell r="F361" t="str">
            <v>Anglo American Platinum Managed Operations</v>
          </cell>
          <cell r="G361">
            <v>2024</v>
          </cell>
          <cell r="H361">
            <v>5.6800000000000003E-2</v>
          </cell>
        </row>
        <row r="362">
          <cell r="A362" t="str">
            <v>2023M230BU_Anglo American Platinum Managed Operations</v>
          </cell>
          <cell r="B362" t="str">
            <v>M230</v>
          </cell>
          <cell r="F362" t="str">
            <v>Anglo American Platinum Managed Operations</v>
          </cell>
          <cell r="G362">
            <v>2023</v>
          </cell>
          <cell r="H362">
            <v>4.32</v>
          </cell>
        </row>
        <row r="363">
          <cell r="A363" t="str">
            <v>2022M230BU_Anglo American Platinum Managed Operations</v>
          </cell>
          <cell r="B363" t="str">
            <v>M230</v>
          </cell>
          <cell r="F363" t="str">
            <v>Anglo American Platinum Managed Operations</v>
          </cell>
          <cell r="G363">
            <v>2022</v>
          </cell>
          <cell r="H363">
            <v>5.21</v>
          </cell>
        </row>
        <row r="364">
          <cell r="A364" t="str">
            <v>2022M233BU_Anglo American Platinum Managed Operations</v>
          </cell>
          <cell r="B364" t="str">
            <v>M233</v>
          </cell>
          <cell r="F364" t="str">
            <v>Anglo American Platinum Managed Operations</v>
          </cell>
          <cell r="G364">
            <v>2022</v>
          </cell>
          <cell r="H364">
            <v>2.39</v>
          </cell>
        </row>
        <row r="365">
          <cell r="A365" t="str">
            <v>2024M233BU_Anglo American Platinum Managed Operations</v>
          </cell>
          <cell r="B365" t="str">
            <v>M233</v>
          </cell>
          <cell r="F365" t="str">
            <v>Anglo American Platinum Managed Operations</v>
          </cell>
          <cell r="G365">
            <v>2024</v>
          </cell>
          <cell r="H365">
            <v>2.87E-2</v>
          </cell>
        </row>
        <row r="366">
          <cell r="A366" t="str">
            <v>2023M233BU_Anglo American Platinum Managed Operations</v>
          </cell>
          <cell r="B366" t="str">
            <v>M233</v>
          </cell>
          <cell r="F366" t="str">
            <v>Anglo American Platinum Managed Operations</v>
          </cell>
          <cell r="G366">
            <v>2023</v>
          </cell>
          <cell r="H366">
            <v>2.16</v>
          </cell>
        </row>
        <row r="367">
          <cell r="A367" t="str">
            <v>2024M238BU_Anglo American Platinum Managed Operations</v>
          </cell>
          <cell r="B367" t="str">
            <v>M238</v>
          </cell>
          <cell r="F367" t="str">
            <v>Anglo American Platinum Managed Operations</v>
          </cell>
          <cell r="G367">
            <v>2024</v>
          </cell>
          <cell r="H367" t="e">
            <v>#VALUE!</v>
          </cell>
        </row>
        <row r="368">
          <cell r="A368" t="str">
            <v>2023M239BU_Anglo American Platinum Managed Operations</v>
          </cell>
          <cell r="B368" t="str">
            <v>M239</v>
          </cell>
          <cell r="F368" t="str">
            <v>Anglo American Platinum Managed Operations</v>
          </cell>
          <cell r="G368">
            <v>2023</v>
          </cell>
          <cell r="H368">
            <v>9.4</v>
          </cell>
        </row>
        <row r="369">
          <cell r="A369" t="str">
            <v>2022M239BU_Anglo American Platinum Managed Operations</v>
          </cell>
          <cell r="B369" t="str">
            <v>M239</v>
          </cell>
          <cell r="F369" t="str">
            <v>Anglo American Platinum Managed Operations</v>
          </cell>
          <cell r="G369">
            <v>2022</v>
          </cell>
          <cell r="H369">
            <v>8.0500000000000007</v>
          </cell>
        </row>
        <row r="370">
          <cell r="A370" t="str">
            <v>2024M239BU_Anglo American Platinum Managed Operations</v>
          </cell>
          <cell r="B370" t="str">
            <v>M239</v>
          </cell>
          <cell r="F370" t="str">
            <v>Anglo American Platinum Managed Operations</v>
          </cell>
          <cell r="G370">
            <v>2024</v>
          </cell>
          <cell r="H370">
            <v>0.09</v>
          </cell>
        </row>
        <row r="371">
          <cell r="A371" t="str">
            <v>2024M241BU_Anglo American Platinum Managed Operations</v>
          </cell>
          <cell r="B371" t="str">
            <v>M241</v>
          </cell>
          <cell r="F371" t="str">
            <v>Anglo American Platinum Managed Operations</v>
          </cell>
          <cell r="G371">
            <v>2024</v>
          </cell>
          <cell r="H371" t="e">
            <v>#VALUE!</v>
          </cell>
        </row>
        <row r="372">
          <cell r="A372" t="str">
            <v>2022M242BU_Anglo American Platinum Managed Operations</v>
          </cell>
          <cell r="B372" t="str">
            <v>M242</v>
          </cell>
          <cell r="F372" t="str">
            <v>Anglo American Platinum Managed Operations</v>
          </cell>
          <cell r="G372">
            <v>2022</v>
          </cell>
          <cell r="H372">
            <v>91.95</v>
          </cell>
        </row>
        <row r="373">
          <cell r="A373" t="str">
            <v>2024M242BU_Anglo American Platinum Managed Operations</v>
          </cell>
          <cell r="B373" t="str">
            <v>M242</v>
          </cell>
          <cell r="F373" t="str">
            <v>Anglo American Platinum Managed Operations</v>
          </cell>
          <cell r="G373">
            <v>2024</v>
          </cell>
          <cell r="H373">
            <v>0.91</v>
          </cell>
        </row>
        <row r="374">
          <cell r="A374" t="str">
            <v>2023M242BU_Anglo American Platinum Managed Operations</v>
          </cell>
          <cell r="B374" t="str">
            <v>M242</v>
          </cell>
          <cell r="F374" t="str">
            <v>Anglo American Platinum Managed Operations</v>
          </cell>
          <cell r="G374">
            <v>2023</v>
          </cell>
          <cell r="H374">
            <v>90.6</v>
          </cell>
        </row>
        <row r="375">
          <cell r="A375" t="str">
            <v>2024M244BU_Anglo American Platinum Managed Operations</v>
          </cell>
          <cell r="B375" t="str">
            <v>M244</v>
          </cell>
          <cell r="F375" t="str">
            <v>Anglo American Platinum Managed Operations</v>
          </cell>
          <cell r="G375">
            <v>2024</v>
          </cell>
          <cell r="H375" t="e">
            <v>#VALUE!</v>
          </cell>
        </row>
        <row r="376">
          <cell r="A376" t="str">
            <v>2023M245BU_Anglo American Platinum Managed Operations</v>
          </cell>
          <cell r="B376" t="str">
            <v>M245</v>
          </cell>
          <cell r="F376" t="str">
            <v>Anglo American Platinum Managed Operations</v>
          </cell>
          <cell r="G376">
            <v>2023</v>
          </cell>
          <cell r="H376">
            <v>84</v>
          </cell>
        </row>
        <row r="377">
          <cell r="A377" t="str">
            <v>2024M245BU_Anglo American Platinum Managed Operations</v>
          </cell>
          <cell r="B377" t="str">
            <v>M245</v>
          </cell>
          <cell r="F377" t="str">
            <v>Anglo American Platinum Managed Operations</v>
          </cell>
          <cell r="G377">
            <v>2024</v>
          </cell>
          <cell r="H377">
            <v>0.85</v>
          </cell>
        </row>
        <row r="378">
          <cell r="A378" t="str">
            <v>2022M245BU_Anglo American Platinum Managed Operations</v>
          </cell>
          <cell r="B378" t="str">
            <v>M245</v>
          </cell>
          <cell r="F378" t="str">
            <v>Anglo American Platinum Managed Operations</v>
          </cell>
          <cell r="G378">
            <v>2022</v>
          </cell>
          <cell r="H378">
            <v>83.03</v>
          </cell>
        </row>
        <row r="379">
          <cell r="A379" t="str">
            <v>2024M246BU_Anglo American Platinum Managed Operations</v>
          </cell>
          <cell r="B379" t="str">
            <v>M246</v>
          </cell>
          <cell r="F379" t="str">
            <v>Anglo American Platinum Managed Operations</v>
          </cell>
          <cell r="G379">
            <v>2024</v>
          </cell>
          <cell r="H379" t="e">
            <v>#VALUE!</v>
          </cell>
        </row>
        <row r="380">
          <cell r="A380" t="str">
            <v>2024M247BU_Anglo American Platinum Managed Operations</v>
          </cell>
          <cell r="B380" t="str">
            <v>M247</v>
          </cell>
          <cell r="F380" t="str">
            <v>Anglo American Platinum Managed Operations</v>
          </cell>
          <cell r="G380">
            <v>2024</v>
          </cell>
          <cell r="H380" t="e">
            <v>#VALUE!</v>
          </cell>
        </row>
        <row r="381">
          <cell r="A381" t="str">
            <v>2022M248BU_Anglo American Platinum Managed Operations</v>
          </cell>
          <cell r="B381" t="str">
            <v>M248</v>
          </cell>
          <cell r="F381" t="str">
            <v>Anglo American Platinum Managed Operations</v>
          </cell>
          <cell r="G381">
            <v>2022</v>
          </cell>
          <cell r="H381">
            <v>0.21</v>
          </cell>
        </row>
        <row r="382">
          <cell r="A382" t="str">
            <v>2024M248BU_Anglo American Platinum Managed Operations</v>
          </cell>
          <cell r="B382" t="str">
            <v>M248</v>
          </cell>
          <cell r="F382" t="str">
            <v>Anglo American Platinum Managed Operations</v>
          </cell>
          <cell r="G382">
            <v>2024</v>
          </cell>
          <cell r="H382">
            <v>0.22</v>
          </cell>
        </row>
        <row r="383">
          <cell r="A383" t="str">
            <v>2023M248BU_Anglo American Platinum Managed Operations</v>
          </cell>
          <cell r="B383" t="str">
            <v>M248</v>
          </cell>
          <cell r="F383" t="str">
            <v>Anglo American Platinum Managed Operations</v>
          </cell>
          <cell r="G383">
            <v>2023</v>
          </cell>
          <cell r="H383">
            <v>22</v>
          </cell>
        </row>
        <row r="384">
          <cell r="A384" t="str">
            <v>2024M251BU_Anglo American Platinum Managed Operations</v>
          </cell>
          <cell r="B384" t="str">
            <v>M251</v>
          </cell>
          <cell r="F384" t="str">
            <v>Anglo American Platinum Managed Operations</v>
          </cell>
          <cell r="G384">
            <v>2024</v>
          </cell>
          <cell r="H384">
            <v>0.28999999999999998</v>
          </cell>
        </row>
        <row r="385">
          <cell r="A385" t="str">
            <v>2023M251BU_Anglo American Platinum Managed Operations</v>
          </cell>
          <cell r="B385" t="str">
            <v>M251</v>
          </cell>
          <cell r="F385" t="str">
            <v>Anglo American Platinum Managed Operations</v>
          </cell>
          <cell r="G385">
            <v>2023</v>
          </cell>
          <cell r="H385">
            <v>29</v>
          </cell>
        </row>
        <row r="386">
          <cell r="A386" t="str">
            <v>2022M251BU_Anglo American Platinum Managed Operations</v>
          </cell>
          <cell r="B386" t="str">
            <v>M251</v>
          </cell>
          <cell r="F386" t="str">
            <v>Anglo American Platinum Managed Operations</v>
          </cell>
          <cell r="G386">
            <v>2022</v>
          </cell>
          <cell r="H386">
            <v>28.42</v>
          </cell>
        </row>
        <row r="387">
          <cell r="A387" t="str">
            <v>2022M253BU_Anglo American Platinum Managed Operations</v>
          </cell>
          <cell r="B387" t="str">
            <v>M253</v>
          </cell>
          <cell r="F387" t="str">
            <v>Anglo American Platinum Managed Operations</v>
          </cell>
          <cell r="G387">
            <v>2022</v>
          </cell>
          <cell r="H387">
            <v>112.6</v>
          </cell>
        </row>
        <row r="388">
          <cell r="A388" t="str">
            <v>2024M253BU_Anglo American Platinum Managed Operations</v>
          </cell>
          <cell r="B388" t="str">
            <v>M253</v>
          </cell>
          <cell r="F388" t="str">
            <v>Anglo American Platinum Managed Operations</v>
          </cell>
          <cell r="G388">
            <v>2024</v>
          </cell>
          <cell r="H388" t="e">
            <v>#VALUE!</v>
          </cell>
        </row>
        <row r="389">
          <cell r="A389" t="str">
            <v>2023M254BU_Anglo American Platinum Managed Operations</v>
          </cell>
          <cell r="B389" t="str">
            <v>M254</v>
          </cell>
          <cell r="F389" t="str">
            <v>Anglo American Platinum Managed Operations</v>
          </cell>
          <cell r="G389">
            <v>2023</v>
          </cell>
          <cell r="H389">
            <v>29</v>
          </cell>
        </row>
        <row r="390">
          <cell r="A390" t="str">
            <v>2024M254BU_Anglo American Platinum Managed Operations</v>
          </cell>
          <cell r="B390" t="str">
            <v>M254</v>
          </cell>
          <cell r="F390" t="str">
            <v>Anglo American Platinum Managed Operations</v>
          </cell>
          <cell r="G390">
            <v>2024</v>
          </cell>
          <cell r="H390">
            <v>0.3</v>
          </cell>
        </row>
        <row r="391">
          <cell r="A391" t="str">
            <v>2022M254BU_Anglo American Platinum Managed Operations</v>
          </cell>
          <cell r="B391" t="str">
            <v>M254</v>
          </cell>
          <cell r="F391" t="str">
            <v>Anglo American Platinum Managed Operations</v>
          </cell>
          <cell r="G391">
            <v>2022</v>
          </cell>
          <cell r="H391">
            <v>28.16</v>
          </cell>
        </row>
        <row r="392">
          <cell r="A392" t="str">
            <v>2024M259BU_Anglo American Platinum Managed Operations</v>
          </cell>
          <cell r="B392" t="str">
            <v>M259</v>
          </cell>
          <cell r="F392" t="str">
            <v>Anglo American Platinum Managed Operations</v>
          </cell>
          <cell r="G392">
            <v>2024</v>
          </cell>
          <cell r="H392" t="e">
            <v>#VALUE!</v>
          </cell>
        </row>
        <row r="393">
          <cell r="A393" t="str">
            <v>2023M260BU_Anglo American Platinum Managed Operations</v>
          </cell>
          <cell r="B393" t="str">
            <v>M260</v>
          </cell>
          <cell r="F393" t="str">
            <v>Anglo American Platinum Managed Operations</v>
          </cell>
          <cell r="G393">
            <v>2023</v>
          </cell>
          <cell r="H393">
            <v>74.73</v>
          </cell>
        </row>
        <row r="394">
          <cell r="A394" t="str">
            <v>2022M260BU_Anglo American Platinum Managed Operations</v>
          </cell>
          <cell r="B394" t="str">
            <v>M260</v>
          </cell>
          <cell r="F394" t="str">
            <v>Anglo American Platinum Managed Operations</v>
          </cell>
          <cell r="G394">
            <v>2022</v>
          </cell>
          <cell r="H394">
            <v>75.66</v>
          </cell>
        </row>
        <row r="395">
          <cell r="A395" t="str">
            <v>2024M260BU_Anglo American Platinum Managed Operations</v>
          </cell>
          <cell r="B395" t="str">
            <v>M260</v>
          </cell>
          <cell r="F395" t="str">
            <v>Anglo American Platinum Managed Operations</v>
          </cell>
          <cell r="G395">
            <v>2024</v>
          </cell>
          <cell r="H395">
            <v>0.77</v>
          </cell>
        </row>
        <row r="396">
          <cell r="A396" t="str">
            <v>2024M262BU_Anglo American Platinum Managed Operations</v>
          </cell>
          <cell r="B396" t="str">
            <v>M262</v>
          </cell>
          <cell r="F396" t="str">
            <v>Anglo American Platinum Managed Operations</v>
          </cell>
          <cell r="G396">
            <v>2024</v>
          </cell>
          <cell r="H396" t="e">
            <v>#VALUE!</v>
          </cell>
        </row>
        <row r="397">
          <cell r="A397" t="str">
            <v>2022M263BU_Anglo American Platinum Managed Operations</v>
          </cell>
          <cell r="B397" t="str">
            <v>M263</v>
          </cell>
          <cell r="F397" t="str">
            <v>Anglo American Platinum Managed Operations</v>
          </cell>
          <cell r="G397">
            <v>2022</v>
          </cell>
          <cell r="H397">
            <v>8</v>
          </cell>
        </row>
        <row r="398">
          <cell r="A398" t="str">
            <v>2024M263BU_Anglo American Platinum Managed Operations</v>
          </cell>
          <cell r="B398" t="str">
            <v>M263</v>
          </cell>
          <cell r="F398" t="str">
            <v>Anglo American Platinum Managed Operations</v>
          </cell>
          <cell r="G398">
            <v>2024</v>
          </cell>
          <cell r="H398">
            <v>7.0000000000000007E-2</v>
          </cell>
        </row>
        <row r="399">
          <cell r="A399" t="str">
            <v>2023M263BU_Anglo American Platinum Managed Operations</v>
          </cell>
          <cell r="B399" t="str">
            <v>M263</v>
          </cell>
          <cell r="F399" t="str">
            <v>Anglo American Platinum Managed Operations</v>
          </cell>
          <cell r="G399">
            <v>2023</v>
          </cell>
          <cell r="H399">
            <v>8</v>
          </cell>
        </row>
        <row r="400">
          <cell r="A400" t="str">
            <v>2024M532BU_Anglo American Platinum Managed Operations</v>
          </cell>
          <cell r="B400" t="str">
            <v>M532</v>
          </cell>
          <cell r="C400" t="str">
            <v>Rand million</v>
          </cell>
          <cell r="F400" t="str">
            <v>Anglo American Platinum Managed Operations</v>
          </cell>
          <cell r="G400">
            <v>2024</v>
          </cell>
          <cell r="H400" t="str">
            <v>No Value</v>
          </cell>
        </row>
        <row r="401">
          <cell r="A401" t="str">
            <v>2022M532BU_Anglo American Platinum Managed Operations</v>
          </cell>
          <cell r="B401" t="str">
            <v>M532</v>
          </cell>
          <cell r="F401" t="str">
            <v>Anglo American Platinum Managed Operations</v>
          </cell>
          <cell r="G401">
            <v>2022</v>
          </cell>
          <cell r="H401">
            <v>66768</v>
          </cell>
        </row>
        <row r="402">
          <cell r="A402" t="str">
            <v>2023M532BU_Anglo American Platinum Managed Operations</v>
          </cell>
          <cell r="B402" t="str">
            <v>M532</v>
          </cell>
          <cell r="C402" t="str">
            <v>Rand million</v>
          </cell>
          <cell r="F402" t="str">
            <v>Anglo American Platinum Managed Operations</v>
          </cell>
          <cell r="G402">
            <v>2023</v>
          </cell>
          <cell r="H402">
            <v>18109</v>
          </cell>
        </row>
        <row r="403">
          <cell r="A403" t="str">
            <v>2024M533BU_Anglo American Platinum Managed Operations</v>
          </cell>
          <cell r="B403" t="str">
            <v>M533</v>
          </cell>
          <cell r="C403" t="str">
            <v>Rand million</v>
          </cell>
          <cell r="F403" t="str">
            <v>Anglo American Platinum Managed Operations</v>
          </cell>
          <cell r="G403">
            <v>2024</v>
          </cell>
          <cell r="H403" t="str">
            <v>No Value</v>
          </cell>
        </row>
        <row r="404">
          <cell r="A404" t="str">
            <v>2022M534BU_Anglo American Platinum Managed Operations</v>
          </cell>
          <cell r="B404" t="str">
            <v>M534</v>
          </cell>
          <cell r="F404" t="str">
            <v>Anglo American Platinum Managed Operations</v>
          </cell>
          <cell r="G404">
            <v>2022</v>
          </cell>
          <cell r="H404">
            <v>22826</v>
          </cell>
        </row>
        <row r="405">
          <cell r="A405" t="str">
            <v>2023M534BU_Anglo American Platinum Managed Operations</v>
          </cell>
          <cell r="B405" t="str">
            <v>M534</v>
          </cell>
          <cell r="C405" t="str">
            <v>Rand million</v>
          </cell>
          <cell r="F405" t="str">
            <v>Anglo American Platinum Managed Operations</v>
          </cell>
          <cell r="G405">
            <v>2023</v>
          </cell>
          <cell r="H405">
            <v>8910</v>
          </cell>
        </row>
        <row r="406">
          <cell r="A406" t="str">
            <v>2024M534BU_Anglo American Platinum Managed Operations</v>
          </cell>
          <cell r="B406" t="str">
            <v>M534</v>
          </cell>
          <cell r="C406" t="str">
            <v>Rand million</v>
          </cell>
          <cell r="F406" t="str">
            <v>Anglo American Platinum Managed Operations</v>
          </cell>
          <cell r="G406">
            <v>2024</v>
          </cell>
          <cell r="H406" t="str">
            <v>No Value</v>
          </cell>
        </row>
        <row r="407">
          <cell r="A407" t="str">
            <v>2024M535BU_Anglo American Platinum Managed Operations</v>
          </cell>
          <cell r="B407" t="str">
            <v>M535</v>
          </cell>
          <cell r="C407" t="str">
            <v>Rand million</v>
          </cell>
          <cell r="F407" t="str">
            <v>Anglo American Platinum Managed Operations</v>
          </cell>
          <cell r="G407">
            <v>2024</v>
          </cell>
          <cell r="H407" t="str">
            <v>No Value</v>
          </cell>
        </row>
        <row r="408">
          <cell r="A408" t="str">
            <v>2023M535BU_Anglo American Platinum Managed Operations</v>
          </cell>
          <cell r="B408" t="str">
            <v>M535</v>
          </cell>
          <cell r="C408" t="str">
            <v>Rand million</v>
          </cell>
          <cell r="F408" t="str">
            <v>Anglo American Platinum Managed Operations</v>
          </cell>
          <cell r="G408">
            <v>2023</v>
          </cell>
          <cell r="H408">
            <v>0</v>
          </cell>
        </row>
        <row r="409">
          <cell r="A409" t="str">
            <v>2024M536BU_Anglo American Platinum Managed Operations</v>
          </cell>
          <cell r="B409" t="str">
            <v>M536</v>
          </cell>
          <cell r="C409" t="str">
            <v>Rand million</v>
          </cell>
          <cell r="F409" t="str">
            <v>Anglo American Platinum Managed Operations</v>
          </cell>
          <cell r="G409">
            <v>2024</v>
          </cell>
          <cell r="H409" t="str">
            <v>No Value</v>
          </cell>
        </row>
        <row r="410">
          <cell r="A410" t="str">
            <v>2023M536BU_Anglo American Platinum Managed Operations</v>
          </cell>
          <cell r="B410" t="str">
            <v>M536</v>
          </cell>
          <cell r="C410" t="str">
            <v>Rand million</v>
          </cell>
          <cell r="F410" t="str">
            <v>Anglo American Platinum Managed Operations</v>
          </cell>
          <cell r="G410">
            <v>2023</v>
          </cell>
          <cell r="H410" t="str">
            <v>n/a</v>
          </cell>
        </row>
        <row r="411">
          <cell r="A411" t="str">
            <v>2023M537BU_Anglo American Platinum Managed Operations</v>
          </cell>
          <cell r="B411" t="str">
            <v>M537</v>
          </cell>
          <cell r="C411" t="str">
            <v>Rand million</v>
          </cell>
          <cell r="F411" t="str">
            <v>Anglo American Platinum Managed Operations</v>
          </cell>
          <cell r="G411">
            <v>2023</v>
          </cell>
          <cell r="H411">
            <v>-645</v>
          </cell>
        </row>
        <row r="412">
          <cell r="A412" t="str">
            <v>2024M537BU_Anglo American Platinum Managed Operations</v>
          </cell>
          <cell r="B412" t="str">
            <v>M537</v>
          </cell>
          <cell r="C412" t="str">
            <v>Rand million</v>
          </cell>
          <cell r="F412" t="str">
            <v>Anglo American Platinum Managed Operations</v>
          </cell>
          <cell r="G412">
            <v>2024</v>
          </cell>
          <cell r="H412" t="str">
            <v>No Value</v>
          </cell>
        </row>
        <row r="413">
          <cell r="A413" t="str">
            <v>2023M538BU_Anglo American Platinum Managed Operations</v>
          </cell>
          <cell r="B413" t="str">
            <v>M538</v>
          </cell>
          <cell r="C413" t="str">
            <v>Rand million</v>
          </cell>
          <cell r="F413" t="str">
            <v>Anglo American Platinum Managed Operations</v>
          </cell>
          <cell r="G413">
            <v>2023</v>
          </cell>
          <cell r="H413">
            <v>-12148.922860000001</v>
          </cell>
        </row>
        <row r="414">
          <cell r="A414" t="str">
            <v>2024M538BU_Anglo American Platinum Managed Operations</v>
          </cell>
          <cell r="B414" t="str">
            <v>M538</v>
          </cell>
          <cell r="C414" t="str">
            <v>Rand million</v>
          </cell>
          <cell r="F414" t="str">
            <v>Anglo American Platinum Managed Operations</v>
          </cell>
          <cell r="G414">
            <v>2024</v>
          </cell>
          <cell r="H414" t="str">
            <v>No Value</v>
          </cell>
        </row>
        <row r="415">
          <cell r="A415" t="str">
            <v>2022M538BU_Anglo American Platinum Managed Operations</v>
          </cell>
          <cell r="B415" t="str">
            <v>M538</v>
          </cell>
          <cell r="F415" t="str">
            <v>Anglo American Platinum Managed Operations</v>
          </cell>
          <cell r="G415">
            <v>2022</v>
          </cell>
          <cell r="H415">
            <v>-54601</v>
          </cell>
        </row>
        <row r="416">
          <cell r="A416" t="str">
            <v>2023M539BU_Anglo American Platinum Managed Operations</v>
          </cell>
          <cell r="B416" t="str">
            <v>M539</v>
          </cell>
          <cell r="C416" t="str">
            <v>Rand million</v>
          </cell>
          <cell r="F416" t="str">
            <v>Anglo American Platinum Managed Operations</v>
          </cell>
          <cell r="G416">
            <v>2023</v>
          </cell>
          <cell r="H416">
            <v>515</v>
          </cell>
        </row>
        <row r="417">
          <cell r="A417" t="str">
            <v>2022M539BU_Anglo American Platinum Managed Operations</v>
          </cell>
          <cell r="B417" t="str">
            <v>M539</v>
          </cell>
          <cell r="F417" t="str">
            <v>Anglo American Platinum Managed Operations</v>
          </cell>
          <cell r="G417">
            <v>2022</v>
          </cell>
          <cell r="H417">
            <v>301</v>
          </cell>
        </row>
        <row r="418">
          <cell r="A418" t="str">
            <v>2024M539BU_Anglo American Platinum Managed Operations</v>
          </cell>
          <cell r="B418" t="str">
            <v>M539</v>
          </cell>
          <cell r="C418" t="str">
            <v>Rand million</v>
          </cell>
          <cell r="F418" t="str">
            <v>Anglo American Platinum Managed Operations</v>
          </cell>
          <cell r="G418">
            <v>2024</v>
          </cell>
          <cell r="H418" t="str">
            <v>No Value</v>
          </cell>
        </row>
        <row r="419">
          <cell r="A419" t="str">
            <v>2023M540BU_Anglo American Platinum Managed Operations</v>
          </cell>
          <cell r="B419" t="str">
            <v>M540</v>
          </cell>
          <cell r="C419" t="str">
            <v>Rand million</v>
          </cell>
          <cell r="F419" t="str">
            <v>Anglo American Platinum Managed Operations</v>
          </cell>
          <cell r="G419">
            <v>2023</v>
          </cell>
          <cell r="H419">
            <v>18177</v>
          </cell>
        </row>
        <row r="420">
          <cell r="A420" t="str">
            <v>2022M540BU_Anglo American Platinum Managed Operations</v>
          </cell>
          <cell r="B420" t="str">
            <v>M540</v>
          </cell>
          <cell r="F420" t="str">
            <v>Anglo American Platinum Managed Operations</v>
          </cell>
          <cell r="G420">
            <v>2022</v>
          </cell>
          <cell r="H420">
            <v>16595</v>
          </cell>
        </row>
        <row r="421">
          <cell r="A421" t="str">
            <v>2024M540BU_Anglo American Platinum Managed Operations</v>
          </cell>
          <cell r="B421" t="str">
            <v>M540</v>
          </cell>
          <cell r="C421" t="str">
            <v>Rand million</v>
          </cell>
          <cell r="F421" t="str">
            <v>Anglo American Platinum Managed Operations</v>
          </cell>
          <cell r="G421">
            <v>2024</v>
          </cell>
          <cell r="H421" t="str">
            <v>No Value</v>
          </cell>
        </row>
        <row r="422">
          <cell r="A422" t="str">
            <v>2023M541BU_Anglo American Platinum Managed Operations</v>
          </cell>
          <cell r="B422" t="str">
            <v>M541</v>
          </cell>
          <cell r="C422" t="str">
            <v>Rand million</v>
          </cell>
          <cell r="F422" t="str">
            <v>Anglo American Platinum Managed Operations</v>
          </cell>
          <cell r="G422">
            <v>2023</v>
          </cell>
          <cell r="H422">
            <v>-103570</v>
          </cell>
        </row>
        <row r="423">
          <cell r="A423" t="str">
            <v>2024M541BU_Anglo American Platinum Managed Operations</v>
          </cell>
          <cell r="B423" t="str">
            <v>M541</v>
          </cell>
          <cell r="C423" t="str">
            <v>Rand million</v>
          </cell>
          <cell r="F423" t="str">
            <v>Anglo American Platinum Managed Operations</v>
          </cell>
          <cell r="G423">
            <v>2024</v>
          </cell>
          <cell r="H423" t="str">
            <v>No Value</v>
          </cell>
        </row>
        <row r="424">
          <cell r="A424" t="str">
            <v>2024M542BU_Anglo American Platinum Managed Operations</v>
          </cell>
          <cell r="B424" t="str">
            <v>M542</v>
          </cell>
          <cell r="C424" t="str">
            <v>Rand million</v>
          </cell>
          <cell r="F424" t="str">
            <v>Anglo American Platinum Managed Operations</v>
          </cell>
          <cell r="G424">
            <v>2024</v>
          </cell>
          <cell r="H424" t="str">
            <v>No Value</v>
          </cell>
        </row>
        <row r="425">
          <cell r="A425" t="str">
            <v>2023M542BU_Anglo American Platinum Managed Operations</v>
          </cell>
          <cell r="B425" t="str">
            <v>M542</v>
          </cell>
          <cell r="C425" t="str">
            <v>Rand million</v>
          </cell>
          <cell r="F425" t="str">
            <v>Anglo American Platinum Managed Operations</v>
          </cell>
          <cell r="G425">
            <v>2023</v>
          </cell>
          <cell r="H425">
            <v>218.930351</v>
          </cell>
        </row>
        <row r="426">
          <cell r="A426" t="str">
            <v>2023M543BU_Anglo American Platinum Managed Operations</v>
          </cell>
          <cell r="B426" t="str">
            <v>M543</v>
          </cell>
          <cell r="C426" t="str">
            <v>Rand million</v>
          </cell>
          <cell r="F426" t="str">
            <v>Anglo American Platinum Managed Operations</v>
          </cell>
          <cell r="G426">
            <v>2023</v>
          </cell>
          <cell r="H426" t="str">
            <v>n/a</v>
          </cell>
        </row>
        <row r="427">
          <cell r="A427" t="str">
            <v>2024M543BU_Anglo American Platinum Managed Operations</v>
          </cell>
          <cell r="B427" t="str">
            <v>M543</v>
          </cell>
          <cell r="C427" t="str">
            <v>Rand million</v>
          </cell>
          <cell r="F427" t="str">
            <v>Anglo American Platinum Managed Operations</v>
          </cell>
          <cell r="G427">
            <v>2024</v>
          </cell>
          <cell r="H427" t="str">
            <v>No Value</v>
          </cell>
        </row>
        <row r="428">
          <cell r="A428" t="str">
            <v>2023M544BU_Anglo American Platinum Managed Operations</v>
          </cell>
          <cell r="B428" t="str">
            <v>M544</v>
          </cell>
          <cell r="C428" t="str">
            <v>Rand million</v>
          </cell>
          <cell r="F428" t="str">
            <v>Anglo American Platinum Managed Operations</v>
          </cell>
          <cell r="G428">
            <v>2023</v>
          </cell>
          <cell r="H428">
            <v>1198</v>
          </cell>
        </row>
        <row r="429">
          <cell r="A429" t="str">
            <v>2024M544BU_Anglo American Platinum Managed Operations</v>
          </cell>
          <cell r="B429" t="str">
            <v>M544</v>
          </cell>
          <cell r="C429" t="str">
            <v>Rand million</v>
          </cell>
          <cell r="F429" t="str">
            <v>Anglo American Platinum Managed Operations</v>
          </cell>
          <cell r="G429">
            <v>2024</v>
          </cell>
          <cell r="H429" t="str">
            <v>No Value</v>
          </cell>
        </row>
        <row r="430">
          <cell r="A430" t="str">
            <v>2024M545BU_Anglo American Platinum Managed Operations</v>
          </cell>
          <cell r="B430" t="str">
            <v>M545</v>
          </cell>
          <cell r="C430" t="str">
            <v>Rand million</v>
          </cell>
          <cell r="F430" t="str">
            <v>Anglo American Platinum Managed Operations</v>
          </cell>
          <cell r="G430">
            <v>2024</v>
          </cell>
          <cell r="H430" t="str">
            <v>No Value</v>
          </cell>
        </row>
        <row r="431">
          <cell r="A431" t="str">
            <v>2022M545BU_Anglo American Platinum Managed Operations</v>
          </cell>
          <cell r="B431" t="str">
            <v>M545</v>
          </cell>
          <cell r="F431" t="str">
            <v>Anglo American Platinum Managed Operations</v>
          </cell>
          <cell r="G431">
            <v>2022</v>
          </cell>
          <cell r="H431">
            <v>164090</v>
          </cell>
        </row>
        <row r="432">
          <cell r="A432" t="str">
            <v>2023M545BU_Anglo American Platinum Managed Operations</v>
          </cell>
          <cell r="B432" t="str">
            <v>M545</v>
          </cell>
          <cell r="C432" t="str">
            <v>Rand million</v>
          </cell>
          <cell r="F432" t="str">
            <v>Anglo American Platinum Managed Operations</v>
          </cell>
          <cell r="G432">
            <v>2023</v>
          </cell>
          <cell r="H432">
            <v>124582.179147</v>
          </cell>
        </row>
        <row r="433">
          <cell r="A433" t="str">
            <v>2024M546BU_Anglo American Platinum Managed Operations</v>
          </cell>
          <cell r="B433" t="str">
            <v>M546</v>
          </cell>
          <cell r="F433" t="str">
            <v>Anglo American Platinum Managed Operations</v>
          </cell>
          <cell r="G433">
            <v>2024</v>
          </cell>
          <cell r="H433" t="str">
            <v>No Value</v>
          </cell>
        </row>
        <row r="434">
          <cell r="A434" t="str">
            <v>2023M546BU_Anglo American Platinum Managed Operations</v>
          </cell>
          <cell r="B434" t="str">
            <v>M546</v>
          </cell>
          <cell r="F434" t="str">
            <v>Anglo American Platinum Managed Operations</v>
          </cell>
          <cell r="G434">
            <v>2023</v>
          </cell>
          <cell r="H434">
            <v>20526</v>
          </cell>
        </row>
        <row r="435">
          <cell r="A435" t="str">
            <v>2022M546BU_Anglo American Platinum Managed Operations</v>
          </cell>
          <cell r="B435" t="str">
            <v>M546</v>
          </cell>
          <cell r="F435" t="str">
            <v>Anglo American Platinum Managed Operations</v>
          </cell>
          <cell r="G435">
            <v>2022</v>
          </cell>
          <cell r="H435">
            <v>16896</v>
          </cell>
        </row>
        <row r="436">
          <cell r="A436" t="str">
            <v>2022M547Zimbabwe_Zimbabwe</v>
          </cell>
          <cell r="B436" t="str">
            <v>M547</v>
          </cell>
          <cell r="F436" t="str">
            <v>Zimbabwe</v>
          </cell>
          <cell r="G436">
            <v>2022</v>
          </cell>
          <cell r="H436">
            <v>253</v>
          </cell>
        </row>
        <row r="437">
          <cell r="A437" t="str">
            <v>2023M547BU_Anglo American Platinum Managed Operations</v>
          </cell>
          <cell r="B437" t="str">
            <v>M547</v>
          </cell>
          <cell r="F437" t="str">
            <v>Anglo American Platinum Managed Operations</v>
          </cell>
          <cell r="G437">
            <v>2023</v>
          </cell>
          <cell r="H437">
            <v>598</v>
          </cell>
        </row>
        <row r="438">
          <cell r="A438" t="str">
            <v>2024M547Zimbabwe_Zimbabwe</v>
          </cell>
          <cell r="B438" t="str">
            <v>M547</v>
          </cell>
          <cell r="F438" t="str">
            <v>Zimbabwe</v>
          </cell>
          <cell r="G438">
            <v>2024</v>
          </cell>
          <cell r="H438" t="str">
            <v>No Value</v>
          </cell>
        </row>
        <row r="439">
          <cell r="A439" t="str">
            <v>2024M548South Africa_South Africa</v>
          </cell>
          <cell r="B439" t="str">
            <v>M548</v>
          </cell>
          <cell r="F439" t="str">
            <v>South Africa</v>
          </cell>
          <cell r="G439">
            <v>2024</v>
          </cell>
          <cell r="H439" t="str">
            <v>No Value</v>
          </cell>
        </row>
        <row r="440">
          <cell r="A440" t="str">
            <v>2023M548BU_Anglo American Platinum Managed Operations</v>
          </cell>
          <cell r="B440" t="str">
            <v>M548</v>
          </cell>
          <cell r="F440" t="str">
            <v>Anglo American Platinum Managed Operations</v>
          </cell>
          <cell r="G440">
            <v>2023</v>
          </cell>
          <cell r="H440">
            <v>19928</v>
          </cell>
        </row>
        <row r="441">
          <cell r="A441" t="str">
            <v>2022M548South Africa_South Africa</v>
          </cell>
          <cell r="B441" t="str">
            <v>M548</v>
          </cell>
          <cell r="F441" t="str">
            <v>South Africa</v>
          </cell>
          <cell r="G441">
            <v>2022</v>
          </cell>
          <cell r="H441">
            <v>16643</v>
          </cell>
        </row>
        <row r="442">
          <cell r="A442" t="str">
            <v>2022M549BU_Anglo American Platinum Managed Operations</v>
          </cell>
          <cell r="B442" t="str">
            <v>M549</v>
          </cell>
          <cell r="F442" t="str">
            <v>Anglo American Platinum Managed Operations</v>
          </cell>
          <cell r="G442">
            <v>2022</v>
          </cell>
          <cell r="H442">
            <v>16541</v>
          </cell>
        </row>
        <row r="443">
          <cell r="A443" t="str">
            <v>2023M549BU_Anglo American Platinum Managed Operations</v>
          </cell>
          <cell r="B443" t="str">
            <v>M549</v>
          </cell>
          <cell r="F443" t="str">
            <v>Anglo American Platinum Managed Operations</v>
          </cell>
          <cell r="G443">
            <v>2023</v>
          </cell>
          <cell r="H443">
            <v>18123.491785999999</v>
          </cell>
        </row>
        <row r="444">
          <cell r="A444" t="str">
            <v>2024M549BU_Anglo American Platinum Managed Operations</v>
          </cell>
          <cell r="B444" t="str">
            <v>M549</v>
          </cell>
          <cell r="F444" t="str">
            <v>Anglo American Platinum Managed Operations</v>
          </cell>
          <cell r="G444">
            <v>2024</v>
          </cell>
          <cell r="H444" t="str">
            <v>No Value</v>
          </cell>
        </row>
        <row r="445">
          <cell r="A445" t="str">
            <v>2023M550BU_Anglo American Platinum Managed Operations</v>
          </cell>
          <cell r="B445" t="str">
            <v>M550</v>
          </cell>
          <cell r="F445" t="str">
            <v>Anglo American Platinum Managed Operations</v>
          </cell>
          <cell r="G445">
            <v>2023</v>
          </cell>
          <cell r="H445">
            <v>1066.0741829999999</v>
          </cell>
        </row>
        <row r="446">
          <cell r="A446" t="str">
            <v>2024M550Zimbabwe_Zimbabwe</v>
          </cell>
          <cell r="B446" t="str">
            <v>M550</v>
          </cell>
          <cell r="F446" t="str">
            <v>Zimbabwe</v>
          </cell>
          <cell r="G446">
            <v>2024</v>
          </cell>
          <cell r="H446" t="str">
            <v>No Value</v>
          </cell>
        </row>
        <row r="447">
          <cell r="A447" t="str">
            <v>2022M550Zimbabwe_Zimbabwe</v>
          </cell>
          <cell r="B447" t="str">
            <v>M550</v>
          </cell>
          <cell r="F447" t="str">
            <v>Zimbabwe</v>
          </cell>
          <cell r="G447">
            <v>2022</v>
          </cell>
          <cell r="H447">
            <v>843</v>
          </cell>
        </row>
        <row r="448">
          <cell r="A448" t="str">
            <v>2022M551South Africa_South Africa</v>
          </cell>
          <cell r="B448" t="str">
            <v>M551</v>
          </cell>
          <cell r="F448" t="str">
            <v>South Africa</v>
          </cell>
          <cell r="G448">
            <v>2022</v>
          </cell>
          <cell r="H448">
            <v>15556</v>
          </cell>
        </row>
        <row r="449">
          <cell r="A449" t="str">
            <v>2024M551South Africa_South Africa</v>
          </cell>
          <cell r="B449" t="str">
            <v>M551</v>
          </cell>
          <cell r="F449" t="str">
            <v>South Africa</v>
          </cell>
          <cell r="G449">
            <v>2024</v>
          </cell>
          <cell r="H449" t="str">
            <v>No Value</v>
          </cell>
        </row>
        <row r="450">
          <cell r="A450" t="str">
            <v>2023M551BU_Anglo American Platinum Managed Operations</v>
          </cell>
          <cell r="B450" t="str">
            <v>M551</v>
          </cell>
          <cell r="F450" t="str">
            <v>Anglo American Platinum Managed Operations</v>
          </cell>
          <cell r="G450">
            <v>2023</v>
          </cell>
          <cell r="H450">
            <v>16861.462561</v>
          </cell>
        </row>
        <row r="451">
          <cell r="A451" t="str">
            <v>2023M552BU_Anglo American Platinum Managed Operations</v>
          </cell>
          <cell r="B451" t="str">
            <v>M552</v>
          </cell>
          <cell r="F451" t="str">
            <v>Anglo American Platinum Managed Operations</v>
          </cell>
          <cell r="G451">
            <v>2023</v>
          </cell>
          <cell r="H451">
            <v>18176.917871000001</v>
          </cell>
        </row>
        <row r="452">
          <cell r="A452" t="str">
            <v>2022M552BU_Anglo American Platinum Managed Operations</v>
          </cell>
          <cell r="B452" t="str">
            <v>M552</v>
          </cell>
          <cell r="F452" t="str">
            <v>Anglo American Platinum Managed Operations</v>
          </cell>
          <cell r="G452">
            <v>2022</v>
          </cell>
          <cell r="H452">
            <v>16595</v>
          </cell>
        </row>
        <row r="453">
          <cell r="A453" t="str">
            <v>2024M552BU_Anglo American Platinum Managed Operations</v>
          </cell>
          <cell r="B453" t="str">
            <v>M552</v>
          </cell>
          <cell r="F453" t="str">
            <v>Anglo American Platinum Managed Operations</v>
          </cell>
          <cell r="G453">
            <v>2024</v>
          </cell>
          <cell r="H453" t="str">
            <v>No Value</v>
          </cell>
        </row>
        <row r="454">
          <cell r="A454" t="str">
            <v>2024M553Zimbabwe_Zimbabwe</v>
          </cell>
          <cell r="B454" t="str">
            <v>M553</v>
          </cell>
          <cell r="F454" t="str">
            <v>Zimbabwe</v>
          </cell>
          <cell r="G454">
            <v>2024</v>
          </cell>
          <cell r="H454" t="str">
            <v>No Value</v>
          </cell>
        </row>
        <row r="455">
          <cell r="A455" t="str">
            <v>2023M553BU_Anglo American Platinum Managed Operations</v>
          </cell>
          <cell r="B455" t="str">
            <v>M553</v>
          </cell>
          <cell r="F455" t="str">
            <v>Anglo American Platinum Managed Operations</v>
          </cell>
          <cell r="G455">
            <v>2023</v>
          </cell>
          <cell r="H455">
            <v>1069.114824</v>
          </cell>
        </row>
        <row r="456">
          <cell r="A456" t="str">
            <v>2022M553Zimbabwe_Zimbabwe</v>
          </cell>
          <cell r="B456" t="str">
            <v>M553</v>
          </cell>
          <cell r="F456" t="str">
            <v>Zimbabwe</v>
          </cell>
          <cell r="G456">
            <v>2022</v>
          </cell>
          <cell r="H456">
            <v>849</v>
          </cell>
        </row>
        <row r="457">
          <cell r="A457" t="str">
            <v>2024M554South Africa_South Africa</v>
          </cell>
          <cell r="B457" t="str">
            <v>M554</v>
          </cell>
          <cell r="F457" t="str">
            <v>South Africa</v>
          </cell>
          <cell r="G457">
            <v>2024</v>
          </cell>
          <cell r="H457" t="str">
            <v>No Value</v>
          </cell>
        </row>
        <row r="458">
          <cell r="A458" t="str">
            <v>2022M554South Africa_South Africa</v>
          </cell>
          <cell r="B458" t="str">
            <v>M554</v>
          </cell>
          <cell r="F458" t="str">
            <v>South Africa</v>
          </cell>
          <cell r="G458">
            <v>2022</v>
          </cell>
          <cell r="H458">
            <v>15604</v>
          </cell>
        </row>
        <row r="459">
          <cell r="A459" t="str">
            <v>2023M554BU_Anglo American Platinum Managed Operations</v>
          </cell>
          <cell r="B459" t="str">
            <v>M554</v>
          </cell>
          <cell r="F459" t="str">
            <v>Anglo American Platinum Managed Operations</v>
          </cell>
          <cell r="G459">
            <v>2023</v>
          </cell>
          <cell r="H459">
            <v>16907.196123000002</v>
          </cell>
        </row>
        <row r="460">
          <cell r="A460" t="str">
            <v>2024M22BU_Anglo American Platinum Managed Operations</v>
          </cell>
          <cell r="B460" t="str">
            <v>M22</v>
          </cell>
          <cell r="F460" t="str">
            <v>Anglo American Platinum Managed Operations</v>
          </cell>
          <cell r="G460">
            <v>2024</v>
          </cell>
          <cell r="H460">
            <v>23097</v>
          </cell>
        </row>
        <row r="461">
          <cell r="A461" t="str">
            <v>2022M22BU_Anglo American Platinum Managed Operations</v>
          </cell>
          <cell r="B461" t="str">
            <v>M22</v>
          </cell>
          <cell r="F461" t="str">
            <v>Anglo American Platinum Managed Operations</v>
          </cell>
          <cell r="G461">
            <v>2022</v>
          </cell>
          <cell r="H461">
            <v>26846</v>
          </cell>
        </row>
        <row r="462">
          <cell r="A462" t="str">
            <v>2023M22BU_Anglo American Platinum Managed Operations</v>
          </cell>
          <cell r="B462" t="str">
            <v>M22</v>
          </cell>
          <cell r="F462" t="str">
            <v>Anglo American Platinum Managed Operations</v>
          </cell>
          <cell r="G462">
            <v>2023</v>
          </cell>
          <cell r="H462">
            <v>24608</v>
          </cell>
        </row>
        <row r="463">
          <cell r="A463" t="str">
            <v>2024M23BU_Anglo American Platinum Managed Operations</v>
          </cell>
          <cell r="B463" t="str">
            <v>M23</v>
          </cell>
          <cell r="F463" t="str">
            <v>Anglo American Platinum Managed Operations</v>
          </cell>
          <cell r="G463">
            <v>2024</v>
          </cell>
          <cell r="H463">
            <v>223</v>
          </cell>
        </row>
        <row r="464">
          <cell r="A464" t="str">
            <v>2022M23BU_Anglo American Platinum Managed Operations</v>
          </cell>
          <cell r="B464" t="str">
            <v>M23</v>
          </cell>
          <cell r="F464" t="str">
            <v>Anglo American Platinum Managed Operations</v>
          </cell>
          <cell r="G464">
            <v>2022</v>
          </cell>
          <cell r="H464">
            <v>16</v>
          </cell>
        </row>
        <row r="465">
          <cell r="A465" t="str">
            <v>2023M23BU_Anglo American Platinum Managed Operations</v>
          </cell>
          <cell r="B465" t="str">
            <v>M23</v>
          </cell>
          <cell r="F465" t="str">
            <v>Anglo American Platinum Managed Operations</v>
          </cell>
          <cell r="G465">
            <v>2023</v>
          </cell>
          <cell r="H465">
            <v>546</v>
          </cell>
        </row>
        <row r="466">
          <cell r="A466" t="str">
            <v>2024M24BU_Anglo American Platinum Managed Operations</v>
          </cell>
          <cell r="B466" t="str">
            <v>M24</v>
          </cell>
          <cell r="F466" t="str">
            <v>Anglo American Platinum Managed Operations</v>
          </cell>
          <cell r="G466">
            <v>2024</v>
          </cell>
          <cell r="H466">
            <v>446</v>
          </cell>
        </row>
        <row r="467">
          <cell r="A467" t="str">
            <v>2023M24BU_Anglo American Platinum Managed Operations</v>
          </cell>
          <cell r="B467" t="str">
            <v>M24</v>
          </cell>
          <cell r="F467" t="str">
            <v>Anglo American Platinum Managed Operations</v>
          </cell>
          <cell r="G467">
            <v>2023</v>
          </cell>
          <cell r="H467">
            <v>466</v>
          </cell>
        </row>
        <row r="468">
          <cell r="A468" t="str">
            <v>2022M24BU_Anglo American Platinum Managed Operations</v>
          </cell>
          <cell r="B468" t="str">
            <v>M24</v>
          </cell>
          <cell r="F468" t="str">
            <v>Anglo American Platinum Managed Operations</v>
          </cell>
          <cell r="G468">
            <v>2022</v>
          </cell>
          <cell r="H468">
            <v>288</v>
          </cell>
        </row>
        <row r="469">
          <cell r="A469" t="str">
            <v>2024M25BU_Anglo American Platinum Managed Operations</v>
          </cell>
          <cell r="B469" t="str">
            <v>M25</v>
          </cell>
          <cell r="F469" t="str">
            <v>Anglo American Platinum Managed Operations</v>
          </cell>
          <cell r="G469">
            <v>2024</v>
          </cell>
          <cell r="H469">
            <v>669</v>
          </cell>
        </row>
        <row r="470">
          <cell r="A470" t="str">
            <v>2023M25BU_Anglo American Platinum Managed Operations</v>
          </cell>
          <cell r="B470" t="str">
            <v>M25</v>
          </cell>
          <cell r="F470" t="str">
            <v>Anglo American Platinum Managed Operations</v>
          </cell>
          <cell r="G470">
            <v>2023</v>
          </cell>
          <cell r="H470">
            <v>1012</v>
          </cell>
        </row>
        <row r="471">
          <cell r="A471" t="str">
            <v>2022M25BU_Anglo American Platinum Managed Operations</v>
          </cell>
          <cell r="B471" t="str">
            <v>M25</v>
          </cell>
          <cell r="F471" t="str">
            <v>Anglo American Platinum Managed Operations</v>
          </cell>
          <cell r="G471">
            <v>2022</v>
          </cell>
          <cell r="H471">
            <v>304</v>
          </cell>
        </row>
        <row r="472">
          <cell r="A472" t="str">
            <v>2022M26BU_Anglo American Platinum Managed Operations</v>
          </cell>
          <cell r="B472" t="str">
            <v>M26</v>
          </cell>
          <cell r="F472" t="str">
            <v>Anglo American Platinum Managed Operations</v>
          </cell>
          <cell r="G472">
            <v>2022</v>
          </cell>
          <cell r="H472">
            <v>42277</v>
          </cell>
        </row>
        <row r="473">
          <cell r="A473" t="str">
            <v>2023M26BU_Anglo American Platinum Managed Operations</v>
          </cell>
          <cell r="B473" t="str">
            <v>M26</v>
          </cell>
          <cell r="F473" t="str">
            <v>Anglo American Platinum Managed Operations</v>
          </cell>
          <cell r="G473">
            <v>2023</v>
          </cell>
          <cell r="H473">
            <v>45777</v>
          </cell>
        </row>
        <row r="474">
          <cell r="A474" t="str">
            <v>2024M26BU_Anglo American Platinum Managed Operations</v>
          </cell>
          <cell r="B474" t="str">
            <v>M26</v>
          </cell>
          <cell r="F474" t="str">
            <v>Anglo American Platinum Managed Operations</v>
          </cell>
          <cell r="G474">
            <v>2024</v>
          </cell>
          <cell r="H474">
            <v>42106</v>
          </cell>
        </row>
        <row r="475">
          <cell r="A475" t="str">
            <v>2024M743BU_Anglo American Platinum Managed Operations</v>
          </cell>
          <cell r="B475" t="str">
            <v>M743</v>
          </cell>
          <cell r="F475" t="str">
            <v>Anglo American Platinum Managed Operations</v>
          </cell>
          <cell r="G475">
            <v>2024</v>
          </cell>
          <cell r="H475">
            <v>15839</v>
          </cell>
        </row>
        <row r="476">
          <cell r="A476" t="str">
            <v>2023M743BU_Anglo American Platinum Managed Operations</v>
          </cell>
          <cell r="B476" t="str">
            <v>M743</v>
          </cell>
          <cell r="F476" t="str">
            <v>Anglo American Platinum Managed Operations</v>
          </cell>
          <cell r="G476">
            <v>2023</v>
          </cell>
          <cell r="H476">
            <v>16865</v>
          </cell>
        </row>
        <row r="477">
          <cell r="A477" t="str">
            <v>2022M743BU_Anglo American Platinum Managed Operations</v>
          </cell>
          <cell r="B477" t="str">
            <v>M743</v>
          </cell>
          <cell r="F477" t="str">
            <v>Anglo American Platinum Managed Operations</v>
          </cell>
          <cell r="G477">
            <v>2022</v>
          </cell>
          <cell r="H477">
            <v>16449</v>
          </cell>
        </row>
        <row r="478">
          <cell r="A478" t="str">
            <v>2022M744BU_Anglo American Platinum Managed Operations</v>
          </cell>
          <cell r="B478" t="str">
            <v>M744</v>
          </cell>
          <cell r="F478" t="str">
            <v>Anglo American Platinum Managed Operations</v>
          </cell>
          <cell r="G478">
            <v>2022</v>
          </cell>
          <cell r="H478">
            <v>16</v>
          </cell>
        </row>
        <row r="479">
          <cell r="A479" t="str">
            <v>2023M744BU_Anglo American Platinum Managed Operations</v>
          </cell>
          <cell r="B479" t="str">
            <v>M744</v>
          </cell>
          <cell r="F479" t="str">
            <v>Anglo American Platinum Managed Operations</v>
          </cell>
          <cell r="G479">
            <v>2023</v>
          </cell>
          <cell r="H479">
            <v>16</v>
          </cell>
        </row>
        <row r="480">
          <cell r="A480" t="str">
            <v>2024M744BU_Anglo American Platinum Managed Operations</v>
          </cell>
          <cell r="B480" t="str">
            <v>M744</v>
          </cell>
          <cell r="F480" t="str">
            <v>Anglo American Platinum Managed Operations</v>
          </cell>
          <cell r="G480">
            <v>2024</v>
          </cell>
          <cell r="H480">
            <v>7</v>
          </cell>
        </row>
        <row r="481">
          <cell r="A481" t="str">
            <v>2023M524BU_Anglo American Platinum Managed Operations</v>
          </cell>
          <cell r="B481" t="str">
            <v>M524</v>
          </cell>
          <cell r="F481" t="str">
            <v>Anglo American Platinum Managed Operations</v>
          </cell>
          <cell r="G481">
            <v>2023</v>
          </cell>
          <cell r="H481">
            <v>3366298438</v>
          </cell>
        </row>
        <row r="482">
          <cell r="A482" t="str">
            <v>2022M524BU_Anglo American Platinum Managed Operations</v>
          </cell>
          <cell r="B482" t="str">
            <v>M524</v>
          </cell>
          <cell r="F482" t="str">
            <v>Anglo American Platinum Managed Operations</v>
          </cell>
          <cell r="G482">
            <v>2022</v>
          </cell>
          <cell r="H482">
            <v>3230</v>
          </cell>
        </row>
        <row r="483">
          <cell r="A483" t="str">
            <v>2024M524BU_Anglo American Platinum Managed Operations</v>
          </cell>
          <cell r="B483" t="str">
            <v>M524</v>
          </cell>
          <cell r="F483" t="str">
            <v>Anglo American Platinum Managed Operations</v>
          </cell>
          <cell r="G483">
            <v>2024</v>
          </cell>
          <cell r="H483">
            <v>3662164903</v>
          </cell>
        </row>
        <row r="484">
          <cell r="A484" t="str">
            <v>2024M525BU_Anglo American Platinum Managed Operations</v>
          </cell>
          <cell r="B484" t="str">
            <v>M525</v>
          </cell>
          <cell r="F484" t="str">
            <v>Anglo American Platinum Managed Operations</v>
          </cell>
          <cell r="G484">
            <v>2024</v>
          </cell>
          <cell r="H484">
            <v>314623691</v>
          </cell>
        </row>
        <row r="485">
          <cell r="A485" t="str">
            <v>2022M525BU_Anglo American Platinum Managed Operations</v>
          </cell>
          <cell r="B485" t="str">
            <v>M525</v>
          </cell>
          <cell r="F485" t="str">
            <v>Anglo American Platinum Managed Operations</v>
          </cell>
          <cell r="G485">
            <v>2022</v>
          </cell>
          <cell r="H485">
            <v>225</v>
          </cell>
        </row>
        <row r="486">
          <cell r="A486" t="str">
            <v>2023M525BU_Anglo American Platinum Managed Operations</v>
          </cell>
          <cell r="B486" t="str">
            <v>M525</v>
          </cell>
          <cell r="F486" t="str">
            <v>Anglo American Platinum Managed Operations</v>
          </cell>
          <cell r="G486">
            <v>2023</v>
          </cell>
          <cell r="H486">
            <v>253360422</v>
          </cell>
        </row>
        <row r="487">
          <cell r="A487" t="str">
            <v>2022M526BU_Anglo American Platinum Managed Operations</v>
          </cell>
          <cell r="B487" t="str">
            <v>M526</v>
          </cell>
          <cell r="F487" t="str">
            <v>Anglo American Platinum Managed Operations</v>
          </cell>
          <cell r="G487">
            <v>2022</v>
          </cell>
          <cell r="H487">
            <v>3005</v>
          </cell>
        </row>
        <row r="488">
          <cell r="A488" t="str">
            <v>2023M526BU_Anglo American Platinum Managed Operations</v>
          </cell>
          <cell r="B488" t="str">
            <v>M526</v>
          </cell>
          <cell r="F488" t="str">
            <v>Anglo American Platinum Managed Operations</v>
          </cell>
          <cell r="G488">
            <v>2023</v>
          </cell>
          <cell r="H488">
            <v>3112938016</v>
          </cell>
        </row>
        <row r="489">
          <cell r="A489" t="str">
            <v>2024M526BU_Anglo American Platinum Managed Operations</v>
          </cell>
          <cell r="B489" t="str">
            <v>M526</v>
          </cell>
          <cell r="F489" t="str">
            <v>Anglo American Platinum Managed Operations</v>
          </cell>
          <cell r="G489">
            <v>2024</v>
          </cell>
          <cell r="H489">
            <v>3332774889</v>
          </cell>
        </row>
        <row r="490">
          <cell r="A490" t="str">
            <v>2024M671BU_Anglo American Platinum Managed Operations</v>
          </cell>
          <cell r="B490" t="str">
            <v>M671</v>
          </cell>
          <cell r="F490" t="str">
            <v>Anglo American Platinum Managed Operations</v>
          </cell>
          <cell r="G490">
            <v>2024</v>
          </cell>
          <cell r="H490">
            <v>1865</v>
          </cell>
        </row>
        <row r="491">
          <cell r="A491" t="str">
            <v>2022M671BU_Anglo American Platinum Managed Operations</v>
          </cell>
          <cell r="B491" t="str">
            <v>M671</v>
          </cell>
          <cell r="F491" t="str">
            <v>Anglo American Platinum Managed Operations</v>
          </cell>
          <cell r="G491">
            <v>2022</v>
          </cell>
          <cell r="H491">
            <v>2687</v>
          </cell>
        </row>
        <row r="492">
          <cell r="A492" t="str">
            <v>2023M671BU_Anglo American Platinum Managed Operations</v>
          </cell>
          <cell r="B492" t="str">
            <v>M671</v>
          </cell>
          <cell r="F492" t="str">
            <v>Anglo American Platinum Managed Operations</v>
          </cell>
          <cell r="G492">
            <v>2023</v>
          </cell>
          <cell r="H492">
            <v>2548</v>
          </cell>
        </row>
        <row r="493">
          <cell r="A493" t="str">
            <v>2024M672BU_Anglo American Platinum Managed Operations</v>
          </cell>
          <cell r="B493" t="str">
            <v>M672</v>
          </cell>
          <cell r="F493" t="str">
            <v>Anglo American Platinum Managed Operations</v>
          </cell>
          <cell r="G493">
            <v>2024</v>
          </cell>
          <cell r="H493">
            <v>53</v>
          </cell>
        </row>
        <row r="494">
          <cell r="A494" t="str">
            <v>2022M672BU_Anglo American Platinum Managed Operations</v>
          </cell>
          <cell r="B494" t="str">
            <v>M672</v>
          </cell>
          <cell r="F494" t="str">
            <v>Anglo American Platinum Managed Operations</v>
          </cell>
          <cell r="G494">
            <v>2022</v>
          </cell>
          <cell r="H494">
            <v>26</v>
          </cell>
        </row>
        <row r="495">
          <cell r="A495" t="str">
            <v>2023M672BU_Anglo American Platinum Managed Operations</v>
          </cell>
          <cell r="B495" t="str">
            <v>M672</v>
          </cell>
          <cell r="F495" t="str">
            <v>Anglo American Platinum Managed Operations</v>
          </cell>
          <cell r="G495">
            <v>2023</v>
          </cell>
          <cell r="H495">
            <v>25</v>
          </cell>
        </row>
        <row r="496">
          <cell r="A496" t="str">
            <v>2023M682BU_Anglo American Platinum Managed Operations</v>
          </cell>
          <cell r="B496" t="str">
            <v>M682</v>
          </cell>
          <cell r="F496" t="str">
            <v>Anglo American Platinum Managed Operations</v>
          </cell>
          <cell r="G496">
            <v>2023</v>
          </cell>
          <cell r="H496">
            <v>1810</v>
          </cell>
        </row>
        <row r="497">
          <cell r="A497" t="str">
            <v>2024M682BU_Anglo American Platinum Managed Operations</v>
          </cell>
          <cell r="B497" t="str">
            <v>M682</v>
          </cell>
          <cell r="F497" t="str">
            <v>Anglo American Platinum Managed Operations</v>
          </cell>
          <cell r="G497">
            <v>2024</v>
          </cell>
          <cell r="H497">
            <v>1482</v>
          </cell>
        </row>
        <row r="498">
          <cell r="A498" t="str">
            <v>2022M682BU_Anglo American Platinum Managed Operations</v>
          </cell>
          <cell r="B498" t="str">
            <v>M682</v>
          </cell>
          <cell r="F498" t="str">
            <v>Anglo American Platinum Managed Operations</v>
          </cell>
          <cell r="G498">
            <v>2022</v>
          </cell>
          <cell r="H498">
            <v>1878</v>
          </cell>
        </row>
        <row r="499">
          <cell r="A499" t="str">
            <v>2023M683BU_Anglo American Platinum Managed Operations</v>
          </cell>
          <cell r="B499" t="str">
            <v>M683</v>
          </cell>
          <cell r="F499" t="str">
            <v>Anglo American Platinum Managed Operations</v>
          </cell>
          <cell r="G499">
            <v>2023</v>
          </cell>
          <cell r="H499">
            <v>738</v>
          </cell>
        </row>
        <row r="500">
          <cell r="A500" t="str">
            <v>2022M683BU_Anglo American Platinum Managed Operations</v>
          </cell>
          <cell r="B500" t="str">
            <v>M683</v>
          </cell>
          <cell r="F500" t="str">
            <v>Anglo American Platinum Managed Operations</v>
          </cell>
          <cell r="G500">
            <v>2022</v>
          </cell>
          <cell r="H500">
            <v>809</v>
          </cell>
        </row>
        <row r="501">
          <cell r="A501" t="str">
            <v>2024M683BU_Anglo American Platinum Managed Operations</v>
          </cell>
          <cell r="B501" t="str">
            <v>M683</v>
          </cell>
          <cell r="F501" t="str">
            <v>Anglo American Platinum Managed Operations</v>
          </cell>
          <cell r="G501">
            <v>2024</v>
          </cell>
          <cell r="H501">
            <v>383</v>
          </cell>
        </row>
        <row r="502">
          <cell r="A502" t="str">
            <v>2022M684BU_Anglo American Platinum Managed Operations</v>
          </cell>
          <cell r="B502" t="str">
            <v>M684</v>
          </cell>
          <cell r="F502" t="str">
            <v>Anglo American Platinum Managed Operations</v>
          </cell>
          <cell r="G502">
            <v>2022</v>
          </cell>
          <cell r="H502">
            <v>2687</v>
          </cell>
        </row>
        <row r="503">
          <cell r="A503" t="str">
            <v>2022M690BU_Anglo American Platinum Managed Operations</v>
          </cell>
          <cell r="B503" t="str">
            <v>M690</v>
          </cell>
          <cell r="F503" t="str">
            <v>Anglo American Platinum Managed Operations</v>
          </cell>
          <cell r="G503">
            <v>2022</v>
          </cell>
          <cell r="H503">
            <v>28.42</v>
          </cell>
        </row>
        <row r="504">
          <cell r="A504" t="str">
            <v>2023M690BU_Anglo American Platinum Managed Operations</v>
          </cell>
          <cell r="B504" t="str">
            <v>M690</v>
          </cell>
          <cell r="F504" t="str">
            <v>Anglo American Platinum Managed Operations</v>
          </cell>
          <cell r="G504">
            <v>2023</v>
          </cell>
          <cell r="H504">
            <v>25</v>
          </cell>
        </row>
        <row r="505">
          <cell r="A505" t="str">
            <v>2024M690BU_Anglo American Platinum Managed Operations</v>
          </cell>
          <cell r="B505" t="str">
            <v>M690</v>
          </cell>
          <cell r="F505" t="str">
            <v>Anglo American Platinum Managed Operations</v>
          </cell>
          <cell r="G505">
            <v>2024</v>
          </cell>
          <cell r="H505">
            <v>30</v>
          </cell>
        </row>
        <row r="506">
          <cell r="A506" t="str">
            <v>2024M691BU_Anglo American Platinum Managed Operations</v>
          </cell>
          <cell r="B506" t="str">
            <v>M691</v>
          </cell>
          <cell r="F506" t="str">
            <v>Anglo American Platinum Managed Operations</v>
          </cell>
          <cell r="G506">
            <v>2024</v>
          </cell>
          <cell r="H506">
            <v>27</v>
          </cell>
        </row>
        <row r="507">
          <cell r="A507" t="str">
            <v>2022M691BU_Anglo American Platinum Managed Operations</v>
          </cell>
          <cell r="B507" t="str">
            <v>M691</v>
          </cell>
          <cell r="F507" t="str">
            <v>Anglo American Platinum Managed Operations</v>
          </cell>
          <cell r="G507">
            <v>2022</v>
          </cell>
          <cell r="H507">
            <v>26.26</v>
          </cell>
        </row>
        <row r="508">
          <cell r="A508" t="str">
            <v>2023M691BU_Anglo American Platinum Managed Operations</v>
          </cell>
          <cell r="B508" t="str">
            <v>M691</v>
          </cell>
          <cell r="F508" t="str">
            <v>Anglo American Platinum Managed Operations</v>
          </cell>
          <cell r="G508">
            <v>2023</v>
          </cell>
          <cell r="H508">
            <v>27</v>
          </cell>
        </row>
        <row r="509">
          <cell r="A509" t="str">
            <v>2024M692BU_Anglo American Platinum Managed Operations</v>
          </cell>
          <cell r="B509" t="str">
            <v>M692</v>
          </cell>
          <cell r="F509" t="str">
            <v>Anglo American Platinum Managed Operations</v>
          </cell>
          <cell r="G509">
            <v>2024</v>
          </cell>
          <cell r="H509">
            <v>29</v>
          </cell>
        </row>
        <row r="510">
          <cell r="A510" t="str">
            <v>2022M692BU_Anglo American Platinum Managed Operations</v>
          </cell>
          <cell r="B510" t="str">
            <v>M692</v>
          </cell>
          <cell r="F510" t="str">
            <v>Anglo American Platinum Managed Operations</v>
          </cell>
          <cell r="G510">
            <v>2022</v>
          </cell>
          <cell r="H510">
            <v>27.18</v>
          </cell>
        </row>
        <row r="511">
          <cell r="A511" t="str">
            <v>2023M692BU_Anglo American Platinum Managed Operations</v>
          </cell>
          <cell r="B511" t="str">
            <v>M692</v>
          </cell>
          <cell r="F511" t="str">
            <v>Anglo American Platinum Managed Operations</v>
          </cell>
          <cell r="G511">
            <v>2023</v>
          </cell>
          <cell r="H511">
            <v>29</v>
          </cell>
        </row>
        <row r="512">
          <cell r="A512" t="str">
            <v>2023M693BU_Anglo American Platinum Managed Operations</v>
          </cell>
          <cell r="B512" t="str">
            <v>M693</v>
          </cell>
          <cell r="F512" t="str">
            <v>Anglo American Platinum Managed Operations</v>
          </cell>
          <cell r="G512">
            <v>2023</v>
          </cell>
          <cell r="H512">
            <v>18</v>
          </cell>
        </row>
        <row r="513">
          <cell r="A513" t="str">
            <v>2022M693BU_Anglo American Platinum Managed Operations</v>
          </cell>
          <cell r="B513" t="str">
            <v>M693</v>
          </cell>
          <cell r="F513" t="str">
            <v>Anglo American Platinum Managed Operations</v>
          </cell>
          <cell r="G513">
            <v>2022</v>
          </cell>
          <cell r="H513">
            <v>19</v>
          </cell>
        </row>
        <row r="514">
          <cell r="A514" t="str">
            <v>2024M693BU_Anglo American Platinum Managed Operations</v>
          </cell>
          <cell r="B514" t="str">
            <v>M693</v>
          </cell>
          <cell r="F514" t="str">
            <v>Anglo American Platinum Managed Operations</v>
          </cell>
          <cell r="G514">
            <v>2024</v>
          </cell>
          <cell r="H514">
            <v>18</v>
          </cell>
        </row>
        <row r="515">
          <cell r="A515" t="str">
            <v>2023M694BU_Anglo American Platinum Managed Operations</v>
          </cell>
          <cell r="B515" t="str">
            <v>M694</v>
          </cell>
          <cell r="F515" t="str">
            <v>Anglo American Platinum Managed Operations</v>
          </cell>
          <cell r="G515">
            <v>2023</v>
          </cell>
          <cell r="H515">
            <v>22334</v>
          </cell>
        </row>
        <row r="516">
          <cell r="A516" t="str">
            <v>2022M694BU_Anglo American Platinum Managed Operations</v>
          </cell>
          <cell r="B516" t="str">
            <v>M694</v>
          </cell>
          <cell r="F516" t="str">
            <v>Anglo American Platinum Managed Operations</v>
          </cell>
          <cell r="G516">
            <v>2022</v>
          </cell>
          <cell r="H516">
            <v>21724</v>
          </cell>
        </row>
        <row r="517">
          <cell r="A517" t="str">
            <v>2024M694BU_Anglo American Platinum Managed Operations</v>
          </cell>
          <cell r="B517" t="str">
            <v>M694</v>
          </cell>
          <cell r="F517" t="str">
            <v>Anglo American Platinum Managed Operations</v>
          </cell>
          <cell r="G517">
            <v>2024</v>
          </cell>
          <cell r="H517">
            <v>19637</v>
          </cell>
        </row>
        <row r="518">
          <cell r="A518" t="str">
            <v>2023M695BU_Anglo American Platinum Managed Operations</v>
          </cell>
          <cell r="B518" t="str">
            <v>M695</v>
          </cell>
          <cell r="F518" t="str">
            <v>Anglo American Platinum Managed Operations</v>
          </cell>
          <cell r="G518">
            <v>2023</v>
          </cell>
          <cell r="H518">
            <v>3906</v>
          </cell>
        </row>
        <row r="519">
          <cell r="A519" t="str">
            <v>2022M695BU_Anglo American Platinum Managed Operations</v>
          </cell>
          <cell r="B519" t="str">
            <v>M695</v>
          </cell>
          <cell r="F519" t="str">
            <v>Anglo American Platinum Managed Operations</v>
          </cell>
          <cell r="G519">
            <v>2022</v>
          </cell>
          <cell r="H519">
            <v>3648</v>
          </cell>
        </row>
        <row r="520">
          <cell r="A520" t="str">
            <v>2024M695BU_Anglo American Platinum Managed Operations</v>
          </cell>
          <cell r="B520" t="str">
            <v>M695</v>
          </cell>
          <cell r="F520" t="str">
            <v>Anglo American Platinum Managed Operations</v>
          </cell>
          <cell r="G520">
            <v>2024</v>
          </cell>
          <cell r="H520">
            <v>3122</v>
          </cell>
        </row>
        <row r="521">
          <cell r="A521" t="str">
            <v>2024M696BU_Anglo American Platinum Managed Operations</v>
          </cell>
          <cell r="B521" t="str">
            <v>M696</v>
          </cell>
          <cell r="F521" t="str">
            <v>Anglo American Platinum Managed Operations</v>
          </cell>
          <cell r="G521">
            <v>2024</v>
          </cell>
          <cell r="H521">
            <v>15165</v>
          </cell>
        </row>
        <row r="522">
          <cell r="A522" t="str">
            <v>2023M696BU_Anglo American Platinum Managed Operations</v>
          </cell>
          <cell r="B522" t="str">
            <v>M696</v>
          </cell>
          <cell r="F522" t="str">
            <v>Anglo American Platinum Managed Operations</v>
          </cell>
          <cell r="G522">
            <v>2023</v>
          </cell>
          <cell r="H522">
            <v>16691</v>
          </cell>
        </row>
        <row r="523">
          <cell r="A523" t="str">
            <v>2022M696BU_Anglo American Platinum Managed Operations</v>
          </cell>
          <cell r="B523" t="str">
            <v>M696</v>
          </cell>
          <cell r="F523" t="str">
            <v>Anglo American Platinum Managed Operations</v>
          </cell>
          <cell r="G523">
            <v>2022</v>
          </cell>
          <cell r="H523">
            <v>16436</v>
          </cell>
        </row>
        <row r="524">
          <cell r="A524" t="str">
            <v>2022M697BU_Anglo American Platinum Managed Operations</v>
          </cell>
          <cell r="B524" t="str">
            <v>M697</v>
          </cell>
          <cell r="F524" t="str">
            <v>Anglo American Platinum Managed Operations</v>
          </cell>
          <cell r="G524">
            <v>2022</v>
          </cell>
          <cell r="H524">
            <v>1640</v>
          </cell>
        </row>
        <row r="525">
          <cell r="A525" t="str">
            <v>2024M697BU_Anglo American Platinum Managed Operations</v>
          </cell>
          <cell r="B525" t="str">
            <v>M697</v>
          </cell>
          <cell r="F525" t="str">
            <v>Anglo American Platinum Managed Operations</v>
          </cell>
          <cell r="G525">
            <v>2024</v>
          </cell>
          <cell r="H525">
            <v>1350</v>
          </cell>
        </row>
        <row r="526">
          <cell r="A526" t="str">
            <v>2023M697BU_Anglo American Platinum Managed Operations</v>
          </cell>
          <cell r="B526" t="str">
            <v>M697</v>
          </cell>
          <cell r="F526" t="str">
            <v>Anglo American Platinum Managed Operations</v>
          </cell>
          <cell r="G526">
            <v>2023</v>
          </cell>
          <cell r="H526">
            <v>1737</v>
          </cell>
        </row>
        <row r="527">
          <cell r="A527" t="str">
            <v>2024M272BU_Anglo American Platinum Managed Operations</v>
          </cell>
          <cell r="B527" t="str">
            <v>M272</v>
          </cell>
          <cell r="F527" t="str">
            <v>Anglo American Platinum Managed Operations</v>
          </cell>
          <cell r="G527">
            <v>2024</v>
          </cell>
          <cell r="H527">
            <v>-2697</v>
          </cell>
        </row>
        <row r="528">
          <cell r="A528" t="str">
            <v>2023M272BU_Anglo American Platinum Managed Operations</v>
          </cell>
          <cell r="B528" t="str">
            <v>M272</v>
          </cell>
          <cell r="F528" t="str">
            <v>Anglo American Platinum Managed Operations</v>
          </cell>
          <cell r="G528">
            <v>2023</v>
          </cell>
          <cell r="H528">
            <v>622</v>
          </cell>
        </row>
        <row r="529">
          <cell r="A529" t="str">
            <v>2022M272BU_Anglo American Platinum Managed Operations</v>
          </cell>
          <cell r="B529" t="str">
            <v>M272</v>
          </cell>
          <cell r="F529" t="str">
            <v>Anglo American Platinum Managed Operations</v>
          </cell>
          <cell r="G529">
            <v>2022</v>
          </cell>
          <cell r="H529">
            <v>-1096</v>
          </cell>
        </row>
        <row r="530">
          <cell r="A530" t="str">
            <v>2024M277BU_Anglo American Platinum Managed Operations</v>
          </cell>
          <cell r="B530" t="str">
            <v>M277</v>
          </cell>
          <cell r="F530" t="str">
            <v>Anglo American Platinum Managed Operations</v>
          </cell>
          <cell r="G530">
            <v>2024</v>
          </cell>
          <cell r="H530">
            <v>18289</v>
          </cell>
        </row>
        <row r="531">
          <cell r="A531" t="str">
            <v>2022M277BU_Anglo American Platinum Managed Operations</v>
          </cell>
          <cell r="B531" t="str">
            <v>M277</v>
          </cell>
          <cell r="F531" t="str">
            <v>Anglo American Platinum Managed Operations</v>
          </cell>
          <cell r="G531">
            <v>2022</v>
          </cell>
          <cell r="H531">
            <v>20377</v>
          </cell>
        </row>
        <row r="532">
          <cell r="A532" t="str">
            <v>2023M277BU_Anglo American Platinum Managed Operations</v>
          </cell>
          <cell r="B532" t="str">
            <v>M277</v>
          </cell>
          <cell r="F532" t="str">
            <v>Anglo American Platinum Managed Operations</v>
          </cell>
          <cell r="G532">
            <v>2023</v>
          </cell>
          <cell r="H532">
            <v>20999</v>
          </cell>
        </row>
        <row r="533">
          <cell r="A533" t="str">
            <v>2024M278BU_Anglo American Platinum Managed Operations</v>
          </cell>
          <cell r="B533" t="str">
            <v>M278</v>
          </cell>
          <cell r="F533" t="str">
            <v>Anglo American Platinum Managed Operations</v>
          </cell>
          <cell r="G533">
            <v>2024</v>
          </cell>
          <cell r="H533">
            <v>1147</v>
          </cell>
        </row>
        <row r="534">
          <cell r="A534" t="str">
            <v>2022M278BU_Anglo American Platinum Managed Operations</v>
          </cell>
          <cell r="B534" t="str">
            <v>M278</v>
          </cell>
          <cell r="F534" t="str">
            <v>Anglo American Platinum Managed Operations</v>
          </cell>
          <cell r="G534">
            <v>2022</v>
          </cell>
          <cell r="H534">
            <v>632</v>
          </cell>
        </row>
        <row r="535">
          <cell r="A535" t="str">
            <v>2023M278BU_Anglo American Platinum Managed Operations</v>
          </cell>
          <cell r="B535" t="str">
            <v>M278</v>
          </cell>
          <cell r="F535" t="str">
            <v>Anglo American Platinum Managed Operations</v>
          </cell>
          <cell r="G535">
            <v>2023</v>
          </cell>
          <cell r="H535">
            <v>1117</v>
          </cell>
        </row>
        <row r="536">
          <cell r="A536" t="str">
            <v>2022M279BU_Anglo American Platinum Managed Operations</v>
          </cell>
          <cell r="B536" t="str">
            <v>M279</v>
          </cell>
          <cell r="F536" t="str">
            <v>Anglo American Platinum Managed Operations</v>
          </cell>
          <cell r="G536">
            <v>2022</v>
          </cell>
          <cell r="H536">
            <v>19745</v>
          </cell>
        </row>
        <row r="537">
          <cell r="A537" t="str">
            <v>2024M279BU_Anglo American Platinum Managed Operations</v>
          </cell>
          <cell r="B537" t="str">
            <v>M279</v>
          </cell>
          <cell r="F537" t="str">
            <v>Anglo American Platinum Managed Operations</v>
          </cell>
          <cell r="G537">
            <v>2024</v>
          </cell>
          <cell r="H537">
            <v>17142</v>
          </cell>
        </row>
        <row r="538">
          <cell r="A538" t="str">
            <v>2023M279BU_Anglo American Platinum Managed Operations</v>
          </cell>
          <cell r="B538" t="str">
            <v>M279</v>
          </cell>
          <cell r="F538" t="str">
            <v>Anglo American Platinum Managed Operations</v>
          </cell>
          <cell r="G538">
            <v>2023</v>
          </cell>
          <cell r="H538">
            <v>19882</v>
          </cell>
        </row>
        <row r="539">
          <cell r="A539" t="str">
            <v>2023M280BU_Anglo American Platinum Managed Operations</v>
          </cell>
          <cell r="B539" t="str">
            <v>M280</v>
          </cell>
          <cell r="F539" t="str">
            <v>Anglo American Platinum Managed Operations</v>
          </cell>
          <cell r="G539">
            <v>2023</v>
          </cell>
          <cell r="H539">
            <v>510</v>
          </cell>
        </row>
        <row r="540">
          <cell r="A540" t="str">
            <v>2022M280BU_Anglo American Platinum Managed Operations</v>
          </cell>
          <cell r="B540" t="str">
            <v>M280</v>
          </cell>
          <cell r="F540" t="str">
            <v>Anglo American Platinum Managed Operations</v>
          </cell>
          <cell r="G540">
            <v>2022</v>
          </cell>
          <cell r="H540">
            <v>569</v>
          </cell>
        </row>
        <row r="541">
          <cell r="A541" t="str">
            <v>2024M280BU_Anglo American Platinum Managed Operations</v>
          </cell>
          <cell r="B541" t="str">
            <v>M280</v>
          </cell>
          <cell r="F541" t="str">
            <v>Anglo American Platinum Managed Operations</v>
          </cell>
          <cell r="G541">
            <v>2024</v>
          </cell>
          <cell r="H541">
            <v>1</v>
          </cell>
        </row>
        <row r="542">
          <cell r="A542" t="str">
            <v>2024M281BU_Anglo American Platinum Managed Operations</v>
          </cell>
          <cell r="B542" t="str">
            <v>M281</v>
          </cell>
          <cell r="F542" t="str">
            <v>Anglo American Platinum Managed Operations</v>
          </cell>
          <cell r="G542">
            <v>2024</v>
          </cell>
          <cell r="H542">
            <v>11417</v>
          </cell>
        </row>
        <row r="543">
          <cell r="A543" t="str">
            <v>2023M281BU_Anglo American Platinum Managed Operations</v>
          </cell>
          <cell r="B543" t="str">
            <v>M281</v>
          </cell>
          <cell r="F543" t="str">
            <v>Anglo American Platinum Managed Operations</v>
          </cell>
          <cell r="G543">
            <v>2023</v>
          </cell>
          <cell r="H543">
            <v>13796</v>
          </cell>
        </row>
        <row r="544">
          <cell r="A544" t="str">
            <v>2022M281BU_Anglo American Platinum Managed Operations</v>
          </cell>
          <cell r="B544" t="str">
            <v>M281</v>
          </cell>
          <cell r="F544" t="str">
            <v>Anglo American Platinum Managed Operations</v>
          </cell>
          <cell r="G544">
            <v>2022</v>
          </cell>
          <cell r="H544">
            <v>13374</v>
          </cell>
        </row>
        <row r="545">
          <cell r="A545" t="str">
            <v>2022M282BU_Anglo American Platinum Managed Operations</v>
          </cell>
          <cell r="B545" t="str">
            <v>M282</v>
          </cell>
          <cell r="F545" t="str">
            <v>Anglo American Platinum Managed Operations</v>
          </cell>
          <cell r="G545">
            <v>2022</v>
          </cell>
          <cell r="H545">
            <v>4389</v>
          </cell>
        </row>
        <row r="546">
          <cell r="A546" t="str">
            <v>2023M282BU_Anglo American Platinum Managed Operations</v>
          </cell>
          <cell r="B546" t="str">
            <v>M282</v>
          </cell>
          <cell r="F546" t="str">
            <v>Anglo American Platinum Managed Operations</v>
          </cell>
          <cell r="G546">
            <v>2023</v>
          </cell>
          <cell r="H546">
            <v>4325</v>
          </cell>
        </row>
        <row r="547">
          <cell r="A547" t="str">
            <v>2024M282BU_Anglo American Platinum Managed Operations</v>
          </cell>
          <cell r="B547" t="str">
            <v>M282</v>
          </cell>
          <cell r="F547" t="str">
            <v>Anglo American Platinum Managed Operations</v>
          </cell>
          <cell r="G547">
            <v>2024</v>
          </cell>
          <cell r="H547">
            <v>3812</v>
          </cell>
        </row>
        <row r="548">
          <cell r="A548" t="str">
            <v>2022M283BU_Anglo American Platinum Managed Operations</v>
          </cell>
          <cell r="B548" t="str">
            <v>M283</v>
          </cell>
          <cell r="F548" t="str">
            <v>Anglo American Platinum Managed Operations</v>
          </cell>
          <cell r="G548">
            <v>2022</v>
          </cell>
          <cell r="H548">
            <v>1743</v>
          </cell>
        </row>
        <row r="549">
          <cell r="A549" t="str">
            <v>2024M283BU_Anglo American Platinum Managed Operations</v>
          </cell>
          <cell r="B549" t="str">
            <v>M283</v>
          </cell>
          <cell r="F549" t="str">
            <v>Anglo American Platinum Managed Operations</v>
          </cell>
          <cell r="G549">
            <v>2024</v>
          </cell>
          <cell r="H549">
            <v>1648</v>
          </cell>
        </row>
        <row r="550">
          <cell r="A550" t="str">
            <v>2023M283BU_Anglo American Platinum Managed Operations</v>
          </cell>
          <cell r="B550" t="str">
            <v>M283</v>
          </cell>
          <cell r="F550" t="str">
            <v>Anglo American Platinum Managed Operations</v>
          </cell>
          <cell r="G550">
            <v>2023</v>
          </cell>
          <cell r="H550">
            <v>1807</v>
          </cell>
        </row>
        <row r="551">
          <cell r="A551" t="str">
            <v>2023M284BU_Anglo American Platinum Managed Operations</v>
          </cell>
          <cell r="B551" t="str">
            <v>M284</v>
          </cell>
          <cell r="F551" t="str">
            <v>Anglo American Platinum Managed Operations</v>
          </cell>
          <cell r="G551">
            <v>2023</v>
          </cell>
          <cell r="H551">
            <v>263</v>
          </cell>
        </row>
        <row r="552">
          <cell r="A552" t="str">
            <v>2022M284BU_Anglo American Platinum Managed Operations</v>
          </cell>
          <cell r="B552" t="str">
            <v>M284</v>
          </cell>
          <cell r="F552" t="str">
            <v>Anglo American Platinum Managed Operations</v>
          </cell>
          <cell r="G552">
            <v>2022</v>
          </cell>
          <cell r="H552">
            <v>267</v>
          </cell>
        </row>
        <row r="553">
          <cell r="A553" t="str">
            <v>2024M284BU_Anglo American Platinum Managed Operations</v>
          </cell>
          <cell r="B553" t="str">
            <v>M284</v>
          </cell>
          <cell r="F553" t="str">
            <v>Anglo American Platinum Managed Operations</v>
          </cell>
          <cell r="G553">
            <v>2024</v>
          </cell>
          <cell r="H553">
            <v>254</v>
          </cell>
        </row>
        <row r="554">
          <cell r="A554" t="str">
            <v>2024M285BU_Anglo American Platinum Managed Operations</v>
          </cell>
          <cell r="B554" t="str">
            <v>M285</v>
          </cell>
          <cell r="F554" t="str">
            <v>Anglo American Platinum Managed Operations</v>
          </cell>
          <cell r="G554">
            <v>2024</v>
          </cell>
          <cell r="H554">
            <v>10</v>
          </cell>
        </row>
        <row r="555">
          <cell r="A555" t="str">
            <v>2022M285BU_Anglo American Platinum Managed Operations</v>
          </cell>
          <cell r="B555" t="str">
            <v>M285</v>
          </cell>
          <cell r="F555" t="str">
            <v>Anglo American Platinum Managed Operations</v>
          </cell>
          <cell r="G555">
            <v>2022</v>
          </cell>
          <cell r="H555">
            <v>8</v>
          </cell>
        </row>
        <row r="556">
          <cell r="A556" t="str">
            <v>2023M285BU_Anglo American Platinum Managed Operations</v>
          </cell>
          <cell r="B556" t="str">
            <v>M285</v>
          </cell>
          <cell r="F556" t="str">
            <v>Anglo American Platinum Managed Operations</v>
          </cell>
          <cell r="G556">
            <v>2023</v>
          </cell>
          <cell r="H556">
            <v>8</v>
          </cell>
        </row>
        <row r="557">
          <cell r="A557" t="str">
            <v>2022M264BU_Anglo American Platinum Managed Operations</v>
          </cell>
          <cell r="B557" t="str">
            <v>M264</v>
          </cell>
          <cell r="F557" t="str">
            <v>Anglo American Platinum Managed Operations</v>
          </cell>
          <cell r="G557">
            <v>2022</v>
          </cell>
          <cell r="H557">
            <v>24088</v>
          </cell>
        </row>
        <row r="558">
          <cell r="A558" t="str">
            <v>2023M264BU_Anglo American Platinum Managed Operations</v>
          </cell>
          <cell r="B558" t="str">
            <v>M264</v>
          </cell>
          <cell r="F558" t="str">
            <v>Anglo American Platinum Managed Operations</v>
          </cell>
          <cell r="G558">
            <v>2023</v>
          </cell>
          <cell r="H558">
            <v>29555</v>
          </cell>
        </row>
        <row r="559">
          <cell r="A559" t="str">
            <v>2024M264BU_Anglo American Platinum Managed Operations</v>
          </cell>
          <cell r="B559" t="str">
            <v>M264</v>
          </cell>
          <cell r="F559" t="str">
            <v>Anglo American Platinum Managed Operations</v>
          </cell>
          <cell r="G559">
            <v>2024</v>
          </cell>
          <cell r="H559">
            <v>26870</v>
          </cell>
        </row>
        <row r="560">
          <cell r="A560" t="str">
            <v>2023M100BU_Anglo American Platinum Managed Operations</v>
          </cell>
          <cell r="B560" t="str">
            <v>M100</v>
          </cell>
          <cell r="C560" t="str">
            <v>million GJ</v>
          </cell>
          <cell r="F560" t="str">
            <v>Anglo American Platinum Managed Operations</v>
          </cell>
          <cell r="G560">
            <v>2023</v>
          </cell>
          <cell r="H560">
            <v>20605182.48</v>
          </cell>
        </row>
        <row r="561">
          <cell r="A561" t="str">
            <v>2024M100BU_Anglo American Platinum Managed Operations</v>
          </cell>
          <cell r="B561" t="str">
            <v>M100</v>
          </cell>
          <cell r="C561" t="str">
            <v>million GJ</v>
          </cell>
          <cell r="F561" t="str">
            <v>Anglo American Platinum Managed Operations</v>
          </cell>
          <cell r="G561">
            <v>2024</v>
          </cell>
          <cell r="H561">
            <v>19878099.390000001</v>
          </cell>
        </row>
        <row r="562">
          <cell r="A562" t="str">
            <v>2022M100BU_Anglo American Platinum Managed Operations</v>
          </cell>
          <cell r="B562" t="str">
            <v>M100</v>
          </cell>
          <cell r="F562" t="str">
            <v>Anglo American Platinum Managed Operations</v>
          </cell>
          <cell r="G562">
            <v>2022</v>
          </cell>
          <cell r="H562">
            <v>18.850000000000001</v>
          </cell>
        </row>
        <row r="563">
          <cell r="A563" t="str">
            <v>2023M101BU_Anglo American Platinum Managed Operations</v>
          </cell>
          <cell r="B563" t="str">
            <v>M101</v>
          </cell>
          <cell r="C563" t="str">
            <v>million GJ</v>
          </cell>
          <cell r="F563" t="str">
            <v>Anglo American Platinum Managed Operations</v>
          </cell>
          <cell r="G563">
            <v>2023</v>
          </cell>
          <cell r="H563">
            <v>0</v>
          </cell>
        </row>
        <row r="564">
          <cell r="A564" t="str">
            <v>2024M101BU_Anglo American Platinum Managed Operations</v>
          </cell>
          <cell r="B564" t="str">
            <v>M101</v>
          </cell>
          <cell r="C564" t="str">
            <v>million GJ</v>
          </cell>
          <cell r="F564" t="str">
            <v>Anglo American Platinum Managed Operations</v>
          </cell>
          <cell r="G564">
            <v>2024</v>
          </cell>
          <cell r="H564">
            <v>0</v>
          </cell>
        </row>
        <row r="565">
          <cell r="A565" t="str">
            <v>2022M101BU_Anglo American Platinum Managed Operations</v>
          </cell>
          <cell r="B565" t="str">
            <v>M101</v>
          </cell>
          <cell r="F565" t="str">
            <v>Anglo American Platinum Managed Operations</v>
          </cell>
          <cell r="G565">
            <v>2022</v>
          </cell>
          <cell r="H565" t="str">
            <v>n/a</v>
          </cell>
        </row>
        <row r="566">
          <cell r="A566" t="str">
            <v>2022M102BU_Anglo American Platinum Managed Operations</v>
          </cell>
          <cell r="B566" t="str">
            <v>M102</v>
          </cell>
          <cell r="F566" t="str">
            <v>Anglo American Platinum Managed Operations</v>
          </cell>
          <cell r="G566">
            <v>2022</v>
          </cell>
          <cell r="H566" t="str">
            <v>n/a</v>
          </cell>
        </row>
        <row r="567">
          <cell r="A567" t="str">
            <v>2023M102BU_Anglo American Platinum Managed Operations</v>
          </cell>
          <cell r="B567" t="str">
            <v>M102</v>
          </cell>
          <cell r="C567" t="str">
            <v>million GJ</v>
          </cell>
          <cell r="F567" t="str">
            <v>Anglo American Platinum Managed Operations</v>
          </cell>
          <cell r="G567">
            <v>2023</v>
          </cell>
          <cell r="H567">
            <v>0</v>
          </cell>
        </row>
        <row r="568">
          <cell r="A568" t="str">
            <v>2024M102BU_Anglo American Platinum Managed Operations</v>
          </cell>
          <cell r="B568" t="str">
            <v>M102</v>
          </cell>
          <cell r="C568" t="str">
            <v>million GJ</v>
          </cell>
          <cell r="F568" t="str">
            <v>Anglo American Platinum Managed Operations</v>
          </cell>
          <cell r="G568">
            <v>2024</v>
          </cell>
          <cell r="H568">
            <v>0</v>
          </cell>
        </row>
        <row r="569">
          <cell r="A569" t="str">
            <v>2024M103BU_Anglo American Platinum Managed Operations</v>
          </cell>
          <cell r="B569" t="str">
            <v>M103</v>
          </cell>
          <cell r="C569" t="str">
            <v>million GJ</v>
          </cell>
          <cell r="F569" t="str">
            <v>Anglo American Platinum Managed Operations</v>
          </cell>
          <cell r="G569">
            <v>2024</v>
          </cell>
          <cell r="H569">
            <v>6879074.8399999999</v>
          </cell>
        </row>
        <row r="570">
          <cell r="A570" t="str">
            <v>2022M103BU_Anglo American Platinum Managed Operations</v>
          </cell>
          <cell r="B570" t="str">
            <v>M103</v>
          </cell>
          <cell r="F570" t="str">
            <v>Anglo American Platinum Managed Operations</v>
          </cell>
          <cell r="G570">
            <v>2022</v>
          </cell>
          <cell r="H570">
            <v>6.45</v>
          </cell>
        </row>
        <row r="571">
          <cell r="A571" t="str">
            <v>2023M103BU_Anglo American Platinum Managed Operations</v>
          </cell>
          <cell r="B571" t="str">
            <v>M103</v>
          </cell>
          <cell r="C571" t="str">
            <v>million GJ</v>
          </cell>
          <cell r="F571" t="str">
            <v>Anglo American Platinum Managed Operations</v>
          </cell>
          <cell r="G571">
            <v>2023</v>
          </cell>
          <cell r="H571">
            <v>7082614.5199999996</v>
          </cell>
        </row>
        <row r="572">
          <cell r="A572" t="str">
            <v>2023M104BU_Anglo American Platinum Managed Operations</v>
          </cell>
          <cell r="B572" t="str">
            <v>M104</v>
          </cell>
          <cell r="C572" t="str">
            <v>million GJ</v>
          </cell>
          <cell r="F572" t="str">
            <v>Anglo American Platinum Managed Operations</v>
          </cell>
          <cell r="G572">
            <v>2023</v>
          </cell>
          <cell r="H572">
            <v>13522568</v>
          </cell>
        </row>
        <row r="573">
          <cell r="A573" t="str">
            <v>2022M104BU_Anglo American Platinum Managed Operations</v>
          </cell>
          <cell r="B573" t="str">
            <v>M104</v>
          </cell>
          <cell r="F573" t="str">
            <v>Anglo American Platinum Managed Operations</v>
          </cell>
          <cell r="G573">
            <v>2022</v>
          </cell>
          <cell r="H573">
            <v>12.41</v>
          </cell>
        </row>
        <row r="574">
          <cell r="A574" t="str">
            <v>2024M104BU_Anglo American Platinum Managed Operations</v>
          </cell>
          <cell r="B574" t="str">
            <v>M104</v>
          </cell>
          <cell r="C574" t="str">
            <v>million GJ</v>
          </cell>
          <cell r="F574" t="str">
            <v>Anglo American Platinum Managed Operations</v>
          </cell>
          <cell r="G574">
            <v>2024</v>
          </cell>
          <cell r="H574">
            <v>12999024.550000001</v>
          </cell>
        </row>
        <row r="575">
          <cell r="A575" t="str">
            <v>2024M105BU_Anglo American Platinum Managed Operations</v>
          </cell>
          <cell r="B575" t="str">
            <v>M105</v>
          </cell>
          <cell r="C575" t="str">
            <v>mGJ!tCueq</v>
          </cell>
          <cell r="F575" t="str">
            <v>Anglo American Platinum Managed Operations</v>
          </cell>
          <cell r="G575">
            <v>2024</v>
          </cell>
          <cell r="H575">
            <v>58.23</v>
          </cell>
        </row>
        <row r="576">
          <cell r="A576" t="str">
            <v>2023M105BU_Anglo American Platinum Managed Operations</v>
          </cell>
          <cell r="B576" t="str">
            <v>M105</v>
          </cell>
          <cell r="C576" t="str">
            <v>mGJ!tCueq</v>
          </cell>
          <cell r="F576" t="str">
            <v>Anglo American Platinum Managed Operations</v>
          </cell>
          <cell r="G576">
            <v>2023</v>
          </cell>
          <cell r="H576">
            <v>53.03</v>
          </cell>
        </row>
        <row r="577">
          <cell r="A577" t="str">
            <v>2022M105BU_Anglo American Platinum Managed Operations</v>
          </cell>
          <cell r="B577" t="str">
            <v>M105</v>
          </cell>
          <cell r="F577" t="str">
            <v>Anglo American Platinum Managed Operations</v>
          </cell>
          <cell r="G577">
            <v>2022</v>
          </cell>
          <cell r="H577">
            <v>39.1</v>
          </cell>
        </row>
        <row r="578">
          <cell r="A578" t="str">
            <v>2022M106BU_Anglo American Platinum Managed Operations</v>
          </cell>
          <cell r="B578" t="str">
            <v>M106</v>
          </cell>
          <cell r="F578" t="str">
            <v>Anglo American Platinum Managed Operations</v>
          </cell>
          <cell r="G578">
            <v>2022</v>
          </cell>
          <cell r="H578">
            <v>16.36</v>
          </cell>
        </row>
        <row r="579">
          <cell r="A579" t="str">
            <v>2024M106BU_Anglo American Platinum Managed Operations</v>
          </cell>
          <cell r="B579" t="str">
            <v>M106</v>
          </cell>
          <cell r="C579" t="str">
            <v>GJ/tonne milled</v>
          </cell>
          <cell r="F579" t="str">
            <v>Anglo American Platinum Managed Operations</v>
          </cell>
          <cell r="G579">
            <v>2024</v>
          </cell>
          <cell r="H579">
            <v>13.99</v>
          </cell>
        </row>
        <row r="580">
          <cell r="A580" t="str">
            <v>2023M106BU_Anglo American Platinum Managed Operations</v>
          </cell>
          <cell r="B580" t="str">
            <v>M106</v>
          </cell>
          <cell r="C580" t="str">
            <v>GJ/tonne milled</v>
          </cell>
          <cell r="F580" t="str">
            <v>Anglo American Platinum Managed Operations</v>
          </cell>
          <cell r="G580">
            <v>2023</v>
          </cell>
          <cell r="H580">
            <v>13.73</v>
          </cell>
        </row>
        <row r="581">
          <cell r="A581" t="str">
            <v>2024M750BU_Anglo American Platinum Managed Operations</v>
          </cell>
          <cell r="B581" t="str">
            <v>M750</v>
          </cell>
          <cell r="F581" t="str">
            <v>Anglo American Platinum Managed Operations</v>
          </cell>
          <cell r="G581">
            <v>2024</v>
          </cell>
          <cell r="H581">
            <v>0.86099999999999999</v>
          </cell>
        </row>
        <row r="582">
          <cell r="A582" t="str">
            <v>2023M750BU_Anglo American Platinum Managed Operations</v>
          </cell>
          <cell r="B582" t="str">
            <v>M750</v>
          </cell>
          <cell r="F582" t="str">
            <v>Anglo American Platinum Managed Operations</v>
          </cell>
          <cell r="G582">
            <v>2023</v>
          </cell>
          <cell r="H582">
            <v>0.88600000000000001</v>
          </cell>
        </row>
        <row r="583">
          <cell r="A583" t="str">
            <v>2022M750BU_Anglo American Platinum Managed Operations</v>
          </cell>
          <cell r="B583" t="str">
            <v>M750</v>
          </cell>
          <cell r="F583" t="str">
            <v>Anglo American Platinum Managed Operations</v>
          </cell>
          <cell r="G583">
            <v>2022</v>
          </cell>
          <cell r="H583">
            <v>0.77300000000000002</v>
          </cell>
        </row>
        <row r="584">
          <cell r="A584" t="str">
            <v>2024M107Zimbabwe_Zimbabwe</v>
          </cell>
          <cell r="B584" t="str">
            <v>M107</v>
          </cell>
          <cell r="F584" t="str">
            <v>Zimbabwe</v>
          </cell>
          <cell r="G584">
            <v>2024</v>
          </cell>
          <cell r="H584">
            <v>967347</v>
          </cell>
        </row>
        <row r="585">
          <cell r="A585" t="str">
            <v>2023M107BU_Anglo American Platinum Managed Operations</v>
          </cell>
          <cell r="B585" t="str">
            <v>M107</v>
          </cell>
          <cell r="C585" t="str">
            <v>million GJ</v>
          </cell>
          <cell r="F585" t="str">
            <v>Anglo American Platinum Managed Operations</v>
          </cell>
          <cell r="G585">
            <v>2023</v>
          </cell>
          <cell r="H585">
            <v>994907.85</v>
          </cell>
        </row>
        <row r="586">
          <cell r="A586" t="str">
            <v>2022M107Zimbabwe_Zimbabwe</v>
          </cell>
          <cell r="B586" t="str">
            <v>M107</v>
          </cell>
          <cell r="F586" t="str">
            <v>Zimbabwe</v>
          </cell>
          <cell r="G586">
            <v>2022</v>
          </cell>
          <cell r="H586">
            <v>0.98</v>
          </cell>
        </row>
        <row r="587">
          <cell r="A587" t="str">
            <v>2022M108South Africa_South Africa</v>
          </cell>
          <cell r="B587" t="str">
            <v>M108</v>
          </cell>
          <cell r="F587" t="str">
            <v>South Africa</v>
          </cell>
          <cell r="G587">
            <v>2022</v>
          </cell>
          <cell r="H587">
            <v>17.87</v>
          </cell>
        </row>
        <row r="588">
          <cell r="A588" t="str">
            <v>2024M108South Africa_South Africa</v>
          </cell>
          <cell r="B588" t="str">
            <v>M108</v>
          </cell>
          <cell r="F588" t="str">
            <v>South Africa</v>
          </cell>
          <cell r="G588">
            <v>2024</v>
          </cell>
          <cell r="H588">
            <v>18910753</v>
          </cell>
        </row>
        <row r="589">
          <cell r="A589" t="str">
            <v>2023M108BU_Anglo American Platinum Managed Operations</v>
          </cell>
          <cell r="B589" t="str">
            <v>M108</v>
          </cell>
          <cell r="C589" t="str">
            <v>million GJ</v>
          </cell>
          <cell r="F589" t="str">
            <v>Anglo American Platinum Managed Operations</v>
          </cell>
          <cell r="G589">
            <v>2023</v>
          </cell>
          <cell r="H589">
            <v>19610274.559999999</v>
          </cell>
        </row>
        <row r="590">
          <cell r="A590" t="str">
            <v>2024M143BU_Anglo American Platinum Managed Operations</v>
          </cell>
          <cell r="B590" t="str">
            <v>M143</v>
          </cell>
          <cell r="F590" t="str">
            <v>Anglo American Platinum Managed Operations</v>
          </cell>
          <cell r="G590">
            <v>2024</v>
          </cell>
          <cell r="H590">
            <v>359</v>
          </cell>
        </row>
        <row r="591">
          <cell r="A591" t="str">
            <v>2023M143BU_Anglo American Platinum Managed Operations</v>
          </cell>
          <cell r="B591" t="str">
            <v>M143</v>
          </cell>
          <cell r="F591" t="str">
            <v>Anglo American Platinum Managed Operations</v>
          </cell>
          <cell r="G591">
            <v>2023</v>
          </cell>
          <cell r="H591">
            <v>131</v>
          </cell>
        </row>
        <row r="592">
          <cell r="A592" t="str">
            <v>2022M143BU_Anglo American Platinum Managed Operations</v>
          </cell>
          <cell r="B592" t="str">
            <v>M143</v>
          </cell>
          <cell r="F592" t="str">
            <v>Anglo American Platinum Managed Operations</v>
          </cell>
          <cell r="G592">
            <v>2022</v>
          </cell>
          <cell r="H592">
            <v>118</v>
          </cell>
        </row>
        <row r="593">
          <cell r="A593" t="str">
            <v>2022M144BU_Anglo American Platinum Managed Operations</v>
          </cell>
          <cell r="B593" t="str">
            <v>M144</v>
          </cell>
          <cell r="F593" t="str">
            <v>Anglo American Platinum Managed Operations</v>
          </cell>
          <cell r="G593">
            <v>2022</v>
          </cell>
          <cell r="H593">
            <v>6</v>
          </cell>
        </row>
        <row r="594">
          <cell r="A594" t="str">
            <v>2024M144BU_Anglo American Platinum Managed Operations</v>
          </cell>
          <cell r="B594" t="str">
            <v>M144</v>
          </cell>
          <cell r="F594" t="str">
            <v>Anglo American Platinum Managed Operations</v>
          </cell>
          <cell r="G594">
            <v>2024</v>
          </cell>
          <cell r="H594">
            <v>1</v>
          </cell>
        </row>
        <row r="595">
          <cell r="A595" t="str">
            <v>2023M144BU_Anglo American Platinum Managed Operations</v>
          </cell>
          <cell r="B595" t="str">
            <v>M144</v>
          </cell>
          <cell r="F595" t="str">
            <v>Anglo American Platinum Managed Operations</v>
          </cell>
          <cell r="G595">
            <v>2023</v>
          </cell>
          <cell r="H595">
            <v>0</v>
          </cell>
        </row>
        <row r="596">
          <cell r="A596" t="str">
            <v>2024M145BU_Anglo American Platinum Managed Operations</v>
          </cell>
          <cell r="B596" t="str">
            <v>M145</v>
          </cell>
          <cell r="F596" t="str">
            <v>Anglo American Platinum Managed Operations</v>
          </cell>
          <cell r="G596">
            <v>2024</v>
          </cell>
          <cell r="H596">
            <v>0</v>
          </cell>
        </row>
        <row r="597">
          <cell r="A597" t="str">
            <v>2023M145BU_Anglo American Platinum Managed Operations</v>
          </cell>
          <cell r="B597" t="str">
            <v>M145</v>
          </cell>
          <cell r="F597" t="str">
            <v>Anglo American Platinum Managed Operations</v>
          </cell>
          <cell r="G597">
            <v>2023</v>
          </cell>
          <cell r="H597">
            <v>0</v>
          </cell>
        </row>
        <row r="598">
          <cell r="A598" t="str">
            <v>2022M145BU_Anglo American Platinum Managed Operations</v>
          </cell>
          <cell r="B598" t="str">
            <v>M145</v>
          </cell>
          <cell r="F598" t="str">
            <v>Anglo American Platinum Managed Operations</v>
          </cell>
          <cell r="G598">
            <v>2022</v>
          </cell>
          <cell r="H598">
            <v>0</v>
          </cell>
        </row>
        <row r="599">
          <cell r="A599" t="str">
            <v>2022M146BU_Anglo American Platinum Managed Operations</v>
          </cell>
          <cell r="B599" t="str">
            <v>M146</v>
          </cell>
          <cell r="F599" t="str">
            <v>Anglo American Platinum Managed Operations</v>
          </cell>
          <cell r="G599">
            <v>2022</v>
          </cell>
          <cell r="H599">
            <v>1</v>
          </cell>
        </row>
        <row r="600">
          <cell r="A600" t="str">
            <v>2024M146BU_Anglo American Platinum Managed Operations</v>
          </cell>
          <cell r="B600" t="str">
            <v>M146</v>
          </cell>
          <cell r="F600" t="str">
            <v>Anglo American Platinum Managed Operations</v>
          </cell>
          <cell r="G600">
            <v>2024</v>
          </cell>
          <cell r="H600">
            <v>0</v>
          </cell>
        </row>
        <row r="601">
          <cell r="A601" t="str">
            <v>2023M146BU_Anglo American Platinum Managed Operations</v>
          </cell>
          <cell r="B601" t="str">
            <v>M146</v>
          </cell>
          <cell r="F601" t="str">
            <v>Anglo American Platinum Managed Operations</v>
          </cell>
          <cell r="G601">
            <v>2023</v>
          </cell>
          <cell r="H601">
            <v>0</v>
          </cell>
        </row>
        <row r="602">
          <cell r="A602" t="str">
            <v>2023M147BU_Anglo American Platinum Managed Operations</v>
          </cell>
          <cell r="B602" t="str">
            <v>M147</v>
          </cell>
          <cell r="F602" t="str">
            <v>Anglo American Platinum Managed Operations</v>
          </cell>
          <cell r="G602">
            <v>2023</v>
          </cell>
          <cell r="H602">
            <v>4</v>
          </cell>
        </row>
        <row r="603">
          <cell r="A603" t="str">
            <v>2024M147BU_Anglo American Platinum Managed Operations</v>
          </cell>
          <cell r="B603" t="str">
            <v>M147</v>
          </cell>
          <cell r="F603" t="str">
            <v>Anglo American Platinum Managed Operations</v>
          </cell>
          <cell r="G603">
            <v>2024</v>
          </cell>
          <cell r="H603">
            <v>21</v>
          </cell>
        </row>
        <row r="604">
          <cell r="A604" t="str">
            <v>2022M147BU_Anglo American Platinum Managed Operations</v>
          </cell>
          <cell r="B604" t="str">
            <v>M147</v>
          </cell>
          <cell r="F604" t="str">
            <v>Anglo American Platinum Managed Operations</v>
          </cell>
          <cell r="G604">
            <v>2022</v>
          </cell>
          <cell r="H604">
            <v>11</v>
          </cell>
        </row>
        <row r="605">
          <cell r="A605" t="str">
            <v>2022M148BU_Anglo American Platinum Managed Operations</v>
          </cell>
          <cell r="B605" t="str">
            <v>M148</v>
          </cell>
          <cell r="F605" t="str">
            <v>Anglo American Platinum Managed Operations</v>
          </cell>
          <cell r="G605">
            <v>2022</v>
          </cell>
          <cell r="H605">
            <v>66</v>
          </cell>
        </row>
        <row r="606">
          <cell r="A606" t="str">
            <v>2023M148BU_Anglo American Platinum Managed Operations</v>
          </cell>
          <cell r="B606" t="str">
            <v>M148</v>
          </cell>
          <cell r="F606" t="str">
            <v>Anglo American Platinum Managed Operations</v>
          </cell>
          <cell r="G606">
            <v>2023</v>
          </cell>
          <cell r="H606">
            <v>35</v>
          </cell>
        </row>
        <row r="607">
          <cell r="A607" t="str">
            <v>2024M148BU_Anglo American Platinum Managed Operations</v>
          </cell>
          <cell r="B607" t="str">
            <v>M148</v>
          </cell>
          <cell r="F607" t="str">
            <v>Anglo American Platinum Managed Operations</v>
          </cell>
          <cell r="G607">
            <v>2024</v>
          </cell>
          <cell r="H607">
            <v>63</v>
          </cell>
        </row>
        <row r="608">
          <cell r="A608" t="str">
            <v>2024M10BU_Anglo American Platinum Managed Operations</v>
          </cell>
          <cell r="B608" t="str">
            <v>M10</v>
          </cell>
          <cell r="C608" t="str">
            <v>Rate per million hours worked</v>
          </cell>
          <cell r="F608" t="str">
            <v>Anglo American Platinum Managed Operations</v>
          </cell>
          <cell r="G608">
            <v>2024</v>
          </cell>
          <cell r="H608">
            <v>1.44</v>
          </cell>
        </row>
        <row r="609">
          <cell r="A609" t="str">
            <v>2023M10BU_Anglo American Platinum Managed Operations</v>
          </cell>
          <cell r="B609" t="str">
            <v>M10</v>
          </cell>
          <cell r="C609" t="str">
            <v>Rate per million hours worked</v>
          </cell>
          <cell r="F609" t="str">
            <v>Anglo American Platinum Managed Operations</v>
          </cell>
          <cell r="G609">
            <v>2023</v>
          </cell>
          <cell r="H609">
            <v>1.45</v>
          </cell>
        </row>
        <row r="610">
          <cell r="A610" t="str">
            <v>2022M10BU_Anglo American Platinum Managed Operations</v>
          </cell>
          <cell r="B610" t="str">
            <v>M10</v>
          </cell>
          <cell r="F610" t="str">
            <v>Anglo American Platinum Managed Operations</v>
          </cell>
          <cell r="G610">
            <v>2022</v>
          </cell>
          <cell r="H610">
            <v>1.95</v>
          </cell>
        </row>
        <row r="611">
          <cell r="A611" t="str">
            <v>2023M11Location_Rustenburg Base Metal Refiners</v>
          </cell>
          <cell r="B611" t="str">
            <v>M11</v>
          </cell>
          <cell r="C611" t="str">
            <v>Rate per million hours worked</v>
          </cell>
          <cell r="F611" t="str">
            <v>Rustenburg Base Metal Refiners</v>
          </cell>
          <cell r="G611">
            <v>2023</v>
          </cell>
          <cell r="H611">
            <v>2.39</v>
          </cell>
        </row>
        <row r="612">
          <cell r="A612" t="str">
            <v>2023M11Location_Mototolo Mine’</v>
          </cell>
          <cell r="B612" t="str">
            <v>M11</v>
          </cell>
          <cell r="C612" t="str">
            <v>Rate per million hours worked</v>
          </cell>
          <cell r="F612" t="str">
            <v>Mototolo Mine’</v>
          </cell>
          <cell r="G612">
            <v>2023</v>
          </cell>
          <cell r="H612">
            <v>1.44</v>
          </cell>
        </row>
        <row r="613">
          <cell r="A613" t="str">
            <v>2024M11Location_Waterval smelter</v>
          </cell>
          <cell r="B613" t="str">
            <v>M11</v>
          </cell>
          <cell r="C613" t="str">
            <v>Rate per million hours worked</v>
          </cell>
          <cell r="F613" t="str">
            <v>Waterval smelter</v>
          </cell>
          <cell r="G613">
            <v>2024</v>
          </cell>
          <cell r="H613">
            <v>2.74</v>
          </cell>
        </row>
        <row r="614">
          <cell r="A614" t="str">
            <v>2024M11Location_ACP</v>
          </cell>
          <cell r="B614" t="str">
            <v>M11</v>
          </cell>
          <cell r="C614" t="str">
            <v>Rate per million hours worked</v>
          </cell>
          <cell r="F614" t="str">
            <v>ACP</v>
          </cell>
          <cell r="G614">
            <v>2024</v>
          </cell>
          <cell r="H614">
            <v>0.61</v>
          </cell>
        </row>
        <row r="615">
          <cell r="A615" t="str">
            <v>2022M11Location_Polokwane smelter</v>
          </cell>
          <cell r="B615" t="str">
            <v>M11</v>
          </cell>
          <cell r="F615" t="str">
            <v>Polokwane smelter</v>
          </cell>
          <cell r="G615">
            <v>2022</v>
          </cell>
          <cell r="H615">
            <v>2.5</v>
          </cell>
        </row>
        <row r="616">
          <cell r="A616" t="str">
            <v>2023M11Location_Dishaba mine</v>
          </cell>
          <cell r="B616" t="str">
            <v>M11</v>
          </cell>
          <cell r="C616" t="str">
            <v>Rate per million hours worked</v>
          </cell>
          <cell r="F616" t="str">
            <v>Dishaba mine</v>
          </cell>
          <cell r="G616">
            <v>2023</v>
          </cell>
          <cell r="H616">
            <v>2.79</v>
          </cell>
        </row>
        <row r="617">
          <cell r="A617" t="str">
            <v>2022M11Location_Unki Mine</v>
          </cell>
          <cell r="B617" t="str">
            <v>M11</v>
          </cell>
          <cell r="F617" t="str">
            <v>Unki Mine</v>
          </cell>
          <cell r="G617">
            <v>2022</v>
          </cell>
          <cell r="H617">
            <v>2.08</v>
          </cell>
        </row>
        <row r="618">
          <cell r="A618" t="str">
            <v>2022M11Location_Mortimer smelter</v>
          </cell>
          <cell r="B618" t="str">
            <v>M11</v>
          </cell>
          <cell r="F618" t="str">
            <v>Mortimer smelter</v>
          </cell>
          <cell r="G618">
            <v>2022</v>
          </cell>
          <cell r="H618">
            <v>2.14</v>
          </cell>
        </row>
        <row r="619">
          <cell r="A619" t="str">
            <v>2023M11Location_Mogalakwena Mine°</v>
          </cell>
          <cell r="B619" t="str">
            <v>M11</v>
          </cell>
          <cell r="C619" t="str">
            <v>Rate per million hours worked</v>
          </cell>
          <cell r="F619" t="str">
            <v>Mogalakwena Mine°</v>
          </cell>
          <cell r="G619">
            <v>2023</v>
          </cell>
          <cell r="H619">
            <v>0.82</v>
          </cell>
        </row>
        <row r="620">
          <cell r="A620" t="str">
            <v>2024M11Location_Amandelbult concentrators*</v>
          </cell>
          <cell r="B620" t="str">
            <v>M11</v>
          </cell>
          <cell r="C620" t="str">
            <v>Rate per million hours worked</v>
          </cell>
          <cell r="F620" t="str">
            <v>Amandelbult concentrators*</v>
          </cell>
          <cell r="G620">
            <v>2024</v>
          </cell>
          <cell r="H620">
            <v>0.42</v>
          </cell>
        </row>
        <row r="621">
          <cell r="A621" t="str">
            <v>2023M11Location_Tumela mine</v>
          </cell>
          <cell r="B621" t="str">
            <v>M11</v>
          </cell>
          <cell r="C621" t="str">
            <v>Rate per million hours worked</v>
          </cell>
          <cell r="F621" t="str">
            <v>Tumela mine</v>
          </cell>
          <cell r="G621">
            <v>2023</v>
          </cell>
          <cell r="H621">
            <v>2.82</v>
          </cell>
        </row>
        <row r="622">
          <cell r="A622" t="str">
            <v>2022M11Location_Tumela mine</v>
          </cell>
          <cell r="B622" t="str">
            <v>M11</v>
          </cell>
          <cell r="F622" t="str">
            <v>Tumela mine</v>
          </cell>
          <cell r="G622">
            <v>2022</v>
          </cell>
          <cell r="H622">
            <v>3.77</v>
          </cell>
        </row>
        <row r="623">
          <cell r="A623" t="str">
            <v>2024M11Location_Polokwane smelter</v>
          </cell>
          <cell r="B623" t="str">
            <v>M11</v>
          </cell>
          <cell r="C623" t="str">
            <v>Rate per million hours worked</v>
          </cell>
          <cell r="F623" t="str">
            <v>Polokwane smelter</v>
          </cell>
          <cell r="G623">
            <v>2024</v>
          </cell>
          <cell r="H623">
            <v>0</v>
          </cell>
        </row>
        <row r="624">
          <cell r="A624" t="str">
            <v>2024M11Location_Mogalakwena Mine°</v>
          </cell>
          <cell r="B624" t="str">
            <v>M11</v>
          </cell>
          <cell r="C624" t="str">
            <v>Rate per million hours worked</v>
          </cell>
          <cell r="F624" t="str">
            <v>Mogalakwena Mine°</v>
          </cell>
          <cell r="G624">
            <v>2024</v>
          </cell>
          <cell r="H624">
            <v>0.55000000000000004</v>
          </cell>
        </row>
        <row r="625">
          <cell r="A625" t="str">
            <v>2023M11Location_Mogalakwena concentrators</v>
          </cell>
          <cell r="B625" t="str">
            <v>M11</v>
          </cell>
          <cell r="C625" t="str">
            <v>Rate per million hours worked</v>
          </cell>
          <cell r="F625" t="str">
            <v>Mogalakwena concentrators</v>
          </cell>
          <cell r="G625">
            <v>2023</v>
          </cell>
          <cell r="H625">
            <v>0.28999999999999998</v>
          </cell>
        </row>
        <row r="626">
          <cell r="A626" t="str">
            <v>2024M11Location_Mogalakwena concentrators</v>
          </cell>
          <cell r="B626" t="str">
            <v>M11</v>
          </cell>
          <cell r="C626" t="str">
            <v>Rate per million hours worked</v>
          </cell>
          <cell r="F626" t="str">
            <v>Mogalakwena concentrators</v>
          </cell>
          <cell r="G626">
            <v>2024</v>
          </cell>
          <cell r="H626">
            <v>1.1200000000000001</v>
          </cell>
        </row>
        <row r="627">
          <cell r="A627" t="str">
            <v>2022M11Location_Unki smelted</v>
          </cell>
          <cell r="B627" t="str">
            <v>M11</v>
          </cell>
          <cell r="F627" t="str">
            <v>Unki smelted</v>
          </cell>
          <cell r="G627">
            <v>2022</v>
          </cell>
          <cell r="H627">
            <v>0</v>
          </cell>
        </row>
        <row r="628">
          <cell r="A628" t="str">
            <v>2023M11Location_Amandelbult concentrators*</v>
          </cell>
          <cell r="B628" t="str">
            <v>M11</v>
          </cell>
          <cell r="C628" t="str">
            <v>Rate per million hours worked</v>
          </cell>
          <cell r="F628" t="str">
            <v>Amandelbult concentrators*</v>
          </cell>
          <cell r="G628">
            <v>2023</v>
          </cell>
          <cell r="H628">
            <v>1.38</v>
          </cell>
        </row>
        <row r="629">
          <cell r="A629" t="str">
            <v>2022M11Location_Mototolo concentrator°</v>
          </cell>
          <cell r="B629" t="str">
            <v>M11</v>
          </cell>
          <cell r="F629" t="str">
            <v>Mototolo concentrator°</v>
          </cell>
          <cell r="G629">
            <v>2022</v>
          </cell>
          <cell r="H629">
            <v>1.86</v>
          </cell>
        </row>
        <row r="630">
          <cell r="A630" t="str">
            <v>2022M11Location_Precious Metals Refinery</v>
          </cell>
          <cell r="B630" t="str">
            <v>M11</v>
          </cell>
          <cell r="F630" t="str">
            <v>Precious Metals Refinery</v>
          </cell>
          <cell r="G630">
            <v>2022</v>
          </cell>
          <cell r="H630">
            <v>1.55</v>
          </cell>
        </row>
        <row r="631">
          <cell r="A631" t="str">
            <v>2022M11Location_Rustenburg Base Metal Refiners</v>
          </cell>
          <cell r="B631" t="str">
            <v>M11</v>
          </cell>
          <cell r="F631" t="str">
            <v>Rustenburg Base Metal Refiners</v>
          </cell>
          <cell r="G631">
            <v>2022</v>
          </cell>
          <cell r="H631">
            <v>4.3099999999999996</v>
          </cell>
        </row>
        <row r="632">
          <cell r="A632" t="str">
            <v>2024M11Location_Mortimer smelter</v>
          </cell>
          <cell r="B632" t="str">
            <v>M11</v>
          </cell>
          <cell r="C632" t="str">
            <v>Rate per million hours worked</v>
          </cell>
          <cell r="F632" t="str">
            <v>Mortimer smelter</v>
          </cell>
          <cell r="G632">
            <v>2024</v>
          </cell>
          <cell r="H632">
            <v>0</v>
          </cell>
        </row>
        <row r="633">
          <cell r="A633" t="str">
            <v>2022M11Location_Mogalakwena Mine°</v>
          </cell>
          <cell r="B633" t="str">
            <v>M11</v>
          </cell>
          <cell r="F633" t="str">
            <v>Mogalakwena Mine°</v>
          </cell>
          <cell r="G633">
            <v>2022</v>
          </cell>
          <cell r="H633">
            <v>1.01</v>
          </cell>
        </row>
        <row r="634">
          <cell r="A634" t="str">
            <v>2024M11Location_Unki Mine</v>
          </cell>
          <cell r="B634" t="str">
            <v>M11</v>
          </cell>
          <cell r="C634" t="str">
            <v>Rate per million hours worked</v>
          </cell>
          <cell r="F634" t="str">
            <v>Unki Mine</v>
          </cell>
          <cell r="G634">
            <v>2024</v>
          </cell>
          <cell r="H634">
            <v>1.1599999999999999</v>
          </cell>
        </row>
        <row r="635">
          <cell r="A635" t="str">
            <v>2023M11Location_Unki smelted</v>
          </cell>
          <cell r="B635" t="str">
            <v>M11</v>
          </cell>
          <cell r="C635" t="str">
            <v>Rate per million hours worked</v>
          </cell>
          <cell r="F635" t="str">
            <v>Unki smelted</v>
          </cell>
          <cell r="G635">
            <v>2023</v>
          </cell>
          <cell r="H635">
            <v>7.45</v>
          </cell>
        </row>
        <row r="636">
          <cell r="A636" t="str">
            <v>2024M11Location_Unki smelted</v>
          </cell>
          <cell r="B636" t="str">
            <v>M11</v>
          </cell>
          <cell r="C636" t="str">
            <v>Rate per million hours worked</v>
          </cell>
          <cell r="F636" t="str">
            <v>Unki smelted</v>
          </cell>
          <cell r="G636">
            <v>2024</v>
          </cell>
          <cell r="H636">
            <v>0</v>
          </cell>
        </row>
        <row r="637">
          <cell r="A637" t="str">
            <v>2023M11Location_Mortimer smelter</v>
          </cell>
          <cell r="B637" t="str">
            <v>M11</v>
          </cell>
          <cell r="C637" t="str">
            <v>Rate per million hours worked</v>
          </cell>
          <cell r="F637" t="str">
            <v>Mortimer smelter</v>
          </cell>
          <cell r="G637">
            <v>2023</v>
          </cell>
          <cell r="H637">
            <v>1.47</v>
          </cell>
        </row>
        <row r="638">
          <cell r="A638" t="str">
            <v>2023M11Location_Unki Mine</v>
          </cell>
          <cell r="B638" t="str">
            <v>M11</v>
          </cell>
          <cell r="C638" t="str">
            <v>Rate per million hours worked</v>
          </cell>
          <cell r="F638" t="str">
            <v>Unki Mine</v>
          </cell>
          <cell r="G638">
            <v>2023</v>
          </cell>
          <cell r="H638">
            <v>0.91</v>
          </cell>
        </row>
        <row r="639">
          <cell r="A639" t="str">
            <v>2024M11Location_Tumela mine</v>
          </cell>
          <cell r="B639" t="str">
            <v>M11</v>
          </cell>
          <cell r="C639" t="str">
            <v>Rate per million hours worked</v>
          </cell>
          <cell r="F639" t="str">
            <v>Tumela mine</v>
          </cell>
          <cell r="G639">
            <v>2024</v>
          </cell>
          <cell r="H639">
            <v>2.69</v>
          </cell>
        </row>
        <row r="640">
          <cell r="A640" t="str">
            <v>2023M11Location_Waterval smelter</v>
          </cell>
          <cell r="B640" t="str">
            <v>M11</v>
          </cell>
          <cell r="C640" t="str">
            <v>Rate per million hours worked</v>
          </cell>
          <cell r="F640" t="str">
            <v>Waterval smelter</v>
          </cell>
          <cell r="G640">
            <v>2023</v>
          </cell>
          <cell r="H640">
            <v>1.83</v>
          </cell>
        </row>
        <row r="641">
          <cell r="A641" t="str">
            <v>2022M11Location_ACP</v>
          </cell>
          <cell r="B641" t="str">
            <v>M11</v>
          </cell>
          <cell r="F641" t="str">
            <v>ACP</v>
          </cell>
          <cell r="G641">
            <v>2022</v>
          </cell>
          <cell r="H641">
            <v>1.01</v>
          </cell>
        </row>
        <row r="642">
          <cell r="A642" t="str">
            <v>2024M11Location_Mototolo concentrator°</v>
          </cell>
          <cell r="B642" t="str">
            <v>M11</v>
          </cell>
          <cell r="C642" t="str">
            <v>Rate per million hours worked</v>
          </cell>
          <cell r="F642" t="str">
            <v>Mototolo concentrator°</v>
          </cell>
          <cell r="G642">
            <v>2024</v>
          </cell>
          <cell r="H642">
            <v>5.27</v>
          </cell>
        </row>
        <row r="643">
          <cell r="A643" t="str">
            <v>2023M11Location_Unki concentrator</v>
          </cell>
          <cell r="B643" t="str">
            <v>M11</v>
          </cell>
          <cell r="C643" t="str">
            <v>Rate per million hours worked</v>
          </cell>
          <cell r="F643" t="str">
            <v>Unki concentrator</v>
          </cell>
          <cell r="G643">
            <v>2023</v>
          </cell>
          <cell r="H643">
            <v>0</v>
          </cell>
        </row>
        <row r="644">
          <cell r="A644" t="str">
            <v>2024M11Location_Rustenburg Base Metal Refiners</v>
          </cell>
          <cell r="B644" t="str">
            <v>M11</v>
          </cell>
          <cell r="C644" t="str">
            <v>Rate per million hours worked</v>
          </cell>
          <cell r="F644" t="str">
            <v>Rustenburg Base Metal Refiners</v>
          </cell>
          <cell r="G644">
            <v>2024</v>
          </cell>
          <cell r="H644">
            <v>1.59</v>
          </cell>
        </row>
        <row r="645">
          <cell r="A645" t="str">
            <v>2023M11Location_Precious Metals Refinery</v>
          </cell>
          <cell r="B645" t="str">
            <v>M11</v>
          </cell>
          <cell r="C645" t="str">
            <v>Rate per million hours worked</v>
          </cell>
          <cell r="F645" t="str">
            <v>Precious Metals Refinery</v>
          </cell>
          <cell r="G645">
            <v>2023</v>
          </cell>
          <cell r="H645">
            <v>3.76</v>
          </cell>
        </row>
        <row r="646">
          <cell r="A646" t="str">
            <v>2024M11Location_Dishaba mine</v>
          </cell>
          <cell r="B646" t="str">
            <v>M11</v>
          </cell>
          <cell r="C646" t="str">
            <v>Rate per million hours worked</v>
          </cell>
          <cell r="F646" t="str">
            <v>Dishaba mine</v>
          </cell>
          <cell r="G646">
            <v>2024</v>
          </cell>
          <cell r="H646">
            <v>3.39</v>
          </cell>
        </row>
        <row r="647">
          <cell r="A647" t="str">
            <v>2023M11Location_ACP</v>
          </cell>
          <cell r="B647" t="str">
            <v>M11</v>
          </cell>
          <cell r="C647" t="str">
            <v>Rate per million hours worked</v>
          </cell>
          <cell r="F647" t="str">
            <v>ACP</v>
          </cell>
          <cell r="G647">
            <v>2023</v>
          </cell>
          <cell r="H647">
            <v>2.2200000000000002</v>
          </cell>
        </row>
        <row r="648">
          <cell r="A648" t="str">
            <v>2022M11Location_Dishaba mine</v>
          </cell>
          <cell r="B648" t="str">
            <v>M11</v>
          </cell>
          <cell r="F648" t="str">
            <v>Dishaba mine</v>
          </cell>
          <cell r="G648">
            <v>2022</v>
          </cell>
          <cell r="H648">
            <v>4.0199999999999996</v>
          </cell>
        </row>
        <row r="649">
          <cell r="A649" t="str">
            <v>2022M11Location_Unki concentrator</v>
          </cell>
          <cell r="B649" t="str">
            <v>M11</v>
          </cell>
          <cell r="F649" t="str">
            <v>Unki concentrator</v>
          </cell>
          <cell r="G649">
            <v>2022</v>
          </cell>
          <cell r="H649">
            <v>0</v>
          </cell>
        </row>
        <row r="650">
          <cell r="A650" t="str">
            <v>2024M11Location_Unki concentrator</v>
          </cell>
          <cell r="B650" t="str">
            <v>M11</v>
          </cell>
          <cell r="C650" t="str">
            <v>Rate per million hours worked</v>
          </cell>
          <cell r="F650" t="str">
            <v>Unki concentrator</v>
          </cell>
          <cell r="G650">
            <v>2024</v>
          </cell>
          <cell r="H650">
            <v>0</v>
          </cell>
        </row>
        <row r="651">
          <cell r="A651" t="str">
            <v>2023M11Location_Mototolo concentrator°</v>
          </cell>
          <cell r="B651" t="str">
            <v>M11</v>
          </cell>
          <cell r="C651" t="str">
            <v>Rate per million hours worked</v>
          </cell>
          <cell r="F651" t="str">
            <v>Mototolo concentrator°</v>
          </cell>
          <cell r="G651">
            <v>2023</v>
          </cell>
          <cell r="H651">
            <v>0</v>
          </cell>
        </row>
        <row r="652">
          <cell r="A652" t="str">
            <v>2023M11Location_Polokwane smelter</v>
          </cell>
          <cell r="B652" t="str">
            <v>M11</v>
          </cell>
          <cell r="C652" t="str">
            <v>Rate per million hours worked</v>
          </cell>
          <cell r="F652" t="str">
            <v>Polokwane smelter</v>
          </cell>
          <cell r="G652">
            <v>2023</v>
          </cell>
          <cell r="H652">
            <v>0</v>
          </cell>
        </row>
        <row r="653">
          <cell r="A653" t="str">
            <v>2024M11Location_Precious Metals Refinery</v>
          </cell>
          <cell r="B653" t="str">
            <v>M11</v>
          </cell>
          <cell r="C653" t="str">
            <v>Rate per million hours worked</v>
          </cell>
          <cell r="F653" t="str">
            <v>Precious Metals Refinery</v>
          </cell>
          <cell r="G653">
            <v>2024</v>
          </cell>
          <cell r="H653">
            <v>1.91</v>
          </cell>
        </row>
        <row r="654">
          <cell r="A654" t="str">
            <v>2022M11Location_Waterval smelter</v>
          </cell>
          <cell r="B654" t="str">
            <v>M11</v>
          </cell>
          <cell r="F654" t="str">
            <v>Waterval smelter</v>
          </cell>
          <cell r="G654">
            <v>2022</v>
          </cell>
          <cell r="H654">
            <v>4.26</v>
          </cell>
        </row>
        <row r="655">
          <cell r="A655" t="str">
            <v>2022M11Location_Greenfield projects"</v>
          </cell>
          <cell r="B655" t="str">
            <v>M11</v>
          </cell>
          <cell r="F655" t="str">
            <v>Greenfield projects"</v>
          </cell>
          <cell r="G655">
            <v>2022</v>
          </cell>
          <cell r="H655">
            <v>1.7</v>
          </cell>
        </row>
        <row r="656">
          <cell r="A656" t="str">
            <v>2022M11Location_Amandelbult concentrators*</v>
          </cell>
          <cell r="B656" t="str">
            <v>M11</v>
          </cell>
          <cell r="F656" t="str">
            <v>Amandelbult concentrators*</v>
          </cell>
          <cell r="G656">
            <v>2022</v>
          </cell>
          <cell r="H656">
            <v>1.54</v>
          </cell>
        </row>
        <row r="657">
          <cell r="A657" t="str">
            <v>2023M11Location_Greenfield projects"</v>
          </cell>
          <cell r="B657" t="str">
            <v>M11</v>
          </cell>
          <cell r="C657" t="str">
            <v>Rate per million hours worked</v>
          </cell>
          <cell r="F657" t="str">
            <v>Greenfield projects"</v>
          </cell>
          <cell r="G657">
            <v>2023</v>
          </cell>
          <cell r="H657">
            <v>3.58</v>
          </cell>
        </row>
        <row r="658">
          <cell r="A658" t="str">
            <v>2022M11Location_Mogalakwena concentrators</v>
          </cell>
          <cell r="B658" t="str">
            <v>M11</v>
          </cell>
          <cell r="F658" t="str">
            <v>Mogalakwena concentrators</v>
          </cell>
          <cell r="G658">
            <v>2022</v>
          </cell>
          <cell r="H658">
            <v>0.3</v>
          </cell>
        </row>
        <row r="659">
          <cell r="A659" t="str">
            <v>2022M11Location_Mototolo Mine’</v>
          </cell>
          <cell r="B659" t="str">
            <v>M11</v>
          </cell>
          <cell r="F659" t="str">
            <v>Mototolo Mine’</v>
          </cell>
          <cell r="G659">
            <v>2022</v>
          </cell>
          <cell r="H659">
            <v>2.68</v>
          </cell>
        </row>
        <row r="660">
          <cell r="A660" t="str">
            <v>2024M11Location_Mototolo Mine’</v>
          </cell>
          <cell r="B660" t="str">
            <v>M11</v>
          </cell>
          <cell r="C660" t="str">
            <v>Rate per million hours worked</v>
          </cell>
          <cell r="F660" t="str">
            <v>Mototolo Mine’</v>
          </cell>
          <cell r="G660">
            <v>2024</v>
          </cell>
          <cell r="H660">
            <v>2.29</v>
          </cell>
        </row>
        <row r="661">
          <cell r="A661" t="str">
            <v>2024M11Location_Greenfield projects"</v>
          </cell>
          <cell r="B661" t="str">
            <v>M11</v>
          </cell>
          <cell r="C661" t="str">
            <v>Rate per million hours worked</v>
          </cell>
          <cell r="F661" t="str">
            <v>Greenfield projects"</v>
          </cell>
          <cell r="G661">
            <v>2024</v>
          </cell>
          <cell r="H661">
            <v>2.19</v>
          </cell>
        </row>
        <row r="662">
          <cell r="A662" t="str">
            <v>2024M12BU_Anglo American Platinum Managed Operations</v>
          </cell>
          <cell r="B662" t="str">
            <v>M12</v>
          </cell>
          <cell r="C662" t="str">
            <v>Rate per million hours worked</v>
          </cell>
          <cell r="F662" t="str">
            <v>Anglo American Platinum Managed Operations</v>
          </cell>
          <cell r="G662">
            <v>2024</v>
          </cell>
          <cell r="H662">
            <v>1.67</v>
          </cell>
        </row>
        <row r="663">
          <cell r="A663" t="str">
            <v>2022M12BU_Anglo American Platinum Managed Operations</v>
          </cell>
          <cell r="B663" t="str">
            <v>M12</v>
          </cell>
          <cell r="F663" t="str">
            <v>Anglo American Platinum Managed Operations</v>
          </cell>
          <cell r="G663">
            <v>2022</v>
          </cell>
          <cell r="H663">
            <v>2.34</v>
          </cell>
        </row>
        <row r="664">
          <cell r="A664" t="str">
            <v>2023M12BU_Anglo American Platinum Managed Operations</v>
          </cell>
          <cell r="B664" t="str">
            <v>M12</v>
          </cell>
          <cell r="C664" t="str">
            <v>Rate per million hours worked</v>
          </cell>
          <cell r="F664" t="str">
            <v>Anglo American Platinum Managed Operations</v>
          </cell>
          <cell r="G664">
            <v>2023</v>
          </cell>
          <cell r="H664">
            <v>1.61</v>
          </cell>
        </row>
        <row r="665">
          <cell r="A665" t="str">
            <v>2022M13BU_Anglo American Platinum Managed Operations</v>
          </cell>
          <cell r="B665" t="str">
            <v>M13</v>
          </cell>
          <cell r="F665" t="str">
            <v>Anglo American Platinum Managed Operations</v>
          </cell>
          <cell r="G665">
            <v>2022</v>
          </cell>
          <cell r="H665">
            <v>1.48</v>
          </cell>
        </row>
        <row r="666">
          <cell r="A666" t="str">
            <v>2024M13BU_Anglo American Platinum Managed Operations</v>
          </cell>
          <cell r="B666" t="str">
            <v>M13</v>
          </cell>
          <cell r="C666" t="str">
            <v>Rate per million hours worked</v>
          </cell>
          <cell r="F666" t="str">
            <v>Anglo American Platinum Managed Operations</v>
          </cell>
          <cell r="G666">
            <v>2024</v>
          </cell>
          <cell r="H666">
            <v>1.05</v>
          </cell>
        </row>
        <row r="667">
          <cell r="A667" t="str">
            <v>2023M13BU_Anglo American Platinum Managed Operations</v>
          </cell>
          <cell r="B667" t="str">
            <v>M13</v>
          </cell>
          <cell r="C667" t="str">
            <v>Rate per million hours worked</v>
          </cell>
          <cell r="F667" t="str">
            <v>Anglo American Platinum Managed Operations</v>
          </cell>
          <cell r="G667">
            <v>2023</v>
          </cell>
          <cell r="H667">
            <v>0.88</v>
          </cell>
        </row>
        <row r="668">
          <cell r="A668" t="str">
            <v>2023M14BU_Anglo American Platinum Managed Operations</v>
          </cell>
          <cell r="B668" t="str">
            <v>M14</v>
          </cell>
          <cell r="C668" t="str">
            <v>Rate per million hours worked</v>
          </cell>
          <cell r="F668" t="str">
            <v>Anglo American Platinum Managed Operations</v>
          </cell>
          <cell r="G668">
            <v>2023</v>
          </cell>
          <cell r="H668">
            <v>1.96</v>
          </cell>
        </row>
        <row r="669">
          <cell r="A669" t="str">
            <v>2022M14BU_Anglo American Platinum Managed Operations</v>
          </cell>
          <cell r="B669" t="str">
            <v>M14</v>
          </cell>
          <cell r="F669" t="str">
            <v>Anglo American Platinum Managed Operations</v>
          </cell>
          <cell r="G669">
            <v>2022</v>
          </cell>
          <cell r="H669">
            <v>2.35</v>
          </cell>
        </row>
        <row r="670">
          <cell r="A670" t="str">
            <v>2024M14BU_Anglo American Platinum Managed Operations</v>
          </cell>
          <cell r="B670" t="str">
            <v>M14</v>
          </cell>
          <cell r="C670" t="str">
            <v>Rate per million hours worked</v>
          </cell>
          <cell r="F670" t="str">
            <v>Anglo American Platinum Managed Operations</v>
          </cell>
          <cell r="G670">
            <v>2024</v>
          </cell>
          <cell r="H670">
            <v>1.78</v>
          </cell>
        </row>
        <row r="671">
          <cell r="A671" t="str">
            <v>2023M15BU_Anglo American Platinum Managed Operations</v>
          </cell>
          <cell r="B671" t="str">
            <v>M15</v>
          </cell>
          <cell r="C671" t="str">
            <v>Rate per million hours worked</v>
          </cell>
          <cell r="F671" t="str">
            <v>Anglo American Platinum Managed Operations</v>
          </cell>
          <cell r="G671">
            <v>2023</v>
          </cell>
          <cell r="H671">
            <v>1.45</v>
          </cell>
        </row>
        <row r="672">
          <cell r="A672" t="str">
            <v>2022M15BU_Anglo American Platinum Managed Operations</v>
          </cell>
          <cell r="B672" t="str">
            <v>M15</v>
          </cell>
          <cell r="F672" t="str">
            <v>Anglo American Platinum Managed Operations</v>
          </cell>
          <cell r="G672">
            <v>2022</v>
          </cell>
          <cell r="H672">
            <v>1.95</v>
          </cell>
        </row>
        <row r="673">
          <cell r="A673" t="str">
            <v>2024M15BU_Anglo American Platinum Managed Operations</v>
          </cell>
          <cell r="B673" t="str">
            <v>M15</v>
          </cell>
          <cell r="C673" t="str">
            <v>Rate per million hours worked</v>
          </cell>
          <cell r="F673" t="str">
            <v>Anglo American Platinum Managed Operations</v>
          </cell>
          <cell r="G673">
            <v>2024</v>
          </cell>
          <cell r="H673">
            <v>1.44</v>
          </cell>
        </row>
        <row r="674">
          <cell r="A674" t="str">
            <v>2023M16BU_Anglo American Platinum Managed Operations</v>
          </cell>
          <cell r="B674" t="str">
            <v>M16</v>
          </cell>
          <cell r="C674" t="str">
            <v>Rate per million hours worked</v>
          </cell>
          <cell r="F674" t="str">
            <v>Anglo American Platinum Managed Operations</v>
          </cell>
          <cell r="G674">
            <v>2023</v>
          </cell>
          <cell r="H674">
            <v>1.01</v>
          </cell>
        </row>
        <row r="675">
          <cell r="A675" t="str">
            <v>2024M16BU_Anglo American Platinum Managed Operations</v>
          </cell>
          <cell r="B675" t="str">
            <v>M16</v>
          </cell>
          <cell r="C675" t="str">
            <v>Rate per million hours worked</v>
          </cell>
          <cell r="F675" t="str">
            <v>Anglo American Platinum Managed Operations</v>
          </cell>
          <cell r="G675">
            <v>2024</v>
          </cell>
          <cell r="H675">
            <v>1.19</v>
          </cell>
        </row>
        <row r="676">
          <cell r="A676" t="str">
            <v>2022M16BU_Anglo American Platinum Managed Operations</v>
          </cell>
          <cell r="B676" t="str">
            <v>M16</v>
          </cell>
          <cell r="F676" t="str">
            <v>Anglo American Platinum Managed Operations</v>
          </cell>
          <cell r="G676">
            <v>2022</v>
          </cell>
          <cell r="H676">
            <v>1.89</v>
          </cell>
        </row>
        <row r="677">
          <cell r="A677" t="str">
            <v>2022M17BU_Anglo American Platinum Managed Operations</v>
          </cell>
          <cell r="B677" t="str">
            <v>M17</v>
          </cell>
          <cell r="F677" t="str">
            <v>Anglo American Platinum Managed Operations</v>
          </cell>
          <cell r="G677">
            <v>2022</v>
          </cell>
          <cell r="H677">
            <v>2.72</v>
          </cell>
        </row>
        <row r="678">
          <cell r="A678" t="str">
            <v>2024M17BU_Anglo American Platinum Managed Operations</v>
          </cell>
          <cell r="B678" t="str">
            <v>M17</v>
          </cell>
          <cell r="C678" t="str">
            <v>Rate per million hours worked</v>
          </cell>
          <cell r="F678" t="str">
            <v>Anglo American Platinum Managed Operations</v>
          </cell>
          <cell r="G678">
            <v>2024</v>
          </cell>
          <cell r="H678">
            <v>2.08</v>
          </cell>
        </row>
        <row r="679">
          <cell r="A679" t="str">
            <v>2023M17BU_Anglo American Platinum Managed Operations</v>
          </cell>
          <cell r="B679" t="str">
            <v>M17</v>
          </cell>
          <cell r="C679" t="str">
            <v>Rate per million hours worked</v>
          </cell>
          <cell r="F679" t="str">
            <v>Anglo American Platinum Managed Operations</v>
          </cell>
          <cell r="G679">
            <v>2023</v>
          </cell>
          <cell r="H679">
            <v>2.14</v>
          </cell>
        </row>
        <row r="680">
          <cell r="A680" t="str">
            <v>2023M18BU_Anglo American Platinum Managed Operations</v>
          </cell>
          <cell r="B680" t="str">
            <v>M18</v>
          </cell>
          <cell r="F680" t="str">
            <v>Anglo American Platinum Managed Operations</v>
          </cell>
          <cell r="G680">
            <v>2023</v>
          </cell>
          <cell r="H680">
            <v>1.61</v>
          </cell>
        </row>
        <row r="681">
          <cell r="A681" t="str">
            <v>2022M18BU_Anglo American Platinum Managed Operations</v>
          </cell>
          <cell r="B681" t="str">
            <v>M18</v>
          </cell>
          <cell r="F681" t="str">
            <v>Anglo American Platinum Managed Operations</v>
          </cell>
          <cell r="G681">
            <v>2022</v>
          </cell>
          <cell r="H681">
            <v>2.34</v>
          </cell>
        </row>
        <row r="682">
          <cell r="A682" t="str">
            <v>2024M18BU_Anglo American Platinum Managed Operations</v>
          </cell>
          <cell r="B682" t="str">
            <v>M18</v>
          </cell>
          <cell r="F682" t="str">
            <v>Anglo American Platinum Managed Operations</v>
          </cell>
          <cell r="G682">
            <v>2024</v>
          </cell>
          <cell r="H682">
            <v>1.67</v>
          </cell>
        </row>
        <row r="683">
          <cell r="A683" t="str">
            <v>2022M19BU_Anglo American Platinum Managed Operations</v>
          </cell>
          <cell r="B683" t="str">
            <v>M19</v>
          </cell>
          <cell r="F683" t="str">
            <v>Anglo American Platinum Managed Operations</v>
          </cell>
          <cell r="G683">
            <v>2022</v>
          </cell>
          <cell r="H683">
            <v>0</v>
          </cell>
        </row>
        <row r="684">
          <cell r="A684" t="str">
            <v>2023M19BU_Anglo American Platinum Managed Operations</v>
          </cell>
          <cell r="B684" t="str">
            <v>M19</v>
          </cell>
          <cell r="C684" t="str">
            <v>Rate per million hours worked</v>
          </cell>
          <cell r="F684" t="str">
            <v>Anglo American Platinum Managed Operations</v>
          </cell>
          <cell r="G684">
            <v>2023</v>
          </cell>
          <cell r="H684">
            <v>0</v>
          </cell>
        </row>
        <row r="685">
          <cell r="A685" t="str">
            <v>2024M19BU_Anglo American Platinum Managed Operations</v>
          </cell>
          <cell r="B685" t="str">
            <v>M19</v>
          </cell>
          <cell r="C685" t="str">
            <v>Rate per million hours worked</v>
          </cell>
          <cell r="F685" t="str">
            <v>Anglo American Platinum Managed Operations</v>
          </cell>
          <cell r="G685">
            <v>2024</v>
          </cell>
          <cell r="H685">
            <v>0.04</v>
          </cell>
        </row>
        <row r="686">
          <cell r="A686" t="str">
            <v>2024M9Location_Polokwane smelter</v>
          </cell>
          <cell r="B686" t="str">
            <v>M9</v>
          </cell>
          <cell r="C686" t="str">
            <v>Rate per million hours worked</v>
          </cell>
          <cell r="F686" t="str">
            <v>Polokwane smelter</v>
          </cell>
          <cell r="G686">
            <v>2024</v>
          </cell>
          <cell r="H686">
            <v>0</v>
          </cell>
        </row>
        <row r="687">
          <cell r="A687" t="str">
            <v>2022M9Location_Mototolo Mine’</v>
          </cell>
          <cell r="B687" t="str">
            <v>M9</v>
          </cell>
          <cell r="F687" t="str">
            <v>Mototolo Mine’</v>
          </cell>
          <cell r="G687">
            <v>2022</v>
          </cell>
          <cell r="H687">
            <v>2.23</v>
          </cell>
        </row>
        <row r="688">
          <cell r="A688" t="str">
            <v>2024M9Location_Waterval smelter</v>
          </cell>
          <cell r="B688" t="str">
            <v>M9</v>
          </cell>
          <cell r="C688" t="str">
            <v>Rate per million hours worked</v>
          </cell>
          <cell r="F688" t="str">
            <v>Waterval smelter</v>
          </cell>
          <cell r="G688">
            <v>2024</v>
          </cell>
          <cell r="H688">
            <v>2.35</v>
          </cell>
        </row>
        <row r="689">
          <cell r="A689" t="str">
            <v>2022M9Location_Unki Mine</v>
          </cell>
          <cell r="B689" t="str">
            <v>M9</v>
          </cell>
          <cell r="F689" t="str">
            <v>Unki Mine</v>
          </cell>
          <cell r="G689">
            <v>2022</v>
          </cell>
          <cell r="H689">
            <v>1.32</v>
          </cell>
        </row>
        <row r="690">
          <cell r="A690" t="str">
            <v>2024M9Location_Amandelbult concentrators*</v>
          </cell>
          <cell r="B690" t="str">
            <v>M9</v>
          </cell>
          <cell r="C690" t="str">
            <v>Rate per million hours worked</v>
          </cell>
          <cell r="F690" t="str">
            <v>Amandelbult concentrators*</v>
          </cell>
          <cell r="G690">
            <v>2024</v>
          </cell>
          <cell r="H690">
            <v>0.42</v>
          </cell>
        </row>
        <row r="691">
          <cell r="A691" t="str">
            <v>2022M9Location_Mogalakwena Mine°</v>
          </cell>
          <cell r="B691" t="str">
            <v>M9</v>
          </cell>
          <cell r="F691" t="str">
            <v>Mogalakwena Mine°</v>
          </cell>
          <cell r="G691">
            <v>2022</v>
          </cell>
          <cell r="H691">
            <v>0.83</v>
          </cell>
        </row>
        <row r="692">
          <cell r="A692" t="str">
            <v>2022M9Location_Unki smelted</v>
          </cell>
          <cell r="B692" t="str">
            <v>M9</v>
          </cell>
          <cell r="F692" t="str">
            <v>Unki smelted</v>
          </cell>
          <cell r="G692">
            <v>2022</v>
          </cell>
          <cell r="H692">
            <v>0</v>
          </cell>
        </row>
        <row r="693">
          <cell r="A693" t="str">
            <v>2024M9Location_Mortimer smelter</v>
          </cell>
          <cell r="B693" t="str">
            <v>M9</v>
          </cell>
          <cell r="C693" t="str">
            <v>Rate per million hours worked</v>
          </cell>
          <cell r="F693" t="str">
            <v>Mortimer smelter</v>
          </cell>
          <cell r="G693">
            <v>2024</v>
          </cell>
          <cell r="H693">
            <v>0</v>
          </cell>
        </row>
        <row r="694">
          <cell r="A694" t="str">
            <v>2024M9Location_Unki smelted</v>
          </cell>
          <cell r="B694" t="str">
            <v>M9</v>
          </cell>
          <cell r="C694" t="str">
            <v>Rate per million hours worked</v>
          </cell>
          <cell r="F694" t="str">
            <v>Unki smelted</v>
          </cell>
          <cell r="G694">
            <v>2024</v>
          </cell>
          <cell r="H694">
            <v>0</v>
          </cell>
        </row>
        <row r="695">
          <cell r="A695" t="str">
            <v>2023M9Location_Mototolo Mine’</v>
          </cell>
          <cell r="B695" t="str">
            <v>M9</v>
          </cell>
          <cell r="C695" t="str">
            <v>Rate per million hours worked</v>
          </cell>
          <cell r="F695" t="str">
            <v>Mototolo Mine’</v>
          </cell>
          <cell r="G695">
            <v>2023</v>
          </cell>
          <cell r="H695">
            <v>1.26</v>
          </cell>
        </row>
        <row r="696">
          <cell r="A696" t="str">
            <v>2022M9Location_Polokwane smelter</v>
          </cell>
          <cell r="B696" t="str">
            <v>M9</v>
          </cell>
          <cell r="F696" t="str">
            <v>Polokwane smelter</v>
          </cell>
          <cell r="G696">
            <v>2022</v>
          </cell>
          <cell r="H696">
            <v>1.25</v>
          </cell>
        </row>
        <row r="697">
          <cell r="A697" t="str">
            <v>2023M9Location_Dishaba mine</v>
          </cell>
          <cell r="B697" t="str">
            <v>M9</v>
          </cell>
          <cell r="C697" t="str">
            <v>Rate per million hours worked</v>
          </cell>
          <cell r="F697" t="str">
            <v>Dishaba mine</v>
          </cell>
          <cell r="G697">
            <v>2023</v>
          </cell>
          <cell r="H697">
            <v>2.5099999999999998</v>
          </cell>
        </row>
        <row r="698">
          <cell r="A698" t="str">
            <v>2024M9Location_Greenfield projects"</v>
          </cell>
          <cell r="B698" t="str">
            <v>M9</v>
          </cell>
          <cell r="C698" t="str">
            <v>Rate per million hours worked</v>
          </cell>
          <cell r="F698" t="str">
            <v>Greenfield projects"</v>
          </cell>
          <cell r="G698">
            <v>2024</v>
          </cell>
          <cell r="H698">
            <v>1.92</v>
          </cell>
        </row>
        <row r="699">
          <cell r="A699" t="str">
            <v>2024M9Location_Unki Mine</v>
          </cell>
          <cell r="B699" t="str">
            <v>M9</v>
          </cell>
          <cell r="C699" t="str">
            <v>Rate per million hours worked</v>
          </cell>
          <cell r="F699" t="str">
            <v>Unki Mine</v>
          </cell>
          <cell r="G699">
            <v>2024</v>
          </cell>
          <cell r="H699">
            <v>1.1599999999999999</v>
          </cell>
        </row>
        <row r="700">
          <cell r="A700" t="str">
            <v>2024M9Location_Tumela mine</v>
          </cell>
          <cell r="B700" t="str">
            <v>M9</v>
          </cell>
          <cell r="C700" t="str">
            <v>Rate per million hours worked</v>
          </cell>
          <cell r="F700" t="str">
            <v>Tumela mine</v>
          </cell>
          <cell r="G700">
            <v>2024</v>
          </cell>
          <cell r="H700">
            <v>2.4300000000000002</v>
          </cell>
        </row>
        <row r="701">
          <cell r="A701" t="str">
            <v>2022M9Location_Amandelbult concentrators*</v>
          </cell>
          <cell r="B701" t="str">
            <v>M9</v>
          </cell>
          <cell r="F701" t="str">
            <v>Amandelbult concentrators*</v>
          </cell>
          <cell r="G701">
            <v>2022</v>
          </cell>
          <cell r="H701">
            <v>0.92</v>
          </cell>
        </row>
        <row r="702">
          <cell r="A702" t="str">
            <v>2024M9Location_Mototolo concentrator°</v>
          </cell>
          <cell r="B702" t="str">
            <v>M9</v>
          </cell>
          <cell r="C702" t="str">
            <v>Rate per million hours worked</v>
          </cell>
          <cell r="F702" t="str">
            <v>Mototolo concentrator°</v>
          </cell>
          <cell r="G702">
            <v>2024</v>
          </cell>
          <cell r="H702">
            <v>5.27</v>
          </cell>
        </row>
        <row r="703">
          <cell r="A703" t="str">
            <v>2023M9Location_Mogalakwena Mine°</v>
          </cell>
          <cell r="B703" t="str">
            <v>M9</v>
          </cell>
          <cell r="C703" t="str">
            <v>Rate per million hours worked</v>
          </cell>
          <cell r="F703" t="str">
            <v>Mogalakwena Mine°</v>
          </cell>
          <cell r="G703">
            <v>2023</v>
          </cell>
          <cell r="H703">
            <v>0.82</v>
          </cell>
        </row>
        <row r="704">
          <cell r="A704" t="str">
            <v>2022M9Location_Greenfield projects"</v>
          </cell>
          <cell r="B704" t="str">
            <v>M9</v>
          </cell>
          <cell r="F704" t="str">
            <v>Greenfield projects"</v>
          </cell>
          <cell r="G704">
            <v>2022</v>
          </cell>
          <cell r="H704">
            <v>1.7</v>
          </cell>
        </row>
        <row r="705">
          <cell r="A705" t="str">
            <v>2023M9Location_Unki smelted</v>
          </cell>
          <cell r="B705" t="str">
            <v>M9</v>
          </cell>
          <cell r="C705" t="str">
            <v>Rate per million hours worked</v>
          </cell>
          <cell r="F705" t="str">
            <v>Unki smelted</v>
          </cell>
          <cell r="G705">
            <v>2023</v>
          </cell>
          <cell r="H705">
            <v>7.45</v>
          </cell>
        </row>
        <row r="706">
          <cell r="A706" t="str">
            <v>2024M9Location_ACP</v>
          </cell>
          <cell r="B706" t="str">
            <v>M9</v>
          </cell>
          <cell r="C706" t="str">
            <v>Rate per million hours worked</v>
          </cell>
          <cell r="F706" t="str">
            <v>ACP</v>
          </cell>
          <cell r="G706">
            <v>2024</v>
          </cell>
          <cell r="H706">
            <v>0.61</v>
          </cell>
        </row>
        <row r="707">
          <cell r="A707" t="str">
            <v>2022M9Location_Rustenburg Base Metal Refiners</v>
          </cell>
          <cell r="B707" t="str">
            <v>M9</v>
          </cell>
          <cell r="F707" t="str">
            <v>Rustenburg Base Metal Refiners</v>
          </cell>
          <cell r="G707">
            <v>2022</v>
          </cell>
          <cell r="H707">
            <v>3.12</v>
          </cell>
        </row>
        <row r="708">
          <cell r="A708" t="str">
            <v>2022M9Location_Unki concentrator</v>
          </cell>
          <cell r="B708" t="str">
            <v>M9</v>
          </cell>
          <cell r="F708" t="str">
            <v>Unki concentrator</v>
          </cell>
          <cell r="G708">
            <v>2022</v>
          </cell>
          <cell r="H708">
            <v>0</v>
          </cell>
        </row>
        <row r="709">
          <cell r="A709" t="str">
            <v>2022M9Location_Dishaba mine</v>
          </cell>
          <cell r="B709" t="str">
            <v>M9</v>
          </cell>
          <cell r="F709" t="str">
            <v>Dishaba mine</v>
          </cell>
          <cell r="G709">
            <v>2022</v>
          </cell>
          <cell r="H709">
            <v>3.74</v>
          </cell>
        </row>
        <row r="710">
          <cell r="A710" t="str">
            <v>2024M9Location_Dishaba mine</v>
          </cell>
          <cell r="B710" t="str">
            <v>M9</v>
          </cell>
          <cell r="C710" t="str">
            <v>Rate per million hours worked</v>
          </cell>
          <cell r="F710" t="str">
            <v>Dishaba mine</v>
          </cell>
          <cell r="G710">
            <v>2024</v>
          </cell>
          <cell r="H710">
            <v>3.09</v>
          </cell>
        </row>
        <row r="711">
          <cell r="A711" t="str">
            <v>2022M9Location_ACP</v>
          </cell>
          <cell r="B711" t="str">
            <v>M9</v>
          </cell>
          <cell r="F711" t="str">
            <v>ACP</v>
          </cell>
          <cell r="G711">
            <v>2022</v>
          </cell>
          <cell r="H711">
            <v>0.51</v>
          </cell>
        </row>
        <row r="712">
          <cell r="A712" t="str">
            <v>2023M9Location_Mogalakwena concentrators</v>
          </cell>
          <cell r="B712" t="str">
            <v>M9</v>
          </cell>
          <cell r="C712" t="str">
            <v>Rate per million hours worked</v>
          </cell>
          <cell r="F712" t="str">
            <v>Mogalakwena concentrators</v>
          </cell>
          <cell r="G712">
            <v>2023</v>
          </cell>
          <cell r="H712">
            <v>0.15</v>
          </cell>
        </row>
        <row r="713">
          <cell r="A713" t="str">
            <v>2024M9Location_Unki concentrator</v>
          </cell>
          <cell r="B713" t="str">
            <v>M9</v>
          </cell>
          <cell r="C713" t="str">
            <v>Rate per million hours worked</v>
          </cell>
          <cell r="F713" t="str">
            <v>Unki concentrator</v>
          </cell>
          <cell r="G713">
            <v>2024</v>
          </cell>
          <cell r="H713">
            <v>0</v>
          </cell>
        </row>
        <row r="714">
          <cell r="A714" t="str">
            <v>2023M9Location_Unki Mine</v>
          </cell>
          <cell r="B714" t="str">
            <v>M9</v>
          </cell>
          <cell r="C714" t="str">
            <v>Rate per million hours worked</v>
          </cell>
          <cell r="F714" t="str">
            <v>Unki Mine</v>
          </cell>
          <cell r="G714">
            <v>2023</v>
          </cell>
          <cell r="H714">
            <v>0.91</v>
          </cell>
        </row>
        <row r="715">
          <cell r="A715" t="str">
            <v>2024M9Location_Mogalakwena concentrators</v>
          </cell>
          <cell r="B715" t="str">
            <v>M9</v>
          </cell>
          <cell r="C715" t="str">
            <v>Rate per million hours worked</v>
          </cell>
          <cell r="F715" t="str">
            <v>Mogalakwena concentrators</v>
          </cell>
          <cell r="G715">
            <v>2024</v>
          </cell>
          <cell r="H715">
            <v>0.93</v>
          </cell>
        </row>
        <row r="716">
          <cell r="A716" t="str">
            <v>2022M9Location_Mogalakwena concentrators</v>
          </cell>
          <cell r="B716" t="str">
            <v>M9</v>
          </cell>
          <cell r="F716" t="str">
            <v>Mogalakwena concentrators</v>
          </cell>
          <cell r="G716">
            <v>2022</v>
          </cell>
          <cell r="H716">
            <v>0.15</v>
          </cell>
        </row>
        <row r="717">
          <cell r="A717" t="str">
            <v>2022M9Location_Mortimer smelter</v>
          </cell>
          <cell r="B717" t="str">
            <v>M9</v>
          </cell>
          <cell r="F717" t="str">
            <v>Mortimer smelter</v>
          </cell>
          <cell r="G717">
            <v>2022</v>
          </cell>
          <cell r="H717">
            <v>1.07</v>
          </cell>
        </row>
        <row r="718">
          <cell r="A718" t="str">
            <v>2023M9Location_ACP</v>
          </cell>
          <cell r="B718" t="str">
            <v>M9</v>
          </cell>
          <cell r="C718" t="str">
            <v>Rate per million hours worked</v>
          </cell>
          <cell r="F718" t="str">
            <v>ACP</v>
          </cell>
          <cell r="G718">
            <v>2023</v>
          </cell>
          <cell r="H718">
            <v>2.2200000000000002</v>
          </cell>
        </row>
        <row r="719">
          <cell r="A719" t="str">
            <v>2022M9Location_Mototolo concentrator°</v>
          </cell>
          <cell r="B719" t="str">
            <v>M9</v>
          </cell>
          <cell r="F719" t="str">
            <v>Mototolo concentrator°</v>
          </cell>
          <cell r="G719">
            <v>2022</v>
          </cell>
          <cell r="H719">
            <v>1.86</v>
          </cell>
        </row>
        <row r="720">
          <cell r="A720" t="str">
            <v>2024M9Location_Rustenburg Base Metal Refiners</v>
          </cell>
          <cell r="B720" t="str">
            <v>M9</v>
          </cell>
          <cell r="C720" t="str">
            <v>Rate per million hours worked</v>
          </cell>
          <cell r="F720" t="str">
            <v>Rustenburg Base Metal Refiners</v>
          </cell>
          <cell r="G720">
            <v>2024</v>
          </cell>
          <cell r="H720">
            <v>1.1399999999999999</v>
          </cell>
        </row>
        <row r="721">
          <cell r="A721" t="str">
            <v>2023M9Location_Polokwane smelter</v>
          </cell>
          <cell r="B721" t="str">
            <v>M9</v>
          </cell>
          <cell r="C721" t="str">
            <v>Rate per million hours worked</v>
          </cell>
          <cell r="F721" t="str">
            <v>Polokwane smelter</v>
          </cell>
          <cell r="G721">
            <v>2023</v>
          </cell>
          <cell r="H721">
            <v>0</v>
          </cell>
        </row>
        <row r="722">
          <cell r="A722" t="str">
            <v>2023M9Location_Rustenburg Base Metal Refiners</v>
          </cell>
          <cell r="B722" t="str">
            <v>M9</v>
          </cell>
          <cell r="C722" t="str">
            <v>Rate per million hours worked</v>
          </cell>
          <cell r="F722" t="str">
            <v>Rustenburg Base Metal Refiners</v>
          </cell>
          <cell r="G722">
            <v>2023</v>
          </cell>
          <cell r="H722">
            <v>2.39</v>
          </cell>
        </row>
        <row r="723">
          <cell r="A723" t="str">
            <v>2023M9Location_Greenfield projects"</v>
          </cell>
          <cell r="B723" t="str">
            <v>M9</v>
          </cell>
          <cell r="C723" t="str">
            <v>Rate per million hours worked</v>
          </cell>
          <cell r="F723" t="str">
            <v>Greenfield projects"</v>
          </cell>
          <cell r="G723">
            <v>2023</v>
          </cell>
          <cell r="H723">
            <v>1.79</v>
          </cell>
        </row>
        <row r="724">
          <cell r="A724" t="str">
            <v>2023M9Location_Tumela mine</v>
          </cell>
          <cell r="B724" t="str">
            <v>M9</v>
          </cell>
          <cell r="C724" t="str">
            <v>Rate per million hours worked</v>
          </cell>
          <cell r="F724" t="str">
            <v>Tumela mine</v>
          </cell>
          <cell r="G724">
            <v>2023</v>
          </cell>
          <cell r="H724">
            <v>2.57</v>
          </cell>
        </row>
        <row r="725">
          <cell r="A725" t="str">
            <v>2024M9Location_Mogalakwena Mine°</v>
          </cell>
          <cell r="B725" t="str">
            <v>M9</v>
          </cell>
          <cell r="C725" t="str">
            <v>Rate per million hours worked</v>
          </cell>
          <cell r="F725" t="str">
            <v>Mogalakwena Mine°</v>
          </cell>
          <cell r="G725">
            <v>2024</v>
          </cell>
          <cell r="H725">
            <v>0.37</v>
          </cell>
        </row>
        <row r="726">
          <cell r="A726" t="str">
            <v>2024M9Location_Mototolo Mine’</v>
          </cell>
          <cell r="B726" t="str">
            <v>M9</v>
          </cell>
          <cell r="C726" t="str">
            <v>Rate per million hours worked</v>
          </cell>
          <cell r="F726" t="str">
            <v>Mototolo Mine’</v>
          </cell>
          <cell r="G726">
            <v>2024</v>
          </cell>
          <cell r="H726">
            <v>1.64</v>
          </cell>
        </row>
        <row r="727">
          <cell r="A727" t="str">
            <v>2023M9Location_Mototolo concentrator°</v>
          </cell>
          <cell r="B727" t="str">
            <v>M9</v>
          </cell>
          <cell r="C727" t="str">
            <v>Rate per million hours worked</v>
          </cell>
          <cell r="F727" t="str">
            <v>Mototolo concentrator°</v>
          </cell>
          <cell r="G727">
            <v>2023</v>
          </cell>
          <cell r="H727">
            <v>0</v>
          </cell>
        </row>
        <row r="728">
          <cell r="A728" t="str">
            <v>2022M9Location_Waterval smelter</v>
          </cell>
          <cell r="B728" t="str">
            <v>M9</v>
          </cell>
          <cell r="F728" t="str">
            <v>Waterval smelter</v>
          </cell>
          <cell r="G728">
            <v>2022</v>
          </cell>
          <cell r="H728">
            <v>3.55</v>
          </cell>
        </row>
        <row r="729">
          <cell r="A729" t="str">
            <v>2023M9Location_Amandelbult concentrators*</v>
          </cell>
          <cell r="B729" t="str">
            <v>M9</v>
          </cell>
          <cell r="C729" t="str">
            <v>Rate per million hours worked</v>
          </cell>
          <cell r="F729" t="str">
            <v>Amandelbult concentrators*</v>
          </cell>
          <cell r="G729">
            <v>2023</v>
          </cell>
          <cell r="H729">
            <v>1.38</v>
          </cell>
        </row>
        <row r="730">
          <cell r="A730" t="str">
            <v>2023M9Location_Mortimer smelter</v>
          </cell>
          <cell r="B730" t="str">
            <v>M9</v>
          </cell>
          <cell r="C730" t="str">
            <v>Rate per million hours worked</v>
          </cell>
          <cell r="F730" t="str">
            <v>Mortimer smelter</v>
          </cell>
          <cell r="G730">
            <v>2023</v>
          </cell>
          <cell r="H730">
            <v>1.47</v>
          </cell>
        </row>
        <row r="731">
          <cell r="A731" t="str">
            <v>2024M9Location_Precious Metals Refinery</v>
          </cell>
          <cell r="B731" t="str">
            <v>M9</v>
          </cell>
          <cell r="C731" t="str">
            <v>Rate per million hours worked</v>
          </cell>
          <cell r="F731" t="str">
            <v>Precious Metals Refinery</v>
          </cell>
          <cell r="G731">
            <v>2024</v>
          </cell>
          <cell r="H731">
            <v>1.43</v>
          </cell>
        </row>
        <row r="732">
          <cell r="A732" t="str">
            <v>2022M9Location_Precious Metals Refinery</v>
          </cell>
          <cell r="B732" t="str">
            <v>M9</v>
          </cell>
          <cell r="F732" t="str">
            <v>Precious Metals Refinery</v>
          </cell>
          <cell r="G732">
            <v>2022</v>
          </cell>
          <cell r="H732">
            <v>1.03</v>
          </cell>
        </row>
        <row r="733">
          <cell r="A733" t="str">
            <v>2023M9Location_Waterval smelter</v>
          </cell>
          <cell r="B733" t="str">
            <v>M9</v>
          </cell>
          <cell r="C733" t="str">
            <v>Rate per million hours worked</v>
          </cell>
          <cell r="F733" t="str">
            <v>Waterval smelter</v>
          </cell>
          <cell r="G733">
            <v>2023</v>
          </cell>
          <cell r="H733">
            <v>1.83</v>
          </cell>
        </row>
        <row r="734">
          <cell r="A734" t="str">
            <v>2022M9Location_Tumela mine</v>
          </cell>
          <cell r="B734" t="str">
            <v>M9</v>
          </cell>
          <cell r="F734" t="str">
            <v>Tumela mine</v>
          </cell>
          <cell r="G734">
            <v>2022</v>
          </cell>
          <cell r="H734">
            <v>3.6</v>
          </cell>
        </row>
        <row r="735">
          <cell r="A735" t="str">
            <v>2023M9Location_Precious Metals Refinery</v>
          </cell>
          <cell r="B735" t="str">
            <v>M9</v>
          </cell>
          <cell r="C735" t="str">
            <v>Rate per million hours worked</v>
          </cell>
          <cell r="F735" t="str">
            <v>Precious Metals Refinery</v>
          </cell>
          <cell r="G735">
            <v>2023</v>
          </cell>
          <cell r="H735">
            <v>2.82</v>
          </cell>
        </row>
        <row r="736">
          <cell r="A736" t="str">
            <v>2023M9Location_Unki concentrator</v>
          </cell>
          <cell r="B736" t="str">
            <v>M9</v>
          </cell>
          <cell r="C736" t="str">
            <v>Rate per million hours worked</v>
          </cell>
          <cell r="F736" t="str">
            <v>Unki concentrator</v>
          </cell>
          <cell r="G736">
            <v>2023</v>
          </cell>
          <cell r="H736">
            <v>0</v>
          </cell>
        </row>
        <row r="737">
          <cell r="A737" t="str">
            <v>2024M20Risk Factors_Material Handling</v>
          </cell>
          <cell r="B737" t="str">
            <v>M20</v>
          </cell>
          <cell r="F737" t="str">
            <v>Material Handling</v>
          </cell>
          <cell r="G737">
            <v>2024</v>
          </cell>
          <cell r="H737">
            <v>0</v>
          </cell>
        </row>
        <row r="738">
          <cell r="A738" t="str">
            <v>2023M20Risk Factors_COVID-19 exposure</v>
          </cell>
          <cell r="B738" t="str">
            <v>M20</v>
          </cell>
          <cell r="F738" t="str">
            <v>COVID-19 exposure</v>
          </cell>
          <cell r="G738">
            <v>2023</v>
          </cell>
          <cell r="H738">
            <v>0</v>
          </cell>
        </row>
        <row r="739">
          <cell r="A739" t="str">
            <v>2024M20Risk Factors_Falling or Dropped Objects</v>
          </cell>
          <cell r="B739" t="str">
            <v>M20</v>
          </cell>
          <cell r="F739" t="str">
            <v>Falling or Dropped Objects</v>
          </cell>
          <cell r="G739">
            <v>2024</v>
          </cell>
          <cell r="H739">
            <v>0</v>
          </cell>
        </row>
        <row r="740">
          <cell r="A740" t="str">
            <v>2023M20Risk Factors_Vertical Conveyance</v>
          </cell>
          <cell r="B740" t="str">
            <v>M20</v>
          </cell>
          <cell r="F740" t="str">
            <v>Vertical Conveyance</v>
          </cell>
          <cell r="G740">
            <v>2023</v>
          </cell>
          <cell r="H740">
            <v>0</v>
          </cell>
        </row>
        <row r="741">
          <cell r="A741" t="str">
            <v>2024M20Risk Factors_Weather</v>
          </cell>
          <cell r="B741" t="str">
            <v>M20</v>
          </cell>
          <cell r="F741" t="str">
            <v>Weather</v>
          </cell>
          <cell r="G741">
            <v>2024</v>
          </cell>
          <cell r="H741">
            <v>0</v>
          </cell>
        </row>
        <row r="742">
          <cell r="A742" t="str">
            <v>2023M20Risk Factors_Aviation</v>
          </cell>
          <cell r="B742" t="str">
            <v>M20</v>
          </cell>
          <cell r="F742" t="str">
            <v>Aviation</v>
          </cell>
          <cell r="G742">
            <v>2023</v>
          </cell>
          <cell r="H742">
            <v>0</v>
          </cell>
        </row>
        <row r="743">
          <cell r="A743" t="str">
            <v>2024M20Risk Factors_Other</v>
          </cell>
          <cell r="B743" t="str">
            <v>M20</v>
          </cell>
          <cell r="F743" t="str">
            <v>Other</v>
          </cell>
          <cell r="G743">
            <v>2024</v>
          </cell>
          <cell r="H743">
            <v>0</v>
          </cell>
        </row>
        <row r="744">
          <cell r="A744" t="str">
            <v>2023M20Risk Factors_Assault / Violence &amp; Crime</v>
          </cell>
          <cell r="B744" t="str">
            <v>M20</v>
          </cell>
          <cell r="F744" t="str">
            <v>Assault / Violence &amp; Crime</v>
          </cell>
          <cell r="G744">
            <v>2023</v>
          </cell>
          <cell r="H744">
            <v>0</v>
          </cell>
        </row>
        <row r="745">
          <cell r="A745" t="str">
            <v>2024M20Risk Factors_Harmful Substances &amp; Environments</v>
          </cell>
          <cell r="B745" t="str">
            <v>M20</v>
          </cell>
          <cell r="F745" t="str">
            <v>Harmful Substances &amp; Environments</v>
          </cell>
          <cell r="G745">
            <v>2024</v>
          </cell>
          <cell r="H745">
            <v>0</v>
          </cell>
        </row>
        <row r="746">
          <cell r="A746" t="str">
            <v>2023M20Risk Factors_Uncontrolled Release of Energy</v>
          </cell>
          <cell r="B746" t="str">
            <v>M20</v>
          </cell>
          <cell r="F746" t="str">
            <v>Uncontrolled Release of Energy</v>
          </cell>
          <cell r="G746">
            <v>2023</v>
          </cell>
          <cell r="H746">
            <v>0</v>
          </cell>
        </row>
        <row r="747">
          <cell r="A747" t="str">
            <v>2023M20Risk Factors_Harmful Substances &amp; Environments</v>
          </cell>
          <cell r="B747" t="str">
            <v>M20</v>
          </cell>
          <cell r="F747" t="str">
            <v>Harmful Substances &amp; Environments</v>
          </cell>
          <cell r="G747">
            <v>2023</v>
          </cell>
          <cell r="H747">
            <v>0</v>
          </cell>
        </row>
        <row r="748">
          <cell r="A748" t="str">
            <v>2023M20Risk Factors_Mobile Equipment</v>
          </cell>
          <cell r="B748" t="str">
            <v>M20</v>
          </cell>
          <cell r="F748" t="str">
            <v>Mobile Equipment</v>
          </cell>
          <cell r="G748">
            <v>2023</v>
          </cell>
          <cell r="H748">
            <v>0</v>
          </cell>
        </row>
        <row r="749">
          <cell r="A749" t="str">
            <v>2023M20Risk Factors_Injections / Stings &amp; Bites</v>
          </cell>
          <cell r="B749" t="str">
            <v>M20</v>
          </cell>
          <cell r="F749" t="str">
            <v>Injections / Stings &amp; Bites</v>
          </cell>
          <cell r="G749">
            <v>2023</v>
          </cell>
          <cell r="H749">
            <v>0</v>
          </cell>
        </row>
        <row r="750">
          <cell r="A750" t="str">
            <v>2024M20Risk Factors_"Fall of Ground (Underground)"</v>
          </cell>
          <cell r="B750" t="str">
            <v>M20</v>
          </cell>
          <cell r="F750" t="str">
            <v>"Fall of Ground (Underground)"</v>
          </cell>
          <cell r="G750">
            <v>2024</v>
          </cell>
          <cell r="H750">
            <v>0</v>
          </cell>
        </row>
        <row r="751">
          <cell r="A751" t="str">
            <v>2024M20Risk Factors_COVID-19 exposure</v>
          </cell>
          <cell r="B751" t="str">
            <v>M20</v>
          </cell>
          <cell r="F751" t="str">
            <v>COVID-19 exposure</v>
          </cell>
          <cell r="G751">
            <v>2024</v>
          </cell>
          <cell r="H751">
            <v>0</v>
          </cell>
        </row>
        <row r="752">
          <cell r="A752" t="str">
            <v>2023M20Risk Factors_"Rolling or Sliding Rock / Material (Open Pit /  Open Cast)"</v>
          </cell>
          <cell r="B752" t="str">
            <v>M20</v>
          </cell>
          <cell r="F752" t="str">
            <v>"Rolling or Sliding Rock / Material (Open Pit /  Open Cast)"</v>
          </cell>
          <cell r="G752">
            <v>2023</v>
          </cell>
          <cell r="H752">
            <v>0</v>
          </cell>
        </row>
        <row r="753">
          <cell r="A753" t="str">
            <v>2024M20Risk Factors_Inrush / Inundation &amp; Engulfment</v>
          </cell>
          <cell r="B753" t="str">
            <v>M20</v>
          </cell>
          <cell r="F753" t="str">
            <v>Inrush / Inundation &amp; Engulfment</v>
          </cell>
          <cell r="G753">
            <v>2024</v>
          </cell>
          <cell r="H753">
            <v>0</v>
          </cell>
        </row>
        <row r="754">
          <cell r="A754" t="str">
            <v>2023M20Risk Factors_Moving Machinery</v>
          </cell>
          <cell r="B754" t="str">
            <v>M20</v>
          </cell>
          <cell r="F754" t="str">
            <v>Moving Machinery</v>
          </cell>
          <cell r="G754">
            <v>2023</v>
          </cell>
          <cell r="H754">
            <v>0</v>
          </cell>
        </row>
        <row r="755">
          <cell r="A755" t="str">
            <v>2024M20Risk Factors_Uncontrolled Release of Energy</v>
          </cell>
          <cell r="B755" t="str">
            <v>M20</v>
          </cell>
          <cell r="F755" t="str">
            <v>Uncontrolled Release of Energy</v>
          </cell>
          <cell r="G755">
            <v>2024</v>
          </cell>
          <cell r="H755">
            <v>0</v>
          </cell>
        </row>
        <row r="756">
          <cell r="A756" t="str">
            <v>2023M20Risk Factors_Material Handling</v>
          </cell>
          <cell r="B756" t="str">
            <v>M20</v>
          </cell>
          <cell r="F756" t="str">
            <v>Material Handling</v>
          </cell>
          <cell r="G756">
            <v>2023</v>
          </cell>
          <cell r="H756">
            <v>0</v>
          </cell>
        </row>
        <row r="757">
          <cell r="A757" t="str">
            <v>2024M20Risk Factors_Subsidence or Caving</v>
          </cell>
          <cell r="B757" t="str">
            <v>M20</v>
          </cell>
          <cell r="F757" t="str">
            <v>Subsidence or Caving</v>
          </cell>
          <cell r="G757">
            <v>2024</v>
          </cell>
          <cell r="H757">
            <v>0</v>
          </cell>
        </row>
        <row r="758">
          <cell r="A758" t="str">
            <v>2024M20Risk Factors_Hand &amp; Power Tools</v>
          </cell>
          <cell r="B758" t="str">
            <v>M20</v>
          </cell>
          <cell r="F758" t="str">
            <v>Hand &amp; Power Tools</v>
          </cell>
          <cell r="G758">
            <v>2024</v>
          </cell>
          <cell r="H758">
            <v>0</v>
          </cell>
        </row>
        <row r="759">
          <cell r="A759" t="str">
            <v>2024M20Risk Factors_Mobile Equipment</v>
          </cell>
          <cell r="B759" t="str">
            <v>M20</v>
          </cell>
          <cell r="F759" t="str">
            <v>Mobile Equipment</v>
          </cell>
          <cell r="G759">
            <v>2024</v>
          </cell>
          <cell r="H759">
            <v>0</v>
          </cell>
        </row>
        <row r="760">
          <cell r="A760" t="str">
            <v>2024M20Risk Factors_Moving Machinery</v>
          </cell>
          <cell r="B760" t="str">
            <v>M20</v>
          </cell>
          <cell r="F760" t="str">
            <v>Moving Machinery</v>
          </cell>
          <cell r="G760">
            <v>2024</v>
          </cell>
          <cell r="H760">
            <v>0</v>
          </cell>
        </row>
        <row r="761">
          <cell r="A761" t="str">
            <v>2023M20Risk Factors_Fire or Explosion</v>
          </cell>
          <cell r="B761" t="str">
            <v>M20</v>
          </cell>
          <cell r="F761" t="str">
            <v>Fire or Explosion</v>
          </cell>
          <cell r="G761">
            <v>2023</v>
          </cell>
          <cell r="H761">
            <v>0</v>
          </cell>
        </row>
        <row r="762">
          <cell r="A762" t="str">
            <v>2024M20Risk Factors_Explosives Management</v>
          </cell>
          <cell r="B762" t="str">
            <v>M20</v>
          </cell>
          <cell r="F762" t="str">
            <v>Explosives Management</v>
          </cell>
          <cell r="G762">
            <v>2024</v>
          </cell>
          <cell r="H762">
            <v>0</v>
          </cell>
        </row>
        <row r="763">
          <cell r="A763" t="str">
            <v>2023M20Risk Factors_Weather</v>
          </cell>
          <cell r="B763" t="str">
            <v>M20</v>
          </cell>
          <cell r="F763" t="str">
            <v>Weather</v>
          </cell>
          <cell r="G763">
            <v>2023</v>
          </cell>
          <cell r="H763">
            <v>0</v>
          </cell>
        </row>
        <row r="764">
          <cell r="A764" t="str">
            <v>2024M20Risk Factors_Fire or Explosion</v>
          </cell>
          <cell r="B764" t="str">
            <v>M20</v>
          </cell>
          <cell r="F764" t="str">
            <v>Fire or Explosion</v>
          </cell>
          <cell r="G764">
            <v>2024</v>
          </cell>
          <cell r="H764">
            <v>0</v>
          </cell>
        </row>
        <row r="765">
          <cell r="A765" t="str">
            <v>2024M20Risk Factors_Assault / Violence &amp; Crime</v>
          </cell>
          <cell r="B765" t="str">
            <v>M20</v>
          </cell>
          <cell r="F765" t="str">
            <v>Assault / Violence &amp; Crime</v>
          </cell>
          <cell r="G765">
            <v>2024</v>
          </cell>
          <cell r="H765">
            <v>0</v>
          </cell>
        </row>
        <row r="766">
          <cell r="A766" t="str">
            <v>2023M20Risk Factors_Other</v>
          </cell>
          <cell r="B766" t="str">
            <v>M20</v>
          </cell>
          <cell r="F766" t="str">
            <v>Other</v>
          </cell>
          <cell r="G766">
            <v>2023</v>
          </cell>
          <cell r="H766">
            <v>0</v>
          </cell>
        </row>
        <row r="767">
          <cell r="A767" t="str">
            <v>2023M20Risk Factors_"Fall of Ground (Underground)"</v>
          </cell>
          <cell r="B767" t="str">
            <v>M20</v>
          </cell>
          <cell r="F767" t="str">
            <v>"Fall of Ground (Underground)"</v>
          </cell>
          <cell r="G767">
            <v>2023</v>
          </cell>
          <cell r="H767">
            <v>0</v>
          </cell>
        </row>
        <row r="768">
          <cell r="A768" t="str">
            <v>2024M20Risk Factors_Slip / Trip &amp; Fall</v>
          </cell>
          <cell r="B768" t="str">
            <v>M20</v>
          </cell>
          <cell r="F768" t="str">
            <v>Slip / Trip &amp; Fall</v>
          </cell>
          <cell r="G768">
            <v>2024</v>
          </cell>
          <cell r="H768">
            <v>0</v>
          </cell>
        </row>
        <row r="769">
          <cell r="A769" t="str">
            <v>2023M20Risk Factors_Subsidence or Caving</v>
          </cell>
          <cell r="B769" t="str">
            <v>M20</v>
          </cell>
          <cell r="F769" t="str">
            <v>Subsidence or Caving</v>
          </cell>
          <cell r="G769">
            <v>2023</v>
          </cell>
          <cell r="H769">
            <v>0</v>
          </cell>
        </row>
        <row r="770">
          <cell r="A770" t="str">
            <v>2024M20Risk Factors_Fall from Heights</v>
          </cell>
          <cell r="B770" t="str">
            <v>M20</v>
          </cell>
          <cell r="F770" t="str">
            <v>Fall from Heights</v>
          </cell>
          <cell r="G770">
            <v>2024</v>
          </cell>
          <cell r="H770">
            <v>0</v>
          </cell>
        </row>
        <row r="771">
          <cell r="A771" t="str">
            <v>2023M20Risk Factors_Inrush / Inundation &amp; Engulfment</v>
          </cell>
          <cell r="B771" t="str">
            <v>M20</v>
          </cell>
          <cell r="F771" t="str">
            <v>Inrush / Inundation &amp; Engulfment</v>
          </cell>
          <cell r="G771">
            <v>2023</v>
          </cell>
          <cell r="H771">
            <v>0</v>
          </cell>
        </row>
        <row r="772">
          <cell r="A772" t="str">
            <v>2023M20Risk Factors_Hand &amp; Power Tools</v>
          </cell>
          <cell r="B772" t="str">
            <v>M20</v>
          </cell>
          <cell r="F772" t="str">
            <v>Hand &amp; Power Tools</v>
          </cell>
          <cell r="G772">
            <v>2023</v>
          </cell>
          <cell r="H772">
            <v>0</v>
          </cell>
        </row>
        <row r="773">
          <cell r="A773" t="str">
            <v>2023M20Risk Factors_Fall from Heights</v>
          </cell>
          <cell r="B773" t="str">
            <v>M20</v>
          </cell>
          <cell r="F773" t="str">
            <v>Fall from Heights</v>
          </cell>
          <cell r="G773">
            <v>2023</v>
          </cell>
          <cell r="H773">
            <v>0</v>
          </cell>
        </row>
        <row r="774">
          <cell r="A774" t="str">
            <v>2024M20Risk Factors_Vertical Conveyance</v>
          </cell>
          <cell r="B774" t="str">
            <v>M20</v>
          </cell>
          <cell r="F774" t="str">
            <v>Vertical Conveyance</v>
          </cell>
          <cell r="G774">
            <v>2024</v>
          </cell>
          <cell r="H774">
            <v>0</v>
          </cell>
        </row>
        <row r="775">
          <cell r="A775" t="str">
            <v>2024M20Risk Factors_"Rolling or Sliding Rock / Material (Open Pit /  Open Cast)"</v>
          </cell>
          <cell r="B775" t="str">
            <v>M20</v>
          </cell>
          <cell r="F775" t="str">
            <v>"Rolling or Sliding Rock / Material (Open Pit /  Open Cast)"</v>
          </cell>
          <cell r="G775">
            <v>2024</v>
          </cell>
          <cell r="H775">
            <v>0</v>
          </cell>
        </row>
        <row r="776">
          <cell r="A776" t="str">
            <v>2024M20Risk Factors_Aviation</v>
          </cell>
          <cell r="B776" t="str">
            <v>M20</v>
          </cell>
          <cell r="F776" t="str">
            <v>Aviation</v>
          </cell>
          <cell r="G776">
            <v>2024</v>
          </cell>
          <cell r="H776">
            <v>0</v>
          </cell>
        </row>
        <row r="777">
          <cell r="A777" t="str">
            <v>2023M20Risk Factors_Slip / Trip &amp; Fall</v>
          </cell>
          <cell r="B777" t="str">
            <v>M20</v>
          </cell>
          <cell r="F777" t="str">
            <v>Slip / Trip &amp; Fall</v>
          </cell>
          <cell r="G777">
            <v>2023</v>
          </cell>
          <cell r="H777">
            <v>0</v>
          </cell>
        </row>
        <row r="778">
          <cell r="A778" t="str">
            <v>2023M20Risk Factors_Falling or Dropped Objects</v>
          </cell>
          <cell r="B778" t="str">
            <v>M20</v>
          </cell>
          <cell r="F778" t="str">
            <v>Falling or Dropped Objects</v>
          </cell>
          <cell r="G778">
            <v>2023</v>
          </cell>
          <cell r="H778">
            <v>0</v>
          </cell>
        </row>
        <row r="779">
          <cell r="A779" t="str">
            <v>2023M20Risk Factors_Explosives Management</v>
          </cell>
          <cell r="B779" t="str">
            <v>M20</v>
          </cell>
          <cell r="F779" t="str">
            <v>Explosives Management</v>
          </cell>
          <cell r="G779">
            <v>2023</v>
          </cell>
          <cell r="H779">
            <v>0</v>
          </cell>
        </row>
        <row r="780">
          <cell r="A780" t="str">
            <v>2024M20Risk Factors_Injections / Stings &amp; Bites</v>
          </cell>
          <cell r="B780" t="str">
            <v>M20</v>
          </cell>
          <cell r="F780" t="str">
            <v>Injections / Stings &amp; Bites</v>
          </cell>
          <cell r="G780">
            <v>2024</v>
          </cell>
          <cell r="H780">
            <v>0</v>
          </cell>
        </row>
        <row r="781">
          <cell r="A781" t="str">
            <v>2024M21Risk Factors_Subsidence or Caving</v>
          </cell>
          <cell r="B781" t="str">
            <v>M21</v>
          </cell>
          <cell r="F781" t="str">
            <v>Subsidence or Caving</v>
          </cell>
          <cell r="G781">
            <v>2024</v>
          </cell>
          <cell r="H781">
            <v>0</v>
          </cell>
        </row>
        <row r="782">
          <cell r="A782" t="str">
            <v>2023M21Risk Factors_Fall from Heights</v>
          </cell>
          <cell r="B782" t="str">
            <v>M21</v>
          </cell>
          <cell r="F782" t="str">
            <v>Fall from Heights</v>
          </cell>
          <cell r="G782">
            <v>2023</v>
          </cell>
          <cell r="H782">
            <v>0</v>
          </cell>
        </row>
        <row r="783">
          <cell r="A783" t="str">
            <v>2023M21Risk Factors_"Fall of Ground (Underground)"</v>
          </cell>
          <cell r="B783" t="str">
            <v>M21</v>
          </cell>
          <cell r="F783" t="str">
            <v>"Fall of Ground (Underground)"</v>
          </cell>
          <cell r="G783">
            <v>2023</v>
          </cell>
          <cell r="H783">
            <v>0</v>
          </cell>
        </row>
        <row r="784">
          <cell r="A784" t="str">
            <v>2023M21Risk Factors_Slip / Trip &amp; Fall</v>
          </cell>
          <cell r="B784" t="str">
            <v>M21</v>
          </cell>
          <cell r="F784" t="str">
            <v>Slip / Trip &amp; Fall</v>
          </cell>
          <cell r="G784">
            <v>2023</v>
          </cell>
          <cell r="H784">
            <v>0</v>
          </cell>
        </row>
        <row r="785">
          <cell r="A785" t="str">
            <v>2024M21Risk Factors_Other</v>
          </cell>
          <cell r="B785" t="str">
            <v>M21</v>
          </cell>
          <cell r="F785" t="str">
            <v>Other</v>
          </cell>
          <cell r="G785">
            <v>2024</v>
          </cell>
          <cell r="H785">
            <v>0</v>
          </cell>
        </row>
        <row r="786">
          <cell r="A786" t="str">
            <v>2024M21Risk Factors_Fire or Explosion</v>
          </cell>
          <cell r="B786" t="str">
            <v>M21</v>
          </cell>
          <cell r="F786" t="str">
            <v>Fire or Explosion</v>
          </cell>
          <cell r="G786">
            <v>2024</v>
          </cell>
          <cell r="H786">
            <v>0</v>
          </cell>
        </row>
        <row r="787">
          <cell r="A787" t="str">
            <v>2024M21Risk Factors_Vertical Conveyance</v>
          </cell>
          <cell r="B787" t="str">
            <v>M21</v>
          </cell>
          <cell r="F787" t="str">
            <v>Vertical Conveyance</v>
          </cell>
          <cell r="G787">
            <v>2024</v>
          </cell>
          <cell r="H787">
            <v>0</v>
          </cell>
        </row>
        <row r="788">
          <cell r="A788" t="str">
            <v>2024M21Risk Factors_Hand &amp; Power Tools</v>
          </cell>
          <cell r="B788" t="str">
            <v>M21</v>
          </cell>
          <cell r="F788" t="str">
            <v>Hand &amp; Power Tools</v>
          </cell>
          <cell r="G788">
            <v>2024</v>
          </cell>
          <cell r="H788">
            <v>0</v>
          </cell>
        </row>
        <row r="789">
          <cell r="A789" t="str">
            <v>2023M21Risk Factors_Assault / Violence &amp; Crime</v>
          </cell>
          <cell r="B789" t="str">
            <v>M21</v>
          </cell>
          <cell r="F789" t="str">
            <v>Assault / Violence &amp; Crime</v>
          </cell>
          <cell r="G789">
            <v>2023</v>
          </cell>
          <cell r="H789">
            <v>0</v>
          </cell>
        </row>
        <row r="790">
          <cell r="A790" t="str">
            <v>2024M21Risk Factors_"Fall of Ground (Underground)"</v>
          </cell>
          <cell r="B790" t="str">
            <v>M21</v>
          </cell>
          <cell r="F790" t="str">
            <v>"Fall of Ground (Underground)"</v>
          </cell>
          <cell r="G790">
            <v>2024</v>
          </cell>
          <cell r="H790">
            <v>0</v>
          </cell>
        </row>
        <row r="791">
          <cell r="A791" t="str">
            <v>2024M21Risk Factors_Slip / Trip &amp; Fall</v>
          </cell>
          <cell r="B791" t="str">
            <v>M21</v>
          </cell>
          <cell r="F791" t="str">
            <v>Slip / Trip &amp; Fall</v>
          </cell>
          <cell r="G791">
            <v>2024</v>
          </cell>
          <cell r="H791">
            <v>0</v>
          </cell>
        </row>
        <row r="792">
          <cell r="A792" t="str">
            <v>2024M21Risk Factors_Harmful Substances &amp; Environments</v>
          </cell>
          <cell r="B792" t="str">
            <v>M21</v>
          </cell>
          <cell r="F792" t="str">
            <v>Harmful Substances &amp; Environments</v>
          </cell>
          <cell r="G792">
            <v>2024</v>
          </cell>
          <cell r="H792">
            <v>0</v>
          </cell>
        </row>
        <row r="793">
          <cell r="A793" t="str">
            <v>2024M21Risk Factors_Assault / Violence &amp; Crime</v>
          </cell>
          <cell r="B793" t="str">
            <v>M21</v>
          </cell>
          <cell r="F793" t="str">
            <v>Assault / Violence &amp; Crime</v>
          </cell>
          <cell r="G793">
            <v>2024</v>
          </cell>
          <cell r="H793">
            <v>0</v>
          </cell>
        </row>
        <row r="794">
          <cell r="A794" t="str">
            <v>2024M21Risk Factors_Aviation</v>
          </cell>
          <cell r="B794" t="str">
            <v>M21</v>
          </cell>
          <cell r="F794" t="str">
            <v>Aviation</v>
          </cell>
          <cell r="G794">
            <v>2024</v>
          </cell>
          <cell r="H794">
            <v>0</v>
          </cell>
        </row>
        <row r="795">
          <cell r="A795" t="str">
            <v>2024M21Risk Factors_Injections / Stings &amp; Bites</v>
          </cell>
          <cell r="B795" t="str">
            <v>M21</v>
          </cell>
          <cell r="F795" t="str">
            <v>Injections / Stings &amp; Bites</v>
          </cell>
          <cell r="G795">
            <v>2024</v>
          </cell>
          <cell r="H795">
            <v>0</v>
          </cell>
        </row>
        <row r="796">
          <cell r="A796" t="str">
            <v>2024M21Risk Factors_COVID-19 exposure</v>
          </cell>
          <cell r="B796" t="str">
            <v>M21</v>
          </cell>
          <cell r="F796" t="str">
            <v>COVID-19 exposure</v>
          </cell>
          <cell r="G796">
            <v>2024</v>
          </cell>
          <cell r="H796">
            <v>0</v>
          </cell>
        </row>
        <row r="797">
          <cell r="A797" t="str">
            <v>2024M21Risk Factors_Inrush / Inundation &amp; Engulfment</v>
          </cell>
          <cell r="B797" t="str">
            <v>M21</v>
          </cell>
          <cell r="F797" t="str">
            <v>Inrush / Inundation &amp; Engulfment</v>
          </cell>
          <cell r="G797">
            <v>2024</v>
          </cell>
          <cell r="H797">
            <v>0</v>
          </cell>
        </row>
        <row r="798">
          <cell r="A798" t="str">
            <v>2023M21Risk Factors_Vertical Conveyance</v>
          </cell>
          <cell r="B798" t="str">
            <v>M21</v>
          </cell>
          <cell r="F798" t="str">
            <v>Vertical Conveyance</v>
          </cell>
          <cell r="G798">
            <v>2023</v>
          </cell>
          <cell r="H798">
            <v>0</v>
          </cell>
        </row>
        <row r="799">
          <cell r="A799" t="str">
            <v>2023M21Risk Factors_Injections / Stings &amp; Bites</v>
          </cell>
          <cell r="B799" t="str">
            <v>M21</v>
          </cell>
          <cell r="F799" t="str">
            <v>Injections / Stings &amp; Bites</v>
          </cell>
          <cell r="G799">
            <v>2023</v>
          </cell>
          <cell r="H799">
            <v>0</v>
          </cell>
        </row>
        <row r="800">
          <cell r="A800" t="str">
            <v>2024M21Risk Factors_"Rolling or Sliding Rock / Material (Open Pit /  Open Cast)"</v>
          </cell>
          <cell r="B800" t="str">
            <v>M21</v>
          </cell>
          <cell r="F800" t="str">
            <v>"Rolling or Sliding Rock / Material (Open Pit /  Open Cast)"</v>
          </cell>
          <cell r="G800">
            <v>2024</v>
          </cell>
          <cell r="H800">
            <v>0</v>
          </cell>
        </row>
        <row r="801">
          <cell r="A801" t="str">
            <v>2024M21Risk Factors_Fall from Heights</v>
          </cell>
          <cell r="B801" t="str">
            <v>M21</v>
          </cell>
          <cell r="F801" t="str">
            <v>Fall from Heights</v>
          </cell>
          <cell r="G801">
            <v>2024</v>
          </cell>
          <cell r="H801">
            <v>2</v>
          </cell>
        </row>
        <row r="802">
          <cell r="A802" t="str">
            <v>2024M21Risk Factors_Moving Machinery</v>
          </cell>
          <cell r="B802" t="str">
            <v>M21</v>
          </cell>
          <cell r="F802" t="str">
            <v>Moving Machinery</v>
          </cell>
          <cell r="G802">
            <v>2024</v>
          </cell>
          <cell r="H802">
            <v>1</v>
          </cell>
        </row>
        <row r="803">
          <cell r="A803" t="str">
            <v>2024M21Risk Factors_Weather</v>
          </cell>
          <cell r="B803" t="str">
            <v>M21</v>
          </cell>
          <cell r="F803" t="str">
            <v>Weather</v>
          </cell>
          <cell r="G803">
            <v>2024</v>
          </cell>
          <cell r="H803">
            <v>0</v>
          </cell>
        </row>
        <row r="804">
          <cell r="A804" t="str">
            <v>2024M21Risk Factors_Falling or Dropped Objects</v>
          </cell>
          <cell r="B804" t="str">
            <v>M21</v>
          </cell>
          <cell r="F804" t="str">
            <v>Falling or Dropped Objects</v>
          </cell>
          <cell r="G804">
            <v>2024</v>
          </cell>
          <cell r="H804">
            <v>0</v>
          </cell>
        </row>
        <row r="805">
          <cell r="A805" t="str">
            <v>2023M21Risk Factors_Falling or Dropped Objects</v>
          </cell>
          <cell r="B805" t="str">
            <v>M21</v>
          </cell>
          <cell r="F805" t="str">
            <v>Falling or Dropped Objects</v>
          </cell>
          <cell r="G805">
            <v>2023</v>
          </cell>
          <cell r="H805">
            <v>0</v>
          </cell>
        </row>
        <row r="806">
          <cell r="A806" t="str">
            <v>2023M21Risk Factors_Aviation</v>
          </cell>
          <cell r="B806" t="str">
            <v>M21</v>
          </cell>
          <cell r="F806" t="str">
            <v>Aviation</v>
          </cell>
          <cell r="G806">
            <v>2023</v>
          </cell>
          <cell r="H806">
            <v>0</v>
          </cell>
        </row>
        <row r="807">
          <cell r="A807" t="str">
            <v>2024M21Risk Factors_Explosives Management</v>
          </cell>
          <cell r="B807" t="str">
            <v>M21</v>
          </cell>
          <cell r="F807" t="str">
            <v>Explosives Management</v>
          </cell>
          <cell r="G807">
            <v>2024</v>
          </cell>
          <cell r="H807">
            <v>0</v>
          </cell>
        </row>
        <row r="808">
          <cell r="A808" t="str">
            <v>2023M21Risk Factors_Hand &amp; Power Tools</v>
          </cell>
          <cell r="B808" t="str">
            <v>M21</v>
          </cell>
          <cell r="F808" t="str">
            <v>Hand &amp; Power Tools</v>
          </cell>
          <cell r="G808">
            <v>2023</v>
          </cell>
          <cell r="H808">
            <v>0</v>
          </cell>
        </row>
        <row r="809">
          <cell r="A809" t="str">
            <v>2023M21Risk Factors_Explosives Management</v>
          </cell>
          <cell r="B809" t="str">
            <v>M21</v>
          </cell>
          <cell r="F809" t="str">
            <v>Explosives Management</v>
          </cell>
          <cell r="G809">
            <v>2023</v>
          </cell>
          <cell r="H809">
            <v>0</v>
          </cell>
        </row>
        <row r="810">
          <cell r="A810" t="str">
            <v>2024M21Risk Factors_Uncontrolled Release of Energy</v>
          </cell>
          <cell r="B810" t="str">
            <v>M21</v>
          </cell>
          <cell r="F810" t="str">
            <v>Uncontrolled Release of Energy</v>
          </cell>
          <cell r="G810">
            <v>2024</v>
          </cell>
          <cell r="H810">
            <v>0</v>
          </cell>
        </row>
        <row r="811">
          <cell r="A811" t="str">
            <v>2024M21Risk Factors_Mobile Equipment</v>
          </cell>
          <cell r="B811" t="str">
            <v>M21</v>
          </cell>
          <cell r="F811" t="str">
            <v>Mobile Equipment</v>
          </cell>
          <cell r="G811">
            <v>2024</v>
          </cell>
          <cell r="H811">
            <v>0</v>
          </cell>
        </row>
        <row r="812">
          <cell r="A812" t="str">
            <v>2024M21Risk Factors_Material Handling</v>
          </cell>
          <cell r="B812" t="str">
            <v>M21</v>
          </cell>
          <cell r="F812" t="str">
            <v>Material Handling</v>
          </cell>
          <cell r="G812">
            <v>2024</v>
          </cell>
          <cell r="H812">
            <v>0</v>
          </cell>
        </row>
        <row r="813">
          <cell r="A813" t="str">
            <v>2023M21Risk Factors_Fire or Explosion</v>
          </cell>
          <cell r="B813" t="str">
            <v>M21</v>
          </cell>
          <cell r="F813" t="str">
            <v>Fire or Explosion</v>
          </cell>
          <cell r="G813">
            <v>2023</v>
          </cell>
          <cell r="H813">
            <v>0</v>
          </cell>
        </row>
        <row r="814">
          <cell r="A814" t="str">
            <v>2023M21Risk Factors_Material Handling</v>
          </cell>
          <cell r="B814" t="str">
            <v>M21</v>
          </cell>
          <cell r="F814" t="str">
            <v>Material Handling</v>
          </cell>
          <cell r="G814">
            <v>2023</v>
          </cell>
          <cell r="H814">
            <v>0</v>
          </cell>
        </row>
        <row r="815">
          <cell r="A815" t="str">
            <v>2022M1BU_Anglo American Platinum Managed Operations</v>
          </cell>
          <cell r="B815" t="str">
            <v>M1</v>
          </cell>
          <cell r="F815" t="str">
            <v>Anglo American Platinum Managed Operations</v>
          </cell>
          <cell r="G815">
            <v>2022</v>
          </cell>
          <cell r="H815">
            <v>345</v>
          </cell>
        </row>
        <row r="816">
          <cell r="A816" t="str">
            <v>2024M1BU_Anglo American Platinum Managed Operations</v>
          </cell>
          <cell r="B816" t="str">
            <v>M1</v>
          </cell>
          <cell r="F816" t="str">
            <v>Anglo American Platinum Managed Operations</v>
          </cell>
          <cell r="G816">
            <v>2024</v>
          </cell>
          <cell r="H816">
            <v>273</v>
          </cell>
        </row>
        <row r="817">
          <cell r="A817" t="str">
            <v>2023M1BU_Anglo American Platinum Managed Operations</v>
          </cell>
          <cell r="B817" t="str">
            <v>M1</v>
          </cell>
          <cell r="F817" t="str">
            <v>Anglo American Platinum Managed Operations</v>
          </cell>
          <cell r="G817">
            <v>2023</v>
          </cell>
          <cell r="H817">
            <v>314</v>
          </cell>
        </row>
        <row r="818">
          <cell r="A818" t="str">
            <v>2024M2BU_Anglo American Platinum Managed Operations</v>
          </cell>
          <cell r="B818" t="str">
            <v>M2</v>
          </cell>
          <cell r="F818" t="str">
            <v>Anglo American Platinum Managed Operations</v>
          </cell>
          <cell r="G818">
            <v>2024</v>
          </cell>
          <cell r="H818">
            <v>132</v>
          </cell>
        </row>
        <row r="819">
          <cell r="A819" t="str">
            <v>2022M2BU_Anglo American Platinum Managed Operations</v>
          </cell>
          <cell r="B819" t="str">
            <v>M2</v>
          </cell>
          <cell r="F819" t="str">
            <v>Anglo American Platinum Managed Operations</v>
          </cell>
          <cell r="G819">
            <v>2022</v>
          </cell>
          <cell r="H819">
            <v>187</v>
          </cell>
        </row>
        <row r="820">
          <cell r="A820" t="str">
            <v>2023M2BU_Anglo American Platinum Managed Operations</v>
          </cell>
          <cell r="B820" t="str">
            <v>M2</v>
          </cell>
          <cell r="F820" t="str">
            <v>Anglo American Platinum Managed Operations</v>
          </cell>
          <cell r="G820">
            <v>2023</v>
          </cell>
          <cell r="H820">
            <v>135</v>
          </cell>
        </row>
        <row r="821">
          <cell r="A821" t="str">
            <v>2023M3BU_Anglo American Platinum Managed Operations</v>
          </cell>
          <cell r="B821" t="str">
            <v>M3</v>
          </cell>
          <cell r="F821" t="str">
            <v>Anglo American Platinum Managed Operations</v>
          </cell>
          <cell r="G821">
            <v>2023</v>
          </cell>
          <cell r="H821">
            <v>179</v>
          </cell>
        </row>
        <row r="822">
          <cell r="A822" t="str">
            <v>2022M3BU_Anglo American Platinum Managed Operations</v>
          </cell>
          <cell r="B822" t="str">
            <v>M3</v>
          </cell>
          <cell r="F822" t="str">
            <v>Anglo American Platinum Managed Operations</v>
          </cell>
          <cell r="G822">
            <v>2022</v>
          </cell>
          <cell r="H822">
            <v>158</v>
          </cell>
        </row>
        <row r="823">
          <cell r="A823" t="str">
            <v>2024M3BU_Anglo American Platinum Managed Operations</v>
          </cell>
          <cell r="B823" t="str">
            <v>M3</v>
          </cell>
          <cell r="F823" t="str">
            <v>Anglo American Platinum Managed Operations</v>
          </cell>
          <cell r="G823">
            <v>2024</v>
          </cell>
          <cell r="H823">
            <v>141</v>
          </cell>
        </row>
        <row r="824">
          <cell r="A824" t="str">
            <v>2023M4BU_Anglo American Platinum Managed Operations</v>
          </cell>
          <cell r="B824" t="str">
            <v>M4</v>
          </cell>
          <cell r="F824" t="str">
            <v>Anglo American Platinum Managed Operations</v>
          </cell>
          <cell r="G824">
            <v>2023</v>
          </cell>
          <cell r="H824">
            <v>13</v>
          </cell>
        </row>
        <row r="825">
          <cell r="A825" t="str">
            <v>2024M4BU_Anglo American Platinum Managed Operations</v>
          </cell>
          <cell r="B825" t="str">
            <v>M4</v>
          </cell>
          <cell r="F825" t="str">
            <v>Anglo American Platinum Managed Operations</v>
          </cell>
          <cell r="G825">
            <v>2024</v>
          </cell>
          <cell r="H825">
            <v>15</v>
          </cell>
        </row>
        <row r="826">
          <cell r="A826" t="str">
            <v>2022M4BU_Anglo American Platinum Managed Operations</v>
          </cell>
          <cell r="B826" t="str">
            <v>M4</v>
          </cell>
          <cell r="F826" t="str">
            <v>Anglo American Platinum Managed Operations</v>
          </cell>
          <cell r="G826">
            <v>2022</v>
          </cell>
          <cell r="H826">
            <v>31</v>
          </cell>
        </row>
        <row r="827">
          <cell r="A827" t="str">
            <v>2023M5BU_Anglo American Platinum Managed Operations</v>
          </cell>
          <cell r="B827" t="str">
            <v>M5</v>
          </cell>
          <cell r="F827" t="str">
            <v>Anglo American Platinum Managed Operations</v>
          </cell>
          <cell r="G827">
            <v>2023</v>
          </cell>
          <cell r="H827">
            <v>122</v>
          </cell>
        </row>
        <row r="828">
          <cell r="A828" t="str">
            <v>2022M5BU_Anglo American Platinum Managed Operations</v>
          </cell>
          <cell r="B828" t="str">
            <v>M5</v>
          </cell>
          <cell r="F828" t="str">
            <v>Anglo American Platinum Managed Operations</v>
          </cell>
          <cell r="G828">
            <v>2022</v>
          </cell>
          <cell r="H828">
            <v>156</v>
          </cell>
        </row>
        <row r="829">
          <cell r="A829" t="str">
            <v>2024M5BU_Anglo American Platinum Managed Operations</v>
          </cell>
          <cell r="B829" t="str">
            <v>M5</v>
          </cell>
          <cell r="F829" t="str">
            <v>Anglo American Platinum Managed Operations</v>
          </cell>
          <cell r="G829">
            <v>2024</v>
          </cell>
          <cell r="H829">
            <v>114</v>
          </cell>
        </row>
        <row r="830">
          <cell r="A830" t="str">
            <v>2023M6BU_Anglo American Platinum Managed Operations</v>
          </cell>
          <cell r="B830" t="str">
            <v>M6</v>
          </cell>
          <cell r="F830" t="str">
            <v>Anglo American Platinum Managed Operations</v>
          </cell>
          <cell r="G830">
            <v>2023</v>
          </cell>
          <cell r="H830">
            <v>0</v>
          </cell>
        </row>
        <row r="831">
          <cell r="A831" t="str">
            <v>2024M6BU_Anglo American Platinum Managed Operations</v>
          </cell>
          <cell r="B831" t="str">
            <v>M6</v>
          </cell>
          <cell r="F831" t="str">
            <v>Anglo American Platinum Managed Operations</v>
          </cell>
          <cell r="G831">
            <v>2024</v>
          </cell>
          <cell r="H831">
            <v>3</v>
          </cell>
        </row>
        <row r="832">
          <cell r="A832" t="str">
            <v>2023M92BU_Anglo American Platinum Managed Operations</v>
          </cell>
          <cell r="B832" t="str">
            <v>M92</v>
          </cell>
          <cell r="F832" t="str">
            <v>Anglo American Platinum Managed Operations</v>
          </cell>
          <cell r="G832">
            <v>2023</v>
          </cell>
          <cell r="H832">
            <v>377.05</v>
          </cell>
        </row>
        <row r="833">
          <cell r="A833" t="str">
            <v>2024M92BU_Anglo American Platinum Managed Operations</v>
          </cell>
          <cell r="B833" t="str">
            <v>M92</v>
          </cell>
          <cell r="F833" t="str">
            <v>Anglo American Platinum Managed Operations</v>
          </cell>
          <cell r="G833">
            <v>2024</v>
          </cell>
          <cell r="H833">
            <v>306.31</v>
          </cell>
        </row>
        <row r="834">
          <cell r="A834" t="str">
            <v>2022M92BU_Anglo American Platinum Managed Operations</v>
          </cell>
          <cell r="B834" t="str">
            <v>M92</v>
          </cell>
          <cell r="F834" t="str">
            <v>Anglo American Platinum Managed Operations</v>
          </cell>
          <cell r="G834">
            <v>2022</v>
          </cell>
          <cell r="H834">
            <v>0.27</v>
          </cell>
        </row>
        <row r="835">
          <cell r="A835" t="str">
            <v>2022M93BU_Anglo American Platinum Managed Operations</v>
          </cell>
          <cell r="B835" t="str">
            <v>M93</v>
          </cell>
          <cell r="F835" t="str">
            <v>Anglo American Platinum Managed Operations</v>
          </cell>
          <cell r="G835">
            <v>2022</v>
          </cell>
          <cell r="H835">
            <v>0</v>
          </cell>
        </row>
        <row r="836">
          <cell r="A836" t="str">
            <v>2024M93BU_Anglo American Platinum Managed Operations</v>
          </cell>
          <cell r="B836" t="str">
            <v>M93</v>
          </cell>
          <cell r="F836" t="str">
            <v>Anglo American Platinum Managed Operations</v>
          </cell>
          <cell r="G836">
            <v>2024</v>
          </cell>
          <cell r="H836">
            <v>2811.27</v>
          </cell>
        </row>
        <row r="837">
          <cell r="A837" t="str">
            <v>2023M93BU_Anglo American Platinum Managed Operations</v>
          </cell>
          <cell r="B837" t="str">
            <v>M93</v>
          </cell>
          <cell r="F837" t="str">
            <v>Anglo American Platinum Managed Operations</v>
          </cell>
          <cell r="G837">
            <v>2023</v>
          </cell>
          <cell r="H837">
            <v>1939.97</v>
          </cell>
        </row>
        <row r="838">
          <cell r="A838" t="str">
            <v>2022M94BU_Anglo American Platinum Managed Operations</v>
          </cell>
          <cell r="B838" t="str">
            <v>M94</v>
          </cell>
          <cell r="F838" t="str">
            <v>Anglo American Platinum Managed Operations</v>
          </cell>
          <cell r="G838">
            <v>2022</v>
          </cell>
          <cell r="H838">
            <v>4.62</v>
          </cell>
        </row>
        <row r="839">
          <cell r="A839" t="str">
            <v>2024M94BU_Anglo American Platinum Managed Operations</v>
          </cell>
          <cell r="B839" t="str">
            <v>M94</v>
          </cell>
          <cell r="F839" t="str">
            <v>Anglo American Platinum Managed Operations</v>
          </cell>
          <cell r="G839">
            <v>2024</v>
          </cell>
          <cell r="H839">
            <v>6592.67</v>
          </cell>
        </row>
        <row r="840">
          <cell r="A840" t="str">
            <v>2023M94BU_Anglo American Platinum Managed Operations</v>
          </cell>
          <cell r="B840" t="str">
            <v>M94</v>
          </cell>
          <cell r="F840" t="str">
            <v>Anglo American Platinum Managed Operations</v>
          </cell>
          <cell r="G840">
            <v>2023</v>
          </cell>
          <cell r="H840">
            <v>9171.66</v>
          </cell>
        </row>
        <row r="841">
          <cell r="A841" t="str">
            <v>2023M95BU_Anglo American Platinum Managed Operations</v>
          </cell>
          <cell r="B841" t="str">
            <v>M95</v>
          </cell>
          <cell r="F841" t="str">
            <v>Anglo American Platinum Managed Operations</v>
          </cell>
          <cell r="G841">
            <v>2023</v>
          </cell>
          <cell r="H841">
            <v>47.3</v>
          </cell>
        </row>
        <row r="842">
          <cell r="A842" t="str">
            <v>2022M95BU_Anglo American Platinum Managed Operations</v>
          </cell>
          <cell r="B842" t="str">
            <v>M95</v>
          </cell>
          <cell r="F842" t="str">
            <v>Anglo American Platinum Managed Operations</v>
          </cell>
          <cell r="G842">
            <v>2022</v>
          </cell>
          <cell r="H842">
            <v>7.0000000000000007E-2</v>
          </cell>
        </row>
        <row r="843">
          <cell r="A843" t="str">
            <v>2024M95BU_Anglo American Platinum Managed Operations</v>
          </cell>
          <cell r="B843" t="str">
            <v>M95</v>
          </cell>
          <cell r="F843" t="str">
            <v>Anglo American Platinum Managed Operations</v>
          </cell>
          <cell r="G843">
            <v>2024</v>
          </cell>
          <cell r="H843">
            <v>43.5</v>
          </cell>
        </row>
        <row r="844">
          <cell r="A844" t="str">
            <v>2023M96BU_Anglo American Platinum Managed Operations</v>
          </cell>
          <cell r="B844" t="str">
            <v>M96</v>
          </cell>
          <cell r="F844" t="str">
            <v>Anglo American Platinum Managed Operations</v>
          </cell>
          <cell r="G844">
            <v>2023</v>
          </cell>
          <cell r="H844">
            <v>55148.2</v>
          </cell>
        </row>
        <row r="845">
          <cell r="A845" t="str">
            <v>2022M96BU_Anglo American Platinum Managed Operations</v>
          </cell>
          <cell r="B845" t="str">
            <v>M96</v>
          </cell>
          <cell r="F845" t="str">
            <v>Anglo American Platinum Managed Operations</v>
          </cell>
          <cell r="G845">
            <v>2022</v>
          </cell>
          <cell r="H845">
            <v>115.15</v>
          </cell>
        </row>
        <row r="846">
          <cell r="A846" t="str">
            <v>2024M96BU_Anglo American Platinum Managed Operations</v>
          </cell>
          <cell r="B846" t="str">
            <v>M96</v>
          </cell>
          <cell r="F846" t="str">
            <v>Anglo American Platinum Managed Operations</v>
          </cell>
          <cell r="G846">
            <v>2024</v>
          </cell>
          <cell r="H846">
            <v>65381.4</v>
          </cell>
        </row>
        <row r="847">
          <cell r="A847" t="str">
            <v>2024M97BU_Anglo American Platinum Managed Operations</v>
          </cell>
          <cell r="B847" t="str">
            <v>M97</v>
          </cell>
          <cell r="F847" t="str">
            <v>Anglo American Platinum Managed Operations</v>
          </cell>
          <cell r="G847">
            <v>2024</v>
          </cell>
          <cell r="H847">
            <v>20176.900000000001</v>
          </cell>
        </row>
        <row r="848">
          <cell r="A848" t="str">
            <v>2022M97BU_Anglo American Platinum Managed Operations</v>
          </cell>
          <cell r="B848" t="str">
            <v>M97</v>
          </cell>
          <cell r="F848" t="str">
            <v>Anglo American Platinum Managed Operations</v>
          </cell>
          <cell r="G848">
            <v>2022</v>
          </cell>
          <cell r="H848">
            <v>115.15</v>
          </cell>
        </row>
        <row r="849">
          <cell r="A849" t="str">
            <v>2023M97BU_Anglo American Platinum Managed Operations</v>
          </cell>
          <cell r="B849" t="str">
            <v>M97</v>
          </cell>
          <cell r="F849" t="str">
            <v>Anglo American Platinum Managed Operations</v>
          </cell>
          <cell r="G849">
            <v>2023</v>
          </cell>
          <cell r="H849">
            <v>19755.446</v>
          </cell>
        </row>
        <row r="850">
          <cell r="A850" t="str">
            <v>2023M98BU_Anglo American Platinum Managed Operations</v>
          </cell>
          <cell r="B850" t="str">
            <v>M98</v>
          </cell>
          <cell r="F850" t="str">
            <v>Anglo American Platinum Managed Operations</v>
          </cell>
          <cell r="G850">
            <v>2023</v>
          </cell>
          <cell r="H850">
            <v>49130.82</v>
          </cell>
        </row>
        <row r="851">
          <cell r="A851" t="str">
            <v>2024M98BU_Anglo American Platinum Managed Operations</v>
          </cell>
          <cell r="B851" t="str">
            <v>M98</v>
          </cell>
          <cell r="F851" t="str">
            <v>Anglo American Platinum Managed Operations</v>
          </cell>
          <cell r="G851">
            <v>2024</v>
          </cell>
          <cell r="H851">
            <v>131086.04</v>
          </cell>
        </row>
        <row r="852">
          <cell r="A852" t="str">
            <v>2022M98BU_Anglo American Platinum Managed Operations</v>
          </cell>
          <cell r="B852" t="str">
            <v>M98</v>
          </cell>
          <cell r="F852" t="str">
            <v>Anglo American Platinum Managed Operations</v>
          </cell>
          <cell r="G852">
            <v>2022</v>
          </cell>
          <cell r="H852">
            <v>115.15</v>
          </cell>
        </row>
        <row r="853">
          <cell r="A853" t="str">
            <v>2022M99BU_Anglo American Platinum Managed Operations</v>
          </cell>
          <cell r="B853" t="str">
            <v>M99</v>
          </cell>
          <cell r="F853" t="str">
            <v>Anglo American Platinum Managed Operations</v>
          </cell>
          <cell r="G853">
            <v>2022</v>
          </cell>
          <cell r="H853">
            <v>89.8</v>
          </cell>
        </row>
        <row r="854">
          <cell r="A854" t="str">
            <v>2023M99BU_Anglo American Platinum Managed Operations</v>
          </cell>
          <cell r="B854" t="str">
            <v>M99</v>
          </cell>
          <cell r="F854" t="str">
            <v>Anglo American Platinum Managed Operations</v>
          </cell>
          <cell r="G854">
            <v>2023</v>
          </cell>
          <cell r="H854">
            <v>93276.66</v>
          </cell>
        </row>
        <row r="855">
          <cell r="A855" t="str">
            <v>2024M99BU_Anglo American Platinum Managed Operations</v>
          </cell>
          <cell r="B855" t="str">
            <v>M99</v>
          </cell>
          <cell r="F855" t="str">
            <v>Anglo American Platinum Managed Operations</v>
          </cell>
          <cell r="G855">
            <v>2024</v>
          </cell>
          <cell r="H855">
            <v>85278.83</v>
          </cell>
        </row>
        <row r="856">
          <cell r="A856" t="str">
            <v>2022M109Zimbabwe_Zimbabwe</v>
          </cell>
          <cell r="B856" t="str">
            <v>M109</v>
          </cell>
          <cell r="F856" t="str">
            <v>Zimbabwe</v>
          </cell>
          <cell r="G856">
            <v>2022</v>
          </cell>
          <cell r="H856">
            <v>0.13</v>
          </cell>
        </row>
        <row r="857">
          <cell r="A857" t="str">
            <v>2024M109Zimbabwe_Zimbabwe</v>
          </cell>
          <cell r="B857" t="str">
            <v>M109</v>
          </cell>
          <cell r="F857" t="str">
            <v>Zimbabwe</v>
          </cell>
          <cell r="G857">
            <v>2024</v>
          </cell>
          <cell r="H857">
            <v>0.13</v>
          </cell>
        </row>
        <row r="858">
          <cell r="A858" t="str">
            <v>2023M109Zimbabwe_Zimbabwe</v>
          </cell>
          <cell r="B858" t="str">
            <v>M109</v>
          </cell>
          <cell r="F858" t="str">
            <v>Zimbabwe</v>
          </cell>
          <cell r="G858">
            <v>2023</v>
          </cell>
          <cell r="H858">
            <v>0.13</v>
          </cell>
        </row>
        <row r="859">
          <cell r="A859" t="str">
            <v>2024M110South Africa_South Africa</v>
          </cell>
          <cell r="B859" t="str">
            <v>M110</v>
          </cell>
          <cell r="F859" t="str">
            <v>South Africa</v>
          </cell>
          <cell r="G859">
            <v>2024</v>
          </cell>
          <cell r="H859">
            <v>3.53</v>
          </cell>
        </row>
        <row r="860">
          <cell r="A860" t="str">
            <v>2022M110South Africa_South Africa</v>
          </cell>
          <cell r="B860" t="str">
            <v>M110</v>
          </cell>
          <cell r="F860" t="str">
            <v>South Africa</v>
          </cell>
          <cell r="G860">
            <v>2022</v>
          </cell>
          <cell r="H860">
            <v>3.43</v>
          </cell>
        </row>
        <row r="861">
          <cell r="A861" t="str">
            <v>2023M110South Africa_South Africa</v>
          </cell>
          <cell r="B861" t="str">
            <v>M110</v>
          </cell>
          <cell r="F861" t="str">
            <v>South Africa</v>
          </cell>
          <cell r="G861">
            <v>2023</v>
          </cell>
          <cell r="H861">
            <v>3.58</v>
          </cell>
        </row>
        <row r="862">
          <cell r="A862" t="str">
            <v>2024M111Zimbabwe_Zimbabwe</v>
          </cell>
          <cell r="B862" t="str">
            <v>M111</v>
          </cell>
          <cell r="F862" t="str">
            <v>Zimbabwe</v>
          </cell>
          <cell r="G862">
            <v>2024</v>
          </cell>
          <cell r="H862">
            <v>0.02</v>
          </cell>
        </row>
        <row r="863">
          <cell r="A863" t="str">
            <v>2022M111Zimbabwe_Zimbabwe</v>
          </cell>
          <cell r="B863" t="str">
            <v>M111</v>
          </cell>
          <cell r="F863" t="str">
            <v>Zimbabwe</v>
          </cell>
          <cell r="G863">
            <v>2022</v>
          </cell>
          <cell r="H863">
            <v>0.02</v>
          </cell>
        </row>
        <row r="864">
          <cell r="A864" t="str">
            <v>2023M111Zimbabwe_Zimbabwe</v>
          </cell>
          <cell r="B864" t="str">
            <v>M111</v>
          </cell>
          <cell r="F864" t="str">
            <v>Zimbabwe</v>
          </cell>
          <cell r="G864">
            <v>2023</v>
          </cell>
          <cell r="H864">
            <v>0.02</v>
          </cell>
        </row>
        <row r="865">
          <cell r="A865" t="str">
            <v>2024M112South Africa_South Africa</v>
          </cell>
          <cell r="B865" t="str">
            <v>M112</v>
          </cell>
          <cell r="F865" t="str">
            <v>South Africa</v>
          </cell>
          <cell r="G865">
            <v>2024</v>
          </cell>
          <cell r="H865">
            <v>0.56000000000000005</v>
          </cell>
        </row>
        <row r="866">
          <cell r="A866" t="str">
            <v>2023M112South Africa_South Africa</v>
          </cell>
          <cell r="B866" t="str">
            <v>M112</v>
          </cell>
          <cell r="F866" t="str">
            <v>South Africa</v>
          </cell>
          <cell r="G866">
            <v>2023</v>
          </cell>
          <cell r="H866">
            <v>0.56999999999999995</v>
          </cell>
        </row>
        <row r="867">
          <cell r="A867" t="str">
            <v>2022M112South Africa_South Africa</v>
          </cell>
          <cell r="B867" t="str">
            <v>M112</v>
          </cell>
          <cell r="F867" t="str">
            <v>South Africa</v>
          </cell>
          <cell r="G867">
            <v>2022</v>
          </cell>
          <cell r="H867">
            <v>0.52</v>
          </cell>
        </row>
        <row r="868">
          <cell r="A868" t="str">
            <v>2024M113BU_Anglo American Platinum Managed Operations</v>
          </cell>
          <cell r="B868" t="str">
            <v>M113</v>
          </cell>
          <cell r="F868" t="str">
            <v>Anglo American Platinum Managed Operations</v>
          </cell>
          <cell r="G868">
            <v>2024</v>
          </cell>
          <cell r="H868">
            <v>4237276.54</v>
          </cell>
        </row>
        <row r="869">
          <cell r="A869" t="str">
            <v>2022M113BU_Anglo American Platinum Managed Operations</v>
          </cell>
          <cell r="B869" t="str">
            <v>M113</v>
          </cell>
          <cell r="F869" t="str">
            <v>Anglo American Platinum Managed Operations</v>
          </cell>
          <cell r="G869">
            <v>2022</v>
          </cell>
          <cell r="H869">
            <v>4.09</v>
          </cell>
        </row>
        <row r="870">
          <cell r="A870" t="str">
            <v>2023M113BU_Anglo American Platinum Managed Operations</v>
          </cell>
          <cell r="B870" t="str">
            <v>M113</v>
          </cell>
          <cell r="F870" t="str">
            <v>Anglo American Platinum Managed Operations</v>
          </cell>
          <cell r="G870">
            <v>2023</v>
          </cell>
          <cell r="H870">
            <v>4290140.97</v>
          </cell>
        </row>
        <row r="871">
          <cell r="A871" t="str">
            <v>2023M114BU_Anglo American Platinum Managed Operations</v>
          </cell>
          <cell r="B871" t="str">
            <v>M114</v>
          </cell>
          <cell r="F871" t="str">
            <v>Anglo American Platinum Managed Operations</v>
          </cell>
          <cell r="G871">
            <v>2023</v>
          </cell>
          <cell r="H871">
            <v>3702853.51</v>
          </cell>
        </row>
        <row r="872">
          <cell r="A872" t="str">
            <v>2022M114BU_Anglo American Platinum Managed Operations</v>
          </cell>
          <cell r="B872" t="str">
            <v>M114</v>
          </cell>
          <cell r="F872" t="str">
            <v>Anglo American Platinum Managed Operations</v>
          </cell>
          <cell r="G872">
            <v>2022</v>
          </cell>
          <cell r="H872">
            <v>3.55</v>
          </cell>
        </row>
        <row r="873">
          <cell r="A873" t="str">
            <v>2024M114BU_Anglo American Platinum Managed Operations</v>
          </cell>
          <cell r="B873" t="str">
            <v>M114</v>
          </cell>
          <cell r="F873" t="str">
            <v>Anglo American Platinum Managed Operations</v>
          </cell>
          <cell r="G873">
            <v>2024</v>
          </cell>
          <cell r="H873">
            <v>3659350.05</v>
          </cell>
        </row>
        <row r="874">
          <cell r="A874" t="str">
            <v>2024M115BU_Anglo American Platinum Managed Operations</v>
          </cell>
          <cell r="B874" t="str">
            <v>M115</v>
          </cell>
          <cell r="F874" t="str">
            <v>Anglo American Platinum Managed Operations</v>
          </cell>
          <cell r="G874">
            <v>2024</v>
          </cell>
          <cell r="H874">
            <v>3659350.05</v>
          </cell>
        </row>
        <row r="875">
          <cell r="A875" t="str">
            <v>2023M115BU_Anglo American Platinum Managed Operations</v>
          </cell>
          <cell r="B875" t="str">
            <v>M115</v>
          </cell>
          <cell r="F875" t="str">
            <v>Anglo American Platinum Managed Operations</v>
          </cell>
          <cell r="G875">
            <v>2023</v>
          </cell>
          <cell r="H875">
            <v>3702853.51</v>
          </cell>
        </row>
        <row r="876">
          <cell r="A876" t="str">
            <v>2022M115BU_Anglo American Platinum Managed Operations</v>
          </cell>
          <cell r="B876" t="str">
            <v>M115</v>
          </cell>
          <cell r="F876" t="str">
            <v>Anglo American Platinum Managed Operations</v>
          </cell>
          <cell r="G876">
            <v>2022</v>
          </cell>
          <cell r="H876">
            <v>3.55</v>
          </cell>
        </row>
        <row r="877">
          <cell r="A877" t="str">
            <v>2022M116BU_Anglo American Platinum Managed Operations</v>
          </cell>
          <cell r="B877" t="str">
            <v>M116</v>
          </cell>
          <cell r="F877" t="str">
            <v>Anglo American Platinum Managed Operations</v>
          </cell>
          <cell r="G877">
            <v>2022</v>
          </cell>
          <cell r="H877" t="str">
            <v>n/a</v>
          </cell>
        </row>
        <row r="878">
          <cell r="A878" t="str">
            <v>2024M116BU_Anglo American Platinum Managed Operations</v>
          </cell>
          <cell r="B878" t="str">
            <v>M116</v>
          </cell>
          <cell r="F878" t="str">
            <v>Anglo American Platinum Managed Operations</v>
          </cell>
          <cell r="G878">
            <v>2024</v>
          </cell>
          <cell r="H878">
            <v>0</v>
          </cell>
        </row>
        <row r="879">
          <cell r="A879" t="str">
            <v>2023M116BU_Anglo American Platinum Managed Operations</v>
          </cell>
          <cell r="B879" t="str">
            <v>M116</v>
          </cell>
          <cell r="F879" t="str">
            <v>Anglo American Platinum Managed Operations</v>
          </cell>
          <cell r="G879">
            <v>2023</v>
          </cell>
          <cell r="H879">
            <v>0</v>
          </cell>
        </row>
        <row r="880">
          <cell r="A880" t="str">
            <v>2023M117BU_Anglo American Platinum Managed Operations</v>
          </cell>
          <cell r="B880" t="str">
            <v>M117</v>
          </cell>
          <cell r="F880" t="str">
            <v>Anglo American Platinum Managed Operations</v>
          </cell>
          <cell r="G880">
            <v>2023</v>
          </cell>
          <cell r="H880">
            <v>587287.46</v>
          </cell>
        </row>
        <row r="881">
          <cell r="A881" t="str">
            <v>2024M117BU_Anglo American Platinum Managed Operations</v>
          </cell>
          <cell r="B881" t="str">
            <v>M117</v>
          </cell>
          <cell r="F881" t="str">
            <v>Anglo American Platinum Managed Operations</v>
          </cell>
          <cell r="G881">
            <v>2024</v>
          </cell>
          <cell r="H881">
            <v>577926.48</v>
          </cell>
        </row>
        <row r="882">
          <cell r="A882" t="str">
            <v>2022M117BU_Anglo American Platinum Managed Operations</v>
          </cell>
          <cell r="B882" t="str">
            <v>M117</v>
          </cell>
          <cell r="F882" t="str">
            <v>Anglo American Platinum Managed Operations</v>
          </cell>
          <cell r="G882">
            <v>2022</v>
          </cell>
          <cell r="H882">
            <v>0.54</v>
          </cell>
        </row>
        <row r="883">
          <cell r="A883" t="str">
            <v>2024M118BU_Anglo American Platinum Managed Operations</v>
          </cell>
          <cell r="B883" t="str">
            <v>M118</v>
          </cell>
          <cell r="F883" t="str">
            <v>Anglo American Platinum Managed Operations</v>
          </cell>
          <cell r="G883">
            <v>2024</v>
          </cell>
          <cell r="H883">
            <v>0</v>
          </cell>
        </row>
        <row r="884">
          <cell r="A884" t="str">
            <v>2023M118BU_Anglo American Platinum Managed Operations</v>
          </cell>
          <cell r="B884" t="str">
            <v>M118</v>
          </cell>
          <cell r="F884" t="str">
            <v>Anglo American Platinum Managed Operations</v>
          </cell>
          <cell r="G884">
            <v>2023</v>
          </cell>
          <cell r="H884">
            <v>0</v>
          </cell>
        </row>
        <row r="885">
          <cell r="A885" t="str">
            <v>2022M121BU_Anglo American Platinum Managed Operations</v>
          </cell>
          <cell r="B885" t="str">
            <v>M121</v>
          </cell>
          <cell r="F885" t="str">
            <v>Anglo American Platinum Managed Operations</v>
          </cell>
          <cell r="G885">
            <v>2022</v>
          </cell>
          <cell r="H885">
            <v>0.54</v>
          </cell>
        </row>
        <row r="886">
          <cell r="A886" t="str">
            <v>2024M121BU_Anglo American Platinum Managed Operations</v>
          </cell>
          <cell r="B886" t="str">
            <v>M121</v>
          </cell>
          <cell r="F886" t="str">
            <v>Anglo American Platinum Managed Operations</v>
          </cell>
          <cell r="G886">
            <v>2024</v>
          </cell>
          <cell r="H886" t="str">
            <v>No Value</v>
          </cell>
        </row>
        <row r="887">
          <cell r="A887" t="str">
            <v>2023M121BU_Anglo American Platinum Managed Operations</v>
          </cell>
          <cell r="B887" t="str">
            <v>M121</v>
          </cell>
          <cell r="F887" t="str">
            <v>Anglo American Platinum Managed Operations</v>
          </cell>
          <cell r="G887">
            <v>2023</v>
          </cell>
          <cell r="H887">
            <v>587287.46</v>
          </cell>
        </row>
        <row r="888">
          <cell r="A888" t="str">
            <v>2023M122BU_Anglo American Platinum Managed Operations</v>
          </cell>
          <cell r="B888" t="str">
            <v>M122</v>
          </cell>
          <cell r="C888" t="str">
            <v>C02e per tonne Copper equivalent</v>
          </cell>
          <cell r="F888" t="str">
            <v>Anglo American Platinum Managed Operations</v>
          </cell>
          <cell r="G888">
            <v>2023</v>
          </cell>
          <cell r="H888">
            <v>1.0999999999999999E-2</v>
          </cell>
        </row>
        <row r="889">
          <cell r="A889" t="str">
            <v>2024M122BU_Anglo American Platinum Managed Operations</v>
          </cell>
          <cell r="B889" t="str">
            <v>M122</v>
          </cell>
          <cell r="C889" t="str">
            <v>C02e per tonne Copper equivalent</v>
          </cell>
          <cell r="F889" t="str">
            <v>Anglo American Platinum Managed Operations</v>
          </cell>
          <cell r="G889">
            <v>2024</v>
          </cell>
          <cell r="H889">
            <v>1.2409999999999999E-2</v>
          </cell>
        </row>
        <row r="890">
          <cell r="A890" t="str">
            <v>2022M122BU_Anglo American Platinum Managed Operations</v>
          </cell>
          <cell r="B890" t="str">
            <v>M122</v>
          </cell>
          <cell r="F890" t="str">
            <v>Anglo American Platinum Managed Operations</v>
          </cell>
          <cell r="G890">
            <v>2022</v>
          </cell>
          <cell r="H890">
            <v>8.0000000000000002E-3</v>
          </cell>
        </row>
        <row r="891">
          <cell r="A891" t="str">
            <v>2024M123BU_Anglo American Platinum Managed Operations</v>
          </cell>
          <cell r="B891" t="str">
            <v>M123</v>
          </cell>
          <cell r="F891" t="str">
            <v>Anglo American Platinum Managed Operations</v>
          </cell>
          <cell r="G891">
            <v>2024</v>
          </cell>
          <cell r="H891">
            <v>2.98</v>
          </cell>
        </row>
        <row r="892">
          <cell r="A892" t="str">
            <v>2022M123BU_Anglo American Platinum Managed Operations</v>
          </cell>
          <cell r="B892" t="str">
            <v>M123</v>
          </cell>
          <cell r="F892" t="str">
            <v>Anglo American Platinum Managed Operations</v>
          </cell>
          <cell r="G892">
            <v>2022</v>
          </cell>
          <cell r="H892">
            <v>3.55</v>
          </cell>
        </row>
        <row r="893">
          <cell r="A893" t="str">
            <v>2023M123BU_Anglo American Platinum Managed Operations</v>
          </cell>
          <cell r="B893" t="str">
            <v>M123</v>
          </cell>
          <cell r="F893" t="str">
            <v>Anglo American Platinum Managed Operations</v>
          </cell>
          <cell r="G893">
            <v>2023</v>
          </cell>
          <cell r="H893">
            <v>2.86</v>
          </cell>
        </row>
        <row r="894">
          <cell r="A894" t="str">
            <v>2023M749BU_Anglo American Platinum Managed Operations</v>
          </cell>
          <cell r="B894" t="str">
            <v>M749</v>
          </cell>
          <cell r="F894" t="str">
            <v>Anglo American Platinum Managed Operations</v>
          </cell>
          <cell r="G894">
            <v>2023</v>
          </cell>
          <cell r="H894">
            <v>0.184</v>
          </cell>
        </row>
        <row r="895">
          <cell r="A895" t="str">
            <v>2024M749BU_Anglo American Platinum Managed Operations</v>
          </cell>
          <cell r="B895" t="str">
            <v>M749</v>
          </cell>
          <cell r="F895" t="str">
            <v>Anglo American Platinum Managed Operations</v>
          </cell>
          <cell r="G895">
            <v>2024</v>
          </cell>
          <cell r="H895">
            <v>0.18</v>
          </cell>
        </row>
        <row r="896">
          <cell r="A896" t="str">
            <v>2022M749BU_Anglo American Platinum Managed Operations</v>
          </cell>
          <cell r="B896" t="str">
            <v>M749</v>
          </cell>
          <cell r="F896" t="str">
            <v>Anglo American Platinum Managed Operations</v>
          </cell>
          <cell r="G896">
            <v>2022</v>
          </cell>
          <cell r="H896">
            <v>0.16800000000000001</v>
          </cell>
        </row>
        <row r="897">
          <cell r="A897" t="str">
            <v>2022M467South Africa_South Africa</v>
          </cell>
          <cell r="B897" t="str">
            <v>M467</v>
          </cell>
          <cell r="F897" t="str">
            <v>South Africa</v>
          </cell>
          <cell r="G897">
            <v>2022</v>
          </cell>
          <cell r="H897">
            <v>20377</v>
          </cell>
        </row>
        <row r="898">
          <cell r="A898" t="str">
            <v>2023M467BU_Anglo American Platinum Managed Operations</v>
          </cell>
          <cell r="B898" t="str">
            <v>M467</v>
          </cell>
          <cell r="F898" t="str">
            <v>Anglo American Platinum Managed Operations</v>
          </cell>
          <cell r="G898">
            <v>2023</v>
          </cell>
          <cell r="H898">
            <v>17272</v>
          </cell>
        </row>
        <row r="899">
          <cell r="A899" t="str">
            <v>2022M468Zimbabwe_Zimbabwe</v>
          </cell>
          <cell r="B899" t="str">
            <v>M468</v>
          </cell>
          <cell r="F899" t="str">
            <v>Zimbabwe</v>
          </cell>
          <cell r="G899">
            <v>2022</v>
          </cell>
          <cell r="H899">
            <v>1347</v>
          </cell>
        </row>
        <row r="900">
          <cell r="A900" t="str">
            <v>2022M573BU_Anglo American Platinum Managed Operations</v>
          </cell>
          <cell r="B900" t="str">
            <v>M573</v>
          </cell>
          <cell r="F900" t="str">
            <v>Anglo American Platinum Managed Operations</v>
          </cell>
          <cell r="G900">
            <v>2022</v>
          </cell>
          <cell r="H900">
            <v>6.4100000000000004E-2</v>
          </cell>
        </row>
        <row r="901">
          <cell r="A901" t="str">
            <v>2023M573BU_Anglo American Platinum Managed Operations</v>
          </cell>
          <cell r="B901" t="str">
            <v>M573</v>
          </cell>
          <cell r="F901" t="str">
            <v>Anglo American Platinum Managed Operations</v>
          </cell>
          <cell r="G901">
            <v>2023</v>
          </cell>
          <cell r="H901">
            <v>4.7E-2</v>
          </cell>
        </row>
        <row r="902">
          <cell r="A902" t="str">
            <v>2024M573BU_Anglo American Platinum Managed Operations</v>
          </cell>
          <cell r="B902" t="str">
            <v>M573</v>
          </cell>
          <cell r="F902" t="str">
            <v>Anglo American Platinum Managed Operations</v>
          </cell>
          <cell r="G902">
            <v>2024</v>
          </cell>
          <cell r="H902">
            <v>4.0599999999999997E-2</v>
          </cell>
        </row>
        <row r="903">
          <cell r="A903" t="str">
            <v>2022M574BU_Anglo American Platinum Managed Operations</v>
          </cell>
          <cell r="B903" t="str">
            <v>M574</v>
          </cell>
          <cell r="F903" t="str">
            <v>Anglo American Platinum Managed Operations</v>
          </cell>
          <cell r="G903">
            <v>2022</v>
          </cell>
          <cell r="H903">
            <v>5.7200000000000001E-2</v>
          </cell>
        </row>
        <row r="904">
          <cell r="A904" t="str">
            <v>2023M574BU_Anglo American Platinum Managed Operations</v>
          </cell>
          <cell r="B904" t="str">
            <v>M574</v>
          </cell>
          <cell r="F904" t="str">
            <v>Anglo American Platinum Managed Operations</v>
          </cell>
          <cell r="G904">
            <v>2023</v>
          </cell>
          <cell r="H904">
            <v>4.1000000000000002E-2</v>
          </cell>
        </row>
        <row r="905">
          <cell r="A905" t="str">
            <v>2024M574BU_Anglo American Platinum Managed Operations</v>
          </cell>
          <cell r="B905" t="str">
            <v>M574</v>
          </cell>
          <cell r="F905" t="str">
            <v>Anglo American Platinum Managed Operations</v>
          </cell>
          <cell r="G905">
            <v>2024</v>
          </cell>
          <cell r="H905">
            <v>3.6799999999999999E-2</v>
          </cell>
        </row>
        <row r="906">
          <cell r="A906" t="str">
            <v>2024M575BU_Anglo American Platinum Managed Operations</v>
          </cell>
          <cell r="B906" t="str">
            <v>M575</v>
          </cell>
          <cell r="F906" t="str">
            <v>Anglo American Platinum Managed Operations</v>
          </cell>
          <cell r="G906">
            <v>2024</v>
          </cell>
          <cell r="H906">
            <v>3.8E-3</v>
          </cell>
        </row>
        <row r="907">
          <cell r="A907" t="str">
            <v>2023M575BU_Anglo American Platinum Managed Operations</v>
          </cell>
          <cell r="B907" t="str">
            <v>M575</v>
          </cell>
          <cell r="F907" t="str">
            <v>Anglo American Platinum Managed Operations</v>
          </cell>
          <cell r="G907">
            <v>2023</v>
          </cell>
          <cell r="H907">
            <v>6.0000000000000001E-3</v>
          </cell>
        </row>
        <row r="908">
          <cell r="A908" t="str">
            <v>2022M575BU_Anglo American Platinum Managed Operations</v>
          </cell>
          <cell r="B908" t="str">
            <v>M575</v>
          </cell>
          <cell r="F908" t="str">
            <v>Anglo American Platinum Managed Operations</v>
          </cell>
          <cell r="G908">
            <v>2022</v>
          </cell>
          <cell r="H908">
            <v>7.0000000000000001E-3</v>
          </cell>
        </row>
        <row r="909">
          <cell r="A909" t="str">
            <v>2023M576BU_Anglo American Platinum Managed Operations</v>
          </cell>
          <cell r="B909" t="str">
            <v>M576</v>
          </cell>
          <cell r="F909" t="str">
            <v>Anglo American Platinum Managed Operations</v>
          </cell>
          <cell r="G909">
            <v>2023</v>
          </cell>
          <cell r="H909">
            <v>4.5499999999999999E-2</v>
          </cell>
        </row>
        <row r="910">
          <cell r="A910" t="str">
            <v>2024M576BU_Anglo American Platinum Managed Operations</v>
          </cell>
          <cell r="B910" t="str">
            <v>M576</v>
          </cell>
          <cell r="F910" t="str">
            <v>Anglo American Platinum Managed Operations</v>
          </cell>
          <cell r="G910">
            <v>2024</v>
          </cell>
          <cell r="H910">
            <v>4.0599999999999997E-2</v>
          </cell>
        </row>
        <row r="911">
          <cell r="A911" t="str">
            <v>2022M576BU_Anglo American Platinum Managed Operations</v>
          </cell>
          <cell r="B911" t="str">
            <v>M576</v>
          </cell>
          <cell r="F911" t="str">
            <v>Anglo American Platinum Managed Operations</v>
          </cell>
          <cell r="G911">
            <v>2022</v>
          </cell>
          <cell r="H911">
            <v>6.4100000000000004E-2</v>
          </cell>
        </row>
        <row r="912">
          <cell r="A912" t="str">
            <v>2024M577BU_Anglo American Platinum Managed Operations</v>
          </cell>
          <cell r="B912" t="str">
            <v>M577</v>
          </cell>
          <cell r="F912" t="str">
            <v>Anglo American Platinum Managed Operations</v>
          </cell>
          <cell r="G912">
            <v>2024</v>
          </cell>
          <cell r="H912">
            <v>3.6799999999999999E-2</v>
          </cell>
        </row>
        <row r="913">
          <cell r="A913" t="str">
            <v>2022M577BU_Anglo American Platinum Managed Operations</v>
          </cell>
          <cell r="B913" t="str">
            <v>M577</v>
          </cell>
          <cell r="F913" t="str">
            <v>Anglo American Platinum Managed Operations</v>
          </cell>
          <cell r="G913">
            <v>2022</v>
          </cell>
          <cell r="H913">
            <v>5.7200000000000001E-2</v>
          </cell>
        </row>
        <row r="914">
          <cell r="A914" t="str">
            <v>2023M577BU_Anglo American Platinum Managed Operations</v>
          </cell>
          <cell r="B914" t="str">
            <v>M577</v>
          </cell>
          <cell r="F914" t="str">
            <v>Anglo American Platinum Managed Operations</v>
          </cell>
          <cell r="G914">
            <v>2023</v>
          </cell>
          <cell r="H914">
            <v>4.0300000000000002E-2</v>
          </cell>
        </row>
        <row r="915">
          <cell r="A915" t="str">
            <v>2022M578BU_Anglo American Platinum Managed Operations</v>
          </cell>
          <cell r="B915" t="str">
            <v>M578</v>
          </cell>
          <cell r="F915" t="str">
            <v>Anglo American Platinum Managed Operations</v>
          </cell>
          <cell r="G915">
            <v>2022</v>
          </cell>
          <cell r="H915">
            <v>7.0000000000000001E-3</v>
          </cell>
        </row>
        <row r="916">
          <cell r="A916" t="str">
            <v>2024M578BU_Anglo American Platinum Managed Operations</v>
          </cell>
          <cell r="B916" t="str">
            <v>M578</v>
          </cell>
          <cell r="F916" t="str">
            <v>Anglo American Platinum Managed Operations</v>
          </cell>
          <cell r="G916">
            <v>2024</v>
          </cell>
          <cell r="H916">
            <v>3.8E-3</v>
          </cell>
        </row>
        <row r="917">
          <cell r="A917" t="str">
            <v>2023M578BU_Anglo American Platinum Managed Operations</v>
          </cell>
          <cell r="B917" t="str">
            <v>M578</v>
          </cell>
          <cell r="F917" t="str">
            <v>Anglo American Platinum Managed Operations</v>
          </cell>
          <cell r="G917">
            <v>2023</v>
          </cell>
          <cell r="H917">
            <v>5.1999999999999998E-3</v>
          </cell>
        </row>
        <row r="918">
          <cell r="A918" t="str">
            <v>2023M579BU_Anglo American Platinum Managed Operations</v>
          </cell>
          <cell r="B918" t="str">
            <v>M579</v>
          </cell>
          <cell r="F918" t="str">
            <v>Anglo American Platinum Managed Operations</v>
          </cell>
          <cell r="G918">
            <v>2023</v>
          </cell>
          <cell r="H918">
            <v>6.6900000000000001E-2</v>
          </cell>
        </row>
        <row r="919">
          <cell r="A919" t="str">
            <v>2024M579BU_Anglo American Platinum Managed Operations</v>
          </cell>
          <cell r="B919" t="str">
            <v>M579</v>
          </cell>
          <cell r="F919" t="str">
            <v>Anglo American Platinum Managed Operations</v>
          </cell>
          <cell r="G919">
            <v>2024</v>
          </cell>
          <cell r="H919">
            <v>0.17419999999999999</v>
          </cell>
        </row>
        <row r="920">
          <cell r="A920" t="str">
            <v>2022M579BU_Anglo American Platinum Managed Operations</v>
          </cell>
          <cell r="B920" t="str">
            <v>M579</v>
          </cell>
          <cell r="F920" t="str">
            <v>Anglo American Platinum Managed Operations</v>
          </cell>
          <cell r="G920">
            <v>2022</v>
          </cell>
          <cell r="H920">
            <v>7.7200000000000005E-2</v>
          </cell>
        </row>
        <row r="921">
          <cell r="A921" t="str">
            <v>2023M580BU_Anglo American Platinum Managed Operations</v>
          </cell>
          <cell r="B921" t="str">
            <v>M580</v>
          </cell>
          <cell r="F921" t="str">
            <v>Anglo American Platinum Managed Operations</v>
          </cell>
          <cell r="G921">
            <v>2023</v>
          </cell>
          <cell r="H921">
            <v>5.8000000000000003E-2</v>
          </cell>
        </row>
        <row r="922">
          <cell r="A922" t="str">
            <v>2024M580BU_Anglo American Platinum Managed Operations</v>
          </cell>
          <cell r="B922" t="str">
            <v>M580</v>
          </cell>
          <cell r="F922" t="str">
            <v>Anglo American Platinum Managed Operations</v>
          </cell>
          <cell r="G922">
            <v>2024</v>
          </cell>
          <cell r="H922">
            <v>0.14280000000000001</v>
          </cell>
        </row>
        <row r="923">
          <cell r="A923" t="str">
            <v>2022M580BU_Anglo American Platinum Managed Operations</v>
          </cell>
          <cell r="B923" t="str">
            <v>M580</v>
          </cell>
          <cell r="F923" t="str">
            <v>Anglo American Platinum Managed Operations</v>
          </cell>
          <cell r="G923">
            <v>2022</v>
          </cell>
          <cell r="H923">
            <v>6.5799999999999997E-2</v>
          </cell>
        </row>
        <row r="924">
          <cell r="A924" t="str">
            <v>2022M581BU_Anglo American Platinum Managed Operations</v>
          </cell>
          <cell r="B924" t="str">
            <v>M581</v>
          </cell>
          <cell r="F924" t="str">
            <v>Anglo American Platinum Managed Operations</v>
          </cell>
          <cell r="G924">
            <v>2022</v>
          </cell>
          <cell r="H924">
            <v>1.14E-2</v>
          </cell>
        </row>
        <row r="925">
          <cell r="A925" t="str">
            <v>2023M581BU_Anglo American Platinum Managed Operations</v>
          </cell>
          <cell r="B925" t="str">
            <v>M581</v>
          </cell>
          <cell r="F925" t="str">
            <v>Anglo American Platinum Managed Operations</v>
          </cell>
          <cell r="G925">
            <v>2023</v>
          </cell>
          <cell r="H925">
            <v>8.8999999999999999E-3</v>
          </cell>
        </row>
        <row r="926">
          <cell r="A926" t="str">
            <v>2024M581BU_Anglo American Platinum Managed Operations</v>
          </cell>
          <cell r="B926" t="str">
            <v>M581</v>
          </cell>
          <cell r="F926" t="str">
            <v>Anglo American Platinum Managed Operations</v>
          </cell>
          <cell r="G926">
            <v>2024</v>
          </cell>
          <cell r="H926">
            <v>3.1399999999999997E-2</v>
          </cell>
        </row>
        <row r="927">
          <cell r="A927" t="str">
            <v>2022M582BU_Anglo American Platinum Managed Operations</v>
          </cell>
          <cell r="B927" t="str">
            <v>M582</v>
          </cell>
          <cell r="F927" t="str">
            <v>Anglo American Platinum Managed Operations</v>
          </cell>
          <cell r="G927">
            <v>2022</v>
          </cell>
          <cell r="H927">
            <v>4.82E-2</v>
          </cell>
        </row>
        <row r="928">
          <cell r="A928" t="str">
            <v>2024M582BU_Anglo American Platinum Managed Operations</v>
          </cell>
          <cell r="B928" t="str">
            <v>M582</v>
          </cell>
          <cell r="F928" t="str">
            <v>Anglo American Platinum Managed Operations</v>
          </cell>
          <cell r="G928">
            <v>2024</v>
          </cell>
          <cell r="H928">
            <v>5.79E-2</v>
          </cell>
        </row>
        <row r="929">
          <cell r="A929" t="str">
            <v>2023M582BU_Anglo American Platinum Managed Operations</v>
          </cell>
          <cell r="B929" t="str">
            <v>M582</v>
          </cell>
          <cell r="F929" t="str">
            <v>Anglo American Platinum Managed Operations</v>
          </cell>
          <cell r="G929">
            <v>2023</v>
          </cell>
          <cell r="H929">
            <v>4.9399999999999999E-2</v>
          </cell>
        </row>
        <row r="930">
          <cell r="A930" t="str">
            <v>2024M583BU_Anglo American Platinum Managed Operations</v>
          </cell>
          <cell r="B930" t="str">
            <v>M583</v>
          </cell>
          <cell r="F930" t="str">
            <v>Anglo American Platinum Managed Operations</v>
          </cell>
          <cell r="G930">
            <v>2024</v>
          </cell>
          <cell r="H930">
            <v>4.8500000000000001E-2</v>
          </cell>
        </row>
        <row r="931">
          <cell r="A931" t="str">
            <v>2023M583BU_Anglo American Platinum Managed Operations</v>
          </cell>
          <cell r="B931" t="str">
            <v>M583</v>
          </cell>
          <cell r="F931" t="str">
            <v>Anglo American Platinum Managed Operations</v>
          </cell>
          <cell r="G931">
            <v>2023</v>
          </cell>
          <cell r="H931">
            <v>4.19E-2</v>
          </cell>
        </row>
        <row r="932">
          <cell r="A932" t="str">
            <v>2022M583BU_Anglo American Platinum Managed Operations</v>
          </cell>
          <cell r="B932" t="str">
            <v>M583</v>
          </cell>
          <cell r="F932" t="str">
            <v>Anglo American Platinum Managed Operations</v>
          </cell>
          <cell r="G932">
            <v>2022</v>
          </cell>
          <cell r="H932">
            <v>3.8800000000000001E-2</v>
          </cell>
        </row>
        <row r="933">
          <cell r="A933" t="str">
            <v>2024M584BU_Anglo American Platinum Managed Operations</v>
          </cell>
          <cell r="B933" t="str">
            <v>M584</v>
          </cell>
          <cell r="F933" t="str">
            <v>Anglo American Platinum Managed Operations</v>
          </cell>
          <cell r="G933">
            <v>2024</v>
          </cell>
          <cell r="H933">
            <v>9.4000000000000004E-3</v>
          </cell>
        </row>
        <row r="934">
          <cell r="A934" t="str">
            <v>2022M584BU_Anglo American Platinum Managed Operations</v>
          </cell>
          <cell r="B934" t="str">
            <v>M584</v>
          </cell>
          <cell r="F934" t="str">
            <v>Anglo American Platinum Managed Operations</v>
          </cell>
          <cell r="G934">
            <v>2022</v>
          </cell>
          <cell r="H934">
            <v>9.4000000000000004E-3</v>
          </cell>
        </row>
        <row r="935">
          <cell r="A935" t="str">
            <v>2023M584BU_Anglo American Platinum Managed Operations</v>
          </cell>
          <cell r="B935" t="str">
            <v>M584</v>
          </cell>
          <cell r="F935" t="str">
            <v>Anglo American Platinum Managed Operations</v>
          </cell>
          <cell r="G935">
            <v>2023</v>
          </cell>
          <cell r="H935">
            <v>7.4999999999999997E-3</v>
          </cell>
        </row>
        <row r="936">
          <cell r="A936" t="str">
            <v>2023M585BU_Anglo American Platinum Managed Operations</v>
          </cell>
          <cell r="B936" t="str">
            <v>M585</v>
          </cell>
          <cell r="F936" t="str">
            <v>Anglo American Platinum Managed Operations</v>
          </cell>
          <cell r="G936">
            <v>2023</v>
          </cell>
          <cell r="H936">
            <v>3.4000000000000002E-2</v>
          </cell>
        </row>
        <row r="937">
          <cell r="A937" t="str">
            <v>2024M585BU_Anglo American Platinum Managed Operations</v>
          </cell>
          <cell r="B937" t="str">
            <v>M585</v>
          </cell>
          <cell r="F937" t="str">
            <v>Anglo American Platinum Managed Operations</v>
          </cell>
          <cell r="G937">
            <v>2024</v>
          </cell>
          <cell r="H937">
            <v>12.11</v>
          </cell>
        </row>
        <row r="938">
          <cell r="A938" t="str">
            <v>2022M585BU_Anglo American Platinum Managed Operations</v>
          </cell>
          <cell r="B938" t="str">
            <v>M585</v>
          </cell>
          <cell r="F938" t="str">
            <v>Anglo American Platinum Managed Operations</v>
          </cell>
          <cell r="G938">
            <v>2022</v>
          </cell>
          <cell r="H938">
            <v>1.3299999999999999E-2</v>
          </cell>
        </row>
        <row r="939">
          <cell r="A939" t="str">
            <v>2022M586BU_Anglo American Platinum Managed Operations</v>
          </cell>
          <cell r="B939" t="str">
            <v>M586</v>
          </cell>
          <cell r="F939" t="str">
            <v>Anglo American Platinum Managed Operations</v>
          </cell>
          <cell r="G939">
            <v>2022</v>
          </cell>
          <cell r="H939">
            <v>1.0500000000000001E-2</v>
          </cell>
        </row>
        <row r="940">
          <cell r="A940" t="str">
            <v>2024M586BU_Anglo American Platinum Managed Operations</v>
          </cell>
          <cell r="B940" t="str">
            <v>M586</v>
          </cell>
          <cell r="F940" t="str">
            <v>Anglo American Platinum Managed Operations</v>
          </cell>
          <cell r="G940">
            <v>2024</v>
          </cell>
          <cell r="H940">
            <v>1.45</v>
          </cell>
        </row>
        <row r="941">
          <cell r="A941" t="str">
            <v>2023M586BU_Anglo American Platinum Managed Operations</v>
          </cell>
          <cell r="B941" t="str">
            <v>M586</v>
          </cell>
          <cell r="F941" t="str">
            <v>Anglo American Platinum Managed Operations</v>
          </cell>
          <cell r="G941">
            <v>2023</v>
          </cell>
          <cell r="H941">
            <v>8.6E-3</v>
          </cell>
        </row>
        <row r="942">
          <cell r="A942" t="str">
            <v>2023M587BU_Anglo American Platinum Managed Operations</v>
          </cell>
          <cell r="B942" t="str">
            <v>M587</v>
          </cell>
          <cell r="F942" t="str">
            <v>Anglo American Platinum Managed Operations</v>
          </cell>
          <cell r="G942">
            <v>2023</v>
          </cell>
          <cell r="H942">
            <v>0</v>
          </cell>
        </row>
        <row r="943">
          <cell r="A943" t="str">
            <v>2022M587BU_Anglo American Platinum Managed Operations</v>
          </cell>
          <cell r="B943" t="str">
            <v>M587</v>
          </cell>
          <cell r="F943" t="str">
            <v>Anglo American Platinum Managed Operations</v>
          </cell>
          <cell r="G943">
            <v>2022</v>
          </cell>
          <cell r="H943">
            <v>0</v>
          </cell>
        </row>
        <row r="944">
          <cell r="A944" t="str">
            <v>2024M587BU_Anglo American Platinum Managed Operations</v>
          </cell>
          <cell r="B944" t="str">
            <v>M587</v>
          </cell>
          <cell r="F944" t="str">
            <v>Anglo American Platinum Managed Operations</v>
          </cell>
          <cell r="G944">
            <v>2024</v>
          </cell>
          <cell r="H944">
            <v>1.26</v>
          </cell>
        </row>
        <row r="945">
          <cell r="A945" t="str">
            <v>2022M588BU_Anglo American Platinum Managed Operations</v>
          </cell>
          <cell r="B945" t="str">
            <v>M588</v>
          </cell>
          <cell r="F945" t="str">
            <v>Anglo American Platinum Managed Operations</v>
          </cell>
          <cell r="G945">
            <v>2022</v>
          </cell>
          <cell r="H945">
            <v>3.5200000000000002E-2</v>
          </cell>
        </row>
        <row r="946">
          <cell r="A946" t="str">
            <v>2024M588BU_Anglo American Platinum Managed Operations</v>
          </cell>
          <cell r="B946" t="str">
            <v>M588</v>
          </cell>
          <cell r="F946" t="str">
            <v>Anglo American Platinum Managed Operations</v>
          </cell>
          <cell r="G946">
            <v>2024</v>
          </cell>
          <cell r="H946">
            <v>2.06</v>
          </cell>
        </row>
        <row r="947">
          <cell r="A947" t="str">
            <v>2023M588BU_Anglo American Platinum Managed Operations</v>
          </cell>
          <cell r="B947" t="str">
            <v>M588</v>
          </cell>
          <cell r="F947" t="str">
            <v>Anglo American Platinum Managed Operations</v>
          </cell>
          <cell r="G947">
            <v>2023</v>
          </cell>
          <cell r="H947">
            <v>3.4000000000000002E-2</v>
          </cell>
        </row>
        <row r="948">
          <cell r="A948" t="str">
            <v>2024M589BU_Anglo American Platinum Managed Operations</v>
          </cell>
          <cell r="B948" t="str">
            <v>M589</v>
          </cell>
          <cell r="F948" t="str">
            <v>Anglo American Platinum Managed Operations</v>
          </cell>
          <cell r="G948">
            <v>2024</v>
          </cell>
          <cell r="H948">
            <v>2.17</v>
          </cell>
        </row>
        <row r="949">
          <cell r="A949" t="str">
            <v>2023M589BU_Anglo American Platinum Managed Operations</v>
          </cell>
          <cell r="B949" t="str">
            <v>M589</v>
          </cell>
          <cell r="F949" t="str">
            <v>Anglo American Platinum Managed Operations</v>
          </cell>
          <cell r="G949">
            <v>2023</v>
          </cell>
          <cell r="H949">
            <v>2.2800000000000001E-2</v>
          </cell>
        </row>
        <row r="950">
          <cell r="A950" t="str">
            <v>2022M589BU_Anglo American Platinum Managed Operations</v>
          </cell>
          <cell r="B950" t="str">
            <v>M589</v>
          </cell>
          <cell r="F950" t="str">
            <v>Anglo American Platinum Managed Operations</v>
          </cell>
          <cell r="G950">
            <v>2022</v>
          </cell>
          <cell r="H950">
            <v>2.18E-2</v>
          </cell>
        </row>
        <row r="951">
          <cell r="A951" t="str">
            <v>2022M590BU_Anglo American Platinum Managed Operations</v>
          </cell>
          <cell r="B951" t="str">
            <v>M590</v>
          </cell>
          <cell r="F951" t="str">
            <v>Anglo American Platinum Managed Operations</v>
          </cell>
          <cell r="G951">
            <v>2022</v>
          </cell>
          <cell r="H951">
            <v>1.3299999999999999E-2</v>
          </cell>
        </row>
        <row r="952">
          <cell r="A952" t="str">
            <v>2024M590BU_Anglo American Platinum Managed Operations</v>
          </cell>
          <cell r="B952" t="str">
            <v>M590</v>
          </cell>
          <cell r="F952" t="str">
            <v>Anglo American Platinum Managed Operations</v>
          </cell>
          <cell r="G952">
            <v>2024</v>
          </cell>
          <cell r="H952">
            <v>0</v>
          </cell>
        </row>
        <row r="953">
          <cell r="A953" t="str">
            <v>2023M590BU_Anglo American Platinum Managed Operations</v>
          </cell>
          <cell r="B953" t="str">
            <v>M590</v>
          </cell>
          <cell r="F953" t="str">
            <v>Anglo American Platinum Managed Operations</v>
          </cell>
          <cell r="G953">
            <v>2023</v>
          </cell>
          <cell r="H953">
            <v>4.2599999999999999E-2</v>
          </cell>
        </row>
        <row r="954">
          <cell r="A954" t="str">
            <v>2023M591BU_Anglo American Platinum Managed Operations</v>
          </cell>
          <cell r="B954" t="str">
            <v>M591</v>
          </cell>
          <cell r="F954" t="str">
            <v>Anglo American Platinum Managed Operations</v>
          </cell>
          <cell r="G954">
            <v>2023</v>
          </cell>
          <cell r="H954">
            <v>8.6E-3</v>
          </cell>
        </row>
        <row r="955">
          <cell r="A955" t="str">
            <v>2024M591BU_Anglo American Platinum Managed Operations</v>
          </cell>
          <cell r="B955" t="str">
            <v>M591</v>
          </cell>
          <cell r="F955" t="str">
            <v>Anglo American Platinum Managed Operations</v>
          </cell>
          <cell r="G955">
            <v>2024</v>
          </cell>
          <cell r="H955">
            <v>1.4500000000000001E-2</v>
          </cell>
        </row>
        <row r="956">
          <cell r="A956" t="str">
            <v>2022M591BU_Anglo American Platinum Managed Operations</v>
          </cell>
          <cell r="B956" t="str">
            <v>M591</v>
          </cell>
          <cell r="F956" t="str">
            <v>Anglo American Platinum Managed Operations</v>
          </cell>
          <cell r="G956">
            <v>2022</v>
          </cell>
          <cell r="H956">
            <v>1.0500000000000001E-2</v>
          </cell>
        </row>
        <row r="957">
          <cell r="A957" t="str">
            <v>2024M592BU_Anglo American Platinum Managed Operations</v>
          </cell>
          <cell r="B957" t="str">
            <v>M592</v>
          </cell>
          <cell r="F957" t="str">
            <v>Anglo American Platinum Managed Operations</v>
          </cell>
          <cell r="G957">
            <v>2024</v>
          </cell>
          <cell r="H957">
            <v>0</v>
          </cell>
        </row>
        <row r="958">
          <cell r="A958" t="str">
            <v>2023M592BU_Anglo American Platinum Managed Operations</v>
          </cell>
          <cell r="B958" t="str">
            <v>M592</v>
          </cell>
          <cell r="F958" t="str">
            <v>Anglo American Platinum Managed Operations</v>
          </cell>
          <cell r="G958">
            <v>2023</v>
          </cell>
          <cell r="H958">
            <v>0</v>
          </cell>
        </row>
        <row r="959">
          <cell r="A959" t="str">
            <v>2022M592BU_Anglo American Platinum Managed Operations</v>
          </cell>
          <cell r="B959" t="str">
            <v>M592</v>
          </cell>
          <cell r="F959" t="str">
            <v>Anglo American Platinum Managed Operations</v>
          </cell>
          <cell r="G959">
            <v>2022</v>
          </cell>
          <cell r="H959">
            <v>0</v>
          </cell>
        </row>
        <row r="960">
          <cell r="A960" t="str">
            <v>2022M593BU_Anglo American Platinum Managed Operations</v>
          </cell>
          <cell r="B960" t="str">
            <v>M593</v>
          </cell>
          <cell r="F960" t="str">
            <v>Anglo American Platinum Managed Operations</v>
          </cell>
          <cell r="G960">
            <v>2022</v>
          </cell>
          <cell r="H960">
            <v>6.4000000000000003E-3</v>
          </cell>
        </row>
        <row r="961">
          <cell r="A961" t="str">
            <v>2024M593BU_Anglo American Platinum Managed Operations</v>
          </cell>
          <cell r="B961" t="str">
            <v>M593</v>
          </cell>
          <cell r="F961" t="str">
            <v>Anglo American Platinum Managed Operations</v>
          </cell>
          <cell r="G961">
            <v>2024</v>
          </cell>
          <cell r="H961">
            <v>2.06</v>
          </cell>
        </row>
        <row r="962">
          <cell r="A962" t="str">
            <v>2023M593BU_Anglo American Platinum Managed Operations</v>
          </cell>
          <cell r="B962" t="str">
            <v>M593</v>
          </cell>
          <cell r="F962" t="str">
            <v>Anglo American Platinum Managed Operations</v>
          </cell>
          <cell r="G962">
            <v>2023</v>
          </cell>
          <cell r="H962">
            <v>2.6100000000000002E-2</v>
          </cell>
        </row>
        <row r="963">
          <cell r="A963" t="str">
            <v>2022M594BU_Anglo American Platinum Managed Operations</v>
          </cell>
          <cell r="B963" t="str">
            <v>M594</v>
          </cell>
          <cell r="F963" t="str">
            <v>Anglo American Platinum Managed Operations</v>
          </cell>
          <cell r="G963">
            <v>2022</v>
          </cell>
          <cell r="H963">
            <v>2.18E-2</v>
          </cell>
        </row>
        <row r="964">
          <cell r="A964" t="str">
            <v>2023M594BU_Anglo American Platinum Managed Operations</v>
          </cell>
          <cell r="B964" t="str">
            <v>M594</v>
          </cell>
          <cell r="F964" t="str">
            <v>Anglo American Platinum Managed Operations</v>
          </cell>
          <cell r="G964">
            <v>2023</v>
          </cell>
          <cell r="H964">
            <v>2.1100000000000001E-2</v>
          </cell>
        </row>
        <row r="965">
          <cell r="A965" t="str">
            <v>2024M594BU_Anglo American Platinum Managed Operations</v>
          </cell>
          <cell r="B965" t="str">
            <v>M594</v>
          </cell>
          <cell r="F965" t="str">
            <v>Anglo American Platinum Managed Operations</v>
          </cell>
          <cell r="G965">
            <v>2024</v>
          </cell>
          <cell r="H965">
            <v>2.1700000000000001E-2</v>
          </cell>
        </row>
        <row r="966">
          <cell r="A966" t="str">
            <v>2024M595BU_Anglo American Platinum Managed Operations</v>
          </cell>
          <cell r="B966" t="str">
            <v>M595</v>
          </cell>
          <cell r="F966" t="str">
            <v>Anglo American Platinum Managed Operations</v>
          </cell>
          <cell r="G966">
            <v>2024</v>
          </cell>
          <cell r="H966">
            <v>0.9325</v>
          </cell>
        </row>
        <row r="967">
          <cell r="A967" t="str">
            <v>2022M595BU_Anglo American Platinum Managed Operations</v>
          </cell>
          <cell r="B967" t="str">
            <v>M595</v>
          </cell>
          <cell r="F967" t="str">
            <v>Anglo American Platinum Managed Operations</v>
          </cell>
          <cell r="G967">
            <v>2022</v>
          </cell>
          <cell r="H967">
            <v>0.9345</v>
          </cell>
        </row>
        <row r="968">
          <cell r="A968" t="str">
            <v>2023M595BU_Anglo American Platinum Managed Operations</v>
          </cell>
          <cell r="B968" t="str">
            <v>M595</v>
          </cell>
          <cell r="F968" t="str">
            <v>Anglo American Platinum Managed Operations</v>
          </cell>
          <cell r="G968">
            <v>2023</v>
          </cell>
          <cell r="H968">
            <v>0.93669999999999998</v>
          </cell>
        </row>
        <row r="969">
          <cell r="A969" t="str">
            <v>2024M596BU_Anglo American Platinum Managed Operations</v>
          </cell>
          <cell r="B969" t="str">
            <v>M596</v>
          </cell>
          <cell r="F969" t="str">
            <v>Anglo American Platinum Managed Operations</v>
          </cell>
          <cell r="G969">
            <v>2024</v>
          </cell>
          <cell r="H969">
            <v>14899</v>
          </cell>
        </row>
        <row r="970">
          <cell r="A970" t="str">
            <v>2023M596BU_Anglo American Platinum Managed Operations</v>
          </cell>
          <cell r="B970" t="str">
            <v>M596</v>
          </cell>
          <cell r="F970" t="str">
            <v>Anglo American Platinum Managed Operations</v>
          </cell>
          <cell r="G970">
            <v>2023</v>
          </cell>
          <cell r="H970">
            <v>17546</v>
          </cell>
        </row>
        <row r="971">
          <cell r="A971" t="str">
            <v>2022M597BU_Anglo American Platinum Managed Operations</v>
          </cell>
          <cell r="B971" t="str">
            <v>M597</v>
          </cell>
          <cell r="F971" t="str">
            <v>Anglo American Platinum Managed Operations</v>
          </cell>
          <cell r="G971">
            <v>2022</v>
          </cell>
          <cell r="H971">
            <v>812</v>
          </cell>
        </row>
        <row r="972">
          <cell r="A972" t="str">
            <v>2024M597BU_Anglo American Platinum Managed Operations</v>
          </cell>
          <cell r="B972" t="str">
            <v>M597</v>
          </cell>
          <cell r="F972" t="str">
            <v>Anglo American Platinum Managed Operations</v>
          </cell>
          <cell r="G972">
            <v>2024</v>
          </cell>
          <cell r="H972">
            <v>646</v>
          </cell>
        </row>
        <row r="973">
          <cell r="A973" t="str">
            <v>2023M597BU_Anglo American Platinum Managed Operations</v>
          </cell>
          <cell r="B973" t="str">
            <v>M597</v>
          </cell>
          <cell r="F973" t="str">
            <v>Anglo American Platinum Managed Operations</v>
          </cell>
          <cell r="G973">
            <v>2023</v>
          </cell>
          <cell r="H973">
            <v>744</v>
          </cell>
        </row>
        <row r="974">
          <cell r="A974" t="str">
            <v>2023M598BU_Anglo American Platinum Managed Operations</v>
          </cell>
          <cell r="B974" t="str">
            <v>M598</v>
          </cell>
          <cell r="F974" t="str">
            <v>Anglo American Platinum Managed Operations</v>
          </cell>
          <cell r="G974">
            <v>2023</v>
          </cell>
          <cell r="H974">
            <v>0</v>
          </cell>
        </row>
        <row r="975">
          <cell r="A975" t="str">
            <v>2024M598BU_Anglo American Platinum Managed Operations</v>
          </cell>
          <cell r="B975" t="str">
            <v>M598</v>
          </cell>
          <cell r="F975" t="str">
            <v>Anglo American Platinum Managed Operations</v>
          </cell>
          <cell r="G975">
            <v>2024</v>
          </cell>
          <cell r="H975">
            <v>0</v>
          </cell>
        </row>
        <row r="976">
          <cell r="A976" t="str">
            <v>2022M598BU_Anglo American Platinum Managed Operations</v>
          </cell>
          <cell r="B976" t="str">
            <v>M598</v>
          </cell>
          <cell r="F976" t="str">
            <v>Anglo American Platinum Managed Operations</v>
          </cell>
          <cell r="G976">
            <v>2022</v>
          </cell>
          <cell r="H976">
            <v>0</v>
          </cell>
        </row>
        <row r="977">
          <cell r="A977" t="str">
            <v>2023M599BU_Anglo American Platinum Managed Operations</v>
          </cell>
          <cell r="B977" t="str">
            <v>M599</v>
          </cell>
          <cell r="F977" t="str">
            <v>Anglo American Platinum Managed Operations</v>
          </cell>
          <cell r="G977">
            <v>2023</v>
          </cell>
          <cell r="H977">
            <v>2303</v>
          </cell>
        </row>
        <row r="978">
          <cell r="A978" t="str">
            <v>2024M599BU_Anglo American Platinum Managed Operations</v>
          </cell>
          <cell r="B978" t="str">
            <v>M599</v>
          </cell>
          <cell r="F978" t="str">
            <v>Anglo American Platinum Managed Operations</v>
          </cell>
          <cell r="G978">
            <v>2024</v>
          </cell>
          <cell r="H978">
            <v>1812</v>
          </cell>
        </row>
        <row r="979">
          <cell r="A979" t="str">
            <v>2022M599BU_Anglo American Platinum Managed Operations</v>
          </cell>
          <cell r="B979" t="str">
            <v>M599</v>
          </cell>
          <cell r="F979" t="str">
            <v>Anglo American Platinum Managed Operations</v>
          </cell>
          <cell r="G979">
            <v>2022</v>
          </cell>
          <cell r="H979">
            <v>2231</v>
          </cell>
        </row>
        <row r="980">
          <cell r="A980" t="str">
            <v>2022M600BU_Anglo American Platinum Managed Operations</v>
          </cell>
          <cell r="B980" t="str">
            <v>M600</v>
          </cell>
          <cell r="F980" t="str">
            <v>Anglo American Platinum Managed Operations</v>
          </cell>
          <cell r="G980">
            <v>2022</v>
          </cell>
          <cell r="H980">
            <v>6817</v>
          </cell>
        </row>
        <row r="981">
          <cell r="A981" t="str">
            <v>2024M600BU_Anglo American Platinum Managed Operations</v>
          </cell>
          <cell r="B981" t="str">
            <v>M600</v>
          </cell>
          <cell r="F981" t="str">
            <v>Anglo American Platinum Managed Operations</v>
          </cell>
          <cell r="G981">
            <v>2024</v>
          </cell>
          <cell r="H981">
            <v>6240</v>
          </cell>
        </row>
        <row r="982">
          <cell r="A982" t="str">
            <v>2023M600BU_Anglo American Platinum Managed Operations</v>
          </cell>
          <cell r="B982" t="str">
            <v>M600</v>
          </cell>
          <cell r="F982" t="str">
            <v>Anglo American Platinum Managed Operations</v>
          </cell>
          <cell r="G982">
            <v>2023</v>
          </cell>
          <cell r="H982">
            <v>7192</v>
          </cell>
        </row>
        <row r="983">
          <cell r="A983" t="str">
            <v>2022M601BU_Anglo American Platinum Managed Operations</v>
          </cell>
          <cell r="B983" t="str">
            <v>M601</v>
          </cell>
          <cell r="F983" t="str">
            <v>Anglo American Platinum Managed Operations</v>
          </cell>
          <cell r="G983">
            <v>2022</v>
          </cell>
          <cell r="H983">
            <v>7526</v>
          </cell>
        </row>
        <row r="984">
          <cell r="A984" t="str">
            <v>2023M601BU_Anglo American Platinum Managed Operations</v>
          </cell>
          <cell r="B984" t="str">
            <v>M601</v>
          </cell>
          <cell r="F984" t="str">
            <v>Anglo American Platinum Managed Operations</v>
          </cell>
          <cell r="G984">
            <v>2023</v>
          </cell>
          <cell r="H984">
            <v>7307</v>
          </cell>
        </row>
        <row r="985">
          <cell r="A985" t="str">
            <v>2024M601BU_Anglo American Platinum Managed Operations</v>
          </cell>
          <cell r="B985" t="str">
            <v>M601</v>
          </cell>
          <cell r="F985" t="str">
            <v>Anglo American Platinum Managed Operations</v>
          </cell>
          <cell r="G985">
            <v>2024</v>
          </cell>
          <cell r="H985">
            <v>6201</v>
          </cell>
        </row>
        <row r="986">
          <cell r="A986" t="str">
            <v>2022M602BU_Anglo American Platinum Managed Operations</v>
          </cell>
          <cell r="B986" t="str">
            <v>M602</v>
          </cell>
          <cell r="F986" t="str">
            <v>Anglo American Platinum Managed Operations</v>
          </cell>
          <cell r="G986">
            <v>2022</v>
          </cell>
          <cell r="H986">
            <v>17386</v>
          </cell>
        </row>
        <row r="987">
          <cell r="A987" t="str">
            <v>2024M602BU_Anglo American Platinum Managed Operations</v>
          </cell>
          <cell r="B987" t="str">
            <v>M602</v>
          </cell>
          <cell r="F987" t="str">
            <v>Anglo American Platinum Managed Operations</v>
          </cell>
          <cell r="G987">
            <v>2024</v>
          </cell>
          <cell r="H987">
            <v>14899</v>
          </cell>
        </row>
        <row r="988">
          <cell r="A988" t="str">
            <v>2023M602BU_Anglo American Platinum Managed Operations</v>
          </cell>
          <cell r="B988" t="str">
            <v>M602</v>
          </cell>
          <cell r="F988" t="str">
            <v>Anglo American Platinum Managed Operations</v>
          </cell>
          <cell r="G988">
            <v>2023</v>
          </cell>
          <cell r="H988">
            <v>17546</v>
          </cell>
        </row>
        <row r="989">
          <cell r="A989" t="str">
            <v>2023M613BU_Anglo American Platinum Managed Operations</v>
          </cell>
          <cell r="B989" t="str">
            <v>M613</v>
          </cell>
          <cell r="F989" t="str">
            <v>Anglo American Platinum Managed Operations</v>
          </cell>
          <cell r="G989">
            <v>2023</v>
          </cell>
          <cell r="H989">
            <v>6.4799999999999996E-2</v>
          </cell>
        </row>
        <row r="990">
          <cell r="A990" t="str">
            <v>2024M613BU_Anglo American Platinum Managed Operations</v>
          </cell>
          <cell r="B990" t="str">
            <v>M613</v>
          </cell>
          <cell r="F990" t="str">
            <v>Anglo American Platinum Managed Operations</v>
          </cell>
          <cell r="G990">
            <v>2024</v>
          </cell>
          <cell r="H990">
            <v>0.16550000000000001</v>
          </cell>
        </row>
        <row r="991">
          <cell r="A991" t="str">
            <v>2022M613BU_Anglo American Platinum Managed Operations</v>
          </cell>
          <cell r="B991" t="str">
            <v>M613</v>
          </cell>
          <cell r="F991" t="str">
            <v>Anglo American Platinum Managed Operations</v>
          </cell>
          <cell r="G991">
            <v>2022</v>
          </cell>
          <cell r="H991">
            <v>8.1100000000000005E-2</v>
          </cell>
        </row>
        <row r="992">
          <cell r="A992" t="str">
            <v>2022M615BU_Anglo American Platinum Managed Operations</v>
          </cell>
          <cell r="B992" t="str">
            <v>M615</v>
          </cell>
          <cell r="F992" t="str">
            <v>Anglo American Platinum Managed Operations</v>
          </cell>
          <cell r="G992">
            <v>2022</v>
          </cell>
          <cell r="H992">
            <v>6.4000000000000001E-2</v>
          </cell>
        </row>
        <row r="993">
          <cell r="A993" t="str">
            <v>2023M615BU_Anglo American Platinum Managed Operations</v>
          </cell>
          <cell r="B993" t="str">
            <v>M615</v>
          </cell>
          <cell r="F993" t="str">
            <v>Anglo American Platinum Managed Operations</v>
          </cell>
          <cell r="G993">
            <v>2023</v>
          </cell>
          <cell r="H993">
            <v>4.5199999999999997E-2</v>
          </cell>
        </row>
        <row r="994">
          <cell r="A994" t="str">
            <v>2024M615BU_Anglo American Platinum Managed Operations</v>
          </cell>
          <cell r="B994" t="str">
            <v>M615</v>
          </cell>
          <cell r="F994" t="str">
            <v>Anglo American Platinum Managed Operations</v>
          </cell>
          <cell r="G994">
            <v>2024</v>
          </cell>
          <cell r="H994">
            <v>4.0599999999999997E-2</v>
          </cell>
        </row>
        <row r="995">
          <cell r="A995" t="str">
            <v>2024M620BU_Anglo American Platinum Managed Operations</v>
          </cell>
          <cell r="B995" t="str">
            <v>M620</v>
          </cell>
          <cell r="F995" t="str">
            <v>Anglo American Platinum Managed Operations</v>
          </cell>
          <cell r="G995">
            <v>2024</v>
          </cell>
          <cell r="H995">
            <v>0.17419999999999999</v>
          </cell>
        </row>
        <row r="996">
          <cell r="A996" t="str">
            <v>2023M620BU_Anglo American Platinum Managed Operations</v>
          </cell>
          <cell r="B996" t="str">
            <v>M620</v>
          </cell>
          <cell r="F996" t="str">
            <v>Anglo American Platinum Managed Operations</v>
          </cell>
          <cell r="G996">
            <v>2023</v>
          </cell>
          <cell r="H996">
            <v>6.6900000000000001E-2</v>
          </cell>
        </row>
        <row r="997">
          <cell r="A997" t="str">
            <v>2022M620BU_Anglo American Platinum Managed Operations</v>
          </cell>
          <cell r="B997" t="str">
            <v>M620</v>
          </cell>
          <cell r="F997" t="str">
            <v>Anglo American Platinum Managed Operations</v>
          </cell>
          <cell r="G997">
            <v>2022</v>
          </cell>
          <cell r="H997">
            <v>7.7299999999999994E-2</v>
          </cell>
        </row>
        <row r="998">
          <cell r="A998" t="str">
            <v>2022M621BU_Anglo American Platinum Managed Operations</v>
          </cell>
          <cell r="B998" t="str">
            <v>M621</v>
          </cell>
          <cell r="F998" t="str">
            <v>Anglo American Platinum Managed Operations</v>
          </cell>
          <cell r="G998">
            <v>2022</v>
          </cell>
          <cell r="H998">
            <v>8.0500000000000002E-2</v>
          </cell>
        </row>
        <row r="999">
          <cell r="A999" t="str">
            <v>2024M621BU_Anglo American Platinum Managed Operations</v>
          </cell>
          <cell r="B999" t="str">
            <v>M621</v>
          </cell>
          <cell r="F999" t="str">
            <v>Anglo American Platinum Managed Operations</v>
          </cell>
          <cell r="G999">
            <v>2024</v>
          </cell>
          <cell r="H999">
            <v>0.09</v>
          </cell>
        </row>
        <row r="1000">
          <cell r="A1000" t="str">
            <v>2023M621BU_Anglo American Platinum Managed Operations</v>
          </cell>
          <cell r="B1000" t="str">
            <v>M621</v>
          </cell>
          <cell r="F1000" t="str">
            <v>Anglo American Platinum Managed Operations</v>
          </cell>
          <cell r="G1000">
            <v>2023</v>
          </cell>
          <cell r="H1000">
            <v>0.09</v>
          </cell>
        </row>
        <row r="1001">
          <cell r="A1001" t="str">
            <v>2024M622BU_Anglo American Platinum Managed Operations</v>
          </cell>
          <cell r="B1001" t="str">
            <v>M622</v>
          </cell>
          <cell r="F1001" t="str">
            <v>Anglo American Platinum Managed Operations</v>
          </cell>
          <cell r="G1001">
            <v>2024</v>
          </cell>
          <cell r="H1001">
            <v>0.91</v>
          </cell>
        </row>
        <row r="1002">
          <cell r="A1002" t="str">
            <v>2023M622BU_Anglo American Platinum Managed Operations</v>
          </cell>
          <cell r="B1002" t="str">
            <v>M622</v>
          </cell>
          <cell r="F1002" t="str">
            <v>Anglo American Platinum Managed Operations</v>
          </cell>
          <cell r="G1002">
            <v>2023</v>
          </cell>
          <cell r="H1002">
            <v>0.91</v>
          </cell>
        </row>
        <row r="1003">
          <cell r="A1003" t="str">
            <v>2022M622BU_Anglo American Platinum Managed Operations</v>
          </cell>
          <cell r="B1003" t="str">
            <v>M622</v>
          </cell>
          <cell r="F1003" t="str">
            <v>Anglo American Platinum Managed Operations</v>
          </cell>
          <cell r="G1003">
            <v>2022</v>
          </cell>
          <cell r="H1003">
            <v>0.91949999999999998</v>
          </cell>
        </row>
        <row r="1004">
          <cell r="A1004" t="str">
            <v>2024M623BU_Anglo American Platinum Managed Operations</v>
          </cell>
          <cell r="B1004" t="str">
            <v>M623</v>
          </cell>
          <cell r="F1004" t="str">
            <v>Anglo American Platinum Managed Operations</v>
          </cell>
          <cell r="G1004">
            <v>2024</v>
          </cell>
          <cell r="H1004">
            <v>0.85</v>
          </cell>
        </row>
        <row r="1005">
          <cell r="A1005" t="str">
            <v>2022M623BU_Anglo American Platinum Managed Operations</v>
          </cell>
          <cell r="B1005" t="str">
            <v>M623</v>
          </cell>
          <cell r="F1005" t="str">
            <v>Anglo American Platinum Managed Operations</v>
          </cell>
          <cell r="G1005">
            <v>2022</v>
          </cell>
          <cell r="H1005">
            <v>0.83030000000000004</v>
          </cell>
        </row>
        <row r="1006">
          <cell r="A1006" t="str">
            <v>2023M623BU_Anglo American Platinum Managed Operations</v>
          </cell>
          <cell r="B1006" t="str">
            <v>M623</v>
          </cell>
          <cell r="F1006" t="str">
            <v>Anglo American Platinum Managed Operations</v>
          </cell>
          <cell r="G1006">
            <v>2023</v>
          </cell>
          <cell r="H1006">
            <v>0.85</v>
          </cell>
        </row>
        <row r="1007">
          <cell r="A1007" t="str">
            <v>2022M624BU_Anglo American Platinum Managed Operations</v>
          </cell>
          <cell r="B1007" t="str">
            <v>M624</v>
          </cell>
          <cell r="F1007" t="str">
            <v>Anglo American Platinum Managed Operations</v>
          </cell>
          <cell r="G1007">
            <v>2022</v>
          </cell>
          <cell r="H1007">
            <v>0.28420000000000001</v>
          </cell>
        </row>
        <row r="1008">
          <cell r="A1008" t="str">
            <v>2024M624BU_Anglo American Platinum Managed Operations</v>
          </cell>
          <cell r="B1008" t="str">
            <v>M624</v>
          </cell>
          <cell r="F1008" t="str">
            <v>Anglo American Platinum Managed Operations</v>
          </cell>
          <cell r="G1008">
            <v>2024</v>
          </cell>
          <cell r="H1008">
            <v>0.28999999999999998</v>
          </cell>
        </row>
        <row r="1009">
          <cell r="A1009" t="str">
            <v>2023M624BU_Anglo American Platinum Managed Operations</v>
          </cell>
          <cell r="B1009" t="str">
            <v>M624</v>
          </cell>
          <cell r="F1009" t="str">
            <v>Anglo American Platinum Managed Operations</v>
          </cell>
          <cell r="G1009">
            <v>2023</v>
          </cell>
          <cell r="H1009">
            <v>0.28999999999999998</v>
          </cell>
        </row>
        <row r="1010">
          <cell r="A1010" t="str">
            <v>2024M625BU_Anglo American Platinum Managed Operations</v>
          </cell>
          <cell r="B1010" t="str">
            <v>M625</v>
          </cell>
          <cell r="F1010" t="str">
            <v>Anglo American Platinum Managed Operations</v>
          </cell>
          <cell r="G1010">
            <v>2024</v>
          </cell>
          <cell r="H1010">
            <v>0.16</v>
          </cell>
        </row>
        <row r="1011">
          <cell r="A1011" t="str">
            <v>2022M625BU_Anglo American Platinum Managed Operations</v>
          </cell>
          <cell r="B1011" t="str">
            <v>M625</v>
          </cell>
          <cell r="F1011" t="str">
            <v>Anglo American Platinum Managed Operations</v>
          </cell>
          <cell r="G1011">
            <v>2022</v>
          </cell>
          <cell r="H1011">
            <v>0.16800000000000001</v>
          </cell>
        </row>
        <row r="1012">
          <cell r="A1012" t="str">
            <v>2023M625BU_Anglo American Platinum Managed Operations</v>
          </cell>
          <cell r="B1012" t="str">
            <v>M625</v>
          </cell>
          <cell r="F1012" t="str">
            <v>Anglo American Platinum Managed Operations</v>
          </cell>
          <cell r="G1012">
            <v>2023</v>
          </cell>
          <cell r="H1012">
            <v>0.17</v>
          </cell>
        </row>
        <row r="1013">
          <cell r="A1013" t="str">
            <v>2023M626BU_Anglo American Platinum Managed Operations</v>
          </cell>
          <cell r="B1013" t="str">
            <v>M626</v>
          </cell>
          <cell r="F1013" t="str">
            <v>Anglo American Platinum Managed Operations</v>
          </cell>
          <cell r="G1013">
            <v>2023</v>
          </cell>
          <cell r="H1013">
            <v>0.75</v>
          </cell>
        </row>
        <row r="1014">
          <cell r="A1014" t="str">
            <v>2022M626BU_Anglo American Platinum Managed Operations</v>
          </cell>
          <cell r="B1014" t="str">
            <v>M626</v>
          </cell>
          <cell r="F1014" t="str">
            <v>Anglo American Platinum Managed Operations</v>
          </cell>
          <cell r="G1014">
            <v>2022</v>
          </cell>
          <cell r="H1014">
            <v>0.75700000000000001</v>
          </cell>
        </row>
        <row r="1015">
          <cell r="A1015" t="str">
            <v>2024M626BU_Anglo American Platinum Managed Operations</v>
          </cell>
          <cell r="B1015" t="str">
            <v>M626</v>
          </cell>
          <cell r="F1015" t="str">
            <v>Anglo American Platinum Managed Operations</v>
          </cell>
          <cell r="G1015">
            <v>2024</v>
          </cell>
          <cell r="H1015">
            <v>0.77</v>
          </cell>
        </row>
        <row r="1016">
          <cell r="A1016" t="str">
            <v>2024M627BU_Anglo American Platinum Managed Operations</v>
          </cell>
          <cell r="B1016" t="str">
            <v>M627</v>
          </cell>
          <cell r="F1016" t="str">
            <v>Anglo American Platinum Managed Operations</v>
          </cell>
          <cell r="G1016">
            <v>2024</v>
          </cell>
          <cell r="H1016">
            <v>7.0000000000000007E-2</v>
          </cell>
        </row>
        <row r="1017">
          <cell r="A1017" t="str">
            <v>2022M627BU_Anglo American Platinum Managed Operations</v>
          </cell>
          <cell r="B1017" t="str">
            <v>M627</v>
          </cell>
          <cell r="F1017" t="str">
            <v>Anglo American Platinum Managed Operations</v>
          </cell>
          <cell r="G1017">
            <v>2022</v>
          </cell>
          <cell r="H1017">
            <v>7.5499999999999998E-2</v>
          </cell>
        </row>
        <row r="1018">
          <cell r="A1018" t="str">
            <v>2023M627BU_Anglo American Platinum Managed Operations</v>
          </cell>
          <cell r="B1018" t="str">
            <v>M627</v>
          </cell>
          <cell r="F1018" t="str">
            <v>Anglo American Platinum Managed Operations</v>
          </cell>
          <cell r="G1018">
            <v>2023</v>
          </cell>
          <cell r="H1018">
            <v>0.08</v>
          </cell>
        </row>
        <row r="1019">
          <cell r="A1019" t="str">
            <v>2024M630BU_Anglo American Platinum Managed Operations</v>
          </cell>
          <cell r="B1019" t="str">
            <v>M630</v>
          </cell>
          <cell r="F1019" t="str">
            <v>Anglo American Platinum Managed Operations</v>
          </cell>
          <cell r="G1019">
            <v>2024</v>
          </cell>
          <cell r="H1019" t="str">
            <v>2.86 years</v>
          </cell>
        </row>
        <row r="1020">
          <cell r="A1020" t="str">
            <v>2022M630BU_Anglo American Platinum Managed Operations</v>
          </cell>
          <cell r="B1020" t="str">
            <v>M630</v>
          </cell>
          <cell r="F1020" t="str">
            <v>Anglo American Platinum Managed Operations</v>
          </cell>
          <cell r="G1020">
            <v>2022</v>
          </cell>
          <cell r="H1020">
            <v>4.54</v>
          </cell>
        </row>
        <row r="1021">
          <cell r="A1021" t="str">
            <v>2023M630BU_Anglo American Platinum Managed Operations</v>
          </cell>
          <cell r="B1021" t="str">
            <v>M630</v>
          </cell>
          <cell r="F1021" t="str">
            <v>Anglo American Platinum Managed Operations</v>
          </cell>
          <cell r="G1021">
            <v>2023</v>
          </cell>
          <cell r="H1021">
            <v>3.88</v>
          </cell>
        </row>
        <row r="1022">
          <cell r="A1022" t="str">
            <v>2024M631BU_Anglo American Platinum Managed Operations</v>
          </cell>
          <cell r="B1022" t="str">
            <v>M631</v>
          </cell>
          <cell r="F1022" t="str">
            <v>Anglo American Platinum Managed Operations</v>
          </cell>
          <cell r="G1022">
            <v>2024</v>
          </cell>
          <cell r="H1022">
            <v>11</v>
          </cell>
        </row>
        <row r="1023">
          <cell r="A1023" t="str">
            <v>2022M631BU_Anglo American Platinum Managed Operations</v>
          </cell>
          <cell r="B1023" t="str">
            <v>M631</v>
          </cell>
          <cell r="F1023" t="str">
            <v>Anglo American Platinum Managed Operations</v>
          </cell>
          <cell r="G1023">
            <v>2022</v>
          </cell>
          <cell r="H1023">
            <v>12</v>
          </cell>
        </row>
        <row r="1024">
          <cell r="A1024" t="str">
            <v>2023M631BU_Anglo American Platinum Managed Operations</v>
          </cell>
          <cell r="B1024" t="str">
            <v>M631</v>
          </cell>
          <cell r="F1024" t="str">
            <v>Anglo American Platinum Managed Operations</v>
          </cell>
          <cell r="G1024">
            <v>2023</v>
          </cell>
          <cell r="H1024">
            <v>12</v>
          </cell>
        </row>
        <row r="1025">
          <cell r="A1025" t="str">
            <v>2023M633BU_Anglo American Platinum Managed Operations</v>
          </cell>
          <cell r="B1025" t="str">
            <v>M633</v>
          </cell>
          <cell r="F1025" t="str">
            <v>Anglo American Platinum Managed Operations</v>
          </cell>
          <cell r="G1025">
            <v>2023</v>
          </cell>
          <cell r="H1025">
            <v>3</v>
          </cell>
        </row>
        <row r="1026">
          <cell r="A1026" t="str">
            <v>2024M633BU_Anglo American Platinum Managed Operations</v>
          </cell>
          <cell r="B1026" t="str">
            <v>M633</v>
          </cell>
          <cell r="F1026" t="str">
            <v>Anglo American Platinum Managed Operations</v>
          </cell>
          <cell r="G1026">
            <v>2024</v>
          </cell>
          <cell r="H1026">
            <v>3</v>
          </cell>
        </row>
        <row r="1027">
          <cell r="A1027" t="str">
            <v>2022M633BU_Anglo American Platinum Managed Operations</v>
          </cell>
          <cell r="B1027" t="str">
            <v>M633</v>
          </cell>
          <cell r="F1027" t="str">
            <v>Anglo American Platinum Managed Operations</v>
          </cell>
          <cell r="G1027">
            <v>2022</v>
          </cell>
          <cell r="H1027">
            <v>3</v>
          </cell>
        </row>
        <row r="1028">
          <cell r="A1028" t="str">
            <v>2023M634BU_Anglo American Platinum Managed Operations</v>
          </cell>
          <cell r="B1028" t="str">
            <v>M634</v>
          </cell>
          <cell r="F1028" t="str">
            <v>Anglo American Platinum Managed Operations</v>
          </cell>
          <cell r="G1028">
            <v>2023</v>
          </cell>
          <cell r="H1028">
            <v>8</v>
          </cell>
        </row>
        <row r="1029">
          <cell r="A1029" t="str">
            <v>2024M634BU_Anglo American Platinum Managed Operations</v>
          </cell>
          <cell r="B1029" t="str">
            <v>M634</v>
          </cell>
          <cell r="F1029" t="str">
            <v>Anglo American Platinum Managed Operations</v>
          </cell>
          <cell r="G1029">
            <v>2024</v>
          </cell>
          <cell r="H1029">
            <v>6</v>
          </cell>
        </row>
        <row r="1030">
          <cell r="A1030" t="str">
            <v>2022M634BU_Anglo American Platinum Managed Operations</v>
          </cell>
          <cell r="B1030" t="str">
            <v>M634</v>
          </cell>
          <cell r="F1030" t="str">
            <v>Anglo American Platinum Managed Operations</v>
          </cell>
          <cell r="G1030">
            <v>2022</v>
          </cell>
          <cell r="H1030">
            <v>7</v>
          </cell>
        </row>
        <row r="1031">
          <cell r="A1031" t="str">
            <v>2022M635BU_Anglo American Platinum Managed Operations</v>
          </cell>
          <cell r="B1031" t="str">
            <v>M635</v>
          </cell>
          <cell r="F1031" t="str">
            <v>Anglo American Platinum Managed Operations</v>
          </cell>
          <cell r="G1031">
            <v>2022</v>
          </cell>
          <cell r="H1031">
            <v>2</v>
          </cell>
        </row>
        <row r="1032">
          <cell r="A1032" t="str">
            <v>2024M635BU_Anglo American Platinum Managed Operations</v>
          </cell>
          <cell r="B1032" t="str">
            <v>M635</v>
          </cell>
          <cell r="F1032" t="str">
            <v>Anglo American Platinum Managed Operations</v>
          </cell>
          <cell r="G1032">
            <v>2024</v>
          </cell>
          <cell r="H1032">
            <v>2</v>
          </cell>
        </row>
        <row r="1033">
          <cell r="A1033" t="str">
            <v>2023M635BU_Anglo American Platinum Managed Operations</v>
          </cell>
          <cell r="B1033" t="str">
            <v>M635</v>
          </cell>
          <cell r="F1033" t="str">
            <v>Anglo American Platinum Managed Operations</v>
          </cell>
          <cell r="G1033">
            <v>2023</v>
          </cell>
          <cell r="H1033">
            <v>1</v>
          </cell>
        </row>
        <row r="1034">
          <cell r="A1034" t="str">
            <v>2023M754BU_Anglo American Platinum Managed Operations</v>
          </cell>
          <cell r="B1034" t="str">
            <v>M754</v>
          </cell>
          <cell r="F1034" t="str">
            <v>Anglo American Platinum Managed Operations</v>
          </cell>
          <cell r="G1034">
            <v>2023</v>
          </cell>
          <cell r="H1034">
            <v>1.2699999999999999E-2</v>
          </cell>
        </row>
        <row r="1035">
          <cell r="A1035" t="str">
            <v>2022M754BU_Anglo American Platinum Managed Operations</v>
          </cell>
          <cell r="B1035" t="str">
            <v>M754</v>
          </cell>
          <cell r="F1035" t="str">
            <v>Anglo American Platinum Managed Operations</v>
          </cell>
          <cell r="G1035">
            <v>2022</v>
          </cell>
          <cell r="H1035">
            <v>1.0500000000000001E-2</v>
          </cell>
        </row>
        <row r="1036">
          <cell r="A1036" t="str">
            <v>2024M754BU_Anglo American Platinum Managed Operations</v>
          </cell>
          <cell r="B1036" t="str">
            <v>M754</v>
          </cell>
          <cell r="F1036" t="str">
            <v>Anglo American Platinum Managed Operations</v>
          </cell>
          <cell r="G1036">
            <v>2024</v>
          </cell>
          <cell r="H1036">
            <v>1.4500000000000001E-2</v>
          </cell>
        </row>
        <row r="1037">
          <cell r="A1037" t="str">
            <v>2024M755BU_Anglo American Platinum Managed Operations</v>
          </cell>
          <cell r="B1037" t="str">
            <v>M755</v>
          </cell>
          <cell r="F1037" t="str">
            <v>Anglo American Platinum Managed Operations</v>
          </cell>
          <cell r="G1037">
            <v>2024</v>
          </cell>
          <cell r="H1037">
            <v>2.1700000000000001E-2</v>
          </cell>
        </row>
        <row r="1038">
          <cell r="A1038" t="str">
            <v>2023M755BU_Anglo American Platinum Managed Operations</v>
          </cell>
          <cell r="B1038" t="str">
            <v>M755</v>
          </cell>
          <cell r="F1038" t="str">
            <v>Anglo American Platinum Managed Operations</v>
          </cell>
          <cell r="G1038">
            <v>2023</v>
          </cell>
          <cell r="H1038">
            <v>2.1100000000000001E-2</v>
          </cell>
        </row>
        <row r="1039">
          <cell r="A1039" t="str">
            <v>2022M755BU_Anglo American Platinum Managed Operations</v>
          </cell>
          <cell r="B1039" t="str">
            <v>M755</v>
          </cell>
          <cell r="F1039" t="str">
            <v>Anglo American Platinum Managed Operations</v>
          </cell>
          <cell r="G1039">
            <v>2022</v>
          </cell>
          <cell r="H1039">
            <v>2.1700000000000001E-2</v>
          </cell>
        </row>
        <row r="1040">
          <cell r="A1040" t="str">
            <v>2023M42BU_Anglo American Platinum Managed Operations</v>
          </cell>
          <cell r="B1040" t="str">
            <v>M42</v>
          </cell>
          <cell r="F1040" t="str">
            <v>Anglo American Platinum Managed Operations</v>
          </cell>
          <cell r="G1040">
            <v>2023</v>
          </cell>
          <cell r="H1040">
            <v>0.69</v>
          </cell>
        </row>
        <row r="1041">
          <cell r="A1041" t="str">
            <v>2024M43BU_Anglo American Platinum Managed Operations</v>
          </cell>
          <cell r="B1041" t="str">
            <v>M43</v>
          </cell>
          <cell r="F1041" t="str">
            <v>Anglo American Platinum Managed Operations</v>
          </cell>
          <cell r="G1041">
            <v>2024</v>
          </cell>
          <cell r="H1041">
            <v>0</v>
          </cell>
        </row>
        <row r="1042">
          <cell r="A1042" t="str">
            <v>2022M43BU_Anglo American Platinum Managed Operations</v>
          </cell>
          <cell r="B1042" t="str">
            <v>M43</v>
          </cell>
          <cell r="F1042" t="str">
            <v>Anglo American Platinum Managed Operations</v>
          </cell>
          <cell r="G1042">
            <v>2022</v>
          </cell>
          <cell r="H1042">
            <v>0</v>
          </cell>
        </row>
        <row r="1043">
          <cell r="A1043" t="str">
            <v>2023M43BU_Anglo American Platinum Managed Operations</v>
          </cell>
          <cell r="B1043" t="str">
            <v>M43</v>
          </cell>
          <cell r="F1043" t="str">
            <v>Anglo American Platinum Managed Operations</v>
          </cell>
          <cell r="G1043">
            <v>2023</v>
          </cell>
          <cell r="H1043">
            <v>0</v>
          </cell>
        </row>
        <row r="1044">
          <cell r="A1044" t="str">
            <v>2023M44BU_Anglo American Platinum Managed Operations</v>
          </cell>
          <cell r="B1044" t="str">
            <v>M44</v>
          </cell>
          <cell r="F1044" t="str">
            <v>Anglo American Platinum Managed Operations</v>
          </cell>
          <cell r="G1044">
            <v>2023</v>
          </cell>
          <cell r="H1044">
            <v>95</v>
          </cell>
        </row>
        <row r="1045">
          <cell r="A1045" t="str">
            <v>2022M44BU_Anglo American Platinum Managed Operations</v>
          </cell>
          <cell r="B1045" t="str">
            <v>M44</v>
          </cell>
          <cell r="F1045" t="str">
            <v>Anglo American Platinum Managed Operations</v>
          </cell>
          <cell r="G1045">
            <v>2022</v>
          </cell>
          <cell r="H1045">
            <v>141</v>
          </cell>
        </row>
        <row r="1046">
          <cell r="A1046" t="str">
            <v>2024M44BU_Anglo American Platinum Managed Operations</v>
          </cell>
          <cell r="B1046" t="str">
            <v>M44</v>
          </cell>
          <cell r="F1046" t="str">
            <v>Anglo American Platinum Managed Operations</v>
          </cell>
          <cell r="G1046">
            <v>2024</v>
          </cell>
          <cell r="H1046">
            <v>63</v>
          </cell>
        </row>
        <row r="1047">
          <cell r="A1047" t="str">
            <v>2024M45BU_Anglo American Platinum Managed Operations</v>
          </cell>
          <cell r="B1047" t="str">
            <v>M45</v>
          </cell>
          <cell r="F1047" t="str">
            <v>Anglo American Platinum Managed Operations</v>
          </cell>
          <cell r="G1047">
            <v>2024</v>
          </cell>
          <cell r="H1047">
            <v>0.98150000000000004</v>
          </cell>
        </row>
        <row r="1048">
          <cell r="A1048" t="str">
            <v>2023M45BU_Anglo American Platinum Managed Operations</v>
          </cell>
          <cell r="B1048" t="str">
            <v>M45</v>
          </cell>
          <cell r="F1048" t="str">
            <v>Anglo American Platinum Managed Operations</v>
          </cell>
          <cell r="G1048">
            <v>2023</v>
          </cell>
          <cell r="H1048">
            <v>94.32</v>
          </cell>
        </row>
        <row r="1049">
          <cell r="A1049" t="str">
            <v>2022M45BU_Anglo American Platinum Managed Operations</v>
          </cell>
          <cell r="B1049" t="str">
            <v>M45</v>
          </cell>
          <cell r="F1049" t="str">
            <v>Anglo American Platinum Managed Operations</v>
          </cell>
          <cell r="G1049">
            <v>2022</v>
          </cell>
          <cell r="H1049">
            <v>0.93</v>
          </cell>
        </row>
        <row r="1050">
          <cell r="A1050" t="str">
            <v>2022M46BU_Anglo American Platinum Managed Operations</v>
          </cell>
          <cell r="B1050" t="str">
            <v>M46</v>
          </cell>
          <cell r="F1050" t="str">
            <v>Anglo American Platinum Managed Operations</v>
          </cell>
          <cell r="G1050">
            <v>2022</v>
          </cell>
          <cell r="H1050">
            <v>0.93</v>
          </cell>
        </row>
        <row r="1051">
          <cell r="A1051" t="str">
            <v>2024M46BU_Anglo American Platinum Managed Operations</v>
          </cell>
          <cell r="B1051" t="str">
            <v>M46</v>
          </cell>
          <cell r="F1051" t="str">
            <v>Anglo American Platinum Managed Operations</v>
          </cell>
          <cell r="G1051">
            <v>2024</v>
          </cell>
          <cell r="H1051">
            <v>0.94240000000000002</v>
          </cell>
        </row>
        <row r="1052">
          <cell r="A1052" t="str">
            <v>2023M46BU_Anglo American Platinum Managed Operations</v>
          </cell>
          <cell r="B1052" t="str">
            <v>M46</v>
          </cell>
          <cell r="F1052" t="str">
            <v>Anglo American Platinum Managed Operations</v>
          </cell>
          <cell r="G1052">
            <v>2023</v>
          </cell>
          <cell r="H1052">
            <v>95.02</v>
          </cell>
        </row>
        <row r="1053">
          <cell r="A1053" t="str">
            <v>2022M47BU_Anglo American Platinum Managed Operations</v>
          </cell>
          <cell r="B1053" t="str">
            <v>M47</v>
          </cell>
          <cell r="F1053" t="str">
            <v>Anglo American Platinum Managed Operations</v>
          </cell>
          <cell r="G1053">
            <v>2022</v>
          </cell>
          <cell r="H1053">
            <v>12113</v>
          </cell>
        </row>
        <row r="1054">
          <cell r="A1054" t="str">
            <v>2023M47BU_Anglo American Platinum Managed Operations</v>
          </cell>
          <cell r="B1054" t="str">
            <v>M47</v>
          </cell>
          <cell r="F1054" t="str">
            <v>Anglo American Platinum Managed Operations</v>
          </cell>
          <cell r="G1054">
            <v>2023</v>
          </cell>
          <cell r="H1054">
            <v>15730</v>
          </cell>
        </row>
        <row r="1055">
          <cell r="A1055" t="str">
            <v>2024M47BU_Anglo American Platinum Managed Operations</v>
          </cell>
          <cell r="B1055" t="str">
            <v>M47</v>
          </cell>
          <cell r="F1055" t="str">
            <v>Anglo American Platinum Managed Operations</v>
          </cell>
          <cell r="G1055">
            <v>2024</v>
          </cell>
          <cell r="H1055">
            <v>17197</v>
          </cell>
        </row>
        <row r="1056">
          <cell r="A1056" t="str">
            <v>2023M48BU_Anglo American Platinum Managed Operations</v>
          </cell>
          <cell r="B1056" t="str">
            <v>M48</v>
          </cell>
          <cell r="F1056" t="str">
            <v>Anglo American Platinum Managed Operations</v>
          </cell>
          <cell r="G1056">
            <v>2023</v>
          </cell>
          <cell r="H1056">
            <v>19149</v>
          </cell>
        </row>
        <row r="1057">
          <cell r="A1057" t="str">
            <v>2024M48BU_Anglo American Platinum Managed Operations</v>
          </cell>
          <cell r="B1057" t="str">
            <v>M48</v>
          </cell>
          <cell r="F1057" t="str">
            <v>Anglo American Platinum Managed Operations</v>
          </cell>
          <cell r="G1057">
            <v>2024</v>
          </cell>
          <cell r="H1057">
            <v>16868</v>
          </cell>
        </row>
        <row r="1058">
          <cell r="A1058" t="str">
            <v>2023M7Location_Amandelbult concentrators*</v>
          </cell>
          <cell r="B1058" t="str">
            <v>M7</v>
          </cell>
          <cell r="F1058" t="str">
            <v>Amandelbult concentrators*</v>
          </cell>
          <cell r="G1058">
            <v>2023</v>
          </cell>
          <cell r="H1058">
            <v>2906069</v>
          </cell>
        </row>
        <row r="1059">
          <cell r="A1059" t="str">
            <v>2022M7Location_Greenfield projects"</v>
          </cell>
          <cell r="B1059" t="str">
            <v>M7</v>
          </cell>
          <cell r="F1059" t="str">
            <v>Greenfield projects"</v>
          </cell>
          <cell r="G1059">
            <v>2022</v>
          </cell>
          <cell r="H1059">
            <v>1177123</v>
          </cell>
        </row>
        <row r="1060">
          <cell r="A1060" t="str">
            <v>2022M7Location_Mogalakwena Mine°</v>
          </cell>
          <cell r="B1060" t="str">
            <v>M7</v>
          </cell>
          <cell r="F1060" t="str">
            <v>Mogalakwena Mine°</v>
          </cell>
          <cell r="G1060">
            <v>2022</v>
          </cell>
          <cell r="H1060">
            <v>10891816</v>
          </cell>
        </row>
        <row r="1061">
          <cell r="A1061" t="str">
            <v>2022M7Location_Mototolo Mine’</v>
          </cell>
          <cell r="B1061" t="str">
            <v>M7</v>
          </cell>
          <cell r="F1061" t="str">
            <v>Mototolo Mine’</v>
          </cell>
          <cell r="G1061">
            <v>2022</v>
          </cell>
          <cell r="H1061">
            <v>4478073</v>
          </cell>
        </row>
        <row r="1062">
          <cell r="A1062" t="str">
            <v>2022M7Location_Dishaba mine</v>
          </cell>
          <cell r="B1062" t="str">
            <v>M7</v>
          </cell>
          <cell r="F1062" t="str">
            <v>Dishaba mine</v>
          </cell>
          <cell r="G1062">
            <v>2022</v>
          </cell>
          <cell r="H1062">
            <v>10954801</v>
          </cell>
        </row>
        <row r="1063">
          <cell r="A1063" t="str">
            <v>2022M7Location_Unki Mine</v>
          </cell>
          <cell r="B1063" t="str">
            <v>M7</v>
          </cell>
          <cell r="F1063" t="str">
            <v>Unki Mine</v>
          </cell>
          <cell r="G1063">
            <v>2022</v>
          </cell>
          <cell r="H1063">
            <v>5300023</v>
          </cell>
        </row>
        <row r="1064">
          <cell r="A1064" t="str">
            <v>2023M7Location_ACP</v>
          </cell>
          <cell r="B1064" t="str">
            <v>M7</v>
          </cell>
          <cell r="F1064" t="str">
            <v>ACP</v>
          </cell>
          <cell r="G1064">
            <v>2023</v>
          </cell>
          <cell r="H1064">
            <v>2255325</v>
          </cell>
        </row>
        <row r="1065">
          <cell r="A1065" t="str">
            <v>2022M7Location_Tumela mine</v>
          </cell>
          <cell r="B1065" t="str">
            <v>M7</v>
          </cell>
          <cell r="F1065" t="str">
            <v>Tumela mine</v>
          </cell>
          <cell r="G1065">
            <v>2022</v>
          </cell>
          <cell r="H1065">
            <v>11941947</v>
          </cell>
        </row>
        <row r="1066">
          <cell r="A1066" t="str">
            <v>2023M7Location_Polokwane smelter</v>
          </cell>
          <cell r="B1066" t="str">
            <v>M7</v>
          </cell>
          <cell r="F1066" t="str">
            <v>Polokwane smelter</v>
          </cell>
          <cell r="G1066">
            <v>2023</v>
          </cell>
          <cell r="H1066">
            <v>1334194</v>
          </cell>
        </row>
        <row r="1067">
          <cell r="A1067" t="str">
            <v>2022M7Location_Mortimer smelter</v>
          </cell>
          <cell r="B1067" t="str">
            <v>M7</v>
          </cell>
          <cell r="F1067" t="str">
            <v>Mortimer smelter</v>
          </cell>
          <cell r="G1067">
            <v>2022</v>
          </cell>
          <cell r="H1067">
            <v>935628</v>
          </cell>
        </row>
        <row r="1068">
          <cell r="A1068" t="str">
            <v>2022M7Location_Polokwane smelter</v>
          </cell>
          <cell r="B1068" t="str">
            <v>M7</v>
          </cell>
          <cell r="F1068" t="str">
            <v>Polokwane smelter</v>
          </cell>
          <cell r="G1068">
            <v>2022</v>
          </cell>
          <cell r="H1068">
            <v>2399905</v>
          </cell>
        </row>
        <row r="1069">
          <cell r="A1069" t="str">
            <v>2022M7Location_ACP</v>
          </cell>
          <cell r="B1069" t="str">
            <v>M7</v>
          </cell>
          <cell r="F1069" t="str">
            <v>ACP</v>
          </cell>
          <cell r="G1069">
            <v>2022</v>
          </cell>
          <cell r="H1069">
            <v>1976705</v>
          </cell>
        </row>
        <row r="1070">
          <cell r="A1070" t="str">
            <v>2023M7Location_Mogalakwena Mine°</v>
          </cell>
          <cell r="B1070" t="str">
            <v>M7</v>
          </cell>
          <cell r="F1070" t="str">
            <v>Mogalakwena Mine°</v>
          </cell>
          <cell r="G1070">
            <v>2023</v>
          </cell>
          <cell r="H1070">
            <v>12180072.289999999</v>
          </cell>
        </row>
        <row r="1071">
          <cell r="A1071" t="str">
            <v>2023M7Location_Waterval smelter</v>
          </cell>
          <cell r="B1071" t="str">
            <v>M7</v>
          </cell>
          <cell r="F1071" t="str">
            <v>Waterval smelter</v>
          </cell>
          <cell r="G1071">
            <v>2023</v>
          </cell>
          <cell r="H1071">
            <v>3287411</v>
          </cell>
        </row>
        <row r="1072">
          <cell r="A1072" t="str">
            <v>2022M7Location_Rustenburg Base Metal Refiners</v>
          </cell>
          <cell r="B1072" t="str">
            <v>M7</v>
          </cell>
          <cell r="F1072" t="str">
            <v>Rustenburg Base Metal Refiners</v>
          </cell>
          <cell r="G1072">
            <v>2022</v>
          </cell>
          <cell r="H1072">
            <v>4172861</v>
          </cell>
        </row>
        <row r="1073">
          <cell r="A1073" t="str">
            <v>2022M7Location_Unki smelted</v>
          </cell>
          <cell r="B1073" t="str">
            <v>M7</v>
          </cell>
          <cell r="F1073" t="str">
            <v>Unki smelted</v>
          </cell>
          <cell r="G1073">
            <v>2022</v>
          </cell>
          <cell r="H1073">
            <v>298091</v>
          </cell>
        </row>
        <row r="1074">
          <cell r="A1074" t="str">
            <v>2023M7Location_Unki concentrator</v>
          </cell>
          <cell r="B1074" t="str">
            <v>M7</v>
          </cell>
          <cell r="F1074" t="str">
            <v>Unki concentrator</v>
          </cell>
          <cell r="G1074">
            <v>2023</v>
          </cell>
          <cell r="H1074">
            <v>705281.26</v>
          </cell>
        </row>
        <row r="1075">
          <cell r="A1075" t="str">
            <v>2022M7Location_Unki concentrator</v>
          </cell>
          <cell r="B1075" t="str">
            <v>M7</v>
          </cell>
          <cell r="F1075" t="str">
            <v>Unki concentrator</v>
          </cell>
          <cell r="G1075">
            <v>2022</v>
          </cell>
          <cell r="H1075">
            <v>494628</v>
          </cell>
        </row>
        <row r="1076">
          <cell r="A1076" t="str">
            <v>2022M7Location_Precious Metals Refinery</v>
          </cell>
          <cell r="B1076" t="str">
            <v>M7</v>
          </cell>
          <cell r="F1076" t="str">
            <v>Precious Metals Refinery</v>
          </cell>
          <cell r="G1076">
            <v>2022</v>
          </cell>
          <cell r="H1076">
            <v>1940742</v>
          </cell>
        </row>
        <row r="1077">
          <cell r="A1077" t="str">
            <v>2023M7Location_Precious Metals Refinery</v>
          </cell>
          <cell r="B1077" t="str">
            <v>M7</v>
          </cell>
          <cell r="F1077" t="str">
            <v>Precious Metals Refinery</v>
          </cell>
          <cell r="G1077">
            <v>2023</v>
          </cell>
          <cell r="H1077">
            <v>2127216</v>
          </cell>
        </row>
        <row r="1078">
          <cell r="A1078" t="str">
            <v>2023M7Location_Tumela mine</v>
          </cell>
          <cell r="B1078" t="str">
            <v>M7</v>
          </cell>
          <cell r="F1078" t="str">
            <v>Tumela mine</v>
          </cell>
          <cell r="G1078">
            <v>2023</v>
          </cell>
          <cell r="H1078">
            <v>12076023</v>
          </cell>
        </row>
        <row r="1079">
          <cell r="A1079" t="str">
            <v>2023M7Location_Unki Mine</v>
          </cell>
          <cell r="B1079" t="str">
            <v>M7</v>
          </cell>
          <cell r="F1079" t="str">
            <v>Unki Mine</v>
          </cell>
          <cell r="G1079">
            <v>2023</v>
          </cell>
          <cell r="H1079">
            <v>5508931.8899999997</v>
          </cell>
        </row>
        <row r="1080">
          <cell r="A1080" t="str">
            <v>2022M7Location_Mogalakwena concentrators</v>
          </cell>
          <cell r="B1080" t="str">
            <v>M7</v>
          </cell>
          <cell r="F1080" t="str">
            <v>Mogalakwena concentrators</v>
          </cell>
          <cell r="G1080">
            <v>2022</v>
          </cell>
          <cell r="H1080">
            <v>6579071</v>
          </cell>
        </row>
        <row r="1081">
          <cell r="A1081" t="str">
            <v>2022M7Location_Mototolo concentrator°</v>
          </cell>
          <cell r="B1081" t="str">
            <v>M7</v>
          </cell>
          <cell r="F1081" t="str">
            <v>Mototolo concentrator°</v>
          </cell>
          <cell r="G1081">
            <v>2022</v>
          </cell>
          <cell r="H1081">
            <v>536509</v>
          </cell>
        </row>
        <row r="1082">
          <cell r="A1082" t="str">
            <v>2023M7Location_Mototolo Mine’</v>
          </cell>
          <cell r="B1082" t="str">
            <v>M7</v>
          </cell>
          <cell r="F1082" t="str">
            <v>Mototolo Mine’</v>
          </cell>
          <cell r="G1082">
            <v>2023</v>
          </cell>
          <cell r="H1082">
            <v>5560312.1500000004</v>
          </cell>
        </row>
        <row r="1083">
          <cell r="A1083" t="str">
            <v>2023M7Location_Greenfield projects"</v>
          </cell>
          <cell r="B1083" t="str">
            <v>M7</v>
          </cell>
          <cell r="F1083" t="str">
            <v>Greenfield projects"</v>
          </cell>
          <cell r="G1083">
            <v>2023</v>
          </cell>
          <cell r="H1083">
            <v>1676321.62</v>
          </cell>
        </row>
        <row r="1084">
          <cell r="A1084" t="str">
            <v>2023M7Location_Mogalakwena concentrators</v>
          </cell>
          <cell r="B1084" t="str">
            <v>M7</v>
          </cell>
          <cell r="F1084" t="str">
            <v>Mogalakwena concentrators</v>
          </cell>
          <cell r="G1084">
            <v>2023</v>
          </cell>
          <cell r="H1084">
            <v>6785522.7800000003</v>
          </cell>
        </row>
        <row r="1085">
          <cell r="A1085" t="str">
            <v>2023M7Location_Mototolo concentrator°</v>
          </cell>
          <cell r="B1085" t="str">
            <v>M7</v>
          </cell>
          <cell r="F1085" t="str">
            <v>Mototolo concentrator°</v>
          </cell>
          <cell r="G1085">
            <v>2023</v>
          </cell>
          <cell r="H1085">
            <v>1100367.42</v>
          </cell>
        </row>
        <row r="1086">
          <cell r="A1086" t="str">
            <v>2023M7Location_Dishaba mine</v>
          </cell>
          <cell r="B1086" t="str">
            <v>M7</v>
          </cell>
          <cell r="F1086" t="str">
            <v>Dishaba mine</v>
          </cell>
          <cell r="G1086">
            <v>2023</v>
          </cell>
          <cell r="H1086">
            <v>10761364</v>
          </cell>
        </row>
        <row r="1087">
          <cell r="A1087" t="str">
            <v>2023M7Location_Rustenburg Base Metal Refiners</v>
          </cell>
          <cell r="B1087" t="str">
            <v>M7</v>
          </cell>
          <cell r="F1087" t="str">
            <v>Rustenburg Base Metal Refiners</v>
          </cell>
          <cell r="G1087">
            <v>2023</v>
          </cell>
          <cell r="H1087">
            <v>4593924.9400000004</v>
          </cell>
        </row>
        <row r="1088">
          <cell r="A1088" t="str">
            <v>2023M7Location_Unki smelted</v>
          </cell>
          <cell r="B1088" t="str">
            <v>M7</v>
          </cell>
          <cell r="F1088" t="str">
            <v>Unki smelted</v>
          </cell>
          <cell r="G1088">
            <v>2023</v>
          </cell>
          <cell r="H1088">
            <v>268543.03999999998</v>
          </cell>
        </row>
        <row r="1089">
          <cell r="A1089" t="str">
            <v>2022M7Location_Amandelbult concentrators*</v>
          </cell>
          <cell r="B1089" t="str">
            <v>M7</v>
          </cell>
          <cell r="F1089" t="str">
            <v>Amandelbult concentrators*</v>
          </cell>
          <cell r="G1089">
            <v>2022</v>
          </cell>
          <cell r="H1089">
            <v>3244965</v>
          </cell>
        </row>
        <row r="1090">
          <cell r="A1090" t="str">
            <v>2022M7Location_Waterval smelter</v>
          </cell>
          <cell r="B1090" t="str">
            <v>M7</v>
          </cell>
          <cell r="F1090" t="str">
            <v>Waterval smelter</v>
          </cell>
          <cell r="G1090">
            <v>2022</v>
          </cell>
          <cell r="H1090">
            <v>4221273</v>
          </cell>
        </row>
        <row r="1091">
          <cell r="A1091" t="str">
            <v>2023M7Location_Mortimer smelter</v>
          </cell>
          <cell r="B1091" t="str">
            <v>M7</v>
          </cell>
          <cell r="F1091" t="str">
            <v>Mortimer smelter</v>
          </cell>
          <cell r="G1091">
            <v>2023</v>
          </cell>
          <cell r="H1091">
            <v>1362630</v>
          </cell>
        </row>
        <row r="1092">
          <cell r="A1092" t="str">
            <v>2023M8BU_Anglo American Platinum Managed Operations</v>
          </cell>
          <cell r="B1092" t="str">
            <v>M8</v>
          </cell>
          <cell r="F1092" t="str">
            <v>Anglo American Platinum Managed Operations</v>
          </cell>
          <cell r="G1092">
            <v>2023</v>
          </cell>
          <cell r="H1092">
            <v>83990951.140000001</v>
          </cell>
        </row>
        <row r="1093">
          <cell r="A1093" t="str">
            <v>2024M8BU_Anglo American Platinum Managed Operations</v>
          </cell>
          <cell r="B1093" t="str">
            <v>M8</v>
          </cell>
          <cell r="F1093" t="str">
            <v>Anglo American Platinum Managed Operations</v>
          </cell>
          <cell r="G1093">
            <v>2024</v>
          </cell>
          <cell r="H1093">
            <v>79218088.605000004</v>
          </cell>
        </row>
        <row r="1094">
          <cell r="A1094" t="str">
            <v>2022M8BU_Anglo American Platinum Managed Operations</v>
          </cell>
          <cell r="B1094" t="str">
            <v>M8</v>
          </cell>
          <cell r="F1094" t="str">
            <v>Anglo American Platinum Managed Operations</v>
          </cell>
          <cell r="G1094">
            <v>2022</v>
          </cell>
          <cell r="H1094">
            <v>79912408</v>
          </cell>
        </row>
        <row r="1095">
          <cell r="A1095" t="str">
            <v>2022M714BU_Anglo American Platinum Managed Operations</v>
          </cell>
          <cell r="B1095" t="str">
            <v>M714</v>
          </cell>
          <cell r="F1095" t="str">
            <v>Anglo American Platinum Managed Operations</v>
          </cell>
          <cell r="G1095">
            <v>2022</v>
          </cell>
          <cell r="H1095">
            <v>0</v>
          </cell>
        </row>
        <row r="1096">
          <cell r="A1096" t="str">
            <v>2022M715BU_Anglo American Platinum Managed Operations</v>
          </cell>
          <cell r="B1096" t="str">
            <v>M715</v>
          </cell>
          <cell r="F1096" t="str">
            <v>Anglo American Platinum Managed Operations</v>
          </cell>
          <cell r="G1096">
            <v>2022</v>
          </cell>
          <cell r="H1096">
            <v>0</v>
          </cell>
        </row>
        <row r="1097">
          <cell r="A1097" t="str">
            <v>2022M717BU_Anglo American Platinum Managed Operations</v>
          </cell>
          <cell r="B1097" t="str">
            <v>M717</v>
          </cell>
          <cell r="F1097" t="str">
            <v>Anglo American Platinum Managed Operations</v>
          </cell>
          <cell r="G1097">
            <v>2022</v>
          </cell>
          <cell r="H1097">
            <v>0</v>
          </cell>
        </row>
        <row r="1098">
          <cell r="A1098" t="str">
            <v>2022M718BU_Anglo American Platinum Managed Operations</v>
          </cell>
          <cell r="B1098" t="str">
            <v>M718</v>
          </cell>
          <cell r="F1098" t="str">
            <v>Anglo American Platinum Managed Operations</v>
          </cell>
          <cell r="G1098">
            <v>2022</v>
          </cell>
          <cell r="H1098">
            <v>0</v>
          </cell>
        </row>
        <row r="1099">
          <cell r="A1099" t="str">
            <v>2022M720BU_Anglo American Platinum Managed Operations</v>
          </cell>
          <cell r="B1099" t="str">
            <v>M720</v>
          </cell>
          <cell r="F1099" t="str">
            <v>Anglo American Platinum Managed Operations</v>
          </cell>
          <cell r="G1099">
            <v>2022</v>
          </cell>
          <cell r="H1099">
            <v>0</v>
          </cell>
        </row>
        <row r="1100">
          <cell r="A1100" t="str">
            <v>2022M721BU_Anglo American Platinum Managed Operations</v>
          </cell>
          <cell r="B1100" t="str">
            <v>M721</v>
          </cell>
          <cell r="F1100" t="str">
            <v>Anglo American Platinum Managed Operations</v>
          </cell>
          <cell r="G1100">
            <v>2022</v>
          </cell>
          <cell r="H1100">
            <v>0</v>
          </cell>
        </row>
        <row r="1101">
          <cell r="A1101" t="str">
            <v>2023M722BU_Anglo American Platinum Managed Operations</v>
          </cell>
          <cell r="B1101" t="str">
            <v>M722</v>
          </cell>
          <cell r="F1101" t="str">
            <v>Anglo American Platinum Managed Operations</v>
          </cell>
          <cell r="G1101">
            <v>2023</v>
          </cell>
          <cell r="H1101">
            <v>1</v>
          </cell>
        </row>
        <row r="1102">
          <cell r="A1102" t="str">
            <v>2022M723BU_Anglo American Platinum Managed Operations</v>
          </cell>
          <cell r="B1102" t="str">
            <v>M723</v>
          </cell>
          <cell r="F1102" t="str">
            <v>Anglo American Platinum Managed Operations</v>
          </cell>
          <cell r="G1102">
            <v>2022</v>
          </cell>
          <cell r="H1102">
            <v>0</v>
          </cell>
        </row>
        <row r="1103">
          <cell r="A1103" t="str">
            <v>2022M724BU_Anglo American Platinum Managed Operations</v>
          </cell>
          <cell r="B1103" t="str">
            <v>M724</v>
          </cell>
          <cell r="F1103" t="str">
            <v>Anglo American Platinum Managed Operations</v>
          </cell>
          <cell r="G1103">
            <v>2022</v>
          </cell>
          <cell r="H1103">
            <v>0</v>
          </cell>
        </row>
        <row r="1104">
          <cell r="A1104" t="str">
            <v>2022M726BU_Anglo American Platinum Managed Operations</v>
          </cell>
          <cell r="B1104" t="str">
            <v>M726</v>
          </cell>
          <cell r="F1104" t="str">
            <v>Anglo American Platinum Managed Operations</v>
          </cell>
          <cell r="G1104">
            <v>2022</v>
          </cell>
          <cell r="H1104">
            <v>0</v>
          </cell>
        </row>
        <row r="1105">
          <cell r="A1105" t="str">
            <v>2022M728BU_Anglo American Platinum Managed Operations</v>
          </cell>
          <cell r="B1105" t="str">
            <v>M728</v>
          </cell>
          <cell r="F1105" t="str">
            <v>Anglo American Platinum Managed Operations</v>
          </cell>
          <cell r="G1105">
            <v>2022</v>
          </cell>
          <cell r="H1105">
            <v>0</v>
          </cell>
        </row>
        <row r="1106">
          <cell r="A1106" t="str">
            <v>2022M730BU_Anglo American Platinum Managed Operations</v>
          </cell>
          <cell r="B1106" t="str">
            <v>M730</v>
          </cell>
          <cell r="F1106" t="str">
            <v>Anglo American Platinum Managed Operations</v>
          </cell>
          <cell r="G1106">
            <v>2022</v>
          </cell>
          <cell r="H1106">
            <v>0</v>
          </cell>
        </row>
        <row r="1107">
          <cell r="A1107" t="str">
            <v>2022M732BU_Anglo American Platinum Managed Operations</v>
          </cell>
          <cell r="B1107" t="str">
            <v>M732</v>
          </cell>
          <cell r="F1107" t="str">
            <v>Anglo American Platinum Managed Operations</v>
          </cell>
          <cell r="G1107">
            <v>2022</v>
          </cell>
          <cell r="H1107">
            <v>0</v>
          </cell>
        </row>
        <row r="1108">
          <cell r="A1108" t="str">
            <v>2022M734BU_Anglo American Platinum Managed Operations</v>
          </cell>
          <cell r="B1108" t="str">
            <v>M734</v>
          </cell>
          <cell r="F1108" t="str">
            <v>Anglo American Platinum Managed Operations</v>
          </cell>
          <cell r="G1108">
            <v>2022</v>
          </cell>
          <cell r="H1108">
            <v>0</v>
          </cell>
        </row>
        <row r="1109">
          <cell r="A1109" t="str">
            <v>2022M736BU_Anglo American Platinum Managed Operations</v>
          </cell>
          <cell r="B1109" t="str">
            <v>M736</v>
          </cell>
          <cell r="F1109" t="str">
            <v>Anglo American Platinum Managed Operations</v>
          </cell>
          <cell r="G1109">
            <v>2022</v>
          </cell>
          <cell r="H1109">
            <v>0</v>
          </cell>
        </row>
        <row r="1110">
          <cell r="A1110" t="str">
            <v>2022M738BU_Anglo American Platinum Managed Operations</v>
          </cell>
          <cell r="B1110" t="str">
            <v>M738</v>
          </cell>
          <cell r="F1110" t="str">
            <v>Anglo American Platinum Managed Operations</v>
          </cell>
          <cell r="G1110">
            <v>2022</v>
          </cell>
          <cell r="H1110">
            <v>0</v>
          </cell>
        </row>
        <row r="1111">
          <cell r="A1111" t="str">
            <v>2022M740BU_Anglo American Platinum Managed Operations</v>
          </cell>
          <cell r="B1111" t="str">
            <v>M740</v>
          </cell>
          <cell r="F1111" t="str">
            <v>Anglo American Platinum Managed Operations</v>
          </cell>
          <cell r="G1111">
            <v>2022</v>
          </cell>
          <cell r="H1111">
            <v>0</v>
          </cell>
        </row>
        <row r="1112">
          <cell r="A1112" t="str">
            <v>2022M742BU_Anglo American Platinum Managed Operations</v>
          </cell>
          <cell r="B1112" t="str">
            <v>M742</v>
          </cell>
          <cell r="F1112" t="str">
            <v>Anglo American Platinum Managed Operations</v>
          </cell>
          <cell r="G1112">
            <v>2022</v>
          </cell>
          <cell r="H1112">
            <v>0</v>
          </cell>
        </row>
        <row r="1113">
          <cell r="A1113" t="str">
            <v>2024M661BU_Anglo American Platinum Managed Operations</v>
          </cell>
          <cell r="B1113" t="str">
            <v>M661</v>
          </cell>
          <cell r="F1113" t="str">
            <v>Anglo American Platinum Managed Operations</v>
          </cell>
          <cell r="G1113">
            <v>2024</v>
          </cell>
          <cell r="H1113">
            <v>0.9325</v>
          </cell>
        </row>
        <row r="1114">
          <cell r="A1114" t="str">
            <v>2022M661BU_Anglo American Platinum Managed Operations</v>
          </cell>
          <cell r="B1114" t="str">
            <v>M661</v>
          </cell>
          <cell r="F1114" t="str">
            <v>Anglo American Platinum Managed Operations</v>
          </cell>
          <cell r="G1114">
            <v>2022</v>
          </cell>
          <cell r="H1114">
            <v>0.9345</v>
          </cell>
        </row>
        <row r="1115">
          <cell r="A1115" t="str">
            <v>2023M661BU_Anglo American Platinum Managed Operations</v>
          </cell>
          <cell r="B1115" t="str">
            <v>M661</v>
          </cell>
          <cell r="F1115" t="str">
            <v>Anglo American Platinum Managed Operations</v>
          </cell>
          <cell r="G1115">
            <v>2023</v>
          </cell>
          <cell r="H1115">
            <v>0.93669999999999998</v>
          </cell>
        </row>
        <row r="1116">
          <cell r="A1116" t="str">
            <v>2023M56BU_Anglo American Platinum Managed Operations</v>
          </cell>
          <cell r="B1116" t="str">
            <v>M56</v>
          </cell>
          <cell r="F1116" t="str">
            <v>Anglo American Platinum Managed Operations</v>
          </cell>
          <cell r="G1116">
            <v>2023</v>
          </cell>
          <cell r="H1116">
            <v>11054.18</v>
          </cell>
        </row>
        <row r="1117">
          <cell r="A1117" t="str">
            <v>2022M56BU_Anglo American Platinum Managed Operations</v>
          </cell>
          <cell r="B1117" t="str">
            <v>M56</v>
          </cell>
          <cell r="F1117" t="str">
            <v>Anglo American Platinum Managed Operations</v>
          </cell>
          <cell r="G1117">
            <v>2022</v>
          </cell>
          <cell r="H1117">
            <v>11054.18</v>
          </cell>
        </row>
        <row r="1118">
          <cell r="A1118" t="str">
            <v>2024M56BU_Anglo American Platinum Managed Operations</v>
          </cell>
          <cell r="B1118" t="str">
            <v>M56</v>
          </cell>
          <cell r="F1118" t="str">
            <v>Anglo American Platinum Managed Operations</v>
          </cell>
          <cell r="G1118">
            <v>2024</v>
          </cell>
          <cell r="H1118">
            <v>11054.18</v>
          </cell>
        </row>
        <row r="1119">
          <cell r="A1119" t="str">
            <v>2023M57BU_Anglo American Platinum Managed Operations</v>
          </cell>
          <cell r="B1119" t="str">
            <v>M57</v>
          </cell>
          <cell r="F1119" t="str">
            <v>Anglo American Platinum Managed Operations</v>
          </cell>
          <cell r="G1119">
            <v>2023</v>
          </cell>
          <cell r="H1119">
            <v>1275.51</v>
          </cell>
        </row>
        <row r="1120">
          <cell r="A1120" t="str">
            <v>2024M57BU_Anglo American Platinum Managed Operations</v>
          </cell>
          <cell r="B1120" t="str">
            <v>M57</v>
          </cell>
          <cell r="F1120" t="str">
            <v>Anglo American Platinum Managed Operations</v>
          </cell>
          <cell r="G1120">
            <v>2024</v>
          </cell>
          <cell r="H1120">
            <v>1355.51</v>
          </cell>
        </row>
        <row r="1121">
          <cell r="A1121" t="str">
            <v>2022M57BU_Anglo American Platinum Managed Operations</v>
          </cell>
          <cell r="B1121" t="str">
            <v>M57</v>
          </cell>
          <cell r="F1121" t="str">
            <v>Anglo American Platinum Managed Operations</v>
          </cell>
          <cell r="G1121">
            <v>2022</v>
          </cell>
          <cell r="H1121">
            <v>1275.51</v>
          </cell>
        </row>
        <row r="1122">
          <cell r="A1122" t="str">
            <v>2022M58BU_Anglo American Platinum Managed Operations</v>
          </cell>
          <cell r="B1122" t="str">
            <v>M58</v>
          </cell>
          <cell r="F1122" t="str">
            <v>Anglo American Platinum Managed Operations</v>
          </cell>
          <cell r="G1122">
            <v>2022</v>
          </cell>
          <cell r="H1122">
            <v>1281.5999999999999</v>
          </cell>
        </row>
        <row r="1123">
          <cell r="A1123" t="str">
            <v>2024M58BU_Anglo American Platinum Managed Operations</v>
          </cell>
          <cell r="B1123" t="str">
            <v>M58</v>
          </cell>
          <cell r="F1123" t="str">
            <v>Anglo American Platinum Managed Operations</v>
          </cell>
          <cell r="G1123">
            <v>2024</v>
          </cell>
          <cell r="H1123">
            <v>1820.88</v>
          </cell>
        </row>
        <row r="1124">
          <cell r="A1124" t="str">
            <v>2023M58BU_Anglo American Platinum Managed Operations</v>
          </cell>
          <cell r="B1124" t="str">
            <v>M58</v>
          </cell>
          <cell r="F1124" t="str">
            <v>Anglo American Platinum Managed Operations</v>
          </cell>
          <cell r="G1124">
            <v>2023</v>
          </cell>
          <cell r="H1124">
            <v>1295.5999999999999</v>
          </cell>
        </row>
        <row r="1125">
          <cell r="A1125" t="str">
            <v>2023M59BU_Anglo American Platinum Managed Operations</v>
          </cell>
          <cell r="B1125" t="str">
            <v>M59</v>
          </cell>
          <cell r="F1125" t="str">
            <v>Anglo American Platinum Managed Operations</v>
          </cell>
          <cell r="G1125">
            <v>2023</v>
          </cell>
          <cell r="H1125">
            <v>104348.13</v>
          </cell>
        </row>
        <row r="1126">
          <cell r="A1126" t="str">
            <v>2024M59BU_Anglo American Platinum Managed Operations</v>
          </cell>
          <cell r="B1126" t="str">
            <v>M59</v>
          </cell>
          <cell r="F1126" t="str">
            <v>Anglo American Platinum Managed Operations</v>
          </cell>
          <cell r="G1126">
            <v>2024</v>
          </cell>
          <cell r="H1126">
            <v>104347.54</v>
          </cell>
        </row>
        <row r="1127">
          <cell r="A1127" t="str">
            <v>2022M59BU_Anglo American Platinum Managed Operations</v>
          </cell>
          <cell r="B1127" t="str">
            <v>M59</v>
          </cell>
          <cell r="F1127" t="str">
            <v>Anglo American Platinum Managed Operations</v>
          </cell>
          <cell r="G1127">
            <v>2022</v>
          </cell>
          <cell r="H1127">
            <v>118174.25</v>
          </cell>
        </row>
        <row r="1128">
          <cell r="A1128" t="str">
            <v>2024M60BU_Anglo American Platinum Managed Operations</v>
          </cell>
          <cell r="B1128" t="str">
            <v>M60</v>
          </cell>
          <cell r="F1128" t="str">
            <v>Anglo American Platinum Managed Operations</v>
          </cell>
          <cell r="G1128">
            <v>2024</v>
          </cell>
          <cell r="H1128">
            <v>7379.06</v>
          </cell>
        </row>
        <row r="1129">
          <cell r="A1129" t="str">
            <v>2022M60BU_Anglo American Platinum Managed Operations</v>
          </cell>
          <cell r="B1129" t="str">
            <v>M60</v>
          </cell>
          <cell r="F1129" t="str">
            <v>Anglo American Platinum Managed Operations</v>
          </cell>
          <cell r="G1129">
            <v>2022</v>
          </cell>
          <cell r="H1129">
            <v>7936.18</v>
          </cell>
        </row>
        <row r="1130">
          <cell r="A1130" t="str">
            <v>2023M60BU_Anglo American Platinum Managed Operations</v>
          </cell>
          <cell r="B1130" t="str">
            <v>M60</v>
          </cell>
          <cell r="F1130" t="str">
            <v>Anglo American Platinum Managed Operations</v>
          </cell>
          <cell r="G1130">
            <v>2023</v>
          </cell>
          <cell r="H1130">
            <v>7265.86</v>
          </cell>
        </row>
        <row r="1131">
          <cell r="A1131" t="str">
            <v>2023M61BU_Anglo American Platinum Managed Operations</v>
          </cell>
          <cell r="B1131" t="str">
            <v>M61</v>
          </cell>
          <cell r="F1131" t="str">
            <v>Anglo American Platinum Managed Operations</v>
          </cell>
          <cell r="G1131">
            <v>2023</v>
          </cell>
          <cell r="H1131">
            <v>31962.5</v>
          </cell>
        </row>
        <row r="1132">
          <cell r="A1132" t="str">
            <v>2022M61BU_Anglo American Platinum Managed Operations</v>
          </cell>
          <cell r="B1132" t="str">
            <v>M61</v>
          </cell>
          <cell r="F1132" t="str">
            <v>Anglo American Platinum Managed Operations</v>
          </cell>
          <cell r="G1132">
            <v>2022</v>
          </cell>
          <cell r="H1132">
            <v>31157.72</v>
          </cell>
        </row>
        <row r="1133">
          <cell r="A1133" t="str">
            <v>2024M61BU_Anglo American Platinum Managed Operations</v>
          </cell>
          <cell r="B1133" t="str">
            <v>M61</v>
          </cell>
          <cell r="F1133" t="str">
            <v>Anglo American Platinum Managed Operations</v>
          </cell>
          <cell r="G1133">
            <v>2024</v>
          </cell>
          <cell r="H1133">
            <v>31961.91</v>
          </cell>
        </row>
        <row r="1134">
          <cell r="A1134" t="str">
            <v>2024M62BU_Anglo American Platinum Managed Operations</v>
          </cell>
          <cell r="B1134" t="str">
            <v>M62</v>
          </cell>
          <cell r="F1134" t="str">
            <v>Anglo American Platinum Managed Operations</v>
          </cell>
          <cell r="G1134">
            <v>2024</v>
          </cell>
          <cell r="H1134">
            <v>391.25</v>
          </cell>
        </row>
        <row r="1135">
          <cell r="A1135" t="str">
            <v>2022M62BU_Anglo American Platinum Managed Operations</v>
          </cell>
          <cell r="B1135" t="str">
            <v>M62</v>
          </cell>
          <cell r="F1135" t="str">
            <v>Anglo American Platinum Managed Operations</v>
          </cell>
          <cell r="G1135">
            <v>2022</v>
          </cell>
          <cell r="H1135">
            <v>245.92</v>
          </cell>
        </row>
        <row r="1136">
          <cell r="A1136" t="str">
            <v>2023M62BU_Anglo American Platinum Managed Operations</v>
          </cell>
          <cell r="B1136" t="str">
            <v>M62</v>
          </cell>
          <cell r="F1136" t="str">
            <v>Anglo American Platinum Managed Operations</v>
          </cell>
          <cell r="G1136">
            <v>2023</v>
          </cell>
          <cell r="H1136">
            <v>391.25</v>
          </cell>
        </row>
        <row r="1137">
          <cell r="A1137" t="str">
            <v>2022M63BU_Anglo American Platinum Managed Operations</v>
          </cell>
          <cell r="B1137" t="str">
            <v>M63</v>
          </cell>
          <cell r="F1137" t="str">
            <v>Anglo American Platinum Managed Operations</v>
          </cell>
          <cell r="G1137">
            <v>2022</v>
          </cell>
          <cell r="H1137">
            <v>31.28</v>
          </cell>
        </row>
        <row r="1138">
          <cell r="A1138" t="str">
            <v>2024M63BU_Anglo American Platinum Managed Operations</v>
          </cell>
          <cell r="B1138" t="str">
            <v>M63</v>
          </cell>
          <cell r="F1138" t="str">
            <v>Anglo American Platinum Managed Operations</v>
          </cell>
          <cell r="G1138">
            <v>2024</v>
          </cell>
          <cell r="H1138">
            <v>52.78</v>
          </cell>
        </row>
        <row r="1139">
          <cell r="A1139" t="str">
            <v>2023M63BU_Anglo American Platinum Managed Operations</v>
          </cell>
          <cell r="B1139" t="str">
            <v>M63</v>
          </cell>
          <cell r="F1139" t="str">
            <v>Anglo American Platinum Managed Operations</v>
          </cell>
          <cell r="G1139">
            <v>2023</v>
          </cell>
          <cell r="H1139">
            <v>0</v>
          </cell>
        </row>
        <row r="1140">
          <cell r="A1140" t="str">
            <v>2024M64BU_Anglo American Platinum Managed Operations</v>
          </cell>
          <cell r="B1140" t="str">
            <v>M64</v>
          </cell>
          <cell r="F1140" t="str">
            <v>Anglo American Platinum Managed Operations</v>
          </cell>
          <cell r="G1140">
            <v>2024</v>
          </cell>
          <cell r="H1140">
            <v>52.78</v>
          </cell>
        </row>
        <row r="1141">
          <cell r="A1141" t="str">
            <v>2023M64BU_Anglo American Platinum Managed Operations</v>
          </cell>
          <cell r="B1141" t="str">
            <v>M64</v>
          </cell>
          <cell r="F1141" t="str">
            <v>Anglo American Platinum Managed Operations</v>
          </cell>
          <cell r="G1141">
            <v>2023</v>
          </cell>
          <cell r="H1141">
            <v>27.8</v>
          </cell>
        </row>
        <row r="1142">
          <cell r="A1142" t="str">
            <v>2022M64BU_Anglo American Platinum Managed Operations</v>
          </cell>
          <cell r="B1142" t="str">
            <v>M64</v>
          </cell>
          <cell r="F1142" t="str">
            <v>Anglo American Platinum Managed Operations</v>
          </cell>
          <cell r="G1142">
            <v>2022</v>
          </cell>
          <cell r="H1142">
            <v>31.28</v>
          </cell>
        </row>
        <row r="1143">
          <cell r="A1143" t="str">
            <v>2022M65BU_Anglo American Platinum Managed Operations</v>
          </cell>
          <cell r="B1143" t="str">
            <v>M65</v>
          </cell>
          <cell r="F1143" t="str">
            <v>Anglo American Platinum Managed Operations</v>
          </cell>
          <cell r="G1143">
            <v>2022</v>
          </cell>
          <cell r="H1143">
            <v>31.28</v>
          </cell>
        </row>
        <row r="1144">
          <cell r="A1144" t="str">
            <v>2024M65BU_Anglo American Platinum Managed Operations</v>
          </cell>
          <cell r="B1144" t="str">
            <v>M65</v>
          </cell>
          <cell r="F1144" t="str">
            <v>Anglo American Platinum Managed Operations</v>
          </cell>
          <cell r="G1144">
            <v>2024</v>
          </cell>
          <cell r="H1144">
            <v>0</v>
          </cell>
        </row>
        <row r="1145">
          <cell r="A1145" t="str">
            <v>2023M65BU_Anglo American Platinum Managed Operations</v>
          </cell>
          <cell r="B1145" t="str">
            <v>M65</v>
          </cell>
          <cell r="F1145" t="str">
            <v>Anglo American Platinum Managed Operations</v>
          </cell>
          <cell r="G1145">
            <v>2023</v>
          </cell>
          <cell r="H1145">
            <v>27.8</v>
          </cell>
        </row>
        <row r="1146">
          <cell r="A1146" t="str">
            <v>2022M66BU_Anglo American Platinum Managed Operations</v>
          </cell>
          <cell r="B1146" t="str">
            <v>M66</v>
          </cell>
          <cell r="F1146" t="str">
            <v>Anglo American Platinum Managed Operations</v>
          </cell>
          <cell r="G1146">
            <v>2022</v>
          </cell>
          <cell r="H1146">
            <v>27.6</v>
          </cell>
        </row>
        <row r="1147">
          <cell r="A1147" t="str">
            <v>2024M66BU_Anglo American Platinum Managed Operations</v>
          </cell>
          <cell r="B1147" t="str">
            <v>M66</v>
          </cell>
          <cell r="F1147" t="str">
            <v>Anglo American Platinum Managed Operations</v>
          </cell>
          <cell r="G1147">
            <v>2024</v>
          </cell>
          <cell r="H1147">
            <v>0</v>
          </cell>
        </row>
        <row r="1148">
          <cell r="A1148" t="str">
            <v>2023M66BU_Anglo American Platinum Managed Operations</v>
          </cell>
          <cell r="B1148" t="str">
            <v>M66</v>
          </cell>
          <cell r="F1148" t="str">
            <v>Anglo American Platinum Managed Operations</v>
          </cell>
          <cell r="G1148">
            <v>2023</v>
          </cell>
          <cell r="H1148">
            <v>27.8</v>
          </cell>
        </row>
        <row r="1149">
          <cell r="A1149" t="str">
            <v>2023M67BU_Anglo American Platinum Managed Operations</v>
          </cell>
          <cell r="B1149" t="str">
            <v>M67</v>
          </cell>
          <cell r="F1149" t="str">
            <v>Anglo American Platinum Managed Operations</v>
          </cell>
          <cell r="G1149">
            <v>2023</v>
          </cell>
          <cell r="H1149">
            <v>114.65</v>
          </cell>
        </row>
        <row r="1150">
          <cell r="A1150" t="str">
            <v>2022M67BU_Anglo American Platinum Managed Operations</v>
          </cell>
          <cell r="B1150" t="str">
            <v>M67</v>
          </cell>
          <cell r="F1150" t="str">
            <v>Anglo American Platinum Managed Operations</v>
          </cell>
          <cell r="G1150">
            <v>2022</v>
          </cell>
          <cell r="H1150">
            <v>43.55</v>
          </cell>
        </row>
        <row r="1151">
          <cell r="A1151" t="str">
            <v>2024M67BU_Anglo American Platinum Managed Operations</v>
          </cell>
          <cell r="B1151" t="str">
            <v>M67</v>
          </cell>
          <cell r="F1151" t="str">
            <v>Anglo American Platinum Managed Operations</v>
          </cell>
          <cell r="G1151">
            <v>2024</v>
          </cell>
          <cell r="H1151">
            <v>30.41</v>
          </cell>
        </row>
        <row r="1152">
          <cell r="A1152" t="str">
            <v>2024M438BU_Anglo American Platinum Managed Operations</v>
          </cell>
          <cell r="B1152" t="str">
            <v>M438</v>
          </cell>
          <cell r="F1152" t="str">
            <v>Anglo American Platinum Managed Operations</v>
          </cell>
          <cell r="G1152">
            <v>2024</v>
          </cell>
          <cell r="H1152">
            <v>9</v>
          </cell>
        </row>
        <row r="1153">
          <cell r="A1153" t="str">
            <v>2022M438BU_Anglo American Platinum Managed Operations</v>
          </cell>
          <cell r="B1153" t="str">
            <v>M438</v>
          </cell>
          <cell r="F1153" t="str">
            <v>Anglo American Platinum Managed Operations</v>
          </cell>
          <cell r="G1153">
            <v>2022</v>
          </cell>
          <cell r="H1153">
            <v>10</v>
          </cell>
        </row>
        <row r="1154">
          <cell r="A1154" t="str">
            <v>2023M438BU_Anglo American Platinum Managed Operations</v>
          </cell>
          <cell r="B1154" t="str">
            <v>M438</v>
          </cell>
          <cell r="F1154" t="str">
            <v>Anglo American Platinum Managed Operations</v>
          </cell>
          <cell r="G1154">
            <v>2023</v>
          </cell>
          <cell r="H1154">
            <v>10</v>
          </cell>
        </row>
        <row r="1155">
          <cell r="A1155" t="str">
            <v>2023M439BU_Anglo American Platinum Managed Operations</v>
          </cell>
          <cell r="B1155" t="str">
            <v>M439</v>
          </cell>
          <cell r="F1155" t="str">
            <v>Anglo American Platinum Managed Operations</v>
          </cell>
          <cell r="G1155">
            <v>2023</v>
          </cell>
          <cell r="H1155">
            <v>10</v>
          </cell>
        </row>
        <row r="1156">
          <cell r="A1156" t="str">
            <v>2022M439BU_Anglo American Platinum Managed Operations</v>
          </cell>
          <cell r="B1156" t="str">
            <v>M439</v>
          </cell>
          <cell r="F1156" t="str">
            <v>Anglo American Platinum Managed Operations</v>
          </cell>
          <cell r="G1156">
            <v>2022</v>
          </cell>
          <cell r="H1156">
            <v>10</v>
          </cell>
        </row>
        <row r="1157">
          <cell r="A1157" t="str">
            <v>2024M439BU_Anglo American Platinum Managed Operations</v>
          </cell>
          <cell r="B1157" t="str">
            <v>M439</v>
          </cell>
          <cell r="F1157" t="str">
            <v>Anglo American Platinum Managed Operations</v>
          </cell>
          <cell r="G1157">
            <v>2024</v>
          </cell>
          <cell r="H1157">
            <v>9</v>
          </cell>
        </row>
        <row r="1158">
          <cell r="A1158" t="str">
            <v>2024M68BU_Anglo American Platinum Managed Operations</v>
          </cell>
          <cell r="B1158" t="str">
            <v>M68</v>
          </cell>
          <cell r="F1158" t="str">
            <v>Anglo American Platinum Managed Operations</v>
          </cell>
          <cell r="G1158">
            <v>2024</v>
          </cell>
          <cell r="H1158">
            <v>188481.15</v>
          </cell>
        </row>
        <row r="1159">
          <cell r="A1159" t="str">
            <v>2022M68BU_Anglo American Platinum Managed Operations</v>
          </cell>
          <cell r="B1159" t="str">
            <v>M68</v>
          </cell>
          <cell r="F1159" t="str">
            <v>Anglo American Platinum Managed Operations</v>
          </cell>
          <cell r="G1159">
            <v>2022</v>
          </cell>
          <cell r="H1159">
            <v>0.21</v>
          </cell>
        </row>
        <row r="1160">
          <cell r="A1160" t="str">
            <v>2023M68BU_Anglo American Platinum Managed Operations</v>
          </cell>
          <cell r="B1160" t="str">
            <v>M68</v>
          </cell>
          <cell r="F1160" t="str">
            <v>Anglo American Platinum Managed Operations</v>
          </cell>
          <cell r="G1160">
            <v>2023</v>
          </cell>
          <cell r="H1160">
            <v>122386.5</v>
          </cell>
        </row>
        <row r="1161">
          <cell r="A1161" t="str">
            <v>2022M69BU_Anglo American Platinum Managed Operations</v>
          </cell>
          <cell r="B1161" t="str">
            <v>M69</v>
          </cell>
          <cell r="F1161" t="str">
            <v>Anglo American Platinum Managed Operations</v>
          </cell>
          <cell r="G1161">
            <v>2022</v>
          </cell>
          <cell r="H1161">
            <v>6.26</v>
          </cell>
        </row>
        <row r="1162">
          <cell r="A1162" t="str">
            <v>2024M69BU_Anglo American Platinum Managed Operations</v>
          </cell>
          <cell r="B1162" t="str">
            <v>M69</v>
          </cell>
          <cell r="C1162" t="str">
            <v>Ml</v>
          </cell>
          <cell r="F1162" t="str">
            <v>Anglo American Platinum Managed Operations</v>
          </cell>
          <cell r="G1162">
            <v>2024</v>
          </cell>
          <cell r="H1162">
            <v>2578133.29</v>
          </cell>
        </row>
        <row r="1163">
          <cell r="A1163" t="str">
            <v>2023M69BU_Anglo American Platinum Managed Operations</v>
          </cell>
          <cell r="B1163" t="str">
            <v>M69</v>
          </cell>
          <cell r="C1163" t="str">
            <v>Ml</v>
          </cell>
          <cell r="F1163" t="str">
            <v>Anglo American Platinum Managed Operations</v>
          </cell>
          <cell r="G1163">
            <v>2023</v>
          </cell>
          <cell r="H1163">
            <v>3577264.78</v>
          </cell>
        </row>
        <row r="1164">
          <cell r="A1164" t="str">
            <v>2022M70BU_Anglo American Platinum Managed Operations</v>
          </cell>
          <cell r="B1164" t="str">
            <v>M70</v>
          </cell>
          <cell r="F1164" t="str">
            <v>Anglo American Platinum Managed Operations</v>
          </cell>
          <cell r="G1164">
            <v>2022</v>
          </cell>
          <cell r="H1164">
            <v>61456.47</v>
          </cell>
        </row>
        <row r="1165">
          <cell r="A1165" t="str">
            <v>2024M70BU_Anglo American Platinum Managed Operations</v>
          </cell>
          <cell r="B1165" t="str">
            <v>M70</v>
          </cell>
          <cell r="F1165" t="str">
            <v>Anglo American Platinum Managed Operations</v>
          </cell>
          <cell r="G1165">
            <v>2024</v>
          </cell>
          <cell r="H1165">
            <v>60169187</v>
          </cell>
        </row>
        <row r="1166">
          <cell r="A1166" t="str">
            <v>2023M70BU_Anglo American Platinum Managed Operations</v>
          </cell>
          <cell r="B1166" t="str">
            <v>M70</v>
          </cell>
          <cell r="F1166" t="str">
            <v>Anglo American Platinum Managed Operations</v>
          </cell>
          <cell r="G1166">
            <v>2023</v>
          </cell>
          <cell r="H1166">
            <v>61089159</v>
          </cell>
        </row>
        <row r="1167">
          <cell r="A1167" t="str">
            <v>2022M71BU_Anglo American Platinum Managed Operations</v>
          </cell>
          <cell r="B1167" t="str">
            <v>M71</v>
          </cell>
          <cell r="F1167" t="str">
            <v>Anglo American Platinum Managed Operations</v>
          </cell>
          <cell r="G1167">
            <v>2022</v>
          </cell>
          <cell r="H1167">
            <v>24396.05</v>
          </cell>
        </row>
        <row r="1168">
          <cell r="A1168" t="str">
            <v>2024M71BU_Anglo American Platinum Managed Operations</v>
          </cell>
          <cell r="B1168" t="str">
            <v>M71</v>
          </cell>
          <cell r="F1168" t="str">
            <v>Anglo American Platinum Managed Operations</v>
          </cell>
          <cell r="G1168">
            <v>2024</v>
          </cell>
          <cell r="H1168">
            <v>23077916.219999999</v>
          </cell>
        </row>
        <row r="1169">
          <cell r="A1169" t="str">
            <v>2023M71BU_Anglo American Platinum Managed Operations</v>
          </cell>
          <cell r="B1169" t="str">
            <v>M71</v>
          </cell>
          <cell r="F1169" t="str">
            <v>Anglo American Platinum Managed Operations</v>
          </cell>
          <cell r="G1169">
            <v>2023</v>
          </cell>
          <cell r="H1169">
            <v>23262983.18</v>
          </cell>
        </row>
        <row r="1170">
          <cell r="A1170" t="str">
            <v>2024M72BU_Anglo American Platinum Managed Operations</v>
          </cell>
          <cell r="B1170" t="str">
            <v>M72</v>
          </cell>
          <cell r="F1170" t="str">
            <v>Anglo American Platinum Managed Operations</v>
          </cell>
          <cell r="G1170">
            <v>2024</v>
          </cell>
          <cell r="H1170">
            <v>98110743.998999998</v>
          </cell>
        </row>
        <row r="1171">
          <cell r="A1171" t="str">
            <v>2022M72BU_Anglo American Platinum Managed Operations</v>
          </cell>
          <cell r="B1171" t="str">
            <v>M72</v>
          </cell>
          <cell r="F1171" t="str">
            <v>Anglo American Platinum Managed Operations</v>
          </cell>
          <cell r="G1171">
            <v>2022</v>
          </cell>
          <cell r="H1171">
            <v>94933.74</v>
          </cell>
        </row>
        <row r="1172">
          <cell r="A1172" t="str">
            <v>2023M72BU_Anglo American Platinum Managed Operations</v>
          </cell>
          <cell r="B1172" t="str">
            <v>M72</v>
          </cell>
          <cell r="F1172" t="str">
            <v>Anglo American Platinum Managed Operations</v>
          </cell>
          <cell r="G1172">
            <v>2023</v>
          </cell>
          <cell r="H1172">
            <v>95544866.560000002</v>
          </cell>
        </row>
        <row r="1173">
          <cell r="A1173" t="str">
            <v>2022M80BU_Anglo American Platinum Managed Operations</v>
          </cell>
          <cell r="B1173" t="str">
            <v>M80</v>
          </cell>
          <cell r="F1173" t="str">
            <v>Anglo American Platinum Managed Operations</v>
          </cell>
          <cell r="G1173">
            <v>2022</v>
          </cell>
          <cell r="H1173">
            <v>8078.29</v>
          </cell>
        </row>
        <row r="1174">
          <cell r="A1174" t="str">
            <v>2024M80BU_Anglo American Platinum Managed Operations</v>
          </cell>
          <cell r="B1174" t="str">
            <v>M80</v>
          </cell>
          <cell r="F1174" t="str">
            <v>Anglo American Platinum Managed Operations</v>
          </cell>
          <cell r="G1174">
            <v>2024</v>
          </cell>
          <cell r="H1174">
            <v>196524</v>
          </cell>
        </row>
        <row r="1175">
          <cell r="A1175" t="str">
            <v>2023M80BU_Anglo American Platinum Managed Operations</v>
          </cell>
          <cell r="B1175" t="str">
            <v>M80</v>
          </cell>
          <cell r="F1175" t="str">
            <v>Anglo American Platinum Managed Operations</v>
          </cell>
          <cell r="G1175">
            <v>2023</v>
          </cell>
          <cell r="H1175">
            <v>0</v>
          </cell>
        </row>
        <row r="1176">
          <cell r="A1176" t="str">
            <v>2022M82BU_Anglo American Platinum Managed Operations</v>
          </cell>
          <cell r="B1176" t="str">
            <v>M82</v>
          </cell>
          <cell r="F1176" t="str">
            <v>Anglo American Platinum Managed Operations</v>
          </cell>
          <cell r="G1176">
            <v>2022</v>
          </cell>
          <cell r="H1176">
            <v>1526351.17</v>
          </cell>
        </row>
        <row r="1177">
          <cell r="A1177" t="str">
            <v>2024M82BU_Anglo American Platinum Managed Operations</v>
          </cell>
          <cell r="B1177" t="str">
            <v>M82</v>
          </cell>
          <cell r="F1177" t="str">
            <v>Anglo American Platinum Managed Operations</v>
          </cell>
          <cell r="G1177">
            <v>2024</v>
          </cell>
          <cell r="H1177">
            <v>1674248669</v>
          </cell>
        </row>
        <row r="1178">
          <cell r="A1178" t="str">
            <v>2023M82BU_Anglo American Platinum Managed Operations</v>
          </cell>
          <cell r="B1178" t="str">
            <v>M82</v>
          </cell>
          <cell r="F1178" t="str">
            <v>Anglo American Platinum Managed Operations</v>
          </cell>
          <cell r="G1178">
            <v>2023</v>
          </cell>
          <cell r="H1178">
            <v>1599180075</v>
          </cell>
        </row>
        <row r="1179">
          <cell r="A1179" t="str">
            <v>2023M83BU_Anglo American Platinum Managed Operations</v>
          </cell>
          <cell r="B1179" t="str">
            <v>M83</v>
          </cell>
          <cell r="F1179" t="str">
            <v>Anglo American Platinum Managed Operations</v>
          </cell>
          <cell r="G1179">
            <v>2023</v>
          </cell>
          <cell r="H1179">
            <v>503771898.30000001</v>
          </cell>
        </row>
        <row r="1180">
          <cell r="A1180" t="str">
            <v>2022M83BU_Anglo American Platinum Managed Operations</v>
          </cell>
          <cell r="B1180" t="str">
            <v>M83</v>
          </cell>
          <cell r="F1180" t="str">
            <v>Anglo American Platinum Managed Operations</v>
          </cell>
          <cell r="G1180">
            <v>2022</v>
          </cell>
          <cell r="H1180">
            <v>484499.76</v>
          </cell>
        </row>
        <row r="1181">
          <cell r="A1181" t="str">
            <v>2024M83BU_Anglo American Platinum Managed Operations</v>
          </cell>
          <cell r="B1181" t="str">
            <v>M83</v>
          </cell>
          <cell r="F1181" t="str">
            <v>Anglo American Platinum Managed Operations</v>
          </cell>
          <cell r="G1181">
            <v>2024</v>
          </cell>
          <cell r="H1181">
            <v>522832349.11000001</v>
          </cell>
        </row>
        <row r="1182">
          <cell r="A1182" t="str">
            <v>2024M27BU_Anglo American Platinum Managed Operations</v>
          </cell>
          <cell r="B1182" t="str">
            <v>M27</v>
          </cell>
          <cell r="F1182" t="str">
            <v>Anglo American Platinum Managed Operations</v>
          </cell>
          <cell r="G1182">
            <v>2024</v>
          </cell>
          <cell r="H1182">
            <v>0</v>
          </cell>
        </row>
        <row r="1183">
          <cell r="A1183" t="str">
            <v>2022M27BU_Anglo American Platinum Managed Operations</v>
          </cell>
          <cell r="B1183" t="str">
            <v>M27</v>
          </cell>
          <cell r="F1183" t="str">
            <v>Anglo American Platinum Managed Operations</v>
          </cell>
          <cell r="G1183">
            <v>2022</v>
          </cell>
          <cell r="H1183">
            <v>0</v>
          </cell>
        </row>
        <row r="1184">
          <cell r="A1184" t="str">
            <v>2023M27BU_Anglo American Platinum Managed Operations</v>
          </cell>
          <cell r="B1184" t="str">
            <v>M27</v>
          </cell>
          <cell r="F1184" t="str">
            <v>Anglo American Platinum Managed Operations</v>
          </cell>
          <cell r="G1184">
            <v>2023</v>
          </cell>
          <cell r="H1184">
            <v>0</v>
          </cell>
        </row>
        <row r="1185">
          <cell r="A1185" t="str">
            <v>2023M28BU_Anglo American Platinum Managed Operations</v>
          </cell>
          <cell r="B1185" t="str">
            <v>M28</v>
          </cell>
          <cell r="F1185" t="str">
            <v>Anglo American Platinum Managed Operations</v>
          </cell>
          <cell r="G1185">
            <v>2023</v>
          </cell>
          <cell r="H1185">
            <v>0</v>
          </cell>
        </row>
        <row r="1186">
          <cell r="A1186" t="str">
            <v>2022M28BU_Anglo American Platinum Managed Operations</v>
          </cell>
          <cell r="B1186" t="str">
            <v>M28</v>
          </cell>
          <cell r="F1186" t="str">
            <v>Anglo American Platinum Managed Operations</v>
          </cell>
          <cell r="G1186">
            <v>2022</v>
          </cell>
          <cell r="H1186">
            <v>0</v>
          </cell>
        </row>
        <row r="1187">
          <cell r="A1187" t="str">
            <v>2024M28BU_Anglo American Platinum Managed Operations</v>
          </cell>
          <cell r="B1187" t="str">
            <v>M28</v>
          </cell>
          <cell r="F1187" t="str">
            <v>Anglo American Platinum Managed Operations</v>
          </cell>
          <cell r="G1187">
            <v>2024</v>
          </cell>
          <cell r="H1187">
            <v>0</v>
          </cell>
        </row>
        <row r="1188">
          <cell r="A1188" t="str">
            <v>2023M29BU_Anglo American Platinum Managed Operations</v>
          </cell>
          <cell r="B1188" t="str">
            <v>M29</v>
          </cell>
          <cell r="F1188" t="str">
            <v>Anglo American Platinum Managed Operations</v>
          </cell>
          <cell r="G1188">
            <v>2023</v>
          </cell>
          <cell r="H1188">
            <v>0</v>
          </cell>
        </row>
        <row r="1189">
          <cell r="A1189" t="str">
            <v>2024M29BU_Anglo American Platinum Managed Operations</v>
          </cell>
          <cell r="B1189" t="str">
            <v>M29</v>
          </cell>
          <cell r="F1189" t="str">
            <v>Anglo American Platinum Managed Operations</v>
          </cell>
          <cell r="G1189">
            <v>2024</v>
          </cell>
          <cell r="H1189">
            <v>0</v>
          </cell>
        </row>
        <row r="1190">
          <cell r="A1190" t="str">
            <v>2022M29BU_Anglo American Platinum Managed Operations</v>
          </cell>
          <cell r="B1190" t="str">
            <v>M29</v>
          </cell>
          <cell r="F1190" t="str">
            <v>Anglo American Platinum Managed Operations</v>
          </cell>
          <cell r="G1190">
            <v>2022</v>
          </cell>
          <cell r="H1190">
            <v>0</v>
          </cell>
        </row>
        <row r="1191">
          <cell r="A1191" t="str">
            <v>2022M30BU_Anglo American Platinum Managed Operations</v>
          </cell>
          <cell r="B1191" t="str">
            <v>M30</v>
          </cell>
          <cell r="F1191" t="str">
            <v>Anglo American Platinum Managed Operations</v>
          </cell>
          <cell r="G1191">
            <v>2022</v>
          </cell>
          <cell r="H1191">
            <v>0</v>
          </cell>
        </row>
        <row r="1192">
          <cell r="A1192" t="str">
            <v>2024M30BU_Anglo American Platinum Managed Operations</v>
          </cell>
          <cell r="B1192" t="str">
            <v>M30</v>
          </cell>
          <cell r="F1192" t="str">
            <v>Anglo American Platinum Managed Operations</v>
          </cell>
          <cell r="G1192">
            <v>2024</v>
          </cell>
          <cell r="H1192">
            <v>0</v>
          </cell>
        </row>
        <row r="1193">
          <cell r="A1193" t="str">
            <v>2023M30BU_Anglo American Platinum Managed Operations</v>
          </cell>
          <cell r="B1193" t="str">
            <v>M30</v>
          </cell>
          <cell r="F1193" t="str">
            <v>Anglo American Platinum Managed Operations</v>
          </cell>
          <cell r="G1193">
            <v>2023</v>
          </cell>
          <cell r="H1193">
            <v>0</v>
          </cell>
        </row>
        <row r="1194">
          <cell r="A1194" t="str">
            <v>2023M31BU_Anglo American Platinum Managed Operations</v>
          </cell>
          <cell r="B1194" t="str">
            <v>M31</v>
          </cell>
          <cell r="F1194" t="str">
            <v>Anglo American Platinum Managed Operations</v>
          </cell>
          <cell r="G1194">
            <v>2023</v>
          </cell>
          <cell r="H1194">
            <v>0</v>
          </cell>
        </row>
        <row r="1195">
          <cell r="A1195" t="str">
            <v>2022M31BU_Anglo American Platinum Managed Operations</v>
          </cell>
          <cell r="B1195" t="str">
            <v>M31</v>
          </cell>
          <cell r="F1195" t="str">
            <v>Anglo American Platinum Managed Operations</v>
          </cell>
          <cell r="G1195">
            <v>2022</v>
          </cell>
          <cell r="H1195">
            <v>0</v>
          </cell>
        </row>
        <row r="1196">
          <cell r="A1196" t="str">
            <v>2024M31BU_Anglo American Platinum Managed Operations</v>
          </cell>
          <cell r="B1196" t="str">
            <v>M31</v>
          </cell>
          <cell r="F1196" t="str">
            <v>Anglo American Platinum Managed Operations</v>
          </cell>
          <cell r="G1196">
            <v>2024</v>
          </cell>
          <cell r="H1196">
            <v>0</v>
          </cell>
        </row>
        <row r="1197">
          <cell r="A1197" t="str">
            <v>2023M32BU_Anglo American Platinum Managed Operations</v>
          </cell>
          <cell r="B1197" t="str">
            <v>M32</v>
          </cell>
          <cell r="F1197" t="str">
            <v>Anglo American Platinum Managed Operations</v>
          </cell>
          <cell r="G1197">
            <v>2023</v>
          </cell>
          <cell r="H1197">
            <v>0</v>
          </cell>
        </row>
        <row r="1198">
          <cell r="A1198" t="str">
            <v>2022M32BU_Anglo American Platinum Managed Operations</v>
          </cell>
          <cell r="B1198" t="str">
            <v>M32</v>
          </cell>
          <cell r="F1198" t="str">
            <v>Anglo American Platinum Managed Operations</v>
          </cell>
          <cell r="G1198">
            <v>2022</v>
          </cell>
          <cell r="H1198">
            <v>0</v>
          </cell>
        </row>
        <row r="1199">
          <cell r="A1199" t="str">
            <v>2024M32BU_Anglo American Platinum Managed Operations</v>
          </cell>
          <cell r="B1199" t="str">
            <v>M32</v>
          </cell>
          <cell r="F1199" t="str">
            <v>Anglo American Platinum Managed Operations</v>
          </cell>
          <cell r="G1199">
            <v>2024</v>
          </cell>
          <cell r="H1199">
            <v>0</v>
          </cell>
        </row>
        <row r="1200">
          <cell r="A1200" t="str">
            <v>2023M33BU_Anglo American Platinum Managed Operations</v>
          </cell>
          <cell r="B1200" t="str">
            <v>M33</v>
          </cell>
          <cell r="F1200" t="str">
            <v>Anglo American Platinum Managed Operations</v>
          </cell>
          <cell r="G1200">
            <v>2023</v>
          </cell>
          <cell r="H1200">
            <v>0</v>
          </cell>
        </row>
        <row r="1201">
          <cell r="A1201" t="str">
            <v>2022M33BU_Anglo American Platinum Managed Operations</v>
          </cell>
          <cell r="B1201" t="str">
            <v>M33</v>
          </cell>
          <cell r="F1201" t="str">
            <v>Anglo American Platinum Managed Operations</v>
          </cell>
          <cell r="G1201">
            <v>2022</v>
          </cell>
          <cell r="H1201">
            <v>0</v>
          </cell>
        </row>
        <row r="1202">
          <cell r="A1202" t="str">
            <v>2024M33BU_Anglo American Platinum Managed Operations</v>
          </cell>
          <cell r="B1202" t="str">
            <v>M33</v>
          </cell>
          <cell r="F1202" t="str">
            <v>Anglo American Platinum Managed Operations</v>
          </cell>
          <cell r="G1202">
            <v>2024</v>
          </cell>
          <cell r="H1202">
            <v>0</v>
          </cell>
        </row>
        <row r="1203">
          <cell r="A1203" t="str">
            <v>2024M34BU_Anglo American Platinum Managed Operations</v>
          </cell>
          <cell r="B1203" t="str">
            <v>M34</v>
          </cell>
          <cell r="F1203" t="str">
            <v>Anglo American Platinum Managed Operations</v>
          </cell>
          <cell r="G1203">
            <v>2024</v>
          </cell>
          <cell r="H1203">
            <v>0</v>
          </cell>
        </row>
        <row r="1204">
          <cell r="A1204" t="str">
            <v>2022M34BU_Anglo American Platinum Managed Operations</v>
          </cell>
          <cell r="B1204" t="str">
            <v>M34</v>
          </cell>
          <cell r="F1204" t="str">
            <v>Anglo American Platinum Managed Operations</v>
          </cell>
          <cell r="G1204">
            <v>2022</v>
          </cell>
          <cell r="H1204">
            <v>0</v>
          </cell>
        </row>
        <row r="1205">
          <cell r="A1205" t="str">
            <v>2023M34BU_Anglo American Platinum Managed Operations</v>
          </cell>
          <cell r="B1205" t="str">
            <v>M34</v>
          </cell>
          <cell r="F1205" t="str">
            <v>Anglo American Platinum Managed Operations</v>
          </cell>
          <cell r="G1205">
            <v>2023</v>
          </cell>
          <cell r="H1205">
            <v>0</v>
          </cell>
        </row>
        <row r="1206">
          <cell r="A1206" t="str">
            <v>2022M35BU_Anglo American Platinum Managed Operations</v>
          </cell>
          <cell r="B1206" t="str">
            <v>M35</v>
          </cell>
          <cell r="F1206" t="str">
            <v>Anglo American Platinum Managed Operations</v>
          </cell>
          <cell r="G1206">
            <v>2022</v>
          </cell>
          <cell r="H1206">
            <v>1</v>
          </cell>
        </row>
        <row r="1207">
          <cell r="A1207" t="str">
            <v>2024M35BU_Anglo American Platinum Managed Operations</v>
          </cell>
          <cell r="B1207" t="str">
            <v>M35</v>
          </cell>
          <cell r="F1207" t="str">
            <v>Anglo American Platinum Managed Operations</v>
          </cell>
          <cell r="G1207">
            <v>2024</v>
          </cell>
          <cell r="H1207">
            <v>1</v>
          </cell>
        </row>
        <row r="1208">
          <cell r="A1208" t="str">
            <v>2023M35BU_Anglo American Platinum Managed Operations</v>
          </cell>
          <cell r="B1208" t="str">
            <v>M35</v>
          </cell>
          <cell r="F1208" t="str">
            <v>Anglo American Platinum Managed Operations</v>
          </cell>
          <cell r="G1208">
            <v>2023</v>
          </cell>
          <cell r="H1208">
            <v>0</v>
          </cell>
        </row>
        <row r="1209">
          <cell r="A1209" t="str">
            <v>2022M36BU_Anglo American Platinum Managed Operations</v>
          </cell>
          <cell r="B1209" t="str">
            <v>M36</v>
          </cell>
          <cell r="F1209" t="str">
            <v>Anglo American Platinum Managed Operations</v>
          </cell>
          <cell r="G1209">
            <v>2022</v>
          </cell>
          <cell r="H1209">
            <v>0</v>
          </cell>
        </row>
        <row r="1210">
          <cell r="A1210" t="str">
            <v>2024M36BU_Anglo American Platinum Managed Operations</v>
          </cell>
          <cell r="B1210" t="str">
            <v>M36</v>
          </cell>
          <cell r="F1210" t="str">
            <v>Anglo American Platinum Managed Operations</v>
          </cell>
          <cell r="G1210">
            <v>2024</v>
          </cell>
          <cell r="H1210">
            <v>0</v>
          </cell>
        </row>
        <row r="1211">
          <cell r="A1211" t="str">
            <v>2023M36BU_Anglo American Platinum Managed Operations</v>
          </cell>
          <cell r="B1211" t="str">
            <v>M36</v>
          </cell>
          <cell r="F1211" t="str">
            <v>Anglo American Platinum Managed Operations</v>
          </cell>
          <cell r="G1211">
            <v>2023</v>
          </cell>
          <cell r="H1211">
            <v>0</v>
          </cell>
        </row>
        <row r="1212">
          <cell r="A1212" t="str">
            <v>2022M521BU_Anglo American Platinum Managed Operations</v>
          </cell>
          <cell r="B1212" t="str">
            <v>M521</v>
          </cell>
          <cell r="F1212" t="str">
            <v>Anglo American Platinum Managed Operations</v>
          </cell>
          <cell r="G1212">
            <v>2022</v>
          </cell>
          <cell r="H1212">
            <v>5</v>
          </cell>
        </row>
        <row r="1213">
          <cell r="A1213" t="str">
            <v>2024M521BU_Anglo American Platinum Managed Operations</v>
          </cell>
          <cell r="B1213" t="str">
            <v>M521</v>
          </cell>
          <cell r="F1213" t="str">
            <v>Anglo American Platinum Managed Operations</v>
          </cell>
          <cell r="G1213">
            <v>2024</v>
          </cell>
          <cell r="H1213">
            <v>8969414</v>
          </cell>
        </row>
        <row r="1214">
          <cell r="A1214" t="str">
            <v>2023M521BU_Anglo American Platinum Managed Operations</v>
          </cell>
          <cell r="B1214" t="str">
            <v>M521</v>
          </cell>
          <cell r="F1214" t="str">
            <v>Anglo American Platinum Managed Operations</v>
          </cell>
          <cell r="G1214">
            <v>2023</v>
          </cell>
          <cell r="H1214">
            <v>18360391</v>
          </cell>
        </row>
        <row r="1215">
          <cell r="A1215" t="str">
            <v>2022M522BU_Anglo American Platinum Managed Operations</v>
          </cell>
          <cell r="B1215" t="str">
            <v>M522</v>
          </cell>
          <cell r="F1215" t="str">
            <v>Anglo American Platinum Managed Operations</v>
          </cell>
          <cell r="G1215">
            <v>2022</v>
          </cell>
          <cell r="H1215">
            <v>5</v>
          </cell>
        </row>
        <row r="1216">
          <cell r="A1216" t="str">
            <v>2024M522BU_Anglo American Platinum Managed Operations</v>
          </cell>
          <cell r="B1216" t="str">
            <v>M522</v>
          </cell>
          <cell r="F1216" t="str">
            <v>Anglo American Platinum Managed Operations</v>
          </cell>
          <cell r="G1216">
            <v>2024</v>
          </cell>
          <cell r="H1216">
            <v>8969414</v>
          </cell>
        </row>
        <row r="1217">
          <cell r="A1217" t="str">
            <v>2023M522BU_Anglo American Platinum Managed Operations</v>
          </cell>
          <cell r="B1217" t="str">
            <v>M522</v>
          </cell>
          <cell r="F1217" t="str">
            <v>Anglo American Platinum Managed Operations</v>
          </cell>
          <cell r="G1217">
            <v>2023</v>
          </cell>
          <cell r="H1217">
            <v>18360391</v>
          </cell>
        </row>
        <row r="1218">
          <cell r="A1218" t="str">
            <v>2024M523BU_Anglo American Platinum Managed Operations</v>
          </cell>
          <cell r="B1218" t="str">
            <v>M523</v>
          </cell>
          <cell r="F1218" t="str">
            <v>Anglo American Platinum Managed Operations</v>
          </cell>
          <cell r="G1218">
            <v>2024</v>
          </cell>
          <cell r="H1218">
            <v>0</v>
          </cell>
        </row>
        <row r="1219">
          <cell r="A1219" t="str">
            <v>2022M523BU_Anglo American Platinum Managed Operations</v>
          </cell>
          <cell r="B1219" t="str">
            <v>M523</v>
          </cell>
          <cell r="F1219" t="str">
            <v>Anglo American Platinum Managed Operations</v>
          </cell>
          <cell r="G1219">
            <v>2022</v>
          </cell>
          <cell r="H1219">
            <v>0</v>
          </cell>
        </row>
        <row r="1220">
          <cell r="A1220" t="str">
            <v>2023M523BU_Anglo American Platinum Managed Operations</v>
          </cell>
          <cell r="B1220" t="str">
            <v>M523</v>
          </cell>
          <cell r="F1220" t="str">
            <v>Anglo American Platinum Managed Operations</v>
          </cell>
          <cell r="G1220">
            <v>2023</v>
          </cell>
          <cell r="H1220">
            <v>0</v>
          </cell>
        </row>
        <row r="1221">
          <cell r="A1221" t="str">
            <v>2022M73BU_Anglo American Platinum Managed Operations</v>
          </cell>
          <cell r="B1221" t="str">
            <v>M73</v>
          </cell>
          <cell r="F1221" t="str">
            <v>Anglo American Platinum Managed Operations</v>
          </cell>
          <cell r="G1221">
            <v>2022</v>
          </cell>
          <cell r="H1221">
            <v>0.02</v>
          </cell>
        </row>
        <row r="1222">
          <cell r="A1222" t="str">
            <v>2023M73BU_Anglo American Platinum Managed Operations</v>
          </cell>
          <cell r="B1222" t="str">
            <v>M73</v>
          </cell>
          <cell r="F1222" t="str">
            <v>Anglo American Platinum Managed Operations</v>
          </cell>
          <cell r="G1222">
            <v>2023</v>
          </cell>
          <cell r="H1222">
            <v>7.25</v>
          </cell>
        </row>
        <row r="1223">
          <cell r="A1223" t="str">
            <v>2024M73BU_Anglo American Platinum Managed Operations</v>
          </cell>
          <cell r="B1223" t="str">
            <v>M73</v>
          </cell>
          <cell r="F1223" t="str">
            <v>Anglo American Platinum Managed Operations</v>
          </cell>
          <cell r="G1223">
            <v>2024</v>
          </cell>
          <cell r="H1223">
            <v>0</v>
          </cell>
        </row>
        <row r="1224">
          <cell r="A1224" t="str">
            <v>2023M74BU_Anglo American Platinum Managed Operations</v>
          </cell>
          <cell r="B1224" t="str">
            <v>M74</v>
          </cell>
          <cell r="F1224" t="str">
            <v>Anglo American Platinum Managed Operations</v>
          </cell>
          <cell r="G1224">
            <v>2023</v>
          </cell>
          <cell r="H1224">
            <v>0</v>
          </cell>
        </row>
        <row r="1225">
          <cell r="A1225" t="str">
            <v>2024M74BU_Anglo American Platinum Managed Operations</v>
          </cell>
          <cell r="B1225" t="str">
            <v>M74</v>
          </cell>
          <cell r="F1225" t="str">
            <v>Anglo American Platinum Managed Operations</v>
          </cell>
          <cell r="G1225">
            <v>2024</v>
          </cell>
          <cell r="H1225">
            <v>0</v>
          </cell>
        </row>
        <row r="1226">
          <cell r="A1226" t="str">
            <v>2022M74BU_Anglo American Platinum Managed Operations</v>
          </cell>
          <cell r="B1226" t="str">
            <v>M74</v>
          </cell>
          <cell r="F1226" t="str">
            <v>Anglo American Platinum Managed Operations</v>
          </cell>
          <cell r="G1226">
            <v>2022</v>
          </cell>
          <cell r="H1226">
            <v>1.32</v>
          </cell>
        </row>
        <row r="1227">
          <cell r="A1227" t="str">
            <v>2023M75BU_Anglo American Platinum Managed Operations</v>
          </cell>
          <cell r="B1227" t="str">
            <v>M75</v>
          </cell>
          <cell r="F1227" t="str">
            <v>Anglo American Platinum Managed Operations</v>
          </cell>
          <cell r="G1227">
            <v>2023</v>
          </cell>
          <cell r="H1227">
            <v>0</v>
          </cell>
        </row>
        <row r="1228">
          <cell r="A1228" t="str">
            <v>2022M75BU_Anglo American Platinum Managed Operations</v>
          </cell>
          <cell r="B1228" t="str">
            <v>M75</v>
          </cell>
          <cell r="F1228" t="str">
            <v>Anglo American Platinum Managed Operations</v>
          </cell>
          <cell r="G1228">
            <v>2022</v>
          </cell>
          <cell r="H1228">
            <v>10.119999999999999</v>
          </cell>
        </row>
        <row r="1229">
          <cell r="A1229" t="str">
            <v>2024M75BU_Anglo American Platinum Managed Operations</v>
          </cell>
          <cell r="B1229" t="str">
            <v>M75</v>
          </cell>
          <cell r="F1229" t="str">
            <v>Anglo American Platinum Managed Operations</v>
          </cell>
          <cell r="G1229">
            <v>2024</v>
          </cell>
          <cell r="H1229">
            <v>0</v>
          </cell>
        </row>
        <row r="1230">
          <cell r="A1230" t="str">
            <v>2022M78BU_Anglo American Platinum Managed Operations</v>
          </cell>
          <cell r="B1230" t="str">
            <v>M78</v>
          </cell>
          <cell r="F1230" t="str">
            <v>Anglo American Platinum Managed Operations</v>
          </cell>
          <cell r="G1230">
            <v>2022</v>
          </cell>
          <cell r="H1230">
            <v>3205.87</v>
          </cell>
        </row>
        <row r="1231">
          <cell r="A1231" t="str">
            <v>2024M78BU_Anglo American Platinum Managed Operations</v>
          </cell>
          <cell r="B1231" t="str">
            <v>M78</v>
          </cell>
          <cell r="F1231" t="str">
            <v>Anglo American Platinum Managed Operations</v>
          </cell>
          <cell r="G1231">
            <v>2024</v>
          </cell>
          <cell r="H1231">
            <v>3044.45</v>
          </cell>
        </row>
        <row r="1232">
          <cell r="A1232" t="str">
            <v>2023M78BU_Anglo American Platinum Managed Operations</v>
          </cell>
          <cell r="B1232" t="str">
            <v>M78</v>
          </cell>
          <cell r="F1232" t="str">
            <v>Anglo American Platinum Managed Operations</v>
          </cell>
          <cell r="G1232">
            <v>2023</v>
          </cell>
          <cell r="H1232">
            <v>3330</v>
          </cell>
        </row>
        <row r="1233">
          <cell r="A1233" t="str">
            <v>2022M79BU_Anglo American Platinum Managed Operations</v>
          </cell>
          <cell r="B1233" t="str">
            <v>M79</v>
          </cell>
          <cell r="F1233" t="str">
            <v>Anglo American Platinum Managed Operations</v>
          </cell>
          <cell r="G1233">
            <v>2022</v>
          </cell>
          <cell r="H1233">
            <v>76.33</v>
          </cell>
        </row>
        <row r="1234">
          <cell r="A1234" t="str">
            <v>2023M79BU_Anglo American Platinum Managed Operations</v>
          </cell>
          <cell r="B1234" t="str">
            <v>M79</v>
          </cell>
          <cell r="F1234" t="str">
            <v>Anglo American Platinum Managed Operations</v>
          </cell>
          <cell r="G1234">
            <v>2023</v>
          </cell>
          <cell r="H1234">
            <v>79.290000000000006</v>
          </cell>
        </row>
        <row r="1235">
          <cell r="A1235" t="str">
            <v>2024M79BU_Anglo American Platinum Managed Operations</v>
          </cell>
          <cell r="B1235" t="str">
            <v>M79</v>
          </cell>
          <cell r="F1235" t="str">
            <v>Anglo American Platinum Managed Operations</v>
          </cell>
          <cell r="G1235">
            <v>2024</v>
          </cell>
          <cell r="H1235">
            <v>72.489999999999995</v>
          </cell>
        </row>
        <row r="1236">
          <cell r="A1236" t="str">
            <v>2023M84BU_Anglo American Platinum Managed Operations</v>
          </cell>
          <cell r="B1236" t="str">
            <v>M84</v>
          </cell>
          <cell r="F1236" t="str">
            <v>Anglo American Platinum Managed Operations</v>
          </cell>
          <cell r="G1236">
            <v>2023</v>
          </cell>
          <cell r="H1236">
            <v>14438.48</v>
          </cell>
        </row>
        <row r="1237">
          <cell r="A1237" t="str">
            <v>2024M84BU_Anglo American Platinum Managed Operations</v>
          </cell>
          <cell r="B1237" t="str">
            <v>M84</v>
          </cell>
          <cell r="F1237" t="str">
            <v>Anglo American Platinum Managed Operations</v>
          </cell>
          <cell r="G1237">
            <v>2024</v>
          </cell>
          <cell r="H1237">
            <v>13370.04</v>
          </cell>
        </row>
        <row r="1238">
          <cell r="A1238" t="str">
            <v>2022M84BU_Anglo American Platinum Managed Operations</v>
          </cell>
          <cell r="B1238" t="str">
            <v>M84</v>
          </cell>
          <cell r="F1238" t="str">
            <v>Anglo American Platinum Managed Operations</v>
          </cell>
          <cell r="G1238">
            <v>2022</v>
          </cell>
          <cell r="H1238">
            <v>11881.44</v>
          </cell>
        </row>
        <row r="1239">
          <cell r="A1239" t="str">
            <v>2023M85BU_Anglo American Platinum Managed Operations</v>
          </cell>
          <cell r="B1239" t="str">
            <v>M85</v>
          </cell>
          <cell r="F1239" t="str">
            <v>Anglo American Platinum Managed Operations</v>
          </cell>
          <cell r="G1239">
            <v>2023</v>
          </cell>
          <cell r="H1239">
            <v>4302.62</v>
          </cell>
        </row>
        <row r="1240">
          <cell r="A1240" t="str">
            <v>2024M85BU_Anglo American Platinum Managed Operations</v>
          </cell>
          <cell r="B1240" t="str">
            <v>M85</v>
          </cell>
          <cell r="F1240" t="str">
            <v>Anglo American Platinum Managed Operations</v>
          </cell>
          <cell r="G1240">
            <v>2024</v>
          </cell>
          <cell r="H1240">
            <v>1586.86</v>
          </cell>
        </row>
        <row r="1241">
          <cell r="A1241" t="str">
            <v>2022M85BU_Anglo American Platinum Managed Operations</v>
          </cell>
          <cell r="B1241" t="str">
            <v>M85</v>
          </cell>
          <cell r="F1241" t="str">
            <v>Anglo American Platinum Managed Operations</v>
          </cell>
          <cell r="G1241">
            <v>2022</v>
          </cell>
          <cell r="H1241">
            <v>2959.62</v>
          </cell>
        </row>
        <row r="1242">
          <cell r="A1242" t="str">
            <v>2022M86BU_Anglo American Platinum Managed Operations</v>
          </cell>
          <cell r="B1242" t="str">
            <v>M86</v>
          </cell>
          <cell r="F1242" t="str">
            <v>Anglo American Platinum Managed Operations</v>
          </cell>
          <cell r="G1242">
            <v>2022</v>
          </cell>
          <cell r="H1242">
            <v>2114.8200000000002</v>
          </cell>
        </row>
        <row r="1243">
          <cell r="A1243" t="str">
            <v>2024M86BU_Anglo American Platinum Managed Operations</v>
          </cell>
          <cell r="B1243" t="str">
            <v>M86</v>
          </cell>
          <cell r="F1243" t="str">
            <v>Anglo American Platinum Managed Operations</v>
          </cell>
          <cell r="G1243">
            <v>2024</v>
          </cell>
          <cell r="H1243">
            <v>63.353999999999999</v>
          </cell>
        </row>
        <row r="1244">
          <cell r="A1244" t="str">
            <v>2023M86BU_Anglo American Platinum Managed Operations</v>
          </cell>
          <cell r="B1244" t="str">
            <v>M86</v>
          </cell>
          <cell r="F1244" t="str">
            <v>Anglo American Platinum Managed Operations</v>
          </cell>
          <cell r="G1244">
            <v>2023</v>
          </cell>
          <cell r="H1244">
            <v>611.83000000000004</v>
          </cell>
        </row>
        <row r="1245">
          <cell r="A1245" t="str">
            <v>2022M87BU_Anglo American Platinum Managed Operations</v>
          </cell>
          <cell r="B1245" t="str">
            <v>M87</v>
          </cell>
          <cell r="F1245" t="str">
            <v>Anglo American Platinum Managed Operations</v>
          </cell>
          <cell r="G1245">
            <v>2022</v>
          </cell>
          <cell r="H1245">
            <v>67.42</v>
          </cell>
        </row>
        <row r="1246">
          <cell r="A1246" t="str">
            <v>2024M87BU_Anglo American Platinum Managed Operations</v>
          </cell>
          <cell r="B1246" t="str">
            <v>M87</v>
          </cell>
          <cell r="F1246" t="str">
            <v>Anglo American Platinum Managed Operations</v>
          </cell>
          <cell r="G1246">
            <v>2024</v>
          </cell>
          <cell r="H1246">
            <v>2859.9</v>
          </cell>
        </row>
        <row r="1247">
          <cell r="A1247" t="str">
            <v>2023M87BU_Anglo American Platinum Managed Operations</v>
          </cell>
          <cell r="B1247" t="str">
            <v>M87</v>
          </cell>
          <cell r="F1247" t="str">
            <v>Anglo American Platinum Managed Operations</v>
          </cell>
          <cell r="G1247">
            <v>2023</v>
          </cell>
          <cell r="H1247">
            <v>303.3</v>
          </cell>
        </row>
        <row r="1248">
          <cell r="A1248" t="str">
            <v>2023M88BU_Anglo American Platinum Managed Operations</v>
          </cell>
          <cell r="B1248" t="str">
            <v>M88</v>
          </cell>
          <cell r="F1248" t="str">
            <v>Anglo American Platinum Managed Operations</v>
          </cell>
          <cell r="G1248">
            <v>2023</v>
          </cell>
          <cell r="H1248">
            <v>8063.6</v>
          </cell>
        </row>
        <row r="1249">
          <cell r="A1249" t="str">
            <v>2024M88BU_Anglo American Platinum Managed Operations</v>
          </cell>
          <cell r="B1249" t="str">
            <v>M88</v>
          </cell>
          <cell r="F1249" t="str">
            <v>Anglo American Platinum Managed Operations</v>
          </cell>
          <cell r="G1249">
            <v>2024</v>
          </cell>
          <cell r="H1249">
            <v>2767.12</v>
          </cell>
        </row>
        <row r="1250">
          <cell r="A1250" t="str">
            <v>2022M88BU_Anglo American Platinum Managed Operations</v>
          </cell>
          <cell r="B1250" t="str">
            <v>M88</v>
          </cell>
          <cell r="F1250" t="str">
            <v>Anglo American Platinum Managed Operations</v>
          </cell>
          <cell r="G1250">
            <v>2022</v>
          </cell>
          <cell r="H1250">
            <v>11881.44</v>
          </cell>
        </row>
        <row r="1251">
          <cell r="A1251" t="str">
            <v>2023M89BU_Anglo American Platinum Managed Operations</v>
          </cell>
          <cell r="B1251" t="str">
            <v>M89</v>
          </cell>
          <cell r="F1251" t="str">
            <v>Anglo American Platinum Managed Operations</v>
          </cell>
          <cell r="G1251">
            <v>2023</v>
          </cell>
          <cell r="H1251">
            <v>3593.79</v>
          </cell>
        </row>
        <row r="1252">
          <cell r="A1252" t="str">
            <v>2024M89BU_Anglo American Platinum Managed Operations</v>
          </cell>
          <cell r="B1252" t="str">
            <v>M89</v>
          </cell>
          <cell r="F1252" t="str">
            <v>Anglo American Platinum Managed Operations</v>
          </cell>
          <cell r="G1252">
            <v>2024</v>
          </cell>
          <cell r="H1252">
            <v>1542.19</v>
          </cell>
        </row>
        <row r="1253">
          <cell r="A1253" t="str">
            <v>2022M89BU_Anglo American Platinum Managed Operations</v>
          </cell>
          <cell r="B1253" t="str">
            <v>M89</v>
          </cell>
          <cell r="F1253" t="str">
            <v>Anglo American Platinum Managed Operations</v>
          </cell>
          <cell r="G1253">
            <v>2022</v>
          </cell>
          <cell r="H1253">
            <v>2959.62</v>
          </cell>
        </row>
        <row r="1254">
          <cell r="A1254" t="str">
            <v>2022M90BU_Anglo American Platinum Managed Operations</v>
          </cell>
          <cell r="B1254" t="str">
            <v>M90</v>
          </cell>
          <cell r="F1254" t="str">
            <v>Anglo American Platinum Managed Operations</v>
          </cell>
          <cell r="G1254">
            <v>2022</v>
          </cell>
          <cell r="H1254">
            <v>2114.8200000000002</v>
          </cell>
        </row>
        <row r="1255">
          <cell r="A1255" t="str">
            <v>2024M90BU_Anglo American Platinum Managed Operations</v>
          </cell>
          <cell r="B1255" t="str">
            <v>M90</v>
          </cell>
          <cell r="F1255" t="str">
            <v>Anglo American Platinum Managed Operations</v>
          </cell>
          <cell r="G1255">
            <v>2024</v>
          </cell>
          <cell r="H1255">
            <v>836.33799999999997</v>
          </cell>
        </row>
        <row r="1256">
          <cell r="A1256" t="str">
            <v>2023M90BU_Anglo American Platinum Managed Operations</v>
          </cell>
          <cell r="B1256" t="str">
            <v>M90</v>
          </cell>
          <cell r="F1256" t="str">
            <v>Anglo American Platinum Managed Operations</v>
          </cell>
          <cell r="G1256">
            <v>2023</v>
          </cell>
          <cell r="H1256">
            <v>1391.65</v>
          </cell>
        </row>
        <row r="1257">
          <cell r="A1257" t="str">
            <v>2024M91BU_Anglo American Platinum Managed Operations</v>
          </cell>
          <cell r="B1257" t="str">
            <v>M91</v>
          </cell>
          <cell r="F1257" t="str">
            <v>Anglo American Platinum Managed Operations</v>
          </cell>
          <cell r="G1257">
            <v>2024</v>
          </cell>
          <cell r="H1257">
            <v>913.94</v>
          </cell>
        </row>
        <row r="1258">
          <cell r="A1258" t="str">
            <v>2022M91BU_Anglo American Platinum Managed Operations</v>
          </cell>
          <cell r="B1258" t="str">
            <v>M91</v>
          </cell>
          <cell r="F1258" t="str">
            <v>Anglo American Platinum Managed Operations</v>
          </cell>
          <cell r="G1258">
            <v>2022</v>
          </cell>
          <cell r="H1258">
            <v>67.42</v>
          </cell>
        </row>
        <row r="1259">
          <cell r="A1259" t="str">
            <v>2023M91BU_Anglo American Platinum Managed Operations</v>
          </cell>
          <cell r="B1259" t="str">
            <v>M91</v>
          </cell>
          <cell r="F1259" t="str">
            <v>Anglo American Platinum Managed Operations</v>
          </cell>
          <cell r="G1259">
            <v>2023</v>
          </cell>
          <cell r="H1259">
            <v>103.76</v>
          </cell>
        </row>
        <row r="1260">
          <cell r="A1260" t="str">
            <v>2022M37BU_Anglo American Platinum Managed Operations</v>
          </cell>
          <cell r="B1260" t="str">
            <v>M37</v>
          </cell>
          <cell r="F1260" t="str">
            <v>Anglo American Platinum Managed Operations</v>
          </cell>
          <cell r="G1260">
            <v>2022</v>
          </cell>
          <cell r="H1260">
            <v>0</v>
          </cell>
        </row>
        <row r="1261">
          <cell r="A1261" t="str">
            <v>2024M37BU_Anglo American Platinum Managed Operations</v>
          </cell>
          <cell r="B1261" t="str">
            <v>M37</v>
          </cell>
          <cell r="F1261" t="str">
            <v>Anglo American Platinum Managed Operations</v>
          </cell>
          <cell r="G1261">
            <v>2024</v>
          </cell>
          <cell r="H1261">
            <v>0</v>
          </cell>
        </row>
        <row r="1262">
          <cell r="A1262" t="str">
            <v>2023M37BU_Anglo American Platinum Managed Operations</v>
          </cell>
          <cell r="B1262" t="str">
            <v>M37</v>
          </cell>
          <cell r="F1262" t="str">
            <v>Anglo American Platinum Managed Operations</v>
          </cell>
          <cell r="G1262">
            <v>2023</v>
          </cell>
          <cell r="H1262">
            <v>0</v>
          </cell>
        </row>
        <row r="1263">
          <cell r="A1263" t="str">
            <v>2024M38BU_Anglo American Platinum Managed Operations</v>
          </cell>
          <cell r="B1263" t="str">
            <v>M38</v>
          </cell>
          <cell r="F1263" t="str">
            <v>Anglo American Platinum Managed Operations</v>
          </cell>
          <cell r="G1263">
            <v>2024</v>
          </cell>
          <cell r="H1263">
            <v>0</v>
          </cell>
        </row>
        <row r="1264">
          <cell r="A1264" t="str">
            <v>2022M38BU_Anglo American Platinum Managed Operations</v>
          </cell>
          <cell r="B1264" t="str">
            <v>M38</v>
          </cell>
          <cell r="F1264" t="str">
            <v>Anglo American Platinum Managed Operations</v>
          </cell>
          <cell r="G1264">
            <v>2022</v>
          </cell>
          <cell r="H1264">
            <v>0</v>
          </cell>
        </row>
        <row r="1265">
          <cell r="A1265" t="str">
            <v>2023M38BU_Anglo American Platinum Managed Operations</v>
          </cell>
          <cell r="B1265" t="str">
            <v>M38</v>
          </cell>
          <cell r="F1265" t="str">
            <v>Anglo American Platinum Managed Operations</v>
          </cell>
          <cell r="G1265">
            <v>2023</v>
          </cell>
          <cell r="H1265">
            <v>0</v>
          </cell>
        </row>
        <row r="1266">
          <cell r="A1266" t="str">
            <v>2023M39BU_Anglo American Platinum Managed Operations</v>
          </cell>
          <cell r="B1266" t="str">
            <v>M39</v>
          </cell>
          <cell r="F1266" t="str">
            <v>Anglo American Platinum Managed Operations</v>
          </cell>
          <cell r="G1266">
            <v>2023</v>
          </cell>
          <cell r="H1266">
            <v>0</v>
          </cell>
        </row>
        <row r="1267">
          <cell r="A1267" t="str">
            <v>2022M39BU_Anglo American Platinum Managed Operations</v>
          </cell>
          <cell r="B1267" t="str">
            <v>M39</v>
          </cell>
          <cell r="F1267" t="str">
            <v>Anglo American Platinum Managed Operations</v>
          </cell>
          <cell r="G1267">
            <v>2022</v>
          </cell>
          <cell r="H1267">
            <v>0</v>
          </cell>
        </row>
        <row r="1268">
          <cell r="A1268" t="str">
            <v>2024M39BU_Anglo American Platinum Managed Operations</v>
          </cell>
          <cell r="B1268" t="str">
            <v>M39</v>
          </cell>
          <cell r="F1268" t="str">
            <v>Anglo American Platinum Managed Operations</v>
          </cell>
          <cell r="G1268">
            <v>2024</v>
          </cell>
          <cell r="H1268">
            <v>0</v>
          </cell>
        </row>
        <row r="1269">
          <cell r="A1269" t="str">
            <v>2022M40BU_Anglo American Platinum Managed Operations</v>
          </cell>
          <cell r="B1269" t="str">
            <v>M40</v>
          </cell>
          <cell r="F1269" t="str">
            <v>Anglo American Platinum Managed Operations</v>
          </cell>
          <cell r="G1269">
            <v>2022</v>
          </cell>
          <cell r="H1269" t="str">
            <v>n/a</v>
          </cell>
        </row>
        <row r="1270">
          <cell r="A1270" t="str">
            <v>2024M40BU_Anglo American Platinum Managed Operations</v>
          </cell>
          <cell r="B1270" t="str">
            <v>M40</v>
          </cell>
          <cell r="F1270" t="str">
            <v>Anglo American Platinum Managed Operations</v>
          </cell>
          <cell r="G1270">
            <v>2024</v>
          </cell>
          <cell r="H1270">
            <v>0</v>
          </cell>
        </row>
        <row r="1271">
          <cell r="A1271" t="str">
            <v>2023M40BU_Anglo American Platinum Managed Operations</v>
          </cell>
          <cell r="B1271" t="str">
            <v>M40</v>
          </cell>
          <cell r="F1271" t="str">
            <v>Anglo American Platinum Managed Operations</v>
          </cell>
          <cell r="G1271">
            <v>2023</v>
          </cell>
          <cell r="H1271">
            <v>0</v>
          </cell>
        </row>
        <row r="1272">
          <cell r="A1272" t="str">
            <v>2024M41BU_Anglo American Platinum Managed Operations</v>
          </cell>
          <cell r="B1272" t="str">
            <v>M41</v>
          </cell>
          <cell r="C1272" t="str">
            <v>Per 100,000 employees</v>
          </cell>
          <cell r="F1272" t="str">
            <v>Anglo American Platinum Managed Operations</v>
          </cell>
          <cell r="G1272">
            <v>2024</v>
          </cell>
          <cell r="H1272">
            <v>5.0199999999999996</v>
          </cell>
        </row>
        <row r="1273">
          <cell r="A1273" t="str">
            <v>2022M41BU_Anglo American Platinum Managed Operations</v>
          </cell>
          <cell r="B1273" t="str">
            <v>M41</v>
          </cell>
          <cell r="F1273" t="str">
            <v>Anglo American Platinum Managed Operations</v>
          </cell>
          <cell r="G1273">
            <v>2022</v>
          </cell>
          <cell r="H1273">
            <v>4.75</v>
          </cell>
        </row>
        <row r="1274">
          <cell r="A1274" t="str">
            <v>2023M41BU_Anglo American Platinum Managed Operations</v>
          </cell>
          <cell r="B1274" t="str">
            <v>M41</v>
          </cell>
          <cell r="C1274" t="str">
            <v>Per 100,000 employees</v>
          </cell>
          <cell r="F1274" t="str">
            <v>Anglo American Platinum Managed Operations</v>
          </cell>
          <cell r="G1274">
            <v>2023</v>
          </cell>
          <cell r="H1274">
            <v>0</v>
          </cell>
        </row>
        <row r="1275">
          <cell r="A1275" t="str">
            <v>2023M337BU_Anglo American Platinum Managed Operations</v>
          </cell>
          <cell r="B1275" t="str">
            <v>M337</v>
          </cell>
          <cell r="F1275" t="str">
            <v>Anglo American Platinum Managed Operations</v>
          </cell>
          <cell r="G1275">
            <v>2023</v>
          </cell>
          <cell r="H1275">
            <v>65.8</v>
          </cell>
        </row>
        <row r="1276">
          <cell r="A1276" t="str">
            <v>2024M337BU_Anglo American Platinum Managed Operations</v>
          </cell>
          <cell r="B1276" t="str">
            <v>M337</v>
          </cell>
          <cell r="F1276" t="str">
            <v>Anglo American Platinum Managed Operations</v>
          </cell>
          <cell r="G1276">
            <v>2024</v>
          </cell>
          <cell r="H1276">
            <v>0.7</v>
          </cell>
        </row>
        <row r="1277">
          <cell r="A1277" t="str">
            <v>2022M337BU_Anglo American Platinum Managed Operations</v>
          </cell>
          <cell r="B1277" t="str">
            <v>M337</v>
          </cell>
          <cell r="F1277" t="str">
            <v>Anglo American Platinum Managed Operations</v>
          </cell>
          <cell r="G1277">
            <v>2022</v>
          </cell>
          <cell r="H1277">
            <v>0.68899999999999995</v>
          </cell>
        </row>
        <row r="1278">
          <cell r="A1278" t="str">
            <v>2023M338BU_Anglo American Platinum Managed Operations</v>
          </cell>
          <cell r="B1278" t="str">
            <v>M338</v>
          </cell>
          <cell r="C1278" t="str">
            <v>Ml('000m3)</v>
          </cell>
          <cell r="F1278" t="str">
            <v>Anglo American Platinum Managed Operations</v>
          </cell>
          <cell r="G1278">
            <v>2023</v>
          </cell>
          <cell r="H1278">
            <v>-2251</v>
          </cell>
        </row>
        <row r="1279">
          <cell r="A1279" t="str">
            <v>2022M338BU_Anglo American Platinum Managed Operations</v>
          </cell>
          <cell r="B1279" t="str">
            <v>M338</v>
          </cell>
          <cell r="F1279" t="str">
            <v>Anglo American Platinum Managed Operations</v>
          </cell>
          <cell r="G1279">
            <v>2022</v>
          </cell>
          <cell r="H1279">
            <v>-815</v>
          </cell>
        </row>
        <row r="1280">
          <cell r="A1280" t="str">
            <v>2024M338BU_Anglo American Platinum Managed Operations</v>
          </cell>
          <cell r="B1280" t="str">
            <v>M338</v>
          </cell>
          <cell r="C1280" t="str">
            <v>Ml('000m3)</v>
          </cell>
          <cell r="F1280" t="str">
            <v>Anglo American Platinum Managed Operations</v>
          </cell>
          <cell r="G1280">
            <v>2024</v>
          </cell>
          <cell r="H1280">
            <v>353</v>
          </cell>
        </row>
        <row r="1281">
          <cell r="A1281" t="str">
            <v>2023M339BU_Anglo American Platinum Managed Operations</v>
          </cell>
          <cell r="B1281" t="str">
            <v>M339</v>
          </cell>
          <cell r="C1281" t="str">
            <v>Ml('000m3)</v>
          </cell>
          <cell r="F1281" t="str">
            <v>Anglo American Platinum Managed Operations</v>
          </cell>
          <cell r="G1281">
            <v>2023</v>
          </cell>
          <cell r="H1281">
            <v>112276</v>
          </cell>
        </row>
        <row r="1282">
          <cell r="A1282" t="str">
            <v>2022M339BU_Anglo American Platinum Managed Operations</v>
          </cell>
          <cell r="B1282" t="str">
            <v>M339</v>
          </cell>
          <cell r="F1282" t="str">
            <v>Anglo American Platinum Managed Operations</v>
          </cell>
          <cell r="G1282">
            <v>2022</v>
          </cell>
          <cell r="H1282">
            <v>118232</v>
          </cell>
        </row>
        <row r="1283">
          <cell r="A1283" t="str">
            <v>2024M339BU_Anglo American Platinum Managed Operations</v>
          </cell>
          <cell r="B1283" t="str">
            <v>M339</v>
          </cell>
          <cell r="C1283" t="str">
            <v>Ml('000m3)</v>
          </cell>
          <cell r="F1283" t="str">
            <v>Anglo American Platinum Managed Operations</v>
          </cell>
          <cell r="G1283">
            <v>2024</v>
          </cell>
          <cell r="H1283">
            <v>99397</v>
          </cell>
        </row>
        <row r="1284">
          <cell r="A1284" t="str">
            <v>2022M340BU_Anglo American Platinum Managed Operations</v>
          </cell>
          <cell r="B1284" t="str">
            <v>M340</v>
          </cell>
          <cell r="F1284" t="str">
            <v>Anglo American Platinum Managed Operations</v>
          </cell>
          <cell r="G1284">
            <v>2022</v>
          </cell>
          <cell r="H1284">
            <v>89526</v>
          </cell>
        </row>
        <row r="1285">
          <cell r="A1285" t="str">
            <v>2023M340BU_Anglo American Platinum Managed Operations</v>
          </cell>
          <cell r="B1285" t="str">
            <v>M340</v>
          </cell>
          <cell r="C1285" t="str">
            <v>Ml('000m3)</v>
          </cell>
          <cell r="F1285" t="str">
            <v>Anglo American Platinum Managed Operations</v>
          </cell>
          <cell r="G1285">
            <v>2023</v>
          </cell>
          <cell r="H1285">
            <v>84245</v>
          </cell>
        </row>
        <row r="1286">
          <cell r="A1286" t="str">
            <v>2024M340BU_Anglo American Platinum Managed Operations</v>
          </cell>
          <cell r="B1286" t="str">
            <v>M340</v>
          </cell>
          <cell r="C1286" t="str">
            <v>Ml('000m3)</v>
          </cell>
          <cell r="F1286" t="str">
            <v>Anglo American Platinum Managed Operations</v>
          </cell>
          <cell r="G1286">
            <v>2024</v>
          </cell>
          <cell r="H1286">
            <v>69682</v>
          </cell>
        </row>
        <row r="1287">
          <cell r="A1287" t="str">
            <v>2022M341BU_Anglo American Platinum Managed Operations</v>
          </cell>
          <cell r="B1287" t="str">
            <v>M341</v>
          </cell>
          <cell r="F1287" t="str">
            <v>Anglo American Platinum Managed Operations</v>
          </cell>
          <cell r="G1287">
            <v>2022</v>
          </cell>
          <cell r="H1287">
            <v>1105</v>
          </cell>
        </row>
        <row r="1288">
          <cell r="A1288" t="str">
            <v>2024M341BU_Anglo American Platinum Managed Operations</v>
          </cell>
          <cell r="B1288" t="str">
            <v>M341</v>
          </cell>
          <cell r="C1288" t="str">
            <v>Ml('000m3)</v>
          </cell>
          <cell r="F1288" t="str">
            <v>Anglo American Platinum Managed Operations</v>
          </cell>
          <cell r="G1288">
            <v>2024</v>
          </cell>
          <cell r="H1288">
            <v>2293</v>
          </cell>
        </row>
        <row r="1289">
          <cell r="A1289" t="str">
            <v>2023M341BU_Anglo American Platinum Managed Operations</v>
          </cell>
          <cell r="B1289" t="str">
            <v>M341</v>
          </cell>
          <cell r="C1289" t="str">
            <v>Ml('000m3)</v>
          </cell>
          <cell r="F1289" t="str">
            <v>Anglo American Platinum Managed Operations</v>
          </cell>
          <cell r="G1289">
            <v>2023</v>
          </cell>
          <cell r="H1289">
            <v>1246</v>
          </cell>
        </row>
        <row r="1290">
          <cell r="A1290" t="str">
            <v>2022M342BU_Anglo American Platinum Managed Operations</v>
          </cell>
          <cell r="B1290" t="str">
            <v>M342</v>
          </cell>
          <cell r="F1290" t="str">
            <v>Anglo American Platinum Managed Operations</v>
          </cell>
          <cell r="G1290">
            <v>2022</v>
          </cell>
          <cell r="H1290">
            <v>425</v>
          </cell>
        </row>
        <row r="1291">
          <cell r="A1291" t="str">
            <v>2024M342BU_Anglo American Platinum Managed Operations</v>
          </cell>
          <cell r="B1291" t="str">
            <v>M342</v>
          </cell>
          <cell r="C1291" t="str">
            <v>Ml('000m3)</v>
          </cell>
          <cell r="F1291" t="str">
            <v>Anglo American Platinum Managed Operations</v>
          </cell>
          <cell r="G1291">
            <v>2024</v>
          </cell>
          <cell r="H1291">
            <v>351</v>
          </cell>
        </row>
        <row r="1292">
          <cell r="A1292" t="str">
            <v>2023M342BU_Anglo American Platinum Managed Operations</v>
          </cell>
          <cell r="B1292" t="str">
            <v>M342</v>
          </cell>
          <cell r="C1292" t="str">
            <v>Ml('000m3)</v>
          </cell>
          <cell r="F1292" t="str">
            <v>Anglo American Platinum Managed Operations</v>
          </cell>
          <cell r="G1292">
            <v>2023</v>
          </cell>
          <cell r="H1292">
            <v>366</v>
          </cell>
        </row>
        <row r="1293">
          <cell r="A1293" t="str">
            <v>2024M343BU_Anglo American Platinum Managed Operations</v>
          </cell>
          <cell r="B1293" t="str">
            <v>M343</v>
          </cell>
          <cell r="C1293" t="str">
            <v>Ml('000m3)</v>
          </cell>
          <cell r="F1293" t="str">
            <v>Anglo American Platinum Managed Operations</v>
          </cell>
          <cell r="G1293">
            <v>2024</v>
          </cell>
          <cell r="H1293">
            <v>2644</v>
          </cell>
        </row>
        <row r="1294">
          <cell r="A1294" t="str">
            <v>2022M343BU_Anglo American Platinum Managed Operations</v>
          </cell>
          <cell r="B1294" t="str">
            <v>M343</v>
          </cell>
          <cell r="F1294" t="str">
            <v>Anglo American Platinum Managed Operations</v>
          </cell>
          <cell r="G1294">
            <v>2022</v>
          </cell>
          <cell r="H1294">
            <v>1530</v>
          </cell>
        </row>
        <row r="1295">
          <cell r="A1295" t="str">
            <v>2023M343BU_Anglo American Platinum Managed Operations</v>
          </cell>
          <cell r="B1295" t="str">
            <v>M343</v>
          </cell>
          <cell r="C1295" t="str">
            <v>Ml('000m3)</v>
          </cell>
          <cell r="F1295" t="str">
            <v>Anglo American Platinum Managed Operations</v>
          </cell>
          <cell r="G1295">
            <v>2023</v>
          </cell>
          <cell r="H1295">
            <v>1611</v>
          </cell>
        </row>
        <row r="1296">
          <cell r="A1296" t="str">
            <v>2022M344BU_Anglo American Platinum Managed Operations</v>
          </cell>
          <cell r="B1296" t="str">
            <v>M344</v>
          </cell>
          <cell r="F1296" t="str">
            <v>Anglo American Platinum Managed Operations</v>
          </cell>
          <cell r="G1296">
            <v>2022</v>
          </cell>
          <cell r="H1296">
            <v>42193</v>
          </cell>
        </row>
        <row r="1297">
          <cell r="A1297" t="str">
            <v>2023M344BU_Anglo American Platinum Managed Operations</v>
          </cell>
          <cell r="B1297" t="str">
            <v>M344</v>
          </cell>
          <cell r="C1297" t="str">
            <v>Ml('000m3)</v>
          </cell>
          <cell r="F1297" t="str">
            <v>Anglo American Platinum Managed Operations</v>
          </cell>
          <cell r="G1297">
            <v>2023</v>
          </cell>
          <cell r="H1297">
            <v>37522.660000000003</v>
          </cell>
        </row>
        <row r="1298">
          <cell r="A1298" t="str">
            <v>2024M344BU_Anglo American Platinum Managed Operations</v>
          </cell>
          <cell r="B1298" t="str">
            <v>M344</v>
          </cell>
          <cell r="C1298" t="str">
            <v>Ml('000m3)</v>
          </cell>
          <cell r="F1298" t="str">
            <v>Anglo American Platinum Managed Operations</v>
          </cell>
          <cell r="G1298">
            <v>2024</v>
          </cell>
          <cell r="H1298">
            <v>35862</v>
          </cell>
        </row>
        <row r="1299">
          <cell r="A1299" t="str">
            <v>2022M345BU_Anglo American Platinum Managed Operations</v>
          </cell>
          <cell r="B1299" t="str">
            <v>M345</v>
          </cell>
          <cell r="F1299" t="str">
            <v>Anglo American Platinum Managed Operations</v>
          </cell>
          <cell r="G1299">
            <v>2022</v>
          </cell>
          <cell r="H1299">
            <v>16892</v>
          </cell>
        </row>
        <row r="1300">
          <cell r="A1300" t="str">
            <v>2024M345BU_Anglo American Platinum Managed Operations</v>
          </cell>
          <cell r="B1300" t="str">
            <v>M345</v>
          </cell>
          <cell r="C1300" t="str">
            <v>Ml('000m3)</v>
          </cell>
          <cell r="F1300" t="str">
            <v>Anglo American Platinum Managed Operations</v>
          </cell>
          <cell r="G1300">
            <v>2024</v>
          </cell>
          <cell r="H1300">
            <v>13910</v>
          </cell>
        </row>
        <row r="1301">
          <cell r="A1301" t="str">
            <v>2023M345BU_Anglo American Platinum Managed Operations</v>
          </cell>
          <cell r="B1301" t="str">
            <v>M345</v>
          </cell>
          <cell r="C1301" t="str">
            <v>Ml('000m3)</v>
          </cell>
          <cell r="F1301" t="str">
            <v>Anglo American Platinum Managed Operations</v>
          </cell>
          <cell r="G1301">
            <v>2023</v>
          </cell>
          <cell r="H1301">
            <v>16511.16</v>
          </cell>
        </row>
        <row r="1302">
          <cell r="A1302" t="str">
            <v>2023M346BU_Anglo American Platinum Managed Operations</v>
          </cell>
          <cell r="B1302" t="str">
            <v>M346</v>
          </cell>
          <cell r="C1302" t="str">
            <v>Ml('000m3)</v>
          </cell>
          <cell r="F1302" t="str">
            <v>Anglo American Platinum Managed Operations</v>
          </cell>
          <cell r="G1302">
            <v>2023</v>
          </cell>
          <cell r="H1302">
            <v>0</v>
          </cell>
        </row>
        <row r="1303">
          <cell r="A1303" t="str">
            <v>2024M346BU_Anglo American Platinum Managed Operations</v>
          </cell>
          <cell r="B1303" t="str">
            <v>M346</v>
          </cell>
          <cell r="C1303" t="str">
            <v>Ml('000m3)</v>
          </cell>
          <cell r="F1303" t="str">
            <v>Anglo American Platinum Managed Operations</v>
          </cell>
          <cell r="G1303">
            <v>2024</v>
          </cell>
          <cell r="H1303">
            <v>0</v>
          </cell>
        </row>
        <row r="1304">
          <cell r="A1304" t="str">
            <v>2023M347BU_Anglo American Platinum Managed Operations</v>
          </cell>
          <cell r="B1304" t="str">
            <v>M347</v>
          </cell>
          <cell r="C1304" t="str">
            <v>Ml('000m3)</v>
          </cell>
          <cell r="F1304" t="str">
            <v>Anglo American Platinum Managed Operations</v>
          </cell>
          <cell r="G1304">
            <v>2023</v>
          </cell>
          <cell r="H1304">
            <v>13395.89</v>
          </cell>
        </row>
        <row r="1305">
          <cell r="A1305" t="str">
            <v>2022M347BU_Anglo American Platinum Managed Operations</v>
          </cell>
          <cell r="B1305" t="str">
            <v>M347</v>
          </cell>
          <cell r="F1305" t="str">
            <v>Anglo American Platinum Managed Operations</v>
          </cell>
          <cell r="G1305">
            <v>2022</v>
          </cell>
          <cell r="H1305">
            <v>13616</v>
          </cell>
        </row>
        <row r="1306">
          <cell r="A1306" t="str">
            <v>2024M347BU_Anglo American Platinum Managed Operations</v>
          </cell>
          <cell r="B1306" t="str">
            <v>M347</v>
          </cell>
          <cell r="C1306" t="str">
            <v>Ml('000m3)</v>
          </cell>
          <cell r="F1306" t="str">
            <v>Anglo American Platinum Managed Operations</v>
          </cell>
          <cell r="G1306">
            <v>2024</v>
          </cell>
          <cell r="H1306">
            <v>14954</v>
          </cell>
        </row>
        <row r="1307">
          <cell r="A1307" t="str">
            <v>2022M348BU_Anglo American Platinum Managed Operations</v>
          </cell>
          <cell r="B1307" t="str">
            <v>M348</v>
          </cell>
          <cell r="F1307" t="str">
            <v>Anglo American Platinum Managed Operations</v>
          </cell>
          <cell r="G1307">
            <v>2022</v>
          </cell>
          <cell r="H1307">
            <v>11686</v>
          </cell>
        </row>
        <row r="1308">
          <cell r="A1308" t="str">
            <v>2023M348BU_Anglo American Platinum Managed Operations</v>
          </cell>
          <cell r="B1308" t="str">
            <v>M348</v>
          </cell>
          <cell r="C1308" t="str">
            <v>Ml('000m3)</v>
          </cell>
          <cell r="F1308" t="str">
            <v>Anglo American Platinum Managed Operations</v>
          </cell>
          <cell r="G1308">
            <v>2023</v>
          </cell>
          <cell r="H1308">
            <v>7615.61</v>
          </cell>
        </row>
        <row r="1309">
          <cell r="A1309" t="str">
            <v>2024M348BU_Anglo American Platinum Managed Operations</v>
          </cell>
          <cell r="B1309" t="str">
            <v>M348</v>
          </cell>
          <cell r="C1309" t="str">
            <v>Ml('000m3)</v>
          </cell>
          <cell r="F1309" t="str">
            <v>Anglo American Platinum Managed Operations</v>
          </cell>
          <cell r="G1309">
            <v>2024</v>
          </cell>
          <cell r="H1309">
            <v>6998</v>
          </cell>
        </row>
        <row r="1310">
          <cell r="A1310" t="str">
            <v>2023M349BU_Anglo American Platinum Managed Operations</v>
          </cell>
          <cell r="B1310" t="str">
            <v>M349</v>
          </cell>
          <cell r="C1310" t="str">
            <v>Ml('000m3)</v>
          </cell>
          <cell r="F1310" t="str">
            <v>Anglo American Platinum Managed Operations</v>
          </cell>
          <cell r="G1310">
            <v>2023</v>
          </cell>
          <cell r="H1310">
            <v>15102.21</v>
          </cell>
        </row>
        <row r="1311">
          <cell r="A1311" t="str">
            <v>2022M349BU_Anglo American Platinum Managed Operations</v>
          </cell>
          <cell r="B1311" t="str">
            <v>M349</v>
          </cell>
          <cell r="F1311" t="str">
            <v>Anglo American Platinum Managed Operations</v>
          </cell>
          <cell r="G1311">
            <v>2022</v>
          </cell>
          <cell r="H1311">
            <v>17713</v>
          </cell>
        </row>
        <row r="1312">
          <cell r="A1312" t="str">
            <v>2024M349BU_Anglo American Platinum Managed Operations</v>
          </cell>
          <cell r="B1312" t="str">
            <v>M349</v>
          </cell>
          <cell r="C1312" t="str">
            <v>Ml('000m3)</v>
          </cell>
          <cell r="F1312" t="str">
            <v>Anglo American Platinum Managed Operations</v>
          </cell>
          <cell r="G1312">
            <v>2024</v>
          </cell>
          <cell r="H1312">
            <v>12581</v>
          </cell>
        </row>
        <row r="1313">
          <cell r="A1313" t="str">
            <v>2022M350BU_Anglo American Platinum Managed Operations</v>
          </cell>
          <cell r="B1313" t="str">
            <v>M350</v>
          </cell>
          <cell r="F1313" t="str">
            <v>Anglo American Platinum Managed Operations</v>
          </cell>
          <cell r="G1313">
            <v>2022</v>
          </cell>
          <cell r="H1313">
            <v>9832</v>
          </cell>
        </row>
        <row r="1314">
          <cell r="A1314" t="str">
            <v>2024M350BU_Anglo American Platinum Managed Operations</v>
          </cell>
          <cell r="B1314" t="str">
            <v>M350</v>
          </cell>
          <cell r="C1314" t="str">
            <v>Ml('000m3)</v>
          </cell>
          <cell r="F1314" t="str">
            <v>Anglo American Platinum Managed Operations</v>
          </cell>
          <cell r="G1314">
            <v>2024</v>
          </cell>
          <cell r="H1314">
            <v>6251</v>
          </cell>
        </row>
        <row r="1315">
          <cell r="A1315" t="str">
            <v>2023M350BU_Anglo American Platinum Managed Operations</v>
          </cell>
          <cell r="B1315" t="str">
            <v>M350</v>
          </cell>
          <cell r="C1315" t="str">
            <v>Ml('000m3)</v>
          </cell>
          <cell r="F1315" t="str">
            <v>Anglo American Platinum Managed Operations</v>
          </cell>
          <cell r="G1315">
            <v>2023</v>
          </cell>
          <cell r="H1315">
            <v>9122.59</v>
          </cell>
        </row>
        <row r="1316">
          <cell r="A1316" t="str">
            <v>2023M351BU_Anglo American Platinum Managed Operations</v>
          </cell>
          <cell r="B1316" t="str">
            <v>M351</v>
          </cell>
          <cell r="C1316" t="str">
            <v>Ml('000m3)</v>
          </cell>
          <cell r="F1316" t="str">
            <v>Anglo American Platinum Managed Operations</v>
          </cell>
          <cell r="G1316">
            <v>2023</v>
          </cell>
          <cell r="H1316">
            <v>0</v>
          </cell>
        </row>
        <row r="1317">
          <cell r="A1317" t="str">
            <v>2024M351BU_Anglo American Platinum Managed Operations</v>
          </cell>
          <cell r="B1317" t="str">
            <v>M351</v>
          </cell>
          <cell r="C1317" t="str">
            <v>Ml('000m3)</v>
          </cell>
          <cell r="F1317" t="str">
            <v>Anglo American Platinum Managed Operations</v>
          </cell>
          <cell r="G1317">
            <v>2024</v>
          </cell>
          <cell r="H1317">
            <v>0</v>
          </cell>
        </row>
        <row r="1318">
          <cell r="A1318" t="str">
            <v>2022M352BU_Anglo American Platinum Managed Operations</v>
          </cell>
          <cell r="B1318" t="str">
            <v>M352</v>
          </cell>
          <cell r="F1318" t="str">
            <v>Anglo American Platinum Managed Operations</v>
          </cell>
          <cell r="G1318">
            <v>2022</v>
          </cell>
          <cell r="H1318">
            <v>3392</v>
          </cell>
        </row>
        <row r="1319">
          <cell r="A1319" t="str">
            <v>2024M352BU_Anglo American Platinum Managed Operations</v>
          </cell>
          <cell r="B1319" t="str">
            <v>M352</v>
          </cell>
          <cell r="C1319" t="str">
            <v>Ml('000m3)</v>
          </cell>
          <cell r="F1319" t="str">
            <v>Anglo American Platinum Managed Operations</v>
          </cell>
          <cell r="G1319">
            <v>2024</v>
          </cell>
          <cell r="H1319">
            <v>3969</v>
          </cell>
        </row>
        <row r="1320">
          <cell r="A1320" t="str">
            <v>2023M352BU_Anglo American Platinum Managed Operations</v>
          </cell>
          <cell r="B1320" t="str">
            <v>M352</v>
          </cell>
          <cell r="C1320" t="str">
            <v>Ml('000m3)</v>
          </cell>
          <cell r="F1320" t="str">
            <v>Anglo American Platinum Managed Operations</v>
          </cell>
          <cell r="G1320">
            <v>2023</v>
          </cell>
          <cell r="H1320">
            <v>3938.85</v>
          </cell>
        </row>
        <row r="1321">
          <cell r="A1321" t="str">
            <v>2023M353BU_Anglo American Platinum Managed Operations</v>
          </cell>
          <cell r="B1321" t="str">
            <v>M353</v>
          </cell>
          <cell r="C1321" t="str">
            <v>Ml('000m3)</v>
          </cell>
          <cell r="F1321" t="str">
            <v>Anglo American Platinum Managed Operations</v>
          </cell>
          <cell r="G1321">
            <v>2023</v>
          </cell>
          <cell r="H1321">
            <v>2040.77</v>
          </cell>
        </row>
        <row r="1322">
          <cell r="A1322" t="str">
            <v>2022M353BU_Anglo American Platinum Managed Operations</v>
          </cell>
          <cell r="B1322" t="str">
            <v>M353</v>
          </cell>
          <cell r="F1322" t="str">
            <v>Anglo American Platinum Managed Operations</v>
          </cell>
          <cell r="G1322">
            <v>2022</v>
          </cell>
          <cell r="H1322">
            <v>4489</v>
          </cell>
        </row>
        <row r="1323">
          <cell r="A1323" t="str">
            <v>2024M353BU_Anglo American Platinum Managed Operations</v>
          </cell>
          <cell r="B1323" t="str">
            <v>M353</v>
          </cell>
          <cell r="C1323" t="str">
            <v>Ml('000m3)</v>
          </cell>
          <cell r="F1323" t="str">
            <v>Anglo American Platinum Managed Operations</v>
          </cell>
          <cell r="G1323">
            <v>2024</v>
          </cell>
          <cell r="H1323">
            <v>2360</v>
          </cell>
        </row>
        <row r="1324">
          <cell r="A1324" t="str">
            <v>2023M354BU_Anglo American Platinum Managed Operations</v>
          </cell>
          <cell r="B1324" t="str">
            <v>M354</v>
          </cell>
          <cell r="C1324" t="str">
            <v>Ml('000m3)</v>
          </cell>
          <cell r="F1324" t="str">
            <v>Anglo American Platinum Managed Operations</v>
          </cell>
          <cell r="G1324">
            <v>2023</v>
          </cell>
          <cell r="H1324">
            <v>22420.45</v>
          </cell>
        </row>
        <row r="1325">
          <cell r="A1325" t="str">
            <v>2024M354BU_Anglo American Platinum Managed Operations</v>
          </cell>
          <cell r="B1325" t="str">
            <v>M354</v>
          </cell>
          <cell r="C1325" t="str">
            <v>Ml('000m3)</v>
          </cell>
          <cell r="F1325" t="str">
            <v>Anglo American Platinum Managed Operations</v>
          </cell>
          <cell r="G1325">
            <v>2024</v>
          </cell>
          <cell r="H1325">
            <v>23281</v>
          </cell>
        </row>
        <row r="1326">
          <cell r="A1326" t="str">
            <v>2022M354BU_Anglo American Platinum Managed Operations</v>
          </cell>
          <cell r="B1326" t="str">
            <v>M354</v>
          </cell>
          <cell r="F1326" t="str">
            <v>Anglo American Platinum Managed Operations</v>
          </cell>
          <cell r="G1326">
            <v>2022</v>
          </cell>
          <cell r="H1326">
            <v>24481</v>
          </cell>
        </row>
        <row r="1327">
          <cell r="A1327" t="str">
            <v>2023M355BU_Anglo American Platinum Managed Operations</v>
          </cell>
          <cell r="B1327" t="str">
            <v>M355</v>
          </cell>
          <cell r="C1327" t="str">
            <v>Ml('000m3)</v>
          </cell>
          <cell r="F1327" t="str">
            <v>Anglo American Platinum Managed Operations</v>
          </cell>
          <cell r="G1327">
            <v>2023</v>
          </cell>
          <cell r="H1327">
            <v>7388.57</v>
          </cell>
        </row>
        <row r="1328">
          <cell r="A1328" t="str">
            <v>2022M355BU_Anglo American Platinum Managed Operations</v>
          </cell>
          <cell r="B1328" t="str">
            <v>M355</v>
          </cell>
          <cell r="F1328" t="str">
            <v>Anglo American Platinum Managed Operations</v>
          </cell>
          <cell r="G1328">
            <v>2022</v>
          </cell>
          <cell r="H1328">
            <v>7060</v>
          </cell>
        </row>
        <row r="1329">
          <cell r="A1329" t="str">
            <v>2024M355BU_Anglo American Platinum Managed Operations</v>
          </cell>
          <cell r="B1329" t="str">
            <v>M355</v>
          </cell>
          <cell r="C1329" t="str">
            <v>Ml('000m3)</v>
          </cell>
          <cell r="F1329" t="str">
            <v>Anglo American Platinum Managed Operations</v>
          </cell>
          <cell r="G1329">
            <v>2024</v>
          </cell>
          <cell r="H1329">
            <v>7659</v>
          </cell>
        </row>
        <row r="1330">
          <cell r="A1330" t="str">
            <v>2023M356BU_Anglo American Platinum Managed Operations</v>
          </cell>
          <cell r="B1330" t="str">
            <v>M356</v>
          </cell>
          <cell r="C1330" t="str">
            <v>Ml('000m3)</v>
          </cell>
          <cell r="F1330" t="str">
            <v>Anglo American Platinum Managed Operations</v>
          </cell>
          <cell r="G1330">
            <v>2023</v>
          </cell>
          <cell r="H1330">
            <v>9457.0400000000009</v>
          </cell>
        </row>
        <row r="1331">
          <cell r="A1331" t="str">
            <v>2022M356BU_Anglo American Platinum Managed Operations</v>
          </cell>
          <cell r="B1331" t="str">
            <v>M356</v>
          </cell>
          <cell r="F1331" t="str">
            <v>Anglo American Platinum Managed Operations</v>
          </cell>
          <cell r="G1331">
            <v>2022</v>
          </cell>
          <cell r="H1331">
            <v>10224</v>
          </cell>
        </row>
        <row r="1332">
          <cell r="A1332" t="str">
            <v>2024M356BU_Anglo American Platinum Managed Operations</v>
          </cell>
          <cell r="B1332" t="str">
            <v>M356</v>
          </cell>
          <cell r="C1332" t="str">
            <v>Ml('000m3)</v>
          </cell>
          <cell r="F1332" t="str">
            <v>Anglo American Platinum Managed Operations</v>
          </cell>
          <cell r="G1332">
            <v>2024</v>
          </cell>
          <cell r="H1332">
            <v>10985</v>
          </cell>
        </row>
        <row r="1333">
          <cell r="A1333" t="str">
            <v>2022M357BU_Anglo American Platinum Managed Operations</v>
          </cell>
          <cell r="B1333" t="str">
            <v>M357</v>
          </cell>
          <cell r="F1333" t="str">
            <v>Anglo American Platinum Managed Operations</v>
          </cell>
          <cell r="G1333">
            <v>2022</v>
          </cell>
          <cell r="H1333">
            <v>7197</v>
          </cell>
        </row>
        <row r="1334">
          <cell r="A1334" t="str">
            <v>2024M357BU_Anglo American Platinum Managed Operations</v>
          </cell>
          <cell r="B1334" t="str">
            <v>M357</v>
          </cell>
          <cell r="C1334" t="str">
            <v>Ml('000m3)</v>
          </cell>
          <cell r="F1334" t="str">
            <v>Anglo American Platinum Managed Operations</v>
          </cell>
          <cell r="G1334">
            <v>2024</v>
          </cell>
          <cell r="H1334">
            <v>4638</v>
          </cell>
        </row>
        <row r="1335">
          <cell r="A1335" t="str">
            <v>2023M357BU_Anglo American Platinum Managed Operations</v>
          </cell>
          <cell r="B1335" t="str">
            <v>M357</v>
          </cell>
          <cell r="C1335" t="str">
            <v>Ml('000m3)</v>
          </cell>
          <cell r="F1335" t="str">
            <v>Anglo American Platinum Managed Operations</v>
          </cell>
          <cell r="G1335">
            <v>2023</v>
          </cell>
          <cell r="H1335">
            <v>5574.84</v>
          </cell>
        </row>
        <row r="1336">
          <cell r="A1336" t="str">
            <v>2023M358BU_Anglo American Platinum Managed Operations</v>
          </cell>
          <cell r="B1336" t="str">
            <v>M358</v>
          </cell>
          <cell r="F1336" t="str">
            <v>Anglo American Platinum Managed Operations</v>
          </cell>
          <cell r="G1336">
            <v>2023</v>
          </cell>
          <cell r="H1336">
            <v>75</v>
          </cell>
        </row>
        <row r="1337">
          <cell r="A1337" t="str">
            <v>2022M358BU_Anglo American Platinum Managed Operations</v>
          </cell>
          <cell r="B1337" t="str">
            <v>M358</v>
          </cell>
          <cell r="F1337" t="str">
            <v>Anglo American Platinum Managed Operations</v>
          </cell>
          <cell r="G1337">
            <v>2022</v>
          </cell>
          <cell r="H1337">
            <v>89526</v>
          </cell>
        </row>
        <row r="1338">
          <cell r="A1338" t="str">
            <v>2024M358BU_Anglo American Platinum Managed Operations</v>
          </cell>
          <cell r="B1338" t="str">
            <v>M358</v>
          </cell>
          <cell r="F1338" t="str">
            <v>Anglo American Platinum Managed Operations</v>
          </cell>
          <cell r="G1338">
            <v>2024</v>
          </cell>
          <cell r="H1338">
            <v>0.7</v>
          </cell>
        </row>
        <row r="1339">
          <cell r="A1339" t="str">
            <v>2022M359BU_Anglo American Platinum Managed Operations</v>
          </cell>
          <cell r="B1339" t="str">
            <v>M359</v>
          </cell>
          <cell r="F1339" t="str">
            <v>Anglo American Platinum Managed Operations</v>
          </cell>
          <cell r="G1339">
            <v>2022</v>
          </cell>
          <cell r="H1339">
            <v>-815</v>
          </cell>
        </row>
        <row r="1340">
          <cell r="A1340" t="str">
            <v>2023M359BU_Anglo American Platinum Managed Operations</v>
          </cell>
          <cell r="B1340" t="str">
            <v>M359</v>
          </cell>
          <cell r="C1340" t="str">
            <v>Ml('000m3)</v>
          </cell>
          <cell r="F1340" t="str">
            <v>Anglo American Platinum Managed Operations</v>
          </cell>
          <cell r="G1340">
            <v>2023</v>
          </cell>
          <cell r="H1340">
            <v>-2251</v>
          </cell>
        </row>
        <row r="1341">
          <cell r="A1341" t="str">
            <v>2024M359BU_Anglo American Platinum Managed Operations</v>
          </cell>
          <cell r="B1341" t="str">
            <v>M359</v>
          </cell>
          <cell r="C1341" t="str">
            <v>Ml('000m3)</v>
          </cell>
          <cell r="F1341" t="str">
            <v>Anglo American Platinum Managed Operations</v>
          </cell>
          <cell r="G1341">
            <v>2024</v>
          </cell>
          <cell r="H1341">
            <v>353</v>
          </cell>
        </row>
        <row r="1342">
          <cell r="A1342" t="str">
            <v>2024M360BU_Anglo American Platinum Managed Operations</v>
          </cell>
          <cell r="B1342" t="str">
            <v>M360</v>
          </cell>
          <cell r="C1342" t="str">
            <v>Ml('000m3)</v>
          </cell>
          <cell r="F1342" t="str">
            <v>Anglo American Platinum Managed Operations</v>
          </cell>
          <cell r="G1342">
            <v>2024</v>
          </cell>
          <cell r="H1342">
            <v>99397</v>
          </cell>
        </row>
        <row r="1343">
          <cell r="A1343" t="str">
            <v>2023M360BU_Anglo American Platinum Managed Operations</v>
          </cell>
          <cell r="B1343" t="str">
            <v>M360</v>
          </cell>
          <cell r="C1343" t="str">
            <v>Ml('000m3)</v>
          </cell>
          <cell r="F1343" t="str">
            <v>Anglo American Platinum Managed Operations</v>
          </cell>
          <cell r="G1343">
            <v>2023</v>
          </cell>
          <cell r="H1343">
            <v>112276</v>
          </cell>
        </row>
        <row r="1344">
          <cell r="A1344" t="str">
            <v>2022M360BU_Anglo American Platinum Managed Operations</v>
          </cell>
          <cell r="B1344" t="str">
            <v>M360</v>
          </cell>
          <cell r="F1344" t="str">
            <v>Anglo American Platinum Managed Operations</v>
          </cell>
          <cell r="G1344">
            <v>2022</v>
          </cell>
          <cell r="H1344">
            <v>118232</v>
          </cell>
        </row>
        <row r="1345">
          <cell r="A1345" t="str">
            <v>2022M361BU_Anglo American Platinum Managed Operations</v>
          </cell>
          <cell r="B1345" t="str">
            <v>M361</v>
          </cell>
          <cell r="F1345" t="str">
            <v>Anglo American Platinum Managed Operations</v>
          </cell>
          <cell r="G1345">
            <v>2022</v>
          </cell>
          <cell r="H1345">
            <v>89526</v>
          </cell>
        </row>
        <row r="1346">
          <cell r="A1346" t="str">
            <v>2023M361BU_Anglo American Platinum Managed Operations</v>
          </cell>
          <cell r="B1346" t="str">
            <v>M361</v>
          </cell>
          <cell r="C1346" t="str">
            <v>Ml('000m3)</v>
          </cell>
          <cell r="F1346" t="str">
            <v>Anglo American Platinum Managed Operations</v>
          </cell>
          <cell r="G1346">
            <v>2023</v>
          </cell>
          <cell r="H1346">
            <v>84245</v>
          </cell>
        </row>
        <row r="1347">
          <cell r="A1347" t="str">
            <v>2024M361BU_Anglo American Platinum Managed Operations</v>
          </cell>
          <cell r="B1347" t="str">
            <v>M361</v>
          </cell>
          <cell r="C1347" t="str">
            <v>Ml('000m3)</v>
          </cell>
          <cell r="F1347" t="str">
            <v>Anglo American Platinum Managed Operations</v>
          </cell>
          <cell r="G1347">
            <v>2024</v>
          </cell>
          <cell r="H1347">
            <v>69682</v>
          </cell>
        </row>
        <row r="1348">
          <cell r="A1348" t="str">
            <v>2023M362BU_Anglo American Platinum Managed Operations</v>
          </cell>
          <cell r="B1348" t="str">
            <v>M362</v>
          </cell>
          <cell r="C1348" t="str">
            <v>Ml('000m3)</v>
          </cell>
          <cell r="F1348" t="str">
            <v>Anglo American Platinum Managed Operations</v>
          </cell>
          <cell r="G1348">
            <v>2023</v>
          </cell>
          <cell r="H1348">
            <v>1246</v>
          </cell>
        </row>
        <row r="1349">
          <cell r="A1349" t="str">
            <v>2022M362BU_Anglo American Platinum Managed Operations</v>
          </cell>
          <cell r="B1349" t="str">
            <v>M362</v>
          </cell>
          <cell r="F1349" t="str">
            <v>Anglo American Platinum Managed Operations</v>
          </cell>
          <cell r="G1349">
            <v>2022</v>
          </cell>
          <cell r="H1349">
            <v>1105</v>
          </cell>
        </row>
        <row r="1350">
          <cell r="A1350" t="str">
            <v>2024M362BU_Anglo American Platinum Managed Operations</v>
          </cell>
          <cell r="B1350" t="str">
            <v>M362</v>
          </cell>
          <cell r="C1350" t="str">
            <v>Ml('000m3)</v>
          </cell>
          <cell r="F1350" t="str">
            <v>Anglo American Platinum Managed Operations</v>
          </cell>
          <cell r="G1350">
            <v>2024</v>
          </cell>
          <cell r="H1350">
            <v>2293</v>
          </cell>
        </row>
        <row r="1351">
          <cell r="A1351" t="str">
            <v>2024M363BU_Anglo American Platinum Managed Operations</v>
          </cell>
          <cell r="B1351" t="str">
            <v>M363</v>
          </cell>
          <cell r="C1351" t="str">
            <v>Ml('000m3)</v>
          </cell>
          <cell r="F1351" t="str">
            <v>Anglo American Platinum Managed Operations</v>
          </cell>
          <cell r="G1351">
            <v>2024</v>
          </cell>
          <cell r="H1351">
            <v>351</v>
          </cell>
        </row>
        <row r="1352">
          <cell r="A1352" t="str">
            <v>2022M363BU_Anglo American Platinum Managed Operations</v>
          </cell>
          <cell r="B1352" t="str">
            <v>M363</v>
          </cell>
          <cell r="F1352" t="str">
            <v>Anglo American Platinum Managed Operations</v>
          </cell>
          <cell r="G1352">
            <v>2022</v>
          </cell>
          <cell r="H1352">
            <v>425</v>
          </cell>
        </row>
        <row r="1353">
          <cell r="A1353" t="str">
            <v>2023M363BU_Anglo American Platinum Managed Operations</v>
          </cell>
          <cell r="B1353" t="str">
            <v>M363</v>
          </cell>
          <cell r="C1353" t="str">
            <v>Ml('000m3)</v>
          </cell>
          <cell r="F1353" t="str">
            <v>Anglo American Platinum Managed Operations</v>
          </cell>
          <cell r="G1353">
            <v>2023</v>
          </cell>
          <cell r="H1353">
            <v>366</v>
          </cell>
        </row>
        <row r="1354">
          <cell r="A1354" t="str">
            <v>2024M364BU_Anglo American Platinum Managed Operations</v>
          </cell>
          <cell r="B1354" t="str">
            <v>M364</v>
          </cell>
          <cell r="C1354" t="str">
            <v>Ml('000m3)</v>
          </cell>
          <cell r="F1354" t="str">
            <v>Anglo American Platinum Managed Operations</v>
          </cell>
          <cell r="G1354">
            <v>2024</v>
          </cell>
          <cell r="H1354">
            <v>2644</v>
          </cell>
        </row>
        <row r="1355">
          <cell r="A1355" t="str">
            <v>2022M364BU_Anglo American Platinum Managed Operations</v>
          </cell>
          <cell r="B1355" t="str">
            <v>M364</v>
          </cell>
          <cell r="F1355" t="str">
            <v>Anglo American Platinum Managed Operations</v>
          </cell>
          <cell r="G1355">
            <v>2022</v>
          </cell>
          <cell r="H1355">
            <v>1530</v>
          </cell>
        </row>
        <row r="1356">
          <cell r="A1356" t="str">
            <v>2023M364BU_Anglo American Platinum Managed Operations</v>
          </cell>
          <cell r="B1356" t="str">
            <v>M364</v>
          </cell>
          <cell r="C1356" t="str">
            <v>Ml('000m3)</v>
          </cell>
          <cell r="F1356" t="str">
            <v>Anglo American Platinum Managed Operations</v>
          </cell>
          <cell r="G1356">
            <v>2023</v>
          </cell>
          <cell r="H1356">
            <v>1611</v>
          </cell>
        </row>
        <row r="1357">
          <cell r="A1357" t="str">
            <v>2024M365BU_Anglo American Platinum Managed Operations</v>
          </cell>
          <cell r="B1357" t="str">
            <v>M365</v>
          </cell>
          <cell r="C1357" t="str">
            <v>Ml('000m3)</v>
          </cell>
          <cell r="F1357" t="str">
            <v>Anglo American Platinum Managed Operations</v>
          </cell>
          <cell r="G1357">
            <v>2024</v>
          </cell>
          <cell r="H1357">
            <v>35862</v>
          </cell>
        </row>
        <row r="1358">
          <cell r="A1358" t="str">
            <v>2023M365BU_Anglo American Platinum Managed Operations</v>
          </cell>
          <cell r="B1358" t="str">
            <v>M365</v>
          </cell>
          <cell r="C1358" t="str">
            <v>Ml('000m3)</v>
          </cell>
          <cell r="F1358" t="str">
            <v>Anglo American Platinum Managed Operations</v>
          </cell>
          <cell r="G1358">
            <v>2023</v>
          </cell>
          <cell r="H1358">
            <v>37522.660000000003</v>
          </cell>
        </row>
        <row r="1359">
          <cell r="A1359" t="str">
            <v>2022M365BU_Anglo American Platinum Managed Operations</v>
          </cell>
          <cell r="B1359" t="str">
            <v>M365</v>
          </cell>
          <cell r="F1359" t="str">
            <v>Anglo American Platinum Managed Operations</v>
          </cell>
          <cell r="G1359">
            <v>2022</v>
          </cell>
          <cell r="H1359">
            <v>42193</v>
          </cell>
        </row>
        <row r="1360">
          <cell r="A1360" t="str">
            <v>2023M366BU_Anglo American Platinum Managed Operations</v>
          </cell>
          <cell r="B1360" t="str">
            <v>M366</v>
          </cell>
          <cell r="C1360" t="str">
            <v>Ml('000m3)</v>
          </cell>
          <cell r="F1360" t="str">
            <v>Anglo American Platinum Managed Operations</v>
          </cell>
          <cell r="G1360">
            <v>2023</v>
          </cell>
          <cell r="H1360">
            <v>16511.16</v>
          </cell>
        </row>
        <row r="1361">
          <cell r="A1361" t="str">
            <v>2022M366BU_Anglo American Platinum Managed Operations</v>
          </cell>
          <cell r="B1361" t="str">
            <v>M366</v>
          </cell>
          <cell r="F1361" t="str">
            <v>Anglo American Platinum Managed Operations</v>
          </cell>
          <cell r="G1361">
            <v>2022</v>
          </cell>
          <cell r="H1361">
            <v>16892</v>
          </cell>
        </row>
        <row r="1362">
          <cell r="A1362" t="str">
            <v>2024M366BU_Anglo American Platinum Managed Operations</v>
          </cell>
          <cell r="B1362" t="str">
            <v>M366</v>
          </cell>
          <cell r="C1362" t="str">
            <v>Ml('000m3)</v>
          </cell>
          <cell r="F1362" t="str">
            <v>Anglo American Platinum Managed Operations</v>
          </cell>
          <cell r="G1362">
            <v>2024</v>
          </cell>
          <cell r="H1362">
            <v>13910</v>
          </cell>
        </row>
        <row r="1363">
          <cell r="A1363" t="str">
            <v>2024M367BU_Anglo American Platinum Managed Operations</v>
          </cell>
          <cell r="B1363" t="str">
            <v>M367</v>
          </cell>
          <cell r="C1363" t="str">
            <v>Ml('000m3)</v>
          </cell>
          <cell r="F1363" t="str">
            <v>Anglo American Platinum Managed Operations</v>
          </cell>
          <cell r="G1363">
            <v>2024</v>
          </cell>
          <cell r="H1363">
            <v>0</v>
          </cell>
        </row>
        <row r="1364">
          <cell r="A1364" t="str">
            <v>2023M367BU_Anglo American Platinum Managed Operations</v>
          </cell>
          <cell r="B1364" t="str">
            <v>M367</v>
          </cell>
          <cell r="C1364" t="str">
            <v>Ml('000m3)</v>
          </cell>
          <cell r="F1364" t="str">
            <v>Anglo American Platinum Managed Operations</v>
          </cell>
          <cell r="G1364">
            <v>2023</v>
          </cell>
          <cell r="H1364">
            <v>0</v>
          </cell>
        </row>
        <row r="1365">
          <cell r="A1365" t="str">
            <v>2023M368BU_Anglo American Platinum Managed Operations</v>
          </cell>
          <cell r="B1365" t="str">
            <v>M368</v>
          </cell>
          <cell r="C1365" t="str">
            <v>Ml('000m3)</v>
          </cell>
          <cell r="F1365" t="str">
            <v>Anglo American Platinum Managed Operations</v>
          </cell>
          <cell r="G1365">
            <v>2023</v>
          </cell>
          <cell r="H1365">
            <v>13395.89</v>
          </cell>
        </row>
        <row r="1366">
          <cell r="A1366" t="str">
            <v>2022M368BU_Anglo American Platinum Managed Operations</v>
          </cell>
          <cell r="B1366" t="str">
            <v>M368</v>
          </cell>
          <cell r="F1366" t="str">
            <v>Anglo American Platinum Managed Operations</v>
          </cell>
          <cell r="G1366">
            <v>2022</v>
          </cell>
          <cell r="H1366">
            <v>13616</v>
          </cell>
        </row>
        <row r="1367">
          <cell r="A1367" t="str">
            <v>2024M368BU_Anglo American Platinum Managed Operations</v>
          </cell>
          <cell r="B1367" t="str">
            <v>M368</v>
          </cell>
          <cell r="C1367" t="str">
            <v>Ml('000m3)</v>
          </cell>
          <cell r="F1367" t="str">
            <v>Anglo American Platinum Managed Operations</v>
          </cell>
          <cell r="G1367">
            <v>2024</v>
          </cell>
          <cell r="H1367">
            <v>14954</v>
          </cell>
        </row>
        <row r="1368">
          <cell r="A1368" t="str">
            <v>2023M369BU_Anglo American Platinum Managed Operations</v>
          </cell>
          <cell r="B1368" t="str">
            <v>M369</v>
          </cell>
          <cell r="C1368" t="str">
            <v>Ml('000m3)</v>
          </cell>
          <cell r="F1368" t="str">
            <v>Anglo American Platinum Managed Operations</v>
          </cell>
          <cell r="G1368">
            <v>2023</v>
          </cell>
          <cell r="H1368">
            <v>7615.61</v>
          </cell>
        </row>
        <row r="1369">
          <cell r="A1369" t="str">
            <v>2022M369BU_Anglo American Platinum Managed Operations</v>
          </cell>
          <cell r="B1369" t="str">
            <v>M369</v>
          </cell>
          <cell r="F1369" t="str">
            <v>Anglo American Platinum Managed Operations</v>
          </cell>
          <cell r="G1369">
            <v>2022</v>
          </cell>
          <cell r="H1369">
            <v>11686</v>
          </cell>
        </row>
        <row r="1370">
          <cell r="A1370" t="str">
            <v>2024M369BU_Anglo American Platinum Managed Operations</v>
          </cell>
          <cell r="B1370" t="str">
            <v>M369</v>
          </cell>
          <cell r="C1370" t="str">
            <v>Ml('000m3)</v>
          </cell>
          <cell r="F1370" t="str">
            <v>Anglo American Platinum Managed Operations</v>
          </cell>
          <cell r="G1370">
            <v>2024</v>
          </cell>
          <cell r="H1370">
            <v>6998</v>
          </cell>
        </row>
        <row r="1371">
          <cell r="A1371" t="str">
            <v>2022M370BU_Anglo American Platinum Managed Operations</v>
          </cell>
          <cell r="B1371" t="str">
            <v>M370</v>
          </cell>
          <cell r="F1371" t="str">
            <v>Anglo American Platinum Managed Operations</v>
          </cell>
          <cell r="G1371">
            <v>2022</v>
          </cell>
          <cell r="H1371">
            <v>17713</v>
          </cell>
        </row>
        <row r="1372">
          <cell r="A1372" t="str">
            <v>2024M370BU_Anglo American Platinum Managed Operations</v>
          </cell>
          <cell r="B1372" t="str">
            <v>M370</v>
          </cell>
          <cell r="C1372" t="str">
            <v>Ml('000m3)</v>
          </cell>
          <cell r="F1372" t="str">
            <v>Anglo American Platinum Managed Operations</v>
          </cell>
          <cell r="G1372">
            <v>2024</v>
          </cell>
          <cell r="H1372">
            <v>12581</v>
          </cell>
        </row>
        <row r="1373">
          <cell r="A1373" t="str">
            <v>2023M370BU_Anglo American Platinum Managed Operations</v>
          </cell>
          <cell r="B1373" t="str">
            <v>M370</v>
          </cell>
          <cell r="C1373" t="str">
            <v>Ml('000m3)</v>
          </cell>
          <cell r="F1373" t="str">
            <v>Anglo American Platinum Managed Operations</v>
          </cell>
          <cell r="G1373">
            <v>2023</v>
          </cell>
          <cell r="H1373">
            <v>15102.21</v>
          </cell>
        </row>
        <row r="1374">
          <cell r="A1374" t="str">
            <v>2023M371BU_Anglo American Platinum Managed Operations</v>
          </cell>
          <cell r="B1374" t="str">
            <v>M371</v>
          </cell>
          <cell r="C1374" t="str">
            <v>Ml('000m3)</v>
          </cell>
          <cell r="F1374" t="str">
            <v>Anglo American Platinum Managed Operations</v>
          </cell>
          <cell r="G1374">
            <v>2023</v>
          </cell>
          <cell r="H1374">
            <v>9122.59</v>
          </cell>
        </row>
        <row r="1375">
          <cell r="A1375" t="str">
            <v>2022M371BU_Anglo American Platinum Managed Operations</v>
          </cell>
          <cell r="B1375" t="str">
            <v>M371</v>
          </cell>
          <cell r="F1375" t="str">
            <v>Anglo American Platinum Managed Operations</v>
          </cell>
          <cell r="G1375">
            <v>2022</v>
          </cell>
          <cell r="H1375">
            <v>9832</v>
          </cell>
        </row>
        <row r="1376">
          <cell r="A1376" t="str">
            <v>2024M371BU_Anglo American Platinum Managed Operations</v>
          </cell>
          <cell r="B1376" t="str">
            <v>M371</v>
          </cell>
          <cell r="C1376" t="str">
            <v>Ml('000m3)</v>
          </cell>
          <cell r="F1376" t="str">
            <v>Anglo American Platinum Managed Operations</v>
          </cell>
          <cell r="G1376">
            <v>2024</v>
          </cell>
          <cell r="H1376">
            <v>6251</v>
          </cell>
        </row>
        <row r="1377">
          <cell r="A1377" t="str">
            <v>2024M372BU_Anglo American Platinum Managed Operations</v>
          </cell>
          <cell r="B1377" t="str">
            <v>M372</v>
          </cell>
          <cell r="C1377" t="str">
            <v>Ml('000m3)</v>
          </cell>
          <cell r="F1377" t="str">
            <v>Anglo American Platinum Managed Operations</v>
          </cell>
          <cell r="G1377">
            <v>2024</v>
          </cell>
          <cell r="H1377">
            <v>0</v>
          </cell>
        </row>
        <row r="1378">
          <cell r="A1378" t="str">
            <v>2023M372BU_Anglo American Platinum Managed Operations</v>
          </cell>
          <cell r="B1378" t="str">
            <v>M372</v>
          </cell>
          <cell r="C1378" t="str">
            <v>Ml('000m3)</v>
          </cell>
          <cell r="F1378" t="str">
            <v>Anglo American Platinum Managed Operations</v>
          </cell>
          <cell r="G1378">
            <v>2023</v>
          </cell>
          <cell r="H1378">
            <v>0</v>
          </cell>
        </row>
        <row r="1379">
          <cell r="A1379" t="str">
            <v>2023M373BU_Anglo American Platinum Managed Operations</v>
          </cell>
          <cell r="B1379" t="str">
            <v>M373</v>
          </cell>
          <cell r="C1379" t="str">
            <v>Ml('000m3)</v>
          </cell>
          <cell r="F1379" t="str">
            <v>Anglo American Platinum Managed Operations</v>
          </cell>
          <cell r="G1379">
            <v>2023</v>
          </cell>
          <cell r="H1379">
            <v>3938.85</v>
          </cell>
        </row>
        <row r="1380">
          <cell r="A1380" t="str">
            <v>2022M373BU_Anglo American Platinum Managed Operations</v>
          </cell>
          <cell r="B1380" t="str">
            <v>M373</v>
          </cell>
          <cell r="F1380" t="str">
            <v>Anglo American Platinum Managed Operations</v>
          </cell>
          <cell r="G1380">
            <v>2022</v>
          </cell>
          <cell r="H1380">
            <v>3392</v>
          </cell>
        </row>
        <row r="1381">
          <cell r="A1381" t="str">
            <v>2024M373BU_Anglo American Platinum Managed Operations</v>
          </cell>
          <cell r="B1381" t="str">
            <v>M373</v>
          </cell>
          <cell r="C1381" t="str">
            <v>Ml('000m3)</v>
          </cell>
          <cell r="F1381" t="str">
            <v>Anglo American Platinum Managed Operations</v>
          </cell>
          <cell r="G1381">
            <v>2024</v>
          </cell>
          <cell r="H1381">
            <v>3969</v>
          </cell>
        </row>
        <row r="1382">
          <cell r="A1382" t="str">
            <v>2022M374BU_Anglo American Platinum Managed Operations</v>
          </cell>
          <cell r="B1382" t="str">
            <v>M374</v>
          </cell>
          <cell r="F1382" t="str">
            <v>Anglo American Platinum Managed Operations</v>
          </cell>
          <cell r="G1382">
            <v>2022</v>
          </cell>
          <cell r="H1382">
            <v>4489</v>
          </cell>
        </row>
        <row r="1383">
          <cell r="A1383" t="str">
            <v>2023M374BU_Anglo American Platinum Managed Operations</v>
          </cell>
          <cell r="B1383" t="str">
            <v>M374</v>
          </cell>
          <cell r="C1383" t="str">
            <v>Ml('000m3)</v>
          </cell>
          <cell r="F1383" t="str">
            <v>Anglo American Platinum Managed Operations</v>
          </cell>
          <cell r="G1383">
            <v>2023</v>
          </cell>
          <cell r="H1383">
            <v>2040.77</v>
          </cell>
        </row>
        <row r="1384">
          <cell r="A1384" t="str">
            <v>2024M374BU_Anglo American Platinum Managed Operations</v>
          </cell>
          <cell r="B1384" t="str">
            <v>M374</v>
          </cell>
          <cell r="C1384" t="str">
            <v>Ml('000m3)</v>
          </cell>
          <cell r="F1384" t="str">
            <v>Anglo American Platinum Managed Operations</v>
          </cell>
          <cell r="G1384">
            <v>2024</v>
          </cell>
          <cell r="H1384">
            <v>2360</v>
          </cell>
        </row>
        <row r="1385">
          <cell r="A1385" t="str">
            <v>2022M375BU_Anglo American Platinum Managed Operations</v>
          </cell>
          <cell r="B1385" t="str">
            <v>M375</v>
          </cell>
          <cell r="F1385" t="str">
            <v>Anglo American Platinum Managed Operations</v>
          </cell>
          <cell r="G1385">
            <v>2022</v>
          </cell>
          <cell r="H1385">
            <v>24481</v>
          </cell>
        </row>
        <row r="1386">
          <cell r="A1386" t="str">
            <v>2024M375BU_Anglo American Platinum Managed Operations</v>
          </cell>
          <cell r="B1386" t="str">
            <v>M375</v>
          </cell>
          <cell r="C1386" t="str">
            <v>Ml('000m3)</v>
          </cell>
          <cell r="F1386" t="str">
            <v>Anglo American Platinum Managed Operations</v>
          </cell>
          <cell r="G1386">
            <v>2024</v>
          </cell>
          <cell r="H1386">
            <v>23281</v>
          </cell>
        </row>
        <row r="1387">
          <cell r="A1387" t="str">
            <v>2023M375BU_Anglo American Platinum Managed Operations</v>
          </cell>
          <cell r="B1387" t="str">
            <v>M375</v>
          </cell>
          <cell r="C1387" t="str">
            <v>Ml('000m3)</v>
          </cell>
          <cell r="F1387" t="str">
            <v>Anglo American Platinum Managed Operations</v>
          </cell>
          <cell r="G1387">
            <v>2023</v>
          </cell>
          <cell r="H1387">
            <v>22420.45</v>
          </cell>
        </row>
        <row r="1388">
          <cell r="A1388" t="str">
            <v>2023M376BU_Anglo American Platinum Managed Operations</v>
          </cell>
          <cell r="B1388" t="str">
            <v>M376</v>
          </cell>
          <cell r="C1388" t="str">
            <v>Ml('000m3)</v>
          </cell>
          <cell r="F1388" t="str">
            <v>Anglo American Platinum Managed Operations</v>
          </cell>
          <cell r="G1388">
            <v>2023</v>
          </cell>
          <cell r="H1388">
            <v>7388.57</v>
          </cell>
        </row>
        <row r="1389">
          <cell r="A1389" t="str">
            <v>2024M376BU_Anglo American Platinum Managed Operations</v>
          </cell>
          <cell r="B1389" t="str">
            <v>M376</v>
          </cell>
          <cell r="C1389" t="str">
            <v>Ml('000m3)</v>
          </cell>
          <cell r="F1389" t="str">
            <v>Anglo American Platinum Managed Operations</v>
          </cell>
          <cell r="G1389">
            <v>2024</v>
          </cell>
          <cell r="H1389">
            <v>7659</v>
          </cell>
        </row>
        <row r="1390">
          <cell r="A1390" t="str">
            <v>2022M376BU_Anglo American Platinum Managed Operations</v>
          </cell>
          <cell r="B1390" t="str">
            <v>M376</v>
          </cell>
          <cell r="F1390" t="str">
            <v>Anglo American Platinum Managed Operations</v>
          </cell>
          <cell r="G1390">
            <v>2022</v>
          </cell>
          <cell r="H1390">
            <v>7060</v>
          </cell>
        </row>
        <row r="1391">
          <cell r="A1391" t="str">
            <v>2023M377BU_Anglo American Platinum Managed Operations</v>
          </cell>
          <cell r="B1391" t="str">
            <v>M377</v>
          </cell>
          <cell r="C1391" t="str">
            <v>Ml('000m3)</v>
          </cell>
          <cell r="F1391" t="str">
            <v>Anglo American Platinum Managed Operations</v>
          </cell>
          <cell r="G1391">
            <v>2023</v>
          </cell>
          <cell r="H1391">
            <v>9457.0400000000009</v>
          </cell>
        </row>
        <row r="1392">
          <cell r="A1392" t="str">
            <v>2022M377BU_Anglo American Platinum Managed Operations</v>
          </cell>
          <cell r="B1392" t="str">
            <v>M377</v>
          </cell>
          <cell r="F1392" t="str">
            <v>Anglo American Platinum Managed Operations</v>
          </cell>
          <cell r="G1392">
            <v>2022</v>
          </cell>
          <cell r="H1392">
            <v>10224</v>
          </cell>
        </row>
        <row r="1393">
          <cell r="A1393" t="str">
            <v>2024M377BU_Anglo American Platinum Managed Operations</v>
          </cell>
          <cell r="B1393" t="str">
            <v>M377</v>
          </cell>
          <cell r="C1393" t="str">
            <v>Ml('000m3)</v>
          </cell>
          <cell r="F1393" t="str">
            <v>Anglo American Platinum Managed Operations</v>
          </cell>
          <cell r="G1393">
            <v>2024</v>
          </cell>
          <cell r="H1393">
            <v>10985</v>
          </cell>
        </row>
        <row r="1394">
          <cell r="A1394" t="str">
            <v>2022M378BU_Anglo American Platinum Managed Operations</v>
          </cell>
          <cell r="B1394" t="str">
            <v>M378</v>
          </cell>
          <cell r="F1394" t="str">
            <v>Anglo American Platinum Managed Operations</v>
          </cell>
          <cell r="G1394">
            <v>2022</v>
          </cell>
          <cell r="H1394">
            <v>7197</v>
          </cell>
        </row>
        <row r="1395">
          <cell r="A1395" t="str">
            <v>2023M378BU_Anglo American Platinum Managed Operations</v>
          </cell>
          <cell r="B1395" t="str">
            <v>M378</v>
          </cell>
          <cell r="C1395" t="str">
            <v>Ml('000m3)</v>
          </cell>
          <cell r="F1395" t="str">
            <v>Anglo American Platinum Managed Operations</v>
          </cell>
          <cell r="G1395">
            <v>2023</v>
          </cell>
          <cell r="H1395">
            <v>5574.84</v>
          </cell>
        </row>
        <row r="1396">
          <cell r="A1396" t="str">
            <v>2024M378BU_Anglo American Platinum Managed Operations</v>
          </cell>
          <cell r="B1396" t="str">
            <v>M378</v>
          </cell>
          <cell r="C1396" t="str">
            <v>Ml('000m3)</v>
          </cell>
          <cell r="F1396" t="str">
            <v>Anglo American Platinum Managed Operations</v>
          </cell>
          <cell r="G1396">
            <v>2024</v>
          </cell>
          <cell r="H1396">
            <v>4638</v>
          </cell>
        </row>
        <row r="1397">
          <cell r="A1397" t="str">
            <v>2024M404BU_Anglo American Platinum Managed Operations</v>
          </cell>
          <cell r="B1397" t="str">
            <v>M404</v>
          </cell>
          <cell r="C1397" t="str">
            <v>Ml('000m3)</v>
          </cell>
          <cell r="F1397" t="str">
            <v>Anglo American Platinum Managed Operations</v>
          </cell>
          <cell r="G1397">
            <v>2024</v>
          </cell>
          <cell r="H1397">
            <v>10105</v>
          </cell>
        </row>
        <row r="1398">
          <cell r="A1398" t="str">
            <v>2023M404BU_Anglo American Platinum Managed Operations</v>
          </cell>
          <cell r="B1398" t="str">
            <v>M404</v>
          </cell>
          <cell r="C1398" t="str">
            <v>Ml('000m3)</v>
          </cell>
          <cell r="F1398" t="str">
            <v>Anglo American Platinum Managed Operations</v>
          </cell>
          <cell r="G1398">
            <v>2023</v>
          </cell>
          <cell r="H1398">
            <v>9877.7099999999991</v>
          </cell>
        </row>
        <row r="1399">
          <cell r="A1399" t="str">
            <v>2022M405BU_Anglo American Platinum Managed Operations</v>
          </cell>
          <cell r="B1399" t="str">
            <v>M405</v>
          </cell>
          <cell r="F1399" t="str">
            <v>Anglo American Platinum Managed Operations</v>
          </cell>
          <cell r="G1399">
            <v>2022</v>
          </cell>
          <cell r="H1399">
            <v>9345</v>
          </cell>
        </row>
        <row r="1400">
          <cell r="A1400" t="str">
            <v>2024M405BU_Anglo American Platinum Managed Operations</v>
          </cell>
          <cell r="B1400" t="str">
            <v>M405</v>
          </cell>
          <cell r="C1400" t="str">
            <v>Ml('000m3)</v>
          </cell>
          <cell r="F1400" t="str">
            <v>Anglo American Platinum Managed Operations</v>
          </cell>
          <cell r="G1400">
            <v>2024</v>
          </cell>
          <cell r="H1400">
            <v>10105</v>
          </cell>
        </row>
        <row r="1401">
          <cell r="A1401" t="str">
            <v>2023M405BU_Anglo American Platinum Managed Operations</v>
          </cell>
          <cell r="B1401" t="str">
            <v>M405</v>
          </cell>
          <cell r="C1401" t="str">
            <v>Ml('000m3)</v>
          </cell>
          <cell r="F1401" t="str">
            <v>Anglo American Platinum Managed Operations</v>
          </cell>
          <cell r="G1401">
            <v>2023</v>
          </cell>
          <cell r="H1401">
            <v>9877.7099999999991</v>
          </cell>
        </row>
        <row r="1402">
          <cell r="A1402" t="str">
            <v>2022M406BU_Anglo American Platinum Managed Operations</v>
          </cell>
          <cell r="B1402" t="str">
            <v>M406</v>
          </cell>
          <cell r="F1402" t="str">
            <v>Anglo American Platinum Managed Operations</v>
          </cell>
          <cell r="G1402">
            <v>2022</v>
          </cell>
          <cell r="H1402">
            <v>1530</v>
          </cell>
        </row>
        <row r="1403">
          <cell r="A1403" t="str">
            <v>2024M406BU_Anglo American Platinum Managed Operations</v>
          </cell>
          <cell r="B1403" t="str">
            <v>M406</v>
          </cell>
          <cell r="C1403" t="str">
            <v>Ml('000m3)</v>
          </cell>
          <cell r="F1403" t="str">
            <v>Anglo American Platinum Managed Operations</v>
          </cell>
          <cell r="G1403">
            <v>2024</v>
          </cell>
          <cell r="H1403">
            <v>0</v>
          </cell>
        </row>
        <row r="1404">
          <cell r="A1404" t="str">
            <v>2023M406BU_Anglo American Platinum Managed Operations</v>
          </cell>
          <cell r="B1404" t="str">
            <v>M406</v>
          </cell>
          <cell r="C1404" t="str">
            <v>Ml('000m3)</v>
          </cell>
          <cell r="F1404" t="str">
            <v>Anglo American Platinum Managed Operations</v>
          </cell>
          <cell r="G1404">
            <v>2023</v>
          </cell>
          <cell r="H1404">
            <v>0</v>
          </cell>
        </row>
        <row r="1405">
          <cell r="A1405" t="str">
            <v>2023M407BU_Anglo American Platinum Managed Operations</v>
          </cell>
          <cell r="B1405" t="str">
            <v>M407</v>
          </cell>
          <cell r="C1405" t="str">
            <v>Ml('000m3)</v>
          </cell>
          <cell r="F1405" t="str">
            <v>Anglo American Platinum Managed Operations</v>
          </cell>
          <cell r="G1405">
            <v>2023</v>
          </cell>
          <cell r="H1405" t="str">
            <v>n/a</v>
          </cell>
        </row>
        <row r="1406">
          <cell r="A1406" t="str">
            <v>2024M407BU_Anglo American Platinum Managed Operations</v>
          </cell>
          <cell r="B1406" t="str">
            <v>M407</v>
          </cell>
          <cell r="C1406" t="str">
            <v>Ml('000m3)</v>
          </cell>
          <cell r="F1406" t="str">
            <v>Anglo American Platinum Managed Operations</v>
          </cell>
          <cell r="G1406">
            <v>2024</v>
          </cell>
          <cell r="H1406">
            <v>0</v>
          </cell>
        </row>
        <row r="1407">
          <cell r="A1407" t="str">
            <v>2022M408BU_Anglo American Platinum Managed Operations</v>
          </cell>
          <cell r="B1407" t="str">
            <v>M408</v>
          </cell>
          <cell r="F1407" t="str">
            <v>Anglo American Platinum Managed Operations</v>
          </cell>
          <cell r="G1407">
            <v>2022</v>
          </cell>
          <cell r="H1407">
            <v>-3.4299999999999997E-2</v>
          </cell>
        </row>
        <row r="1408">
          <cell r="A1408" t="str">
            <v>2024M408BU_Anglo American Platinum Managed Operations</v>
          </cell>
          <cell r="B1408" t="str">
            <v>M408</v>
          </cell>
          <cell r="F1408" t="str">
            <v>Anglo American Platinum Managed Operations</v>
          </cell>
          <cell r="G1408">
            <v>2024</v>
          </cell>
          <cell r="H1408">
            <v>0</v>
          </cell>
        </row>
        <row r="1409">
          <cell r="A1409" t="str">
            <v>2023M408BU_Anglo American Platinum Managed Operations</v>
          </cell>
          <cell r="B1409" t="str">
            <v>M408</v>
          </cell>
          <cell r="F1409" t="str">
            <v>Anglo American Platinum Managed Operations</v>
          </cell>
          <cell r="G1409">
            <v>2023</v>
          </cell>
          <cell r="H1409">
            <v>2.0699999999999998</v>
          </cell>
        </row>
        <row r="1410">
          <cell r="A1410" t="str">
            <v>2022M409BU_Anglo American Platinum Managed Operations</v>
          </cell>
          <cell r="B1410" t="str">
            <v>M409</v>
          </cell>
          <cell r="F1410" t="str">
            <v>Anglo American Platinum Managed Operations</v>
          </cell>
          <cell r="G1410">
            <v>2022</v>
          </cell>
          <cell r="H1410">
            <v>9345</v>
          </cell>
        </row>
        <row r="1411">
          <cell r="A1411" t="str">
            <v>2024M409BU_Anglo American Platinum Managed Operations</v>
          </cell>
          <cell r="B1411" t="str">
            <v>M409</v>
          </cell>
          <cell r="C1411" t="str">
            <v>Ml('000m3)</v>
          </cell>
          <cell r="F1411" t="str">
            <v>Anglo American Platinum Managed Operations</v>
          </cell>
          <cell r="G1411">
            <v>2024</v>
          </cell>
          <cell r="H1411">
            <v>0</v>
          </cell>
        </row>
        <row r="1412">
          <cell r="A1412" t="str">
            <v>2023M409BU_Anglo American Platinum Managed Operations</v>
          </cell>
          <cell r="B1412" t="str">
            <v>M409</v>
          </cell>
          <cell r="C1412" t="str">
            <v>Ml('000m3)</v>
          </cell>
          <cell r="F1412" t="str">
            <v>Anglo American Platinum Managed Operations</v>
          </cell>
          <cell r="G1412">
            <v>2023</v>
          </cell>
          <cell r="H1412">
            <v>9877.7099999999991</v>
          </cell>
        </row>
        <row r="1413">
          <cell r="A1413" t="str">
            <v>2024M410BU_Anglo American Platinum Managed Operations</v>
          </cell>
          <cell r="B1413" t="str">
            <v>M410</v>
          </cell>
          <cell r="C1413" t="str">
            <v>Ml('000m3)</v>
          </cell>
          <cell r="F1413" t="str">
            <v>Anglo American Platinum Managed Operations</v>
          </cell>
          <cell r="G1413">
            <v>2024</v>
          </cell>
          <cell r="H1413">
            <v>0</v>
          </cell>
        </row>
        <row r="1414">
          <cell r="A1414" t="str">
            <v>2023M410BU_Anglo American Platinum Managed Operations</v>
          </cell>
          <cell r="B1414" t="str">
            <v>M410</v>
          </cell>
          <cell r="C1414" t="str">
            <v>Ml('000m3)</v>
          </cell>
          <cell r="F1414" t="str">
            <v>Anglo American Platinum Managed Operations</v>
          </cell>
          <cell r="G1414">
            <v>2023</v>
          </cell>
          <cell r="H1414" t="str">
            <v>n/a</v>
          </cell>
        </row>
        <row r="1415">
          <cell r="A1415" t="str">
            <v>2022M411BU_Anglo American Platinum Managed Operations</v>
          </cell>
          <cell r="B1415" t="str">
            <v>M411</v>
          </cell>
          <cell r="F1415" t="str">
            <v>Anglo American Platinum Managed Operations</v>
          </cell>
          <cell r="G1415">
            <v>2022</v>
          </cell>
          <cell r="H1415">
            <v>89526</v>
          </cell>
        </row>
        <row r="1416">
          <cell r="A1416" t="str">
            <v>2024M411BU_Anglo American Platinum Managed Operations</v>
          </cell>
          <cell r="B1416" t="str">
            <v>M411</v>
          </cell>
          <cell r="C1416" t="str">
            <v>Ml('000m3)</v>
          </cell>
          <cell r="F1416" t="str">
            <v>Anglo American Platinum Managed Operations</v>
          </cell>
          <cell r="G1416">
            <v>2024</v>
          </cell>
          <cell r="H1416">
            <v>69682</v>
          </cell>
        </row>
        <row r="1417">
          <cell r="A1417" t="str">
            <v>2023M411BU_Anglo American Platinum Managed Operations</v>
          </cell>
          <cell r="B1417" t="str">
            <v>M411</v>
          </cell>
          <cell r="C1417" t="str">
            <v>Ml('000m3)</v>
          </cell>
          <cell r="F1417" t="str">
            <v>Anglo American Platinum Managed Operations</v>
          </cell>
          <cell r="G1417">
            <v>2023</v>
          </cell>
          <cell r="H1417">
            <v>75</v>
          </cell>
        </row>
        <row r="1418">
          <cell r="A1418" t="str">
            <v>2023M527BU_Anglo American Platinum Managed Operations</v>
          </cell>
          <cell r="B1418" t="str">
            <v>M527</v>
          </cell>
          <cell r="F1418" t="str">
            <v>Anglo American Platinum Managed Operations</v>
          </cell>
          <cell r="G1418">
            <v>2023</v>
          </cell>
          <cell r="H1418">
            <v>0</v>
          </cell>
        </row>
        <row r="1419">
          <cell r="A1419" t="str">
            <v>2022M528BU_Anglo American Platinum Managed Operations</v>
          </cell>
          <cell r="B1419" t="str">
            <v>M528</v>
          </cell>
          <cell r="F1419" t="str">
            <v>Anglo American Platinum Managed Operations</v>
          </cell>
          <cell r="G1419">
            <v>2022</v>
          </cell>
          <cell r="H1419">
            <v>384</v>
          </cell>
        </row>
        <row r="1420">
          <cell r="A1420" t="str">
            <v>2024M528BU_Anglo American Platinum Managed Operations</v>
          </cell>
          <cell r="B1420" t="str">
            <v>M528</v>
          </cell>
          <cell r="C1420" t="str">
            <v>Rand million</v>
          </cell>
          <cell r="F1420" t="str">
            <v>Anglo American Platinum Managed Operations</v>
          </cell>
          <cell r="G1420">
            <v>2024</v>
          </cell>
          <cell r="H1420">
            <v>0</v>
          </cell>
        </row>
        <row r="1421">
          <cell r="A1421" t="str">
            <v>2023M528BU_Anglo American Platinum Managed Operations</v>
          </cell>
          <cell r="B1421" t="str">
            <v>M528</v>
          </cell>
          <cell r="C1421" t="str">
            <v>Rand million</v>
          </cell>
          <cell r="F1421" t="str">
            <v>Anglo American Platinum Managed Operations</v>
          </cell>
          <cell r="G1421">
            <v>2023</v>
          </cell>
          <cell r="H1421">
            <v>0</v>
          </cell>
        </row>
        <row r="1422">
          <cell r="A1422" t="str">
            <v>2023M529BU_Anglo American Platinum Managed Operations</v>
          </cell>
          <cell r="B1422" t="str">
            <v>M529</v>
          </cell>
          <cell r="F1422" t="str">
            <v>Anglo American Platinum Managed Operations</v>
          </cell>
          <cell r="G1422">
            <v>2023</v>
          </cell>
          <cell r="H1422">
            <v>0</v>
          </cell>
        </row>
        <row r="1423">
          <cell r="A1423" t="str">
            <v>2024M529BU_Anglo American Platinum Managed Operations</v>
          </cell>
          <cell r="B1423" t="str">
            <v>M529</v>
          </cell>
          <cell r="F1423" t="str">
            <v>Anglo American Platinum Managed Operations</v>
          </cell>
          <cell r="G1423">
            <v>2024</v>
          </cell>
          <cell r="H1423">
            <v>0</v>
          </cell>
        </row>
        <row r="1424">
          <cell r="A1424" t="str">
            <v>2023M530BU_Anglo American Platinum Managed Operations</v>
          </cell>
          <cell r="B1424" t="str">
            <v>M530</v>
          </cell>
          <cell r="C1424" t="str">
            <v>Rand million</v>
          </cell>
          <cell r="F1424" t="str">
            <v>Anglo American Platinum Managed Operations</v>
          </cell>
          <cell r="G1424">
            <v>2023</v>
          </cell>
          <cell r="H1424">
            <v>0</v>
          </cell>
        </row>
        <row r="1425">
          <cell r="A1425" t="str">
            <v>2024M530BU_Anglo American Platinum Managed Operations</v>
          </cell>
          <cell r="B1425" t="str">
            <v>M530</v>
          </cell>
          <cell r="C1425" t="str">
            <v>Rand million</v>
          </cell>
          <cell r="F1425" t="str">
            <v>Anglo American Platinum Managed Operations</v>
          </cell>
          <cell r="G1425">
            <v>2024</v>
          </cell>
          <cell r="H1425">
            <v>0</v>
          </cell>
        </row>
        <row r="1426">
          <cell r="A1426" t="str">
            <v>2024M531BU_Anglo American Platinum Managed Operations</v>
          </cell>
          <cell r="B1426" t="str">
            <v>M531</v>
          </cell>
          <cell r="C1426" t="str">
            <v>Rand million</v>
          </cell>
          <cell r="F1426" t="str">
            <v>Anglo American Platinum Managed Operations</v>
          </cell>
          <cell r="G1426">
            <v>2024</v>
          </cell>
          <cell r="H1426">
            <v>0</v>
          </cell>
        </row>
        <row r="1427">
          <cell r="A1427" t="str">
            <v>2023M531BU_Anglo American Platinum Managed Operations</v>
          </cell>
          <cell r="B1427" t="str">
            <v>M531</v>
          </cell>
          <cell r="C1427" t="str">
            <v>Rand million</v>
          </cell>
          <cell r="F1427" t="str">
            <v>Anglo American Platinum Managed Operations</v>
          </cell>
          <cell r="G1427">
            <v>2023</v>
          </cell>
          <cell r="H1427">
            <v>0</v>
          </cell>
        </row>
        <row r="1428">
          <cell r="A1428" t="str">
            <v>2024M504BU_Anglo American Platinum Managed Operations</v>
          </cell>
          <cell r="B1428" t="str">
            <v>M504</v>
          </cell>
          <cell r="F1428" t="str">
            <v>Anglo American Platinum Managed Operations</v>
          </cell>
          <cell r="G1428">
            <v>2024</v>
          </cell>
          <cell r="H1428">
            <v>242338146</v>
          </cell>
        </row>
        <row r="1429">
          <cell r="A1429" t="str">
            <v>2023M504BU_Anglo American Platinum Managed Operations</v>
          </cell>
          <cell r="B1429" t="str">
            <v>M504</v>
          </cell>
          <cell r="F1429" t="str">
            <v>Anglo American Platinum Managed Operations</v>
          </cell>
          <cell r="G1429">
            <v>2023</v>
          </cell>
          <cell r="H1429">
            <v>373760648</v>
          </cell>
        </row>
        <row r="1430">
          <cell r="A1430" t="str">
            <v>2023M505BU_Anglo American Platinum Managed Operations</v>
          </cell>
          <cell r="B1430" t="str">
            <v>M505</v>
          </cell>
          <cell r="F1430" t="str">
            <v>Anglo American Platinum Managed Operations</v>
          </cell>
          <cell r="G1430">
            <v>2023</v>
          </cell>
          <cell r="H1430">
            <v>175578592</v>
          </cell>
        </row>
        <row r="1431">
          <cell r="A1431" t="str">
            <v>2024M505BU_Anglo American Platinum Managed Operations</v>
          </cell>
          <cell r="B1431" t="str">
            <v>M505</v>
          </cell>
          <cell r="F1431" t="str">
            <v>Anglo American Platinum Managed Operations</v>
          </cell>
          <cell r="G1431">
            <v>2024</v>
          </cell>
          <cell r="H1431">
            <v>222402484</v>
          </cell>
        </row>
        <row r="1432">
          <cell r="A1432" t="str">
            <v>2022M505BU_Anglo American Platinum Managed Operations</v>
          </cell>
          <cell r="B1432" t="str">
            <v>M505</v>
          </cell>
          <cell r="F1432" t="str">
            <v>Anglo American Platinum Managed Operations</v>
          </cell>
          <cell r="G1432">
            <v>2022</v>
          </cell>
          <cell r="H1432">
            <v>181</v>
          </cell>
        </row>
        <row r="1433">
          <cell r="A1433" t="str">
            <v>2023M506BU_Anglo American Platinum Managed Operations</v>
          </cell>
          <cell r="B1433" t="str">
            <v>M506</v>
          </cell>
          <cell r="F1433" t="str">
            <v>Anglo American Platinum Managed Operations</v>
          </cell>
          <cell r="G1433">
            <v>2023</v>
          </cell>
          <cell r="H1433">
            <v>8878163</v>
          </cell>
        </row>
        <row r="1434">
          <cell r="A1434" t="str">
            <v>2022M506BU_Anglo American Platinum Managed Operations</v>
          </cell>
          <cell r="B1434" t="str">
            <v>M506</v>
          </cell>
          <cell r="F1434" t="str">
            <v>Anglo American Platinum Managed Operations</v>
          </cell>
          <cell r="G1434">
            <v>2022</v>
          </cell>
          <cell r="H1434">
            <v>21</v>
          </cell>
        </row>
        <row r="1435">
          <cell r="A1435" t="str">
            <v>2024M506BU_Anglo American Platinum Managed Operations</v>
          </cell>
          <cell r="B1435" t="str">
            <v>M506</v>
          </cell>
          <cell r="F1435" t="str">
            <v>Anglo American Platinum Managed Operations</v>
          </cell>
          <cell r="G1435">
            <v>2024</v>
          </cell>
          <cell r="H1435">
            <v>1190073</v>
          </cell>
        </row>
        <row r="1436">
          <cell r="A1436" t="str">
            <v>2024M507BU_Anglo American Platinum Managed Operations</v>
          </cell>
          <cell r="B1436" t="str">
            <v>M507</v>
          </cell>
          <cell r="F1436" t="str">
            <v>Anglo American Platinum Managed Operations</v>
          </cell>
          <cell r="G1436">
            <v>2024</v>
          </cell>
          <cell r="H1436">
            <v>18745589</v>
          </cell>
        </row>
        <row r="1437">
          <cell r="A1437" t="str">
            <v>2022M507BU_Anglo American Platinum Managed Operations</v>
          </cell>
          <cell r="B1437" t="str">
            <v>M507</v>
          </cell>
          <cell r="F1437" t="str">
            <v>Anglo American Platinum Managed Operations</v>
          </cell>
          <cell r="G1437">
            <v>2022</v>
          </cell>
          <cell r="H1437">
            <v>182</v>
          </cell>
        </row>
        <row r="1438">
          <cell r="A1438" t="str">
            <v>2023M507BU_Anglo American Platinum Managed Operations</v>
          </cell>
          <cell r="B1438" t="str">
            <v>M507</v>
          </cell>
          <cell r="F1438" t="str">
            <v>Anglo American Platinum Managed Operations</v>
          </cell>
          <cell r="G1438">
            <v>2023</v>
          </cell>
          <cell r="H1438">
            <v>187906998</v>
          </cell>
        </row>
        <row r="1439">
          <cell r="A1439" t="str">
            <v>2023M748BU_Anglo American Platinum Managed Operations</v>
          </cell>
          <cell r="B1439" t="str">
            <v>M748</v>
          </cell>
          <cell r="F1439" t="str">
            <v>Anglo American Platinum Managed Operations</v>
          </cell>
          <cell r="G1439">
            <v>2023</v>
          </cell>
          <cell r="H1439">
            <v>10275057.376222599</v>
          </cell>
        </row>
        <row r="1440">
          <cell r="A1440" t="str">
            <v>2024M748BU_Anglo American Platinum Managed Operations</v>
          </cell>
          <cell r="B1440" t="str">
            <v>M748</v>
          </cell>
          <cell r="F1440" t="str">
            <v>Anglo American Platinum Managed Operations</v>
          </cell>
          <cell r="G1440">
            <v>2024</v>
          </cell>
          <cell r="H1440">
            <v>0</v>
          </cell>
        </row>
        <row r="1441">
          <cell r="A1441" t="str">
            <v>2024M434Location_Precious Metals Refinery</v>
          </cell>
          <cell r="B1441" t="str">
            <v>M434</v>
          </cell>
          <cell r="F1441" t="str">
            <v>Precious Metals Refinery</v>
          </cell>
          <cell r="G1441">
            <v>2024</v>
          </cell>
          <cell r="H1441">
            <v>4345554.9210000001</v>
          </cell>
        </row>
        <row r="1442">
          <cell r="A1442" t="str">
            <v>2022M434Location_Precious Metals Refinery</v>
          </cell>
          <cell r="B1442" t="str">
            <v>M434</v>
          </cell>
          <cell r="F1442" t="str">
            <v>Precious Metals Refinery</v>
          </cell>
          <cell r="G1442">
            <v>2022</v>
          </cell>
          <cell r="H1442">
            <v>4110.21</v>
          </cell>
        </row>
        <row r="1443">
          <cell r="A1443" t="str">
            <v>2023M434BU_Anglo American Platinum Managed Operations</v>
          </cell>
          <cell r="B1443" t="str">
            <v>M434</v>
          </cell>
          <cell r="F1443" t="str">
            <v>Anglo American Platinum Managed Operations</v>
          </cell>
          <cell r="G1443">
            <v>2023</v>
          </cell>
          <cell r="H1443">
            <v>4150739.264</v>
          </cell>
        </row>
        <row r="1444">
          <cell r="A1444" t="str">
            <v>2022M412Location_Unki smelted</v>
          </cell>
          <cell r="B1444" t="str">
            <v>M412</v>
          </cell>
          <cell r="F1444" t="str">
            <v>Unki smelted</v>
          </cell>
          <cell r="G1444">
            <v>2022</v>
          </cell>
          <cell r="H1444">
            <v>72.11</v>
          </cell>
        </row>
        <row r="1445">
          <cell r="A1445" t="str">
            <v>2024M412Location_Unki smelted</v>
          </cell>
          <cell r="B1445" t="str">
            <v>M412</v>
          </cell>
          <cell r="F1445" t="str">
            <v>Unki smelted</v>
          </cell>
          <cell r="G1445">
            <v>2024</v>
          </cell>
          <cell r="H1445">
            <v>50805.837</v>
          </cell>
        </row>
        <row r="1446">
          <cell r="A1446" t="str">
            <v>2023M412BU_Anglo American Platinum Managed Operations</v>
          </cell>
          <cell r="B1446" t="str">
            <v>M412</v>
          </cell>
          <cell r="F1446" t="str">
            <v>Anglo American Platinum Managed Operations</v>
          </cell>
          <cell r="G1446">
            <v>2023</v>
          </cell>
          <cell r="H1446">
            <v>67714.214000000007</v>
          </cell>
        </row>
        <row r="1447">
          <cell r="A1447" t="str">
            <v>2023M413BU_Anglo American Platinum Managed Operations</v>
          </cell>
          <cell r="B1447" t="str">
            <v>M413</v>
          </cell>
          <cell r="F1447" t="str">
            <v>Anglo American Platinum Managed Operations</v>
          </cell>
          <cell r="G1447">
            <v>2023</v>
          </cell>
          <cell r="H1447">
            <v>571194.63199999998</v>
          </cell>
        </row>
        <row r="1448">
          <cell r="A1448" t="str">
            <v>2022M413Location_Waterval smelter</v>
          </cell>
          <cell r="B1448" t="str">
            <v>M413</v>
          </cell>
          <cell r="F1448" t="str">
            <v>Waterval smelter</v>
          </cell>
          <cell r="G1448">
            <v>2022</v>
          </cell>
          <cell r="H1448">
            <v>539.76</v>
          </cell>
        </row>
        <row r="1449">
          <cell r="A1449" t="str">
            <v>2024M413Location_Waterval smelter</v>
          </cell>
          <cell r="B1449" t="str">
            <v>M413</v>
          </cell>
          <cell r="F1449" t="str">
            <v>Waterval smelter</v>
          </cell>
          <cell r="G1449">
            <v>2024</v>
          </cell>
          <cell r="H1449">
            <v>645645.99699999997</v>
          </cell>
        </row>
        <row r="1450">
          <cell r="A1450" t="str">
            <v>2023M414BU_Anglo American Platinum Managed Operations</v>
          </cell>
          <cell r="B1450" t="str">
            <v>M414</v>
          </cell>
          <cell r="F1450" t="str">
            <v>Anglo American Platinum Managed Operations</v>
          </cell>
          <cell r="G1450">
            <v>2023</v>
          </cell>
          <cell r="H1450">
            <v>612901.01899999997</v>
          </cell>
        </row>
        <row r="1451">
          <cell r="A1451" t="str">
            <v>2022M414Location_Polokwane smelter</v>
          </cell>
          <cell r="B1451" t="str">
            <v>M414</v>
          </cell>
          <cell r="F1451" t="str">
            <v>Polokwane smelter</v>
          </cell>
          <cell r="G1451">
            <v>2022</v>
          </cell>
          <cell r="H1451">
            <v>278.11</v>
          </cell>
        </row>
        <row r="1452">
          <cell r="A1452" t="str">
            <v>2024M414Location_Polokwane smelter</v>
          </cell>
          <cell r="B1452" t="str">
            <v>M414</v>
          </cell>
          <cell r="F1452" t="str">
            <v>Polokwane smelter</v>
          </cell>
          <cell r="G1452">
            <v>2024</v>
          </cell>
          <cell r="H1452">
            <v>648223.40500000003</v>
          </cell>
        </row>
        <row r="1453">
          <cell r="A1453" t="str">
            <v>2023M415BU_Anglo American Platinum Managed Operations</v>
          </cell>
          <cell r="B1453" t="str">
            <v>M415</v>
          </cell>
          <cell r="F1453" t="str">
            <v>Anglo American Platinum Managed Operations</v>
          </cell>
          <cell r="G1453">
            <v>2023</v>
          </cell>
          <cell r="H1453">
            <v>249192.185</v>
          </cell>
        </row>
        <row r="1454">
          <cell r="A1454" t="str">
            <v>2022M415Location_Mortimer smelter</v>
          </cell>
          <cell r="B1454" t="str">
            <v>M415</v>
          </cell>
          <cell r="F1454" t="str">
            <v>Mortimer smelter</v>
          </cell>
          <cell r="G1454">
            <v>2022</v>
          </cell>
          <cell r="H1454">
            <v>262.48</v>
          </cell>
        </row>
        <row r="1455">
          <cell r="A1455" t="str">
            <v>2024M415Location_Mortimer smelter</v>
          </cell>
          <cell r="B1455" t="str">
            <v>M415</v>
          </cell>
          <cell r="F1455" t="str">
            <v>Mortimer smelter</v>
          </cell>
          <cell r="G1455">
            <v>2024</v>
          </cell>
          <cell r="H1455">
            <v>75925.070999999996</v>
          </cell>
        </row>
        <row r="1456">
          <cell r="A1456" t="str">
            <v>2023M416BU_Anglo American Platinum Managed Operations</v>
          </cell>
          <cell r="B1456" t="str">
            <v>M416</v>
          </cell>
          <cell r="F1456" t="str">
            <v>Anglo American Platinum Managed Operations</v>
          </cell>
          <cell r="G1456">
            <v>2023</v>
          </cell>
          <cell r="H1456">
            <v>1433287.8359999999</v>
          </cell>
        </row>
        <row r="1457">
          <cell r="A1457" t="str">
            <v>2022M416South Africa_South Africa</v>
          </cell>
          <cell r="B1457" t="str">
            <v>M416</v>
          </cell>
          <cell r="F1457" t="str">
            <v>South Africa</v>
          </cell>
          <cell r="G1457">
            <v>2022</v>
          </cell>
          <cell r="H1457">
            <v>1080.3599999999999</v>
          </cell>
        </row>
        <row r="1458">
          <cell r="A1458" t="str">
            <v>2024M416South Africa_South Africa</v>
          </cell>
          <cell r="B1458" t="str">
            <v>M416</v>
          </cell>
          <cell r="F1458" t="str">
            <v>South Africa</v>
          </cell>
          <cell r="G1458">
            <v>2024</v>
          </cell>
          <cell r="H1458">
            <v>1369803.473</v>
          </cell>
        </row>
        <row r="1459">
          <cell r="A1459" t="str">
            <v>2023M417BU_Anglo American Platinum Managed Operations</v>
          </cell>
          <cell r="B1459" t="str">
            <v>M417</v>
          </cell>
          <cell r="F1459" t="str">
            <v>Anglo American Platinum Managed Operations</v>
          </cell>
          <cell r="G1459">
            <v>2023</v>
          </cell>
          <cell r="H1459">
            <v>2555622.0189999999</v>
          </cell>
        </row>
        <row r="1460">
          <cell r="A1460" t="str">
            <v>2022M417Location_Unki concentrator</v>
          </cell>
          <cell r="B1460" t="str">
            <v>M417</v>
          </cell>
          <cell r="F1460" t="str">
            <v>Unki concentrator</v>
          </cell>
          <cell r="G1460">
            <v>2022</v>
          </cell>
          <cell r="H1460">
            <v>2491.63</v>
          </cell>
        </row>
        <row r="1461">
          <cell r="A1461" t="str">
            <v>2024M417Location_Unki concentrator</v>
          </cell>
          <cell r="B1461" t="str">
            <v>M417</v>
          </cell>
          <cell r="F1461" t="str">
            <v>Unki concentrator</v>
          </cell>
          <cell r="G1461">
            <v>2024</v>
          </cell>
          <cell r="H1461">
            <v>2602496.5389999999</v>
          </cell>
        </row>
        <row r="1462">
          <cell r="A1462" t="str">
            <v>2023M418BU_Anglo American Platinum Managed Operations</v>
          </cell>
          <cell r="B1462" t="str">
            <v>M418</v>
          </cell>
          <cell r="F1462" t="str">
            <v>Anglo American Platinum Managed Operations</v>
          </cell>
          <cell r="G1462">
            <v>2023</v>
          </cell>
          <cell r="H1462">
            <v>2666025.4920000001</v>
          </cell>
        </row>
        <row r="1463">
          <cell r="A1463" t="str">
            <v>2022M418Location_Mototolo concentrator°</v>
          </cell>
          <cell r="B1463" t="str">
            <v>M418</v>
          </cell>
          <cell r="F1463" t="str">
            <v>Mototolo concentrator°</v>
          </cell>
          <cell r="G1463">
            <v>2022</v>
          </cell>
          <cell r="H1463">
            <v>2781.82</v>
          </cell>
        </row>
        <row r="1464">
          <cell r="A1464" t="str">
            <v>2024M418Location_Mototolo concentrator°</v>
          </cell>
          <cell r="B1464" t="str">
            <v>M418</v>
          </cell>
          <cell r="F1464" t="str">
            <v>Mototolo concentrator°</v>
          </cell>
          <cell r="G1464">
            <v>2024</v>
          </cell>
          <cell r="H1464">
            <v>2538647.5269999998</v>
          </cell>
        </row>
        <row r="1465">
          <cell r="A1465" t="str">
            <v>2023M419BU_Anglo American Platinum Managed Operations</v>
          </cell>
          <cell r="B1465" t="str">
            <v>M419</v>
          </cell>
          <cell r="F1465" t="str">
            <v>Anglo American Platinum Managed Operations</v>
          </cell>
          <cell r="G1465">
            <v>2023</v>
          </cell>
          <cell r="H1465">
            <v>13656152.199999999</v>
          </cell>
        </row>
        <row r="1466">
          <cell r="A1466" t="str">
            <v>2024M419Location_Mogalakwena concentrators</v>
          </cell>
          <cell r="B1466" t="str">
            <v>M419</v>
          </cell>
          <cell r="F1466" t="str">
            <v>Mogalakwena concentrators</v>
          </cell>
          <cell r="G1466">
            <v>2024</v>
          </cell>
          <cell r="H1466">
            <v>13866439.699999999</v>
          </cell>
        </row>
        <row r="1467">
          <cell r="A1467" t="str">
            <v>2022M419Location_Mogalakwena concentrators</v>
          </cell>
          <cell r="B1467" t="str">
            <v>M419</v>
          </cell>
          <cell r="F1467" t="str">
            <v>Mogalakwena concentrators</v>
          </cell>
          <cell r="G1467">
            <v>2022</v>
          </cell>
          <cell r="H1467">
            <v>13854.65</v>
          </cell>
        </row>
        <row r="1468">
          <cell r="A1468" t="str">
            <v>2023M420BU_Anglo American Platinum Managed Operations</v>
          </cell>
          <cell r="B1468" t="str">
            <v>M420</v>
          </cell>
          <cell r="F1468" t="str">
            <v>Anglo American Platinum Managed Operations</v>
          </cell>
          <cell r="G1468">
            <v>2023</v>
          </cell>
          <cell r="H1468">
            <v>4385183.4730000002</v>
          </cell>
        </row>
        <row r="1469">
          <cell r="A1469" t="str">
            <v>2022M420Location_Amandelbult concentrators*</v>
          </cell>
          <cell r="B1469" t="str">
            <v>M420</v>
          </cell>
          <cell r="F1469" t="str">
            <v>Amandelbult concentrators*</v>
          </cell>
          <cell r="G1469">
            <v>2022</v>
          </cell>
          <cell r="H1469">
            <v>5267.95</v>
          </cell>
        </row>
        <row r="1470">
          <cell r="A1470" t="str">
            <v>2024M420Location_Amandelbult concentrators*</v>
          </cell>
          <cell r="B1470" t="str">
            <v>M420</v>
          </cell>
          <cell r="F1470" t="str">
            <v>Amandelbult concentrators*</v>
          </cell>
          <cell r="G1470">
            <v>2024</v>
          </cell>
          <cell r="H1470">
            <v>4070332.4580000001</v>
          </cell>
        </row>
        <row r="1471">
          <cell r="A1471" t="str">
            <v>2024M421BU_Anglo American Platinum Managed Operations</v>
          </cell>
          <cell r="B1471" t="str">
            <v>M421</v>
          </cell>
          <cell r="F1471" t="str">
            <v>Anglo American Platinum Managed Operations</v>
          </cell>
          <cell r="G1471">
            <v>2024</v>
          </cell>
          <cell r="H1471">
            <v>23077916.223999999</v>
          </cell>
        </row>
        <row r="1472">
          <cell r="A1472" t="str">
            <v>2023M421BU_Anglo American Platinum Managed Operations</v>
          </cell>
          <cell r="B1472" t="str">
            <v>M421</v>
          </cell>
          <cell r="F1472" t="str">
            <v>Anglo American Platinum Managed Operations</v>
          </cell>
          <cell r="G1472">
            <v>2023</v>
          </cell>
          <cell r="H1472">
            <v>23262983.184</v>
          </cell>
        </row>
        <row r="1473">
          <cell r="A1473" t="str">
            <v>2022M421BU_Anglo American Platinum Managed Operations</v>
          </cell>
          <cell r="B1473" t="str">
            <v>M421</v>
          </cell>
          <cell r="F1473" t="str">
            <v>Anglo American Platinum Managed Operations</v>
          </cell>
          <cell r="G1473">
            <v>2022</v>
          </cell>
          <cell r="H1473">
            <v>24396.05</v>
          </cell>
        </row>
        <row r="1474">
          <cell r="A1474" t="str">
            <v>2024M422Location_Unki Mine</v>
          </cell>
          <cell r="B1474" t="str">
            <v>M422</v>
          </cell>
          <cell r="F1474" t="str">
            <v>Unki Mine</v>
          </cell>
          <cell r="G1474">
            <v>2024</v>
          </cell>
          <cell r="H1474">
            <v>2773805.6140000001</v>
          </cell>
        </row>
        <row r="1475">
          <cell r="A1475" t="str">
            <v>2022M422Location_Unki Mine</v>
          </cell>
          <cell r="B1475" t="str">
            <v>M422</v>
          </cell>
          <cell r="F1475" t="str">
            <v>Unki Mine</v>
          </cell>
          <cell r="G1475">
            <v>2022</v>
          </cell>
          <cell r="H1475">
            <v>2432.0700000000002</v>
          </cell>
        </row>
        <row r="1476">
          <cell r="A1476" t="str">
            <v>2023M422BU_Anglo American Platinum Managed Operations</v>
          </cell>
          <cell r="B1476" t="str">
            <v>M422</v>
          </cell>
          <cell r="F1476" t="str">
            <v>Anglo American Platinum Managed Operations</v>
          </cell>
          <cell r="G1476">
            <v>2023</v>
          </cell>
          <cell r="H1476">
            <v>2685165.4989999998</v>
          </cell>
        </row>
        <row r="1477">
          <cell r="A1477" t="str">
            <v>2023M423BU_Anglo American Platinum Managed Operations</v>
          </cell>
          <cell r="B1477" t="str">
            <v>M423</v>
          </cell>
          <cell r="F1477" t="str">
            <v>Anglo American Platinum Managed Operations</v>
          </cell>
          <cell r="G1477">
            <v>2023</v>
          </cell>
          <cell r="H1477">
            <v>2676245.284</v>
          </cell>
        </row>
        <row r="1478">
          <cell r="A1478" t="str">
            <v>2024M423Location_Mototolo Mine’</v>
          </cell>
          <cell r="B1478" t="str">
            <v>M423</v>
          </cell>
          <cell r="F1478" t="str">
            <v>Mototolo Mine’</v>
          </cell>
          <cell r="G1478">
            <v>2024</v>
          </cell>
          <cell r="H1478">
            <v>2467076.3859999999</v>
          </cell>
        </row>
        <row r="1479">
          <cell r="A1479" t="str">
            <v>2022M423Location_Mototolo Mine’</v>
          </cell>
          <cell r="B1479" t="str">
            <v>M423</v>
          </cell>
          <cell r="F1479" t="str">
            <v>Mototolo Mine’</v>
          </cell>
          <cell r="G1479">
            <v>2022</v>
          </cell>
          <cell r="H1479">
            <v>2781.82</v>
          </cell>
        </row>
        <row r="1480">
          <cell r="A1480" t="str">
            <v>2022M424Location_Mogalakwena Mine°</v>
          </cell>
          <cell r="B1480" t="str">
            <v>M424</v>
          </cell>
          <cell r="F1480" t="str">
            <v>Mogalakwena Mine°</v>
          </cell>
          <cell r="G1480">
            <v>2022</v>
          </cell>
          <cell r="H1480">
            <v>13854.65</v>
          </cell>
        </row>
        <row r="1481">
          <cell r="A1481" t="str">
            <v>2023M424BU_Anglo American Platinum Managed Operations</v>
          </cell>
          <cell r="B1481" t="str">
            <v>M424</v>
          </cell>
          <cell r="F1481" t="str">
            <v>Anglo American Platinum Managed Operations</v>
          </cell>
          <cell r="G1481">
            <v>2023</v>
          </cell>
          <cell r="H1481">
            <v>85438658</v>
          </cell>
        </row>
        <row r="1482">
          <cell r="A1482" t="str">
            <v>2024M424Location_Mogalakwena Mine°</v>
          </cell>
          <cell r="B1482" t="str">
            <v>M424</v>
          </cell>
          <cell r="F1482" t="str">
            <v>Mogalakwena Mine°</v>
          </cell>
          <cell r="G1482">
            <v>2024</v>
          </cell>
          <cell r="H1482">
            <v>88621671</v>
          </cell>
        </row>
        <row r="1483">
          <cell r="A1483" t="str">
            <v>2023M425BU_Anglo American Platinum Managed Operations</v>
          </cell>
          <cell r="B1483" t="str">
            <v>M425</v>
          </cell>
          <cell r="F1483" t="str">
            <v>Anglo American Platinum Managed Operations</v>
          </cell>
          <cell r="G1483">
            <v>2023</v>
          </cell>
          <cell r="H1483">
            <v>4744797.78</v>
          </cell>
        </row>
        <row r="1484">
          <cell r="A1484" t="str">
            <v>2022M425Location_Amandelbult concentrators*</v>
          </cell>
          <cell r="B1484" t="str">
            <v>M425</v>
          </cell>
          <cell r="F1484" t="str">
            <v>Amandelbult concentrators*</v>
          </cell>
          <cell r="G1484">
            <v>2022</v>
          </cell>
          <cell r="H1484">
            <v>5267.95</v>
          </cell>
        </row>
        <row r="1485">
          <cell r="A1485" t="str">
            <v>2024M425Location_Amandelbult concentrators*</v>
          </cell>
          <cell r="B1485" t="str">
            <v>M425</v>
          </cell>
          <cell r="F1485" t="str">
            <v>Amandelbult concentrators*</v>
          </cell>
          <cell r="G1485">
            <v>2024</v>
          </cell>
          <cell r="H1485">
            <v>4248190.9989999998</v>
          </cell>
        </row>
        <row r="1486">
          <cell r="A1486" t="str">
            <v>2022M426BU_Anglo American Platinum Managed Operations</v>
          </cell>
          <cell r="B1486" t="str">
            <v>M426</v>
          </cell>
          <cell r="F1486" t="str">
            <v>Anglo American Platinum Managed Operations</v>
          </cell>
          <cell r="G1486">
            <v>2022</v>
          </cell>
          <cell r="H1486">
            <v>24396.05</v>
          </cell>
        </row>
        <row r="1487">
          <cell r="A1487" t="str">
            <v>2024M426BU_Anglo American Platinum Managed Operations</v>
          </cell>
          <cell r="B1487" t="str">
            <v>M426</v>
          </cell>
          <cell r="F1487" t="str">
            <v>Anglo American Platinum Managed Operations</v>
          </cell>
          <cell r="G1487">
            <v>2024</v>
          </cell>
          <cell r="H1487">
            <v>98110743.998999998</v>
          </cell>
        </row>
        <row r="1488">
          <cell r="A1488" t="str">
            <v>2023M426BU_Anglo American Platinum Managed Operations</v>
          </cell>
          <cell r="B1488" t="str">
            <v>M426</v>
          </cell>
          <cell r="F1488" t="str">
            <v>Anglo American Platinum Managed Operations</v>
          </cell>
          <cell r="G1488">
            <v>2023</v>
          </cell>
          <cell r="H1488">
            <v>95544866.562999994</v>
          </cell>
        </row>
        <row r="1489">
          <cell r="A1489" t="str">
            <v>2023M427BU_Anglo American Platinum Managed Operations</v>
          </cell>
          <cell r="B1489" t="str">
            <v>M427</v>
          </cell>
          <cell r="F1489" t="str">
            <v>Anglo American Platinum Managed Operations</v>
          </cell>
          <cell r="G1489">
            <v>2023</v>
          </cell>
          <cell r="H1489">
            <v>243.803</v>
          </cell>
        </row>
        <row r="1490">
          <cell r="A1490" t="str">
            <v>2022M427Location_Unki Mine</v>
          </cell>
          <cell r="B1490" t="str">
            <v>M427</v>
          </cell>
          <cell r="F1490" t="str">
            <v>Unki Mine</v>
          </cell>
          <cell r="G1490">
            <v>2022</v>
          </cell>
          <cell r="H1490">
            <v>232.1</v>
          </cell>
        </row>
        <row r="1491">
          <cell r="A1491" t="str">
            <v>2024M427Location_Unki Mine</v>
          </cell>
          <cell r="B1491" t="str">
            <v>M427</v>
          </cell>
          <cell r="F1491" t="str">
            <v>Unki Mine</v>
          </cell>
          <cell r="G1491">
            <v>2024</v>
          </cell>
          <cell r="H1491">
            <v>260004.92600000001</v>
          </cell>
        </row>
        <row r="1492">
          <cell r="A1492" t="str">
            <v>2024M428Location_Mototolo Mine’</v>
          </cell>
          <cell r="B1492" t="str">
            <v>M428</v>
          </cell>
          <cell r="F1492" t="str">
            <v>Mototolo Mine’</v>
          </cell>
          <cell r="G1492">
            <v>2024</v>
          </cell>
          <cell r="H1492">
            <v>296694.23300000001</v>
          </cell>
        </row>
        <row r="1493">
          <cell r="A1493" t="str">
            <v>2023M428BU_Anglo American Platinum Managed Operations</v>
          </cell>
          <cell r="B1493" t="str">
            <v>M428</v>
          </cell>
          <cell r="F1493" t="str">
            <v>Anglo American Platinum Managed Operations</v>
          </cell>
          <cell r="G1493">
            <v>2023</v>
          </cell>
          <cell r="H1493">
            <v>288.68599999999998</v>
          </cell>
        </row>
        <row r="1494">
          <cell r="A1494" t="str">
            <v>2022M428Location_Mototolo Mine’</v>
          </cell>
          <cell r="B1494" t="str">
            <v>M428</v>
          </cell>
          <cell r="F1494" t="str">
            <v>Mototolo Mine’</v>
          </cell>
          <cell r="G1494">
            <v>2022</v>
          </cell>
          <cell r="H1494">
            <v>289.94</v>
          </cell>
        </row>
        <row r="1495">
          <cell r="A1495" t="str">
            <v>2023M429BU_Anglo American Platinum Managed Operations</v>
          </cell>
          <cell r="B1495" t="str">
            <v>M429</v>
          </cell>
          <cell r="F1495" t="str">
            <v>Anglo American Platinum Managed Operations</v>
          </cell>
          <cell r="G1495">
            <v>2023</v>
          </cell>
          <cell r="H1495">
            <v>973.49699999999996</v>
          </cell>
        </row>
        <row r="1496">
          <cell r="A1496" t="str">
            <v>2022M429Location_Mogalakwena Mine°</v>
          </cell>
          <cell r="B1496" t="str">
            <v>M429</v>
          </cell>
          <cell r="F1496" t="str">
            <v>Mogalakwena Mine°</v>
          </cell>
          <cell r="G1496">
            <v>2022</v>
          </cell>
          <cell r="H1496">
            <v>1026.18</v>
          </cell>
        </row>
        <row r="1497">
          <cell r="A1497" t="str">
            <v>2024M429Location_Mogalakwena Mine°</v>
          </cell>
          <cell r="B1497" t="str">
            <v>M429</v>
          </cell>
          <cell r="F1497" t="str">
            <v>Mogalakwena Mine°</v>
          </cell>
          <cell r="G1497">
            <v>2024</v>
          </cell>
          <cell r="H1497">
            <v>1036421.25</v>
          </cell>
        </row>
        <row r="1498">
          <cell r="A1498" t="str">
            <v>2022M430Location_Amandelbult concentrators*</v>
          </cell>
          <cell r="B1498" t="str">
            <v>M430</v>
          </cell>
          <cell r="F1498" t="str">
            <v>Amandelbult concentrators*</v>
          </cell>
          <cell r="G1498">
            <v>2022</v>
          </cell>
          <cell r="H1498">
            <v>712.46</v>
          </cell>
        </row>
        <row r="1499">
          <cell r="A1499" t="str">
            <v>2024M430Location_Amandelbult concentrators*</v>
          </cell>
          <cell r="B1499" t="str">
            <v>M430</v>
          </cell>
          <cell r="F1499" t="str">
            <v>Amandelbult concentrators*</v>
          </cell>
          <cell r="G1499">
            <v>2024</v>
          </cell>
          <cell r="H1499">
            <v>645510.43500000006</v>
          </cell>
        </row>
        <row r="1500">
          <cell r="A1500" t="str">
            <v>2023M430BU_Anglo American Platinum Managed Operations</v>
          </cell>
          <cell r="B1500" t="str">
            <v>M430</v>
          </cell>
          <cell r="F1500" t="str">
            <v>Anglo American Platinum Managed Operations</v>
          </cell>
          <cell r="G1500">
            <v>2023</v>
          </cell>
          <cell r="H1500">
            <v>634.22199999999998</v>
          </cell>
        </row>
        <row r="1501">
          <cell r="A1501" t="str">
            <v>2024M431BU_Anglo American Platinum Managed Operations</v>
          </cell>
          <cell r="B1501" t="str">
            <v>M431</v>
          </cell>
          <cell r="F1501" t="str">
            <v>Anglo American Platinum Managed Operations</v>
          </cell>
          <cell r="G1501">
            <v>2024</v>
          </cell>
          <cell r="H1501">
            <v>2238630.844</v>
          </cell>
        </row>
        <row r="1502">
          <cell r="A1502" t="str">
            <v>2022M431BU_Anglo American Platinum Managed Operations</v>
          </cell>
          <cell r="B1502" t="str">
            <v>M431</v>
          </cell>
          <cell r="F1502" t="str">
            <v>Anglo American Platinum Managed Operations</v>
          </cell>
          <cell r="G1502">
            <v>2022</v>
          </cell>
          <cell r="H1502">
            <v>2260.6799999999998</v>
          </cell>
        </row>
        <row r="1503">
          <cell r="A1503" t="str">
            <v>2023M431BU_Anglo American Platinum Managed Operations</v>
          </cell>
          <cell r="B1503" t="str">
            <v>M431</v>
          </cell>
          <cell r="F1503" t="str">
            <v>Anglo American Platinum Managed Operations</v>
          </cell>
          <cell r="G1503">
            <v>2023</v>
          </cell>
          <cell r="H1503">
            <v>2140.2080000000001</v>
          </cell>
        </row>
        <row r="1504">
          <cell r="A1504" t="str">
            <v>2022M477BU_Anglo American Platinum Managed Operations</v>
          </cell>
          <cell r="B1504" t="str">
            <v>M477</v>
          </cell>
          <cell r="F1504" t="str">
            <v>Anglo American Platinum Managed Operations</v>
          </cell>
          <cell r="G1504">
            <v>2022</v>
          </cell>
          <cell r="H1504">
            <v>95.31</v>
          </cell>
        </row>
        <row r="1505">
          <cell r="A1505" t="str">
            <v>2024M477BU_Anglo American Platinum Managed Operations</v>
          </cell>
          <cell r="B1505" t="str">
            <v>M477</v>
          </cell>
          <cell r="F1505" t="str">
            <v>Anglo American Platinum Managed Operations</v>
          </cell>
          <cell r="G1505">
            <v>2024</v>
          </cell>
          <cell r="H1505">
            <v>95</v>
          </cell>
        </row>
        <row r="1506">
          <cell r="A1506" t="str">
            <v>2023M477BU_Anglo American Platinum Managed Operations</v>
          </cell>
          <cell r="B1506" t="str">
            <v>M477</v>
          </cell>
          <cell r="F1506" t="str">
            <v>Anglo American Platinum Managed Operations</v>
          </cell>
          <cell r="G1506">
            <v>2023</v>
          </cell>
          <cell r="H1506">
            <v>98</v>
          </cell>
        </row>
        <row r="1507">
          <cell r="A1507" t="str">
            <v>2022M478BU_Anglo American Platinum Managed Operations</v>
          </cell>
          <cell r="B1507" t="str">
            <v>M478</v>
          </cell>
          <cell r="F1507" t="str">
            <v>Anglo American Platinum Managed Operations</v>
          </cell>
          <cell r="G1507">
            <v>2022</v>
          </cell>
          <cell r="H1507">
            <v>0.72</v>
          </cell>
        </row>
        <row r="1508">
          <cell r="A1508" t="str">
            <v>2024M478BU_Anglo American Platinum Managed Operations</v>
          </cell>
          <cell r="B1508" t="str">
            <v>M478</v>
          </cell>
          <cell r="F1508" t="str">
            <v>Anglo American Platinum Managed Operations</v>
          </cell>
          <cell r="G1508">
            <v>2024</v>
          </cell>
          <cell r="H1508">
            <v>82</v>
          </cell>
        </row>
        <row r="1509">
          <cell r="A1509" t="str">
            <v>2023M478BU_Anglo American Platinum Managed Operations</v>
          </cell>
          <cell r="B1509" t="str">
            <v>M478</v>
          </cell>
          <cell r="F1509" t="str">
            <v>Anglo American Platinum Managed Operations</v>
          </cell>
          <cell r="G1509">
            <v>2023</v>
          </cell>
          <cell r="H1509">
            <v>72.5</v>
          </cell>
        </row>
        <row r="1510">
          <cell r="A1510" t="str">
            <v>2022M479BU_Anglo American Platinum Managed Operations</v>
          </cell>
          <cell r="B1510" t="str">
            <v>M479</v>
          </cell>
          <cell r="F1510" t="str">
            <v>Anglo American Platinum Managed Operations</v>
          </cell>
          <cell r="G1510">
            <v>2022</v>
          </cell>
          <cell r="H1510">
            <v>25754</v>
          </cell>
        </row>
        <row r="1511">
          <cell r="A1511" t="str">
            <v>2024M479BU_Anglo American Platinum Managed Operations</v>
          </cell>
          <cell r="B1511" t="str">
            <v>M479</v>
          </cell>
          <cell r="F1511" t="str">
            <v>Anglo American Platinum Managed Operations</v>
          </cell>
          <cell r="G1511">
            <v>2024</v>
          </cell>
          <cell r="H1511">
            <v>29128</v>
          </cell>
        </row>
        <row r="1512">
          <cell r="A1512" t="str">
            <v>2023M479BU_Anglo American Platinum Managed Operations</v>
          </cell>
          <cell r="B1512" t="str">
            <v>M479</v>
          </cell>
          <cell r="F1512" t="str">
            <v>Anglo American Platinum Managed Operations</v>
          </cell>
          <cell r="G1512">
            <v>2023</v>
          </cell>
          <cell r="H1512">
            <v>27113</v>
          </cell>
        </row>
        <row r="1513">
          <cell r="A1513" t="str">
            <v>2024M480BU_Anglo American Platinum Managed Operations</v>
          </cell>
          <cell r="B1513" t="str">
            <v>M480</v>
          </cell>
          <cell r="F1513" t="str">
            <v>Anglo American Platinum Managed Operations</v>
          </cell>
          <cell r="G1513">
            <v>2024</v>
          </cell>
          <cell r="H1513">
            <v>15</v>
          </cell>
        </row>
        <row r="1514">
          <cell r="A1514" t="str">
            <v>2022M480BU_Anglo American Platinum Managed Operations</v>
          </cell>
          <cell r="B1514" t="str">
            <v>M480</v>
          </cell>
          <cell r="F1514" t="str">
            <v>Anglo American Platinum Managed Operations</v>
          </cell>
          <cell r="G1514">
            <v>2022</v>
          </cell>
          <cell r="H1514">
            <v>18.399999999999999</v>
          </cell>
        </row>
        <row r="1515">
          <cell r="A1515" t="str">
            <v>2023M480BU_Anglo American Platinum Managed Operations</v>
          </cell>
          <cell r="B1515" t="str">
            <v>M480</v>
          </cell>
          <cell r="F1515" t="str">
            <v>Anglo American Platinum Managed Operations</v>
          </cell>
          <cell r="G1515">
            <v>2023</v>
          </cell>
          <cell r="H1515">
            <v>18</v>
          </cell>
        </row>
        <row r="1516">
          <cell r="A1516" t="str">
            <v>2023M481BU_Anglo American Platinum Managed Operations</v>
          </cell>
          <cell r="B1516" t="str">
            <v>M481</v>
          </cell>
          <cell r="F1516" t="str">
            <v>Anglo American Platinum Managed Operations</v>
          </cell>
          <cell r="G1516">
            <v>2023</v>
          </cell>
          <cell r="H1516">
            <v>7100</v>
          </cell>
        </row>
        <row r="1517">
          <cell r="A1517" t="str">
            <v>2024M481BU_Anglo American Platinum Managed Operations</v>
          </cell>
          <cell r="B1517" t="str">
            <v>M481</v>
          </cell>
          <cell r="F1517" t="str">
            <v>Anglo American Platinum Managed Operations</v>
          </cell>
          <cell r="G1517">
            <v>2024</v>
          </cell>
          <cell r="H1517">
            <v>5189</v>
          </cell>
        </row>
        <row r="1518">
          <cell r="A1518" t="str">
            <v>2022M481BU_Anglo American Platinum Managed Operations</v>
          </cell>
          <cell r="B1518" t="str">
            <v>M481</v>
          </cell>
          <cell r="F1518" t="str">
            <v>Anglo American Platinum Managed Operations</v>
          </cell>
          <cell r="G1518">
            <v>2022</v>
          </cell>
          <cell r="H1518">
            <v>6561</v>
          </cell>
        </row>
        <row r="1519">
          <cell r="A1519" t="str">
            <v>2024M482BU_Anglo American Platinum Managed Operations</v>
          </cell>
          <cell r="B1519" t="str">
            <v>M482</v>
          </cell>
          <cell r="F1519" t="str">
            <v>Anglo American Platinum Managed Operations</v>
          </cell>
          <cell r="G1519">
            <v>2024</v>
          </cell>
          <cell r="H1519">
            <v>37780</v>
          </cell>
        </row>
        <row r="1520">
          <cell r="A1520" t="str">
            <v>2023M482BU_Anglo American Platinum Managed Operations</v>
          </cell>
          <cell r="B1520" t="str">
            <v>M482</v>
          </cell>
          <cell r="F1520" t="str">
            <v>Anglo American Platinum Managed Operations</v>
          </cell>
          <cell r="G1520">
            <v>2023</v>
          </cell>
          <cell r="H1520">
            <v>40091.620000000003</v>
          </cell>
        </row>
        <row r="1521">
          <cell r="A1521" t="str">
            <v>2022M482BU_Anglo American Platinum Managed Operations</v>
          </cell>
          <cell r="B1521" t="str">
            <v>M482</v>
          </cell>
          <cell r="F1521" t="str">
            <v>Anglo American Platinum Managed Operations</v>
          </cell>
          <cell r="G1521">
            <v>2022</v>
          </cell>
          <cell r="H1521">
            <v>38693</v>
          </cell>
        </row>
        <row r="1522">
          <cell r="A1522" t="str">
            <v>2023M483BU_Anglo American Platinum Managed Operations</v>
          </cell>
          <cell r="B1522" t="str">
            <v>M483</v>
          </cell>
          <cell r="F1522" t="str">
            <v>Anglo American Platinum Managed Operations</v>
          </cell>
          <cell r="G1522">
            <v>2023</v>
          </cell>
          <cell r="H1522">
            <v>2696.62</v>
          </cell>
        </row>
        <row r="1523">
          <cell r="A1523" t="str">
            <v>2022M483Zimbabwe_Zimbabwe</v>
          </cell>
          <cell r="B1523" t="str">
            <v>M483</v>
          </cell>
          <cell r="F1523" t="str">
            <v>Zimbabwe</v>
          </cell>
          <cell r="G1523">
            <v>2022</v>
          </cell>
          <cell r="H1523">
            <v>3040</v>
          </cell>
        </row>
        <row r="1524">
          <cell r="A1524" t="str">
            <v>2024M483Zimbabwe_Zimbabwe</v>
          </cell>
          <cell r="B1524" t="str">
            <v>M483</v>
          </cell>
          <cell r="F1524" t="str">
            <v>Zimbabwe</v>
          </cell>
          <cell r="G1524">
            <v>2024</v>
          </cell>
          <cell r="H1524">
            <v>2462.0100000000002</v>
          </cell>
        </row>
        <row r="1525">
          <cell r="A1525" t="str">
            <v>2024M484South Africa_South Africa</v>
          </cell>
          <cell r="B1525" t="str">
            <v>M484</v>
          </cell>
          <cell r="F1525" t="str">
            <v>South Africa</v>
          </cell>
          <cell r="G1525">
            <v>2024</v>
          </cell>
          <cell r="H1525">
            <v>35326</v>
          </cell>
        </row>
        <row r="1526">
          <cell r="A1526" t="str">
            <v>2023M484BU_Anglo American Platinum Managed Operations</v>
          </cell>
          <cell r="B1526" t="str">
            <v>M484</v>
          </cell>
          <cell r="F1526" t="str">
            <v>Anglo American Platinum Managed Operations</v>
          </cell>
          <cell r="G1526">
            <v>2023</v>
          </cell>
          <cell r="H1526">
            <v>37395</v>
          </cell>
        </row>
        <row r="1527">
          <cell r="A1527" t="str">
            <v>2022M484South Africa_South Africa</v>
          </cell>
          <cell r="B1527" t="str">
            <v>M484</v>
          </cell>
          <cell r="F1527" t="str">
            <v>South Africa</v>
          </cell>
          <cell r="G1527">
            <v>2022</v>
          </cell>
          <cell r="H1527">
            <v>35653</v>
          </cell>
        </row>
        <row r="1528">
          <cell r="A1528" t="str">
            <v>2024M485BU_Anglo American Platinum Managed Operations</v>
          </cell>
          <cell r="B1528" t="str">
            <v>M485</v>
          </cell>
          <cell r="F1528" t="str">
            <v>Anglo American Platinum Managed Operations</v>
          </cell>
          <cell r="G1528">
            <v>2024</v>
          </cell>
          <cell r="H1528">
            <v>35969.79</v>
          </cell>
        </row>
        <row r="1529">
          <cell r="A1529" t="str">
            <v>2022M485BU_Anglo American Platinum Managed Operations</v>
          </cell>
          <cell r="B1529" t="str">
            <v>M485</v>
          </cell>
          <cell r="F1529" t="str">
            <v>Anglo American Platinum Managed Operations</v>
          </cell>
          <cell r="G1529">
            <v>2022</v>
          </cell>
          <cell r="H1529">
            <v>35348</v>
          </cell>
        </row>
        <row r="1530">
          <cell r="A1530" t="str">
            <v>2023M485BU_Anglo American Platinum Managed Operations</v>
          </cell>
          <cell r="B1530" t="str">
            <v>M485</v>
          </cell>
          <cell r="F1530" t="str">
            <v>Anglo American Platinum Managed Operations</v>
          </cell>
          <cell r="G1530">
            <v>2023</v>
          </cell>
          <cell r="H1530">
            <v>36751</v>
          </cell>
        </row>
        <row r="1531">
          <cell r="A1531" t="str">
            <v>2022M486South Africa_South Africa</v>
          </cell>
          <cell r="B1531" t="str">
            <v>M486</v>
          </cell>
          <cell r="F1531" t="str">
            <v>South Africa</v>
          </cell>
          <cell r="G1531">
            <v>2022</v>
          </cell>
          <cell r="H1531">
            <v>33835</v>
          </cell>
        </row>
        <row r="1532">
          <cell r="A1532" t="str">
            <v>2024M486South Africa_South Africa</v>
          </cell>
          <cell r="B1532" t="str">
            <v>M486</v>
          </cell>
          <cell r="F1532" t="str">
            <v>South Africa</v>
          </cell>
          <cell r="G1532">
            <v>2024</v>
          </cell>
          <cell r="H1532">
            <v>34756</v>
          </cell>
        </row>
        <row r="1533">
          <cell r="A1533" t="str">
            <v>2023M486BU_Anglo American Platinum Managed Operations</v>
          </cell>
          <cell r="B1533" t="str">
            <v>M486</v>
          </cell>
          <cell r="F1533" t="str">
            <v>Anglo American Platinum Managed Operations</v>
          </cell>
          <cell r="G1533">
            <v>2023</v>
          </cell>
          <cell r="H1533">
            <v>3651</v>
          </cell>
        </row>
        <row r="1534">
          <cell r="A1534" t="str">
            <v>2023M487BU_Anglo American Platinum Managed Operations</v>
          </cell>
          <cell r="B1534" t="str">
            <v>M487</v>
          </cell>
          <cell r="F1534" t="str">
            <v>Anglo American Platinum Managed Operations</v>
          </cell>
          <cell r="G1534">
            <v>2023</v>
          </cell>
          <cell r="H1534">
            <v>1414</v>
          </cell>
        </row>
        <row r="1535">
          <cell r="A1535" t="str">
            <v>2024M487Zimbabwe_Zimbabwe</v>
          </cell>
          <cell r="B1535" t="str">
            <v>M487</v>
          </cell>
          <cell r="F1535" t="str">
            <v>Zimbabwe</v>
          </cell>
          <cell r="G1535">
            <v>2024</v>
          </cell>
          <cell r="H1535">
            <v>1218.03</v>
          </cell>
        </row>
        <row r="1536">
          <cell r="A1536" t="str">
            <v>2022M487Zimbabwe_Zimbabwe</v>
          </cell>
          <cell r="B1536" t="str">
            <v>M487</v>
          </cell>
          <cell r="F1536" t="str">
            <v>Zimbabwe</v>
          </cell>
          <cell r="G1536">
            <v>2022</v>
          </cell>
          <cell r="H1536">
            <v>1513</v>
          </cell>
        </row>
        <row r="1537">
          <cell r="A1537" t="str">
            <v>2022M501BU_Anglo American Platinum Managed Operations</v>
          </cell>
          <cell r="B1537" t="str">
            <v>M501</v>
          </cell>
          <cell r="F1537" t="str">
            <v>Anglo American Platinum Managed Operations</v>
          </cell>
          <cell r="G1537">
            <v>2022</v>
          </cell>
          <cell r="H1537">
            <v>4906</v>
          </cell>
        </row>
        <row r="1538">
          <cell r="A1538" t="str">
            <v>2023M501BU_Anglo American Platinum Managed Operations</v>
          </cell>
          <cell r="B1538" t="str">
            <v>M501</v>
          </cell>
          <cell r="F1538" t="str">
            <v>Anglo American Platinum Managed Operations</v>
          </cell>
          <cell r="G1538">
            <v>2023</v>
          </cell>
          <cell r="H1538">
            <v>1596460384</v>
          </cell>
        </row>
        <row r="1539">
          <cell r="A1539" t="str">
            <v>2024M501BU_Anglo American Platinum Managed Operations</v>
          </cell>
          <cell r="B1539" t="str">
            <v>M501</v>
          </cell>
          <cell r="F1539" t="str">
            <v>Anglo American Platinum Managed Operations</v>
          </cell>
          <cell r="G1539">
            <v>2024</v>
          </cell>
          <cell r="H1539">
            <v>692365160</v>
          </cell>
        </row>
        <row r="1540">
          <cell r="A1540" t="str">
            <v>2023M502BU_Anglo American Platinum Managed Operations</v>
          </cell>
          <cell r="B1540" t="str">
            <v>M502</v>
          </cell>
          <cell r="F1540" t="str">
            <v>Anglo American Platinum Managed Operations</v>
          </cell>
          <cell r="G1540">
            <v>2023</v>
          </cell>
          <cell r="H1540">
            <v>305466742</v>
          </cell>
        </row>
        <row r="1541">
          <cell r="A1541" t="str">
            <v>2024M502BU_Anglo American Platinum Managed Operations</v>
          </cell>
          <cell r="B1541" t="str">
            <v>M502</v>
          </cell>
          <cell r="F1541" t="str">
            <v>Anglo American Platinum Managed Operations</v>
          </cell>
          <cell r="G1541">
            <v>2024</v>
          </cell>
          <cell r="H1541">
            <v>317194809</v>
          </cell>
        </row>
        <row r="1542">
          <cell r="A1542" t="str">
            <v>2022M502BU_Anglo American Platinum Managed Operations</v>
          </cell>
          <cell r="B1542" t="str">
            <v>M502</v>
          </cell>
          <cell r="F1542" t="str">
            <v>Anglo American Platinum Managed Operations</v>
          </cell>
          <cell r="G1542">
            <v>2022</v>
          </cell>
          <cell r="H1542">
            <v>686</v>
          </cell>
        </row>
        <row r="1543">
          <cell r="A1543" t="str">
            <v>2023M503BU_Anglo American Platinum Managed Operations</v>
          </cell>
          <cell r="B1543" t="str">
            <v>M503</v>
          </cell>
          <cell r="F1543" t="str">
            <v>Anglo American Platinum Managed Operations</v>
          </cell>
          <cell r="G1543">
            <v>2023</v>
          </cell>
          <cell r="H1543">
            <v>1290993642</v>
          </cell>
        </row>
        <row r="1544">
          <cell r="A1544" t="str">
            <v>2022M503BU_Anglo American Platinum Managed Operations</v>
          </cell>
          <cell r="B1544" t="str">
            <v>M503</v>
          </cell>
          <cell r="F1544" t="str">
            <v>Anglo American Platinum Managed Operations</v>
          </cell>
          <cell r="G1544">
            <v>2022</v>
          </cell>
          <cell r="H1544">
            <v>4220</v>
          </cell>
        </row>
        <row r="1545">
          <cell r="A1545" t="str">
            <v>2024M503BU_Anglo American Platinum Managed Operations</v>
          </cell>
          <cell r="B1545" t="str">
            <v>M503</v>
          </cell>
          <cell r="F1545" t="str">
            <v>Anglo American Platinum Managed Operations</v>
          </cell>
          <cell r="G1545">
            <v>2024</v>
          </cell>
          <cell r="H1545">
            <v>375170351</v>
          </cell>
        </row>
        <row r="1546">
          <cell r="A1546" t="str">
            <v>2022M435BU_Anglo American Platinum Managed Operations</v>
          </cell>
          <cell r="B1546" t="str">
            <v>M435</v>
          </cell>
          <cell r="F1546" t="str">
            <v>Anglo American Platinum Managed Operations</v>
          </cell>
          <cell r="G1546">
            <v>2022</v>
          </cell>
          <cell r="H1546">
            <v>14</v>
          </cell>
        </row>
        <row r="1547">
          <cell r="A1547" t="str">
            <v>2023M435BU_Anglo American Platinum Managed Operations</v>
          </cell>
          <cell r="B1547" t="str">
            <v>M435</v>
          </cell>
          <cell r="F1547" t="str">
            <v>Anglo American Platinum Managed Operations</v>
          </cell>
          <cell r="G1547">
            <v>2023</v>
          </cell>
          <cell r="H1547">
            <v>14</v>
          </cell>
        </row>
        <row r="1548">
          <cell r="A1548" t="str">
            <v>2023M436BU_Anglo American Platinum Managed Operations</v>
          </cell>
          <cell r="B1548" t="str">
            <v>M436</v>
          </cell>
          <cell r="F1548" t="str">
            <v>Anglo American Platinum Managed Operations</v>
          </cell>
          <cell r="G1548">
            <v>2023</v>
          </cell>
          <cell r="H1548">
            <v>12</v>
          </cell>
        </row>
        <row r="1549">
          <cell r="A1549" t="str">
            <v>2022M436BU_Anglo American Platinum Managed Operations</v>
          </cell>
          <cell r="B1549" t="str">
            <v>M436</v>
          </cell>
          <cell r="F1549" t="str">
            <v>Anglo American Platinum Managed Operations</v>
          </cell>
          <cell r="G1549">
            <v>2022</v>
          </cell>
          <cell r="H1549">
            <v>0.14000000000000001</v>
          </cell>
        </row>
        <row r="1550">
          <cell r="A1550" t="str">
            <v>2023M437BU_Anglo American Platinum Managed Operations</v>
          </cell>
          <cell r="B1550" t="str">
            <v>M437</v>
          </cell>
          <cell r="F1550" t="str">
            <v>Anglo American Platinum Managed Operations</v>
          </cell>
          <cell r="G1550">
            <v>2023</v>
          </cell>
          <cell r="H1550">
            <v>12</v>
          </cell>
        </row>
        <row r="1551">
          <cell r="A1551" t="str">
            <v>2022M437BU_Anglo American Platinum Managed Operations</v>
          </cell>
          <cell r="B1551" t="str">
            <v>M437</v>
          </cell>
          <cell r="F1551" t="str">
            <v>Anglo American Platinum Managed Operations</v>
          </cell>
          <cell r="G1551">
            <v>2022</v>
          </cell>
          <cell r="H1551">
            <v>14</v>
          </cell>
        </row>
        <row r="1552">
          <cell r="A1552" t="str">
            <v>2022M124BU_Anglo American Platinum Managed Operations</v>
          </cell>
          <cell r="B1552" t="str">
            <v>M124</v>
          </cell>
          <cell r="F1552" t="str">
            <v>Anglo American Platinum Managed Operations</v>
          </cell>
          <cell r="G1552">
            <v>2022</v>
          </cell>
          <cell r="H1552">
            <v>-0.05</v>
          </cell>
        </row>
        <row r="1553">
          <cell r="A1553" t="str">
            <v>2024M124BU_Anglo American Platinum Managed Operations</v>
          </cell>
          <cell r="B1553" t="str">
            <v>M124</v>
          </cell>
          <cell r="F1553" t="str">
            <v>Anglo American Platinum Managed Operations</v>
          </cell>
          <cell r="G1553">
            <v>2024</v>
          </cell>
          <cell r="H1553">
            <v>-0.01</v>
          </cell>
        </row>
        <row r="1554">
          <cell r="A1554" t="str">
            <v>2023M124BU_Anglo American Platinum Managed Operations</v>
          </cell>
          <cell r="B1554" t="str">
            <v>M124</v>
          </cell>
          <cell r="F1554" t="str">
            <v>Anglo American Platinum Managed Operations</v>
          </cell>
          <cell r="G1554">
            <v>2023</v>
          </cell>
          <cell r="H1554">
            <v>0</v>
          </cell>
        </row>
        <row r="1555">
          <cell r="A1555" t="str">
            <v>2023M125BU_Anglo American Platinum Managed Operations</v>
          </cell>
          <cell r="B1555" t="str">
            <v>M125</v>
          </cell>
          <cell r="F1555" t="str">
            <v>Anglo American Platinum Managed Operations</v>
          </cell>
          <cell r="G1555">
            <v>2023</v>
          </cell>
          <cell r="H1555">
            <v>4290140.87</v>
          </cell>
        </row>
        <row r="1556">
          <cell r="A1556" t="str">
            <v>2022M125BU_Anglo American Platinum Managed Operations</v>
          </cell>
          <cell r="B1556" t="str">
            <v>M125</v>
          </cell>
          <cell r="F1556" t="str">
            <v>Anglo American Platinum Managed Operations</v>
          </cell>
          <cell r="G1556">
            <v>2022</v>
          </cell>
          <cell r="H1556">
            <v>4088.45</v>
          </cell>
        </row>
        <row r="1557">
          <cell r="A1557" t="str">
            <v>2024M125BU_Anglo American Platinum Managed Operations</v>
          </cell>
          <cell r="B1557" t="str">
            <v>M125</v>
          </cell>
          <cell r="F1557" t="str">
            <v>Anglo American Platinum Managed Operations</v>
          </cell>
          <cell r="G1557">
            <v>2024</v>
          </cell>
          <cell r="H1557">
            <v>4237484.25</v>
          </cell>
        </row>
        <row r="1558">
          <cell r="A1558" t="str">
            <v>2024M126BU_Anglo American Platinum Managed Operations</v>
          </cell>
          <cell r="B1558" t="str">
            <v>M126</v>
          </cell>
          <cell r="F1558" t="str">
            <v>Anglo American Platinum Managed Operations</v>
          </cell>
          <cell r="G1558">
            <v>2024</v>
          </cell>
          <cell r="H1558">
            <v>3659350.05</v>
          </cell>
        </row>
        <row r="1559">
          <cell r="A1559" t="str">
            <v>2023M126BU_Anglo American Platinum Managed Operations</v>
          </cell>
          <cell r="B1559" t="str">
            <v>M126</v>
          </cell>
          <cell r="F1559" t="str">
            <v>Anglo American Platinum Managed Operations</v>
          </cell>
          <cell r="G1559">
            <v>2023</v>
          </cell>
          <cell r="H1559">
            <v>3702853.51</v>
          </cell>
        </row>
        <row r="1560">
          <cell r="A1560" t="str">
            <v>2022M126BU_Anglo American Platinum Managed Operations</v>
          </cell>
          <cell r="B1560" t="str">
            <v>M126</v>
          </cell>
          <cell r="F1560" t="str">
            <v>Anglo American Platinum Managed Operations</v>
          </cell>
          <cell r="G1560">
            <v>2022</v>
          </cell>
          <cell r="H1560">
            <v>3552.15</v>
          </cell>
        </row>
        <row r="1561">
          <cell r="A1561" t="str">
            <v>2023M127BU_Anglo American Platinum Managed Operations</v>
          </cell>
          <cell r="B1561" t="str">
            <v>M127</v>
          </cell>
          <cell r="F1561" t="str">
            <v>Anglo American Platinum Managed Operations</v>
          </cell>
          <cell r="G1561">
            <v>2023</v>
          </cell>
          <cell r="H1561">
            <v>587287.37</v>
          </cell>
        </row>
        <row r="1562">
          <cell r="A1562" t="str">
            <v>2024M127BU_Anglo American Platinum Managed Operations</v>
          </cell>
          <cell r="B1562" t="str">
            <v>M127</v>
          </cell>
          <cell r="F1562" t="str">
            <v>Anglo American Platinum Managed Operations</v>
          </cell>
          <cell r="G1562">
            <v>2024</v>
          </cell>
          <cell r="H1562">
            <v>578134.18999999994</v>
          </cell>
        </row>
        <row r="1563">
          <cell r="A1563" t="str">
            <v>2022M127BU_Anglo American Platinum Managed Operations</v>
          </cell>
          <cell r="B1563" t="str">
            <v>M127</v>
          </cell>
          <cell r="F1563" t="str">
            <v>Anglo American Platinum Managed Operations</v>
          </cell>
          <cell r="G1563">
            <v>2022</v>
          </cell>
          <cell r="H1563">
            <v>536.30999999999995</v>
          </cell>
        </row>
        <row r="1564">
          <cell r="A1564" t="str">
            <v>2023M670BU_Anglo American Platinum Managed Operations</v>
          </cell>
          <cell r="B1564" t="str">
            <v>M670</v>
          </cell>
          <cell r="F1564" t="str">
            <v>Anglo American Platinum Managed Operations</v>
          </cell>
          <cell r="G1564">
            <v>2023</v>
          </cell>
          <cell r="H1564" t="str">
            <v>Please refer to the Sustainability Report, the Attracting, retaining and developing talent section:</v>
          </cell>
        </row>
        <row r="1565">
          <cell r="A1565" t="str">
            <v>2022M166BU_Anglo American Platinum Managed Operations</v>
          </cell>
          <cell r="B1565" t="str">
            <v>M166</v>
          </cell>
          <cell r="F1565" t="str">
            <v>Anglo American Platinum Managed Operations</v>
          </cell>
          <cell r="G1565">
            <v>2022</v>
          </cell>
          <cell r="H1565">
            <v>1192</v>
          </cell>
        </row>
        <row r="1566">
          <cell r="A1566" t="str">
            <v>2024M166BU_Anglo American Platinum Managed Operations</v>
          </cell>
          <cell r="B1566" t="str">
            <v>M166</v>
          </cell>
          <cell r="F1566" t="str">
            <v>Anglo American Platinum Managed Operations</v>
          </cell>
          <cell r="G1566">
            <v>2024</v>
          </cell>
          <cell r="H1566" t="str">
            <v>No Value</v>
          </cell>
        </row>
        <row r="1567">
          <cell r="A1567" t="str">
            <v>2023M166BU_Anglo American Platinum Managed Operations</v>
          </cell>
          <cell r="B1567" t="str">
            <v>M166</v>
          </cell>
          <cell r="F1567" t="str">
            <v>Anglo American Platinum Managed Operations</v>
          </cell>
          <cell r="G1567">
            <v>2023</v>
          </cell>
          <cell r="H1567">
            <v>1982</v>
          </cell>
        </row>
        <row r="1568">
          <cell r="A1568" t="str">
            <v>2023M167BU_Anglo American Platinum Managed Operations</v>
          </cell>
          <cell r="B1568" t="str">
            <v>M167</v>
          </cell>
          <cell r="F1568" t="str">
            <v>Anglo American Platinum Managed Operations</v>
          </cell>
          <cell r="G1568">
            <v>2023</v>
          </cell>
          <cell r="H1568">
            <v>0</v>
          </cell>
        </row>
        <row r="1569">
          <cell r="A1569" t="str">
            <v>2022M167BU_Anglo American Platinum Managed Operations</v>
          </cell>
          <cell r="B1569" t="str">
            <v>M167</v>
          </cell>
          <cell r="F1569" t="str">
            <v>Anglo American Platinum Managed Operations</v>
          </cell>
          <cell r="G1569">
            <v>2022</v>
          </cell>
          <cell r="H1569">
            <v>0</v>
          </cell>
        </row>
        <row r="1570">
          <cell r="A1570" t="str">
            <v>2024M167BU_Anglo American Platinum Managed Operations</v>
          </cell>
          <cell r="B1570" t="str">
            <v>M167</v>
          </cell>
          <cell r="F1570" t="str">
            <v>Anglo American Platinum Managed Operations</v>
          </cell>
          <cell r="G1570">
            <v>2024</v>
          </cell>
          <cell r="H1570">
            <v>0</v>
          </cell>
        </row>
        <row r="1571">
          <cell r="A1571" t="str">
            <v>2022M168BU_Anglo American Platinum Managed Operations</v>
          </cell>
          <cell r="B1571" t="str">
            <v>M168</v>
          </cell>
          <cell r="F1571" t="str">
            <v>Anglo American Platinum Managed Operations</v>
          </cell>
          <cell r="G1571">
            <v>2022</v>
          </cell>
          <cell r="H1571">
            <v>0</v>
          </cell>
        </row>
        <row r="1572">
          <cell r="A1572" t="str">
            <v>2023M168BU_Anglo American Platinum Managed Operations</v>
          </cell>
          <cell r="B1572" t="str">
            <v>M168</v>
          </cell>
          <cell r="F1572" t="str">
            <v>Anglo American Platinum Managed Operations</v>
          </cell>
          <cell r="G1572">
            <v>2023</v>
          </cell>
          <cell r="H1572">
            <v>0</v>
          </cell>
        </row>
        <row r="1573">
          <cell r="A1573" t="str">
            <v>2024M168BU_Anglo American Platinum Managed Operations</v>
          </cell>
          <cell r="B1573" t="str">
            <v>M168</v>
          </cell>
          <cell r="F1573" t="str">
            <v>Anglo American Platinum Managed Operations</v>
          </cell>
          <cell r="G1573">
            <v>2024</v>
          </cell>
          <cell r="H1573">
            <v>0</v>
          </cell>
        </row>
        <row r="1574">
          <cell r="A1574" t="str">
            <v>2022M169BU_Anglo American Platinum Managed Operations</v>
          </cell>
          <cell r="B1574" t="str">
            <v>M169</v>
          </cell>
          <cell r="F1574" t="str">
            <v>Anglo American Platinum Managed Operations</v>
          </cell>
          <cell r="G1574">
            <v>2022</v>
          </cell>
          <cell r="H1574">
            <v>13</v>
          </cell>
        </row>
        <row r="1575">
          <cell r="A1575" t="str">
            <v>2024M169BU_Anglo American Platinum Managed Operations</v>
          </cell>
          <cell r="B1575" t="str">
            <v>M169</v>
          </cell>
          <cell r="F1575" t="str">
            <v>Anglo American Platinum Managed Operations</v>
          </cell>
          <cell r="G1575">
            <v>2024</v>
          </cell>
          <cell r="H1575">
            <v>0</v>
          </cell>
        </row>
        <row r="1576">
          <cell r="A1576" t="str">
            <v>2023M169BU_Anglo American Platinum Managed Operations</v>
          </cell>
          <cell r="B1576" t="str">
            <v>M169</v>
          </cell>
          <cell r="F1576" t="str">
            <v>Anglo American Platinum Managed Operations</v>
          </cell>
          <cell r="G1576">
            <v>2023</v>
          </cell>
          <cell r="H1576">
            <v>14</v>
          </cell>
        </row>
        <row r="1577">
          <cell r="A1577" t="str">
            <v>2024M170BU_Anglo American Platinum Managed Operations</v>
          </cell>
          <cell r="B1577" t="str">
            <v>M170</v>
          </cell>
          <cell r="F1577" t="str">
            <v>Anglo American Platinum Managed Operations</v>
          </cell>
          <cell r="G1577">
            <v>2024</v>
          </cell>
          <cell r="H1577">
            <v>0</v>
          </cell>
        </row>
        <row r="1578">
          <cell r="A1578" t="str">
            <v>2022M170BU_Anglo American Platinum Managed Operations</v>
          </cell>
          <cell r="B1578" t="str">
            <v>M170</v>
          </cell>
          <cell r="F1578" t="str">
            <v>Anglo American Platinum Managed Operations</v>
          </cell>
          <cell r="G1578">
            <v>2022</v>
          </cell>
          <cell r="H1578">
            <v>0</v>
          </cell>
        </row>
        <row r="1579">
          <cell r="A1579" t="str">
            <v>2023M170BU_Anglo American Platinum Managed Operations</v>
          </cell>
          <cell r="B1579" t="str">
            <v>M170</v>
          </cell>
          <cell r="F1579" t="str">
            <v>Anglo American Platinum Managed Operations</v>
          </cell>
          <cell r="G1579">
            <v>2023</v>
          </cell>
          <cell r="H1579">
            <v>0</v>
          </cell>
        </row>
        <row r="1580">
          <cell r="A1580" t="str">
            <v>2023M171BU_Anglo American Platinum Managed Operations</v>
          </cell>
          <cell r="B1580" t="str">
            <v>M171</v>
          </cell>
          <cell r="F1580" t="str">
            <v>Anglo American Platinum Managed Operations</v>
          </cell>
          <cell r="G1580">
            <v>2023</v>
          </cell>
          <cell r="H1580">
            <v>0</v>
          </cell>
        </row>
        <row r="1581">
          <cell r="A1581" t="str">
            <v>2022M171BU_Anglo American Platinum Managed Operations</v>
          </cell>
          <cell r="B1581" t="str">
            <v>M171</v>
          </cell>
          <cell r="F1581" t="str">
            <v>Anglo American Platinum Managed Operations</v>
          </cell>
          <cell r="G1581">
            <v>2022</v>
          </cell>
          <cell r="H1581">
            <v>0</v>
          </cell>
        </row>
        <row r="1582">
          <cell r="A1582" t="str">
            <v>2024M171BU_Anglo American Platinum Managed Operations</v>
          </cell>
          <cell r="B1582" t="str">
            <v>M171</v>
          </cell>
          <cell r="F1582" t="str">
            <v>Anglo American Platinum Managed Operations</v>
          </cell>
          <cell r="G1582">
            <v>2024</v>
          </cell>
          <cell r="H1582">
            <v>0</v>
          </cell>
        </row>
        <row r="1583">
          <cell r="A1583" t="str">
            <v>2023M172BU_Anglo American Platinum Managed Operations</v>
          </cell>
          <cell r="B1583" t="str">
            <v>M172</v>
          </cell>
          <cell r="F1583" t="str">
            <v>Anglo American Platinum Managed Operations</v>
          </cell>
          <cell r="G1583">
            <v>2023</v>
          </cell>
          <cell r="H1583">
            <v>161</v>
          </cell>
        </row>
        <row r="1584">
          <cell r="A1584" t="str">
            <v>2022M172BU_Anglo American Platinum Managed Operations</v>
          </cell>
          <cell r="B1584" t="str">
            <v>M172</v>
          </cell>
          <cell r="F1584" t="str">
            <v>Anglo American Platinum Managed Operations</v>
          </cell>
          <cell r="G1584">
            <v>2022</v>
          </cell>
          <cell r="H1584">
            <v>196</v>
          </cell>
        </row>
        <row r="1585">
          <cell r="A1585" t="str">
            <v>2024M172BU_Anglo American Platinum Managed Operations</v>
          </cell>
          <cell r="B1585" t="str">
            <v>M172</v>
          </cell>
          <cell r="F1585" t="str">
            <v>Anglo American Platinum Managed Operations</v>
          </cell>
          <cell r="G1585">
            <v>2024</v>
          </cell>
          <cell r="H1585">
            <v>131</v>
          </cell>
        </row>
        <row r="1586">
          <cell r="A1586" t="str">
            <v>2024M182BU_Anglo American Platinum Managed Operations</v>
          </cell>
          <cell r="B1586" t="str">
            <v>M182</v>
          </cell>
          <cell r="C1586" t="str">
            <v>Rand million</v>
          </cell>
          <cell r="F1586" t="str">
            <v>Anglo American Platinum Managed Operations</v>
          </cell>
          <cell r="G1586">
            <v>2024</v>
          </cell>
          <cell r="H1586">
            <v>29128</v>
          </cell>
        </row>
        <row r="1587">
          <cell r="A1587" t="str">
            <v>2023M182BU_Anglo American Platinum Managed Operations</v>
          </cell>
          <cell r="B1587" t="str">
            <v>M182</v>
          </cell>
          <cell r="C1587" t="str">
            <v>Rand million</v>
          </cell>
          <cell r="F1587" t="str">
            <v>Anglo American Platinum Managed Operations</v>
          </cell>
          <cell r="G1587">
            <v>2023</v>
          </cell>
          <cell r="H1587">
            <v>27113</v>
          </cell>
        </row>
        <row r="1588">
          <cell r="A1588" t="str">
            <v>2022M182BU_Anglo American Platinum Managed Operations</v>
          </cell>
          <cell r="B1588" t="str">
            <v>M182</v>
          </cell>
          <cell r="F1588" t="str">
            <v>Anglo American Platinum Managed Operations</v>
          </cell>
          <cell r="G1588">
            <v>2022</v>
          </cell>
          <cell r="H1588">
            <v>25754</v>
          </cell>
        </row>
        <row r="1589">
          <cell r="A1589" t="str">
            <v>2023M183BU_Anglo American Platinum Managed Operations</v>
          </cell>
          <cell r="B1589" t="str">
            <v>M183</v>
          </cell>
          <cell r="F1589" t="str">
            <v>Anglo American Platinum Managed Operations</v>
          </cell>
          <cell r="G1589">
            <v>2023</v>
          </cell>
          <cell r="H1589">
            <v>98.28</v>
          </cell>
        </row>
        <row r="1590">
          <cell r="A1590" t="str">
            <v>2024M183South Africa_South Africa</v>
          </cell>
          <cell r="B1590" t="str">
            <v>M183</v>
          </cell>
          <cell r="F1590" t="str">
            <v>South Africa</v>
          </cell>
          <cell r="G1590">
            <v>2024</v>
          </cell>
          <cell r="H1590">
            <v>98</v>
          </cell>
        </row>
        <row r="1591">
          <cell r="A1591" t="str">
            <v>2022M183South Africa_South Africa</v>
          </cell>
          <cell r="B1591" t="str">
            <v>M183</v>
          </cell>
          <cell r="F1591" t="str">
            <v>South Africa</v>
          </cell>
          <cell r="G1591">
            <v>2022</v>
          </cell>
          <cell r="H1591">
            <v>25754</v>
          </cell>
        </row>
        <row r="1592">
          <cell r="A1592" t="str">
            <v>2023M184BU_Anglo American Platinum Managed Operations</v>
          </cell>
          <cell r="B1592" t="str">
            <v>M184</v>
          </cell>
          <cell r="C1592" t="str">
            <v>Rand million</v>
          </cell>
          <cell r="F1592" t="str">
            <v>Anglo American Platinum Managed Operations</v>
          </cell>
          <cell r="G1592">
            <v>2023</v>
          </cell>
          <cell r="H1592">
            <v>36751</v>
          </cell>
        </row>
        <row r="1593">
          <cell r="A1593" t="str">
            <v>2022M184Zimbabwe_Zimbabwe</v>
          </cell>
          <cell r="B1593" t="str">
            <v>M184</v>
          </cell>
          <cell r="F1593" t="str">
            <v>Zimbabwe</v>
          </cell>
          <cell r="G1593">
            <v>2022</v>
          </cell>
          <cell r="H1593">
            <v>0</v>
          </cell>
        </row>
        <row r="1594">
          <cell r="A1594" t="str">
            <v>2024M184Zimbabwe_Zimbabwe</v>
          </cell>
          <cell r="B1594" t="str">
            <v>M184</v>
          </cell>
          <cell r="F1594" t="str">
            <v>Zimbabwe</v>
          </cell>
          <cell r="G1594">
            <v>2024</v>
          </cell>
          <cell r="H1594">
            <v>1218.03</v>
          </cell>
        </row>
        <row r="1595">
          <cell r="A1595" t="str">
            <v>2023M185BU_Anglo American Platinum Managed Operations</v>
          </cell>
          <cell r="B1595" t="str">
            <v>M185</v>
          </cell>
          <cell r="C1595" t="str">
            <v>Rand million</v>
          </cell>
          <cell r="F1595" t="str">
            <v>Anglo American Platinum Managed Operations</v>
          </cell>
          <cell r="G1595">
            <v>2023</v>
          </cell>
          <cell r="H1595">
            <v>37395</v>
          </cell>
        </row>
        <row r="1596">
          <cell r="A1596" t="str">
            <v>2024M185BU_Anglo American Platinum Managed Operations</v>
          </cell>
          <cell r="B1596" t="str">
            <v>M185</v>
          </cell>
          <cell r="C1596" t="str">
            <v>Rand million</v>
          </cell>
          <cell r="F1596" t="str">
            <v>Anglo American Platinum Managed Operations</v>
          </cell>
          <cell r="G1596">
            <v>2024</v>
          </cell>
          <cell r="H1596">
            <v>35460</v>
          </cell>
        </row>
        <row r="1597">
          <cell r="A1597" t="str">
            <v>2022M185BU_Anglo American Platinum Managed Operations</v>
          </cell>
          <cell r="B1597" t="str">
            <v>M185</v>
          </cell>
          <cell r="F1597" t="str">
            <v>Anglo American Platinum Managed Operations</v>
          </cell>
          <cell r="G1597">
            <v>2022</v>
          </cell>
          <cell r="H1597">
            <v>35653</v>
          </cell>
        </row>
        <row r="1598">
          <cell r="A1598" t="str">
            <v>2023M186BU_Anglo American Platinum Managed Operations</v>
          </cell>
          <cell r="B1598" t="str">
            <v>M186</v>
          </cell>
          <cell r="F1598" t="str">
            <v>Anglo American Platinum Managed Operations</v>
          </cell>
          <cell r="G1598">
            <v>2023</v>
          </cell>
          <cell r="H1598">
            <v>1485</v>
          </cell>
        </row>
        <row r="1599">
          <cell r="A1599" t="str">
            <v>2022M186BU_Anglo American Platinum Managed Operations</v>
          </cell>
          <cell r="B1599" t="str">
            <v>M186</v>
          </cell>
          <cell r="F1599" t="str">
            <v>Anglo American Platinum Managed Operations</v>
          </cell>
          <cell r="G1599">
            <v>2022</v>
          </cell>
          <cell r="H1599">
            <v>814</v>
          </cell>
        </row>
        <row r="1600">
          <cell r="A1600" t="str">
            <v>2024M186BU_Anglo American Platinum Managed Operations</v>
          </cell>
          <cell r="B1600" t="str">
            <v>M186</v>
          </cell>
          <cell r="F1600" t="str">
            <v>Anglo American Platinum Managed Operations</v>
          </cell>
          <cell r="G1600">
            <v>2024</v>
          </cell>
          <cell r="H1600" t="str">
            <v>No Value</v>
          </cell>
        </row>
        <row r="1601">
          <cell r="A1601" t="str">
            <v>2024M187BU_Anglo American Platinum Managed Operations</v>
          </cell>
          <cell r="B1601" t="str">
            <v>M187</v>
          </cell>
          <cell r="F1601" t="str">
            <v>Anglo American Platinum Managed Operations</v>
          </cell>
          <cell r="G1601">
            <v>2024</v>
          </cell>
          <cell r="H1601" t="str">
            <v>No Value</v>
          </cell>
        </row>
        <row r="1602">
          <cell r="A1602" t="str">
            <v>2022M188BU_Anglo American Platinum Managed Operations</v>
          </cell>
          <cell r="B1602" t="str">
            <v>M188</v>
          </cell>
          <cell r="F1602" t="str">
            <v>Anglo American Platinum Managed Operations</v>
          </cell>
          <cell r="G1602">
            <v>2022</v>
          </cell>
          <cell r="H1602">
            <v>0.09</v>
          </cell>
        </row>
        <row r="1603">
          <cell r="A1603" t="str">
            <v>2024M188BU_Anglo American Platinum Managed Operations</v>
          </cell>
          <cell r="B1603" t="str">
            <v>M188</v>
          </cell>
          <cell r="F1603" t="str">
            <v>Anglo American Platinum Managed Operations</v>
          </cell>
          <cell r="G1603">
            <v>2024</v>
          </cell>
          <cell r="H1603" t="str">
            <v>No Value</v>
          </cell>
        </row>
        <row r="1604">
          <cell r="A1604" t="str">
            <v>2023M188BU_Anglo American Platinum Managed Operations</v>
          </cell>
          <cell r="B1604" t="str">
            <v>M188</v>
          </cell>
          <cell r="F1604" t="str">
            <v>Anglo American Platinum Managed Operations</v>
          </cell>
          <cell r="G1604">
            <v>2023</v>
          </cell>
          <cell r="H1604">
            <v>5</v>
          </cell>
        </row>
        <row r="1605">
          <cell r="A1605" t="str">
            <v>2024M189BU_Anglo American Platinum Managed Operations</v>
          </cell>
          <cell r="B1605" t="str">
            <v>M189</v>
          </cell>
          <cell r="C1605" t="str">
            <v>Rand million</v>
          </cell>
          <cell r="F1605" t="str">
            <v>Anglo American Platinum Managed Operations</v>
          </cell>
          <cell r="G1605">
            <v>2024</v>
          </cell>
          <cell r="H1605" t="str">
            <v>No Value</v>
          </cell>
        </row>
        <row r="1606">
          <cell r="A1606" t="str">
            <v>2022M189BU_Anglo American Platinum Managed Operations</v>
          </cell>
          <cell r="B1606" t="str">
            <v>M189</v>
          </cell>
          <cell r="F1606" t="str">
            <v>Anglo American Platinum Managed Operations</v>
          </cell>
          <cell r="G1606">
            <v>2022</v>
          </cell>
          <cell r="H1606">
            <v>580</v>
          </cell>
        </row>
        <row r="1607">
          <cell r="A1607" t="str">
            <v>2023M189BU_Anglo American Platinum Managed Operations</v>
          </cell>
          <cell r="B1607" t="str">
            <v>M189</v>
          </cell>
          <cell r="C1607" t="str">
            <v>Rand million</v>
          </cell>
          <cell r="F1607" t="str">
            <v>Anglo American Platinum Managed Operations</v>
          </cell>
          <cell r="G1607">
            <v>2023</v>
          </cell>
          <cell r="H1607">
            <v>717</v>
          </cell>
        </row>
        <row r="1608">
          <cell r="A1608" t="str">
            <v>2024M756Zimbabwe_Zimbabwe</v>
          </cell>
          <cell r="B1608" t="str">
            <v>M756</v>
          </cell>
          <cell r="F1608" t="str">
            <v>Zimbabwe</v>
          </cell>
          <cell r="G1608">
            <v>2024</v>
          </cell>
          <cell r="H1608">
            <v>49</v>
          </cell>
        </row>
        <row r="1609">
          <cell r="A1609" t="str">
            <v>2024M757South Africa_South Africa</v>
          </cell>
          <cell r="B1609" t="str">
            <v>M757</v>
          </cell>
          <cell r="F1609" t="str">
            <v>South Africa</v>
          </cell>
          <cell r="G1609">
            <v>2024</v>
          </cell>
          <cell r="H1609">
            <v>34756</v>
          </cell>
        </row>
        <row r="1610">
          <cell r="A1610" t="str">
            <v>2022M128BU_Anglo American Platinum Managed Operations</v>
          </cell>
          <cell r="B1610" t="str">
            <v>M128</v>
          </cell>
          <cell r="F1610" t="str">
            <v>Anglo American Platinum Managed Operations</v>
          </cell>
          <cell r="G1610">
            <v>2022</v>
          </cell>
          <cell r="H1610">
            <v>2.3199999999999998</v>
          </cell>
        </row>
        <row r="1611">
          <cell r="A1611" t="str">
            <v>2024M128BU_Anglo American Platinum Managed Operations</v>
          </cell>
          <cell r="B1611" t="str">
            <v>M128</v>
          </cell>
          <cell r="F1611" t="str">
            <v>Anglo American Platinum Managed Operations</v>
          </cell>
          <cell r="G1611">
            <v>2024</v>
          </cell>
          <cell r="H1611" t="str">
            <v>No Value</v>
          </cell>
        </row>
        <row r="1612">
          <cell r="A1612" t="str">
            <v>2022M129BU_Anglo American Platinum Managed Operations</v>
          </cell>
          <cell r="B1612" t="str">
            <v>M129</v>
          </cell>
          <cell r="F1612" t="str">
            <v>Anglo American Platinum Managed Operations</v>
          </cell>
          <cell r="G1612">
            <v>2022</v>
          </cell>
          <cell r="H1612">
            <v>0.41</v>
          </cell>
        </row>
        <row r="1613">
          <cell r="A1613" t="str">
            <v>2024M129BU_Anglo American Platinum Managed Operations</v>
          </cell>
          <cell r="B1613" t="str">
            <v>M129</v>
          </cell>
          <cell r="F1613" t="str">
            <v>Anglo American Platinum Managed Operations</v>
          </cell>
          <cell r="G1613">
            <v>2024</v>
          </cell>
          <cell r="H1613" t="str">
            <v>No Value</v>
          </cell>
        </row>
        <row r="1614">
          <cell r="A1614" t="str">
            <v>2024M130BU_Anglo American Platinum Managed Operations</v>
          </cell>
          <cell r="B1614" t="str">
            <v>M130</v>
          </cell>
          <cell r="F1614" t="str">
            <v>Anglo American Platinum Managed Operations</v>
          </cell>
          <cell r="G1614">
            <v>2024</v>
          </cell>
          <cell r="H1614" t="str">
            <v>No Value</v>
          </cell>
        </row>
        <row r="1615">
          <cell r="A1615" t="str">
            <v>2022M130BU_Anglo American Platinum Managed Operations</v>
          </cell>
          <cell r="B1615" t="str">
            <v>M130</v>
          </cell>
          <cell r="F1615" t="str">
            <v>Anglo American Platinum Managed Operations</v>
          </cell>
          <cell r="G1615">
            <v>2022</v>
          </cell>
          <cell r="H1615">
            <v>0</v>
          </cell>
        </row>
        <row r="1616">
          <cell r="A1616" t="str">
            <v>2024M131BU_Anglo American Platinum Managed Operations</v>
          </cell>
          <cell r="B1616" t="str">
            <v>M131</v>
          </cell>
          <cell r="F1616" t="str">
            <v>Anglo American Platinum Managed Operations</v>
          </cell>
          <cell r="G1616">
            <v>2024</v>
          </cell>
          <cell r="H1616" t="str">
            <v>No Value</v>
          </cell>
        </row>
        <row r="1617">
          <cell r="A1617" t="str">
            <v>2022M131BU_Anglo American Platinum Managed Operations</v>
          </cell>
          <cell r="B1617" t="str">
            <v>M131</v>
          </cell>
          <cell r="F1617" t="str">
            <v>Anglo American Platinum Managed Operations</v>
          </cell>
          <cell r="G1617">
            <v>2022</v>
          </cell>
          <cell r="H1617">
            <v>0</v>
          </cell>
        </row>
        <row r="1618">
          <cell r="A1618" t="str">
            <v>2022M132BU_Anglo American Platinum Managed Operations</v>
          </cell>
          <cell r="B1618" t="str">
            <v>M132</v>
          </cell>
          <cell r="F1618" t="str">
            <v>Anglo American Platinum Managed Operations</v>
          </cell>
          <cell r="G1618">
            <v>2022</v>
          </cell>
          <cell r="H1618">
            <v>0</v>
          </cell>
        </row>
        <row r="1619">
          <cell r="A1619" t="str">
            <v>2024M132BU_Anglo American Platinum Managed Operations</v>
          </cell>
          <cell r="B1619" t="str">
            <v>M132</v>
          </cell>
          <cell r="F1619" t="str">
            <v>Anglo American Platinum Managed Operations</v>
          </cell>
          <cell r="G1619">
            <v>2024</v>
          </cell>
          <cell r="H1619" t="str">
            <v>No Value</v>
          </cell>
        </row>
        <row r="1620">
          <cell r="A1620" t="str">
            <v>2024M133BU_Anglo American Platinum Managed Operations</v>
          </cell>
          <cell r="B1620" t="str">
            <v>M133</v>
          </cell>
          <cell r="F1620" t="str">
            <v>Anglo American Platinum Managed Operations</v>
          </cell>
          <cell r="G1620">
            <v>2024</v>
          </cell>
          <cell r="H1620" t="str">
            <v>No Value</v>
          </cell>
        </row>
        <row r="1621">
          <cell r="A1621" t="str">
            <v>2022M133BU_Anglo American Platinum Managed Operations</v>
          </cell>
          <cell r="B1621" t="str">
            <v>M133</v>
          </cell>
          <cell r="F1621" t="str">
            <v>Anglo American Platinum Managed Operations</v>
          </cell>
          <cell r="G1621">
            <v>2022</v>
          </cell>
          <cell r="H1621">
            <v>0.09</v>
          </cell>
        </row>
        <row r="1622">
          <cell r="A1622" t="str">
            <v>2022M134BU_Anglo American Platinum Managed Operations</v>
          </cell>
          <cell r="B1622" t="str">
            <v>M134</v>
          </cell>
          <cell r="F1622" t="str">
            <v>Anglo American Platinum Managed Operations</v>
          </cell>
          <cell r="G1622">
            <v>2022</v>
          </cell>
          <cell r="H1622">
            <v>0</v>
          </cell>
        </row>
        <row r="1623">
          <cell r="A1623" t="str">
            <v>2024M134BU_Anglo American Platinum Managed Operations</v>
          </cell>
          <cell r="B1623" t="str">
            <v>M134</v>
          </cell>
          <cell r="F1623" t="str">
            <v>Anglo American Platinum Managed Operations</v>
          </cell>
          <cell r="G1623">
            <v>2024</v>
          </cell>
          <cell r="H1623" t="str">
            <v>No Value</v>
          </cell>
        </row>
        <row r="1624">
          <cell r="A1624" t="str">
            <v>2022M135BU_Anglo American Platinum Managed Operations</v>
          </cell>
          <cell r="B1624" t="str">
            <v>M135</v>
          </cell>
          <cell r="F1624" t="str">
            <v>Anglo American Platinum Managed Operations</v>
          </cell>
          <cell r="G1624">
            <v>2022</v>
          </cell>
          <cell r="H1624">
            <v>0</v>
          </cell>
        </row>
        <row r="1625">
          <cell r="A1625" t="str">
            <v>2024M135BU_Anglo American Platinum Managed Operations</v>
          </cell>
          <cell r="B1625" t="str">
            <v>M135</v>
          </cell>
          <cell r="F1625" t="str">
            <v>Anglo American Platinum Managed Operations</v>
          </cell>
          <cell r="G1625">
            <v>2024</v>
          </cell>
          <cell r="H1625" t="str">
            <v>No Value</v>
          </cell>
        </row>
        <row r="1626">
          <cell r="A1626" t="str">
            <v>2024M136BU_Anglo American Platinum Managed Operations</v>
          </cell>
          <cell r="B1626" t="str">
            <v>M136</v>
          </cell>
          <cell r="F1626" t="str">
            <v>Anglo American Platinum Managed Operations</v>
          </cell>
          <cell r="G1626">
            <v>2024</v>
          </cell>
          <cell r="H1626" t="str">
            <v>No Value</v>
          </cell>
        </row>
        <row r="1627">
          <cell r="A1627" t="str">
            <v>2022M136BU_Anglo American Platinum Managed Operations</v>
          </cell>
          <cell r="B1627" t="str">
            <v>M136</v>
          </cell>
          <cell r="F1627" t="str">
            <v>Anglo American Platinum Managed Operations</v>
          </cell>
          <cell r="G1627">
            <v>2022</v>
          </cell>
          <cell r="H1627">
            <v>0.01</v>
          </cell>
        </row>
        <row r="1628">
          <cell r="A1628" t="str">
            <v>2022M137BU_Anglo American Platinum Managed Operations</v>
          </cell>
          <cell r="B1628" t="str">
            <v>M137</v>
          </cell>
          <cell r="F1628" t="str">
            <v>Anglo American Platinum Managed Operations</v>
          </cell>
          <cell r="G1628">
            <v>2022</v>
          </cell>
          <cell r="H1628">
            <v>3.0000000000000001E-3</v>
          </cell>
        </row>
        <row r="1629">
          <cell r="A1629" t="str">
            <v>2024M137BU_Anglo American Platinum Managed Operations</v>
          </cell>
          <cell r="B1629" t="str">
            <v>M137</v>
          </cell>
          <cell r="F1629" t="str">
            <v>Anglo American Platinum Managed Operations</v>
          </cell>
          <cell r="G1629">
            <v>2024</v>
          </cell>
          <cell r="H1629" t="str">
            <v>No Value</v>
          </cell>
        </row>
        <row r="1630">
          <cell r="A1630" t="str">
            <v>2022M138BU_Anglo American Platinum Managed Operations</v>
          </cell>
          <cell r="B1630" t="str">
            <v>M138</v>
          </cell>
          <cell r="F1630" t="str">
            <v>Anglo American Platinum Managed Operations</v>
          </cell>
          <cell r="G1630">
            <v>2022</v>
          </cell>
          <cell r="H1630">
            <v>8.9999999999999998E-4</v>
          </cell>
        </row>
        <row r="1631">
          <cell r="A1631" t="str">
            <v>2024M138BU_Anglo American Platinum Managed Operations</v>
          </cell>
          <cell r="B1631" t="str">
            <v>M138</v>
          </cell>
          <cell r="F1631" t="str">
            <v>Anglo American Platinum Managed Operations</v>
          </cell>
          <cell r="G1631">
            <v>2024</v>
          </cell>
          <cell r="H1631" t="str">
            <v>No Value</v>
          </cell>
        </row>
        <row r="1632">
          <cell r="A1632" t="str">
            <v>2022M139BU_Anglo American Platinum Managed Operations</v>
          </cell>
          <cell r="B1632" t="str">
            <v>M139</v>
          </cell>
          <cell r="F1632" t="str">
            <v>Anglo American Platinum Managed Operations</v>
          </cell>
          <cell r="G1632">
            <v>2022</v>
          </cell>
          <cell r="H1632">
            <v>7.0000000000000007E-2</v>
          </cell>
        </row>
        <row r="1633">
          <cell r="A1633" t="str">
            <v>2024M139BU_Anglo American Platinum Managed Operations</v>
          </cell>
          <cell r="B1633" t="str">
            <v>M139</v>
          </cell>
          <cell r="F1633" t="str">
            <v>Anglo American Platinum Managed Operations</v>
          </cell>
          <cell r="G1633">
            <v>2024</v>
          </cell>
          <cell r="H1633" t="str">
            <v>No Value</v>
          </cell>
        </row>
        <row r="1634">
          <cell r="A1634" t="str">
            <v>2024M140BU_Anglo American Platinum Managed Operations</v>
          </cell>
          <cell r="B1634" t="str">
            <v>M140</v>
          </cell>
          <cell r="F1634" t="str">
            <v>Anglo American Platinum Managed Operations</v>
          </cell>
          <cell r="G1634">
            <v>2024</v>
          </cell>
          <cell r="H1634" t="str">
            <v>No Value</v>
          </cell>
        </row>
        <row r="1635">
          <cell r="A1635" t="str">
            <v>2022M140BU_Anglo American Platinum Managed Operations</v>
          </cell>
          <cell r="B1635" t="str">
            <v>M140</v>
          </cell>
          <cell r="F1635" t="str">
            <v>Anglo American Platinum Managed Operations</v>
          </cell>
          <cell r="G1635">
            <v>2022</v>
          </cell>
          <cell r="H1635">
            <v>1.02</v>
          </cell>
        </row>
        <row r="1636">
          <cell r="A1636" t="str">
            <v>2022M141BU_Anglo American Platinum Managed Operations</v>
          </cell>
          <cell r="B1636" t="str">
            <v>M141</v>
          </cell>
          <cell r="F1636" t="str">
            <v>Anglo American Platinum Managed Operations</v>
          </cell>
          <cell r="G1636">
            <v>2022</v>
          </cell>
          <cell r="H1636">
            <v>0.26</v>
          </cell>
        </row>
        <row r="1637">
          <cell r="A1637" t="str">
            <v>2024M141BU_Anglo American Platinum Managed Operations</v>
          </cell>
          <cell r="B1637" t="str">
            <v>M141</v>
          </cell>
          <cell r="F1637" t="str">
            <v>Anglo American Platinum Managed Operations</v>
          </cell>
          <cell r="G1637">
            <v>2024</v>
          </cell>
          <cell r="H1637" t="str">
            <v>No Value</v>
          </cell>
        </row>
        <row r="1638">
          <cell r="A1638" t="str">
            <v>2024M142BU_Anglo American Platinum Managed Operations</v>
          </cell>
          <cell r="B1638" t="str">
            <v>M142</v>
          </cell>
          <cell r="F1638" t="str">
            <v>Anglo American Platinum Managed Operations</v>
          </cell>
          <cell r="G1638">
            <v>2024</v>
          </cell>
          <cell r="H1638" t="str">
            <v>No Value</v>
          </cell>
        </row>
        <row r="1639">
          <cell r="A1639" t="str">
            <v>2022M142BU_Anglo American Platinum Managed Operations</v>
          </cell>
          <cell r="B1639" t="str">
            <v>M142</v>
          </cell>
          <cell r="F1639" t="str">
            <v>Anglo American Platinum Managed Operations</v>
          </cell>
          <cell r="G1639">
            <v>2022</v>
          </cell>
          <cell r="H1639">
            <v>0.43</v>
          </cell>
        </row>
        <row r="1640">
          <cell r="A1640" t="str">
            <v>2024M328BU_Anglo American Platinum Managed Operations</v>
          </cell>
          <cell r="B1640" t="str">
            <v>M328</v>
          </cell>
          <cell r="F1640" t="str">
            <v>Anglo American Platinum Managed Operations</v>
          </cell>
          <cell r="G1640">
            <v>2024</v>
          </cell>
          <cell r="H1640" t="str">
            <v>No Value</v>
          </cell>
        </row>
        <row r="1641">
          <cell r="A1641" t="str">
            <v>2024M329BU_Anglo American Platinum Managed Operations</v>
          </cell>
          <cell r="B1641" t="str">
            <v>M329</v>
          </cell>
          <cell r="F1641" t="str">
            <v>Anglo American Platinum Managed Operations</v>
          </cell>
          <cell r="G1641">
            <v>2024</v>
          </cell>
          <cell r="H1641" t="str">
            <v>Use of Responsible Sourcing SAQs (303 requested - 89 completed) for Platinum suppliers. The SAQ contains a section on Environmental management.</v>
          </cell>
        </row>
        <row r="1642">
          <cell r="A1642" t="str">
            <v>2022M488BU_Anglo American Platinum Managed Operations</v>
          </cell>
          <cell r="B1642" t="str">
            <v>M488</v>
          </cell>
          <cell r="F1642" t="str">
            <v>Anglo American Platinum Managed Operations</v>
          </cell>
          <cell r="G1642">
            <v>2022</v>
          </cell>
          <cell r="H1642" t="str">
            <v>Refer to the "Responsible approach to taxation" section of the Sustainability report (page 117)</v>
          </cell>
        </row>
        <row r="1643">
          <cell r="A1643" t="str">
            <v>2022M489BU_Anglo American Platinum Managed Operations</v>
          </cell>
          <cell r="B1643" t="str">
            <v>M489</v>
          </cell>
          <cell r="F1643" t="str">
            <v>Anglo American Platinum Managed Operations</v>
          </cell>
          <cell r="G1643">
            <v>2022</v>
          </cell>
          <cell r="H1643" t="str">
            <v>Refer to the "Responsible approach to taxation" section of the Sustainability report (page 117)</v>
          </cell>
        </row>
        <row r="1644">
          <cell r="A1644" t="str">
            <v>2022M490BU_Anglo American Platinum Managed Operations</v>
          </cell>
          <cell r="B1644" t="str">
            <v>M490</v>
          </cell>
          <cell r="F1644" t="str">
            <v>Anglo American Platinum Managed Operations</v>
          </cell>
          <cell r="G1644">
            <v>2022</v>
          </cell>
          <cell r="H1644" t="str">
            <v>Refer to the "Responsible approach to taxation" section of the Sustainability report (page 117)</v>
          </cell>
        </row>
        <row r="1645">
          <cell r="A1645" t="str">
            <v>2024M508BU_Anglo American Platinum Managed Operations</v>
          </cell>
          <cell r="B1645" t="str">
            <v>M508</v>
          </cell>
          <cell r="F1645" t="str">
            <v>Anglo American Platinum Managed Operations</v>
          </cell>
          <cell r="G1645">
            <v>2024</v>
          </cell>
          <cell r="H1645">
            <v>3242315252</v>
          </cell>
        </row>
        <row r="1646">
          <cell r="A1646" t="str">
            <v>2022M508BU_Anglo American Platinum Managed Operations</v>
          </cell>
          <cell r="B1646" t="str">
            <v>M508</v>
          </cell>
          <cell r="F1646" t="str">
            <v>Anglo American Platinum Managed Operations</v>
          </cell>
          <cell r="G1646">
            <v>2022</v>
          </cell>
          <cell r="H1646">
            <v>19749</v>
          </cell>
        </row>
        <row r="1647">
          <cell r="A1647" t="str">
            <v>2023M508BU_Anglo American Platinum Managed Operations</v>
          </cell>
          <cell r="B1647" t="str">
            <v>M508</v>
          </cell>
          <cell r="F1647" t="str">
            <v>Anglo American Platinum Managed Operations</v>
          </cell>
          <cell r="G1647">
            <v>2023</v>
          </cell>
          <cell r="H1647">
            <v>5632865712</v>
          </cell>
        </row>
        <row r="1648">
          <cell r="A1648" t="str">
            <v>2022M509BU_Anglo American Platinum Managed Operations</v>
          </cell>
          <cell r="B1648" t="str">
            <v>M509</v>
          </cell>
          <cell r="F1648" t="str">
            <v>Anglo American Platinum Managed Operations</v>
          </cell>
          <cell r="G1648">
            <v>2022</v>
          </cell>
          <cell r="H1648">
            <v>885</v>
          </cell>
        </row>
        <row r="1649">
          <cell r="A1649" t="str">
            <v>2024M509BU_Anglo American Platinum Managed Operations</v>
          </cell>
          <cell r="B1649" t="str">
            <v>M509</v>
          </cell>
          <cell r="F1649" t="str">
            <v>Anglo American Platinum Managed Operations</v>
          </cell>
          <cell r="G1649">
            <v>2024</v>
          </cell>
          <cell r="H1649">
            <v>1263205290</v>
          </cell>
        </row>
        <row r="1650">
          <cell r="A1650" t="str">
            <v>2023M509BU_Anglo American Platinum Managed Operations</v>
          </cell>
          <cell r="B1650" t="str">
            <v>M509</v>
          </cell>
          <cell r="F1650" t="str">
            <v>Anglo American Platinum Managed Operations</v>
          </cell>
          <cell r="G1650">
            <v>2023</v>
          </cell>
          <cell r="H1650">
            <v>650420992</v>
          </cell>
        </row>
        <row r="1651">
          <cell r="A1651" t="str">
            <v>2024M510BU_Anglo American Platinum Managed Operations</v>
          </cell>
          <cell r="B1651" t="str">
            <v>M510</v>
          </cell>
          <cell r="F1651" t="str">
            <v>Anglo American Platinum Managed Operations</v>
          </cell>
          <cell r="G1651">
            <v>2024</v>
          </cell>
          <cell r="H1651">
            <v>-708953</v>
          </cell>
        </row>
        <row r="1652">
          <cell r="A1652" t="str">
            <v>2022M510BU_Anglo American Platinum Managed Operations</v>
          </cell>
          <cell r="B1652" t="str">
            <v>M510</v>
          </cell>
          <cell r="F1652" t="str">
            <v>Anglo American Platinum Managed Operations</v>
          </cell>
          <cell r="G1652">
            <v>2022</v>
          </cell>
          <cell r="H1652">
            <v>0</v>
          </cell>
        </row>
        <row r="1653">
          <cell r="A1653" t="str">
            <v>2023M510BU_Anglo American Platinum Managed Operations</v>
          </cell>
          <cell r="B1653" t="str">
            <v>M510</v>
          </cell>
          <cell r="F1653" t="str">
            <v>Anglo American Platinum Managed Operations</v>
          </cell>
          <cell r="G1653">
            <v>2023</v>
          </cell>
          <cell r="H1653">
            <v>467057</v>
          </cell>
        </row>
        <row r="1654">
          <cell r="A1654" t="str">
            <v>2024M511BU_Anglo American Platinum Managed Operations</v>
          </cell>
          <cell r="B1654" t="str">
            <v>M511</v>
          </cell>
          <cell r="F1654" t="str">
            <v>Anglo American Platinum Managed Operations</v>
          </cell>
          <cell r="G1654">
            <v>2024</v>
          </cell>
          <cell r="H1654">
            <v>0</v>
          </cell>
        </row>
        <row r="1655">
          <cell r="A1655" t="str">
            <v>2022M511BU_Anglo American Platinum Managed Operations</v>
          </cell>
          <cell r="B1655" t="str">
            <v>M511</v>
          </cell>
          <cell r="F1655" t="str">
            <v>Anglo American Platinum Managed Operations</v>
          </cell>
          <cell r="G1655">
            <v>2022</v>
          </cell>
          <cell r="H1655">
            <v>0</v>
          </cell>
        </row>
        <row r="1656">
          <cell r="A1656" t="str">
            <v>2023M511BU_Anglo American Platinum Managed Operations</v>
          </cell>
          <cell r="B1656" t="str">
            <v>M511</v>
          </cell>
          <cell r="F1656" t="str">
            <v>Anglo American Platinum Managed Operations</v>
          </cell>
          <cell r="G1656">
            <v>2023</v>
          </cell>
          <cell r="H1656">
            <v>60157</v>
          </cell>
        </row>
        <row r="1657">
          <cell r="A1657" t="str">
            <v>2023M512BU_Anglo American Platinum Managed Operations</v>
          </cell>
          <cell r="B1657" t="str">
            <v>M512</v>
          </cell>
          <cell r="F1657" t="str">
            <v>Anglo American Platinum Managed Operations</v>
          </cell>
          <cell r="G1657">
            <v>2023</v>
          </cell>
          <cell r="H1657">
            <v>214371070</v>
          </cell>
        </row>
        <row r="1658">
          <cell r="A1658" t="str">
            <v>2024M512BU_Anglo American Platinum Managed Operations</v>
          </cell>
          <cell r="B1658" t="str">
            <v>M512</v>
          </cell>
          <cell r="F1658" t="str">
            <v>Anglo American Platinum Managed Operations</v>
          </cell>
          <cell r="G1658">
            <v>2024</v>
          </cell>
          <cell r="H1658">
            <v>34609217</v>
          </cell>
        </row>
        <row r="1659">
          <cell r="A1659" t="str">
            <v>2022M512BU_Anglo American Platinum Managed Operations</v>
          </cell>
          <cell r="B1659" t="str">
            <v>M512</v>
          </cell>
          <cell r="F1659" t="str">
            <v>Anglo American Platinum Managed Operations</v>
          </cell>
          <cell r="G1659">
            <v>2022</v>
          </cell>
          <cell r="H1659">
            <v>181</v>
          </cell>
        </row>
        <row r="1660">
          <cell r="A1660" t="str">
            <v>2023M513BU_Anglo American Platinum Managed Operations</v>
          </cell>
          <cell r="B1660" t="str">
            <v>M513</v>
          </cell>
          <cell r="F1660" t="str">
            <v>Anglo American Platinum Managed Operations</v>
          </cell>
          <cell r="G1660">
            <v>2023</v>
          </cell>
          <cell r="H1660">
            <v>919316</v>
          </cell>
        </row>
        <row r="1661">
          <cell r="A1661" t="str">
            <v>2022M513BU_Anglo American Platinum Managed Operations</v>
          </cell>
          <cell r="B1661" t="str">
            <v>M513</v>
          </cell>
          <cell r="F1661" t="str">
            <v>Anglo American Platinum Managed Operations</v>
          </cell>
          <cell r="G1661">
            <v>2022</v>
          </cell>
          <cell r="H1661">
            <v>0</v>
          </cell>
        </row>
        <row r="1662">
          <cell r="A1662" t="str">
            <v>2024M513BU_Anglo American Platinum Managed Operations</v>
          </cell>
          <cell r="B1662" t="str">
            <v>M513</v>
          </cell>
          <cell r="F1662" t="str">
            <v>Anglo American Platinum Managed Operations</v>
          </cell>
          <cell r="G1662">
            <v>2024</v>
          </cell>
          <cell r="H1662">
            <v>122506</v>
          </cell>
        </row>
        <row r="1663">
          <cell r="A1663" t="str">
            <v>2023M514BU_Anglo American Platinum Managed Operations</v>
          </cell>
          <cell r="B1663" t="str">
            <v>M514</v>
          </cell>
          <cell r="F1663" t="str">
            <v>Anglo American Platinum Managed Operations</v>
          </cell>
          <cell r="G1663">
            <v>2023</v>
          </cell>
          <cell r="H1663">
            <v>5811608</v>
          </cell>
        </row>
        <row r="1664">
          <cell r="A1664" t="str">
            <v>2024M514BU_Anglo American Platinum Managed Operations</v>
          </cell>
          <cell r="B1664" t="str">
            <v>M514</v>
          </cell>
          <cell r="F1664" t="str">
            <v>Anglo American Platinum Managed Operations</v>
          </cell>
          <cell r="G1664">
            <v>2024</v>
          </cell>
          <cell r="H1664">
            <v>-8677639</v>
          </cell>
        </row>
        <row r="1665">
          <cell r="A1665" t="str">
            <v>2022M514BU_Anglo American Platinum Managed Operations</v>
          </cell>
          <cell r="B1665" t="str">
            <v>M514</v>
          </cell>
          <cell r="F1665" t="str">
            <v>Anglo American Platinum Managed Operations</v>
          </cell>
          <cell r="G1665">
            <v>2022</v>
          </cell>
          <cell r="H1665">
            <v>7</v>
          </cell>
        </row>
        <row r="1666">
          <cell r="A1666" t="str">
            <v>2023M515BU_Anglo American Platinum Managed Operations</v>
          </cell>
          <cell r="B1666" t="str">
            <v>M515</v>
          </cell>
          <cell r="F1666" t="str">
            <v>Anglo American Platinum Managed Operations</v>
          </cell>
          <cell r="G1666">
            <v>2023</v>
          </cell>
          <cell r="H1666">
            <v>7417224</v>
          </cell>
        </row>
        <row r="1667">
          <cell r="A1667" t="str">
            <v>2022M515BU_Anglo American Platinum Managed Operations</v>
          </cell>
          <cell r="B1667" t="str">
            <v>M515</v>
          </cell>
          <cell r="F1667" t="str">
            <v>Anglo American Platinum Managed Operations</v>
          </cell>
          <cell r="G1667">
            <v>2022</v>
          </cell>
          <cell r="H1667">
            <v>3</v>
          </cell>
        </row>
        <row r="1668">
          <cell r="A1668" t="str">
            <v>2024M515BU_Anglo American Platinum Managed Operations</v>
          </cell>
          <cell r="B1668" t="str">
            <v>M515</v>
          </cell>
          <cell r="F1668" t="str">
            <v>Anglo American Platinum Managed Operations</v>
          </cell>
          <cell r="G1668">
            <v>2024</v>
          </cell>
          <cell r="H1668">
            <v>1296151</v>
          </cell>
        </row>
        <row r="1669">
          <cell r="A1669" t="str">
            <v>2022M516BU_Anglo American Platinum Managed Operations</v>
          </cell>
          <cell r="B1669" t="str">
            <v>M516</v>
          </cell>
          <cell r="F1669" t="str">
            <v>Anglo American Platinum Managed Operations</v>
          </cell>
          <cell r="G1669">
            <v>2022</v>
          </cell>
          <cell r="H1669">
            <v>1589</v>
          </cell>
        </row>
        <row r="1670">
          <cell r="A1670" t="str">
            <v>2024M516BU_Anglo American Platinum Managed Operations</v>
          </cell>
          <cell r="B1670" t="str">
            <v>M516</v>
          </cell>
          <cell r="F1670" t="str">
            <v>Anglo American Platinum Managed Operations</v>
          </cell>
          <cell r="G1670">
            <v>2024</v>
          </cell>
          <cell r="H1670">
            <v>461707759</v>
          </cell>
        </row>
        <row r="1671">
          <cell r="A1671" t="str">
            <v>2023M516BU_Anglo American Platinum Managed Operations</v>
          </cell>
          <cell r="B1671" t="str">
            <v>M516</v>
          </cell>
          <cell r="F1671" t="str">
            <v>Anglo American Platinum Managed Operations</v>
          </cell>
          <cell r="G1671">
            <v>2023</v>
          </cell>
          <cell r="H1671">
            <v>629205646</v>
          </cell>
        </row>
        <row r="1672">
          <cell r="A1672" t="str">
            <v>2024M517BU_Anglo American Platinum Managed Operations</v>
          </cell>
          <cell r="B1672" t="str">
            <v>M517</v>
          </cell>
          <cell r="F1672" t="str">
            <v>Anglo American Platinum Managed Operations</v>
          </cell>
          <cell r="G1672">
            <v>2024</v>
          </cell>
          <cell r="H1672">
            <v>1490760921</v>
          </cell>
        </row>
        <row r="1673">
          <cell r="A1673" t="str">
            <v>2022M517BU_Anglo American Platinum Managed Operations</v>
          </cell>
          <cell r="B1673" t="str">
            <v>M517</v>
          </cell>
          <cell r="F1673" t="str">
            <v>Anglo American Platinum Managed Operations</v>
          </cell>
          <cell r="G1673">
            <v>2022</v>
          </cell>
          <cell r="H1673">
            <v>17084</v>
          </cell>
        </row>
        <row r="1674">
          <cell r="A1674" t="str">
            <v>2023M517BU_Anglo American Platinum Managed Operations</v>
          </cell>
          <cell r="B1674" t="str">
            <v>M517</v>
          </cell>
          <cell r="F1674" t="str">
            <v>Anglo American Platinum Managed Operations</v>
          </cell>
          <cell r="G1674">
            <v>2023</v>
          </cell>
          <cell r="H1674">
            <v>4124185629</v>
          </cell>
        </row>
        <row r="1675">
          <cell r="A1675" t="str">
            <v>2023M518BU_Anglo American Platinum Managed Operations</v>
          </cell>
          <cell r="B1675" t="str">
            <v>M518</v>
          </cell>
          <cell r="F1675" t="str">
            <v>Anglo American Platinum Managed Operations</v>
          </cell>
          <cell r="G1675">
            <v>2023</v>
          </cell>
          <cell r="H1675">
            <v>204189821</v>
          </cell>
        </row>
        <row r="1676">
          <cell r="A1676" t="str">
            <v>2024M518BU_Anglo American Platinum Managed Operations</v>
          </cell>
          <cell r="B1676" t="str">
            <v>M518</v>
          </cell>
          <cell r="F1676" t="str">
            <v>Anglo American Platinum Managed Operations</v>
          </cell>
          <cell r="G1676">
            <v>2024</v>
          </cell>
          <cell r="H1676">
            <v>4072066840</v>
          </cell>
        </row>
        <row r="1677">
          <cell r="A1677" t="str">
            <v>2022M518BU_Anglo American Platinum Managed Operations</v>
          </cell>
          <cell r="B1677" t="str">
            <v>M518</v>
          </cell>
          <cell r="F1677" t="str">
            <v>Anglo American Platinum Managed Operations</v>
          </cell>
          <cell r="G1677">
            <v>2022</v>
          </cell>
          <cell r="H1677">
            <v>218</v>
          </cell>
        </row>
        <row r="1678">
          <cell r="A1678" t="str">
            <v>2024M519BU_Anglo American Platinum Managed Operations</v>
          </cell>
          <cell r="B1678" t="str">
            <v>M519</v>
          </cell>
          <cell r="F1678" t="str">
            <v>Anglo American Platinum Managed Operations</v>
          </cell>
          <cell r="G1678">
            <v>2024</v>
          </cell>
          <cell r="H1678">
            <v>514770114</v>
          </cell>
        </row>
        <row r="1679">
          <cell r="A1679" t="str">
            <v>2022M519BU_Anglo American Platinum Managed Operations</v>
          </cell>
          <cell r="B1679" t="str">
            <v>M519</v>
          </cell>
          <cell r="F1679" t="str">
            <v>Anglo American Platinum Managed Operations</v>
          </cell>
          <cell r="G1679">
            <v>2022</v>
          </cell>
          <cell r="H1679">
            <v>218</v>
          </cell>
        </row>
        <row r="1680">
          <cell r="A1680" t="str">
            <v>2023M519BU_Anglo American Platinum Managed Operations</v>
          </cell>
          <cell r="B1680" t="str">
            <v>M519</v>
          </cell>
          <cell r="F1680" t="str">
            <v>Anglo American Platinum Managed Operations</v>
          </cell>
          <cell r="G1680">
            <v>2023</v>
          </cell>
          <cell r="H1680">
            <v>204189821</v>
          </cell>
        </row>
        <row r="1681">
          <cell r="A1681" t="str">
            <v>2022M520BU_Anglo American Platinum Managed Operations</v>
          </cell>
          <cell r="B1681" t="str">
            <v>M520</v>
          </cell>
          <cell r="F1681" t="str">
            <v>Anglo American Platinum Managed Operations</v>
          </cell>
          <cell r="G1681">
            <v>2022</v>
          </cell>
          <cell r="H1681">
            <v>0</v>
          </cell>
        </row>
        <row r="1682">
          <cell r="A1682" t="str">
            <v>2024M520BU_Anglo American Platinum Managed Operations</v>
          </cell>
          <cell r="B1682" t="str">
            <v>M520</v>
          </cell>
          <cell r="F1682" t="str">
            <v>Anglo American Platinum Managed Operations</v>
          </cell>
          <cell r="G1682">
            <v>2024</v>
          </cell>
          <cell r="H1682">
            <v>3328896696</v>
          </cell>
        </row>
        <row r="1683">
          <cell r="A1683" t="str">
            <v>2023M520BU_Anglo American Platinum Managed Operations</v>
          </cell>
          <cell r="B1683" t="str">
            <v>M520</v>
          </cell>
          <cell r="F1683" t="str">
            <v>Anglo American Platinum Managed Operations</v>
          </cell>
          <cell r="G1683">
            <v>2023</v>
          </cell>
          <cell r="H1683">
            <v>0</v>
          </cell>
        </row>
        <row r="1684">
          <cell r="A1684" t="str">
            <v>2022M49BU_Anglo American Platinum Managed Operations</v>
          </cell>
          <cell r="B1684" t="str">
            <v>M49</v>
          </cell>
          <cell r="F1684" t="str">
            <v>Anglo American Platinum Managed Operations</v>
          </cell>
          <cell r="G1684">
            <v>2022</v>
          </cell>
          <cell r="H1684">
            <v>0</v>
          </cell>
        </row>
        <row r="1685">
          <cell r="A1685" t="str">
            <v>2024M49BU_Anglo American Platinum Managed Operations</v>
          </cell>
          <cell r="B1685" t="str">
            <v>M49</v>
          </cell>
          <cell r="F1685" t="str">
            <v>Anglo American Platinum Managed Operations</v>
          </cell>
          <cell r="G1685">
            <v>2024</v>
          </cell>
          <cell r="H1685">
            <v>0</v>
          </cell>
        </row>
        <row r="1686">
          <cell r="A1686" t="str">
            <v>2023M49BU_Anglo American Platinum Managed Operations</v>
          </cell>
          <cell r="B1686" t="str">
            <v>M49</v>
          </cell>
          <cell r="F1686" t="str">
            <v>Anglo American Platinum Managed Operations</v>
          </cell>
          <cell r="G1686">
            <v>2023</v>
          </cell>
          <cell r="H1686">
            <v>0</v>
          </cell>
        </row>
        <row r="1687">
          <cell r="A1687" t="str">
            <v>2024M50BU_Anglo American Platinum Managed Operations</v>
          </cell>
          <cell r="B1687" t="str">
            <v>M50</v>
          </cell>
          <cell r="F1687" t="str">
            <v>Anglo American Platinum Managed Operations</v>
          </cell>
          <cell r="G1687">
            <v>2024</v>
          </cell>
          <cell r="H1687">
            <v>155.6</v>
          </cell>
        </row>
        <row r="1688">
          <cell r="A1688" t="str">
            <v>2023M50BU_Anglo American Platinum Managed Operations</v>
          </cell>
          <cell r="B1688" t="str">
            <v>M50</v>
          </cell>
          <cell r="F1688" t="str">
            <v>Anglo American Platinum Managed Operations</v>
          </cell>
          <cell r="G1688">
            <v>2023</v>
          </cell>
          <cell r="H1688">
            <v>295.5</v>
          </cell>
        </row>
        <row r="1689">
          <cell r="A1689" t="str">
            <v>2022M50BU_Anglo American Platinum Managed Operations</v>
          </cell>
          <cell r="B1689" t="str">
            <v>M50</v>
          </cell>
          <cell r="F1689" t="str">
            <v>Anglo American Platinum Managed Operations</v>
          </cell>
          <cell r="G1689">
            <v>2022</v>
          </cell>
          <cell r="H1689">
            <v>209</v>
          </cell>
        </row>
        <row r="1690">
          <cell r="A1690" t="str">
            <v>2023M51BU_Anglo American Platinum Managed Operations</v>
          </cell>
          <cell r="B1690" t="str">
            <v>M51</v>
          </cell>
          <cell r="F1690" t="str">
            <v>Anglo American Platinum Managed Operations</v>
          </cell>
          <cell r="G1690">
            <v>2023</v>
          </cell>
          <cell r="H1690">
            <v>63</v>
          </cell>
        </row>
        <row r="1691">
          <cell r="A1691" t="str">
            <v>2024M51BU_Anglo American Platinum Managed Operations</v>
          </cell>
          <cell r="B1691" t="str">
            <v>M51</v>
          </cell>
          <cell r="F1691" t="str">
            <v>Anglo American Platinum Managed Operations</v>
          </cell>
          <cell r="G1691">
            <v>2024</v>
          </cell>
          <cell r="H1691">
            <v>31</v>
          </cell>
        </row>
        <row r="1692">
          <cell r="A1692" t="str">
            <v>2022M51BU_Anglo American Platinum Managed Operations</v>
          </cell>
          <cell r="B1692" t="str">
            <v>M51</v>
          </cell>
          <cell r="F1692" t="str">
            <v>Anglo American Platinum Managed Operations</v>
          </cell>
          <cell r="G1692">
            <v>2022</v>
          </cell>
          <cell r="H1692">
            <v>44</v>
          </cell>
        </row>
        <row r="1693">
          <cell r="A1693" t="str">
            <v>2023M289BU_Anglo American Platinum Managed Operations</v>
          </cell>
          <cell r="B1693" t="str">
            <v>M289</v>
          </cell>
          <cell r="F1693" t="str">
            <v>Anglo American Platinum Managed Operations</v>
          </cell>
          <cell r="G1693">
            <v>2023</v>
          </cell>
          <cell r="H1693">
            <v>2.61</v>
          </cell>
        </row>
        <row r="1694">
          <cell r="A1694" t="str">
            <v>2022M289BU_Anglo American Platinum Managed Operations</v>
          </cell>
          <cell r="B1694" t="str">
            <v>M289</v>
          </cell>
          <cell r="F1694" t="str">
            <v>Anglo American Platinum Managed Operations</v>
          </cell>
          <cell r="G1694">
            <v>2022</v>
          </cell>
          <cell r="H1694">
            <v>6.4000000000000003E-3</v>
          </cell>
        </row>
        <row r="1695">
          <cell r="A1695" t="str">
            <v>2023M290BU_Anglo American Platinum Managed Operations</v>
          </cell>
          <cell r="B1695" t="str">
            <v>M290</v>
          </cell>
          <cell r="F1695" t="str">
            <v>Anglo American Platinum Managed Operations</v>
          </cell>
          <cell r="G1695">
            <v>2023</v>
          </cell>
          <cell r="H1695">
            <v>2.2799999999999998</v>
          </cell>
        </row>
        <row r="1696">
          <cell r="A1696" t="str">
            <v>2022M290BU_Anglo American Platinum Managed Operations</v>
          </cell>
          <cell r="B1696" t="str">
            <v>M290</v>
          </cell>
          <cell r="F1696" t="str">
            <v>Anglo American Platinum Managed Operations</v>
          </cell>
          <cell r="G1696">
            <v>2022</v>
          </cell>
          <cell r="H1696">
            <v>2.18E-2</v>
          </cell>
        </row>
        <row r="1697">
          <cell r="A1697" t="str">
            <v>2024M751BU_Anglo American Platinum Managed Operations</v>
          </cell>
          <cell r="B1697" t="str">
            <v>M751</v>
          </cell>
          <cell r="F1697" t="str">
            <v>Anglo American Platinum Managed Operations</v>
          </cell>
          <cell r="G1697">
            <v>2024</v>
          </cell>
          <cell r="H1697">
            <v>0.41</v>
          </cell>
        </row>
        <row r="1698">
          <cell r="A1698" t="str">
            <v>2022M751BU_Anglo American Platinum Managed Operations</v>
          </cell>
          <cell r="B1698" t="str">
            <v>M751</v>
          </cell>
          <cell r="F1698" t="str">
            <v>Anglo American Platinum Managed Operations</v>
          </cell>
          <cell r="G1698">
            <v>2022</v>
          </cell>
          <cell r="H1698">
            <v>0.35599999999999998</v>
          </cell>
        </row>
        <row r="1699">
          <cell r="A1699" t="str">
            <v>2023M751BU_Anglo American Platinum Managed Operations</v>
          </cell>
          <cell r="B1699" t="str">
            <v>M751</v>
          </cell>
          <cell r="F1699" t="str">
            <v>Anglo American Platinum Managed Operations</v>
          </cell>
          <cell r="G1699">
            <v>2023</v>
          </cell>
          <cell r="H1699">
            <v>0.39400000000000002</v>
          </cell>
        </row>
        <row r="1700">
          <cell r="A1700" t="str">
            <v>2023M752BU_Anglo American Platinum Managed Operations</v>
          </cell>
          <cell r="B1700" t="str">
            <v>M752</v>
          </cell>
          <cell r="F1700" t="str">
            <v>Anglo American Platinum Managed Operations</v>
          </cell>
          <cell r="G1700">
            <v>2023</v>
          </cell>
          <cell r="H1700">
            <v>0.27700000000000002</v>
          </cell>
        </row>
        <row r="1701">
          <cell r="A1701" t="str">
            <v>2022M752BU_Anglo American Platinum Managed Operations</v>
          </cell>
          <cell r="B1701" t="str">
            <v>M752</v>
          </cell>
          <cell r="F1701" t="str">
            <v>Anglo American Platinum Managed Operations</v>
          </cell>
          <cell r="G1701">
            <v>2022</v>
          </cell>
          <cell r="H1701">
            <v>0.248</v>
          </cell>
        </row>
        <row r="1702">
          <cell r="A1702" t="str">
            <v>2024M752BU_Anglo American Platinum Managed Operations</v>
          </cell>
          <cell r="B1702" t="str">
            <v>M752</v>
          </cell>
          <cell r="F1702" t="str">
            <v>Anglo American Platinum Managed Operations</v>
          </cell>
          <cell r="G1702">
            <v>2024</v>
          </cell>
          <cell r="H1702">
            <v>0.28299999999999997</v>
          </cell>
        </row>
        <row r="1703">
          <cell r="A1703" t="str">
            <v>2023M753BU_Anglo American Platinum Managed Operations</v>
          </cell>
          <cell r="B1703" t="str">
            <v>M753</v>
          </cell>
          <cell r="F1703" t="str">
            <v>Anglo American Platinum Managed Operations</v>
          </cell>
          <cell r="G1703">
            <v>2023</v>
          </cell>
          <cell r="H1703">
            <v>1.61</v>
          </cell>
        </row>
        <row r="1704">
          <cell r="A1704" t="str">
            <v>2024M753BU_Anglo American Platinum Managed Operations</v>
          </cell>
          <cell r="B1704" t="str">
            <v>M753</v>
          </cell>
          <cell r="F1704" t="str">
            <v>Anglo American Platinum Managed Operations</v>
          </cell>
          <cell r="G1704">
            <v>2024</v>
          </cell>
          <cell r="H1704">
            <v>1.55</v>
          </cell>
        </row>
        <row r="1705">
          <cell r="A1705" t="str">
            <v>2022M753BU_Anglo American Platinum Managed Operations</v>
          </cell>
          <cell r="B1705" t="str">
            <v>M753</v>
          </cell>
          <cell r="F1705" t="str">
            <v>Anglo American Platinum Managed Operations</v>
          </cell>
          <cell r="G1705">
            <v>2022</v>
          </cell>
          <cell r="H1705">
            <v>1.73</v>
          </cell>
        </row>
        <row r="1706">
          <cell r="A1706" t="str">
            <v>2022M191BU_Anglo American Platinum Managed Operations</v>
          </cell>
          <cell r="B1706" t="str">
            <v>M191</v>
          </cell>
          <cell r="F1706" t="str">
            <v>Anglo American Platinum Managed Operations</v>
          </cell>
          <cell r="G1706">
            <v>2022</v>
          </cell>
          <cell r="H1706">
            <v>1.6</v>
          </cell>
        </row>
        <row r="1707">
          <cell r="A1707" t="str">
            <v>2024M191BU_Anglo American Platinum Managed Operations</v>
          </cell>
          <cell r="B1707" t="str">
            <v>M191</v>
          </cell>
          <cell r="F1707" t="str">
            <v>Anglo American Platinum Managed Operations</v>
          </cell>
          <cell r="G1707">
            <v>2024</v>
          </cell>
          <cell r="H1707" t="str">
            <v>No Value</v>
          </cell>
        </row>
        <row r="1708">
          <cell r="A1708" t="str">
            <v>2023M191BU_Anglo American Platinum Managed Operations</v>
          </cell>
          <cell r="B1708" t="str">
            <v>M191</v>
          </cell>
          <cell r="F1708" t="str">
            <v>Anglo American Platinum Managed Operations</v>
          </cell>
          <cell r="G1708">
            <v>2023</v>
          </cell>
          <cell r="H1708">
            <v>2.4</v>
          </cell>
        </row>
        <row r="1709">
          <cell r="A1709" t="str">
            <v>2024M192BU_Anglo American Platinum Managed Operations</v>
          </cell>
          <cell r="B1709" t="str">
            <v>M192</v>
          </cell>
          <cell r="F1709" t="str">
            <v>Anglo American Platinum Managed Operations</v>
          </cell>
          <cell r="G1709">
            <v>2024</v>
          </cell>
          <cell r="H1709">
            <v>2428</v>
          </cell>
        </row>
        <row r="1710">
          <cell r="A1710" t="str">
            <v>2023M192BU_Anglo American Platinum Managed Operations</v>
          </cell>
          <cell r="B1710" t="str">
            <v>M192</v>
          </cell>
          <cell r="F1710" t="str">
            <v>Anglo American Platinum Managed Operations</v>
          </cell>
          <cell r="G1710">
            <v>2023</v>
          </cell>
          <cell r="H1710">
            <v>22177</v>
          </cell>
        </row>
        <row r="1711">
          <cell r="A1711" t="str">
            <v>2023M193BU_Anglo American Platinum Managed Operations</v>
          </cell>
          <cell r="B1711" t="str">
            <v>M193</v>
          </cell>
          <cell r="F1711" t="str">
            <v>Anglo American Platinum Managed Operations</v>
          </cell>
          <cell r="G1711">
            <v>2023</v>
          </cell>
          <cell r="H1711">
            <v>7954</v>
          </cell>
        </row>
        <row r="1712">
          <cell r="A1712" t="str">
            <v>2022M193BU_Anglo American Platinum Managed Operations</v>
          </cell>
          <cell r="B1712" t="str">
            <v>M193</v>
          </cell>
          <cell r="F1712" t="str">
            <v>Anglo American Platinum Managed Operations</v>
          </cell>
          <cell r="G1712">
            <v>2022</v>
          </cell>
          <cell r="H1712">
            <v>3093</v>
          </cell>
        </row>
        <row r="1713">
          <cell r="A1713" t="str">
            <v>2024M193BU_Anglo American Platinum Managed Operations</v>
          </cell>
          <cell r="B1713" t="str">
            <v>M193</v>
          </cell>
          <cell r="F1713" t="str">
            <v>Anglo American Platinum Managed Operations</v>
          </cell>
          <cell r="G1713">
            <v>2024</v>
          </cell>
          <cell r="H1713">
            <v>9407</v>
          </cell>
        </row>
        <row r="1714">
          <cell r="A1714" t="str">
            <v>2022M194BU_Anglo American Platinum Managed Operations</v>
          </cell>
          <cell r="B1714" t="str">
            <v>M194</v>
          </cell>
          <cell r="F1714" t="str">
            <v>Anglo American Platinum Managed Operations</v>
          </cell>
          <cell r="G1714">
            <v>2022</v>
          </cell>
          <cell r="H1714">
            <v>21807</v>
          </cell>
        </row>
        <row r="1715">
          <cell r="A1715" t="str">
            <v>2024M194BU_Anglo American Platinum Managed Operations</v>
          </cell>
          <cell r="B1715" t="str">
            <v>M194</v>
          </cell>
          <cell r="F1715" t="str">
            <v>Anglo American Platinum Managed Operations</v>
          </cell>
          <cell r="G1715">
            <v>2024</v>
          </cell>
          <cell r="H1715">
            <v>20724</v>
          </cell>
        </row>
        <row r="1716">
          <cell r="A1716" t="str">
            <v>2023M194BU_Anglo American Platinum Managed Operations</v>
          </cell>
          <cell r="B1716" t="str">
            <v>M194</v>
          </cell>
          <cell r="F1716" t="str">
            <v>Anglo American Platinum Managed Operations</v>
          </cell>
          <cell r="G1716">
            <v>2023</v>
          </cell>
          <cell r="H1716">
            <v>22177</v>
          </cell>
        </row>
        <row r="1717">
          <cell r="A1717" t="str">
            <v>2022M173BU_Anglo American Platinum Managed Operations</v>
          </cell>
          <cell r="B1717" t="str">
            <v>M173</v>
          </cell>
          <cell r="F1717" t="str">
            <v>Anglo American Platinum Managed Operations</v>
          </cell>
          <cell r="G1717">
            <v>2022</v>
          </cell>
          <cell r="H1717">
            <v>0.19</v>
          </cell>
        </row>
        <row r="1718">
          <cell r="A1718" t="str">
            <v>2023M173BU_Anglo American Platinum Managed Operations</v>
          </cell>
          <cell r="B1718" t="str">
            <v>M173</v>
          </cell>
          <cell r="F1718" t="str">
            <v>Anglo American Platinum Managed Operations</v>
          </cell>
          <cell r="G1718">
            <v>2023</v>
          </cell>
          <cell r="H1718">
            <v>9</v>
          </cell>
        </row>
        <row r="1719">
          <cell r="A1719" t="str">
            <v>2022M176BU_Anglo American Platinum Managed Operations</v>
          </cell>
          <cell r="B1719" t="str">
            <v>M176</v>
          </cell>
          <cell r="F1719" t="str">
            <v>Anglo American Platinum Managed Operations</v>
          </cell>
          <cell r="G1719">
            <v>2022</v>
          </cell>
          <cell r="H1719">
            <v>594</v>
          </cell>
        </row>
        <row r="1720">
          <cell r="A1720" t="str">
            <v>2023M176BU_Anglo American Platinum Managed Operations</v>
          </cell>
          <cell r="B1720" t="str">
            <v>M176</v>
          </cell>
          <cell r="F1720" t="str">
            <v>Anglo American Platinum Managed Operations</v>
          </cell>
          <cell r="G1720">
            <v>2023</v>
          </cell>
          <cell r="H1720">
            <v>92</v>
          </cell>
        </row>
        <row r="1721">
          <cell r="A1721" t="str">
            <v>2022M177BU_Anglo American Platinum Managed Operations</v>
          </cell>
          <cell r="B1721" t="str">
            <v>M177</v>
          </cell>
          <cell r="F1721" t="str">
            <v>Anglo American Platinum Managed Operations</v>
          </cell>
          <cell r="G1721">
            <v>2022</v>
          </cell>
          <cell r="H1721">
            <v>7</v>
          </cell>
        </row>
        <row r="1722">
          <cell r="A1722" t="str">
            <v>2023M177BU_Anglo American Platinum Managed Operations</v>
          </cell>
          <cell r="B1722" t="str">
            <v>M177</v>
          </cell>
          <cell r="F1722" t="str">
            <v>Anglo American Platinum Managed Operations</v>
          </cell>
          <cell r="G1722">
            <v>2023</v>
          </cell>
          <cell r="H1722">
            <v>7</v>
          </cell>
        </row>
        <row r="1723">
          <cell r="A1723" t="str">
            <v>2023M178BU_Anglo American Platinum Managed Operations</v>
          </cell>
          <cell r="B1723" t="str">
            <v>M178</v>
          </cell>
          <cell r="F1723" t="str">
            <v>Anglo American Platinum Managed Operations</v>
          </cell>
          <cell r="G1723">
            <v>2023</v>
          </cell>
          <cell r="H1723">
            <v>64157</v>
          </cell>
        </row>
        <row r="1724">
          <cell r="A1724" t="str">
            <v>2022M179BU_Anglo American Platinum Managed Operations</v>
          </cell>
          <cell r="B1724" t="str">
            <v>M179</v>
          </cell>
          <cell r="F1724" t="str">
            <v>Anglo American Platinum Managed Operations</v>
          </cell>
          <cell r="G1724">
            <v>2022</v>
          </cell>
          <cell r="H1724">
            <v>0</v>
          </cell>
        </row>
        <row r="1725">
          <cell r="A1725" t="str">
            <v>2023M179BU_Anglo American Platinum Managed Operations</v>
          </cell>
          <cell r="B1725" t="str">
            <v>M179</v>
          </cell>
          <cell r="F1725" t="str">
            <v>Anglo American Platinum Managed Operations</v>
          </cell>
          <cell r="G1725">
            <v>2023</v>
          </cell>
          <cell r="H1725">
            <v>1457</v>
          </cell>
        </row>
        <row r="1726">
          <cell r="A1726" t="str">
            <v>2023M190BU_Anglo American Platinum Managed Operations</v>
          </cell>
          <cell r="B1726" t="str">
            <v>M190</v>
          </cell>
          <cell r="F1726" t="str">
            <v>Anglo American Platinum Managed Operations</v>
          </cell>
          <cell r="G1726">
            <v>2023</v>
          </cell>
          <cell r="H1726">
            <v>6.8</v>
          </cell>
        </row>
        <row r="1727">
          <cell r="A1727" t="str">
            <v>2022M190BU_Anglo American Platinum Managed Operations</v>
          </cell>
          <cell r="B1727" t="str">
            <v>M190</v>
          </cell>
          <cell r="F1727" t="str">
            <v>Anglo American Platinum Managed Operations</v>
          </cell>
          <cell r="G1727">
            <v>2022</v>
          </cell>
          <cell r="H1727">
            <v>6.2</v>
          </cell>
        </row>
        <row r="1728">
          <cell r="A1728" t="str">
            <v>2023M197BU_Anglo American Platinum Managed Operations</v>
          </cell>
          <cell r="B1728" t="str">
            <v>M197</v>
          </cell>
          <cell r="F1728" t="str">
            <v>Anglo American Platinum Managed Operations</v>
          </cell>
          <cell r="G1728">
            <v>2023</v>
          </cell>
          <cell r="H1728">
            <v>22334</v>
          </cell>
        </row>
        <row r="1729">
          <cell r="A1729" t="str">
            <v>2024M197BU_Anglo American Platinum Managed Operations</v>
          </cell>
          <cell r="B1729" t="str">
            <v>M197</v>
          </cell>
          <cell r="F1729" t="str">
            <v>Anglo American Platinum Managed Operations</v>
          </cell>
          <cell r="G1729">
            <v>2024</v>
          </cell>
          <cell r="H1729" t="str">
            <v>No Value</v>
          </cell>
        </row>
        <row r="1730">
          <cell r="A1730" t="str">
            <v>2022M197BU_Anglo American Platinum Managed Operations</v>
          </cell>
          <cell r="B1730" t="str">
            <v>M197</v>
          </cell>
          <cell r="F1730" t="str">
            <v>Anglo American Platinum Managed Operations</v>
          </cell>
          <cell r="G1730">
            <v>2022</v>
          </cell>
          <cell r="H1730">
            <v>21724</v>
          </cell>
        </row>
        <row r="1731">
          <cell r="A1731" t="str">
            <v>2024M198BU_Anglo American Platinum Managed Operations</v>
          </cell>
          <cell r="B1731" t="str">
            <v>M198</v>
          </cell>
          <cell r="F1731" t="str">
            <v>Anglo American Platinum Managed Operations</v>
          </cell>
          <cell r="G1731">
            <v>2024</v>
          </cell>
          <cell r="H1731" t="str">
            <v>No Value</v>
          </cell>
        </row>
        <row r="1732">
          <cell r="A1732" t="str">
            <v>2024M201BU_Anglo American Platinum Managed Operations</v>
          </cell>
          <cell r="B1732" t="str">
            <v>M201</v>
          </cell>
          <cell r="F1732" t="str">
            <v>Anglo American Platinum Managed Operations</v>
          </cell>
          <cell r="G1732">
            <v>2024</v>
          </cell>
          <cell r="H1732" t="str">
            <v>No Value</v>
          </cell>
        </row>
        <row r="1733">
          <cell r="A1733" t="str">
            <v>2024M202BU_Anglo American Platinum Managed Operations</v>
          </cell>
          <cell r="B1733" t="str">
            <v>M202</v>
          </cell>
          <cell r="F1733" t="str">
            <v>Anglo American Platinum Managed Operations</v>
          </cell>
          <cell r="G1733">
            <v>2024</v>
          </cell>
          <cell r="H1733" t="str">
            <v>No Value</v>
          </cell>
        </row>
        <row r="1734">
          <cell r="A1734" t="str">
            <v>2024M204BU_Anglo American Platinum Managed Operations</v>
          </cell>
          <cell r="B1734" t="str">
            <v>M204</v>
          </cell>
          <cell r="F1734" t="str">
            <v>Anglo American Platinum Managed Operations</v>
          </cell>
          <cell r="G1734">
            <v>2024</v>
          </cell>
          <cell r="H1734" t="str">
            <v>No Value</v>
          </cell>
        </row>
        <row r="1735">
          <cell r="A1735" t="str">
            <v>2024M205BU_Anglo American Platinum Managed Operations</v>
          </cell>
          <cell r="B1735" t="str">
            <v>M205</v>
          </cell>
          <cell r="F1735" t="str">
            <v>Anglo American Platinum Managed Operations</v>
          </cell>
          <cell r="G1735">
            <v>2024</v>
          </cell>
          <cell r="H1735" t="str">
            <v>No Value</v>
          </cell>
        </row>
        <row r="1736">
          <cell r="A1736" t="str">
            <v>2024M207BU_Anglo American Platinum Managed Operations</v>
          </cell>
          <cell r="B1736" t="str">
            <v>M207</v>
          </cell>
          <cell r="F1736" t="str">
            <v>Anglo American Platinum Managed Operations</v>
          </cell>
          <cell r="G1736">
            <v>2024</v>
          </cell>
          <cell r="H1736" t="str">
            <v>No Value</v>
          </cell>
        </row>
        <row r="1737">
          <cell r="A1737" t="str">
            <v>2024M208BU_Anglo American Platinum Managed Operations</v>
          </cell>
          <cell r="B1737" t="str">
            <v>M208</v>
          </cell>
          <cell r="F1737" t="str">
            <v>Anglo American Platinum Managed Operations</v>
          </cell>
          <cell r="G1737">
            <v>2024</v>
          </cell>
          <cell r="H1737" t="str">
            <v>No Value</v>
          </cell>
        </row>
        <row r="1738">
          <cell r="A1738" t="str">
            <v>2024M209BU_Anglo American Platinum Managed Operations</v>
          </cell>
          <cell r="B1738" t="str">
            <v>M209</v>
          </cell>
          <cell r="F1738" t="str">
            <v>Anglo American Platinum Managed Operations</v>
          </cell>
          <cell r="G1738">
            <v>2024</v>
          </cell>
          <cell r="H1738" t="str">
            <v>No Value</v>
          </cell>
        </row>
        <row r="1739">
          <cell r="A1739" t="str">
            <v>2023M209BU_Anglo American Platinum Managed Operations</v>
          </cell>
          <cell r="B1739" t="str">
            <v>M209</v>
          </cell>
          <cell r="F1739" t="str">
            <v>Anglo American Platinum Managed Operations</v>
          </cell>
          <cell r="G1739">
            <v>2023</v>
          </cell>
          <cell r="H1739">
            <v>27</v>
          </cell>
        </row>
        <row r="1740">
          <cell r="A1740" t="str">
            <v>2024M210BU_Anglo American Platinum Managed Operations</v>
          </cell>
          <cell r="B1740" t="str">
            <v>M210</v>
          </cell>
          <cell r="F1740" t="str">
            <v>Anglo American Platinum Managed Operations</v>
          </cell>
          <cell r="G1740">
            <v>2024</v>
          </cell>
          <cell r="H1740" t="str">
            <v>No Value</v>
          </cell>
        </row>
        <row r="1741">
          <cell r="A1741" t="str">
            <v>2024M211BU_Anglo American Platinum Managed Operations</v>
          </cell>
          <cell r="B1741" t="str">
            <v>M211</v>
          </cell>
          <cell r="F1741" t="str">
            <v>Anglo American Platinum Managed Operations</v>
          </cell>
          <cell r="G1741">
            <v>2024</v>
          </cell>
          <cell r="H1741" t="str">
            <v>No Value</v>
          </cell>
        </row>
        <row r="1742">
          <cell r="A1742" t="str">
            <v>2024M212BU_Anglo American Platinum Managed Operations</v>
          </cell>
          <cell r="B1742" t="str">
            <v>M212</v>
          </cell>
          <cell r="F1742" t="str">
            <v>Anglo American Platinum Managed Operations</v>
          </cell>
          <cell r="G1742">
            <v>2024</v>
          </cell>
          <cell r="H1742" t="str">
            <v>No Value</v>
          </cell>
        </row>
        <row r="1743">
          <cell r="A1743" t="str">
            <v>2022M212BU_Anglo American Platinum Managed Operations</v>
          </cell>
          <cell r="B1743" t="str">
            <v>M212</v>
          </cell>
          <cell r="F1743" t="str">
            <v>Anglo American Platinum Managed Operations</v>
          </cell>
          <cell r="G1743">
            <v>2022</v>
          </cell>
          <cell r="H1743">
            <v>0.78749999999999998</v>
          </cell>
        </row>
        <row r="1744">
          <cell r="A1744" t="str">
            <v>2023M212BU_Anglo American Platinum Managed Operations</v>
          </cell>
          <cell r="B1744" t="str">
            <v>M212</v>
          </cell>
          <cell r="F1744" t="str">
            <v>Anglo American Platinum Managed Operations</v>
          </cell>
          <cell r="G1744">
            <v>2023</v>
          </cell>
          <cell r="H1744">
            <v>73</v>
          </cell>
        </row>
        <row r="1745">
          <cell r="A1745" t="str">
            <v>2024M213BU_Anglo American Platinum Managed Operations</v>
          </cell>
          <cell r="B1745" t="str">
            <v>M213</v>
          </cell>
          <cell r="F1745" t="str">
            <v>Anglo American Platinum Managed Operations</v>
          </cell>
          <cell r="G1745">
            <v>2024</v>
          </cell>
          <cell r="H1745" t="str">
            <v>No Value</v>
          </cell>
        </row>
        <row r="1746">
          <cell r="A1746" t="str">
            <v>2024M214BU_Anglo American Platinum Managed Operations</v>
          </cell>
          <cell r="B1746" t="str">
            <v>M214</v>
          </cell>
          <cell r="F1746" t="str">
            <v>Anglo American Platinum Managed Operations</v>
          </cell>
          <cell r="G1746">
            <v>2024</v>
          </cell>
          <cell r="H1746" t="str">
            <v>No Value</v>
          </cell>
        </row>
        <row r="1747">
          <cell r="A1747" t="str">
            <v>2024M215BU_Anglo American Platinum Managed Operations</v>
          </cell>
          <cell r="B1747" t="str">
            <v>M215</v>
          </cell>
          <cell r="F1747" t="str">
            <v>Anglo American Platinum Managed Operations</v>
          </cell>
          <cell r="G1747">
            <v>2024</v>
          </cell>
          <cell r="H1747" t="str">
            <v>No Value</v>
          </cell>
        </row>
        <row r="1748">
          <cell r="A1748" t="str">
            <v>2022M215BU_Anglo American Platinum Managed Operations</v>
          </cell>
          <cell r="B1748" t="str">
            <v>M215</v>
          </cell>
          <cell r="F1748" t="str">
            <v>Anglo American Platinum Managed Operations</v>
          </cell>
          <cell r="G1748">
            <v>2022</v>
          </cell>
          <cell r="H1748">
            <v>0.01</v>
          </cell>
        </row>
        <row r="1749">
          <cell r="A1749" t="str">
            <v>2023M215BU_Anglo American Platinum Managed Operations</v>
          </cell>
          <cell r="B1749" t="str">
            <v>M215</v>
          </cell>
          <cell r="F1749" t="str">
            <v>Anglo American Platinum Managed Operations</v>
          </cell>
          <cell r="G1749">
            <v>2023</v>
          </cell>
          <cell r="H1749">
            <v>100</v>
          </cell>
        </row>
        <row r="1750">
          <cell r="A1750" t="str">
            <v>2024M216BU_Anglo American Platinum Managed Operations</v>
          </cell>
          <cell r="B1750" t="str">
            <v>M216</v>
          </cell>
          <cell r="F1750" t="str">
            <v>Anglo American Platinum Managed Operations</v>
          </cell>
          <cell r="G1750">
            <v>2024</v>
          </cell>
          <cell r="H1750" t="str">
            <v>No Value</v>
          </cell>
        </row>
        <row r="1751">
          <cell r="A1751" t="str">
            <v>2024M217BU_Anglo American Platinum Managed Operations</v>
          </cell>
          <cell r="B1751" t="str">
            <v>M217</v>
          </cell>
          <cell r="F1751" t="str">
            <v>Anglo American Platinum Managed Operations</v>
          </cell>
          <cell r="G1751">
            <v>2024</v>
          </cell>
          <cell r="H1751" t="str">
            <v>No Value</v>
          </cell>
        </row>
        <row r="1752">
          <cell r="A1752" t="str">
            <v>2023M218BU_Anglo American Platinum Managed Operations</v>
          </cell>
          <cell r="B1752" t="str">
            <v>M218</v>
          </cell>
          <cell r="F1752" t="str">
            <v>Anglo American Platinum Managed Operations</v>
          </cell>
          <cell r="G1752">
            <v>2023</v>
          </cell>
          <cell r="H1752">
            <v>8583</v>
          </cell>
        </row>
        <row r="1753">
          <cell r="A1753" t="str">
            <v>2022M218BU_Anglo American Platinum Managed Operations</v>
          </cell>
          <cell r="B1753" t="str">
            <v>M218</v>
          </cell>
          <cell r="F1753" t="str">
            <v>Anglo American Platinum Managed Operations</v>
          </cell>
          <cell r="G1753">
            <v>2022</v>
          </cell>
          <cell r="H1753">
            <v>21724</v>
          </cell>
        </row>
        <row r="1754">
          <cell r="A1754" t="str">
            <v>2024M218BU_Anglo American Platinum Managed Operations</v>
          </cell>
          <cell r="B1754" t="str">
            <v>M218</v>
          </cell>
          <cell r="F1754" t="str">
            <v>Anglo American Platinum Managed Operations</v>
          </cell>
          <cell r="G1754">
            <v>2024</v>
          </cell>
          <cell r="H1754" t="str">
            <v>No Value</v>
          </cell>
        </row>
        <row r="1755">
          <cell r="A1755" t="str">
            <v>2023M219BU_Anglo American Platinum Managed Operations</v>
          </cell>
          <cell r="B1755" t="str">
            <v>M219</v>
          </cell>
          <cell r="F1755" t="str">
            <v>Anglo American Platinum Managed Operations</v>
          </cell>
          <cell r="G1755">
            <v>2023</v>
          </cell>
          <cell r="H1755">
            <v>48</v>
          </cell>
        </row>
        <row r="1756">
          <cell r="A1756" t="str">
            <v>2024M219BU_Anglo American Platinum Managed Operations</v>
          </cell>
          <cell r="B1756" t="str">
            <v>M219</v>
          </cell>
          <cell r="F1756" t="str">
            <v>Anglo American Platinum Managed Operations</v>
          </cell>
          <cell r="G1756">
            <v>2024</v>
          </cell>
          <cell r="H1756" t="str">
            <v>No Value</v>
          </cell>
        </row>
        <row r="1757">
          <cell r="A1757" t="str">
            <v>2023M220BU_Anglo American Platinum Managed Operations</v>
          </cell>
          <cell r="B1757" t="str">
            <v>M220</v>
          </cell>
          <cell r="F1757" t="str">
            <v>Anglo American Platinum Managed Operations</v>
          </cell>
          <cell r="G1757">
            <v>2023</v>
          </cell>
          <cell r="H1757">
            <v>45</v>
          </cell>
        </row>
        <row r="1758">
          <cell r="A1758" t="str">
            <v>2024M220BU_Anglo American Platinum Managed Operations</v>
          </cell>
          <cell r="B1758" t="str">
            <v>M220</v>
          </cell>
          <cell r="F1758" t="str">
            <v>Anglo American Platinum Managed Operations</v>
          </cell>
          <cell r="G1758">
            <v>2024</v>
          </cell>
          <cell r="H1758" t="str">
            <v>No Value</v>
          </cell>
        </row>
        <row r="1759">
          <cell r="A1759" t="str">
            <v>2023M221BU_Anglo American Platinum Managed Operations</v>
          </cell>
          <cell r="B1759" t="str">
            <v>M221</v>
          </cell>
          <cell r="F1759" t="str">
            <v>Anglo American Platinum Managed Operations</v>
          </cell>
          <cell r="G1759">
            <v>2023</v>
          </cell>
          <cell r="H1759">
            <v>45</v>
          </cell>
        </row>
        <row r="1760">
          <cell r="A1760" t="str">
            <v>2022M221BU_Anglo American Platinum Managed Operations</v>
          </cell>
          <cell r="B1760" t="str">
            <v>M221</v>
          </cell>
          <cell r="F1760" t="str">
            <v>Anglo American Platinum Managed Operations</v>
          </cell>
          <cell r="G1760">
            <v>2022</v>
          </cell>
          <cell r="H1760">
            <v>168</v>
          </cell>
        </row>
        <row r="1761">
          <cell r="A1761" t="str">
            <v>2024M221BU_Anglo American Platinum Managed Operations</v>
          </cell>
          <cell r="B1761" t="str">
            <v>M221</v>
          </cell>
          <cell r="F1761" t="str">
            <v>Anglo American Platinum Managed Operations</v>
          </cell>
          <cell r="G1761">
            <v>2024</v>
          </cell>
          <cell r="H1761" t="str">
            <v>No Value</v>
          </cell>
        </row>
        <row r="1762">
          <cell r="A1762" t="str">
            <v>2024M222BU_Anglo American Platinum Managed Operations</v>
          </cell>
          <cell r="B1762" t="str">
            <v>M222</v>
          </cell>
          <cell r="F1762" t="str">
            <v>Anglo American Platinum Managed Operations</v>
          </cell>
          <cell r="G1762">
            <v>2024</v>
          </cell>
          <cell r="H1762" t="str">
            <v>No Value</v>
          </cell>
        </row>
        <row r="1763">
          <cell r="A1763" t="str">
            <v>2023M222BU_Anglo American Platinum Managed Operations</v>
          </cell>
          <cell r="B1763" t="str">
            <v>M222</v>
          </cell>
          <cell r="F1763" t="str">
            <v>Anglo American Platinum Managed Operations</v>
          </cell>
          <cell r="G1763">
            <v>2023</v>
          </cell>
          <cell r="H1763">
            <v>608634039</v>
          </cell>
        </row>
        <row r="1764">
          <cell r="A1764" t="str">
            <v>2024M225BU_Anglo American Platinum Managed Operations</v>
          </cell>
          <cell r="B1764" t="str">
            <v>M225</v>
          </cell>
          <cell r="F1764" t="str">
            <v>Anglo American Platinum Managed Operations</v>
          </cell>
          <cell r="G1764">
            <v>2024</v>
          </cell>
          <cell r="H1764" t="str">
            <v>No Value</v>
          </cell>
        </row>
        <row r="1765">
          <cell r="A1765" t="str">
            <v>2023M226BU_Anglo American Platinum Managed Operations</v>
          </cell>
          <cell r="B1765" t="str">
            <v>M226</v>
          </cell>
          <cell r="F1765" t="str">
            <v>Anglo American Platinum Managed Operations</v>
          </cell>
          <cell r="G1765">
            <v>2023</v>
          </cell>
          <cell r="H1765">
            <v>11.41</v>
          </cell>
        </row>
        <row r="1766">
          <cell r="A1766" t="str">
            <v>2024M226BU_Anglo American Platinum Managed Operations</v>
          </cell>
          <cell r="B1766" t="str">
            <v>M226</v>
          </cell>
          <cell r="F1766" t="str">
            <v>Anglo American Platinum Managed Operations</v>
          </cell>
          <cell r="G1766">
            <v>2024</v>
          </cell>
          <cell r="H1766" t="str">
            <v>No Value</v>
          </cell>
        </row>
        <row r="1767">
          <cell r="A1767" t="str">
            <v>2024M228BU_Anglo American Platinum Managed Operations</v>
          </cell>
          <cell r="B1767" t="str">
            <v>M228</v>
          </cell>
          <cell r="F1767" t="str">
            <v>Anglo American Platinum Managed Operations</v>
          </cell>
          <cell r="G1767">
            <v>2024</v>
          </cell>
          <cell r="H1767" t="str">
            <v>No Value</v>
          </cell>
        </row>
        <row r="1768">
          <cell r="A1768" t="str">
            <v>2023M228BU_Anglo American Platinum Managed Operations</v>
          </cell>
          <cell r="B1768" t="str">
            <v>M228</v>
          </cell>
          <cell r="F1768" t="str">
            <v>Anglo American Platinum Managed Operations</v>
          </cell>
          <cell r="G1768">
            <v>2023</v>
          </cell>
          <cell r="H1768">
            <v>6.48</v>
          </cell>
        </row>
        <row r="1769">
          <cell r="A1769" t="str">
            <v>2023M231BU_Anglo American Platinum Managed Operations</v>
          </cell>
          <cell r="B1769" t="str">
            <v>M231</v>
          </cell>
          <cell r="F1769" t="str">
            <v>Anglo American Platinum Managed Operations</v>
          </cell>
          <cell r="G1769">
            <v>2023</v>
          </cell>
          <cell r="H1769">
            <v>2.16</v>
          </cell>
        </row>
        <row r="1770">
          <cell r="A1770" t="str">
            <v>2024M231BU_Anglo American Platinum Managed Operations</v>
          </cell>
          <cell r="B1770" t="str">
            <v>M231</v>
          </cell>
          <cell r="F1770" t="str">
            <v>Anglo American Platinum Managed Operations</v>
          </cell>
          <cell r="G1770">
            <v>2024</v>
          </cell>
          <cell r="H1770" t="e">
            <v>#VALUE!</v>
          </cell>
        </row>
        <row r="1771">
          <cell r="A1771" t="str">
            <v>2024M232BU_Anglo American Platinum Managed Operations</v>
          </cell>
          <cell r="B1771" t="str">
            <v>M232</v>
          </cell>
          <cell r="F1771" t="str">
            <v>Anglo American Platinum Managed Operations</v>
          </cell>
          <cell r="G1771">
            <v>2024</v>
          </cell>
          <cell r="H1771" t="e">
            <v>#VALUE!</v>
          </cell>
        </row>
        <row r="1772">
          <cell r="A1772" t="str">
            <v>2024M234BU_Anglo American Platinum Managed Operations</v>
          </cell>
          <cell r="B1772" t="str">
            <v>M234</v>
          </cell>
          <cell r="F1772" t="str">
            <v>Anglo American Platinum Managed Operations</v>
          </cell>
          <cell r="G1772">
            <v>2024</v>
          </cell>
          <cell r="H1772" t="e">
            <v>#VALUE!</v>
          </cell>
        </row>
        <row r="1773">
          <cell r="A1773" t="str">
            <v>2024M235BU_Anglo American Platinum Managed Operations</v>
          </cell>
          <cell r="B1773" t="str">
            <v>M235</v>
          </cell>
          <cell r="F1773" t="str">
            <v>Anglo American Platinum Managed Operations</v>
          </cell>
          <cell r="G1773">
            <v>2024</v>
          </cell>
          <cell r="H1773" t="e">
            <v>#VALUE!</v>
          </cell>
        </row>
        <row r="1774">
          <cell r="A1774" t="str">
            <v>2023M236BU_Anglo American Platinum Managed Operations</v>
          </cell>
          <cell r="B1774" t="str">
            <v>M236</v>
          </cell>
          <cell r="F1774" t="str">
            <v>Anglo American Platinum Managed Operations</v>
          </cell>
          <cell r="G1774">
            <v>2023</v>
          </cell>
          <cell r="H1774">
            <v>4.32</v>
          </cell>
        </row>
        <row r="1775">
          <cell r="A1775" t="str">
            <v>2022M236BU_Anglo American Platinum Managed Operations</v>
          </cell>
          <cell r="B1775" t="str">
            <v>M236</v>
          </cell>
          <cell r="F1775" t="str">
            <v>Anglo American Platinum Managed Operations</v>
          </cell>
          <cell r="G1775">
            <v>2022</v>
          </cell>
          <cell r="H1775">
            <v>2.8199999999999999E-2</v>
          </cell>
        </row>
        <row r="1776">
          <cell r="A1776" t="str">
            <v>2024M236BU_Anglo American Platinum Managed Operations</v>
          </cell>
          <cell r="B1776" t="str">
            <v>M236</v>
          </cell>
          <cell r="F1776" t="str">
            <v>Anglo American Platinum Managed Operations</v>
          </cell>
          <cell r="G1776">
            <v>2024</v>
          </cell>
          <cell r="H1776" t="e">
            <v>#VALUE!</v>
          </cell>
        </row>
        <row r="1777">
          <cell r="A1777" t="str">
            <v>2024M237BU_Anglo American Platinum Managed Operations</v>
          </cell>
          <cell r="B1777" t="str">
            <v>M237</v>
          </cell>
          <cell r="F1777" t="str">
            <v>Anglo American Platinum Managed Operations</v>
          </cell>
          <cell r="G1777">
            <v>2024</v>
          </cell>
          <cell r="H1777" t="e">
            <v>#VALUE!</v>
          </cell>
        </row>
        <row r="1778">
          <cell r="A1778" t="str">
            <v>2024M240BU_Anglo American Platinum Managed Operations</v>
          </cell>
          <cell r="B1778" t="str">
            <v>M240</v>
          </cell>
          <cell r="F1778" t="str">
            <v>Anglo American Platinum Managed Operations</v>
          </cell>
          <cell r="G1778">
            <v>2024</v>
          </cell>
          <cell r="H1778" t="e">
            <v>#VALUE!</v>
          </cell>
        </row>
        <row r="1779">
          <cell r="A1779" t="str">
            <v>2024M243BU_Anglo American Platinum Managed Operations</v>
          </cell>
          <cell r="B1779" t="str">
            <v>M243</v>
          </cell>
          <cell r="F1779" t="str">
            <v>Anglo American Platinum Managed Operations</v>
          </cell>
          <cell r="G1779">
            <v>2024</v>
          </cell>
          <cell r="H1779" t="e">
            <v>#VALUE!</v>
          </cell>
        </row>
        <row r="1780">
          <cell r="A1780" t="str">
            <v>2023M249BU_Anglo American Platinum Managed Operations</v>
          </cell>
          <cell r="B1780" t="str">
            <v>M249</v>
          </cell>
          <cell r="F1780" t="str">
            <v>Anglo American Platinum Managed Operations</v>
          </cell>
          <cell r="G1780">
            <v>2023</v>
          </cell>
          <cell r="H1780">
            <v>31</v>
          </cell>
        </row>
        <row r="1781">
          <cell r="A1781" t="str">
            <v>2024M249BU_Anglo American Platinum Managed Operations</v>
          </cell>
          <cell r="B1781" t="str">
            <v>M249</v>
          </cell>
          <cell r="F1781" t="str">
            <v>Anglo American Platinum Managed Operations</v>
          </cell>
          <cell r="G1781">
            <v>2024</v>
          </cell>
          <cell r="H1781" t="e">
            <v>#VALUE!</v>
          </cell>
        </row>
        <row r="1782">
          <cell r="A1782" t="str">
            <v>2024M250BU_Anglo American Platinum Managed Operations</v>
          </cell>
          <cell r="B1782" t="str">
            <v>M250</v>
          </cell>
          <cell r="F1782" t="str">
            <v>Anglo American Platinum Managed Operations</v>
          </cell>
          <cell r="G1782">
            <v>2024</v>
          </cell>
          <cell r="H1782" t="e">
            <v>#VALUE!</v>
          </cell>
        </row>
        <row r="1783">
          <cell r="A1783" t="str">
            <v>2024M252BU_Anglo American Platinum Managed Operations</v>
          </cell>
          <cell r="B1783" t="str">
            <v>M252</v>
          </cell>
          <cell r="F1783" t="str">
            <v>Anglo American Platinum Managed Operations</v>
          </cell>
          <cell r="G1783">
            <v>2024</v>
          </cell>
          <cell r="H1783" t="e">
            <v>#VALUE!</v>
          </cell>
        </row>
        <row r="1784">
          <cell r="A1784" t="str">
            <v>2024M255BU_Anglo American Platinum Managed Operations</v>
          </cell>
          <cell r="B1784" t="str">
            <v>M255</v>
          </cell>
          <cell r="F1784" t="str">
            <v>Anglo American Platinum Managed Operations</v>
          </cell>
          <cell r="G1784">
            <v>2024</v>
          </cell>
          <cell r="H1784" t="e">
            <v>#VALUE!</v>
          </cell>
        </row>
        <row r="1785">
          <cell r="A1785" t="str">
            <v>2024M256BU_Anglo American Platinum Managed Operations</v>
          </cell>
          <cell r="B1785" t="str">
            <v>M256</v>
          </cell>
          <cell r="F1785" t="str">
            <v>Anglo American Platinum Managed Operations</v>
          </cell>
          <cell r="G1785">
            <v>2024</v>
          </cell>
          <cell r="H1785" t="e">
            <v>#VALUE!</v>
          </cell>
        </row>
        <row r="1786">
          <cell r="A1786" t="str">
            <v>2023M257BU_Anglo American Platinum Managed Operations</v>
          </cell>
          <cell r="B1786" t="str">
            <v>M257</v>
          </cell>
          <cell r="F1786" t="str">
            <v>Anglo American Platinum Managed Operations</v>
          </cell>
          <cell r="G1786">
            <v>2023</v>
          </cell>
          <cell r="H1786">
            <v>17</v>
          </cell>
        </row>
        <row r="1787">
          <cell r="A1787" t="str">
            <v>2024M257BU_Anglo American Platinum Managed Operations</v>
          </cell>
          <cell r="B1787" t="str">
            <v>M257</v>
          </cell>
          <cell r="F1787" t="str">
            <v>Anglo American Platinum Managed Operations</v>
          </cell>
          <cell r="G1787">
            <v>2024</v>
          </cell>
          <cell r="H1787" t="e">
            <v>#VALUE!</v>
          </cell>
        </row>
        <row r="1788">
          <cell r="A1788" t="str">
            <v>2022M257BU_Anglo American Platinum Managed Operations</v>
          </cell>
          <cell r="B1788" t="str">
            <v>M257</v>
          </cell>
          <cell r="F1788" t="str">
            <v>Anglo American Platinum Managed Operations</v>
          </cell>
          <cell r="G1788">
            <v>2022</v>
          </cell>
          <cell r="H1788">
            <v>0.16789999999999999</v>
          </cell>
        </row>
        <row r="1789">
          <cell r="A1789" t="str">
            <v>2024M258BU_Anglo American Platinum Managed Operations</v>
          </cell>
          <cell r="B1789" t="str">
            <v>M258</v>
          </cell>
          <cell r="F1789" t="str">
            <v>Anglo American Platinum Managed Operations</v>
          </cell>
          <cell r="G1789">
            <v>2024</v>
          </cell>
          <cell r="H1789" t="e">
            <v>#VALUE!</v>
          </cell>
        </row>
        <row r="1790">
          <cell r="A1790" t="str">
            <v>2024M261BU_Anglo American Platinum Managed Operations</v>
          </cell>
          <cell r="B1790" t="str">
            <v>M261</v>
          </cell>
          <cell r="F1790" t="str">
            <v>Anglo American Platinum Managed Operations</v>
          </cell>
          <cell r="G1790">
            <v>2024</v>
          </cell>
          <cell r="H1790" t="e">
            <v>#VALUE!</v>
          </cell>
        </row>
        <row r="1791">
          <cell r="A1791" t="str">
            <v>2022M265BU_Anglo American Platinum Managed Operations</v>
          </cell>
          <cell r="B1791" t="str">
            <v>M265</v>
          </cell>
          <cell r="F1791" t="str">
            <v>Anglo American Platinum Managed Operations</v>
          </cell>
          <cell r="G1791">
            <v>2022</v>
          </cell>
          <cell r="H1791">
            <v>1663</v>
          </cell>
        </row>
        <row r="1792">
          <cell r="A1792" t="str">
            <v>2023M265BU_Anglo American Platinum Managed Operations</v>
          </cell>
          <cell r="B1792" t="str">
            <v>M265</v>
          </cell>
          <cell r="F1792" t="str">
            <v>Anglo American Platinum Managed Operations</v>
          </cell>
          <cell r="G1792">
            <v>2023</v>
          </cell>
          <cell r="H1792">
            <v>21</v>
          </cell>
        </row>
        <row r="1793">
          <cell r="A1793" t="str">
            <v>2023M266BU_Anglo American Platinum Managed Operations</v>
          </cell>
          <cell r="B1793" t="str">
            <v>M266</v>
          </cell>
          <cell r="F1793" t="str">
            <v>Anglo American Platinum Managed Operations</v>
          </cell>
          <cell r="G1793">
            <v>2023</v>
          </cell>
          <cell r="H1793">
            <v>5979</v>
          </cell>
        </row>
        <row r="1794">
          <cell r="A1794" t="str">
            <v>2022M266BU_Anglo American Platinum Managed Operations</v>
          </cell>
          <cell r="B1794" t="str">
            <v>M266</v>
          </cell>
          <cell r="F1794" t="str">
            <v>Anglo American Platinum Managed Operations</v>
          </cell>
          <cell r="G1794">
            <v>2022</v>
          </cell>
          <cell r="H1794">
            <v>3088</v>
          </cell>
        </row>
        <row r="1795">
          <cell r="A1795" t="str">
            <v>2023M267BU_Anglo American Platinum Managed Operations</v>
          </cell>
          <cell r="B1795" t="str">
            <v>M267</v>
          </cell>
          <cell r="F1795" t="str">
            <v>Anglo American Platinum Managed Operations</v>
          </cell>
          <cell r="G1795">
            <v>2023</v>
          </cell>
          <cell r="H1795">
            <v>23048</v>
          </cell>
        </row>
        <row r="1796">
          <cell r="A1796" t="str">
            <v>2022M267BU_Anglo American Platinum Managed Operations</v>
          </cell>
          <cell r="B1796" t="str">
            <v>M267</v>
          </cell>
          <cell r="F1796" t="str">
            <v>Anglo American Platinum Managed Operations</v>
          </cell>
          <cell r="G1796">
            <v>2022</v>
          </cell>
          <cell r="H1796">
            <v>15274</v>
          </cell>
        </row>
        <row r="1797">
          <cell r="A1797" t="str">
            <v>2023M268BU_Anglo American Platinum Managed Operations</v>
          </cell>
          <cell r="B1797" t="str">
            <v>M268</v>
          </cell>
          <cell r="F1797" t="str">
            <v>Anglo American Platinum Managed Operations</v>
          </cell>
          <cell r="G1797">
            <v>2023</v>
          </cell>
          <cell r="H1797">
            <v>432</v>
          </cell>
        </row>
        <row r="1798">
          <cell r="A1798" t="str">
            <v>2022M268BU_Anglo American Platinum Managed Operations</v>
          </cell>
          <cell r="B1798" t="str">
            <v>M268</v>
          </cell>
          <cell r="F1798" t="str">
            <v>Anglo American Platinum Managed Operations</v>
          </cell>
          <cell r="G1798">
            <v>2022</v>
          </cell>
          <cell r="H1798">
            <v>352</v>
          </cell>
        </row>
        <row r="1799">
          <cell r="A1799" t="str">
            <v>2022M273BU_Anglo American Platinum Managed Operations</v>
          </cell>
          <cell r="B1799" t="str">
            <v>M273</v>
          </cell>
          <cell r="F1799" t="str">
            <v>Anglo American Platinum Managed Operations</v>
          </cell>
          <cell r="G1799">
            <v>2022</v>
          </cell>
          <cell r="H1799">
            <v>20</v>
          </cell>
        </row>
        <row r="1800">
          <cell r="A1800" t="str">
            <v>2023M273BU_Anglo American Platinum Managed Operations</v>
          </cell>
          <cell r="B1800" t="str">
            <v>M273</v>
          </cell>
          <cell r="F1800" t="str">
            <v>Anglo American Platinum Managed Operations</v>
          </cell>
          <cell r="G1800">
            <v>2023</v>
          </cell>
          <cell r="H1800">
            <v>-70</v>
          </cell>
        </row>
        <row r="1801">
          <cell r="A1801" t="str">
            <v>2022M274BU_Anglo American Platinum Managed Operations</v>
          </cell>
          <cell r="B1801" t="str">
            <v>M274</v>
          </cell>
          <cell r="F1801" t="str">
            <v>Anglo American Platinum Managed Operations</v>
          </cell>
          <cell r="G1801">
            <v>2022</v>
          </cell>
          <cell r="H1801">
            <v>22</v>
          </cell>
        </row>
        <row r="1802">
          <cell r="A1802" t="str">
            <v>2023M274BU_Anglo American Platinum Managed Operations</v>
          </cell>
          <cell r="B1802" t="str">
            <v>M274</v>
          </cell>
          <cell r="F1802" t="str">
            <v>Anglo American Platinum Managed Operations</v>
          </cell>
          <cell r="G1802">
            <v>2023</v>
          </cell>
          <cell r="H1802">
            <v>-18</v>
          </cell>
        </row>
        <row r="1803">
          <cell r="A1803" t="str">
            <v>2023M275BU_Anglo American Platinum Managed Operations</v>
          </cell>
          <cell r="B1803" t="str">
            <v>M275</v>
          </cell>
          <cell r="F1803" t="str">
            <v>Anglo American Platinum Managed Operations</v>
          </cell>
          <cell r="G1803">
            <v>2023</v>
          </cell>
          <cell r="H1803">
            <v>680</v>
          </cell>
        </row>
        <row r="1804">
          <cell r="A1804" t="str">
            <v>2022M275BU_Anglo American Platinum Managed Operations</v>
          </cell>
          <cell r="B1804" t="str">
            <v>M275</v>
          </cell>
          <cell r="F1804" t="str">
            <v>Anglo American Platinum Managed Operations</v>
          </cell>
          <cell r="G1804">
            <v>2022</v>
          </cell>
          <cell r="H1804">
            <v>-1192</v>
          </cell>
        </row>
        <row r="1805">
          <cell r="A1805" t="str">
            <v>2023M276BU_Anglo American Platinum Managed Operations</v>
          </cell>
          <cell r="B1805" t="str">
            <v>M276</v>
          </cell>
          <cell r="F1805" t="str">
            <v>Anglo American Platinum Managed Operations</v>
          </cell>
          <cell r="G1805">
            <v>2023</v>
          </cell>
          <cell r="H1805">
            <v>30</v>
          </cell>
        </row>
        <row r="1806">
          <cell r="A1806" t="str">
            <v>2022M276BU_Anglo American Platinum Managed Operations</v>
          </cell>
          <cell r="B1806" t="str">
            <v>M276</v>
          </cell>
          <cell r="F1806" t="str">
            <v>Anglo American Platinum Managed Operations</v>
          </cell>
          <cell r="G1806">
            <v>2022</v>
          </cell>
          <cell r="H1806">
            <v>54</v>
          </cell>
        </row>
        <row r="1807">
          <cell r="A1807" t="str">
            <v>2023M286BU_Anglo American Platinum Managed Operations</v>
          </cell>
          <cell r="B1807" t="str">
            <v>M286</v>
          </cell>
          <cell r="F1807" t="str">
            <v>Anglo American Platinum Managed Operations</v>
          </cell>
          <cell r="G1807">
            <v>2023</v>
          </cell>
          <cell r="H1807">
            <v>4.26</v>
          </cell>
        </row>
        <row r="1808">
          <cell r="A1808" t="str">
            <v>2023M287BU_Anglo American Platinum Managed Operations</v>
          </cell>
          <cell r="B1808" t="str">
            <v>M287</v>
          </cell>
          <cell r="F1808" t="str">
            <v>Anglo American Platinum Managed Operations</v>
          </cell>
          <cell r="G1808">
            <v>2023</v>
          </cell>
          <cell r="H1808">
            <v>0.86</v>
          </cell>
        </row>
        <row r="1809">
          <cell r="A1809" t="str">
            <v>2023M288BU_Anglo American Platinum Managed Operations</v>
          </cell>
          <cell r="B1809" t="str">
            <v>M288</v>
          </cell>
          <cell r="F1809" t="str">
            <v>Anglo American Platinum Managed Operations</v>
          </cell>
          <cell r="G1809">
            <v>2023</v>
          </cell>
          <cell r="H1809">
            <v>0</v>
          </cell>
        </row>
        <row r="1810">
          <cell r="A1810" t="str">
            <v>2022M312BU_Anglo American Platinum Managed Operations</v>
          </cell>
          <cell r="B1810" t="str">
            <v>M312</v>
          </cell>
          <cell r="F1810" t="str">
            <v>Anglo American Platinum Managed Operations</v>
          </cell>
          <cell r="G1810">
            <v>2022</v>
          </cell>
          <cell r="H1810">
            <v>8</v>
          </cell>
        </row>
        <row r="1811">
          <cell r="A1811" t="str">
            <v>2023M312BU_Anglo American Platinum Managed Operations</v>
          </cell>
          <cell r="B1811" t="str">
            <v>M312</v>
          </cell>
          <cell r="F1811" t="str">
            <v>Anglo American Platinum Managed Operations</v>
          </cell>
          <cell r="G1811">
            <v>2023</v>
          </cell>
          <cell r="H1811">
            <v>8</v>
          </cell>
        </row>
        <row r="1812">
          <cell r="A1812" t="str">
            <v>2024M312BU_Anglo American Platinum Managed Operations</v>
          </cell>
          <cell r="B1812" t="str">
            <v>M312</v>
          </cell>
          <cell r="F1812" t="str">
            <v>Anglo American Platinum Managed Operations</v>
          </cell>
          <cell r="G1812">
            <v>2024</v>
          </cell>
          <cell r="H1812" t="str">
            <v>No Value</v>
          </cell>
        </row>
        <row r="1813">
          <cell r="A1813" t="str">
            <v>2023M445BU_Anglo American Platinum Managed Operations</v>
          </cell>
          <cell r="B1813" t="str">
            <v>M445</v>
          </cell>
          <cell r="F1813" t="str">
            <v>Anglo American Platinum Managed Operations</v>
          </cell>
          <cell r="G1813">
            <v>2023</v>
          </cell>
          <cell r="H1813">
            <v>97</v>
          </cell>
        </row>
        <row r="1814">
          <cell r="A1814" t="str">
            <v>2022M445BU_Anglo American Platinum Managed Operations</v>
          </cell>
          <cell r="B1814" t="str">
            <v>M445</v>
          </cell>
          <cell r="F1814" t="str">
            <v>Anglo American Platinum Managed Operations</v>
          </cell>
          <cell r="G1814">
            <v>2022</v>
          </cell>
          <cell r="H1814">
            <v>96</v>
          </cell>
        </row>
        <row r="1815">
          <cell r="A1815" t="str">
            <v>2023M450BU_Anglo American Platinum Managed Operations</v>
          </cell>
          <cell r="B1815" t="str">
            <v>M450</v>
          </cell>
          <cell r="F1815" t="str">
            <v>Anglo American Platinum Managed Operations</v>
          </cell>
          <cell r="G1815">
            <v>2023</v>
          </cell>
          <cell r="H1815">
            <v>90</v>
          </cell>
        </row>
        <row r="1816">
          <cell r="A1816" t="str">
            <v>2023M603BU_Anglo American Platinum Managed Operations</v>
          </cell>
          <cell r="B1816" t="str">
            <v>M603</v>
          </cell>
          <cell r="F1816" t="str">
            <v>Anglo American Platinum Managed Operations</v>
          </cell>
          <cell r="G1816">
            <v>2023</v>
          </cell>
          <cell r="H1816">
            <v>5.84</v>
          </cell>
        </row>
        <row r="1817">
          <cell r="A1817" t="str">
            <v>2024M603BU_Anglo American Platinum Managed Operations</v>
          </cell>
          <cell r="B1817" t="str">
            <v>M603</v>
          </cell>
          <cell r="F1817" t="str">
            <v>Anglo American Platinum Managed Operations</v>
          </cell>
          <cell r="G1817">
            <v>2024</v>
          </cell>
          <cell r="H1817" t="str">
            <v>No Value</v>
          </cell>
        </row>
        <row r="1818">
          <cell r="A1818" t="str">
            <v>2024M604BU_Anglo American Platinum Managed Operations</v>
          </cell>
          <cell r="B1818" t="str">
            <v>M604</v>
          </cell>
          <cell r="F1818" t="str">
            <v>Anglo American Platinum Managed Operations</v>
          </cell>
          <cell r="G1818">
            <v>2024</v>
          </cell>
          <cell r="H1818" t="str">
            <v>No Value</v>
          </cell>
        </row>
        <row r="1819">
          <cell r="A1819" t="str">
            <v>2024M605BU_Anglo American Platinum Managed Operations</v>
          </cell>
          <cell r="B1819" t="str">
            <v>M605</v>
          </cell>
          <cell r="F1819" t="str">
            <v>Anglo American Platinum Managed Operations</v>
          </cell>
          <cell r="G1819">
            <v>2024</v>
          </cell>
          <cell r="H1819" t="str">
            <v>No Value</v>
          </cell>
        </row>
        <row r="1820">
          <cell r="A1820" t="str">
            <v>2024M606BU_Anglo American Platinum Managed Operations</v>
          </cell>
          <cell r="B1820" t="str">
            <v>M606</v>
          </cell>
          <cell r="F1820" t="str">
            <v>Anglo American Platinum Managed Operations</v>
          </cell>
          <cell r="G1820">
            <v>2024</v>
          </cell>
          <cell r="H1820" t="str">
            <v>No Value</v>
          </cell>
        </row>
        <row r="1821">
          <cell r="A1821" t="str">
            <v>2023M607BU_Anglo American Platinum Managed Operations</v>
          </cell>
          <cell r="B1821" t="str">
            <v>M607</v>
          </cell>
          <cell r="F1821" t="str">
            <v>Anglo American Platinum Managed Operations</v>
          </cell>
          <cell r="G1821">
            <v>2023</v>
          </cell>
          <cell r="H1821">
            <v>0</v>
          </cell>
        </row>
        <row r="1822">
          <cell r="A1822" t="str">
            <v>2024M607BU_Anglo American Platinum Managed Operations</v>
          </cell>
          <cell r="B1822" t="str">
            <v>M607</v>
          </cell>
          <cell r="F1822" t="str">
            <v>Anglo American Platinum Managed Operations</v>
          </cell>
          <cell r="G1822">
            <v>2024</v>
          </cell>
          <cell r="H1822" t="str">
            <v>No Value</v>
          </cell>
        </row>
        <row r="1823">
          <cell r="A1823" t="str">
            <v>2024M608BU_Anglo American Platinum Managed Operations</v>
          </cell>
          <cell r="B1823" t="str">
            <v>M608</v>
          </cell>
          <cell r="F1823" t="str">
            <v>Anglo American Platinum Managed Operations</v>
          </cell>
          <cell r="G1823">
            <v>2024</v>
          </cell>
          <cell r="H1823" t="str">
            <v>No Value</v>
          </cell>
        </row>
        <row r="1824">
          <cell r="A1824" t="str">
            <v>2024M609BU_Anglo American Platinum Managed Operations</v>
          </cell>
          <cell r="B1824" t="str">
            <v>M609</v>
          </cell>
          <cell r="F1824" t="str">
            <v>Anglo American Platinum Managed Operations</v>
          </cell>
          <cell r="G1824">
            <v>2024</v>
          </cell>
          <cell r="H1824" t="str">
            <v>No Value</v>
          </cell>
        </row>
        <row r="1825">
          <cell r="A1825" t="str">
            <v>2023M609BU_Anglo American Platinum Managed Operations</v>
          </cell>
          <cell r="B1825" t="str">
            <v>M609</v>
          </cell>
          <cell r="F1825" t="str">
            <v>Anglo American Platinum Managed Operations</v>
          </cell>
          <cell r="G1825">
            <v>2023</v>
          </cell>
          <cell r="H1825">
            <v>0.79430000000000001</v>
          </cell>
        </row>
        <row r="1826">
          <cell r="A1826" t="str">
            <v>2024M610BU_Anglo American Platinum Managed Operations</v>
          </cell>
          <cell r="B1826" t="str">
            <v>M610</v>
          </cell>
          <cell r="F1826" t="str">
            <v>Anglo American Platinum Managed Operations</v>
          </cell>
          <cell r="G1826">
            <v>2024</v>
          </cell>
          <cell r="H1826" t="str">
            <v>No Value</v>
          </cell>
        </row>
        <row r="1827">
          <cell r="A1827" t="str">
            <v>2024M611BU_Anglo American Platinum Managed Operations</v>
          </cell>
          <cell r="B1827" t="str">
            <v>M611</v>
          </cell>
          <cell r="F1827" t="str">
            <v>Anglo American Platinum Managed Operations</v>
          </cell>
          <cell r="G1827">
            <v>2024</v>
          </cell>
          <cell r="H1827" t="str">
            <v>No Value</v>
          </cell>
        </row>
        <row r="1828">
          <cell r="A1828" t="str">
            <v>2023M611BU_Anglo American Platinum Managed Operations</v>
          </cell>
          <cell r="B1828" t="str">
            <v>M611</v>
          </cell>
          <cell r="F1828" t="str">
            <v>Anglo American Platinum Managed Operations</v>
          </cell>
          <cell r="G1828">
            <v>2023</v>
          </cell>
          <cell r="H1828">
            <v>2.58E-2</v>
          </cell>
        </row>
        <row r="1829">
          <cell r="A1829" t="str">
            <v>2024M612BU_Anglo American Platinum Managed Operations</v>
          </cell>
          <cell r="B1829" t="str">
            <v>M612</v>
          </cell>
          <cell r="F1829" t="str">
            <v>Anglo American Platinum Managed Operations</v>
          </cell>
          <cell r="G1829">
            <v>2024</v>
          </cell>
          <cell r="H1829" t="str">
            <v>No Value</v>
          </cell>
        </row>
        <row r="1830">
          <cell r="A1830" t="str">
            <v>2024M614BU_Anglo American Platinum Managed Operations</v>
          </cell>
          <cell r="B1830" t="str">
            <v>M614</v>
          </cell>
          <cell r="F1830" t="str">
            <v>Anglo American Platinum Managed Operations</v>
          </cell>
          <cell r="G1830">
            <v>2024</v>
          </cell>
          <cell r="H1830" t="str">
            <v>No Value</v>
          </cell>
        </row>
        <row r="1831">
          <cell r="A1831" t="str">
            <v>2023M614BU_Anglo American Platinum Managed Operations</v>
          </cell>
          <cell r="B1831" t="str">
            <v>M614</v>
          </cell>
          <cell r="F1831" t="str">
            <v>Anglo American Platinum Managed Operations</v>
          </cell>
          <cell r="G1831">
            <v>2023</v>
          </cell>
          <cell r="H1831">
            <v>4.7E-2</v>
          </cell>
        </row>
        <row r="1832">
          <cell r="A1832" t="str">
            <v>2024M616BU_Anglo American Platinum Managed Operations</v>
          </cell>
          <cell r="B1832" t="str">
            <v>M616</v>
          </cell>
          <cell r="F1832" t="str">
            <v>Anglo American Platinum Managed Operations</v>
          </cell>
          <cell r="G1832">
            <v>2024</v>
          </cell>
          <cell r="H1832" t="str">
            <v>No Value</v>
          </cell>
        </row>
        <row r="1833">
          <cell r="A1833" t="str">
            <v>2023M616BU_Anglo American Platinum Managed Operations</v>
          </cell>
          <cell r="B1833" t="str">
            <v>M616</v>
          </cell>
          <cell r="F1833" t="str">
            <v>Anglo American Platinum Managed Operations</v>
          </cell>
          <cell r="G1833">
            <v>2023</v>
          </cell>
          <cell r="H1833">
            <v>0</v>
          </cell>
        </row>
        <row r="1834">
          <cell r="A1834" t="str">
            <v>2022M616BU_Anglo American Platinum Managed Operations</v>
          </cell>
          <cell r="B1834" t="str">
            <v>M616</v>
          </cell>
          <cell r="F1834" t="str">
            <v>Anglo American Platinum Managed Operations</v>
          </cell>
          <cell r="G1834">
            <v>2022</v>
          </cell>
          <cell r="H1834">
            <v>5.3E-3</v>
          </cell>
        </row>
        <row r="1835">
          <cell r="A1835" t="str">
            <v>2023M617BU_Anglo American Platinum Managed Operations</v>
          </cell>
          <cell r="B1835" t="str">
            <v>M617</v>
          </cell>
          <cell r="F1835" t="str">
            <v>Anglo American Platinum Managed Operations</v>
          </cell>
          <cell r="G1835">
            <v>2023</v>
          </cell>
          <cell r="H1835">
            <v>9.1800000000000007E-2</v>
          </cell>
        </row>
        <row r="1836">
          <cell r="A1836" t="str">
            <v>2022M617BU_Anglo American Platinum Managed Operations</v>
          </cell>
          <cell r="B1836" t="str">
            <v>M617</v>
          </cell>
          <cell r="F1836" t="str">
            <v>Anglo American Platinum Managed Operations</v>
          </cell>
          <cell r="G1836">
            <v>2022</v>
          </cell>
          <cell r="H1836">
            <v>8.6E-3</v>
          </cell>
        </row>
        <row r="1837">
          <cell r="A1837" t="str">
            <v>2024M617BU_Anglo American Platinum Managed Operations</v>
          </cell>
          <cell r="B1837" t="str">
            <v>M617</v>
          </cell>
          <cell r="F1837" t="str">
            <v>Anglo American Platinum Managed Operations</v>
          </cell>
          <cell r="G1837">
            <v>2024</v>
          </cell>
          <cell r="H1837" t="str">
            <v>No Value</v>
          </cell>
        </row>
        <row r="1838">
          <cell r="A1838" t="str">
            <v>2024M618BU_Anglo American Platinum Managed Operations</v>
          </cell>
          <cell r="B1838" t="str">
            <v>M618</v>
          </cell>
          <cell r="F1838" t="str">
            <v>Anglo American Platinum Managed Operations</v>
          </cell>
          <cell r="G1838">
            <v>2024</v>
          </cell>
          <cell r="H1838" t="str">
            <v>No Value</v>
          </cell>
        </row>
        <row r="1839">
          <cell r="A1839" t="str">
            <v>2022M618BU_Anglo American Platinum Managed Operations</v>
          </cell>
          <cell r="B1839" t="str">
            <v>M618</v>
          </cell>
          <cell r="F1839" t="str">
            <v>Anglo American Platinum Managed Operations</v>
          </cell>
          <cell r="G1839">
            <v>2022</v>
          </cell>
          <cell r="H1839">
            <v>3.15E-2</v>
          </cell>
        </row>
        <row r="1840">
          <cell r="A1840" t="str">
            <v>2023M618BU_Anglo American Platinum Managed Operations</v>
          </cell>
          <cell r="B1840" t="str">
            <v>M618</v>
          </cell>
          <cell r="F1840" t="str">
            <v>Anglo American Platinum Managed Operations</v>
          </cell>
          <cell r="G1840">
            <v>2023</v>
          </cell>
          <cell r="H1840">
            <v>0.84230000000000005</v>
          </cell>
        </row>
        <row r="1841">
          <cell r="A1841" t="str">
            <v>2023M619BU_Anglo American Platinum Managed Operations</v>
          </cell>
          <cell r="B1841" t="str">
            <v>M619</v>
          </cell>
          <cell r="F1841" t="str">
            <v>Anglo American Platinum Managed Operations</v>
          </cell>
          <cell r="G1841">
            <v>2023</v>
          </cell>
          <cell r="H1841">
            <v>2.0799999999999999E-2</v>
          </cell>
        </row>
        <row r="1842">
          <cell r="A1842" t="str">
            <v>2024M619BU_Anglo American Platinum Managed Operations</v>
          </cell>
          <cell r="B1842" t="str">
            <v>M619</v>
          </cell>
          <cell r="F1842" t="str">
            <v>Anglo American Platinum Managed Operations</v>
          </cell>
          <cell r="G1842">
            <v>2024</v>
          </cell>
          <cell r="H1842" t="str">
            <v>No Value</v>
          </cell>
        </row>
        <row r="1843">
          <cell r="A1843" t="str">
            <v>2022M619BU_Anglo American Platinum Managed Operations</v>
          </cell>
          <cell r="B1843" t="str">
            <v>M619</v>
          </cell>
          <cell r="F1843" t="str">
            <v>Anglo American Platinum Managed Operations</v>
          </cell>
          <cell r="G1843">
            <v>2022</v>
          </cell>
          <cell r="H1843">
            <v>2.8E-3</v>
          </cell>
        </row>
        <row r="1844">
          <cell r="A1844" t="str">
            <v>2024M628BU_Anglo American Platinum Managed Operations</v>
          </cell>
          <cell r="B1844" t="str">
            <v>M628</v>
          </cell>
          <cell r="F1844" t="str">
            <v>Anglo American Platinum Managed Operations</v>
          </cell>
          <cell r="G1844">
            <v>2024</v>
          </cell>
          <cell r="H1844" t="str">
            <v>No Value</v>
          </cell>
        </row>
        <row r="1845">
          <cell r="A1845" t="str">
            <v>2023M629BU_Anglo American Platinum Managed Operations</v>
          </cell>
          <cell r="B1845" t="str">
            <v>M629</v>
          </cell>
          <cell r="F1845" t="str">
            <v>Anglo American Platinum Managed Operations</v>
          </cell>
          <cell r="G1845">
            <v>2023</v>
          </cell>
          <cell r="H1845">
            <v>60.72</v>
          </cell>
        </row>
        <row r="1846">
          <cell r="A1846" t="str">
            <v>2024M629BU_Anglo American Platinum Managed Operations</v>
          </cell>
          <cell r="B1846" t="str">
            <v>M629</v>
          </cell>
          <cell r="F1846" t="str">
            <v>Anglo American Platinum Managed Operations</v>
          </cell>
          <cell r="G1846">
            <v>2024</v>
          </cell>
          <cell r="H1846" t="str">
            <v>No Value</v>
          </cell>
        </row>
        <row r="1847">
          <cell r="A1847" t="str">
            <v>2022M629BU_Anglo American Platinum Managed Operations</v>
          </cell>
          <cell r="B1847" t="str">
            <v>M629</v>
          </cell>
          <cell r="F1847" t="str">
            <v>Anglo American Platinum Managed Operations</v>
          </cell>
          <cell r="G1847">
            <v>2022</v>
          </cell>
          <cell r="H1847">
            <v>59</v>
          </cell>
        </row>
        <row r="1848">
          <cell r="A1848" t="str">
            <v>2024M632BU_Anglo American Platinum Managed Operations</v>
          </cell>
          <cell r="B1848" t="str">
            <v>M632</v>
          </cell>
          <cell r="F1848" t="str">
            <v>Anglo American Platinum Managed Operations</v>
          </cell>
          <cell r="G1848">
            <v>2024</v>
          </cell>
          <cell r="H1848" t="str">
            <v>No Value</v>
          </cell>
        </row>
        <row r="1849">
          <cell r="A1849" t="str">
            <v>2022M632BU_Anglo American Platinum Managed Operations</v>
          </cell>
          <cell r="B1849" t="str">
            <v>M632</v>
          </cell>
          <cell r="F1849" t="str">
            <v>Anglo American Platinum Managed Operations</v>
          </cell>
          <cell r="G1849">
            <v>2022</v>
          </cell>
          <cell r="H1849">
            <v>6</v>
          </cell>
        </row>
        <row r="1850">
          <cell r="A1850" t="str">
            <v>2023M632BU_Anglo American Platinum Managed Operations</v>
          </cell>
          <cell r="B1850" t="str">
            <v>M632</v>
          </cell>
          <cell r="F1850" t="str">
            <v>Anglo American Platinum Managed Operations</v>
          </cell>
          <cell r="G1850">
            <v>2023</v>
          </cell>
          <cell r="H1850">
            <v>3</v>
          </cell>
        </row>
        <row r="1851">
          <cell r="A1851" t="str">
            <v>2023M637BU_Anglo American Platinum Managed Operations</v>
          </cell>
          <cell r="B1851" t="str">
            <v>M637</v>
          </cell>
          <cell r="F1851" t="str">
            <v>Anglo American Platinum Managed Operations</v>
          </cell>
          <cell r="G1851">
            <v>2023</v>
          </cell>
          <cell r="H1851" t="str">
            <v>66.66 (8 members)</v>
          </cell>
        </row>
        <row r="1852">
          <cell r="A1852" t="str">
            <v>2022M637BU_Anglo American Platinum Managed Operations</v>
          </cell>
          <cell r="B1852" t="str">
            <v>M637</v>
          </cell>
          <cell r="F1852" t="str">
            <v>Anglo American Platinum Managed Operations</v>
          </cell>
          <cell r="G1852">
            <v>2022</v>
          </cell>
          <cell r="H1852" t="str">
            <v>64% (7 members)</v>
          </cell>
        </row>
        <row r="1853">
          <cell r="A1853" t="str">
            <v>2024M637BU_Anglo American Platinum Managed Operations</v>
          </cell>
          <cell r="B1853" t="str">
            <v>M637</v>
          </cell>
          <cell r="F1853" t="str">
            <v>Anglo American Platinum Managed Operations</v>
          </cell>
          <cell r="G1853">
            <v>2024</v>
          </cell>
          <cell r="H1853" t="str">
            <v>No Value</v>
          </cell>
        </row>
        <row r="1854">
          <cell r="A1854" t="str">
            <v>2024M638BU_Anglo American Platinum Managed Operations</v>
          </cell>
          <cell r="B1854" t="str">
            <v>M638</v>
          </cell>
          <cell r="F1854" t="str">
            <v>Anglo American Platinum Managed Operations</v>
          </cell>
          <cell r="G1854">
            <v>2024</v>
          </cell>
          <cell r="H1854" t="str">
            <v>No Value</v>
          </cell>
        </row>
        <row r="1855">
          <cell r="A1855" t="str">
            <v>2023M638BU_Anglo American Platinum Managed Operations</v>
          </cell>
          <cell r="B1855" t="str">
            <v>M638</v>
          </cell>
          <cell r="F1855" t="str">
            <v>Anglo American Platinum Managed Operations</v>
          </cell>
          <cell r="G1855">
            <v>2023</v>
          </cell>
          <cell r="H1855" t="str">
            <v xml:space="preserve">Strategic planning/strategic thinking, Mining and Mining Technology, Industrial and senior corporate leadership experience
</v>
          </cell>
        </row>
        <row r="1856">
          <cell r="A1856" t="str">
            <v>2022M638BU_Anglo American Platinum Managed Operations</v>
          </cell>
          <cell r="B1856" t="str">
            <v>M638</v>
          </cell>
          <cell r="F1856" t="str">
            <v>Anglo American Platinum Managed Operations</v>
          </cell>
          <cell r="G1856">
            <v>2022</v>
          </cell>
          <cell r="H1856" t="str">
            <v>Strategic planning/strategic thinking, Mining and Mining Technology, Industrial and senior corporate leadership experience</v>
          </cell>
        </row>
        <row r="1857">
          <cell r="A1857" t="str">
            <v>2023M656BU_Anglo American Platinum Managed Operations</v>
          </cell>
          <cell r="B1857" t="str">
            <v>M656</v>
          </cell>
          <cell r="F1857" t="str">
            <v>Anglo American Platinum Managed Operations</v>
          </cell>
          <cell r="G1857">
            <v>2023</v>
          </cell>
          <cell r="H1857" t="str">
            <v xml:space="preserve">There is a total of 24310 non-employee workers (Average Full Time Equivalent for 2023 of  (10832).  
See below for more detail on non-employee workers:
Capital SIB Contractors – 15.6% 
Non-mining Contractors – 54.1% 
*No direct contribution towards production
Mining Contractors – 22.7% 
Expansion Contractors – 7.5% </v>
          </cell>
        </row>
        <row r="1858">
          <cell r="A1858" t="str">
            <v>2022M656BU_Anglo American Platinum Managed Operations</v>
          </cell>
          <cell r="B1858" t="str">
            <v>M656</v>
          </cell>
          <cell r="F1858" t="str">
            <v>Anglo American Platinum Managed Operations</v>
          </cell>
          <cell r="G1858">
            <v>2022</v>
          </cell>
          <cell r="H1858" t="str">
            <v xml:space="preserve">There is a total of 21,584 non-employee workers (Average Full Time Equivalent for 2022 of 11,080).  
See below for more detail on non-employee workers:
Capital SIB Contractors – 5.7% 
Non-mining Contractors – 78.6% 
*No direct contribution towards production
Mining Contractors – 14.0% 
Expansion Contractors – 1.6% </v>
          </cell>
        </row>
        <row r="1859">
          <cell r="A1859" t="str">
            <v>2023M657BU_Anglo American Platinum Managed Operations</v>
          </cell>
          <cell r="B1859" t="str">
            <v>M657</v>
          </cell>
          <cell r="F1859" t="str">
            <v>Anglo American Platinum Managed Operations</v>
          </cell>
          <cell r="G1859">
            <v>2023</v>
          </cell>
          <cell r="H1859" t="str">
            <v>% Employee distribution by country of operation:
Zimbabwe 5.98% – (1335 employees)
South Africa 94.02% –  (20999 employees)
Permanent Employees 95.0% – (21217)
Fixed term Employees 5.0% – (1117)</v>
          </cell>
        </row>
        <row r="1860">
          <cell r="A1860" t="str">
            <v>2023M700BU_Anglo American Platinum Managed Operations</v>
          </cell>
          <cell r="B1860" t="str">
            <v>M700</v>
          </cell>
          <cell r="F1860" t="str">
            <v>Anglo American Platinum Managed Operations</v>
          </cell>
          <cell r="G1860">
            <v>2023</v>
          </cell>
          <cell r="H1860">
            <v>0</v>
          </cell>
        </row>
        <row r="1861">
          <cell r="A1861" t="str">
            <v>2022M701BU_Anglo American Platinum Managed Operations</v>
          </cell>
          <cell r="B1861" t="str">
            <v>M701</v>
          </cell>
          <cell r="F1861" t="str">
            <v>Anglo American Platinum Managed Operations</v>
          </cell>
          <cell r="G1861">
            <v>2022</v>
          </cell>
          <cell r="H1861">
            <v>223</v>
          </cell>
        </row>
        <row r="1862">
          <cell r="A1862" t="str">
            <v>2023M701BU_Anglo American Platinum Managed Operations</v>
          </cell>
          <cell r="B1862" t="str">
            <v>M701</v>
          </cell>
          <cell r="F1862" t="str">
            <v>Anglo American Platinum Managed Operations</v>
          </cell>
          <cell r="G1862">
            <v>2023</v>
          </cell>
          <cell r="H1862">
            <v>94</v>
          </cell>
        </row>
        <row r="1863">
          <cell r="A1863" t="str">
            <v>2023M702BU_Anglo American Platinum Managed Operations</v>
          </cell>
          <cell r="B1863" t="str">
            <v>M702</v>
          </cell>
          <cell r="F1863" t="str">
            <v>Anglo American Platinum Managed Operations</v>
          </cell>
          <cell r="G1863">
            <v>2023</v>
          </cell>
          <cell r="H1863">
            <v>2454</v>
          </cell>
        </row>
        <row r="1864">
          <cell r="A1864" t="str">
            <v>2022M702BU_Anglo American Platinum Managed Operations</v>
          </cell>
          <cell r="B1864" t="str">
            <v>M702</v>
          </cell>
          <cell r="F1864" t="str">
            <v>Anglo American Platinum Managed Operations</v>
          </cell>
          <cell r="G1864">
            <v>2022</v>
          </cell>
          <cell r="H1864">
            <v>2464</v>
          </cell>
        </row>
        <row r="1865">
          <cell r="A1865" t="str">
            <v>2023M703BU_Anglo American Platinum Managed Operations</v>
          </cell>
          <cell r="B1865" t="str">
            <v>M703</v>
          </cell>
          <cell r="F1865" t="str">
            <v>Anglo American Platinum Managed Operations</v>
          </cell>
          <cell r="G1865">
            <v>2023</v>
          </cell>
          <cell r="H1865">
            <v>5</v>
          </cell>
        </row>
        <row r="1866">
          <cell r="A1866" t="str">
            <v>2022M703BU_Anglo American Platinum Managed Operations</v>
          </cell>
          <cell r="B1866" t="str">
            <v>M703</v>
          </cell>
          <cell r="F1866" t="str">
            <v>Anglo American Platinum Managed Operations</v>
          </cell>
          <cell r="G1866">
            <v>2022</v>
          </cell>
          <cell r="H1866">
            <v>7.2599999999999998E-2</v>
          </cell>
        </row>
        <row r="1867">
          <cell r="A1867" t="str">
            <v>2022M704BU_Anglo American Platinum Managed Operations</v>
          </cell>
          <cell r="B1867" t="str">
            <v>M704</v>
          </cell>
          <cell r="F1867" t="str">
            <v>Anglo American Platinum Managed Operations</v>
          </cell>
          <cell r="G1867">
            <v>2022</v>
          </cell>
          <cell r="H1867">
            <v>0.63300000000000001</v>
          </cell>
        </row>
        <row r="1868">
          <cell r="A1868" t="str">
            <v>2023M704BU_Anglo American Platinum Managed Operations</v>
          </cell>
          <cell r="B1868" t="str">
            <v>M704</v>
          </cell>
          <cell r="F1868" t="str">
            <v>Anglo American Platinum Managed Operations</v>
          </cell>
          <cell r="G1868">
            <v>2023</v>
          </cell>
          <cell r="H1868">
            <v>66</v>
          </cell>
        </row>
        <row r="1869">
          <cell r="A1869" t="str">
            <v>2022M705BU_Anglo American Platinum Managed Operations</v>
          </cell>
          <cell r="B1869" t="str">
            <v>M705</v>
          </cell>
          <cell r="F1869" t="str">
            <v>Anglo American Platinum Managed Operations</v>
          </cell>
          <cell r="G1869">
            <v>2022</v>
          </cell>
          <cell r="H1869">
            <v>0.29399999999999998</v>
          </cell>
        </row>
        <row r="1870">
          <cell r="A1870" t="str">
            <v>2023M705BU_Anglo American Platinum Managed Operations</v>
          </cell>
          <cell r="B1870" t="str">
            <v>M705</v>
          </cell>
          <cell r="F1870" t="str">
            <v>Anglo American Platinum Managed Operations</v>
          </cell>
          <cell r="G1870">
            <v>2023</v>
          </cell>
          <cell r="H1870">
            <v>29</v>
          </cell>
        </row>
        <row r="1871">
          <cell r="A1871" t="str">
            <v>2022M706BU_Anglo American Platinum Managed Operations</v>
          </cell>
          <cell r="B1871" t="str">
            <v>M706</v>
          </cell>
          <cell r="F1871" t="str">
            <v>Anglo American Platinum Managed Operations</v>
          </cell>
          <cell r="G1871">
            <v>2022</v>
          </cell>
          <cell r="H1871">
            <v>195</v>
          </cell>
        </row>
        <row r="1872">
          <cell r="A1872" t="str">
            <v>2023M706BU_Anglo American Platinum Managed Operations</v>
          </cell>
          <cell r="B1872" t="str">
            <v>M706</v>
          </cell>
          <cell r="F1872" t="str">
            <v>Anglo American Platinum Managed Operations</v>
          </cell>
          <cell r="G1872">
            <v>2023</v>
          </cell>
          <cell r="H1872">
            <v>130</v>
          </cell>
        </row>
        <row r="1873">
          <cell r="A1873" t="str">
            <v>2022M707BU_Anglo American Platinum Managed Operations</v>
          </cell>
          <cell r="B1873" t="str">
            <v>M707</v>
          </cell>
          <cell r="F1873" t="str">
            <v>Anglo American Platinum Managed Operations</v>
          </cell>
          <cell r="G1873">
            <v>2022</v>
          </cell>
          <cell r="H1873">
            <v>1701</v>
          </cell>
        </row>
        <row r="1874">
          <cell r="A1874" t="str">
            <v>2023M707BU_Anglo American Platinum Managed Operations</v>
          </cell>
          <cell r="B1874" t="str">
            <v>M707</v>
          </cell>
          <cell r="F1874" t="str">
            <v>Anglo American Platinum Managed Operations</v>
          </cell>
          <cell r="G1874">
            <v>2023</v>
          </cell>
          <cell r="H1874">
            <v>1691</v>
          </cell>
        </row>
        <row r="1875">
          <cell r="A1875" t="str">
            <v>2023M708BU_Anglo American Platinum Managed Operations</v>
          </cell>
          <cell r="B1875" t="str">
            <v>M708</v>
          </cell>
          <cell r="F1875" t="str">
            <v>Anglo American Platinum Managed Operations</v>
          </cell>
          <cell r="G1875">
            <v>2023</v>
          </cell>
          <cell r="H1875">
            <v>727</v>
          </cell>
        </row>
        <row r="1876">
          <cell r="A1876" t="str">
            <v>2022M708BU_Anglo American Platinum Managed Operations</v>
          </cell>
          <cell r="B1876" t="str">
            <v>M708</v>
          </cell>
          <cell r="F1876" t="str">
            <v>Anglo American Platinum Managed Operations</v>
          </cell>
          <cell r="G1876">
            <v>2022</v>
          </cell>
          <cell r="H1876">
            <v>791</v>
          </cell>
        </row>
        <row r="1877">
          <cell r="A1877" t="str">
            <v>2023M709BU_Anglo American Platinum Managed Operations</v>
          </cell>
          <cell r="B1877" t="str">
            <v>M709</v>
          </cell>
          <cell r="F1877" t="str">
            <v>Anglo American Platinum Managed Operations</v>
          </cell>
          <cell r="G1877">
            <v>2023</v>
          </cell>
          <cell r="H1877">
            <v>71</v>
          </cell>
        </row>
        <row r="1878">
          <cell r="A1878" t="str">
            <v>2022M709BU_Anglo American Platinum Managed Operations</v>
          </cell>
          <cell r="B1878" t="str">
            <v>M709</v>
          </cell>
          <cell r="F1878" t="str">
            <v>Anglo American Platinum Managed Operations</v>
          </cell>
          <cell r="G1878">
            <v>2022</v>
          </cell>
          <cell r="H1878">
            <v>0.69889999999999997</v>
          </cell>
        </row>
        <row r="1879">
          <cell r="A1879" t="str">
            <v>2023M710BU_Anglo American Platinum Managed Operations</v>
          </cell>
          <cell r="B1879" t="str">
            <v>M710</v>
          </cell>
          <cell r="F1879" t="str">
            <v>Anglo American Platinum Managed Operations</v>
          </cell>
          <cell r="G1879">
            <v>2023</v>
          </cell>
          <cell r="H1879">
            <v>29</v>
          </cell>
        </row>
        <row r="1880">
          <cell r="A1880" t="str">
            <v>2022M710BU_Anglo American Platinum Managed Operations</v>
          </cell>
          <cell r="B1880" t="str">
            <v>M710</v>
          </cell>
          <cell r="F1880" t="str">
            <v>Anglo American Platinum Managed Operations</v>
          </cell>
          <cell r="G1880">
            <v>2022</v>
          </cell>
          <cell r="H1880">
            <v>0.30109999999999998</v>
          </cell>
        </row>
        <row r="1881">
          <cell r="A1881" t="str">
            <v>2022M711BU_Anglo American Platinum Managed Operations</v>
          </cell>
          <cell r="B1881" t="str">
            <v>M711</v>
          </cell>
          <cell r="F1881" t="str">
            <v>Anglo American Platinum Managed Operations</v>
          </cell>
          <cell r="G1881">
            <v>2022</v>
          </cell>
          <cell r="H1881">
            <v>1878</v>
          </cell>
        </row>
        <row r="1882">
          <cell r="A1882" t="str">
            <v>2023M711BU_Anglo American Platinum Managed Operations</v>
          </cell>
          <cell r="B1882" t="str">
            <v>M711</v>
          </cell>
          <cell r="F1882" t="str">
            <v>Anglo American Platinum Managed Operations</v>
          </cell>
          <cell r="G1882">
            <v>2023</v>
          </cell>
          <cell r="H1882">
            <v>1810</v>
          </cell>
        </row>
        <row r="1883">
          <cell r="A1883" t="str">
            <v>2022M712BU_Anglo American Platinum Managed Operations</v>
          </cell>
          <cell r="B1883" t="str">
            <v>M712</v>
          </cell>
          <cell r="F1883" t="str">
            <v>Anglo American Platinum Managed Operations</v>
          </cell>
          <cell r="G1883">
            <v>2022</v>
          </cell>
          <cell r="H1883">
            <v>809</v>
          </cell>
        </row>
        <row r="1884">
          <cell r="A1884" t="str">
            <v>2023M712BU_Anglo American Platinum Managed Operations</v>
          </cell>
          <cell r="B1884" t="str">
            <v>M712</v>
          </cell>
          <cell r="F1884" t="str">
            <v>Anglo American Platinum Managed Operations</v>
          </cell>
          <cell r="G1884">
            <v>2023</v>
          </cell>
          <cell r="H1884">
            <v>738</v>
          </cell>
        </row>
        <row r="1885">
          <cell r="A1885" t="str">
            <v>2022M745BU_Anglo American Platinum Managed Operations</v>
          </cell>
          <cell r="B1885" t="str">
            <v>M745</v>
          </cell>
          <cell r="F1885" t="str">
            <v>Anglo American Platinum Managed Operations</v>
          </cell>
          <cell r="G1885">
            <v>2022</v>
          </cell>
          <cell r="H1885">
            <v>21724</v>
          </cell>
        </row>
        <row r="1886">
          <cell r="A1886" t="str">
            <v>2024M745BU_Anglo American Platinum Managed Operations</v>
          </cell>
          <cell r="B1886" t="str">
            <v>M745</v>
          </cell>
          <cell r="F1886" t="str">
            <v>Anglo American Platinum Managed Operations</v>
          </cell>
          <cell r="G1886">
            <v>2024</v>
          </cell>
          <cell r="H1886" t="str">
            <v>No Value</v>
          </cell>
        </row>
        <row r="1887">
          <cell r="A1887" t="str">
            <v>2024M746BU_Anglo American Platinum Managed Operations</v>
          </cell>
          <cell r="B1887" t="str">
            <v>M746</v>
          </cell>
          <cell r="F1887" t="str">
            <v>Anglo American Platinum Managed Operations</v>
          </cell>
          <cell r="G1887">
            <v>2024</v>
          </cell>
          <cell r="H1887" t="str">
            <v>No Value</v>
          </cell>
        </row>
        <row r="1888">
          <cell r="A1888" t="str">
            <v>2022M746BU_Anglo American Platinum Managed Operations</v>
          </cell>
          <cell r="B1888" t="str">
            <v>M746</v>
          </cell>
          <cell r="F1888" t="str">
            <v>Anglo American Platinum Managed Operations</v>
          </cell>
          <cell r="G1888">
            <v>2022</v>
          </cell>
          <cell r="H1888">
            <v>17386</v>
          </cell>
        </row>
        <row r="1889">
          <cell r="A1889" t="str">
            <v>2022M747BU_Anglo American Platinum Managed Operations</v>
          </cell>
          <cell r="B1889" t="str">
            <v>M747</v>
          </cell>
          <cell r="F1889" t="str">
            <v>Anglo American Platinum Managed Operations</v>
          </cell>
          <cell r="G1889">
            <v>2022</v>
          </cell>
          <cell r="H1889">
            <v>4.0000000000000001E-3</v>
          </cell>
        </row>
        <row r="1890">
          <cell r="A1890" t="str">
            <v>2023M747BU_Anglo American Platinum Managed Operations</v>
          </cell>
          <cell r="B1890" t="str">
            <v>M747</v>
          </cell>
          <cell r="F1890" t="str">
            <v>Anglo American Platinum Managed Operations</v>
          </cell>
          <cell r="G1890">
            <v>2023</v>
          </cell>
          <cell r="H1890">
            <v>0.42</v>
          </cell>
        </row>
        <row r="1891">
          <cell r="A1891" t="str">
            <v>2023M119BU_Anglo American Platinum Managed Operations</v>
          </cell>
          <cell r="B1891" t="str">
            <v>M119</v>
          </cell>
          <cell r="F1891" t="str">
            <v>Anglo American Platinum Managed Operations</v>
          </cell>
          <cell r="G1891">
            <v>2023</v>
          </cell>
          <cell r="H1891">
            <v>0</v>
          </cell>
        </row>
        <row r="1892">
          <cell r="A1892" t="str">
            <v>2022M119BU_Anglo American Platinum Managed Operations</v>
          </cell>
          <cell r="B1892" t="str">
            <v>M119</v>
          </cell>
          <cell r="F1892" t="str">
            <v>Anglo American Platinum Managed Operations</v>
          </cell>
          <cell r="G1892">
            <v>2022</v>
          </cell>
          <cell r="H1892" t="str">
            <v>n/a</v>
          </cell>
        </row>
        <row r="1893">
          <cell r="A1893" t="str">
            <v>2024M119BU_Anglo American Platinum Managed Operations</v>
          </cell>
          <cell r="B1893" t="str">
            <v>M119</v>
          </cell>
          <cell r="F1893" t="str">
            <v>Anglo American Platinum Managed Operations</v>
          </cell>
          <cell r="G1893">
            <v>2024</v>
          </cell>
          <cell r="H1893" t="str">
            <v>No Value</v>
          </cell>
        </row>
        <row r="1894">
          <cell r="A1894" t="str">
            <v>2024M120BU_Anglo American Platinum Managed Operations</v>
          </cell>
          <cell r="B1894" t="str">
            <v>M120</v>
          </cell>
          <cell r="F1894" t="str">
            <v>Anglo American Platinum Managed Operations</v>
          </cell>
          <cell r="G1894">
            <v>2024</v>
          </cell>
          <cell r="H1894" t="str">
            <v>No Value</v>
          </cell>
        </row>
        <row r="1895">
          <cell r="A1895" t="str">
            <v>2022M120BU_Anglo American Platinum Managed Operations</v>
          </cell>
          <cell r="B1895" t="str">
            <v>M120</v>
          </cell>
          <cell r="F1895" t="str">
            <v>Anglo American Platinum Managed Operations</v>
          </cell>
          <cell r="G1895">
            <v>2022</v>
          </cell>
          <cell r="H1895" t="str">
            <v>n/a</v>
          </cell>
        </row>
        <row r="1896">
          <cell r="A1896" t="str">
            <v>2023M120BU_Anglo American Platinum Managed Operations</v>
          </cell>
          <cell r="B1896" t="str">
            <v>M120</v>
          </cell>
          <cell r="F1896" t="str">
            <v>Anglo American Platinum Managed Operations</v>
          </cell>
          <cell r="G1896">
            <v>2023</v>
          </cell>
          <cell r="H1896">
            <v>0</v>
          </cell>
        </row>
        <row r="1897">
          <cell r="A1897" t="str">
            <v>2022M150BU_Anglo American Platinum Managed Operations</v>
          </cell>
          <cell r="B1897" t="str">
            <v>M150</v>
          </cell>
          <cell r="F1897" t="str">
            <v>Anglo American Platinum Managed Operations</v>
          </cell>
          <cell r="G1897">
            <v>2022</v>
          </cell>
          <cell r="H1897" t="str">
            <v>Integrated report- How we renumerate performance</v>
          </cell>
        </row>
        <row r="1898">
          <cell r="A1898" t="str">
            <v>2023M327BU_Anglo American Platinum Managed Operations</v>
          </cell>
          <cell r="B1898" t="str">
            <v>M327</v>
          </cell>
          <cell r="F1898" t="str">
            <v>Anglo American Platinum Managed Operations</v>
          </cell>
          <cell r="G1898">
            <v>2023</v>
          </cell>
          <cell r="H1898">
            <v>0</v>
          </cell>
        </row>
        <row r="1899">
          <cell r="A1899" t="str">
            <v>2024M556BU_Anglo American Platinum Managed Operations</v>
          </cell>
          <cell r="B1899" t="str">
            <v>M556</v>
          </cell>
          <cell r="C1899" t="str">
            <v>Rand million</v>
          </cell>
          <cell r="F1899" t="str">
            <v>Anglo American Platinum Managed Operations</v>
          </cell>
          <cell r="G1899">
            <v>2024</v>
          </cell>
          <cell r="H1899" t="str">
            <v>No Value</v>
          </cell>
        </row>
        <row r="1900">
          <cell r="A1900" t="str">
            <v>2024M557BU_Anglo American Platinum Managed Operations</v>
          </cell>
          <cell r="B1900" t="str">
            <v>M557</v>
          </cell>
          <cell r="F1900" t="str">
            <v>Anglo American Platinum Managed Operations</v>
          </cell>
          <cell r="G1900">
            <v>2024</v>
          </cell>
          <cell r="H1900" t="str">
            <v>No Value</v>
          </cell>
        </row>
        <row r="1901">
          <cell r="A1901" t="str">
            <v>2024M558BU_Anglo American Platinum Managed Operations</v>
          </cell>
          <cell r="B1901" t="str">
            <v>M558</v>
          </cell>
          <cell r="F1901" t="str">
            <v>Anglo American Platinum Managed Operations</v>
          </cell>
          <cell r="G1901">
            <v>2024</v>
          </cell>
          <cell r="H1901" t="str">
            <v>No Value</v>
          </cell>
        </row>
        <row r="1902">
          <cell r="A1902" t="str">
            <v>2024M559BU_Anglo American Platinum Managed Operations</v>
          </cell>
          <cell r="B1902" t="str">
            <v>M559</v>
          </cell>
          <cell r="C1902" t="str">
            <v>Rand million</v>
          </cell>
          <cell r="F1902" t="str">
            <v>Anglo American Platinum Managed Operations</v>
          </cell>
          <cell r="G1902">
            <v>2024</v>
          </cell>
          <cell r="H1902" t="str">
            <v>No Value</v>
          </cell>
        </row>
        <row r="1903">
          <cell r="A1903" t="str">
            <v>2024M560BU_Anglo American Platinum Managed Operations</v>
          </cell>
          <cell r="B1903" t="str">
            <v>M560</v>
          </cell>
          <cell r="C1903" t="str">
            <v>Rand million</v>
          </cell>
          <cell r="F1903" t="str">
            <v>Anglo American Platinum Managed Operations</v>
          </cell>
          <cell r="G1903">
            <v>2024</v>
          </cell>
          <cell r="H1903" t="str">
            <v>No Value</v>
          </cell>
        </row>
        <row r="1904">
          <cell r="A1904" t="str">
            <v>2024M561BU_Anglo American Platinum Managed Operations</v>
          </cell>
          <cell r="B1904" t="str">
            <v>M561</v>
          </cell>
          <cell r="C1904" t="str">
            <v>Rand million</v>
          </cell>
          <cell r="F1904" t="str">
            <v>Anglo American Platinum Managed Operations</v>
          </cell>
          <cell r="G1904">
            <v>2024</v>
          </cell>
          <cell r="H1904" t="str">
            <v>No Value</v>
          </cell>
        </row>
        <row r="1905">
          <cell r="A1905" t="str">
            <v>2024M562BU_Anglo American Platinum Managed Operations</v>
          </cell>
          <cell r="B1905" t="str">
            <v>M562</v>
          </cell>
          <cell r="C1905" t="str">
            <v>Rand million</v>
          </cell>
          <cell r="F1905" t="str">
            <v>Anglo American Platinum Managed Operations</v>
          </cell>
          <cell r="G1905">
            <v>2024</v>
          </cell>
          <cell r="H1905" t="str">
            <v>No Value</v>
          </cell>
        </row>
        <row r="1906">
          <cell r="A1906" t="str">
            <v>2024M563BU_Anglo American Platinum Managed Operations</v>
          </cell>
          <cell r="B1906" t="str">
            <v>M563</v>
          </cell>
          <cell r="F1906" t="str">
            <v>Anglo American Platinum Managed Operations</v>
          </cell>
          <cell r="G1906">
            <v>2024</v>
          </cell>
          <cell r="H1906" t="str">
            <v>No Value</v>
          </cell>
        </row>
        <row r="1907">
          <cell r="A1907" t="str">
            <v>2024M564BU_Anglo American Platinum Managed Operations</v>
          </cell>
          <cell r="B1907" t="str">
            <v>M564</v>
          </cell>
          <cell r="F1907" t="str">
            <v>Anglo American Platinum Managed Operations</v>
          </cell>
          <cell r="G1907">
            <v>2024</v>
          </cell>
          <cell r="H1907" t="str">
            <v>No Value</v>
          </cell>
        </row>
        <row r="1908">
          <cell r="A1908" t="str">
            <v>2024M565BU_Anglo American Platinum Managed Operations</v>
          </cell>
          <cell r="B1908" t="str">
            <v>M565</v>
          </cell>
          <cell r="F1908" t="str">
            <v>Anglo American Platinum Managed Operations</v>
          </cell>
          <cell r="G1908">
            <v>2024</v>
          </cell>
          <cell r="H1908" t="str">
            <v>No Value</v>
          </cell>
        </row>
        <row r="1909">
          <cell r="A1909" t="str">
            <v>2024M566BU_Anglo American Platinum Managed Operations</v>
          </cell>
          <cell r="B1909" t="str">
            <v>M566</v>
          </cell>
          <cell r="F1909" t="str">
            <v>Anglo American Platinum Managed Operations</v>
          </cell>
          <cell r="G1909">
            <v>2024</v>
          </cell>
          <cell r="H1909" t="str">
            <v>No Value</v>
          </cell>
        </row>
        <row r="1910">
          <cell r="A1910" t="str">
            <v>2024M567BU_Anglo American Platinum Managed Operations</v>
          </cell>
          <cell r="B1910" t="str">
            <v>M567</v>
          </cell>
          <cell r="F1910" t="str">
            <v>Anglo American Platinum Managed Operations</v>
          </cell>
          <cell r="G1910">
            <v>2024</v>
          </cell>
          <cell r="H1910" t="str">
            <v>No Value</v>
          </cell>
        </row>
        <row r="1911">
          <cell r="A1911" t="str">
            <v>2023M658BU_Anglo American Platinum Managed Operations</v>
          </cell>
          <cell r="B1911" t="str">
            <v>M658</v>
          </cell>
          <cell r="F1911" t="str">
            <v>Anglo American Platinum Managed Operations</v>
          </cell>
          <cell r="G1911">
            <v>2023</v>
          </cell>
          <cell r="H1911" t="str">
            <v>We have a recognition agreement which ensures due diligence wrt to freedom of association. Risks are minimal as we monitor this monthly</v>
          </cell>
        </row>
        <row r="1912">
          <cell r="A1912" t="str">
            <v>2022M658BU_Anglo American Platinum Managed Operations</v>
          </cell>
          <cell r="B1912" t="str">
            <v>M658</v>
          </cell>
          <cell r="F1912" t="str">
            <v>Anglo American Platinum Managed Operations</v>
          </cell>
          <cell r="G1912">
            <v>2022</v>
          </cell>
          <cell r="H1912" t="str">
            <v>We have a recognition agreement which ensures due diligence wrt to freedom of association. Risks are minimal as we monitor this monthly</v>
          </cell>
        </row>
        <row r="1913">
          <cell r="A1913" t="str">
            <v>2022M659BU_Anglo American Platinum Managed Operations</v>
          </cell>
          <cell r="B1913" t="str">
            <v>M659</v>
          </cell>
          <cell r="F1913" t="str">
            <v>Anglo American Platinum Managed Operations</v>
          </cell>
          <cell r="G1913">
            <v>2022</v>
          </cell>
          <cell r="H1913">
            <v>0</v>
          </cell>
        </row>
        <row r="1914">
          <cell r="A1914" t="str">
            <v>2023M659BU_Anglo American Platinum Managed Operations</v>
          </cell>
          <cell r="B1914" t="str">
            <v>M659</v>
          </cell>
          <cell r="F1914" t="str">
            <v>Anglo American Platinum Managed Operations</v>
          </cell>
          <cell r="G1914">
            <v>2023</v>
          </cell>
          <cell r="H1914">
            <v>0</v>
          </cell>
        </row>
        <row r="1915">
          <cell r="A1915" t="str">
            <v>2022M660BU_Anglo American Platinum Managed Operations</v>
          </cell>
          <cell r="B1915" t="str">
            <v>M660</v>
          </cell>
          <cell r="F1915" t="str">
            <v>Anglo American Platinum Managed Operations</v>
          </cell>
          <cell r="G1915">
            <v>2022</v>
          </cell>
          <cell r="H1915">
            <v>0</v>
          </cell>
        </row>
        <row r="1916">
          <cell r="A1916" t="str">
            <v>2023M660BU_Anglo American Platinum Managed Operations</v>
          </cell>
          <cell r="B1916" t="str">
            <v>M660</v>
          </cell>
          <cell r="F1916" t="str">
            <v>Anglo American Platinum Managed Operations</v>
          </cell>
          <cell r="G1916">
            <v>2023</v>
          </cell>
          <cell r="H1916">
            <v>0</v>
          </cell>
        </row>
        <row r="1917">
          <cell r="A1917" t="str">
            <v>2023M663BU_Anglo American Platinum Managed Operations</v>
          </cell>
          <cell r="B1917" t="str">
            <v>M663</v>
          </cell>
          <cell r="F1917" t="str">
            <v>Anglo American Platinum Managed Operations</v>
          </cell>
          <cell r="G1917">
            <v>2023</v>
          </cell>
          <cell r="H1917" t="str">
            <v>The hourly living wage for a single adult individual employed full-time without children in South Africa is R39 per hour.
The lowest-paid employees earn above this rate across all our sites and operations.</v>
          </cell>
        </row>
        <row r="1918">
          <cell r="A1918" t="str">
            <v>2022M663BU_Anglo American Platinum Managed Operations</v>
          </cell>
          <cell r="B1918" t="str">
            <v>M663</v>
          </cell>
          <cell r="F1918" t="str">
            <v>Anglo American Platinum Managed Operations</v>
          </cell>
          <cell r="G1918">
            <v>2022</v>
          </cell>
          <cell r="H1918" t="str">
            <v>The hourly living wage for a single adult individual employed full-time without children in South Africa is R39 per hour.
The lowest-paid employees earn above this rate across all our sites and operations.</v>
          </cell>
        </row>
        <row r="1919">
          <cell r="A1919" t="str">
            <v>2022M673BU_Anglo American Platinum Managed Operations</v>
          </cell>
          <cell r="B1919" t="str">
            <v>M673</v>
          </cell>
          <cell r="F1919" t="str">
            <v>Anglo American Platinum Managed Operations</v>
          </cell>
          <cell r="G1919">
            <v>2022</v>
          </cell>
          <cell r="H1919">
            <v>2687</v>
          </cell>
        </row>
        <row r="1920">
          <cell r="A1920" t="str">
            <v>2024M673BU_Anglo American Platinum Managed Operations</v>
          </cell>
          <cell r="B1920" t="str">
            <v>M673</v>
          </cell>
          <cell r="F1920" t="str">
            <v>Anglo American Platinum Managed Operations</v>
          </cell>
          <cell r="G1920">
            <v>2024</v>
          </cell>
          <cell r="H1920" t="str">
            <v>No Value</v>
          </cell>
        </row>
        <row r="1921">
          <cell r="A1921" t="str">
            <v>2023M673BU_Anglo American Platinum Managed Operations</v>
          </cell>
          <cell r="B1921" t="str">
            <v>M673</v>
          </cell>
          <cell r="F1921" t="str">
            <v>Anglo American Platinum Managed Operations</v>
          </cell>
          <cell r="G1921">
            <v>2023</v>
          </cell>
          <cell r="H1921">
            <v>2548</v>
          </cell>
        </row>
        <row r="1922">
          <cell r="A1922" t="str">
            <v>2023M674BU_Anglo American Platinum Managed Operations</v>
          </cell>
          <cell r="B1922" t="str">
            <v>M674</v>
          </cell>
          <cell r="F1922" t="str">
            <v>Anglo American Platinum Managed Operations</v>
          </cell>
          <cell r="G1922">
            <v>2023</v>
          </cell>
          <cell r="H1922">
            <v>71</v>
          </cell>
        </row>
        <row r="1923">
          <cell r="A1923" t="str">
            <v>2024M674BU_Anglo American Platinum Managed Operations</v>
          </cell>
          <cell r="B1923" t="str">
            <v>M674</v>
          </cell>
          <cell r="F1923" t="str">
            <v>Anglo American Platinum Managed Operations</v>
          </cell>
          <cell r="G1923">
            <v>2024</v>
          </cell>
          <cell r="H1923" t="str">
            <v>No Value</v>
          </cell>
        </row>
        <row r="1924">
          <cell r="A1924" t="str">
            <v>2022M674BU_Anglo American Platinum Managed Operations</v>
          </cell>
          <cell r="B1924" t="str">
            <v>M674</v>
          </cell>
          <cell r="F1924" t="str">
            <v>Anglo American Platinum Managed Operations</v>
          </cell>
          <cell r="G1924">
            <v>2022</v>
          </cell>
          <cell r="H1924">
            <v>165</v>
          </cell>
        </row>
        <row r="1925">
          <cell r="A1925" t="str">
            <v>2023M675BU_Anglo American Platinum Managed Operations</v>
          </cell>
          <cell r="B1925" t="str">
            <v>M675</v>
          </cell>
          <cell r="F1925" t="str">
            <v>Anglo American Platinum Managed Operations</v>
          </cell>
          <cell r="G1925">
            <v>2023</v>
          </cell>
          <cell r="H1925">
            <v>1849</v>
          </cell>
        </row>
        <row r="1926">
          <cell r="A1926" t="str">
            <v>2022M675BU_Anglo American Platinum Managed Operations</v>
          </cell>
          <cell r="B1926" t="str">
            <v>M675</v>
          </cell>
          <cell r="F1926" t="str">
            <v>Anglo American Platinum Managed Operations</v>
          </cell>
          <cell r="G1926">
            <v>2022</v>
          </cell>
          <cell r="H1926">
            <v>1572</v>
          </cell>
        </row>
        <row r="1927">
          <cell r="A1927" t="str">
            <v>2024M675BU_Anglo American Platinum Managed Operations</v>
          </cell>
          <cell r="B1927" t="str">
            <v>M675</v>
          </cell>
          <cell r="F1927" t="str">
            <v>Anglo American Platinum Managed Operations</v>
          </cell>
          <cell r="G1927">
            <v>2024</v>
          </cell>
          <cell r="H1927" t="str">
            <v>No Value</v>
          </cell>
        </row>
        <row r="1928">
          <cell r="A1928" t="str">
            <v>2023M676BU_Anglo American Platinum Managed Operations</v>
          </cell>
          <cell r="B1928" t="str">
            <v>M676</v>
          </cell>
          <cell r="F1928" t="str">
            <v>Anglo American Platinum Managed Operations</v>
          </cell>
          <cell r="G1928">
            <v>2023</v>
          </cell>
          <cell r="H1928">
            <v>442</v>
          </cell>
        </row>
        <row r="1929">
          <cell r="A1929" t="str">
            <v>2022M676BU_Anglo American Platinum Managed Operations</v>
          </cell>
          <cell r="B1929" t="str">
            <v>M676</v>
          </cell>
          <cell r="F1929" t="str">
            <v>Anglo American Platinum Managed Operations</v>
          </cell>
          <cell r="G1929">
            <v>2022</v>
          </cell>
          <cell r="H1929">
            <v>628</v>
          </cell>
        </row>
        <row r="1930">
          <cell r="A1930" t="str">
            <v>2024M676BU_Anglo American Platinum Managed Operations</v>
          </cell>
          <cell r="B1930" t="str">
            <v>M676</v>
          </cell>
          <cell r="F1930" t="str">
            <v>Anglo American Platinum Managed Operations</v>
          </cell>
          <cell r="G1930">
            <v>2024</v>
          </cell>
          <cell r="H1930" t="str">
            <v>No Value</v>
          </cell>
        </row>
        <row r="1931">
          <cell r="A1931" t="str">
            <v>2023M677BU_Anglo American Platinum Managed Operations</v>
          </cell>
          <cell r="B1931" t="str">
            <v>M677</v>
          </cell>
          <cell r="F1931" t="str">
            <v>Anglo American Platinum Managed Operations</v>
          </cell>
          <cell r="G1931">
            <v>2023</v>
          </cell>
          <cell r="H1931">
            <v>169</v>
          </cell>
        </row>
        <row r="1932">
          <cell r="A1932" t="str">
            <v>2024M677BU_Anglo American Platinum Managed Operations</v>
          </cell>
          <cell r="B1932" t="str">
            <v>M677</v>
          </cell>
          <cell r="F1932" t="str">
            <v>Anglo American Platinum Managed Operations</v>
          </cell>
          <cell r="G1932">
            <v>2024</v>
          </cell>
          <cell r="H1932" t="str">
            <v>No Value</v>
          </cell>
        </row>
        <row r="1933">
          <cell r="A1933" t="str">
            <v>2022M677BU_Anglo American Platinum Managed Operations</v>
          </cell>
          <cell r="B1933" t="str">
            <v>M677</v>
          </cell>
          <cell r="F1933" t="str">
            <v>Anglo American Platinum Managed Operations</v>
          </cell>
          <cell r="G1933">
            <v>2022</v>
          </cell>
          <cell r="H1933">
            <v>279</v>
          </cell>
        </row>
        <row r="1934">
          <cell r="A1934" t="str">
            <v>2023M678BU_Anglo American Platinum Managed Operations</v>
          </cell>
          <cell r="B1934" t="str">
            <v>M678</v>
          </cell>
          <cell r="F1934" t="str">
            <v>Anglo American Platinum Managed Operations</v>
          </cell>
          <cell r="G1934">
            <v>2023</v>
          </cell>
          <cell r="H1934">
            <v>16</v>
          </cell>
        </row>
        <row r="1935">
          <cell r="A1935" t="str">
            <v>2022M678BU_Anglo American Platinum Managed Operations</v>
          </cell>
          <cell r="B1935" t="str">
            <v>M678</v>
          </cell>
          <cell r="F1935" t="str">
            <v>Anglo American Platinum Managed Operations</v>
          </cell>
          <cell r="G1935">
            <v>2022</v>
          </cell>
          <cell r="H1935">
            <v>43</v>
          </cell>
        </row>
        <row r="1936">
          <cell r="A1936" t="str">
            <v>2024M678BU_Anglo American Platinum Managed Operations</v>
          </cell>
          <cell r="B1936" t="str">
            <v>M678</v>
          </cell>
          <cell r="F1936" t="str">
            <v>Anglo American Platinum Managed Operations</v>
          </cell>
          <cell r="G1936">
            <v>2024</v>
          </cell>
          <cell r="H1936" t="str">
            <v>No Value</v>
          </cell>
        </row>
        <row r="1937">
          <cell r="A1937" t="str">
            <v>2024M679BU_Anglo American Platinum Managed Operations</v>
          </cell>
          <cell r="B1937" t="str">
            <v>M679</v>
          </cell>
          <cell r="F1937" t="str">
            <v>Anglo American Platinum Managed Operations</v>
          </cell>
          <cell r="G1937">
            <v>2024</v>
          </cell>
          <cell r="H1937" t="str">
            <v>No Value</v>
          </cell>
        </row>
        <row r="1938">
          <cell r="A1938" t="str">
            <v>2023M679BU_Anglo American Platinum Managed Operations</v>
          </cell>
          <cell r="B1938" t="str">
            <v>M679</v>
          </cell>
          <cell r="F1938" t="str">
            <v>Anglo American Platinum Managed Operations</v>
          </cell>
          <cell r="G1938">
            <v>2023</v>
          </cell>
          <cell r="H1938">
            <v>1</v>
          </cell>
        </row>
        <row r="1939">
          <cell r="A1939" t="str">
            <v>2022M680BU_Anglo American Platinum Managed Operations</v>
          </cell>
          <cell r="B1939" t="str">
            <v>M680</v>
          </cell>
          <cell r="F1939" t="str">
            <v>Anglo American Platinum Managed Operations</v>
          </cell>
          <cell r="G1939">
            <v>2022</v>
          </cell>
          <cell r="H1939">
            <v>2687</v>
          </cell>
        </row>
        <row r="1940">
          <cell r="A1940" t="str">
            <v>2024M680BU_Anglo American Platinum Managed Operations</v>
          </cell>
          <cell r="B1940" t="str">
            <v>M680</v>
          </cell>
          <cell r="F1940" t="str">
            <v>Anglo American Platinum Managed Operations</v>
          </cell>
          <cell r="G1940">
            <v>2024</v>
          </cell>
          <cell r="H1940" t="str">
            <v>No Value</v>
          </cell>
        </row>
        <row r="1941">
          <cell r="A1941" t="str">
            <v>2023M681BU_Anglo American Platinum Managed Operations</v>
          </cell>
          <cell r="B1941" t="str">
            <v>M681</v>
          </cell>
          <cell r="F1941" t="str">
            <v>Anglo American Platinum Managed Operations</v>
          </cell>
          <cell r="G1941">
            <v>2023</v>
          </cell>
          <cell r="H1941">
            <v>2548</v>
          </cell>
        </row>
        <row r="1942">
          <cell r="A1942" t="str">
            <v>2024M681BU_Anglo American Platinum Managed Operations</v>
          </cell>
          <cell r="B1942" t="str">
            <v>M681</v>
          </cell>
          <cell r="F1942" t="str">
            <v>Anglo American Platinum Managed Operations</v>
          </cell>
          <cell r="G1942">
            <v>2024</v>
          </cell>
          <cell r="H1942" t="str">
            <v>No Value</v>
          </cell>
        </row>
        <row r="1943">
          <cell r="A1943" t="str">
            <v>2022M681BU_Anglo American Platinum Managed Operations</v>
          </cell>
          <cell r="B1943" t="str">
            <v>M681</v>
          </cell>
          <cell r="F1943" t="str">
            <v>Anglo American Platinum Managed Operations</v>
          </cell>
          <cell r="G1943">
            <v>2022</v>
          </cell>
          <cell r="H1943">
            <v>2687</v>
          </cell>
        </row>
        <row r="1944">
          <cell r="A1944" t="str">
            <v>2023M685BU_Anglo American Platinum Managed Operations</v>
          </cell>
          <cell r="B1944" t="str">
            <v>M685</v>
          </cell>
          <cell r="F1944" t="str">
            <v>Anglo American Platinum Managed Operations</v>
          </cell>
          <cell r="G1944">
            <v>2023</v>
          </cell>
          <cell r="H1944">
            <v>2548</v>
          </cell>
        </row>
        <row r="1945">
          <cell r="A1945" t="str">
            <v>2022M685BU_Anglo American Platinum Managed Operations</v>
          </cell>
          <cell r="B1945" t="str">
            <v>M685</v>
          </cell>
          <cell r="F1945" t="str">
            <v>Anglo American Platinum Managed Operations</v>
          </cell>
          <cell r="G1945">
            <v>2022</v>
          </cell>
          <cell r="H1945">
            <v>2687</v>
          </cell>
        </row>
        <row r="1946">
          <cell r="A1946" t="str">
            <v>2024M685BU_Anglo American Platinum Managed Operations</v>
          </cell>
          <cell r="B1946" t="str">
            <v>M685</v>
          </cell>
          <cell r="F1946" t="str">
            <v>Anglo American Platinum Managed Operations</v>
          </cell>
          <cell r="G1946">
            <v>2024</v>
          </cell>
          <cell r="H1946" t="str">
            <v>No Value</v>
          </cell>
        </row>
        <row r="1947">
          <cell r="A1947" t="str">
            <v>2022M686BU_Anglo American Platinum Managed Operations</v>
          </cell>
          <cell r="B1947" t="str">
            <v>M686</v>
          </cell>
          <cell r="F1947" t="str">
            <v>Anglo American Platinum Managed Operations</v>
          </cell>
          <cell r="G1947">
            <v>2022</v>
          </cell>
          <cell r="H1947">
            <v>195</v>
          </cell>
        </row>
        <row r="1948">
          <cell r="A1948" t="str">
            <v>2023M686BU_Anglo American Platinum Managed Operations</v>
          </cell>
          <cell r="B1948" t="str">
            <v>M686</v>
          </cell>
          <cell r="F1948" t="str">
            <v>Anglo American Platinum Managed Operations</v>
          </cell>
          <cell r="G1948">
            <v>2023</v>
          </cell>
          <cell r="H1948">
            <v>130</v>
          </cell>
        </row>
        <row r="1949">
          <cell r="A1949" t="str">
            <v>2024M686BU_Anglo American Platinum Managed Operations</v>
          </cell>
          <cell r="B1949" t="str">
            <v>M686</v>
          </cell>
          <cell r="F1949" t="str">
            <v>Anglo American Platinum Managed Operations</v>
          </cell>
          <cell r="G1949">
            <v>2024</v>
          </cell>
          <cell r="H1949" t="str">
            <v>No Value</v>
          </cell>
        </row>
        <row r="1950">
          <cell r="A1950" t="str">
            <v>2023M687BU_Anglo American Platinum Managed Operations</v>
          </cell>
          <cell r="B1950" t="str">
            <v>M687</v>
          </cell>
          <cell r="F1950" t="str">
            <v>Anglo American Platinum Managed Operations</v>
          </cell>
          <cell r="G1950">
            <v>2023</v>
          </cell>
          <cell r="H1950">
            <v>727</v>
          </cell>
        </row>
        <row r="1951">
          <cell r="A1951" t="str">
            <v>2024M687BU_Anglo American Platinum Managed Operations</v>
          </cell>
          <cell r="B1951" t="str">
            <v>M687</v>
          </cell>
          <cell r="F1951" t="str">
            <v>Anglo American Platinum Managed Operations</v>
          </cell>
          <cell r="G1951">
            <v>2024</v>
          </cell>
          <cell r="H1951" t="str">
            <v>No Value</v>
          </cell>
        </row>
        <row r="1952">
          <cell r="A1952" t="str">
            <v>2022M687BU_Anglo American Platinum Managed Operations</v>
          </cell>
          <cell r="B1952" t="str">
            <v>M687</v>
          </cell>
          <cell r="F1952" t="str">
            <v>Anglo American Platinum Managed Operations</v>
          </cell>
          <cell r="G1952">
            <v>2022</v>
          </cell>
          <cell r="H1952">
            <v>791</v>
          </cell>
        </row>
        <row r="1953">
          <cell r="A1953" t="str">
            <v>2023M688BU_Anglo American Platinum Managed Operations</v>
          </cell>
          <cell r="B1953" t="str">
            <v>M688</v>
          </cell>
          <cell r="F1953" t="str">
            <v>Anglo American Platinum Managed Operations</v>
          </cell>
          <cell r="G1953">
            <v>2023</v>
          </cell>
          <cell r="H1953">
            <v>1691</v>
          </cell>
        </row>
        <row r="1954">
          <cell r="A1954" t="str">
            <v>2022M688BU_Anglo American Platinum Managed Operations</v>
          </cell>
          <cell r="B1954" t="str">
            <v>M688</v>
          </cell>
          <cell r="F1954" t="str">
            <v>Anglo American Platinum Managed Operations</v>
          </cell>
          <cell r="G1954">
            <v>2022</v>
          </cell>
          <cell r="H1954">
            <v>1701</v>
          </cell>
        </row>
        <row r="1955">
          <cell r="A1955" t="str">
            <v>2024M688BU_Anglo American Platinum Managed Operations</v>
          </cell>
          <cell r="B1955" t="str">
            <v>M688</v>
          </cell>
          <cell r="F1955" t="str">
            <v>Anglo American Platinum Managed Operations</v>
          </cell>
          <cell r="G1955">
            <v>2024</v>
          </cell>
          <cell r="H1955" t="str">
            <v>No Value</v>
          </cell>
        </row>
        <row r="1956">
          <cell r="A1956" t="str">
            <v>2022M689BU_Anglo American Platinum Managed Operations</v>
          </cell>
          <cell r="B1956" t="str">
            <v>M689</v>
          </cell>
          <cell r="F1956" t="str">
            <v>Anglo American Platinum Managed Operations</v>
          </cell>
          <cell r="G1956">
            <v>2022</v>
          </cell>
          <cell r="H1956">
            <v>0.22550000000000001</v>
          </cell>
        </row>
        <row r="1957">
          <cell r="A1957" t="str">
            <v>2024M689BU_Anglo American Platinum Managed Operations</v>
          </cell>
          <cell r="B1957" t="str">
            <v>M689</v>
          </cell>
          <cell r="F1957" t="str">
            <v>Anglo American Platinum Managed Operations</v>
          </cell>
          <cell r="G1957">
            <v>2024</v>
          </cell>
          <cell r="H1957" t="str">
            <v>No Value</v>
          </cell>
        </row>
        <row r="1958">
          <cell r="A1958" t="str">
            <v>2023M689BU_Anglo American Platinum Managed Operations</v>
          </cell>
          <cell r="B1958" t="str">
            <v>M689</v>
          </cell>
          <cell r="F1958" t="str">
            <v>Anglo American Platinum Managed Operations</v>
          </cell>
          <cell r="G1958">
            <v>2023</v>
          </cell>
          <cell r="H1958">
            <v>19</v>
          </cell>
        </row>
        <row r="1959">
          <cell r="A1959" t="str">
            <v>2023M698BU_Anglo American Platinum Managed Operations</v>
          </cell>
          <cell r="B1959" t="str">
            <v>M698</v>
          </cell>
          <cell r="F1959" t="str">
            <v>Anglo American Platinum Managed Operations</v>
          </cell>
          <cell r="G1959">
            <v>2023</v>
          </cell>
          <cell r="H1959">
            <v>2548</v>
          </cell>
        </row>
        <row r="1960">
          <cell r="A1960" t="str">
            <v>2022M698BU_Anglo American Platinum Managed Operations</v>
          </cell>
          <cell r="B1960" t="str">
            <v>M698</v>
          </cell>
          <cell r="F1960" t="str">
            <v>Anglo American Platinum Managed Operations</v>
          </cell>
          <cell r="G1960">
            <v>2022</v>
          </cell>
          <cell r="H1960">
            <v>2687</v>
          </cell>
        </row>
        <row r="1961">
          <cell r="A1961" t="str">
            <v>2022M699BU_Anglo American Platinum Managed Operations</v>
          </cell>
          <cell r="B1961" t="str">
            <v>M699</v>
          </cell>
          <cell r="F1961" t="str">
            <v>Anglo American Platinum Managed Operations</v>
          </cell>
          <cell r="G1961">
            <v>2022</v>
          </cell>
          <cell r="H1961">
            <v>2687</v>
          </cell>
        </row>
        <row r="1962">
          <cell r="A1962" t="str">
            <v>2023M699BU_Anglo American Platinum Managed Operations</v>
          </cell>
          <cell r="B1962" t="str">
            <v>M699</v>
          </cell>
          <cell r="F1962" t="str">
            <v>Anglo American Platinum Managed Operations</v>
          </cell>
          <cell r="G1962">
            <v>2023</v>
          </cell>
          <cell r="H1962">
            <v>2548</v>
          </cell>
        </row>
        <row r="1963">
          <cell r="A1963" t="str">
            <v>2024M76BU_Anglo American Platinum Managed Operations</v>
          </cell>
          <cell r="B1963" t="str">
            <v>M76</v>
          </cell>
          <cell r="F1963" t="str">
            <v>Anglo American Platinum Managed Operations</v>
          </cell>
          <cell r="G1963">
            <v>2024</v>
          </cell>
          <cell r="H1963" t="str">
            <v>No Value</v>
          </cell>
        </row>
        <row r="1964">
          <cell r="A1964" t="str">
            <v>2022M76BU_Anglo American Platinum Managed Operations</v>
          </cell>
          <cell r="B1964" t="str">
            <v>M76</v>
          </cell>
          <cell r="F1964" t="str">
            <v>Anglo American Platinum Managed Operations</v>
          </cell>
          <cell r="G1964">
            <v>2022</v>
          </cell>
          <cell r="H1964" t="str">
            <v>n/a</v>
          </cell>
        </row>
        <row r="1965">
          <cell r="A1965" t="str">
            <v>2023M76</v>
          </cell>
          <cell r="B1965" t="str">
            <v>M76</v>
          </cell>
          <cell r="G1965">
            <v>2023</v>
          </cell>
          <cell r="H1965">
            <v>0</v>
          </cell>
        </row>
        <row r="1966">
          <cell r="A1966" t="str">
            <v>2022M77BU_Anglo American Platinum Managed Operations</v>
          </cell>
          <cell r="B1966" t="str">
            <v>M77</v>
          </cell>
          <cell r="F1966" t="str">
            <v>Anglo American Platinum Managed Operations</v>
          </cell>
          <cell r="G1966">
            <v>2022</v>
          </cell>
          <cell r="H1966" t="str">
            <v>n/a</v>
          </cell>
        </row>
        <row r="1967">
          <cell r="A1967" t="str">
            <v>2024M77BU_Anglo American Platinum Managed Operations</v>
          </cell>
          <cell r="B1967" t="str">
            <v>M77</v>
          </cell>
          <cell r="F1967" t="str">
            <v>Anglo American Platinum Managed Operations</v>
          </cell>
          <cell r="G1967">
            <v>2024</v>
          </cell>
          <cell r="H1967" t="str">
            <v>No Value</v>
          </cell>
        </row>
        <row r="1968">
          <cell r="A1968" t="str">
            <v>2023M77</v>
          </cell>
          <cell r="B1968" t="str">
            <v>M77</v>
          </cell>
          <cell r="G1968">
            <v>2023</v>
          </cell>
          <cell r="H1968">
            <v>0</v>
          </cell>
        </row>
        <row r="1969">
          <cell r="A1969" t="str">
            <v>2025M357BU_Anglo American Platinum Managed Operations</v>
          </cell>
          <cell r="B1969" t="str">
            <v>M357</v>
          </cell>
          <cell r="F1969" t="str">
            <v>Anglo American Platinum Managed Operations</v>
          </cell>
          <cell r="G1969">
            <v>2025</v>
          </cell>
          <cell r="H1969">
            <v>11352</v>
          </cell>
        </row>
        <row r="1970">
          <cell r="A1970" t="str">
            <v>2025M356BU_Anglo American Platinum Managed Operations</v>
          </cell>
          <cell r="B1970" t="str">
            <v>M356</v>
          </cell>
          <cell r="F1970" t="str">
            <v>Anglo American Platinum Managed Operations</v>
          </cell>
          <cell r="G1970">
            <v>2025</v>
          </cell>
          <cell r="H1970">
            <v>12720</v>
          </cell>
        </row>
        <row r="1971">
          <cell r="A1971" t="str">
            <v>2025M355BU_Anglo American Platinum Managed Operations</v>
          </cell>
          <cell r="B1971" t="str">
            <v>M355</v>
          </cell>
          <cell r="F1971" t="str">
            <v>Anglo American Platinum Managed Operations</v>
          </cell>
          <cell r="G1971">
            <v>2025</v>
          </cell>
          <cell r="H1971">
            <v>7250</v>
          </cell>
        </row>
        <row r="1972">
          <cell r="A1972" t="str">
            <v>2025M354BU_Anglo American Platinum Managed Operations</v>
          </cell>
          <cell r="B1972" t="str">
            <v>M354</v>
          </cell>
          <cell r="F1972" t="str">
            <v>Anglo American Platinum Managed Operations</v>
          </cell>
          <cell r="G1972">
            <v>2025</v>
          </cell>
          <cell r="H1972">
            <v>31322.323627856065</v>
          </cell>
        </row>
        <row r="1973">
          <cell r="A1973" t="str">
            <v>2025M353BU_Anglo American Platinum Managed Operations</v>
          </cell>
          <cell r="B1973" t="str">
            <v>M353</v>
          </cell>
          <cell r="F1973" t="str">
            <v>Anglo American Platinum Managed Operations</v>
          </cell>
          <cell r="G1973">
            <v>2025</v>
          </cell>
          <cell r="H1973">
            <v>2844</v>
          </cell>
        </row>
        <row r="1974">
          <cell r="A1974" t="str">
            <v>2025M352BU_Anglo American Platinum Managed Operations</v>
          </cell>
          <cell r="B1974" t="str">
            <v>M352</v>
          </cell>
          <cell r="F1974" t="str">
            <v>Anglo American Platinum Managed Operations</v>
          </cell>
          <cell r="G1974">
            <v>2025</v>
          </cell>
          <cell r="H1974">
            <v>6894</v>
          </cell>
        </row>
        <row r="1975">
          <cell r="A1975" t="str">
            <v>2025M350BU_Anglo American Platinum Managed Operations</v>
          </cell>
          <cell r="B1975" t="str">
            <v>M350</v>
          </cell>
          <cell r="F1975" t="str">
            <v>Anglo American Platinum Managed Operations</v>
          </cell>
          <cell r="G1975">
            <v>2025</v>
          </cell>
          <cell r="H1975">
            <v>3800</v>
          </cell>
        </row>
        <row r="1976">
          <cell r="A1976" t="str">
            <v>2025M349BU_Anglo American Platinum Managed Operations</v>
          </cell>
          <cell r="B1976" t="str">
            <v>M349</v>
          </cell>
          <cell r="F1976" t="str">
            <v>Anglo American Platinum Managed Operations</v>
          </cell>
          <cell r="G1976">
            <v>2025</v>
          </cell>
          <cell r="H1976">
            <v>13538.628544221971</v>
          </cell>
        </row>
        <row r="1977">
          <cell r="A1977" t="str">
            <v>2025M348BU_Anglo American Platinum Managed Operations</v>
          </cell>
          <cell r="B1977" t="str">
            <v>M348</v>
          </cell>
          <cell r="F1977" t="str">
            <v>Anglo American Platinum Managed Operations</v>
          </cell>
          <cell r="G1977">
            <v>2025</v>
          </cell>
          <cell r="H1977">
            <v>14196.156131023899</v>
          </cell>
        </row>
        <row r="1978">
          <cell r="A1978" t="str">
            <v>2025M347BU_Anglo American Platinum Managed Operations</v>
          </cell>
          <cell r="B1978" t="str">
            <v>M347</v>
          </cell>
          <cell r="F1978" t="str">
            <v>Anglo American Platinum Managed Operations</v>
          </cell>
          <cell r="G1978">
            <v>2025</v>
          </cell>
          <cell r="H1978">
            <v>19614.463777161607</v>
          </cell>
        </row>
        <row r="1979">
          <cell r="A1979" t="str">
            <v>2025M345BU_Anglo American Platinum Managed Operations</v>
          </cell>
          <cell r="B1979" t="str">
            <v>M345</v>
          </cell>
          <cell r="F1979" t="str">
            <v>Anglo American Platinum Managed Operations</v>
          </cell>
          <cell r="G1979">
            <v>2025</v>
          </cell>
          <cell r="H1979">
            <v>11050.332263892558</v>
          </cell>
        </row>
        <row r="1980">
          <cell r="A1980" t="str">
            <v>2025M344BU_Anglo American Platinum Managed Operations</v>
          </cell>
          <cell r="B1980" t="str">
            <v>M344</v>
          </cell>
          <cell r="F1980" t="str">
            <v>Anglo American Platinum Managed Operations</v>
          </cell>
          <cell r="G1980">
            <v>2025</v>
          </cell>
          <cell r="H1980">
            <v>44860.952172078032</v>
          </cell>
        </row>
        <row r="1981">
          <cell r="A1981" t="str">
            <v>2025M342BU_Anglo American Platinum Managed Operations</v>
          </cell>
          <cell r="B1981" t="str">
            <v>M342</v>
          </cell>
          <cell r="F1981" t="str">
            <v>Anglo American Platinum Managed Operations</v>
          </cell>
          <cell r="G1981">
            <v>2025</v>
          </cell>
          <cell r="H1981">
            <v>346.7050738687135</v>
          </cell>
        </row>
        <row r="1982">
          <cell r="A1982" t="str">
            <v>2025M341BU_Anglo American Platinum Managed Operations</v>
          </cell>
          <cell r="B1982" t="str">
            <v>M341</v>
          </cell>
          <cell r="F1982" t="str">
            <v>Anglo American Platinum Managed Operations</v>
          </cell>
          <cell r="G1982">
            <v>2025</v>
          </cell>
          <cell r="H1982">
            <v>736.33913281687501</v>
          </cell>
        </row>
        <row r="1983">
          <cell r="A1983" t="str">
            <v>2025M343BU_Anglo American Platinum Managed Operations</v>
          </cell>
          <cell r="B1983" t="str">
            <v>M343</v>
          </cell>
          <cell r="F1983" t="str">
            <v>Anglo American Platinum Managed Operations</v>
          </cell>
          <cell r="G1983">
            <v>2025</v>
          </cell>
          <cell r="H1983">
            <v>1083.0442066855885</v>
          </cell>
        </row>
        <row r="1984">
          <cell r="A1984" t="str">
            <v>2025M339BU_Anglo American Platinum Managed Operations</v>
          </cell>
          <cell r="B1984" t="str">
            <v>M339</v>
          </cell>
          <cell r="F1984" t="str">
            <v>Anglo American Platinum Managed Operations</v>
          </cell>
          <cell r="G1984">
            <v>2025</v>
          </cell>
          <cell r="H1984">
            <v>96825</v>
          </cell>
        </row>
        <row r="1985">
          <cell r="A1985" t="str">
            <v>2025M338BU_Anglo American Platinum Managed Operations</v>
          </cell>
          <cell r="B1985" t="str">
            <v>M338</v>
          </cell>
          <cell r="F1985" t="str">
            <v>Anglo American Platinum Managed Operations</v>
          </cell>
          <cell r="G1985">
            <v>2025</v>
          </cell>
          <cell r="H1985">
            <v>3041</v>
          </cell>
        </row>
        <row r="1986">
          <cell r="A1986" t="str">
            <v>2025M340BU_Anglo American Platinum Managed Operations</v>
          </cell>
          <cell r="B1986" t="str">
            <v>M340</v>
          </cell>
          <cell r="F1986" t="str">
            <v>Anglo American Platinum Managed Operations</v>
          </cell>
          <cell r="G1986">
            <v>2025</v>
          </cell>
          <cell r="H1986">
            <v>66234</v>
          </cell>
        </row>
        <row r="1987">
          <cell r="A1987" t="str">
            <v>2025M337BU_Anglo American Platinum Managed Operations</v>
          </cell>
          <cell r="B1987" t="str">
            <v>M337</v>
          </cell>
          <cell r="F1987" t="str">
            <v>Anglo American Platinum Managed Operations</v>
          </cell>
          <cell r="G1987">
            <v>2025</v>
          </cell>
          <cell r="H1987">
            <v>0.63800000000000001</v>
          </cell>
        </row>
        <row r="1988">
          <cell r="A1988" t="str">
            <v>2025M391BU_Anglo American Platinum Managed Operations</v>
          </cell>
          <cell r="B1988" t="str">
            <v>M391</v>
          </cell>
          <cell r="F1988" t="str">
            <v>Anglo American Platinum Managed Operations</v>
          </cell>
          <cell r="G1988">
            <v>2025</v>
          </cell>
          <cell r="H1988">
            <v>2752.1027569205057</v>
          </cell>
        </row>
        <row r="1989">
          <cell r="A1989" t="str">
            <v>2025M390BU_Anglo American Platinum Managed Operations</v>
          </cell>
          <cell r="B1989" t="str">
            <v>M390</v>
          </cell>
          <cell r="F1989" t="str">
            <v>Anglo American Platinum Managed Operations</v>
          </cell>
          <cell r="G1989">
            <v>2025</v>
          </cell>
          <cell r="H1989">
            <v>4898.2258861673836</v>
          </cell>
        </row>
        <row r="1990">
          <cell r="A1990" t="str">
            <v>2025M388BU_Anglo American Platinum Managed Operations</v>
          </cell>
          <cell r="B1990" t="str">
            <v>M388</v>
          </cell>
          <cell r="F1990" t="str">
            <v>Anglo American Platinum Managed Operations</v>
          </cell>
          <cell r="G1990">
            <v>2025</v>
          </cell>
          <cell r="H1990">
            <v>5878.8825476162483</v>
          </cell>
        </row>
        <row r="1991">
          <cell r="A1991" t="str">
            <v>2025M387BU_Anglo American Platinum Managed Operations</v>
          </cell>
          <cell r="B1991" t="str">
            <v>M387</v>
          </cell>
          <cell r="F1991" t="str">
            <v>Anglo American Platinum Managed Operations</v>
          </cell>
          <cell r="G1991">
            <v>2025</v>
          </cell>
          <cell r="H1991">
            <v>323.20970029463518</v>
          </cell>
        </row>
        <row r="1992">
          <cell r="A1992" t="str">
            <v>2025M386BU_Anglo American Platinum Managed Operations</v>
          </cell>
          <cell r="B1992" t="str">
            <v>M386</v>
          </cell>
          <cell r="F1992" t="str">
            <v>Anglo American Platinum Managed Operations</v>
          </cell>
          <cell r="G1992">
            <v>2025</v>
          </cell>
          <cell r="H1992">
            <v>2588.2699685278594</v>
          </cell>
        </row>
        <row r="1993">
          <cell r="A1993" t="str">
            <v>2025M384BU_Anglo American Platinum Managed Operations</v>
          </cell>
          <cell r="B1993" t="str">
            <v>M384</v>
          </cell>
          <cell r="F1993" t="str">
            <v>Anglo American Platinum Managed Operations</v>
          </cell>
          <cell r="G1993">
            <v>2025</v>
          </cell>
          <cell r="H1993">
            <v>1880.267331926731</v>
          </cell>
        </row>
        <row r="1994">
          <cell r="A1994" t="str">
            <v>2025M383BU_Anglo American Platinum Managed Operations</v>
          </cell>
          <cell r="B1994" t="str">
            <v>M383</v>
          </cell>
          <cell r="F1994" t="str">
            <v>Anglo American Platinum Managed Operations</v>
          </cell>
          <cell r="G1994">
            <v>2025</v>
          </cell>
          <cell r="H1994">
            <v>3075.3124572151428</v>
          </cell>
        </row>
        <row r="1995">
          <cell r="A1995" t="str">
            <v>2025M382BU_Anglo American Platinum Managed Operations</v>
          </cell>
          <cell r="B1995" t="str">
            <v>M382</v>
          </cell>
          <cell r="F1995" t="str">
            <v>Anglo American Platinum Managed Operations</v>
          </cell>
          <cell r="G1995">
            <v>2025</v>
          </cell>
          <cell r="H1995">
            <v>7486.4958546952457</v>
          </cell>
        </row>
        <row r="1996">
          <cell r="A1996" t="str">
            <v>2025M380BU_Anglo American Platinum Managed Operations</v>
          </cell>
          <cell r="B1996" t="str">
            <v>M380</v>
          </cell>
          <cell r="F1996" t="str">
            <v>Anglo American Platinum Managed Operations</v>
          </cell>
          <cell r="G1996">
            <v>2025</v>
          </cell>
          <cell r="H1996">
            <v>7759.1498795429779</v>
          </cell>
        </row>
        <row r="1997">
          <cell r="A1997" t="str">
            <v>2025M751BU_Anglo American Platinum Managed Operations</v>
          </cell>
          <cell r="B1997" t="str">
            <v>M751</v>
          </cell>
          <cell r="F1997" t="str">
            <v>Anglo American Platinum Managed Operations</v>
          </cell>
          <cell r="G1997">
            <v>2025</v>
          </cell>
          <cell r="H1997">
            <v>0.38800000000000001</v>
          </cell>
        </row>
        <row r="1998">
          <cell r="A1998" t="str">
            <v>2025M752BU_Anglo American Platinum Managed Operations</v>
          </cell>
          <cell r="B1998" t="str">
            <v>M752</v>
          </cell>
          <cell r="F1998" t="str">
            <v>Anglo American Platinum Managed Operations</v>
          </cell>
          <cell r="G1998">
            <v>2025</v>
          </cell>
          <cell r="H1998">
            <v>0.27</v>
          </cell>
        </row>
        <row r="1999">
          <cell r="A1999" t="str">
            <v>2025M753BU_Anglo American Platinum Managed Operations</v>
          </cell>
          <cell r="B1999" t="str">
            <v>M753</v>
          </cell>
          <cell r="F1999" t="str">
            <v>Anglo American Platinum Managed Operations</v>
          </cell>
          <cell r="G1999">
            <v>2025</v>
          </cell>
          <cell r="H1999">
            <v>1.94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row r="4">
          <cell r="L4">
            <v>0.06</v>
          </cell>
          <cell r="M4">
            <v>7.0000000000000007E-2</v>
          </cell>
          <cell r="N4">
            <v>0.08</v>
          </cell>
          <cell r="O4">
            <v>0.08</v>
          </cell>
        </row>
        <row r="5">
          <cell r="L5">
            <v>0.76</v>
          </cell>
          <cell r="M5">
            <v>0.77</v>
          </cell>
          <cell r="N5">
            <v>0.74730000000000008</v>
          </cell>
          <cell r="O5">
            <v>0.75659999999999994</v>
          </cell>
        </row>
        <row r="6">
          <cell r="L6">
            <v>0.18</v>
          </cell>
          <cell r="M6">
            <v>0.16</v>
          </cell>
          <cell r="N6">
            <v>0.17</v>
          </cell>
          <cell r="O6">
            <v>0.17</v>
          </cell>
        </row>
        <row r="8">
          <cell r="L8">
            <v>0.3</v>
          </cell>
          <cell r="M8">
            <v>0.28999999999999998</v>
          </cell>
          <cell r="N8">
            <v>0.28999999999999998</v>
          </cell>
          <cell r="O8">
            <v>0.28420000000000001</v>
          </cell>
        </row>
        <row r="9">
          <cell r="L9">
            <v>0.23</v>
          </cell>
          <cell r="M9">
            <v>0.22</v>
          </cell>
          <cell r="N9">
            <v>0.22</v>
          </cell>
          <cell r="O9">
            <v>2.0999999999999999E-3</v>
          </cell>
        </row>
        <row r="13">
          <cell r="L13">
            <v>0.05</v>
          </cell>
          <cell r="M13">
            <v>0.09</v>
          </cell>
          <cell r="N13">
            <v>0.11410000000000001</v>
          </cell>
          <cell r="O13">
            <v>0.1258</v>
          </cell>
        </row>
        <row r="14">
          <cell r="L14">
            <v>1068</v>
          </cell>
          <cell r="M14">
            <v>917.6</v>
          </cell>
          <cell r="N14">
            <v>1082.5</v>
          </cell>
          <cell r="O14">
            <v>1189</v>
          </cell>
        </row>
        <row r="22">
          <cell r="L22">
            <v>0.92</v>
          </cell>
          <cell r="M22">
            <v>0.9325</v>
          </cell>
          <cell r="N22">
            <v>0.93669999999999998</v>
          </cell>
          <cell r="O22">
            <v>0.9345</v>
          </cell>
        </row>
      </sheetData>
      <sheetData sheetId="52" refreshError="1"/>
      <sheetData sheetId="5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cial"/>
      <sheetName val="Social_Assets"/>
      <sheetName val="Cat_Spent"/>
      <sheetName val="Cat_Summary"/>
      <sheetName val="ESG_Data"/>
      <sheetName val="CSI_Onsite"/>
      <sheetName val="SP_Book"/>
      <sheetName val="Reset_Book"/>
      <sheetName val="SNG_Div"/>
      <sheetName val="WeCare"/>
      <sheetName val="Data"/>
      <sheetName val="Ranking"/>
      <sheetName val="Summary_Format"/>
      <sheetName val="Gov_Sal"/>
    </sheetNames>
    <sheetDataSet>
      <sheetData sheetId="0"/>
      <sheetData sheetId="1"/>
      <sheetData sheetId="2"/>
      <sheetData sheetId="3"/>
      <sheetData sheetId="4">
        <row r="17">
          <cell r="M17">
            <v>388</v>
          </cell>
        </row>
      </sheetData>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min"/>
      <sheetName val="CI Team Template"/>
      <sheetName val="Dates"/>
      <sheetName val="Formula and Table Reference She"/>
      <sheetName val="⛓ Source"/>
      <sheetName val="Data Output"/>
      <sheetName val="Data Output (Old)"/>
      <sheetName val="Metric Data"/>
      <sheetName val="Metric Data (Old)"/>
      <sheetName val="Custom Tags"/>
      <sheetName val="📉 Framework Indices"/>
      <sheetName val="🟧 GRI"/>
      <sheetName val="Step 1 GRI Analysis"/>
      <sheetName val="Step 2 GRI Index"/>
      <sheetName val="🟪 SASB"/>
      <sheetName val="Step 1 Choose SASB Industry"/>
      <sheetName val="Step 2 SASB Analysis"/>
      <sheetName val="Step 3 SASB Index"/>
      <sheetName val="🟦 TCFD"/>
      <sheetName val="TCFD Questionnaire"/>
      <sheetName val="TCFD Analysis"/>
      <sheetName val="TCFD Index"/>
      <sheetName val="🌐 UNSDG"/>
      <sheetName val="Step 1 UNSDG Choose Goals"/>
      <sheetName val="Step 2 UNSDG Analysis"/>
      <sheetName val="Step 3 Index"/>
      <sheetName val="🟥 S&amp;P Global CSA"/>
      <sheetName val="CSA Mapped Data"/>
      <sheetName val="📈 Performance Tables"/>
      <sheetName val="Templates"/>
      <sheetName val="Annual Template"/>
      <sheetName val="Quarterly Template"/>
      <sheetName val="Monthly Template"/>
      <sheetName val="Multiple Dimensions"/>
      <sheetName val="Chart Templates"/>
      <sheetName val="PieDoughnut by Year"/>
      <sheetName val="PieDoughnut by Dimension"/>
      <sheetName val="BarColumn Chart by Year"/>
      <sheetName val="BarColumn Chart by Dimension"/>
      <sheetName val="1. Safety"/>
      <sheetName val="2. Health and Hygiene"/>
      <sheetName val="3. Environmental (quantitative)"/>
      <sheetName val="3. Environmental (qualitative)"/>
      <sheetName val="4. Social Performance &amp; CSI"/>
      <sheetName val="5. Water"/>
      <sheetName val="6. Production"/>
      <sheetName val="7.SHE | ISO"/>
      <sheetName val="8. Business Integrity"/>
      <sheetName val="9. Ethical Behaviour"/>
      <sheetName val="10. Procurement"/>
      <sheetName val="11.  Tax"/>
      <sheetName val="12.  EVG&amp;D"/>
      <sheetName val="13. Human Resources"/>
      <sheetName val="14. Governance"/>
      <sheetName val="15. Compliance and Risk Managem"/>
    </sheetNames>
    <sheetDataSet>
      <sheetData sheetId="0" refreshError="1"/>
      <sheetData sheetId="1" refreshError="1"/>
      <sheetData sheetId="2" refreshError="1">
        <row r="7">
          <cell r="C7" t="str">
            <v>2024</v>
          </cell>
        </row>
      </sheetData>
      <sheetData sheetId="3" refreshError="1"/>
      <sheetData sheetId="4" refreshError="1"/>
      <sheetData sheetId="5" refreshError="1">
        <row r="1">
          <cell r="A1" t="str">
            <v>Key</v>
          </cell>
          <cell r="B1" t="str">
            <v>Metric Code</v>
          </cell>
          <cell r="C1" t="str">
            <v>Notes</v>
          </cell>
          <cell r="D1" t="str">
            <v>Amended</v>
          </cell>
          <cell r="E1" t="str">
            <v>Year Amended</v>
          </cell>
          <cell r="F1" t="str">
            <v>Dimension</v>
          </cell>
          <cell r="G1" t="str">
            <v>Year</v>
          </cell>
          <cell r="H1" t="str">
            <v>Value</v>
          </cell>
        </row>
        <row r="2">
          <cell r="A2" t="str">
            <v>2023M52BU_Anglo American Platinum Managed Operations</v>
          </cell>
          <cell r="B2" t="str">
            <v>M52</v>
          </cell>
          <cell r="F2" t="str">
            <v>Anglo American Platinum Managed Operations</v>
          </cell>
          <cell r="G2">
            <v>2023</v>
          </cell>
          <cell r="H2">
            <v>7.55</v>
          </cell>
        </row>
        <row r="3">
          <cell r="A3" t="str">
            <v>2024M52BU_Anglo American Platinum Managed Operations</v>
          </cell>
          <cell r="B3" t="str">
            <v>M52</v>
          </cell>
          <cell r="F3" t="str">
            <v>Anglo American Platinum Managed Operations</v>
          </cell>
          <cell r="G3">
            <v>2024</v>
          </cell>
          <cell r="H3">
            <v>6.11</v>
          </cell>
        </row>
        <row r="4">
          <cell r="A4" t="str">
            <v>2022M52BU_Anglo American Platinum Managed Operations</v>
          </cell>
          <cell r="B4" t="str">
            <v>M52</v>
          </cell>
          <cell r="F4" t="str">
            <v>Anglo American Platinum Managed Operations</v>
          </cell>
          <cell r="G4">
            <v>2022</v>
          </cell>
          <cell r="H4">
            <v>8.3199999999999996E-2</v>
          </cell>
        </row>
        <row r="5">
          <cell r="A5" t="str">
            <v>2022M53BU_Anglo American Platinum Managed Operations</v>
          </cell>
          <cell r="B5" t="str">
            <v>M53</v>
          </cell>
          <cell r="F5" t="str">
            <v>Anglo American Platinum Managed Operations</v>
          </cell>
          <cell r="G5">
            <v>2022</v>
          </cell>
          <cell r="H5">
            <v>372515</v>
          </cell>
        </row>
        <row r="6">
          <cell r="A6" t="str">
            <v>2024M53BU_Anglo American Platinum Managed Operations</v>
          </cell>
          <cell r="B6" t="str">
            <v>M53</v>
          </cell>
          <cell r="F6" t="str">
            <v>Anglo American Platinum Managed Operations</v>
          </cell>
          <cell r="G6">
            <v>2024</v>
          </cell>
          <cell r="H6">
            <v>274839</v>
          </cell>
        </row>
        <row r="7">
          <cell r="A7" t="str">
            <v>2023M53BU_Anglo American Platinum Managed Operations</v>
          </cell>
          <cell r="B7" t="str">
            <v>M53</v>
          </cell>
          <cell r="F7" t="str">
            <v>Anglo American Platinum Managed Operations</v>
          </cell>
          <cell r="G7">
            <v>2023</v>
          </cell>
          <cell r="H7">
            <v>354125</v>
          </cell>
        </row>
        <row r="8">
          <cell r="A8" t="str">
            <v>2024M54BU_Anglo American Platinum Managed Operations</v>
          </cell>
          <cell r="B8" t="str">
            <v>M54</v>
          </cell>
          <cell r="F8" t="str">
            <v>Anglo American Platinum Managed Operations</v>
          </cell>
          <cell r="G8">
            <v>2024</v>
          </cell>
          <cell r="H8">
            <v>15685</v>
          </cell>
        </row>
        <row r="9">
          <cell r="A9" t="str">
            <v>2023M54BU_Anglo American Platinum Managed Operations</v>
          </cell>
          <cell r="B9" t="str">
            <v>M54</v>
          </cell>
          <cell r="F9" t="str">
            <v>Anglo American Platinum Managed Operations</v>
          </cell>
          <cell r="G9">
            <v>2023</v>
          </cell>
          <cell r="H9">
            <v>32501</v>
          </cell>
        </row>
        <row r="10">
          <cell r="A10" t="str">
            <v>2022M54BU_Anglo American Platinum Managed Operations</v>
          </cell>
          <cell r="B10" t="str">
            <v>M54</v>
          </cell>
          <cell r="F10" t="str">
            <v>Anglo American Platinum Managed Operations</v>
          </cell>
          <cell r="G10">
            <v>2022</v>
          </cell>
          <cell r="H10">
            <v>47107</v>
          </cell>
        </row>
        <row r="11">
          <cell r="A11" t="str">
            <v>2023M55BU_Anglo American Platinum Managed Operations</v>
          </cell>
          <cell r="B11" t="str">
            <v>M55</v>
          </cell>
          <cell r="F11" t="str">
            <v>Anglo American Platinum Managed Operations</v>
          </cell>
          <cell r="G11">
            <v>2023</v>
          </cell>
          <cell r="H11">
            <v>387705</v>
          </cell>
        </row>
        <row r="12">
          <cell r="A12" t="str">
            <v>2022M55BU_Anglo American Platinum Managed Operations</v>
          </cell>
          <cell r="B12" t="str">
            <v>M55</v>
          </cell>
          <cell r="F12" t="str">
            <v>Anglo American Platinum Managed Operations</v>
          </cell>
          <cell r="G12">
            <v>2022</v>
          </cell>
          <cell r="H12">
            <v>420418</v>
          </cell>
        </row>
        <row r="13">
          <cell r="A13" t="str">
            <v>2024M55BU_Anglo American Platinum Managed Operations</v>
          </cell>
          <cell r="B13" t="str">
            <v>M55</v>
          </cell>
          <cell r="F13" t="str">
            <v>Anglo American Platinum Managed Operations</v>
          </cell>
          <cell r="G13">
            <v>2024</v>
          </cell>
          <cell r="H13">
            <v>291838</v>
          </cell>
        </row>
        <row r="14">
          <cell r="A14" t="str">
            <v>2024M307BU_Anglo American Platinum Managed Operations</v>
          </cell>
          <cell r="B14" t="str">
            <v>M307</v>
          </cell>
          <cell r="F14" t="str">
            <v>Anglo American Platinum Managed Operations</v>
          </cell>
          <cell r="G14">
            <v>2024</v>
          </cell>
          <cell r="H14">
            <v>9094</v>
          </cell>
        </row>
        <row r="15">
          <cell r="A15" t="str">
            <v>2024M308BU_Anglo American Platinum Managed Operations</v>
          </cell>
          <cell r="B15" t="str">
            <v>M308</v>
          </cell>
          <cell r="F15" t="str">
            <v>Anglo American Platinum Managed Operations</v>
          </cell>
          <cell r="G15">
            <v>2024</v>
          </cell>
          <cell r="H15">
            <v>243</v>
          </cell>
        </row>
        <row r="16">
          <cell r="A16" t="str">
            <v>2024M309BU_Anglo American Platinum Managed Operations</v>
          </cell>
          <cell r="B16" t="str">
            <v>M309</v>
          </cell>
          <cell r="F16" t="str">
            <v>Anglo American Platinum Managed Operations</v>
          </cell>
          <cell r="G16">
            <v>2024</v>
          </cell>
          <cell r="H16">
            <v>1340</v>
          </cell>
        </row>
        <row r="17">
          <cell r="A17" t="str">
            <v>2024M310BU_Anglo American Platinum Managed Operations</v>
          </cell>
          <cell r="B17" t="str">
            <v>M310</v>
          </cell>
          <cell r="F17" t="str">
            <v>Anglo American Platinum Managed Operations</v>
          </cell>
          <cell r="G17">
            <v>2024</v>
          </cell>
          <cell r="H17">
            <v>703</v>
          </cell>
        </row>
        <row r="18">
          <cell r="A18" t="str">
            <v>2023M458BU_Anglo American Platinum Managed Operations</v>
          </cell>
          <cell r="B18" t="str">
            <v>M458</v>
          </cell>
          <cell r="F18" t="str">
            <v>Anglo American Platinum Managed Operations</v>
          </cell>
          <cell r="G18">
            <v>2023</v>
          </cell>
          <cell r="H18" t="str">
            <v xml:space="preserve">Identify the significant issues that are the focus of the company’s participation in public policy development and lobbying, including within any business association that the company is a member of; describe the company’s strategy relevant to these areas of focus, identifying any differences between its lobbying positions and its purpose, policies, goals and other public positions. </v>
          </cell>
        </row>
        <row r="19">
          <cell r="A19" t="str">
            <v>2022M459BU_Anglo American Platinum Managed Operations</v>
          </cell>
          <cell r="B19" t="str">
            <v>M459</v>
          </cell>
          <cell r="F19" t="str">
            <v>Anglo American Platinum Managed Operations</v>
          </cell>
          <cell r="G19">
            <v>2022</v>
          </cell>
          <cell r="H19" t="str">
            <v>Please refer to the Anglo American website on 
Policy advocacy at: https://www.angloamerican.com/sustainable-mining-plan/trusted-corporate-leader/policy-advocacy
In addition, please refer to the 2023 Anglo American Industry Association Review Report at: https://www.angloamerican.com/~/media/Files/A/Anglo-American-Group-v5/PLC/investors/annual-reporting/2022/industry-asoociations-report-2022.pdf</v>
          </cell>
        </row>
        <row r="20">
          <cell r="A20" t="str">
            <v>2023M460BU_Anglo American Platinum Managed Operations</v>
          </cell>
          <cell r="B20" t="str">
            <v>M460</v>
          </cell>
          <cell r="C20" t="str">
            <v>Rand million</v>
          </cell>
          <cell r="F20" t="str">
            <v>Anglo American Platinum Managed Operations</v>
          </cell>
          <cell r="G20">
            <v>2023</v>
          </cell>
          <cell r="H20" t="str">
            <v>1 
(As per the Anglo American Code of Conduct, we do not support any political party, group or individual. We do not provide financial 
or other support for political purposes to any politician, political party or related organisation, or to any official of a political party or candidate for political office, in any circumstances, either directly or through third parties.)</v>
          </cell>
        </row>
        <row r="21">
          <cell r="A21" t="str">
            <v>2022M461BU_Anglo American Platinum Managed Operations</v>
          </cell>
          <cell r="B21" t="str">
            <v>M461</v>
          </cell>
          <cell r="F21" t="str">
            <v>Anglo American Platinum Managed Operations</v>
          </cell>
          <cell r="G21">
            <v>2022</v>
          </cell>
          <cell r="H21" t="str">
            <v xml:space="preserve">Through our responsible sourcing programme, we monitor and evaluate sustainability and labour risks linked to our suppliers, ensuring we work with suppliers and build their capacity to deal with these risks. Our social performance is managed and assessed in terms of Anglo American’s social way 3.0 policy framework. </v>
          </cell>
        </row>
        <row r="22">
          <cell r="A22" t="str">
            <v>2023M461BU_Anglo American Platinum Managed Operations</v>
          </cell>
          <cell r="B22" t="str">
            <v>M461</v>
          </cell>
          <cell r="F22" t="str">
            <v>Anglo American Platinum Managed Operations</v>
          </cell>
          <cell r="G22">
            <v>2023</v>
          </cell>
          <cell r="H22" t="str">
            <v xml:space="preserve">Through our responsible sourcing programme, we monitor and evaluate sustainability and labour risks linked to our suppliers, ensuring we work with suppliers and build their capacity to deal with these risks. Our social performance is managed and assessed in terms of Anglo American’s social way 3.0 policy framework. </v>
          </cell>
        </row>
        <row r="23">
          <cell r="A23" t="str">
            <v>2023M462BU_Anglo American Platinum Managed Operations</v>
          </cell>
          <cell r="B23" t="str">
            <v>M462</v>
          </cell>
          <cell r="F23" t="str">
            <v>Anglo American Platinum Managed Operations</v>
          </cell>
          <cell r="G23">
            <v>2023</v>
          </cell>
          <cell r="H23" t="str">
            <v>Refer to the statistics provided above on cases reported, closed and outcomes.</v>
          </cell>
        </row>
        <row r="24">
          <cell r="A24" t="str">
            <v>2022M462BU_Anglo American Platinum Managed Operations</v>
          </cell>
          <cell r="B24" t="str">
            <v>M462</v>
          </cell>
          <cell r="F24" t="str">
            <v>Anglo American Platinum Managed Operations</v>
          </cell>
          <cell r="G24">
            <v>2022</v>
          </cell>
          <cell r="H24" t="str">
            <v>Refer to the statistics provided above on cases reported, closed and outcomes.</v>
          </cell>
        </row>
        <row r="25">
          <cell r="A25" t="str">
            <v>2022M463BU_Anglo American Platinum Managed Operations</v>
          </cell>
          <cell r="B25" t="str">
            <v>M463</v>
          </cell>
          <cell r="F25" t="str">
            <v>Anglo American Platinum Managed Operations</v>
          </cell>
          <cell r="G25">
            <v>2022</v>
          </cell>
          <cell r="H25" t="str">
            <v xml:space="preserve">The Anglo American Code of Conduct contains a decision tree to assist anyone who needs assistance with making ethical decisions. </v>
          </cell>
        </row>
        <row r="26">
          <cell r="A26" t="str">
            <v>2023M463BU_Anglo American Platinum Managed Operations</v>
          </cell>
          <cell r="B26" t="str">
            <v>M463</v>
          </cell>
          <cell r="F26" t="str">
            <v>Anglo American Platinum Managed Operations</v>
          </cell>
          <cell r="G26">
            <v>2023</v>
          </cell>
          <cell r="H26" t="str">
            <v xml:space="preserve">The Anglo American Code of Conduct contains a decision tree to assist anyone who needs assistance with making ethical decisions. </v>
          </cell>
        </row>
        <row r="27">
          <cell r="A27" t="str">
            <v>2022M464BU_Anglo American Platinum Managed Operations</v>
          </cell>
          <cell r="B27" t="str">
            <v>M464</v>
          </cell>
          <cell r="F27" t="str">
            <v>Anglo American Platinum Managed Operations</v>
          </cell>
          <cell r="G27">
            <v>2022</v>
          </cell>
          <cell r="H27" t="str">
            <v xml:space="preserve">Our independently managed whistleblowing facility, YourVoice, provides a confidential and secure mechanism for these complaints to be anonymously reported and respectfully managed by an independent third party. YourVoice is available to 24hrs to all our employees, contractors, suppliers and other stakeholders, it enables them to raise concerns about potentially unethical, unlawful or unsafe conduct or practices that conflict with our Values and Code of Conduct, without fear of retaliation. </v>
          </cell>
        </row>
        <row r="28">
          <cell r="A28" t="str">
            <v>2023M464BU_Anglo American Platinum Managed Operations</v>
          </cell>
          <cell r="B28" t="str">
            <v>M464</v>
          </cell>
          <cell r="F28" t="str">
            <v>Anglo American Platinum Managed Operations</v>
          </cell>
          <cell r="G28">
            <v>2023</v>
          </cell>
          <cell r="H28" t="str">
            <v xml:space="preserve">Our independently managed whistleblowing facility, YourVoice, provides a confidential and secure mechanism for these complaints to be anonymously reported and respectfully managed by an independent third party. YourVoice is available to 24hrs to all our employees, contractors, suppliers and other stakeholders, it enables them to raise concerns about potentially unethical, unlawful or unsafe conduct or practices that conflict with our Values and Code of Conduct, without fear of retaliation. </v>
          </cell>
        </row>
        <row r="29">
          <cell r="A29" t="str">
            <v>2023M465BU_Anglo American Platinum Managed Operations</v>
          </cell>
          <cell r="B29" t="str">
            <v>M465</v>
          </cell>
          <cell r="F29" t="str">
            <v>Anglo American Platinum Managed Operations</v>
          </cell>
          <cell r="G29">
            <v>2023</v>
          </cell>
          <cell r="H29" t="str">
            <v>The company has clear protocols for managing, investigating, 
prosecuting and disclosing whistleblowing reports. All concerns are recorded and assessed for investigation. If a contravention of 
our ethics policies is substantiated, disciplinary action or sanctions are taken.</v>
          </cell>
        </row>
        <row r="30">
          <cell r="A30" t="str">
            <v>2022M465BU_Anglo American Platinum Managed Operations</v>
          </cell>
          <cell r="B30" t="str">
            <v>M465</v>
          </cell>
          <cell r="F30" t="str">
            <v>Anglo American Platinum Managed Operations</v>
          </cell>
          <cell r="G30">
            <v>2022</v>
          </cell>
          <cell r="H30" t="str">
            <v>The company has clear protocols for managing, investigating, 
prosecuting and disclosing whistleblowing reports. All concerns are recorded and assessed for investigation. If a contravention of 
our ethics policies is substantiated, disciplinary action or sanctions are taken.</v>
          </cell>
        </row>
        <row r="31">
          <cell r="A31" t="str">
            <v>2022M466BU_Anglo American Platinum Managed Operations</v>
          </cell>
          <cell r="B31" t="str">
            <v>M466</v>
          </cell>
          <cell r="F31" t="str">
            <v>Anglo American Platinum Managed Operations</v>
          </cell>
          <cell r="G31">
            <v>2022</v>
          </cell>
          <cell r="H31" t="str">
            <v>312 reports recorded in 2022 with 96 closed at year-end.</v>
          </cell>
        </row>
        <row r="32">
          <cell r="A32" t="str">
            <v>2023M469BU_Anglo American Platinum Managed Operations</v>
          </cell>
          <cell r="B32" t="str">
            <v>M469</v>
          </cell>
          <cell r="F32" t="str">
            <v>Anglo American Platinum Managed Operations</v>
          </cell>
          <cell r="G32">
            <v>2023</v>
          </cell>
          <cell r="H32" t="str">
            <v>The company has clear protocols for managing, investigating, 
prosecuting and disclosing whistleblowing reports. All concerns are recorded and assessed for investigation. If a contravention of 
our ethics policies is substantiated, disciplinary action or sanctions are taken.</v>
          </cell>
        </row>
        <row r="33">
          <cell r="A33" t="str">
            <v>2022M469BU_Anglo American Platinum Managed Operations</v>
          </cell>
          <cell r="B33" t="str">
            <v>M469</v>
          </cell>
          <cell r="F33" t="str">
            <v>Anglo American Platinum Managed Operations</v>
          </cell>
          <cell r="G33">
            <v>2022</v>
          </cell>
          <cell r="H33" t="str">
            <v>312 reports recorded in 2022 with 96 closed at year-end.</v>
          </cell>
        </row>
        <row r="34">
          <cell r="A34" t="str">
            <v>2023M470BU_Anglo American Platinum Managed Operations</v>
          </cell>
          <cell r="B34" t="str">
            <v>M470</v>
          </cell>
          <cell r="F34" t="str">
            <v>Anglo American Platinum Managed Operations</v>
          </cell>
          <cell r="G34">
            <v>2023</v>
          </cell>
          <cell r="H34" t="str">
            <v>342 reports recorded in 2023</v>
          </cell>
        </row>
        <row r="35">
          <cell r="A35" t="str">
            <v>2022M474South Africa_South Africa</v>
          </cell>
          <cell r="B35" t="str">
            <v>M474</v>
          </cell>
          <cell r="F35" t="str">
            <v>South Africa</v>
          </cell>
          <cell r="G35">
            <v>2022</v>
          </cell>
          <cell r="H35">
            <v>0.66</v>
          </cell>
        </row>
        <row r="36">
          <cell r="A36" t="str">
            <v>2023M474BU_Anglo American Platinum Managed Operations</v>
          </cell>
          <cell r="B36" t="str">
            <v>M474</v>
          </cell>
          <cell r="F36" t="str">
            <v>Anglo American Platinum Managed Operations</v>
          </cell>
          <cell r="G36">
            <v>2023</v>
          </cell>
          <cell r="H36">
            <v>67</v>
          </cell>
        </row>
        <row r="37">
          <cell r="A37" t="str">
            <v>2024M433Location_Rustenburg Base Metal Refiners</v>
          </cell>
          <cell r="B37" t="str">
            <v>M433</v>
          </cell>
          <cell r="F37" t="str">
            <v>Rustenburg Base Metal Refiners</v>
          </cell>
          <cell r="G37">
            <v>2024</v>
          </cell>
          <cell r="H37">
            <v>39377.286999999997</v>
          </cell>
        </row>
        <row r="38">
          <cell r="A38" t="str">
            <v>2023M433BU_Anglo American Platinum Managed Operations</v>
          </cell>
          <cell r="B38" t="str">
            <v>M433</v>
          </cell>
          <cell r="F38" t="str">
            <v>Anglo American Platinum Managed Operations</v>
          </cell>
          <cell r="G38">
            <v>2023</v>
          </cell>
          <cell r="H38">
            <v>32595.694</v>
          </cell>
        </row>
        <row r="39">
          <cell r="A39" t="str">
            <v>2022M433Location_Rustenburg Base Metal Refiners</v>
          </cell>
          <cell r="B39" t="str">
            <v>M433</v>
          </cell>
          <cell r="F39" t="str">
            <v>Rustenburg Base Metal Refiners</v>
          </cell>
          <cell r="G39">
            <v>2022</v>
          </cell>
          <cell r="H39">
            <v>31.93</v>
          </cell>
        </row>
        <row r="40">
          <cell r="A40" t="str">
            <v>2022M159BU_Anglo American Platinum Managed Operations</v>
          </cell>
          <cell r="B40" t="str">
            <v>M159</v>
          </cell>
          <cell r="F40" t="str">
            <v>Anglo American Platinum Managed Operations</v>
          </cell>
          <cell r="G40">
            <v>2022</v>
          </cell>
          <cell r="H40" t="str">
            <v>2 (Mogalakwena and Mototolo)</v>
          </cell>
        </row>
        <row r="41">
          <cell r="A41" t="str">
            <v>2023M159BU_Anglo American Platinum Managed Operations</v>
          </cell>
          <cell r="B41" t="str">
            <v>M159</v>
          </cell>
          <cell r="F41" t="str">
            <v>Anglo American Platinum Managed Operations</v>
          </cell>
          <cell r="G41">
            <v>2023</v>
          </cell>
          <cell r="H41">
            <v>2</v>
          </cell>
        </row>
        <row r="42">
          <cell r="A42" t="str">
            <v>2024M159BU_Anglo American Platinum Managed Operations</v>
          </cell>
          <cell r="B42" t="str">
            <v>M159</v>
          </cell>
          <cell r="F42" t="str">
            <v>Anglo American Platinum Managed Operations</v>
          </cell>
          <cell r="G42">
            <v>2024</v>
          </cell>
          <cell r="H42" t="str">
            <v>There is 2 sites:Mogalakwena is situsted close to Witvinger Nature reserve &amp; Mototolo is situated in the Sekhukhuneland centre of plant endemism both have BMP's in place.</v>
          </cell>
        </row>
        <row r="43">
          <cell r="A43" t="str">
            <v>2023M160BU_Anglo American Platinum Managed Operations</v>
          </cell>
          <cell r="B43" t="str">
            <v>M160</v>
          </cell>
          <cell r="F43" t="str">
            <v>Anglo American Platinum Managed Operations</v>
          </cell>
          <cell r="G43">
            <v>2023</v>
          </cell>
          <cell r="H43">
            <v>2</v>
          </cell>
        </row>
        <row r="44">
          <cell r="A44" t="str">
            <v>2022M160BU_Anglo American Platinum Managed Operations</v>
          </cell>
          <cell r="B44" t="str">
            <v>M160</v>
          </cell>
          <cell r="F44" t="str">
            <v>Anglo American Platinum Managed Operations</v>
          </cell>
          <cell r="G44">
            <v>2022</v>
          </cell>
          <cell r="H44" t="str">
            <v>2 (Mogalakwena and Mototolo)</v>
          </cell>
        </row>
        <row r="45">
          <cell r="A45" t="str">
            <v>2024M160BU_Anglo American Platinum Managed Operations</v>
          </cell>
          <cell r="B45" t="str">
            <v>M160</v>
          </cell>
          <cell r="F45" t="str">
            <v>Anglo American Platinum Managed Operations</v>
          </cell>
          <cell r="G45">
            <v>2024</v>
          </cell>
          <cell r="H45" t="str">
            <v>2 (Mogalakwena &amp; Mototolo)</v>
          </cell>
        </row>
        <row r="46">
          <cell r="A46" t="str">
            <v>2022M161BU_Anglo American Platinum Managed Operations</v>
          </cell>
          <cell r="B46" t="str">
            <v>M161</v>
          </cell>
          <cell r="F46" t="str">
            <v>Anglo American Platinum Managed Operations</v>
          </cell>
          <cell r="G46">
            <v>2022</v>
          </cell>
          <cell r="H46" t="str">
            <v>A BMP has been compiled by an independent 3rd party for each AAP operation
Background Information
Impact Assessment Report
Fauna SBF Report 
Flora Assessment
PES Assessment 
Freshwater Assessment
NPI Strategy</v>
          </cell>
        </row>
        <row r="47">
          <cell r="A47" t="str">
            <v>2023M161BU_Anglo American Platinum Managed Operations</v>
          </cell>
          <cell r="B47" t="str">
            <v>M161</v>
          </cell>
          <cell r="F47" t="str">
            <v>Anglo American Platinum Managed Operations</v>
          </cell>
          <cell r="G47">
            <v>2023</v>
          </cell>
          <cell r="H47" t="str">
            <v xml:space="preserve">Anglo Platinum will ensure that all sites have an agreed project plan by 2030 to ensure NPI is achieved over the LOA. All sites have an intergrated Biodiversity management Program consisting out of the following components with full compliance by the end of 2025: Biodiversity &amp; Ecosystem services baseline, Imapact assessmnet &amp; Mitigation planning,  Biodiversity offset &amp; Compensation management plan, Biomonitoring Program, Nature Positive Outcomes and Implimentation and management </v>
          </cell>
        </row>
        <row r="48">
          <cell r="A48" t="str">
            <v>2024M161BU_Anglo American Platinum Managed Operations</v>
          </cell>
          <cell r="B48" t="str">
            <v>M161</v>
          </cell>
          <cell r="F48" t="str">
            <v>Anglo American Platinum Managed Operations</v>
          </cell>
          <cell r="G48">
            <v>2024</v>
          </cell>
          <cell r="H48" t="str">
            <v xml:space="preserve">AAll Anglo Platinum Sites have integrated Biodiversity Management programs. The status on the Biodiversity Management Program Actions is at 82% targeting 100% by the end of 2025. 
AAP will also further engage with the Endangered Wildlife Trust to ensure a dedicated Platinum Dashboard and matrix to guide the operations towards offsetting and mitigating for biodiversity impacts.
</v>
          </cell>
        </row>
        <row r="49">
          <cell r="A49" t="str">
            <v>2023M162BU_Anglo American Platinum Managed Operations</v>
          </cell>
          <cell r="B49" t="str">
            <v>M162</v>
          </cell>
          <cell r="F49" t="str">
            <v>Anglo American Platinum Managed Operations</v>
          </cell>
          <cell r="G49">
            <v>2023</v>
          </cell>
          <cell r="H49" t="str">
            <v>Biodiversity Standard AA SSD S 003
Anglo American Biodiversity Specification AA SSD SP 024</v>
          </cell>
        </row>
        <row r="50">
          <cell r="A50" t="str">
            <v>2024M162BU_Anglo American Platinum Managed Operations</v>
          </cell>
          <cell r="B50" t="str">
            <v>M162</v>
          </cell>
          <cell r="F50" t="str">
            <v>Anglo American Platinum Managed Operations</v>
          </cell>
          <cell r="G50">
            <v>2024</v>
          </cell>
          <cell r="H50" t="str">
            <v xml:space="preserve">Biodiversity Standard AA SSD S 003
Anglo American Biodiversity Specification AA SSD SP 024
National Environmental Management Act, 1998: The National Biodiversity Offset Guideline 
</v>
          </cell>
        </row>
        <row r="51">
          <cell r="A51" t="str">
            <v>2022M162BU_Anglo American Platinum Managed Operations</v>
          </cell>
          <cell r="B51" t="str">
            <v>M162</v>
          </cell>
          <cell r="F51" t="str">
            <v>Anglo American Platinum Managed Operations</v>
          </cell>
          <cell r="G51">
            <v>2022</v>
          </cell>
          <cell r="H51" t="str">
            <v>Biodiversity Standard AA SSD S 003
Anglo American Biodiversity Specification 
AA SSD SP 024</v>
          </cell>
        </row>
        <row r="52">
          <cell r="A52" t="str">
            <v>2023M163BU_Anglo American Platinum Managed Operations</v>
          </cell>
          <cell r="B52" t="str">
            <v>M163</v>
          </cell>
          <cell r="F52" t="str">
            <v>Anglo American Platinum Managed Operations</v>
          </cell>
          <cell r="G52">
            <v>2023</v>
          </cell>
          <cell r="H52">
            <v>1677419.6</v>
          </cell>
        </row>
        <row r="53">
          <cell r="A53" t="str">
            <v>2024M163BU_Anglo American Platinum Managed Operations</v>
          </cell>
          <cell r="B53" t="str">
            <v>M163</v>
          </cell>
          <cell r="F53" t="str">
            <v>Anglo American Platinum Managed Operations</v>
          </cell>
          <cell r="G53">
            <v>2024</v>
          </cell>
          <cell r="H53">
            <v>1791717.36</v>
          </cell>
        </row>
        <row r="54">
          <cell r="A54" t="str">
            <v>2022M163BU_Anglo American Platinum Managed Operations</v>
          </cell>
          <cell r="B54" t="str">
            <v>M163</v>
          </cell>
          <cell r="F54" t="str">
            <v>Anglo American Platinum Managed Operations</v>
          </cell>
          <cell r="G54">
            <v>2022</v>
          </cell>
          <cell r="H54">
            <v>2475250</v>
          </cell>
        </row>
        <row r="55">
          <cell r="A55" t="str">
            <v>2024M164BU_Anglo American Platinum Managed Operations</v>
          </cell>
          <cell r="B55" t="str">
            <v>M164</v>
          </cell>
          <cell r="F55" t="str">
            <v>Anglo American Platinum Managed Operations</v>
          </cell>
          <cell r="G55">
            <v>2024</v>
          </cell>
          <cell r="H55">
            <v>104344.13</v>
          </cell>
        </row>
        <row r="56">
          <cell r="A56" t="str">
            <v>2022M164BU_Anglo American Platinum Managed Operations</v>
          </cell>
          <cell r="B56" t="str">
            <v>M164</v>
          </cell>
          <cell r="F56" t="str">
            <v>Anglo American Platinum Managed Operations</v>
          </cell>
          <cell r="G56">
            <v>2022</v>
          </cell>
          <cell r="H56">
            <v>7936.18</v>
          </cell>
        </row>
        <row r="57">
          <cell r="A57" t="str">
            <v>2023M164BU_Anglo American Platinum Managed Operations</v>
          </cell>
          <cell r="B57" t="str">
            <v>M164</v>
          </cell>
          <cell r="F57" t="str">
            <v>Anglo American Platinum Managed Operations</v>
          </cell>
          <cell r="G57">
            <v>2023</v>
          </cell>
          <cell r="H57">
            <v>104348.13</v>
          </cell>
        </row>
        <row r="58">
          <cell r="A58" t="str">
            <v>2023M165BU_Anglo American Platinum Managed Operations</v>
          </cell>
          <cell r="B58" t="str">
            <v>M165</v>
          </cell>
          <cell r="F58" t="str">
            <v>Anglo American Platinum Managed Operations</v>
          </cell>
          <cell r="G58">
            <v>2023</v>
          </cell>
          <cell r="H58" t="str">
            <v>2 Sites. Mogalakwena situted close to Witvinger Nature Resreve and Mototolo situated in the Sekhukuneland centre of plant endemism.</v>
          </cell>
        </row>
        <row r="59">
          <cell r="A59" t="str">
            <v>2024M165BU_Anglo American Platinum Managed Operations</v>
          </cell>
          <cell r="B59" t="str">
            <v>M165</v>
          </cell>
          <cell r="F59" t="str">
            <v>Anglo American Platinum Managed Operations</v>
          </cell>
          <cell r="G59">
            <v>2024</v>
          </cell>
          <cell r="H59" t="str">
            <v>2 Sites. Mogalakwena situated close to Witvinger Nature Reserve and Mototolo situated in the Sekhukuneland center of plant endemism.</v>
          </cell>
        </row>
        <row r="60">
          <cell r="A60" t="str">
            <v>2022M165BU_Anglo American Platinum Managed Operations</v>
          </cell>
          <cell r="B60" t="str">
            <v>M165</v>
          </cell>
          <cell r="F60" t="str">
            <v>Anglo American Platinum Managed Operations</v>
          </cell>
          <cell r="G60">
            <v>2022</v>
          </cell>
          <cell r="H60" t="str">
            <v>60,914  (Mogalakwena and Mototolo)</v>
          </cell>
        </row>
        <row r="61">
          <cell r="A61" t="str">
            <v>2024M636BU_Anglo American Platinum Managed Operations</v>
          </cell>
          <cell r="B61" t="str">
            <v>M636</v>
          </cell>
          <cell r="F61" t="str">
            <v>Anglo American Platinum Managed Operations</v>
          </cell>
          <cell r="G61">
            <v>2024</v>
          </cell>
          <cell r="H61">
            <v>0.55000000000000004</v>
          </cell>
        </row>
        <row r="62">
          <cell r="A62" t="str">
            <v>2023M636BU_Anglo American Platinum Managed Operations</v>
          </cell>
          <cell r="B62" t="str">
            <v>M636</v>
          </cell>
          <cell r="F62" t="str">
            <v>Anglo American Platinum Managed Operations</v>
          </cell>
          <cell r="G62">
            <v>2023</v>
          </cell>
          <cell r="H62">
            <v>66.66</v>
          </cell>
        </row>
        <row r="63">
          <cell r="A63" t="str">
            <v>2024M640BU_Anglo American Platinum Managed Operations</v>
          </cell>
          <cell r="B63" t="str">
            <v>M640</v>
          </cell>
          <cell r="F63" t="str">
            <v>Anglo American Platinum Managed Operations</v>
          </cell>
          <cell r="G63">
            <v>2024</v>
          </cell>
          <cell r="H63">
            <v>8</v>
          </cell>
        </row>
        <row r="64">
          <cell r="A64" t="str">
            <v>2022M640BU_Anglo American Platinum Managed Operations</v>
          </cell>
          <cell r="B64" t="str">
            <v>M640</v>
          </cell>
          <cell r="F64" t="str">
            <v>Anglo American Platinum Managed Operations</v>
          </cell>
          <cell r="G64">
            <v>2022</v>
          </cell>
          <cell r="H64">
            <v>6</v>
          </cell>
        </row>
        <row r="65">
          <cell r="A65" t="str">
            <v>2023M640BU_Anglo American Platinum Managed Operations</v>
          </cell>
          <cell r="B65" t="str">
            <v>M640</v>
          </cell>
          <cell r="F65" t="str">
            <v>Anglo American Platinum Managed Operations</v>
          </cell>
          <cell r="G65">
            <v>2023</v>
          </cell>
          <cell r="H65">
            <v>9</v>
          </cell>
        </row>
        <row r="66">
          <cell r="A66" t="str">
            <v>2024M641BU_Anglo American Platinum Managed Operations</v>
          </cell>
          <cell r="B66" t="str">
            <v>M641</v>
          </cell>
          <cell r="F66" t="str">
            <v>Anglo American Platinum Managed Operations</v>
          </cell>
          <cell r="G66">
            <v>2024</v>
          </cell>
          <cell r="H66">
            <v>3</v>
          </cell>
        </row>
        <row r="67">
          <cell r="A67" t="str">
            <v>2023M641BU_Anglo American Platinum Managed Operations</v>
          </cell>
          <cell r="B67" t="str">
            <v>M641</v>
          </cell>
          <cell r="F67" t="str">
            <v>Anglo American Platinum Managed Operations</v>
          </cell>
          <cell r="G67">
            <v>2023</v>
          </cell>
          <cell r="H67">
            <v>3</v>
          </cell>
        </row>
        <row r="68">
          <cell r="A68" t="str">
            <v>2022M641BU_Anglo American Platinum Managed Operations</v>
          </cell>
          <cell r="B68" t="str">
            <v>M641</v>
          </cell>
          <cell r="F68" t="str">
            <v>Anglo American Platinum Managed Operations</v>
          </cell>
          <cell r="G68">
            <v>2022</v>
          </cell>
          <cell r="H68">
            <v>6</v>
          </cell>
        </row>
        <row r="69">
          <cell r="A69" t="str">
            <v>2023M642BU_Anglo American Platinum Managed Operations</v>
          </cell>
          <cell r="B69" t="str">
            <v>M642</v>
          </cell>
          <cell r="F69" t="str">
            <v>Anglo American Platinum Managed Operations</v>
          </cell>
          <cell r="G69">
            <v>2023</v>
          </cell>
          <cell r="H69">
            <v>11</v>
          </cell>
        </row>
        <row r="70">
          <cell r="A70" t="str">
            <v>2022M642BU_Anglo American Platinum Managed Operations</v>
          </cell>
          <cell r="B70" t="str">
            <v>M642</v>
          </cell>
          <cell r="F70" t="str">
            <v>Anglo American Platinum Managed Operations</v>
          </cell>
          <cell r="G70">
            <v>2022</v>
          </cell>
          <cell r="H70">
            <v>11</v>
          </cell>
        </row>
        <row r="71">
          <cell r="A71" t="str">
            <v>2024M642BU_Anglo American Platinum Managed Operations</v>
          </cell>
          <cell r="B71" t="str">
            <v>M642</v>
          </cell>
          <cell r="F71" t="str">
            <v>Anglo American Platinum Managed Operations</v>
          </cell>
          <cell r="G71">
            <v>2024</v>
          </cell>
          <cell r="H71">
            <v>9</v>
          </cell>
        </row>
        <row r="72">
          <cell r="A72" t="str">
            <v>2022M643BU_Anglo American Platinum Managed Operations</v>
          </cell>
          <cell r="B72" t="str">
            <v>M643</v>
          </cell>
          <cell r="F72" t="str">
            <v>Anglo American Platinum Managed Operations</v>
          </cell>
          <cell r="G72">
            <v>2022</v>
          </cell>
          <cell r="H72">
            <v>1</v>
          </cell>
        </row>
        <row r="73">
          <cell r="A73" t="str">
            <v>2024M643BU_Anglo American Platinum Managed Operations</v>
          </cell>
          <cell r="B73" t="str">
            <v>M643</v>
          </cell>
          <cell r="F73" t="str">
            <v>Anglo American Platinum Managed Operations</v>
          </cell>
          <cell r="G73">
            <v>2024</v>
          </cell>
          <cell r="H73">
            <v>2</v>
          </cell>
        </row>
        <row r="74">
          <cell r="A74" t="str">
            <v>2023M643BU_Anglo American Platinum Managed Operations</v>
          </cell>
          <cell r="B74" t="str">
            <v>M643</v>
          </cell>
          <cell r="F74" t="str">
            <v>Anglo American Platinum Managed Operations</v>
          </cell>
          <cell r="G74">
            <v>2023</v>
          </cell>
          <cell r="H74">
            <v>1</v>
          </cell>
        </row>
        <row r="75">
          <cell r="A75" t="str">
            <v>2023M644BU_Anglo American Platinum Managed Operations</v>
          </cell>
          <cell r="B75" t="str">
            <v>M644</v>
          </cell>
          <cell r="F75" t="str">
            <v>Anglo American Platinum Managed Operations</v>
          </cell>
          <cell r="G75">
            <v>2023</v>
          </cell>
          <cell r="H75">
            <v>0</v>
          </cell>
        </row>
        <row r="76">
          <cell r="A76" t="str">
            <v>2022M644BU_Anglo American Platinum Managed Operations</v>
          </cell>
          <cell r="B76" t="str">
            <v>M644</v>
          </cell>
          <cell r="F76" t="str">
            <v>Anglo American Platinum Managed Operations</v>
          </cell>
          <cell r="G76">
            <v>2022</v>
          </cell>
          <cell r="H76">
            <v>0</v>
          </cell>
        </row>
        <row r="77">
          <cell r="A77" t="str">
            <v>2024M644BU_Anglo American Platinum Managed Operations</v>
          </cell>
          <cell r="B77" t="str">
            <v>M644</v>
          </cell>
          <cell r="F77" t="str">
            <v>Anglo American Platinum Managed Operations</v>
          </cell>
          <cell r="G77">
            <v>2024</v>
          </cell>
          <cell r="H77">
            <v>0</v>
          </cell>
        </row>
        <row r="78">
          <cell r="A78" t="str">
            <v>2023M645BU_Anglo American Platinum Managed Operations</v>
          </cell>
          <cell r="B78" t="str">
            <v>M645</v>
          </cell>
          <cell r="F78" t="str">
            <v>Anglo American Platinum Managed Operations</v>
          </cell>
          <cell r="G78">
            <v>2023</v>
          </cell>
          <cell r="H78">
            <v>75</v>
          </cell>
        </row>
        <row r="79">
          <cell r="A79" t="str">
            <v>2024M645BU_Anglo American Platinum Managed Operations</v>
          </cell>
          <cell r="B79" t="str">
            <v>M645</v>
          </cell>
          <cell r="F79" t="str">
            <v>Anglo American Platinum Managed Operations</v>
          </cell>
          <cell r="G79">
            <v>2024</v>
          </cell>
          <cell r="H79">
            <v>0.73</v>
          </cell>
        </row>
        <row r="80">
          <cell r="A80" t="str">
            <v>2022M645BU_Anglo American Platinum Managed Operations</v>
          </cell>
          <cell r="B80" t="str">
            <v>M645</v>
          </cell>
          <cell r="F80" t="str">
            <v>Anglo American Platinum Managed Operations</v>
          </cell>
          <cell r="G80">
            <v>2022</v>
          </cell>
          <cell r="H80">
            <v>0.5</v>
          </cell>
        </row>
        <row r="81">
          <cell r="A81" t="str">
            <v>2024M646BU_Anglo American Platinum Managed Operations</v>
          </cell>
          <cell r="B81" t="str">
            <v>M646</v>
          </cell>
          <cell r="F81" t="str">
            <v>Anglo American Platinum Managed Operations</v>
          </cell>
          <cell r="G81">
            <v>2024</v>
          </cell>
          <cell r="H81">
            <v>0.27</v>
          </cell>
        </row>
        <row r="82">
          <cell r="A82" t="str">
            <v>2023M646BU_Anglo American Platinum Managed Operations</v>
          </cell>
          <cell r="B82" t="str">
            <v>M646</v>
          </cell>
          <cell r="F82" t="str">
            <v>Anglo American Platinum Managed Operations</v>
          </cell>
          <cell r="G82">
            <v>2023</v>
          </cell>
          <cell r="H82">
            <v>25</v>
          </cell>
        </row>
        <row r="83">
          <cell r="A83" t="str">
            <v>2022M646BU_Anglo American Platinum Managed Operations</v>
          </cell>
          <cell r="B83" t="str">
            <v>M646</v>
          </cell>
          <cell r="F83" t="str">
            <v>Anglo American Platinum Managed Operations</v>
          </cell>
          <cell r="G83">
            <v>2022</v>
          </cell>
          <cell r="H83">
            <v>0.5</v>
          </cell>
        </row>
        <row r="84">
          <cell r="A84" t="str">
            <v>2023M647BU_Anglo American Platinum Managed Operations</v>
          </cell>
          <cell r="B84" t="str">
            <v>M647</v>
          </cell>
          <cell r="F84" t="str">
            <v>Anglo American Platinum Managed Operations</v>
          </cell>
          <cell r="G84">
            <v>2023</v>
          </cell>
          <cell r="H84">
            <v>91.66</v>
          </cell>
        </row>
        <row r="85">
          <cell r="A85" t="str">
            <v>2022M647BU_Anglo American Platinum Managed Operations</v>
          </cell>
          <cell r="B85" t="str">
            <v>M647</v>
          </cell>
          <cell r="F85" t="str">
            <v>Anglo American Platinum Managed Operations</v>
          </cell>
          <cell r="G85">
            <v>2022</v>
          </cell>
          <cell r="H85">
            <v>0.92</v>
          </cell>
        </row>
        <row r="86">
          <cell r="A86" t="str">
            <v>2024M647BU_Anglo American Platinum Managed Operations</v>
          </cell>
          <cell r="B86" t="str">
            <v>M647</v>
          </cell>
          <cell r="F86" t="str">
            <v>Anglo American Platinum Managed Operations</v>
          </cell>
          <cell r="G86">
            <v>2024</v>
          </cell>
          <cell r="H86">
            <v>0.82</v>
          </cell>
        </row>
        <row r="87">
          <cell r="A87" t="str">
            <v>2023M648BU_Anglo American Platinum Managed Operations</v>
          </cell>
          <cell r="B87" t="str">
            <v>M648</v>
          </cell>
          <cell r="F87" t="str">
            <v>Anglo American Platinum Managed Operations</v>
          </cell>
          <cell r="G87">
            <v>2023</v>
          </cell>
          <cell r="H87">
            <v>8.33</v>
          </cell>
        </row>
        <row r="88">
          <cell r="A88" t="str">
            <v>2024M648BU_Anglo American Platinum Managed Operations</v>
          </cell>
          <cell r="B88" t="str">
            <v>M648</v>
          </cell>
          <cell r="F88" t="str">
            <v>Anglo American Platinum Managed Operations</v>
          </cell>
          <cell r="G88">
            <v>2024</v>
          </cell>
          <cell r="H88">
            <v>0.18</v>
          </cell>
        </row>
        <row r="89">
          <cell r="A89" t="str">
            <v>2022M648BU_Anglo American Platinum Managed Operations</v>
          </cell>
          <cell r="B89" t="str">
            <v>M648</v>
          </cell>
          <cell r="F89" t="str">
            <v>Anglo American Platinum Managed Operations</v>
          </cell>
          <cell r="G89">
            <v>2022</v>
          </cell>
          <cell r="H89">
            <v>0.08</v>
          </cell>
        </row>
        <row r="90">
          <cell r="A90" t="str">
            <v>2022M649BU_Anglo American Platinum Managed Operations</v>
          </cell>
          <cell r="B90" t="str">
            <v>M649</v>
          </cell>
          <cell r="F90" t="str">
            <v>Anglo American Platinum Managed Operations</v>
          </cell>
          <cell r="G90">
            <v>2022</v>
          </cell>
          <cell r="H90">
            <v>0</v>
          </cell>
        </row>
        <row r="91">
          <cell r="A91" t="str">
            <v>2024M649BU_Anglo American Platinum Managed Operations</v>
          </cell>
          <cell r="B91" t="str">
            <v>M649</v>
          </cell>
          <cell r="F91" t="str">
            <v>Anglo American Platinum Managed Operations</v>
          </cell>
          <cell r="G91">
            <v>2024</v>
          </cell>
          <cell r="H91">
            <v>0</v>
          </cell>
        </row>
        <row r="92">
          <cell r="A92" t="str">
            <v>2023M649BU_Anglo American Platinum Managed Operations</v>
          </cell>
          <cell r="B92" t="str">
            <v>M649</v>
          </cell>
          <cell r="F92" t="str">
            <v>Anglo American Platinum Managed Operations</v>
          </cell>
          <cell r="G92">
            <v>2023</v>
          </cell>
          <cell r="H92">
            <v>0</v>
          </cell>
        </row>
        <row r="93">
          <cell r="A93" t="str">
            <v>2022M455BU_Anglo American Platinum Managed Operations</v>
          </cell>
          <cell r="B93" t="str">
            <v>M455</v>
          </cell>
          <cell r="F93" t="str">
            <v>Anglo American Platinum Managed Operations</v>
          </cell>
          <cell r="G93">
            <v>2022</v>
          </cell>
          <cell r="H93">
            <v>0</v>
          </cell>
        </row>
        <row r="94">
          <cell r="A94" t="str">
            <v>2023M455BU_Anglo American Platinum Managed Operations</v>
          </cell>
          <cell r="B94" t="str">
            <v>M455</v>
          </cell>
          <cell r="F94" t="str">
            <v>Anglo American Platinum Managed Operations</v>
          </cell>
          <cell r="G94">
            <v>2023</v>
          </cell>
          <cell r="H94">
            <v>36</v>
          </cell>
        </row>
        <row r="95">
          <cell r="A95" t="str">
            <v>2023M456BU_Anglo American Platinum Managed Operations</v>
          </cell>
          <cell r="B95" t="str">
            <v>M456</v>
          </cell>
          <cell r="F95" t="str">
            <v>Anglo American Platinum Managed Operations</v>
          </cell>
          <cell r="G95">
            <v>2023</v>
          </cell>
          <cell r="H95">
            <v>112</v>
          </cell>
        </row>
        <row r="96">
          <cell r="A96" t="str">
            <v>2022M456BU_Anglo American Platinum Managed Operations</v>
          </cell>
          <cell r="B96" t="str">
            <v>M456</v>
          </cell>
          <cell r="F96" t="str">
            <v>Anglo American Platinum Managed Operations</v>
          </cell>
          <cell r="G96">
            <v>2022</v>
          </cell>
          <cell r="H96">
            <v>103</v>
          </cell>
        </row>
        <row r="97">
          <cell r="A97" t="str">
            <v>2022M457BU_Anglo American Platinum Managed Operations</v>
          </cell>
          <cell r="B97" t="str">
            <v>M457</v>
          </cell>
          <cell r="F97" t="str">
            <v>Anglo American Platinum Managed Operations</v>
          </cell>
          <cell r="G97">
            <v>2022</v>
          </cell>
          <cell r="H97">
            <v>0.95</v>
          </cell>
        </row>
        <row r="98">
          <cell r="A98" t="str">
            <v>2023M457BU_Anglo American Platinum Managed Operations</v>
          </cell>
          <cell r="B98" t="str">
            <v>M457</v>
          </cell>
          <cell r="F98" t="str">
            <v>Anglo American Platinum Managed Operations</v>
          </cell>
          <cell r="G98">
            <v>2023</v>
          </cell>
          <cell r="H98">
            <v>95</v>
          </cell>
        </row>
        <row r="99">
          <cell r="A99" t="str">
            <v>2022M440BU_Anglo American Platinum Managed Operations</v>
          </cell>
          <cell r="B99" t="str">
            <v>M440</v>
          </cell>
          <cell r="F99" t="str">
            <v>Anglo American Platinum Managed Operations</v>
          </cell>
          <cell r="G99">
            <v>2022</v>
          </cell>
          <cell r="H99">
            <v>12</v>
          </cell>
        </row>
        <row r="100">
          <cell r="A100" t="str">
            <v>2023M440BU_Anglo American Platinum Managed Operations</v>
          </cell>
          <cell r="B100" t="str">
            <v>M440</v>
          </cell>
          <cell r="F100" t="str">
            <v>Anglo American Platinum Managed Operations</v>
          </cell>
          <cell r="G100">
            <v>2023</v>
          </cell>
          <cell r="H100">
            <v>7</v>
          </cell>
        </row>
        <row r="101">
          <cell r="A101" t="str">
            <v>2022M441BU_Anglo American Platinum Managed Operations</v>
          </cell>
          <cell r="B101" t="str">
            <v>M441</v>
          </cell>
          <cell r="F101" t="str">
            <v>Anglo American Platinum Managed Operations</v>
          </cell>
          <cell r="G101">
            <v>2022</v>
          </cell>
          <cell r="H101">
            <v>0</v>
          </cell>
        </row>
        <row r="102">
          <cell r="A102" t="str">
            <v>2023M441BU_Anglo American Platinum Managed Operations</v>
          </cell>
          <cell r="B102" t="str">
            <v>M441</v>
          </cell>
          <cell r="F102" t="str">
            <v>Anglo American Platinum Managed Operations</v>
          </cell>
          <cell r="G102">
            <v>2023</v>
          </cell>
          <cell r="H102">
            <v>1</v>
          </cell>
        </row>
        <row r="103">
          <cell r="A103" t="str">
            <v>2023M442BU_Anglo American Platinum Managed Operations</v>
          </cell>
          <cell r="B103" t="str">
            <v>M442</v>
          </cell>
          <cell r="F103" t="str">
            <v>Anglo American Platinum Managed Operations</v>
          </cell>
          <cell r="G103">
            <v>2023</v>
          </cell>
          <cell r="H103">
            <v>3</v>
          </cell>
        </row>
        <row r="104">
          <cell r="A104" t="str">
            <v>2022M442BU_Anglo American Platinum Managed Operations</v>
          </cell>
          <cell r="B104" t="str">
            <v>M442</v>
          </cell>
          <cell r="F104" t="str">
            <v>Anglo American Platinum Managed Operations</v>
          </cell>
          <cell r="G104">
            <v>2022</v>
          </cell>
          <cell r="H104">
            <v>0</v>
          </cell>
        </row>
        <row r="105">
          <cell r="A105" t="str">
            <v>2022M443BU_Anglo American Platinum Managed Operations</v>
          </cell>
          <cell r="B105" t="str">
            <v>M443</v>
          </cell>
          <cell r="F105" t="str">
            <v>Anglo American Platinum Managed Operations</v>
          </cell>
          <cell r="G105">
            <v>2022</v>
          </cell>
          <cell r="H105">
            <v>14</v>
          </cell>
        </row>
        <row r="106">
          <cell r="A106" t="str">
            <v>2023M443BU_Anglo American Platinum Managed Operations</v>
          </cell>
          <cell r="B106" t="str">
            <v>M443</v>
          </cell>
          <cell r="F106" t="str">
            <v>Anglo American Platinum Managed Operations</v>
          </cell>
          <cell r="G106">
            <v>2023</v>
          </cell>
          <cell r="H106">
            <v>11</v>
          </cell>
        </row>
        <row r="107">
          <cell r="A107" t="str">
            <v>2022M444BU_Anglo American Platinum Managed Operations</v>
          </cell>
          <cell r="B107" t="str">
            <v>M444</v>
          </cell>
          <cell r="F107" t="str">
            <v>Anglo American Platinum Managed Operations</v>
          </cell>
          <cell r="G107">
            <v>2022</v>
          </cell>
          <cell r="H107">
            <v>40</v>
          </cell>
        </row>
        <row r="108">
          <cell r="A108" t="str">
            <v>2023M444BU_Anglo American Platinum Managed Operations</v>
          </cell>
          <cell r="B108" t="str">
            <v>M444</v>
          </cell>
          <cell r="F108" t="str">
            <v>Anglo American Platinum Managed Operations</v>
          </cell>
          <cell r="G108">
            <v>2023</v>
          </cell>
          <cell r="H108">
            <v>37</v>
          </cell>
        </row>
        <row r="109">
          <cell r="A109" t="str">
            <v>2023M446BU_Anglo American Platinum Managed Operations</v>
          </cell>
          <cell r="B109" t="str">
            <v>M446</v>
          </cell>
          <cell r="F109" t="str">
            <v>Anglo American Platinum Managed Operations</v>
          </cell>
          <cell r="G109">
            <v>2023</v>
          </cell>
          <cell r="H109">
            <v>89</v>
          </cell>
        </row>
        <row r="110">
          <cell r="A110" t="str">
            <v>2022M446BU_Anglo American Platinum Managed Operations</v>
          </cell>
          <cell r="B110" t="str">
            <v>M446</v>
          </cell>
          <cell r="F110" t="str">
            <v>Anglo American Platinum Managed Operations</v>
          </cell>
          <cell r="G110">
            <v>2022</v>
          </cell>
          <cell r="H110">
            <v>0</v>
          </cell>
        </row>
        <row r="111">
          <cell r="A111" t="str">
            <v>2022M447BU_Anglo American Platinum Managed Operations</v>
          </cell>
          <cell r="B111" t="str">
            <v>M447</v>
          </cell>
          <cell r="F111" t="str">
            <v>Anglo American Platinum Managed Operations</v>
          </cell>
          <cell r="G111">
            <v>2022</v>
          </cell>
          <cell r="H111">
            <v>172</v>
          </cell>
        </row>
        <row r="112">
          <cell r="A112" t="str">
            <v>2023M447BU_Anglo American Platinum Managed Operations</v>
          </cell>
          <cell r="B112" t="str">
            <v>M447</v>
          </cell>
          <cell r="F112" t="str">
            <v>Anglo American Platinum Managed Operations</v>
          </cell>
          <cell r="G112">
            <v>2023</v>
          </cell>
          <cell r="H112">
            <v>97</v>
          </cell>
        </row>
        <row r="113">
          <cell r="A113" t="str">
            <v>2022M449BU_Anglo American Platinum Managed Operations</v>
          </cell>
          <cell r="B113" t="str">
            <v>M449</v>
          </cell>
          <cell r="F113" t="str">
            <v>Anglo American Platinum Managed Operations</v>
          </cell>
          <cell r="G113">
            <v>2022</v>
          </cell>
          <cell r="H113">
            <v>0.8</v>
          </cell>
        </row>
        <row r="114">
          <cell r="A114" t="str">
            <v>2023M449BU_Anglo American Platinum Managed Operations</v>
          </cell>
          <cell r="B114" t="str">
            <v>M449</v>
          </cell>
          <cell r="F114" t="str">
            <v>Anglo American Platinum Managed Operations</v>
          </cell>
          <cell r="G114">
            <v>2023</v>
          </cell>
          <cell r="H114">
            <v>252</v>
          </cell>
        </row>
        <row r="115">
          <cell r="A115" t="str">
            <v>2022M452BU_Anglo American Platinum Managed Operations</v>
          </cell>
          <cell r="B115" t="str">
            <v>M452</v>
          </cell>
          <cell r="F115" t="str">
            <v>Anglo American Platinum Managed Operations</v>
          </cell>
          <cell r="G115">
            <v>2022</v>
          </cell>
          <cell r="H115">
            <v>159</v>
          </cell>
        </row>
        <row r="116">
          <cell r="A116" t="str">
            <v>2023M452BU_Anglo American Platinum Managed Operations</v>
          </cell>
          <cell r="B116" t="str">
            <v>M452</v>
          </cell>
          <cell r="F116" t="str">
            <v>Anglo American Platinum Managed Operations</v>
          </cell>
          <cell r="G116">
            <v>2023</v>
          </cell>
          <cell r="H116">
            <v>342</v>
          </cell>
        </row>
        <row r="117">
          <cell r="A117" t="str">
            <v>2022M453BU_Anglo American Platinum Managed Operations</v>
          </cell>
          <cell r="B117" t="str">
            <v>M453</v>
          </cell>
          <cell r="F117" t="str">
            <v>Anglo American Platinum Managed Operations</v>
          </cell>
          <cell r="G117">
            <v>2022</v>
          </cell>
          <cell r="H117">
            <v>0.66</v>
          </cell>
        </row>
        <row r="118">
          <cell r="A118" t="str">
            <v>2023M453BU_Anglo American Platinum Managed Operations</v>
          </cell>
          <cell r="B118" t="str">
            <v>M453</v>
          </cell>
          <cell r="F118" t="str">
            <v>Anglo American Platinum Managed Operations</v>
          </cell>
          <cell r="G118">
            <v>2023</v>
          </cell>
          <cell r="H118">
            <v>67</v>
          </cell>
        </row>
        <row r="119">
          <cell r="A119" t="str">
            <v>2024M291BU_Anglo American Platinum Managed Operations</v>
          </cell>
          <cell r="B119" t="str">
            <v>M291</v>
          </cell>
          <cell r="F119" t="str">
            <v>Anglo American Platinum Managed Operations</v>
          </cell>
          <cell r="G119">
            <v>2024</v>
          </cell>
          <cell r="H119">
            <v>7.8200000000000006E-2</v>
          </cell>
        </row>
        <row r="120">
          <cell r="A120" t="str">
            <v>2023M291BU_Anglo American Platinum Managed Operations</v>
          </cell>
          <cell r="B120" t="str">
            <v>M291</v>
          </cell>
          <cell r="F120" t="str">
            <v>Anglo American Platinum Managed Operations</v>
          </cell>
          <cell r="G120">
            <v>2023</v>
          </cell>
          <cell r="H120">
            <v>5.33E-2</v>
          </cell>
        </row>
        <row r="121">
          <cell r="A121" t="str">
            <v>2022M291BU_Anglo American Platinum Managed Operations</v>
          </cell>
          <cell r="B121" t="str">
            <v>M291</v>
          </cell>
          <cell r="F121" t="str">
            <v>Anglo American Platinum Managed Operations</v>
          </cell>
          <cell r="G121">
            <v>2022</v>
          </cell>
          <cell r="H121">
            <v>8.5000000000000006E-2</v>
          </cell>
        </row>
        <row r="122">
          <cell r="A122" t="str">
            <v>2023M292BU_Anglo American Platinum Managed Operations</v>
          </cell>
          <cell r="B122" t="str">
            <v>M292</v>
          </cell>
          <cell r="F122" t="str">
            <v>Anglo American Platinum Managed Operations</v>
          </cell>
          <cell r="G122">
            <v>2023</v>
          </cell>
          <cell r="H122">
            <v>4.2200000000000001E-2</v>
          </cell>
        </row>
        <row r="123">
          <cell r="A123" t="str">
            <v>2022M292BU_Anglo American Platinum Managed Operations</v>
          </cell>
          <cell r="B123" t="str">
            <v>M292</v>
          </cell>
          <cell r="F123" t="str">
            <v>Anglo American Platinum Managed Operations</v>
          </cell>
          <cell r="G123">
            <v>2022</v>
          </cell>
          <cell r="H123">
            <v>8.5000000000000006E-2</v>
          </cell>
        </row>
        <row r="124">
          <cell r="A124" t="str">
            <v>2024M292BU_Anglo American Platinum Managed Operations</v>
          </cell>
          <cell r="B124" t="str">
            <v>M292</v>
          </cell>
          <cell r="F124" t="str">
            <v>Anglo American Platinum Managed Operations</v>
          </cell>
          <cell r="G124">
            <v>2024</v>
          </cell>
          <cell r="H124">
            <v>5.3499999999999999E-2</v>
          </cell>
        </row>
        <row r="125">
          <cell r="A125" t="str">
            <v>2024M293BU_Anglo American Platinum Managed Operations</v>
          </cell>
          <cell r="B125" t="str">
            <v>M293</v>
          </cell>
          <cell r="C125" t="str">
            <v>Rand million</v>
          </cell>
          <cell r="F125" t="str">
            <v>Anglo American Platinum Managed Operations</v>
          </cell>
          <cell r="G125">
            <v>2024</v>
          </cell>
          <cell r="H125">
            <v>46</v>
          </cell>
        </row>
        <row r="126">
          <cell r="A126" t="str">
            <v>2022M293BU_Anglo American Platinum Managed Operations</v>
          </cell>
          <cell r="B126" t="str">
            <v>M293</v>
          </cell>
          <cell r="F126" t="str">
            <v>Anglo American Platinum Managed Operations</v>
          </cell>
          <cell r="G126">
            <v>2022</v>
          </cell>
          <cell r="H126">
            <v>118</v>
          </cell>
        </row>
        <row r="127">
          <cell r="A127" t="str">
            <v>2023M293BU_Anglo American Platinum Managed Operations</v>
          </cell>
          <cell r="B127" t="str">
            <v>M293</v>
          </cell>
          <cell r="C127" t="str">
            <v>Rand million</v>
          </cell>
          <cell r="F127" t="str">
            <v>Anglo American Platinum Managed Operations</v>
          </cell>
          <cell r="G127">
            <v>2023</v>
          </cell>
          <cell r="H127">
            <v>76</v>
          </cell>
        </row>
        <row r="128">
          <cell r="A128" t="str">
            <v>2023M294BU_Anglo American Platinum Managed Operations</v>
          </cell>
          <cell r="B128" t="str">
            <v>M294</v>
          </cell>
          <cell r="C128" t="str">
            <v>Rand million</v>
          </cell>
          <cell r="F128" t="str">
            <v>Anglo American Platinum Managed Operations</v>
          </cell>
          <cell r="G128">
            <v>2023</v>
          </cell>
          <cell r="H128">
            <v>717</v>
          </cell>
        </row>
        <row r="129">
          <cell r="A129" t="str">
            <v>2024M294BU_Anglo American Platinum Managed Operations</v>
          </cell>
          <cell r="B129" t="str">
            <v>M294</v>
          </cell>
          <cell r="C129" t="str">
            <v>Rand million</v>
          </cell>
          <cell r="F129" t="str">
            <v>Anglo American Platinum Managed Operations</v>
          </cell>
          <cell r="G129">
            <v>2024</v>
          </cell>
          <cell r="H129">
            <v>578</v>
          </cell>
        </row>
        <row r="130">
          <cell r="A130" t="str">
            <v>2022M294BU_Anglo American Platinum Managed Operations</v>
          </cell>
          <cell r="B130" t="str">
            <v>M294</v>
          </cell>
          <cell r="F130" t="str">
            <v>Anglo American Platinum Managed Operations</v>
          </cell>
          <cell r="G130">
            <v>2022</v>
          </cell>
          <cell r="H130">
            <v>580</v>
          </cell>
        </row>
        <row r="131">
          <cell r="A131" t="str">
            <v>2024M295BU_Anglo American Platinum Managed Operations</v>
          </cell>
          <cell r="B131" t="str">
            <v>M295</v>
          </cell>
          <cell r="C131" t="str">
            <v>Rand million</v>
          </cell>
          <cell r="F131" t="str">
            <v>Anglo American Platinum Managed Operations</v>
          </cell>
          <cell r="G131">
            <v>2024</v>
          </cell>
          <cell r="H131">
            <v>0</v>
          </cell>
        </row>
        <row r="132">
          <cell r="A132" t="str">
            <v>2022M295BU_Anglo American Platinum Managed Operations</v>
          </cell>
          <cell r="B132" t="str">
            <v>M295</v>
          </cell>
          <cell r="F132" t="str">
            <v>Anglo American Platinum Managed Operations</v>
          </cell>
          <cell r="G132">
            <v>2022</v>
          </cell>
          <cell r="H132">
            <v>0</v>
          </cell>
        </row>
        <row r="133">
          <cell r="A133" t="str">
            <v>2023M295BU_Anglo American Platinum Managed Operations</v>
          </cell>
          <cell r="B133" t="str">
            <v>M295</v>
          </cell>
          <cell r="C133" t="str">
            <v>Rand million</v>
          </cell>
          <cell r="F133" t="str">
            <v>Anglo American Platinum Managed Operations</v>
          </cell>
          <cell r="G133">
            <v>2023</v>
          </cell>
          <cell r="H133">
            <v>0</v>
          </cell>
        </row>
        <row r="134">
          <cell r="A134" t="str">
            <v>2022M296BU_Anglo American Platinum Managed Operations</v>
          </cell>
          <cell r="B134" t="str">
            <v>M296</v>
          </cell>
          <cell r="F134" t="str">
            <v>Anglo American Platinum Managed Operations</v>
          </cell>
          <cell r="G134">
            <v>2022</v>
          </cell>
          <cell r="H134">
            <v>0</v>
          </cell>
        </row>
        <row r="135">
          <cell r="A135" t="str">
            <v>2024M296BU_Anglo American Platinum Managed Operations</v>
          </cell>
          <cell r="B135" t="str">
            <v>M296</v>
          </cell>
          <cell r="C135" t="str">
            <v>Rand million</v>
          </cell>
          <cell r="F135" t="str">
            <v>Anglo American Platinum Managed Operations</v>
          </cell>
          <cell r="G135">
            <v>2024</v>
          </cell>
          <cell r="H135">
            <v>0</v>
          </cell>
        </row>
        <row r="136">
          <cell r="A136" t="str">
            <v>2023M296BU_Anglo American Platinum Managed Operations</v>
          </cell>
          <cell r="B136" t="str">
            <v>M296</v>
          </cell>
          <cell r="C136" t="str">
            <v>Rand million</v>
          </cell>
          <cell r="F136" t="str">
            <v>Anglo American Platinum Managed Operations</v>
          </cell>
          <cell r="G136">
            <v>2023</v>
          </cell>
          <cell r="H136">
            <v>0</v>
          </cell>
        </row>
        <row r="137">
          <cell r="A137" t="str">
            <v>2023M297BU_Anglo American Platinum Managed Operations</v>
          </cell>
          <cell r="B137" t="str">
            <v>M297</v>
          </cell>
          <cell r="C137" t="str">
            <v>Rand million</v>
          </cell>
          <cell r="F137" t="str">
            <v>Anglo American Platinum Managed Operations</v>
          </cell>
          <cell r="G137">
            <v>2023</v>
          </cell>
          <cell r="H137">
            <v>23</v>
          </cell>
        </row>
        <row r="138">
          <cell r="A138" t="str">
            <v>2022M297BU_Anglo American Platinum Managed Operations</v>
          </cell>
          <cell r="B138" t="str">
            <v>M297</v>
          </cell>
          <cell r="F138" t="str">
            <v>Anglo American Platinum Managed Operations</v>
          </cell>
          <cell r="G138">
            <v>2022</v>
          </cell>
          <cell r="H138">
            <v>25</v>
          </cell>
        </row>
        <row r="139">
          <cell r="A139" t="str">
            <v>2024M297BU_Anglo American Platinum Managed Operations</v>
          </cell>
          <cell r="B139" t="str">
            <v>M297</v>
          </cell>
          <cell r="C139" t="str">
            <v>Rand million</v>
          </cell>
          <cell r="F139" t="str">
            <v>Anglo American Platinum Managed Operations</v>
          </cell>
          <cell r="G139">
            <v>2024</v>
          </cell>
          <cell r="H139">
            <v>14</v>
          </cell>
        </row>
        <row r="140">
          <cell r="A140" t="str">
            <v>2024M298BU_Anglo American Platinum Managed Operations</v>
          </cell>
          <cell r="B140" t="str">
            <v>M298</v>
          </cell>
          <cell r="C140" t="str">
            <v>Rand million</v>
          </cell>
          <cell r="F140" t="str">
            <v>Anglo American Platinum Managed Operations</v>
          </cell>
          <cell r="G140">
            <v>2024</v>
          </cell>
          <cell r="H140">
            <v>0</v>
          </cell>
        </row>
        <row r="141">
          <cell r="A141" t="str">
            <v>2023M298BU_Anglo American Platinum Managed Operations</v>
          </cell>
          <cell r="B141" t="str">
            <v>M298</v>
          </cell>
          <cell r="C141" t="str">
            <v>Rand million</v>
          </cell>
          <cell r="F141" t="str">
            <v>Anglo American Platinum Managed Operations</v>
          </cell>
          <cell r="G141">
            <v>2023</v>
          </cell>
          <cell r="H141">
            <v>0</v>
          </cell>
        </row>
        <row r="142">
          <cell r="A142" t="str">
            <v>2022M298BU_Anglo American Platinum Managed Operations</v>
          </cell>
          <cell r="B142" t="str">
            <v>M298</v>
          </cell>
          <cell r="F142" t="str">
            <v>Anglo American Platinum Managed Operations</v>
          </cell>
          <cell r="G142">
            <v>2022</v>
          </cell>
          <cell r="H142">
            <v>0</v>
          </cell>
        </row>
        <row r="143">
          <cell r="A143" t="str">
            <v>2023M299BU_Anglo American Platinum Managed Operations</v>
          </cell>
          <cell r="B143" t="str">
            <v>M299</v>
          </cell>
          <cell r="C143" t="str">
            <v>Rand million</v>
          </cell>
          <cell r="F143" t="str">
            <v>Anglo American Platinum Managed Operations</v>
          </cell>
          <cell r="G143">
            <v>2023</v>
          </cell>
          <cell r="H143">
            <v>42</v>
          </cell>
        </row>
        <row r="144">
          <cell r="A144" t="str">
            <v>2024M299BU_Anglo American Platinum Managed Operations</v>
          </cell>
          <cell r="B144" t="str">
            <v>M299</v>
          </cell>
          <cell r="C144" t="str">
            <v>Rand million</v>
          </cell>
          <cell r="F144" t="str">
            <v>Anglo American Platinum Managed Operations</v>
          </cell>
          <cell r="G144">
            <v>2024</v>
          </cell>
          <cell r="H144">
            <v>35</v>
          </cell>
        </row>
        <row r="145">
          <cell r="A145" t="str">
            <v>2022M299BU_Anglo American Platinum Managed Operations</v>
          </cell>
          <cell r="B145" t="str">
            <v>M299</v>
          </cell>
          <cell r="F145" t="str">
            <v>Anglo American Platinum Managed Operations</v>
          </cell>
          <cell r="G145">
            <v>2022</v>
          </cell>
          <cell r="H145">
            <v>53</v>
          </cell>
        </row>
        <row r="146">
          <cell r="A146" t="str">
            <v>2022M300BU_Anglo American Platinum Managed Operations</v>
          </cell>
          <cell r="B146" t="str">
            <v>M300</v>
          </cell>
          <cell r="F146" t="str">
            <v>Anglo American Platinum Managed Operations</v>
          </cell>
          <cell r="G146">
            <v>2022</v>
          </cell>
          <cell r="H146">
            <v>3</v>
          </cell>
        </row>
        <row r="147">
          <cell r="A147" t="str">
            <v>2023M300BU_Anglo American Platinum Managed Operations</v>
          </cell>
          <cell r="B147" t="str">
            <v>M300</v>
          </cell>
          <cell r="C147" t="str">
            <v>Rand million</v>
          </cell>
          <cell r="F147" t="str">
            <v>Anglo American Platinum Managed Operations</v>
          </cell>
          <cell r="G147">
            <v>2023</v>
          </cell>
          <cell r="H147">
            <v>0</v>
          </cell>
        </row>
        <row r="148">
          <cell r="A148" t="str">
            <v>2024M300BU_Anglo American Platinum Managed Operations</v>
          </cell>
          <cell r="B148" t="str">
            <v>M300</v>
          </cell>
          <cell r="C148" t="str">
            <v>Rand million</v>
          </cell>
          <cell r="F148" t="str">
            <v>Anglo American Platinum Managed Operations</v>
          </cell>
          <cell r="G148">
            <v>2024</v>
          </cell>
          <cell r="H148">
            <v>1</v>
          </cell>
        </row>
        <row r="149">
          <cell r="A149" t="str">
            <v>2024M301BU_Anglo American Platinum Managed Operations</v>
          </cell>
          <cell r="B149" t="str">
            <v>M301</v>
          </cell>
          <cell r="C149" t="str">
            <v>Rand million</v>
          </cell>
          <cell r="F149" t="str">
            <v>Anglo American Platinum Managed Operations</v>
          </cell>
          <cell r="G149">
            <v>2024</v>
          </cell>
          <cell r="H149">
            <v>27</v>
          </cell>
        </row>
        <row r="150">
          <cell r="A150" t="str">
            <v>2023M301BU_Anglo American Platinum Managed Operations</v>
          </cell>
          <cell r="B150" t="str">
            <v>M301</v>
          </cell>
          <cell r="C150" t="str">
            <v>Rand million</v>
          </cell>
          <cell r="F150" t="str">
            <v>Anglo American Platinum Managed Operations</v>
          </cell>
          <cell r="G150">
            <v>2023</v>
          </cell>
          <cell r="H150">
            <v>54</v>
          </cell>
        </row>
        <row r="151">
          <cell r="A151" t="str">
            <v>2022M301BU_Anglo American Platinum Managed Operations</v>
          </cell>
          <cell r="B151" t="str">
            <v>M301</v>
          </cell>
          <cell r="F151" t="str">
            <v>Anglo American Platinum Managed Operations</v>
          </cell>
          <cell r="G151">
            <v>2022</v>
          </cell>
          <cell r="H151">
            <v>34</v>
          </cell>
        </row>
        <row r="152">
          <cell r="A152" t="str">
            <v>2022M302BU_Anglo American Platinum Managed Operations</v>
          </cell>
          <cell r="B152" t="str">
            <v>M302</v>
          </cell>
          <cell r="F152" t="str">
            <v>Anglo American Platinum Managed Operations</v>
          </cell>
          <cell r="G152">
            <v>2022</v>
          </cell>
          <cell r="H152">
            <v>63</v>
          </cell>
        </row>
        <row r="153">
          <cell r="A153" t="str">
            <v>2024M302BU_Anglo American Platinum Managed Operations</v>
          </cell>
          <cell r="B153" t="str">
            <v>M302</v>
          </cell>
          <cell r="C153" t="str">
            <v>Rand million</v>
          </cell>
          <cell r="F153" t="str">
            <v>Anglo American Platinum Managed Operations</v>
          </cell>
          <cell r="G153">
            <v>2024</v>
          </cell>
          <cell r="H153">
            <v>65</v>
          </cell>
        </row>
        <row r="154">
          <cell r="A154" t="str">
            <v>2023M302BU_Anglo American Platinum Managed Operations</v>
          </cell>
          <cell r="B154" t="str">
            <v>M302</v>
          </cell>
          <cell r="C154" t="str">
            <v>Rand million</v>
          </cell>
          <cell r="F154" t="str">
            <v>Anglo American Platinum Managed Operations</v>
          </cell>
          <cell r="G154">
            <v>2023</v>
          </cell>
          <cell r="H154">
            <v>64</v>
          </cell>
        </row>
        <row r="155">
          <cell r="A155" t="str">
            <v>2022M303BU_Anglo American Platinum Managed Operations</v>
          </cell>
          <cell r="B155" t="str">
            <v>M303</v>
          </cell>
          <cell r="F155" t="str">
            <v>Anglo American Platinum Managed Operations</v>
          </cell>
          <cell r="G155">
            <v>2022</v>
          </cell>
          <cell r="H155">
            <v>238</v>
          </cell>
        </row>
        <row r="156">
          <cell r="A156" t="str">
            <v>2023M303BU_Anglo American Platinum Managed Operations</v>
          </cell>
          <cell r="B156" t="str">
            <v>M303</v>
          </cell>
          <cell r="C156" t="str">
            <v>Rand million</v>
          </cell>
          <cell r="F156" t="str">
            <v>Anglo American Platinum Managed Operations</v>
          </cell>
          <cell r="G156">
            <v>2023</v>
          </cell>
          <cell r="H156">
            <v>246</v>
          </cell>
        </row>
        <row r="157">
          <cell r="A157" t="str">
            <v>2024M303BU_Anglo American Platinum Managed Operations</v>
          </cell>
          <cell r="B157" t="str">
            <v>M303</v>
          </cell>
          <cell r="C157" t="str">
            <v>Rand million</v>
          </cell>
          <cell r="F157" t="str">
            <v>Anglo American Platinum Managed Operations</v>
          </cell>
          <cell r="G157">
            <v>2024</v>
          </cell>
          <cell r="H157">
            <v>93</v>
          </cell>
        </row>
        <row r="158">
          <cell r="A158" t="str">
            <v>2023M304BU_Anglo American Platinum Managed Operations</v>
          </cell>
          <cell r="B158" t="str">
            <v>M304</v>
          </cell>
          <cell r="C158" t="str">
            <v>Rand million</v>
          </cell>
          <cell r="F158" t="str">
            <v>Anglo American Platinum Managed Operations</v>
          </cell>
          <cell r="G158">
            <v>2023</v>
          </cell>
          <cell r="H158">
            <v>288</v>
          </cell>
        </row>
        <row r="159">
          <cell r="A159" t="str">
            <v>2024M304BU_Anglo American Platinum Managed Operations</v>
          </cell>
          <cell r="B159" t="str">
            <v>M304</v>
          </cell>
          <cell r="C159" t="str">
            <v>Rand million</v>
          </cell>
          <cell r="F159" t="str">
            <v>Anglo American Platinum Managed Operations</v>
          </cell>
          <cell r="G159">
            <v>2024</v>
          </cell>
          <cell r="H159">
            <v>343</v>
          </cell>
        </row>
        <row r="160">
          <cell r="A160" t="str">
            <v>2022M304BU_Anglo American Platinum Managed Operations</v>
          </cell>
          <cell r="B160" t="str">
            <v>M304</v>
          </cell>
          <cell r="F160" t="str">
            <v>Anglo American Platinum Managed Operations</v>
          </cell>
          <cell r="G160">
            <v>2022</v>
          </cell>
          <cell r="H160">
            <v>164</v>
          </cell>
        </row>
        <row r="161">
          <cell r="A161" t="str">
            <v>2023M305BU_Anglo American Platinum Managed Operations</v>
          </cell>
          <cell r="B161" t="str">
            <v>M305</v>
          </cell>
          <cell r="F161" t="str">
            <v>Anglo American Platinum Managed Operations</v>
          </cell>
          <cell r="G161">
            <v>2023</v>
          </cell>
          <cell r="H161">
            <v>56</v>
          </cell>
        </row>
        <row r="162">
          <cell r="A162" t="str">
            <v>2024M305BU_Anglo American Platinum Managed Operations</v>
          </cell>
          <cell r="B162" t="str">
            <v>M305</v>
          </cell>
          <cell r="F162" t="str">
            <v>Anglo American Platinum Managed Operations</v>
          </cell>
          <cell r="G162">
            <v>2024</v>
          </cell>
          <cell r="H162">
            <v>33</v>
          </cell>
        </row>
        <row r="163">
          <cell r="A163" t="str">
            <v>2022M305BU_Anglo American Platinum Managed Operations</v>
          </cell>
          <cell r="B163" t="str">
            <v>M305</v>
          </cell>
          <cell r="F163" t="str">
            <v>Anglo American Platinum Managed Operations</v>
          </cell>
          <cell r="G163">
            <v>2022</v>
          </cell>
          <cell r="H163">
            <v>28</v>
          </cell>
        </row>
        <row r="164">
          <cell r="A164" t="str">
            <v>2023M306BU_Anglo American Platinum Managed Operations</v>
          </cell>
          <cell r="B164" t="str">
            <v>M306</v>
          </cell>
          <cell r="F164" t="str">
            <v>Anglo American Platinum Managed Operations</v>
          </cell>
          <cell r="G164">
            <v>2023</v>
          </cell>
          <cell r="H164">
            <v>661</v>
          </cell>
        </row>
        <row r="165">
          <cell r="A165" t="str">
            <v>2024M306BU_Anglo American Platinum Managed Operations</v>
          </cell>
          <cell r="B165" t="str">
            <v>M306</v>
          </cell>
          <cell r="F165" t="str">
            <v>Anglo American Platinum Managed Operations</v>
          </cell>
          <cell r="G165">
            <v>2024</v>
          </cell>
          <cell r="H165">
            <v>545</v>
          </cell>
        </row>
        <row r="166">
          <cell r="A166" t="str">
            <v>2022M306BU_Anglo American Platinum Managed Operations</v>
          </cell>
          <cell r="B166" t="str">
            <v>M306</v>
          </cell>
          <cell r="F166" t="str">
            <v>Anglo American Platinum Managed Operations</v>
          </cell>
          <cell r="G166">
            <v>2022</v>
          </cell>
          <cell r="H166">
            <v>552</v>
          </cell>
        </row>
        <row r="167">
          <cell r="A167" t="str">
            <v>2023M651BU_Anglo American Platinum Managed Operations</v>
          </cell>
          <cell r="B167" t="str">
            <v>M651</v>
          </cell>
          <cell r="F167" t="str">
            <v>Anglo American Platinum Managed Operations</v>
          </cell>
          <cell r="G167">
            <v>2023</v>
          </cell>
          <cell r="H167">
            <v>19</v>
          </cell>
        </row>
        <row r="168">
          <cell r="A168" t="str">
            <v>2022M651BU_Anglo American Platinum Managed Operations</v>
          </cell>
          <cell r="B168" t="str">
            <v>M651</v>
          </cell>
          <cell r="F168" t="str">
            <v>Anglo American Platinum Managed Operations</v>
          </cell>
          <cell r="G168">
            <v>2022</v>
          </cell>
          <cell r="H168">
            <v>1</v>
          </cell>
        </row>
        <row r="169">
          <cell r="A169" t="str">
            <v>2022M652BU_Anglo American Platinum Managed Operations</v>
          </cell>
          <cell r="B169" t="str">
            <v>M652</v>
          </cell>
          <cell r="F169" t="str">
            <v>Anglo American Platinum Managed Operations</v>
          </cell>
          <cell r="G169">
            <v>2022</v>
          </cell>
          <cell r="H169">
            <v>1</v>
          </cell>
        </row>
        <row r="170">
          <cell r="A170" t="str">
            <v>2022M653BU_Anglo American Platinum Managed Operations</v>
          </cell>
          <cell r="B170" t="str">
            <v>M653</v>
          </cell>
          <cell r="F170" t="str">
            <v>Anglo American Platinum Managed Operations</v>
          </cell>
          <cell r="G170">
            <v>2022</v>
          </cell>
          <cell r="H170">
            <v>30</v>
          </cell>
        </row>
        <row r="171">
          <cell r="A171" t="str">
            <v>2023M653BU_Anglo American Platinum Managed Operations</v>
          </cell>
          <cell r="B171" t="str">
            <v>M653</v>
          </cell>
          <cell r="F171" t="str">
            <v>Anglo American Platinum Managed Operations</v>
          </cell>
          <cell r="G171">
            <v>2023</v>
          </cell>
          <cell r="H171">
            <v>84</v>
          </cell>
        </row>
        <row r="172">
          <cell r="A172" t="str">
            <v>2022M654BU_Anglo American Platinum Managed Operations</v>
          </cell>
          <cell r="B172" t="str">
            <v>M654</v>
          </cell>
          <cell r="F172" t="str">
            <v>Anglo American Platinum Managed Operations</v>
          </cell>
          <cell r="G172">
            <v>2022</v>
          </cell>
          <cell r="H172">
            <v>34</v>
          </cell>
        </row>
        <row r="173">
          <cell r="A173" t="str">
            <v>2023M654BU_Anglo American Platinum Managed Operations</v>
          </cell>
          <cell r="B173" t="str">
            <v>M654</v>
          </cell>
          <cell r="F173" t="str">
            <v>Anglo American Platinum Managed Operations</v>
          </cell>
          <cell r="G173">
            <v>2023</v>
          </cell>
          <cell r="H173">
            <v>81</v>
          </cell>
        </row>
        <row r="174">
          <cell r="A174" t="str">
            <v>2022M655BU_Anglo American Platinum Managed Operations</v>
          </cell>
          <cell r="B174" t="str">
            <v>M655</v>
          </cell>
          <cell r="F174" t="str">
            <v>Anglo American Platinum Managed Operations</v>
          </cell>
          <cell r="G174">
            <v>2022</v>
          </cell>
          <cell r="H174">
            <v>66</v>
          </cell>
        </row>
        <row r="175">
          <cell r="A175" t="str">
            <v>2023M655BU_Anglo American Platinum Managed Operations</v>
          </cell>
          <cell r="B175" t="str">
            <v>M655</v>
          </cell>
          <cell r="F175" t="str">
            <v>Anglo American Platinum Managed Operations</v>
          </cell>
          <cell r="G175">
            <v>2023</v>
          </cell>
          <cell r="H175">
            <v>165</v>
          </cell>
        </row>
        <row r="176">
          <cell r="A176" t="str">
            <v>2024M331BU_Anglo American Platinum Managed Operations</v>
          </cell>
          <cell r="B176" t="str">
            <v>M331</v>
          </cell>
          <cell r="F176" t="str">
            <v>Anglo American Platinum Managed Operations</v>
          </cell>
          <cell r="G176">
            <v>2024</v>
          </cell>
          <cell r="H176">
            <v>1</v>
          </cell>
        </row>
        <row r="177">
          <cell r="A177" t="str">
            <v>2023M331BU_Anglo American Platinum Managed Operations</v>
          </cell>
          <cell r="B177" t="str">
            <v>M331</v>
          </cell>
          <cell r="F177" t="str">
            <v>Anglo American Platinum Managed Operations</v>
          </cell>
          <cell r="G177">
            <v>2023</v>
          </cell>
          <cell r="H177">
            <v>100</v>
          </cell>
        </row>
        <row r="178">
          <cell r="A178" t="str">
            <v>2022M331BU_Anglo American Platinum Managed Operations</v>
          </cell>
          <cell r="B178" t="str">
            <v>M331</v>
          </cell>
          <cell r="F178" t="str">
            <v>Anglo American Platinum Managed Operations</v>
          </cell>
          <cell r="G178">
            <v>2022</v>
          </cell>
          <cell r="H178" t="str">
            <v>NA</v>
          </cell>
        </row>
        <row r="179">
          <cell r="A179" t="str">
            <v>2023M332BU_Anglo American Platinum Managed Operations</v>
          </cell>
          <cell r="B179" t="str">
            <v>M332</v>
          </cell>
          <cell r="F179" t="str">
            <v>Anglo American Platinum Managed Operations</v>
          </cell>
          <cell r="G179">
            <v>2023</v>
          </cell>
          <cell r="H179">
            <v>3</v>
          </cell>
        </row>
        <row r="180">
          <cell r="A180" t="str">
            <v>2022M332BU_Anglo American Platinum Managed Operations</v>
          </cell>
          <cell r="B180" t="str">
            <v>M332</v>
          </cell>
          <cell r="F180" t="str">
            <v>Anglo American Platinum Managed Operations</v>
          </cell>
          <cell r="G180">
            <v>2022</v>
          </cell>
          <cell r="H180" t="str">
            <v>NA</v>
          </cell>
        </row>
        <row r="181">
          <cell r="A181" t="str">
            <v>2024M332BU_Anglo American Platinum Managed Operations</v>
          </cell>
          <cell r="B181" t="str">
            <v>M332</v>
          </cell>
          <cell r="F181" t="str">
            <v>Anglo American Platinum Managed Operations</v>
          </cell>
          <cell r="G181">
            <v>2024</v>
          </cell>
          <cell r="H181">
            <v>0.01</v>
          </cell>
        </row>
        <row r="182">
          <cell r="A182" t="str">
            <v>2022M333BU_Anglo American Platinum Managed Operations</v>
          </cell>
          <cell r="B182" t="str">
            <v>M333</v>
          </cell>
          <cell r="F182" t="str">
            <v>Anglo American Platinum Managed Operations</v>
          </cell>
          <cell r="G182">
            <v>2022</v>
          </cell>
          <cell r="H182">
            <v>0</v>
          </cell>
        </row>
        <row r="183">
          <cell r="A183" t="str">
            <v>2024M333BU_Anglo American Platinum Managed Operations</v>
          </cell>
          <cell r="B183" t="str">
            <v>M333</v>
          </cell>
          <cell r="F183" t="str">
            <v>Anglo American Platinum Managed Operations</v>
          </cell>
          <cell r="G183">
            <v>2024</v>
          </cell>
          <cell r="H183">
            <v>20</v>
          </cell>
        </row>
        <row r="184">
          <cell r="A184" t="str">
            <v>2023M333BU_Anglo American Platinum Managed Operations</v>
          </cell>
          <cell r="B184" t="str">
            <v>M333</v>
          </cell>
          <cell r="F184" t="str">
            <v>Anglo American Platinum Managed Operations</v>
          </cell>
          <cell r="G184">
            <v>2023</v>
          </cell>
          <cell r="H184">
            <v>5</v>
          </cell>
        </row>
        <row r="185">
          <cell r="A185" t="str">
            <v>2023M334BU_Anglo American Platinum Managed Operations</v>
          </cell>
          <cell r="B185" t="str">
            <v>M334</v>
          </cell>
          <cell r="F185" t="str">
            <v>Anglo American Platinum Managed Operations</v>
          </cell>
          <cell r="G185">
            <v>2023</v>
          </cell>
          <cell r="H185">
            <v>0</v>
          </cell>
        </row>
        <row r="186">
          <cell r="A186" t="str">
            <v>2024M334BU_Anglo American Platinum Managed Operations</v>
          </cell>
          <cell r="B186" t="str">
            <v>M334</v>
          </cell>
          <cell r="F186" t="str">
            <v>Anglo American Platinum Managed Operations</v>
          </cell>
          <cell r="G186">
            <v>2024</v>
          </cell>
          <cell r="H186">
            <v>0</v>
          </cell>
        </row>
        <row r="187">
          <cell r="A187" t="str">
            <v>2022M334BU_Anglo American Platinum Managed Operations</v>
          </cell>
          <cell r="B187" t="str">
            <v>M334</v>
          </cell>
          <cell r="F187" t="str">
            <v>Anglo American Platinum Managed Operations</v>
          </cell>
          <cell r="G187">
            <v>2022</v>
          </cell>
          <cell r="H187" t="str">
            <v>NA</v>
          </cell>
        </row>
        <row r="188">
          <cell r="A188" t="str">
            <v>2022M335BU_Anglo American Platinum Managed Operations</v>
          </cell>
          <cell r="B188" t="str">
            <v>M335</v>
          </cell>
          <cell r="F188" t="str">
            <v>Anglo American Platinum Managed Operations</v>
          </cell>
          <cell r="G188">
            <v>2022</v>
          </cell>
          <cell r="H188">
            <v>0</v>
          </cell>
        </row>
        <row r="189">
          <cell r="A189" t="str">
            <v>2023M335BU_Anglo American Platinum Managed Operations</v>
          </cell>
          <cell r="B189" t="str">
            <v>M335</v>
          </cell>
          <cell r="F189" t="str">
            <v>Anglo American Platinum Managed Operations</v>
          </cell>
          <cell r="G189">
            <v>2023</v>
          </cell>
          <cell r="H189">
            <v>0</v>
          </cell>
        </row>
        <row r="190">
          <cell r="A190" t="str">
            <v>2024M335BU_Anglo American Platinum Managed Operations</v>
          </cell>
          <cell r="B190" t="str">
            <v>M335</v>
          </cell>
          <cell r="F190" t="str">
            <v>Anglo American Platinum Managed Operations</v>
          </cell>
          <cell r="G190">
            <v>2024</v>
          </cell>
          <cell r="H190">
            <v>0</v>
          </cell>
        </row>
        <row r="191">
          <cell r="A191" t="str">
            <v>2024M336BU_Anglo American Platinum Managed Operations</v>
          </cell>
          <cell r="B191" t="str">
            <v>M336</v>
          </cell>
          <cell r="F191" t="str">
            <v>Anglo American Platinum Managed Operations</v>
          </cell>
          <cell r="G191">
            <v>2024</v>
          </cell>
          <cell r="H191">
            <v>0</v>
          </cell>
        </row>
        <row r="192">
          <cell r="A192" t="str">
            <v>2022M336BU_Anglo American Platinum Managed Operations</v>
          </cell>
          <cell r="B192" t="str">
            <v>M336</v>
          </cell>
          <cell r="F192" t="str">
            <v>Anglo American Platinum Managed Operations</v>
          </cell>
          <cell r="G192">
            <v>2022</v>
          </cell>
          <cell r="H192">
            <v>0</v>
          </cell>
        </row>
        <row r="193">
          <cell r="A193" t="str">
            <v>2023M336BU_Anglo American Platinum Managed Operations</v>
          </cell>
          <cell r="B193" t="str">
            <v>M336</v>
          </cell>
          <cell r="F193" t="str">
            <v>Anglo American Platinum Managed Operations</v>
          </cell>
          <cell r="G193">
            <v>2023</v>
          </cell>
          <cell r="H193">
            <v>0</v>
          </cell>
        </row>
        <row r="194">
          <cell r="A194" t="str">
            <v>2022M154BU_Anglo American Platinum Managed Operations</v>
          </cell>
          <cell r="B194" t="str">
            <v>M154</v>
          </cell>
          <cell r="F194" t="str">
            <v>Anglo American Platinum Managed Operations</v>
          </cell>
          <cell r="G194">
            <v>2022</v>
          </cell>
          <cell r="H194" t="str">
            <v>Not being tracked</v>
          </cell>
        </row>
        <row r="195">
          <cell r="A195" t="str">
            <v>2022M155BU_Anglo American Platinum Managed Operations</v>
          </cell>
          <cell r="B195" t="str">
            <v>M155</v>
          </cell>
          <cell r="F195" t="str">
            <v>Anglo American Platinum Managed Operations</v>
          </cell>
          <cell r="G195">
            <v>2022</v>
          </cell>
          <cell r="H195" t="str">
            <v>Not being tracked</v>
          </cell>
        </row>
        <row r="196">
          <cell r="A196" t="str">
            <v>2022M156BU_Anglo American Platinum Managed Operations</v>
          </cell>
          <cell r="B196" t="str">
            <v>M156</v>
          </cell>
          <cell r="F196" t="str">
            <v>Anglo American Platinum Managed Operations</v>
          </cell>
          <cell r="G196">
            <v>2022</v>
          </cell>
          <cell r="H196" t="str">
            <v>Not being tracked</v>
          </cell>
        </row>
        <row r="197">
          <cell r="A197" t="str">
            <v>2022M157BU_Anglo American Platinum Managed Operations</v>
          </cell>
          <cell r="B197" t="str">
            <v>M157</v>
          </cell>
          <cell r="F197" t="str">
            <v>Anglo American Platinum Managed Operations</v>
          </cell>
          <cell r="G197">
            <v>2022</v>
          </cell>
          <cell r="H197" t="str">
            <v>Not being tracked</v>
          </cell>
        </row>
        <row r="198">
          <cell r="A198" t="str">
            <v>2022M158BU_Anglo American Platinum Managed Operations</v>
          </cell>
          <cell r="B198" t="str">
            <v>M158</v>
          </cell>
          <cell r="F198" t="str">
            <v>Anglo American Platinum Managed Operations</v>
          </cell>
          <cell r="G198">
            <v>2022</v>
          </cell>
          <cell r="H198" t="str">
            <v>Sustainability Report (page 70)</v>
          </cell>
        </row>
        <row r="199">
          <cell r="A199" t="str">
            <v>2024M555BU_Anglo American Platinum Managed Operations</v>
          </cell>
          <cell r="B199" t="str">
            <v>M555</v>
          </cell>
          <cell r="C199" t="str">
            <v>Rand million</v>
          </cell>
          <cell r="F199" t="str">
            <v>Anglo American Platinum Managed Operations</v>
          </cell>
          <cell r="G199">
            <v>2024</v>
          </cell>
          <cell r="H199" t="str">
            <v>No Value</v>
          </cell>
        </row>
        <row r="200">
          <cell r="A200" t="str">
            <v>2024M568BU_Anglo American Platinum Managed Operations</v>
          </cell>
          <cell r="B200" t="str">
            <v>M568</v>
          </cell>
          <cell r="C200" t="str">
            <v>Rand million</v>
          </cell>
          <cell r="F200" t="str">
            <v>Anglo American Platinum Managed Operations</v>
          </cell>
          <cell r="G200">
            <v>2024</v>
          </cell>
          <cell r="H200" t="str">
            <v>No Value</v>
          </cell>
        </row>
        <row r="201">
          <cell r="A201" t="str">
            <v>2023M568BU_Anglo American Platinum Managed Operations</v>
          </cell>
          <cell r="B201" t="str">
            <v>M568</v>
          </cell>
          <cell r="C201" t="str">
            <v>Rand million</v>
          </cell>
          <cell r="F201" t="str">
            <v>Anglo American Platinum Managed Operations</v>
          </cell>
          <cell r="G201">
            <v>2023</v>
          </cell>
          <cell r="H201">
            <v>806</v>
          </cell>
        </row>
        <row r="202">
          <cell r="A202" t="str">
            <v>2023M569BU_Anglo American Platinum Managed Operations</v>
          </cell>
          <cell r="B202" t="str">
            <v>M569</v>
          </cell>
          <cell r="C202" t="str">
            <v>Rand million</v>
          </cell>
          <cell r="F202" t="str">
            <v>Anglo American Platinum Managed Operations</v>
          </cell>
          <cell r="G202">
            <v>2023</v>
          </cell>
          <cell r="H202">
            <v>515</v>
          </cell>
        </row>
        <row r="203">
          <cell r="A203" t="str">
            <v>2024M569BU_Anglo American Platinum Managed Operations</v>
          </cell>
          <cell r="B203" t="str">
            <v>M569</v>
          </cell>
          <cell r="C203" t="str">
            <v>Rand million</v>
          </cell>
          <cell r="F203" t="str">
            <v>Anglo American Platinum Managed Operations</v>
          </cell>
          <cell r="G203">
            <v>2024</v>
          </cell>
          <cell r="H203" t="str">
            <v>No Value</v>
          </cell>
        </row>
        <row r="204">
          <cell r="A204" t="str">
            <v>2024M570BU_Anglo American Platinum Managed Operations</v>
          </cell>
          <cell r="B204" t="str">
            <v>M570</v>
          </cell>
          <cell r="C204" t="str">
            <v>Rand million</v>
          </cell>
          <cell r="F204" t="str">
            <v>Anglo American Platinum Managed Operations</v>
          </cell>
          <cell r="G204">
            <v>2024</v>
          </cell>
          <cell r="H204" t="str">
            <v>No Value</v>
          </cell>
        </row>
        <row r="205">
          <cell r="A205" t="str">
            <v>2023M570BU_Anglo American Platinum Managed Operations</v>
          </cell>
          <cell r="B205" t="str">
            <v>M570</v>
          </cell>
          <cell r="C205" t="str">
            <v>Rand million</v>
          </cell>
          <cell r="F205" t="str">
            <v>Anglo American Platinum Managed Operations</v>
          </cell>
          <cell r="G205">
            <v>2023</v>
          </cell>
          <cell r="H205">
            <v>18177</v>
          </cell>
        </row>
        <row r="206">
          <cell r="A206" t="str">
            <v>2024M571BU_Anglo American Platinum Managed Operations</v>
          </cell>
          <cell r="B206" t="str">
            <v>M571</v>
          </cell>
          <cell r="C206" t="str">
            <v>Rand million</v>
          </cell>
          <cell r="F206" t="str">
            <v>Anglo American Platinum Managed Operations</v>
          </cell>
          <cell r="G206">
            <v>2024</v>
          </cell>
          <cell r="H206" t="str">
            <v>No Value</v>
          </cell>
        </row>
        <row r="207">
          <cell r="A207" t="str">
            <v>2023M571BU_Anglo American Platinum Managed Operations</v>
          </cell>
          <cell r="B207" t="str">
            <v>M571</v>
          </cell>
          <cell r="C207" t="str">
            <v>Rand million</v>
          </cell>
          <cell r="F207" t="str">
            <v>Anglo American Platinum Managed Operations</v>
          </cell>
          <cell r="G207">
            <v>2023</v>
          </cell>
          <cell r="H207">
            <v>-103570</v>
          </cell>
        </row>
        <row r="208">
          <cell r="A208" t="str">
            <v>2023M572BU_Anglo American Platinum Managed Operations</v>
          </cell>
          <cell r="B208" t="str">
            <v>M572</v>
          </cell>
          <cell r="C208" t="str">
            <v>Rand million</v>
          </cell>
          <cell r="F208" t="str">
            <v>Anglo American Platinum Managed Operations</v>
          </cell>
          <cell r="G208">
            <v>2023</v>
          </cell>
          <cell r="H208">
            <v>124582</v>
          </cell>
        </row>
        <row r="209">
          <cell r="A209" t="str">
            <v>2024M572BU_Anglo American Platinum Managed Operations</v>
          </cell>
          <cell r="B209" t="str">
            <v>M572</v>
          </cell>
          <cell r="C209" t="str">
            <v>Rand million</v>
          </cell>
          <cell r="F209" t="str">
            <v>Anglo American Platinum Managed Operations</v>
          </cell>
          <cell r="G209">
            <v>2024</v>
          </cell>
          <cell r="H209" t="str">
            <v>No Value</v>
          </cell>
        </row>
        <row r="210">
          <cell r="A210" t="str">
            <v>2024M311BU_Anglo American Platinum Managed Operations</v>
          </cell>
          <cell r="B210" t="str">
            <v>M311</v>
          </cell>
          <cell r="F210" t="str">
            <v>Anglo American Platinum Managed Operations</v>
          </cell>
          <cell r="G210">
            <v>2024</v>
          </cell>
          <cell r="H210" t="str">
            <v>No Value</v>
          </cell>
        </row>
        <row r="211">
          <cell r="A211" t="str">
            <v>2022M311BU_Anglo American Platinum Managed Operations</v>
          </cell>
          <cell r="B211" t="str">
            <v>M311</v>
          </cell>
          <cell r="F211" t="str">
            <v>Anglo American Platinum Managed Operations</v>
          </cell>
          <cell r="G211">
            <v>2022</v>
          </cell>
          <cell r="H211">
            <v>1</v>
          </cell>
        </row>
        <row r="212">
          <cell r="A212" t="str">
            <v>2023M311BU_Anglo American Platinum Managed Operations</v>
          </cell>
          <cell r="B212" t="str">
            <v>M311</v>
          </cell>
          <cell r="F212" t="str">
            <v>Anglo American Platinum Managed Operations</v>
          </cell>
          <cell r="G212">
            <v>2023</v>
          </cell>
          <cell r="H212">
            <v>100</v>
          </cell>
        </row>
        <row r="213">
          <cell r="A213" t="str">
            <v>2022M313BU_Anglo American Platinum Managed Operations</v>
          </cell>
          <cell r="B213" t="str">
            <v>M313</v>
          </cell>
          <cell r="F213" t="str">
            <v>Anglo American Platinum Managed Operations</v>
          </cell>
          <cell r="G213">
            <v>2022</v>
          </cell>
          <cell r="H213">
            <v>37</v>
          </cell>
        </row>
        <row r="214">
          <cell r="A214" t="str">
            <v>2024M313BU_Anglo American Platinum Managed Operations</v>
          </cell>
          <cell r="B214" t="str">
            <v>M313</v>
          </cell>
          <cell r="F214" t="str">
            <v>Anglo American Platinum Managed Operations</v>
          </cell>
          <cell r="G214">
            <v>2024</v>
          </cell>
          <cell r="H214" t="str">
            <v>No Value</v>
          </cell>
        </row>
        <row r="215">
          <cell r="A215" t="str">
            <v>2023M313BU_Anglo American Platinum Managed Operations</v>
          </cell>
          <cell r="B215" t="str">
            <v>M313</v>
          </cell>
          <cell r="F215" t="str">
            <v>Anglo American Platinum Managed Operations</v>
          </cell>
          <cell r="G215">
            <v>2023</v>
          </cell>
          <cell r="H215">
            <v>11</v>
          </cell>
        </row>
        <row r="216">
          <cell r="A216" t="str">
            <v>2023M314BU_Anglo American Platinum Managed Operations</v>
          </cell>
          <cell r="B216" t="str">
            <v>M314</v>
          </cell>
          <cell r="F216" t="str">
            <v>Anglo American Platinum Managed Operations</v>
          </cell>
          <cell r="G216">
            <v>2023</v>
          </cell>
          <cell r="H216" t="str">
            <v>Each of the sites have or are in process of establishing Community Engagement Forums</v>
          </cell>
        </row>
        <row r="217">
          <cell r="A217" t="str">
            <v>2024M314BU_Anglo American Platinum Managed Operations</v>
          </cell>
          <cell r="B217" t="str">
            <v>M314</v>
          </cell>
          <cell r="F217" t="str">
            <v>Anglo American Platinum Managed Operations</v>
          </cell>
          <cell r="G217">
            <v>2024</v>
          </cell>
          <cell r="H217" t="str">
            <v>No Value</v>
          </cell>
        </row>
        <row r="218">
          <cell r="A218" t="str">
            <v>2022M314BU_Anglo American Platinum Managed Operations</v>
          </cell>
          <cell r="B218" t="str">
            <v>M314</v>
          </cell>
          <cell r="F218" t="str">
            <v>Anglo American Platinum Managed Operations</v>
          </cell>
          <cell r="G218">
            <v>2022</v>
          </cell>
          <cell r="H218" t="str">
            <v>Community Engagement Forums and Grievance procedures</v>
          </cell>
        </row>
        <row r="219">
          <cell r="A219" t="str">
            <v>2024M315BU_Anglo American Platinum Managed Operations</v>
          </cell>
          <cell r="B219" t="str">
            <v>M315</v>
          </cell>
          <cell r="F219" t="str">
            <v>Anglo American Platinum Managed Operations</v>
          </cell>
          <cell r="G219">
            <v>2024</v>
          </cell>
          <cell r="H219" t="str">
            <v>No Value</v>
          </cell>
        </row>
        <row r="220">
          <cell r="A220" t="str">
            <v>2023M315BU_Anglo American Platinum Managed Operations</v>
          </cell>
          <cell r="B220" t="str">
            <v>M315</v>
          </cell>
          <cell r="F220" t="str">
            <v>Anglo American Platinum Managed Operations</v>
          </cell>
          <cell r="G220">
            <v>2023</v>
          </cell>
          <cell r="H220">
            <v>100</v>
          </cell>
        </row>
        <row r="221">
          <cell r="A221" t="str">
            <v>2022M315BU_Anglo American Platinum Managed Operations</v>
          </cell>
          <cell r="B221" t="str">
            <v>M315</v>
          </cell>
          <cell r="F221" t="str">
            <v>Anglo American Platinum Managed Operations</v>
          </cell>
          <cell r="G221">
            <v>2022</v>
          </cell>
          <cell r="H221">
            <v>1</v>
          </cell>
        </row>
        <row r="222">
          <cell r="A222" t="str">
            <v>2022M316BU_Anglo American Platinum Managed Operations</v>
          </cell>
          <cell r="B222" t="str">
            <v>M316</v>
          </cell>
          <cell r="F222" t="str">
            <v>Anglo American Platinum Managed Operations</v>
          </cell>
          <cell r="G222">
            <v>2022</v>
          </cell>
          <cell r="H222">
            <v>8</v>
          </cell>
        </row>
        <row r="223">
          <cell r="A223" t="str">
            <v>2023M316BU_Anglo American Platinum Managed Operations</v>
          </cell>
          <cell r="B223" t="str">
            <v>M316</v>
          </cell>
          <cell r="F223" t="str">
            <v>Anglo American Platinum Managed Operations</v>
          </cell>
          <cell r="G223">
            <v>2023</v>
          </cell>
          <cell r="H223">
            <v>8</v>
          </cell>
        </row>
        <row r="224">
          <cell r="A224" t="str">
            <v>2024M316BU_Anglo American Platinum Managed Operations</v>
          </cell>
          <cell r="B224" t="str">
            <v>M316</v>
          </cell>
          <cell r="F224" t="str">
            <v>Anglo American Platinum Managed Operations</v>
          </cell>
          <cell r="G224">
            <v>2024</v>
          </cell>
          <cell r="H224" t="str">
            <v>No Value</v>
          </cell>
        </row>
        <row r="225">
          <cell r="A225" t="str">
            <v>2022M322BU_Anglo American Platinum Managed Operations</v>
          </cell>
          <cell r="B225" t="str">
            <v>M322</v>
          </cell>
          <cell r="F225" t="str">
            <v>Anglo American Platinum Managed Operations</v>
          </cell>
          <cell r="G225">
            <v>2022</v>
          </cell>
          <cell r="H225">
            <v>0</v>
          </cell>
        </row>
        <row r="226">
          <cell r="A226" t="str">
            <v>2023M322BU_Anglo American Platinum Managed Operations</v>
          </cell>
          <cell r="B226" t="str">
            <v>M322</v>
          </cell>
          <cell r="F226" t="str">
            <v>Anglo American Platinum Managed Operations</v>
          </cell>
          <cell r="G226">
            <v>2023</v>
          </cell>
          <cell r="H226">
            <v>0</v>
          </cell>
        </row>
        <row r="227">
          <cell r="A227" t="str">
            <v>2023M323BU_Anglo American Platinum Managed Operations</v>
          </cell>
          <cell r="B227" t="str">
            <v>M323</v>
          </cell>
          <cell r="F227" t="str">
            <v>Anglo American Platinum Managed Operations</v>
          </cell>
          <cell r="G227">
            <v>2023</v>
          </cell>
          <cell r="H227">
            <v>0</v>
          </cell>
        </row>
        <row r="228">
          <cell r="A228" t="str">
            <v>2022M323BU_Anglo American Platinum Managed Operations</v>
          </cell>
          <cell r="B228" t="str">
            <v>M323</v>
          </cell>
          <cell r="F228" t="str">
            <v>Anglo American Platinum Managed Operations</v>
          </cell>
          <cell r="G228">
            <v>2022</v>
          </cell>
          <cell r="H228">
            <v>0</v>
          </cell>
        </row>
        <row r="229">
          <cell r="A229" t="str">
            <v>2022M324BU_Anglo American Platinum Managed Operations</v>
          </cell>
          <cell r="B229" t="str">
            <v>M324</v>
          </cell>
          <cell r="F229" t="str">
            <v>Anglo American Platinum Managed Operations</v>
          </cell>
          <cell r="G229">
            <v>2022</v>
          </cell>
          <cell r="H229">
            <v>0</v>
          </cell>
        </row>
        <row r="230">
          <cell r="A230" t="str">
            <v>2023M324BU_Anglo American Platinum Managed Operations</v>
          </cell>
          <cell r="B230" t="str">
            <v>M324</v>
          </cell>
          <cell r="F230" t="str">
            <v>Anglo American Platinum Managed Operations</v>
          </cell>
          <cell r="G230">
            <v>2023</v>
          </cell>
          <cell r="H230">
            <v>0</v>
          </cell>
        </row>
        <row r="231">
          <cell r="A231" t="str">
            <v>2023M325BU_Anglo American Platinum Managed Operations</v>
          </cell>
          <cell r="B231" t="str">
            <v>M325</v>
          </cell>
          <cell r="F231" t="str">
            <v>Anglo American Platinum Managed Operations</v>
          </cell>
          <cell r="G231">
            <v>2023</v>
          </cell>
          <cell r="H231">
            <v>0</v>
          </cell>
        </row>
        <row r="232">
          <cell r="A232" t="str">
            <v>2022M325BU_Anglo American Platinum Managed Operations</v>
          </cell>
          <cell r="B232" t="str">
            <v>M325</v>
          </cell>
          <cell r="F232" t="str">
            <v>Anglo American Platinum Managed Operations</v>
          </cell>
          <cell r="G232">
            <v>2022</v>
          </cell>
          <cell r="H232">
            <v>0</v>
          </cell>
        </row>
        <row r="233">
          <cell r="A233" t="str">
            <v>2022M326BU_Anglo American Platinum Managed Operations</v>
          </cell>
          <cell r="B233" t="str">
            <v>M326</v>
          </cell>
          <cell r="F233" t="str">
            <v>Anglo American Platinum Managed Operations</v>
          </cell>
          <cell r="G233">
            <v>2022</v>
          </cell>
          <cell r="H233" t="str">
            <v>The organisation has adopted Anglo American’s Group compliance processes which include privacy policies; privacy risk assessments; risk tracking and remediation processes; training; third party due diligence; contractual processes to ensure security of processing; transparency notices made available to stakeholders explaining purpose and use of personal data; and retention procedures.</v>
          </cell>
        </row>
        <row r="234">
          <cell r="A234" t="str">
            <v>2023M326BU_Anglo American Platinum Managed Operations</v>
          </cell>
          <cell r="B234" t="str">
            <v>M326</v>
          </cell>
          <cell r="F234" t="str">
            <v>Anglo American Platinum Managed Operations</v>
          </cell>
          <cell r="G234">
            <v>2023</v>
          </cell>
          <cell r="H234" t="str">
            <v>The organisation has adopted Anglo American’s Group compliance processes which include privacy policies; privacy risk assessments; risk tracking and remediation processes; training; third party due diligence; contractual processes to ensure security of processing; transparency notices made available to stakeholders explaining purpose and use of personal data; and retention procedures.</v>
          </cell>
        </row>
        <row r="235">
          <cell r="A235" t="str">
            <v>2023M379BU_Anglo American Platinum Managed Operations</v>
          </cell>
          <cell r="B235" t="str">
            <v>M379</v>
          </cell>
          <cell r="C235" t="str">
            <v>Ml('000m3)</v>
          </cell>
          <cell r="F235" t="str">
            <v>Anglo American Platinum Managed Operations</v>
          </cell>
          <cell r="G235">
            <v>2023</v>
          </cell>
          <cell r="H235">
            <v>26506</v>
          </cell>
        </row>
        <row r="236">
          <cell r="A236" t="str">
            <v>2024M379BU_Anglo American Platinum Managed Operations</v>
          </cell>
          <cell r="B236" t="str">
            <v>M379</v>
          </cell>
          <cell r="C236" t="str">
            <v>Ml('000m3)</v>
          </cell>
          <cell r="F236" t="str">
            <v>Anglo American Platinum Managed Operations</v>
          </cell>
          <cell r="G236">
            <v>2024</v>
          </cell>
          <cell r="H236">
            <v>24566</v>
          </cell>
        </row>
        <row r="237">
          <cell r="A237" t="str">
            <v>2022M269BU_Anglo American Platinum Managed Operations</v>
          </cell>
          <cell r="B237" t="str">
            <v>M269</v>
          </cell>
          <cell r="F237" t="str">
            <v>Anglo American Platinum Managed Operations</v>
          </cell>
          <cell r="G237">
            <v>2022</v>
          </cell>
          <cell r="H237">
            <v>3717</v>
          </cell>
        </row>
        <row r="238">
          <cell r="A238" t="str">
            <v>2023M269BU_Anglo American Platinum Managed Operations</v>
          </cell>
          <cell r="B238" t="str">
            <v>M269</v>
          </cell>
          <cell r="F238" t="str">
            <v>Anglo American Platinum Managed Operations</v>
          </cell>
          <cell r="G238">
            <v>2023</v>
          </cell>
          <cell r="H238">
            <v>24441</v>
          </cell>
        </row>
        <row r="239">
          <cell r="A239" t="str">
            <v>2022M270BU_Anglo American Platinum Managed Operations</v>
          </cell>
          <cell r="B239" t="str">
            <v>M270</v>
          </cell>
          <cell r="F239" t="str">
            <v>Anglo American Platinum Managed Operations</v>
          </cell>
          <cell r="G239">
            <v>2022</v>
          </cell>
          <cell r="H239">
            <v>3700</v>
          </cell>
        </row>
        <row r="240">
          <cell r="A240" t="str">
            <v>2023M270BU_Anglo American Platinum Managed Operations</v>
          </cell>
          <cell r="B240" t="str">
            <v>M270</v>
          </cell>
          <cell r="F240" t="str">
            <v>Anglo American Platinum Managed Operations</v>
          </cell>
          <cell r="G240">
            <v>2023</v>
          </cell>
          <cell r="H240">
            <v>9334</v>
          </cell>
        </row>
        <row r="241">
          <cell r="A241" t="str">
            <v>2023M271BU_Anglo American Platinum Managed Operations</v>
          </cell>
          <cell r="B241" t="str">
            <v>M271</v>
          </cell>
          <cell r="F241" t="str">
            <v>Anglo American Platinum Managed Operations</v>
          </cell>
          <cell r="G241">
            <v>2023</v>
          </cell>
          <cell r="H241">
            <v>14</v>
          </cell>
        </row>
        <row r="242">
          <cell r="A242" t="str">
            <v>2022M271BU_Anglo American Platinum Managed Operations</v>
          </cell>
          <cell r="B242" t="str">
            <v>M271</v>
          </cell>
          <cell r="F242" t="str">
            <v>Anglo American Platinum Managed Operations</v>
          </cell>
          <cell r="G242">
            <v>2022</v>
          </cell>
          <cell r="H242">
            <v>17</v>
          </cell>
        </row>
        <row r="243">
          <cell r="A243" t="str">
            <v>2024M432Location_ACP</v>
          </cell>
          <cell r="B243" t="str">
            <v>M432</v>
          </cell>
          <cell r="F243" t="str">
            <v>ACP</v>
          </cell>
          <cell r="G243">
            <v>2024</v>
          </cell>
          <cell r="H243">
            <v>62457.525000000001</v>
          </cell>
        </row>
        <row r="244">
          <cell r="A244" t="str">
            <v>2023M432BU_Anglo American Platinum Managed Operations</v>
          </cell>
          <cell r="B244" t="str">
            <v>M432</v>
          </cell>
          <cell r="F244" t="str">
            <v>Anglo American Platinum Managed Operations</v>
          </cell>
          <cell r="G244">
            <v>2023</v>
          </cell>
          <cell r="H244">
            <v>53118.235000000001</v>
          </cell>
        </row>
        <row r="245">
          <cell r="A245" t="str">
            <v>2022M432Location_ACP</v>
          </cell>
          <cell r="B245" t="str">
            <v>M432</v>
          </cell>
          <cell r="F245" t="str">
            <v>ACP</v>
          </cell>
          <cell r="G245">
            <v>2022</v>
          </cell>
          <cell r="H245">
            <v>43.63</v>
          </cell>
        </row>
        <row r="246">
          <cell r="A246" t="str">
            <v>2023M491BU_Anglo American Platinum Managed Operations</v>
          </cell>
          <cell r="B246" t="str">
            <v>M491</v>
          </cell>
          <cell r="F246" t="str">
            <v>Anglo American Platinum Managed Operations</v>
          </cell>
          <cell r="G246">
            <v>2023</v>
          </cell>
          <cell r="H246">
            <v>3653766517</v>
          </cell>
        </row>
        <row r="247">
          <cell r="A247" t="str">
            <v>2024M491BU_Anglo American Platinum Managed Operations</v>
          </cell>
          <cell r="B247" t="str">
            <v>M491</v>
          </cell>
          <cell r="F247" t="str">
            <v>Anglo American Platinum Managed Operations</v>
          </cell>
          <cell r="G247">
            <v>2024</v>
          </cell>
          <cell r="H247">
            <v>2549950092</v>
          </cell>
        </row>
        <row r="248">
          <cell r="A248" t="str">
            <v>2022M491BU_Anglo American Platinum Managed Operations</v>
          </cell>
          <cell r="B248" t="str">
            <v>M491</v>
          </cell>
          <cell r="F248" t="str">
            <v>Anglo American Platinum Managed Operations</v>
          </cell>
          <cell r="G248">
            <v>2022</v>
          </cell>
          <cell r="H248">
            <v>14459</v>
          </cell>
        </row>
        <row r="249">
          <cell r="A249" t="str">
            <v>2023M492BU_Anglo American Platinum Managed Operations</v>
          </cell>
          <cell r="B249" t="str">
            <v>M492</v>
          </cell>
          <cell r="F249" t="str">
            <v>Anglo American Platinum Managed Operations</v>
          </cell>
          <cell r="G249">
            <v>2023</v>
          </cell>
          <cell r="H249">
            <v>640145934</v>
          </cell>
        </row>
        <row r="250">
          <cell r="A250" t="str">
            <v>2022M492BU_Anglo American Platinum Managed Operations</v>
          </cell>
          <cell r="B250" t="str">
            <v>M492</v>
          </cell>
          <cell r="F250" t="str">
            <v>Anglo American Platinum Managed Operations</v>
          </cell>
          <cell r="G250">
            <v>2022</v>
          </cell>
          <cell r="H250">
            <v>885</v>
          </cell>
        </row>
        <row r="251">
          <cell r="A251" t="str">
            <v>2024M492BU_Anglo American Platinum Managed Operations</v>
          </cell>
          <cell r="B251" t="str">
            <v>M492</v>
          </cell>
          <cell r="F251" t="str">
            <v>Anglo American Platinum Managed Operations</v>
          </cell>
          <cell r="G251">
            <v>2024</v>
          </cell>
          <cell r="H251">
            <v>1263205290</v>
          </cell>
        </row>
        <row r="252">
          <cell r="A252" t="str">
            <v>2024M493BU_Anglo American Platinum Managed Operations</v>
          </cell>
          <cell r="B252" t="str">
            <v>M493</v>
          </cell>
          <cell r="F252" t="str">
            <v>Anglo American Platinum Managed Operations</v>
          </cell>
          <cell r="G252">
            <v>2024</v>
          </cell>
          <cell r="H252">
            <v>-708953</v>
          </cell>
        </row>
        <row r="253">
          <cell r="A253" t="str">
            <v>2023M493BU_Anglo American Platinum Managed Operations</v>
          </cell>
          <cell r="B253" t="str">
            <v>M493</v>
          </cell>
          <cell r="F253" t="str">
            <v>Anglo American Platinum Managed Operations</v>
          </cell>
          <cell r="G253">
            <v>2023</v>
          </cell>
          <cell r="H253">
            <v>467057</v>
          </cell>
        </row>
        <row r="254">
          <cell r="A254" t="str">
            <v>2022M493BU_Anglo American Platinum Managed Operations</v>
          </cell>
          <cell r="B254" t="str">
            <v>M493</v>
          </cell>
          <cell r="F254" t="str">
            <v>Anglo American Platinum Managed Operations</v>
          </cell>
          <cell r="G254">
            <v>2022</v>
          </cell>
          <cell r="H254">
            <v>0</v>
          </cell>
        </row>
        <row r="255">
          <cell r="A255" t="str">
            <v>2022M494BU_Anglo American Platinum Managed Operations</v>
          </cell>
          <cell r="B255" t="str">
            <v>M494</v>
          </cell>
          <cell r="F255" t="str">
            <v>Anglo American Platinum Managed Operations</v>
          </cell>
          <cell r="G255">
            <v>2022</v>
          </cell>
          <cell r="H255">
            <v>0</v>
          </cell>
        </row>
        <row r="256">
          <cell r="A256" t="str">
            <v>2023M494BU_Anglo American Platinum Managed Operations</v>
          </cell>
          <cell r="B256" t="str">
            <v>M494</v>
          </cell>
          <cell r="F256" t="str">
            <v>Anglo American Platinum Managed Operations</v>
          </cell>
          <cell r="G256">
            <v>2023</v>
          </cell>
          <cell r="H256">
            <v>60157</v>
          </cell>
        </row>
        <row r="257">
          <cell r="A257" t="str">
            <v>2024M494BU_Anglo American Platinum Managed Operations</v>
          </cell>
          <cell r="B257" t="str">
            <v>M494</v>
          </cell>
          <cell r="F257" t="str">
            <v>Anglo American Platinum Managed Operations</v>
          </cell>
          <cell r="G257">
            <v>2024</v>
          </cell>
          <cell r="H257">
            <v>0</v>
          </cell>
        </row>
        <row r="258">
          <cell r="A258" t="str">
            <v>2024M495BU_Anglo American Platinum Managed Operations</v>
          </cell>
          <cell r="B258" t="str">
            <v>M495</v>
          </cell>
          <cell r="F258" t="str">
            <v>Anglo American Platinum Managed Operations</v>
          </cell>
          <cell r="G258">
            <v>2024</v>
          </cell>
          <cell r="H258">
            <v>34609217</v>
          </cell>
        </row>
        <row r="259">
          <cell r="A259" t="str">
            <v>2023M495BU_Anglo American Platinum Managed Operations</v>
          </cell>
          <cell r="B259" t="str">
            <v>M495</v>
          </cell>
          <cell r="F259" t="str">
            <v>Anglo American Platinum Managed Operations</v>
          </cell>
          <cell r="G259">
            <v>2023</v>
          </cell>
          <cell r="H259">
            <v>205492907</v>
          </cell>
        </row>
        <row r="260">
          <cell r="A260" t="str">
            <v>2022M495BU_Anglo American Platinum Managed Operations</v>
          </cell>
          <cell r="B260" t="str">
            <v>M495</v>
          </cell>
          <cell r="F260" t="str">
            <v>Anglo American Platinum Managed Operations</v>
          </cell>
          <cell r="G260">
            <v>2022</v>
          </cell>
          <cell r="H260">
            <v>160</v>
          </cell>
        </row>
        <row r="261">
          <cell r="A261" t="str">
            <v>2022M496BU_Anglo American Platinum Managed Operations</v>
          </cell>
          <cell r="B261" t="str">
            <v>M496</v>
          </cell>
          <cell r="F261" t="str">
            <v>Anglo American Platinum Managed Operations</v>
          </cell>
          <cell r="G261">
            <v>2022</v>
          </cell>
          <cell r="H261">
            <v>0</v>
          </cell>
        </row>
        <row r="262">
          <cell r="A262" t="str">
            <v>2023M496BU_Anglo American Platinum Managed Operations</v>
          </cell>
          <cell r="B262" t="str">
            <v>M496</v>
          </cell>
          <cell r="F262" t="str">
            <v>Anglo American Platinum Managed Operations</v>
          </cell>
          <cell r="G262">
            <v>2023</v>
          </cell>
          <cell r="H262">
            <v>919316</v>
          </cell>
        </row>
        <row r="263">
          <cell r="A263" t="str">
            <v>2024M496BU_Anglo American Platinum Managed Operations</v>
          </cell>
          <cell r="B263" t="str">
            <v>M496</v>
          </cell>
          <cell r="F263" t="str">
            <v>Anglo American Platinum Managed Operations</v>
          </cell>
          <cell r="G263">
            <v>2024</v>
          </cell>
          <cell r="H263">
            <v>122506</v>
          </cell>
        </row>
        <row r="264">
          <cell r="A264" t="str">
            <v>2024M497BU_Anglo American Platinum Managed Operations</v>
          </cell>
          <cell r="B264" t="str">
            <v>M497</v>
          </cell>
          <cell r="F264" t="str">
            <v>Anglo American Platinum Managed Operations</v>
          </cell>
          <cell r="G264">
            <v>2024</v>
          </cell>
          <cell r="H264">
            <v>-8677639</v>
          </cell>
        </row>
        <row r="265">
          <cell r="A265" t="str">
            <v>2022M497BU_Anglo American Platinum Managed Operations</v>
          </cell>
          <cell r="B265" t="str">
            <v>M497</v>
          </cell>
          <cell r="F265" t="str">
            <v>Anglo American Platinum Managed Operations</v>
          </cell>
          <cell r="G265">
            <v>2022</v>
          </cell>
          <cell r="H265">
            <v>7</v>
          </cell>
        </row>
        <row r="266">
          <cell r="A266" t="str">
            <v>2023M497BU_Anglo American Platinum Managed Operations</v>
          </cell>
          <cell r="B266" t="str">
            <v>M497</v>
          </cell>
          <cell r="F266" t="str">
            <v>Anglo American Platinum Managed Operations</v>
          </cell>
          <cell r="G266">
            <v>2023</v>
          </cell>
          <cell r="H266">
            <v>5811608</v>
          </cell>
        </row>
        <row r="267">
          <cell r="A267" t="str">
            <v>2024M498BU_Anglo American Platinum Managed Operations</v>
          </cell>
          <cell r="B267" t="str">
            <v>M498</v>
          </cell>
          <cell r="F267" t="str">
            <v>Anglo American Platinum Managed Operations</v>
          </cell>
          <cell r="G267">
            <v>2024</v>
          </cell>
          <cell r="H267">
            <v>1296151</v>
          </cell>
        </row>
        <row r="268">
          <cell r="A268" t="str">
            <v>2022M498BU_Anglo American Platinum Managed Operations</v>
          </cell>
          <cell r="B268" t="str">
            <v>M498</v>
          </cell>
          <cell r="F268" t="str">
            <v>Anglo American Platinum Managed Operations</v>
          </cell>
          <cell r="G268">
            <v>2022</v>
          </cell>
          <cell r="H268">
            <v>3</v>
          </cell>
        </row>
        <row r="269">
          <cell r="A269" t="str">
            <v>2023M498BU_Anglo American Platinum Managed Operations</v>
          </cell>
          <cell r="B269" t="str">
            <v>M498</v>
          </cell>
          <cell r="F269" t="str">
            <v>Anglo American Platinum Managed Operations</v>
          </cell>
          <cell r="G269">
            <v>2023</v>
          </cell>
          <cell r="H269">
            <v>7417224</v>
          </cell>
        </row>
        <row r="270">
          <cell r="A270" t="str">
            <v>2024M499BU_Anglo American Platinum Managed Operations</v>
          </cell>
          <cell r="B270" t="str">
            <v>M499</v>
          </cell>
          <cell r="F270" t="str">
            <v>Anglo American Platinum Managed Operations</v>
          </cell>
          <cell r="G270">
            <v>2024</v>
          </cell>
          <cell r="H270">
            <v>144512950</v>
          </cell>
        </row>
        <row r="271">
          <cell r="A271" t="str">
            <v>2023M499BU_Anglo American Platinum Managed Operations</v>
          </cell>
          <cell r="B271" t="str">
            <v>M499</v>
          </cell>
          <cell r="F271" t="str">
            <v>Anglo American Platinum Managed Operations</v>
          </cell>
          <cell r="G271">
            <v>2023</v>
          </cell>
          <cell r="H271">
            <v>148160311</v>
          </cell>
        </row>
        <row r="272">
          <cell r="A272" t="str">
            <v>2022M499BU_Anglo American Platinum Managed Operations</v>
          </cell>
          <cell r="B272" t="str">
            <v>M499</v>
          </cell>
          <cell r="F272" t="str">
            <v>Anglo American Platinum Managed Operations</v>
          </cell>
          <cell r="G272">
            <v>2022</v>
          </cell>
          <cell r="H272">
            <v>722</v>
          </cell>
        </row>
        <row r="273">
          <cell r="A273" t="str">
            <v>2024M500BU_Anglo American Platinum Managed Operations</v>
          </cell>
          <cell r="B273" t="str">
            <v>M500</v>
          </cell>
          <cell r="F273" t="str">
            <v>Anglo American Platinum Managed Operations</v>
          </cell>
          <cell r="G273">
            <v>2024</v>
          </cell>
          <cell r="H273">
            <v>1115590570</v>
          </cell>
        </row>
        <row r="274">
          <cell r="A274" t="str">
            <v>2022M500BU_Anglo American Platinum Managed Operations</v>
          </cell>
          <cell r="B274" t="str">
            <v>M500</v>
          </cell>
          <cell r="F274" t="str">
            <v>Anglo American Platinum Managed Operations</v>
          </cell>
          <cell r="G274">
            <v>2022</v>
          </cell>
          <cell r="H274">
            <v>12682</v>
          </cell>
        </row>
        <row r="275">
          <cell r="A275" t="str">
            <v>2023M500BU_Anglo American Platinum Managed Operations</v>
          </cell>
          <cell r="B275" t="str">
            <v>M500</v>
          </cell>
          <cell r="F275" t="str">
            <v>Anglo American Platinum Managed Operations</v>
          </cell>
          <cell r="G275">
            <v>2023</v>
          </cell>
          <cell r="H275">
            <v>2645284989</v>
          </cell>
        </row>
        <row r="276">
          <cell r="A276" t="str">
            <v>2024M380BU_Anglo American Platinum Managed Operations</v>
          </cell>
          <cell r="B276" t="str">
            <v>M380</v>
          </cell>
          <cell r="C276" t="str">
            <v>Ml('000m3)</v>
          </cell>
          <cell r="F276" t="str">
            <v>Anglo American Platinum Managed Operations</v>
          </cell>
          <cell r="G276">
            <v>2024</v>
          </cell>
          <cell r="H276">
            <v>4548</v>
          </cell>
        </row>
        <row r="277">
          <cell r="A277" t="str">
            <v>2023M380BU_Anglo American Platinum Managed Operations</v>
          </cell>
          <cell r="B277" t="str">
            <v>M380</v>
          </cell>
          <cell r="C277" t="str">
            <v>Ml('000m3)</v>
          </cell>
          <cell r="F277" t="str">
            <v>Anglo American Platinum Managed Operations</v>
          </cell>
          <cell r="G277">
            <v>2023</v>
          </cell>
          <cell r="H277">
            <v>9176.06</v>
          </cell>
        </row>
        <row r="278">
          <cell r="A278" t="str">
            <v>2024M381BU_Anglo American Platinum Managed Operations</v>
          </cell>
          <cell r="B278" t="str">
            <v>M381</v>
          </cell>
          <cell r="C278" t="str">
            <v>Ml('000m3)</v>
          </cell>
          <cell r="F278" t="str">
            <v>Anglo American Platinum Managed Operations</v>
          </cell>
          <cell r="G278">
            <v>2024</v>
          </cell>
          <cell r="H278">
            <v>0</v>
          </cell>
        </row>
        <row r="279">
          <cell r="A279" t="str">
            <v>2023M381BU_Anglo American Platinum Managed Operations</v>
          </cell>
          <cell r="B279" t="str">
            <v>M381</v>
          </cell>
          <cell r="C279" t="str">
            <v>Ml('000m3)</v>
          </cell>
          <cell r="F279" t="str">
            <v>Anglo American Platinum Managed Operations</v>
          </cell>
          <cell r="G279">
            <v>2023</v>
          </cell>
          <cell r="H279">
            <v>0</v>
          </cell>
        </row>
        <row r="280">
          <cell r="A280" t="str">
            <v>2022M382BU_Anglo American Platinum Managed Operations</v>
          </cell>
          <cell r="B280" t="str">
            <v>M382</v>
          </cell>
          <cell r="F280" t="str">
            <v>Anglo American Platinum Managed Operations</v>
          </cell>
          <cell r="G280">
            <v>2022</v>
          </cell>
          <cell r="H280">
            <v>1716</v>
          </cell>
        </row>
        <row r="281">
          <cell r="A281" t="str">
            <v>2024M382BU_Anglo American Platinum Managed Operations</v>
          </cell>
          <cell r="B281" t="str">
            <v>M382</v>
          </cell>
          <cell r="C281" t="str">
            <v>Ml('000m3)</v>
          </cell>
          <cell r="F281" t="str">
            <v>Anglo American Platinum Managed Operations</v>
          </cell>
          <cell r="G281">
            <v>2024</v>
          </cell>
          <cell r="H281">
            <v>3124</v>
          </cell>
        </row>
        <row r="282">
          <cell r="A282" t="str">
            <v>2023M382BU_Anglo American Platinum Managed Operations</v>
          </cell>
          <cell r="B282" t="str">
            <v>M382</v>
          </cell>
          <cell r="C282" t="str">
            <v>Ml('000m3)</v>
          </cell>
          <cell r="F282" t="str">
            <v>Anglo American Platinum Managed Operations</v>
          </cell>
          <cell r="G282">
            <v>2023</v>
          </cell>
          <cell r="H282">
            <v>2488</v>
          </cell>
        </row>
        <row r="283">
          <cell r="A283" t="str">
            <v>2024M383BU_Anglo American Platinum Managed Operations</v>
          </cell>
          <cell r="B283" t="str">
            <v>M383</v>
          </cell>
          <cell r="C283" t="str">
            <v>Ml('000m3)</v>
          </cell>
          <cell r="F283" t="str">
            <v>Anglo American Platinum Managed Operations</v>
          </cell>
          <cell r="G283">
            <v>2024</v>
          </cell>
          <cell r="H283">
            <v>2445</v>
          </cell>
        </row>
        <row r="284">
          <cell r="A284" t="str">
            <v>2022M383BU_Anglo American Platinum Managed Operations</v>
          </cell>
          <cell r="B284" t="str">
            <v>M383</v>
          </cell>
          <cell r="F284" t="str">
            <v>Anglo American Platinum Managed Operations</v>
          </cell>
          <cell r="G284">
            <v>2022</v>
          </cell>
          <cell r="H284">
            <v>3310</v>
          </cell>
        </row>
        <row r="285">
          <cell r="A285" t="str">
            <v>2023M383BU_Anglo American Platinum Managed Operations</v>
          </cell>
          <cell r="B285" t="str">
            <v>M383</v>
          </cell>
          <cell r="C285" t="str">
            <v>Ml('000m3)</v>
          </cell>
          <cell r="F285" t="str">
            <v>Anglo American Platinum Managed Operations</v>
          </cell>
          <cell r="G285">
            <v>2023</v>
          </cell>
          <cell r="H285">
            <v>2617.67</v>
          </cell>
        </row>
        <row r="286">
          <cell r="A286" t="str">
            <v>2023M384BU_Anglo American Platinum Managed Operations</v>
          </cell>
          <cell r="B286" t="str">
            <v>M384</v>
          </cell>
          <cell r="C286" t="str">
            <v>Ml('000m3)</v>
          </cell>
          <cell r="F286" t="str">
            <v>Anglo American Platinum Managed Operations</v>
          </cell>
          <cell r="G286">
            <v>2023</v>
          </cell>
          <cell r="H286">
            <v>2620</v>
          </cell>
        </row>
        <row r="287">
          <cell r="A287" t="str">
            <v>2022M384BU_Anglo American Platinum Managed Operations</v>
          </cell>
          <cell r="B287" t="str">
            <v>M384</v>
          </cell>
          <cell r="F287" t="str">
            <v>Anglo American Platinum Managed Operations</v>
          </cell>
          <cell r="G287">
            <v>2022</v>
          </cell>
          <cell r="H287">
            <v>9183</v>
          </cell>
        </row>
        <row r="288">
          <cell r="A288" t="str">
            <v>2024M384BU_Anglo American Platinum Managed Operations</v>
          </cell>
          <cell r="B288" t="str">
            <v>M384</v>
          </cell>
          <cell r="C288" t="str">
            <v>Ml('000m3)</v>
          </cell>
          <cell r="F288" t="str">
            <v>Anglo American Platinum Managed Operations</v>
          </cell>
          <cell r="G288">
            <v>2024</v>
          </cell>
          <cell r="H288">
            <v>3363</v>
          </cell>
        </row>
        <row r="289">
          <cell r="A289" t="str">
            <v>2023M385BU_Anglo American Platinum Managed Operations</v>
          </cell>
          <cell r="B289" t="str">
            <v>M385</v>
          </cell>
          <cell r="C289" t="str">
            <v>Ml('000m3)</v>
          </cell>
          <cell r="F289" t="str">
            <v>Anglo American Platinum Managed Operations</v>
          </cell>
          <cell r="G289">
            <v>2023</v>
          </cell>
          <cell r="H289">
            <v>0</v>
          </cell>
        </row>
        <row r="290">
          <cell r="A290" t="str">
            <v>2024M385BU_Anglo American Platinum Managed Operations</v>
          </cell>
          <cell r="B290" t="str">
            <v>M385</v>
          </cell>
          <cell r="C290" t="str">
            <v>Ml('000m3)</v>
          </cell>
          <cell r="F290" t="str">
            <v>Anglo American Platinum Managed Operations</v>
          </cell>
          <cell r="G290">
            <v>2024</v>
          </cell>
          <cell r="H290">
            <v>0</v>
          </cell>
        </row>
        <row r="291">
          <cell r="A291" t="str">
            <v>2024M386BU_Anglo American Platinum Managed Operations</v>
          </cell>
          <cell r="B291" t="str">
            <v>M386</v>
          </cell>
          <cell r="C291" t="str">
            <v>Ml('000m3)</v>
          </cell>
          <cell r="F291" t="str">
            <v>Anglo American Platinum Managed Operations</v>
          </cell>
          <cell r="G291">
            <v>2024</v>
          </cell>
          <cell r="H291">
            <v>375</v>
          </cell>
        </row>
        <row r="292">
          <cell r="A292" t="str">
            <v>2022M386BU_Anglo American Platinum Managed Operations</v>
          </cell>
          <cell r="B292" t="str">
            <v>M386</v>
          </cell>
          <cell r="F292" t="str">
            <v>Anglo American Platinum Managed Operations</v>
          </cell>
          <cell r="G292">
            <v>2022</v>
          </cell>
          <cell r="H292">
            <v>65</v>
          </cell>
        </row>
        <row r="293">
          <cell r="A293" t="str">
            <v>2023M386BU_Anglo American Platinum Managed Operations</v>
          </cell>
          <cell r="B293" t="str">
            <v>M386</v>
          </cell>
          <cell r="C293" t="str">
            <v>Ml('000m3)</v>
          </cell>
          <cell r="F293" t="str">
            <v>Anglo American Platinum Managed Operations</v>
          </cell>
          <cell r="G293">
            <v>2023</v>
          </cell>
          <cell r="H293">
            <v>206.38</v>
          </cell>
        </row>
        <row r="294">
          <cell r="A294" t="str">
            <v>2024M387BU_Anglo American Platinum Managed Operations</v>
          </cell>
          <cell r="B294" t="str">
            <v>M387</v>
          </cell>
          <cell r="C294" t="str">
            <v>Ml('000m3)</v>
          </cell>
          <cell r="F294" t="str">
            <v>Anglo American Platinum Managed Operations</v>
          </cell>
          <cell r="G294">
            <v>2024</v>
          </cell>
          <cell r="H294">
            <v>392</v>
          </cell>
        </row>
        <row r="295">
          <cell r="A295" t="str">
            <v>2023M387BU_Anglo American Platinum Managed Operations</v>
          </cell>
          <cell r="B295" t="str">
            <v>M387</v>
          </cell>
          <cell r="C295" t="str">
            <v>Ml('000m3)</v>
          </cell>
          <cell r="F295" t="str">
            <v>Anglo American Platinum Managed Operations</v>
          </cell>
          <cell r="G295">
            <v>2023</v>
          </cell>
          <cell r="H295">
            <v>1063.73</v>
          </cell>
        </row>
        <row r="296">
          <cell r="A296" t="str">
            <v>2022M387BU_Anglo American Platinum Managed Operations</v>
          </cell>
          <cell r="B296" t="str">
            <v>M387</v>
          </cell>
          <cell r="F296" t="str">
            <v>Anglo American Platinum Managed Operations</v>
          </cell>
          <cell r="G296">
            <v>2022</v>
          </cell>
          <cell r="H296">
            <v>1615</v>
          </cell>
        </row>
        <row r="297">
          <cell r="A297" t="str">
            <v>2024M388BU_Anglo American Platinum Managed Operations</v>
          </cell>
          <cell r="B297" t="str">
            <v>M388</v>
          </cell>
          <cell r="C297" t="str">
            <v>Ml('000m3)</v>
          </cell>
          <cell r="F297" t="str">
            <v>Anglo American Platinum Managed Operations</v>
          </cell>
          <cell r="G297">
            <v>2024</v>
          </cell>
          <cell r="H297">
            <v>1185</v>
          </cell>
        </row>
        <row r="298">
          <cell r="A298" t="str">
            <v>2023M388BU_Anglo American Platinum Managed Operations</v>
          </cell>
          <cell r="B298" t="str">
            <v>M388</v>
          </cell>
          <cell r="C298" t="str">
            <v>Ml('000m3)</v>
          </cell>
          <cell r="F298" t="str">
            <v>Anglo American Platinum Managed Operations</v>
          </cell>
          <cell r="G298">
            <v>2023</v>
          </cell>
          <cell r="H298">
            <v>1017</v>
          </cell>
        </row>
        <row r="299">
          <cell r="A299" t="str">
            <v>2022M388BU_Anglo American Platinum Managed Operations</v>
          </cell>
          <cell r="B299" t="str">
            <v>M388</v>
          </cell>
          <cell r="F299" t="str">
            <v>Anglo American Platinum Managed Operations</v>
          </cell>
          <cell r="G299">
            <v>2022</v>
          </cell>
          <cell r="H299">
            <v>701</v>
          </cell>
        </row>
        <row r="300">
          <cell r="A300" t="str">
            <v>2023M389BU_Anglo American Platinum Managed Operations</v>
          </cell>
          <cell r="B300" t="str">
            <v>M389</v>
          </cell>
          <cell r="C300" t="str">
            <v>Ml('000m3)</v>
          </cell>
          <cell r="F300" t="str">
            <v>Anglo American Platinum Managed Operations</v>
          </cell>
          <cell r="G300">
            <v>2023</v>
          </cell>
          <cell r="H300">
            <v>0</v>
          </cell>
        </row>
        <row r="301">
          <cell r="A301" t="str">
            <v>2024M389BU_Anglo American Platinum Managed Operations</v>
          </cell>
          <cell r="B301" t="str">
            <v>M389</v>
          </cell>
          <cell r="C301" t="str">
            <v>Ml('000m3)</v>
          </cell>
          <cell r="F301" t="str">
            <v>Anglo American Platinum Managed Operations</v>
          </cell>
          <cell r="G301">
            <v>2024</v>
          </cell>
          <cell r="H301">
            <v>0</v>
          </cell>
        </row>
        <row r="302">
          <cell r="A302" t="str">
            <v>2024M390BU_Anglo American Platinum Managed Operations</v>
          </cell>
          <cell r="B302" t="str">
            <v>M390</v>
          </cell>
          <cell r="C302" t="str">
            <v>Ml('000m3)</v>
          </cell>
          <cell r="F302" t="str">
            <v>Anglo American Platinum Managed Operations</v>
          </cell>
          <cell r="G302">
            <v>2024</v>
          </cell>
          <cell r="H302">
            <v>2748</v>
          </cell>
        </row>
        <row r="303">
          <cell r="A303" t="str">
            <v>2023M390BU_Anglo American Platinum Managed Operations</v>
          </cell>
          <cell r="B303" t="str">
            <v>M390</v>
          </cell>
          <cell r="C303" t="str">
            <v>Ml('000m3)</v>
          </cell>
          <cell r="F303" t="str">
            <v>Anglo American Platinum Managed Operations</v>
          </cell>
          <cell r="G303">
            <v>2023</v>
          </cell>
          <cell r="H303">
            <v>2282.11</v>
          </cell>
        </row>
        <row r="304">
          <cell r="A304" t="str">
            <v>2022M390BU_Anglo American Platinum Managed Operations</v>
          </cell>
          <cell r="B304" t="str">
            <v>M390</v>
          </cell>
          <cell r="F304" t="str">
            <v>Anglo American Platinum Managed Operations</v>
          </cell>
          <cell r="G304">
            <v>2022</v>
          </cell>
          <cell r="H304">
            <v>1651</v>
          </cell>
        </row>
        <row r="305">
          <cell r="A305" t="str">
            <v>2022M391BU_Anglo American Platinum Managed Operations</v>
          </cell>
          <cell r="B305" t="str">
            <v>M391</v>
          </cell>
          <cell r="F305" t="str">
            <v>Anglo American Platinum Managed Operations</v>
          </cell>
          <cell r="G305">
            <v>2022</v>
          </cell>
          <cell r="H305">
            <v>1695</v>
          </cell>
        </row>
        <row r="306">
          <cell r="A306" t="str">
            <v>2023M391BU_Anglo American Platinum Managed Operations</v>
          </cell>
          <cell r="B306" t="str">
            <v>M391</v>
          </cell>
          <cell r="C306" t="str">
            <v>Ml('000m3)</v>
          </cell>
          <cell r="F306" t="str">
            <v>Anglo American Platinum Managed Operations</v>
          </cell>
          <cell r="G306">
            <v>2023</v>
          </cell>
          <cell r="H306">
            <v>1553.95</v>
          </cell>
        </row>
        <row r="307">
          <cell r="A307" t="str">
            <v>2024M391BU_Anglo American Platinum Managed Operations</v>
          </cell>
          <cell r="B307" t="str">
            <v>M391</v>
          </cell>
          <cell r="C307" t="str">
            <v>Ml('000m3)</v>
          </cell>
          <cell r="F307" t="str">
            <v>Anglo American Platinum Managed Operations</v>
          </cell>
          <cell r="G307">
            <v>2024</v>
          </cell>
          <cell r="H307">
            <v>2053</v>
          </cell>
        </row>
        <row r="308">
          <cell r="A308" t="str">
            <v>2024M392BU_Anglo American Platinum Managed Operations</v>
          </cell>
          <cell r="B308" t="str">
            <v>M392</v>
          </cell>
          <cell r="C308" t="str">
            <v>Ml('000m3)</v>
          </cell>
          <cell r="F308" t="str">
            <v>Anglo American Platinum Managed Operations</v>
          </cell>
          <cell r="G308">
            <v>2024</v>
          </cell>
          <cell r="H308">
            <v>4548</v>
          </cell>
        </row>
        <row r="309">
          <cell r="A309" t="str">
            <v>2023M392BU_Anglo American Platinum Managed Operations</v>
          </cell>
          <cell r="B309" t="str">
            <v>M392</v>
          </cell>
          <cell r="C309" t="str">
            <v>Ml('000m3)</v>
          </cell>
          <cell r="F309" t="str">
            <v>Anglo American Platinum Managed Operations</v>
          </cell>
          <cell r="G309">
            <v>2023</v>
          </cell>
          <cell r="H309">
            <v>9176.06</v>
          </cell>
        </row>
        <row r="310">
          <cell r="A310" t="str">
            <v>2022M392BU_Anglo American Platinum Managed Operations</v>
          </cell>
          <cell r="B310" t="str">
            <v>M392</v>
          </cell>
          <cell r="F310" t="str">
            <v>Anglo American Platinum Managed Operations</v>
          </cell>
          <cell r="G310">
            <v>2022</v>
          </cell>
          <cell r="H310">
            <v>16892</v>
          </cell>
        </row>
        <row r="311">
          <cell r="A311" t="str">
            <v>2024M393BU_Anglo American Platinum Managed Operations</v>
          </cell>
          <cell r="B311" t="str">
            <v>M393</v>
          </cell>
          <cell r="C311" t="str">
            <v>Ml('000m3)</v>
          </cell>
          <cell r="F311" t="str">
            <v>Anglo American Platinum Managed Operations</v>
          </cell>
          <cell r="G311">
            <v>2024</v>
          </cell>
          <cell r="H311">
            <v>0</v>
          </cell>
        </row>
        <row r="312">
          <cell r="A312" t="str">
            <v>2023M393BU_Anglo American Platinum Managed Operations</v>
          </cell>
          <cell r="B312" t="str">
            <v>M393</v>
          </cell>
          <cell r="C312" t="str">
            <v>Ml('000m3)</v>
          </cell>
          <cell r="F312" t="str">
            <v>Anglo American Platinum Managed Operations</v>
          </cell>
          <cell r="G312">
            <v>2023</v>
          </cell>
          <cell r="H312">
            <v>0</v>
          </cell>
        </row>
        <row r="313">
          <cell r="A313" t="str">
            <v>2022M394BU_Anglo American Platinum Managed Operations</v>
          </cell>
          <cell r="B313" t="str">
            <v>M394</v>
          </cell>
          <cell r="F313" t="str">
            <v>Anglo American Platinum Managed Operations</v>
          </cell>
          <cell r="G313">
            <v>2022</v>
          </cell>
          <cell r="H313">
            <v>13616</v>
          </cell>
        </row>
        <row r="314">
          <cell r="A314" t="str">
            <v>2024M394BU_Anglo American Platinum Managed Operations</v>
          </cell>
          <cell r="B314" t="str">
            <v>M394</v>
          </cell>
          <cell r="C314" t="str">
            <v>Ml('000m3)</v>
          </cell>
          <cell r="F314" t="str">
            <v>Anglo American Platinum Managed Operations</v>
          </cell>
          <cell r="G314">
            <v>2024</v>
          </cell>
          <cell r="H314">
            <v>3124</v>
          </cell>
        </row>
        <row r="315">
          <cell r="A315" t="str">
            <v>2023M394BU_Anglo American Platinum Managed Operations</v>
          </cell>
          <cell r="B315" t="str">
            <v>M394</v>
          </cell>
          <cell r="C315" t="str">
            <v>Ml('000m3)</v>
          </cell>
          <cell r="F315" t="str">
            <v>Anglo American Platinum Managed Operations</v>
          </cell>
          <cell r="G315">
            <v>2023</v>
          </cell>
          <cell r="H315">
            <v>2488.5</v>
          </cell>
        </row>
        <row r="316">
          <cell r="A316" t="str">
            <v>2024M395BU_Anglo American Platinum Managed Operations</v>
          </cell>
          <cell r="B316" t="str">
            <v>M395</v>
          </cell>
          <cell r="C316" t="str">
            <v>Ml('000m3)</v>
          </cell>
          <cell r="F316" t="str">
            <v>Anglo American Platinum Managed Operations</v>
          </cell>
          <cell r="G316">
            <v>2024</v>
          </cell>
          <cell r="H316">
            <v>2445</v>
          </cell>
        </row>
        <row r="317">
          <cell r="A317" t="str">
            <v>2023M395BU_Anglo American Platinum Managed Operations</v>
          </cell>
          <cell r="B317" t="str">
            <v>M395</v>
          </cell>
          <cell r="C317" t="str">
            <v>Ml('000m3)</v>
          </cell>
          <cell r="F317" t="str">
            <v>Anglo American Platinum Managed Operations</v>
          </cell>
          <cell r="G317">
            <v>2023</v>
          </cell>
          <cell r="H317">
            <v>2619.6</v>
          </cell>
        </row>
        <row r="318">
          <cell r="A318" t="str">
            <v>2022M395BU_Anglo American Platinum Managed Operations</v>
          </cell>
          <cell r="B318" t="str">
            <v>M395</v>
          </cell>
          <cell r="F318" t="str">
            <v>Anglo American Platinum Managed Operations</v>
          </cell>
          <cell r="G318">
            <v>2022</v>
          </cell>
          <cell r="H318">
            <v>11686</v>
          </cell>
        </row>
        <row r="319">
          <cell r="A319" t="str">
            <v>2023M396BU_Anglo American Platinum Managed Operations</v>
          </cell>
          <cell r="B319" t="str">
            <v>M396</v>
          </cell>
          <cell r="C319" t="str">
            <v>Ml('000m3)</v>
          </cell>
          <cell r="F319" t="str">
            <v>Anglo American Platinum Managed Operations</v>
          </cell>
          <cell r="G319">
            <v>2023</v>
          </cell>
          <cell r="H319">
            <v>8223.1</v>
          </cell>
        </row>
        <row r="320">
          <cell r="A320" t="str">
            <v>2022M396BU_Anglo American Platinum Managed Operations</v>
          </cell>
          <cell r="B320" t="str">
            <v>M396</v>
          </cell>
          <cell r="F320" t="str">
            <v>Anglo American Platinum Managed Operations</v>
          </cell>
          <cell r="G320">
            <v>2022</v>
          </cell>
          <cell r="H320">
            <v>9832</v>
          </cell>
        </row>
        <row r="321">
          <cell r="A321" t="str">
            <v>2024M396BU_Anglo American Platinum Managed Operations</v>
          </cell>
          <cell r="B321" t="str">
            <v>M396</v>
          </cell>
          <cell r="C321" t="str">
            <v>Ml('000m3)</v>
          </cell>
          <cell r="F321" t="str">
            <v>Anglo American Platinum Managed Operations</v>
          </cell>
          <cell r="G321">
            <v>2024</v>
          </cell>
          <cell r="H321">
            <v>3363</v>
          </cell>
        </row>
        <row r="322">
          <cell r="A322" t="str">
            <v>2023M397BU_Anglo American Platinum Managed Operations</v>
          </cell>
          <cell r="B322" t="str">
            <v>M397</v>
          </cell>
          <cell r="C322" t="str">
            <v>Ml('000m3)</v>
          </cell>
          <cell r="F322" t="str">
            <v>Anglo American Platinum Managed Operations</v>
          </cell>
          <cell r="G322">
            <v>2023</v>
          </cell>
          <cell r="H322">
            <v>0</v>
          </cell>
        </row>
        <row r="323">
          <cell r="A323" t="str">
            <v>2024M397BU_Anglo American Platinum Managed Operations</v>
          </cell>
          <cell r="B323" t="str">
            <v>M397</v>
          </cell>
          <cell r="C323" t="str">
            <v>Ml('000m3)</v>
          </cell>
          <cell r="F323" t="str">
            <v>Anglo American Platinum Managed Operations</v>
          </cell>
          <cell r="G323">
            <v>2024</v>
          </cell>
          <cell r="H323">
            <v>0</v>
          </cell>
        </row>
        <row r="324">
          <cell r="A324" t="str">
            <v>2023M398BU_Anglo American Platinum Managed Operations</v>
          </cell>
          <cell r="B324" t="str">
            <v>M398</v>
          </cell>
          <cell r="C324" t="str">
            <v>Ml('000m3)</v>
          </cell>
          <cell r="F324" t="str">
            <v>Anglo American Platinum Managed Operations</v>
          </cell>
          <cell r="G324">
            <v>2023</v>
          </cell>
          <cell r="H324">
            <v>206.38</v>
          </cell>
        </row>
        <row r="325">
          <cell r="A325" t="str">
            <v>2022M398BU_Anglo American Platinum Managed Operations</v>
          </cell>
          <cell r="B325" t="str">
            <v>M398</v>
          </cell>
          <cell r="F325" t="str">
            <v>Anglo American Platinum Managed Operations</v>
          </cell>
          <cell r="G325">
            <v>2022</v>
          </cell>
          <cell r="H325">
            <v>3392</v>
          </cell>
        </row>
        <row r="326">
          <cell r="A326" t="str">
            <v>2024M398BU_Anglo American Platinum Managed Operations</v>
          </cell>
          <cell r="B326" t="str">
            <v>M398</v>
          </cell>
          <cell r="C326" t="str">
            <v>Ml('000m3)</v>
          </cell>
          <cell r="F326" t="str">
            <v>Anglo American Platinum Managed Operations</v>
          </cell>
          <cell r="G326">
            <v>2024</v>
          </cell>
          <cell r="H326">
            <v>375</v>
          </cell>
        </row>
        <row r="327">
          <cell r="A327" t="str">
            <v>2024M399BU_Anglo American Platinum Managed Operations</v>
          </cell>
          <cell r="B327" t="str">
            <v>M399</v>
          </cell>
          <cell r="C327" t="str">
            <v>Ml('000m3)</v>
          </cell>
          <cell r="F327" t="str">
            <v>Anglo American Platinum Managed Operations</v>
          </cell>
          <cell r="G327">
            <v>2024</v>
          </cell>
          <cell r="H327">
            <v>392</v>
          </cell>
        </row>
        <row r="328">
          <cell r="A328" t="str">
            <v>2023M399BU_Anglo American Platinum Managed Operations</v>
          </cell>
          <cell r="B328" t="str">
            <v>M399</v>
          </cell>
          <cell r="C328" t="str">
            <v>Ml('000m3)</v>
          </cell>
          <cell r="F328" t="str">
            <v>Anglo American Platinum Managed Operations</v>
          </cell>
          <cell r="G328">
            <v>2023</v>
          </cell>
          <cell r="H328">
            <v>1063.73</v>
          </cell>
        </row>
        <row r="329">
          <cell r="A329" t="str">
            <v>2022M399BU_Anglo American Platinum Managed Operations</v>
          </cell>
          <cell r="B329" t="str">
            <v>M399</v>
          </cell>
          <cell r="F329" t="str">
            <v>Anglo American Platinum Managed Operations</v>
          </cell>
          <cell r="G329">
            <v>2022</v>
          </cell>
          <cell r="H329">
            <v>4489</v>
          </cell>
        </row>
        <row r="330">
          <cell r="A330" t="str">
            <v>2024M400BU_Anglo American Platinum Managed Operations</v>
          </cell>
          <cell r="B330" t="str">
            <v>M400</v>
          </cell>
          <cell r="C330" t="str">
            <v>Ml('000m3)</v>
          </cell>
          <cell r="F330" t="str">
            <v>Anglo American Platinum Managed Operations</v>
          </cell>
          <cell r="G330">
            <v>2024</v>
          </cell>
          <cell r="H330">
            <v>1185</v>
          </cell>
        </row>
        <row r="331">
          <cell r="A331" t="str">
            <v>2023M400BU_Anglo American Platinum Managed Operations</v>
          </cell>
          <cell r="B331" t="str">
            <v>M400</v>
          </cell>
          <cell r="C331" t="str">
            <v>Ml('000m3)</v>
          </cell>
          <cell r="F331" t="str">
            <v>Anglo American Platinum Managed Operations</v>
          </cell>
          <cell r="G331">
            <v>2023</v>
          </cell>
          <cell r="H331">
            <v>92.96</v>
          </cell>
        </row>
        <row r="332">
          <cell r="A332" t="str">
            <v>2022M400BU_Anglo American Platinum Managed Operations</v>
          </cell>
          <cell r="B332" t="str">
            <v>M400</v>
          </cell>
          <cell r="F332" t="str">
            <v>Anglo American Platinum Managed Operations</v>
          </cell>
          <cell r="G332">
            <v>2022</v>
          </cell>
          <cell r="H332">
            <v>7060</v>
          </cell>
        </row>
        <row r="333">
          <cell r="A333" t="str">
            <v>2023M401BU_Anglo American Platinum Managed Operations</v>
          </cell>
          <cell r="B333" t="str">
            <v>M401</v>
          </cell>
          <cell r="C333" t="str">
            <v>Ml('000m3)</v>
          </cell>
          <cell r="F333" t="str">
            <v>Anglo American Platinum Managed Operations</v>
          </cell>
          <cell r="G333">
            <v>2023</v>
          </cell>
          <cell r="H333">
            <v>0</v>
          </cell>
        </row>
        <row r="334">
          <cell r="A334" t="str">
            <v>2024M401BU_Anglo American Platinum Managed Operations</v>
          </cell>
          <cell r="B334" t="str">
            <v>M401</v>
          </cell>
          <cell r="C334" t="str">
            <v>Ml('000m3)</v>
          </cell>
          <cell r="F334" t="str">
            <v>Anglo American Platinum Managed Operations</v>
          </cell>
          <cell r="G334">
            <v>2024</v>
          </cell>
          <cell r="H334">
            <v>0</v>
          </cell>
        </row>
        <row r="335">
          <cell r="A335" t="str">
            <v>2024M402BU_Anglo American Platinum Managed Operations</v>
          </cell>
          <cell r="B335" t="str">
            <v>M402</v>
          </cell>
          <cell r="C335" t="str">
            <v>Ml('000m3)</v>
          </cell>
          <cell r="F335" t="str">
            <v>Anglo American Platinum Managed Operations</v>
          </cell>
          <cell r="G335">
            <v>2024</v>
          </cell>
          <cell r="H335">
            <v>2748</v>
          </cell>
        </row>
        <row r="336">
          <cell r="A336" t="str">
            <v>2023M402BU_Anglo American Platinum Managed Operations</v>
          </cell>
          <cell r="B336" t="str">
            <v>M402</v>
          </cell>
          <cell r="C336" t="str">
            <v>Ml('000m3)</v>
          </cell>
          <cell r="F336" t="str">
            <v>Anglo American Platinum Managed Operations</v>
          </cell>
          <cell r="G336">
            <v>2023</v>
          </cell>
          <cell r="H336">
            <v>2282.11</v>
          </cell>
        </row>
        <row r="337">
          <cell r="A337" t="str">
            <v>2022M402BU_Anglo American Platinum Managed Operations</v>
          </cell>
          <cell r="B337" t="str">
            <v>M402</v>
          </cell>
          <cell r="F337" t="str">
            <v>Anglo American Platinum Managed Operations</v>
          </cell>
          <cell r="G337">
            <v>2022</v>
          </cell>
          <cell r="H337">
            <v>10224</v>
          </cell>
        </row>
        <row r="338">
          <cell r="A338" t="str">
            <v>2022M403BU_Anglo American Platinum Managed Operations</v>
          </cell>
          <cell r="B338" t="str">
            <v>M403</v>
          </cell>
          <cell r="F338" t="str">
            <v>Anglo American Platinum Managed Operations</v>
          </cell>
          <cell r="G338">
            <v>2022</v>
          </cell>
          <cell r="H338">
            <v>7197</v>
          </cell>
        </row>
        <row r="339">
          <cell r="A339" t="str">
            <v>2023M403BU_Anglo American Platinum Managed Operations</v>
          </cell>
          <cell r="B339" t="str">
            <v>M403</v>
          </cell>
          <cell r="C339" t="str">
            <v>Ml('000m3)</v>
          </cell>
          <cell r="F339" t="str">
            <v>Anglo American Platinum Managed Operations</v>
          </cell>
          <cell r="G339">
            <v>2023</v>
          </cell>
          <cell r="H339">
            <v>1556</v>
          </cell>
        </row>
        <row r="340">
          <cell r="A340" t="str">
            <v>2024M403BU_Anglo American Platinum Managed Operations</v>
          </cell>
          <cell r="B340" t="str">
            <v>M403</v>
          </cell>
          <cell r="C340" t="str">
            <v>Ml('000m3)</v>
          </cell>
          <cell r="F340" t="str">
            <v>Anglo American Platinum Managed Operations</v>
          </cell>
          <cell r="G340">
            <v>2024</v>
          </cell>
          <cell r="H340">
            <v>2053</v>
          </cell>
        </row>
        <row r="341">
          <cell r="A341" t="str">
            <v>2024M196BU_Anglo American Platinum Managed Operations</v>
          </cell>
          <cell r="B341" t="str">
            <v>M196</v>
          </cell>
          <cell r="F341" t="str">
            <v>Anglo American Platinum Managed Operations</v>
          </cell>
          <cell r="G341">
            <v>2024</v>
          </cell>
          <cell r="H341" t="str">
            <v>No Value</v>
          </cell>
        </row>
        <row r="342">
          <cell r="A342" t="str">
            <v>2024M199BU_Anglo American Platinum Managed Operations</v>
          </cell>
          <cell r="B342" t="str">
            <v>M199</v>
          </cell>
          <cell r="F342" t="str">
            <v>Anglo American Platinum Managed Operations</v>
          </cell>
          <cell r="G342">
            <v>2024</v>
          </cell>
          <cell r="H342" t="str">
            <v>No Value</v>
          </cell>
        </row>
        <row r="343">
          <cell r="A343" t="str">
            <v>2024M200BU_Anglo American Platinum Managed Operations</v>
          </cell>
          <cell r="B343" t="str">
            <v>M200</v>
          </cell>
          <cell r="F343" t="str">
            <v>Anglo American Platinum Managed Operations</v>
          </cell>
          <cell r="G343">
            <v>2024</v>
          </cell>
          <cell r="H343">
            <v>1345</v>
          </cell>
        </row>
        <row r="344">
          <cell r="A344" t="str">
            <v>2022M200BU_Anglo American Platinum Managed Operations</v>
          </cell>
          <cell r="B344" t="str">
            <v>M200</v>
          </cell>
          <cell r="F344" t="str">
            <v>Anglo American Platinum Managed Operations</v>
          </cell>
          <cell r="G344">
            <v>2022</v>
          </cell>
          <cell r="H344">
            <v>1347</v>
          </cell>
        </row>
        <row r="345">
          <cell r="A345" t="str">
            <v>2023M200BU_Anglo American Platinum Managed Operations</v>
          </cell>
          <cell r="B345" t="str">
            <v>M200</v>
          </cell>
          <cell r="F345" t="str">
            <v>Anglo American Platinum Managed Operations</v>
          </cell>
          <cell r="G345">
            <v>2023</v>
          </cell>
          <cell r="H345">
            <v>1335</v>
          </cell>
        </row>
        <row r="346">
          <cell r="A346" t="str">
            <v>2023M203BU_Anglo American Platinum Managed Operations</v>
          </cell>
          <cell r="B346" t="str">
            <v>M203</v>
          </cell>
          <cell r="F346" t="str">
            <v>Anglo American Platinum Managed Operations</v>
          </cell>
          <cell r="G346">
            <v>2023</v>
          </cell>
          <cell r="H346">
            <v>20999</v>
          </cell>
        </row>
        <row r="347">
          <cell r="A347" t="str">
            <v>2024M203BU_Anglo American Platinum Managed Operations</v>
          </cell>
          <cell r="B347" t="str">
            <v>M203</v>
          </cell>
          <cell r="F347" t="str">
            <v>Anglo American Platinum Managed Operations</v>
          </cell>
          <cell r="G347">
            <v>2024</v>
          </cell>
          <cell r="H347">
            <v>18292</v>
          </cell>
        </row>
        <row r="348">
          <cell r="A348" t="str">
            <v>2022M203BU_Anglo American Platinum Managed Operations</v>
          </cell>
          <cell r="B348" t="str">
            <v>M203</v>
          </cell>
          <cell r="F348" t="str">
            <v>Anglo American Platinum Managed Operations</v>
          </cell>
          <cell r="G348">
            <v>2022</v>
          </cell>
          <cell r="H348">
            <v>20377</v>
          </cell>
        </row>
        <row r="349">
          <cell r="A349" t="str">
            <v>2023M206BU_Anglo American Platinum Managed Operations</v>
          </cell>
          <cell r="B349" t="str">
            <v>M206</v>
          </cell>
          <cell r="F349" t="str">
            <v>Anglo American Platinum Managed Operations</v>
          </cell>
          <cell r="G349">
            <v>2023</v>
          </cell>
          <cell r="H349">
            <v>0.93669999999999998</v>
          </cell>
        </row>
        <row r="350">
          <cell r="A350" t="str">
            <v>2024M206BU_Anglo American Platinum Managed Operations</v>
          </cell>
          <cell r="B350" t="str">
            <v>M206</v>
          </cell>
          <cell r="F350" t="str">
            <v>Anglo American Platinum Managed Operations</v>
          </cell>
          <cell r="G350">
            <v>2024</v>
          </cell>
          <cell r="H350">
            <v>0.9325</v>
          </cell>
        </row>
        <row r="351">
          <cell r="A351" t="str">
            <v>2022M206BU_Anglo American Platinum Managed Operations</v>
          </cell>
          <cell r="B351" t="str">
            <v>M206</v>
          </cell>
          <cell r="F351" t="str">
            <v>Anglo American Platinum Managed Operations</v>
          </cell>
          <cell r="G351">
            <v>2022</v>
          </cell>
          <cell r="H351">
            <v>0.9345</v>
          </cell>
        </row>
        <row r="352">
          <cell r="A352" t="str">
            <v>2024M223BU_Anglo American Platinum Managed Operations</v>
          </cell>
          <cell r="B352" t="str">
            <v>M223</v>
          </cell>
          <cell r="F352" t="str">
            <v>Anglo American Platinum Managed Operations</v>
          </cell>
          <cell r="G352">
            <v>2024</v>
          </cell>
          <cell r="H352" t="str">
            <v>No Value</v>
          </cell>
        </row>
        <row r="353">
          <cell r="A353" t="str">
            <v>2023M223BU_Anglo American Platinum Managed Operations</v>
          </cell>
          <cell r="B353" t="str">
            <v>M223</v>
          </cell>
          <cell r="F353" t="str">
            <v>Anglo American Platinum Managed Operations</v>
          </cell>
          <cell r="G353">
            <v>2023</v>
          </cell>
          <cell r="H353">
            <v>1082547415</v>
          </cell>
        </row>
        <row r="354">
          <cell r="A354" t="str">
            <v>2023M224BU_Anglo American Platinum Managed Operations</v>
          </cell>
          <cell r="B354" t="str">
            <v>M224</v>
          </cell>
          <cell r="C354" t="str">
            <v>Rand million</v>
          </cell>
          <cell r="F354" t="str">
            <v>Anglo American Platinum Managed Operations</v>
          </cell>
          <cell r="G354">
            <v>2023</v>
          </cell>
          <cell r="H354">
            <v>1082.5</v>
          </cell>
        </row>
        <row r="355">
          <cell r="A355" t="str">
            <v>2024M224BU_Anglo American Platinum Managed Operations</v>
          </cell>
          <cell r="B355" t="str">
            <v>M224</v>
          </cell>
          <cell r="C355" t="str">
            <v>Rand million</v>
          </cell>
          <cell r="F355" t="str">
            <v>Anglo American Platinum Managed Operations</v>
          </cell>
          <cell r="G355">
            <v>2024</v>
          </cell>
          <cell r="H355">
            <v>917.6</v>
          </cell>
        </row>
        <row r="356">
          <cell r="A356" t="str">
            <v>2022M224BU_Anglo American Platinum Managed Operations</v>
          </cell>
          <cell r="B356" t="str">
            <v>M224</v>
          </cell>
          <cell r="F356" t="str">
            <v>Anglo American Platinum Managed Operations</v>
          </cell>
          <cell r="G356">
            <v>2022</v>
          </cell>
          <cell r="H356">
            <v>1189</v>
          </cell>
        </row>
        <row r="357">
          <cell r="A357" t="str">
            <v>2022M227BU_Anglo American Platinum Managed Operations</v>
          </cell>
          <cell r="B357" t="str">
            <v>M227</v>
          </cell>
          <cell r="F357" t="str">
            <v>Anglo American Platinum Managed Operations</v>
          </cell>
          <cell r="G357">
            <v>2022</v>
          </cell>
          <cell r="H357">
            <v>12.58</v>
          </cell>
        </row>
        <row r="358">
          <cell r="A358" t="str">
            <v>2023M227BU_Anglo American Platinum Managed Operations</v>
          </cell>
          <cell r="B358" t="str">
            <v>M227</v>
          </cell>
          <cell r="F358" t="str">
            <v>Anglo American Platinum Managed Operations</v>
          </cell>
          <cell r="G358">
            <v>2023</v>
          </cell>
          <cell r="H358">
            <v>11.41</v>
          </cell>
        </row>
        <row r="359">
          <cell r="A359" t="str">
            <v>2024M227BU_Anglo American Platinum Managed Operations</v>
          </cell>
          <cell r="B359" t="str">
            <v>M227</v>
          </cell>
          <cell r="F359" t="str">
            <v>Anglo American Platinum Managed Operations</v>
          </cell>
          <cell r="G359">
            <v>2024</v>
          </cell>
          <cell r="H359">
            <v>9</v>
          </cell>
        </row>
        <row r="360">
          <cell r="A360" t="str">
            <v>2024M229BU_Anglo American Platinum Managed Operations</v>
          </cell>
          <cell r="B360" t="str">
            <v>M229</v>
          </cell>
          <cell r="F360" t="str">
            <v>Anglo American Platinum Managed Operations</v>
          </cell>
          <cell r="G360">
            <v>2024</v>
          </cell>
          <cell r="H360">
            <v>-3.2000000000000002E-3</v>
          </cell>
        </row>
        <row r="361">
          <cell r="A361" t="str">
            <v>2024M230BU_Anglo American Platinum Managed Operations</v>
          </cell>
          <cell r="B361" t="str">
            <v>M230</v>
          </cell>
          <cell r="F361" t="str">
            <v>Anglo American Platinum Managed Operations</v>
          </cell>
          <cell r="G361">
            <v>2024</v>
          </cell>
          <cell r="H361">
            <v>5.6800000000000003E-2</v>
          </cell>
        </row>
        <row r="362">
          <cell r="A362" t="str">
            <v>2023M230BU_Anglo American Platinum Managed Operations</v>
          </cell>
          <cell r="B362" t="str">
            <v>M230</v>
          </cell>
          <cell r="F362" t="str">
            <v>Anglo American Platinum Managed Operations</v>
          </cell>
          <cell r="G362">
            <v>2023</v>
          </cell>
          <cell r="H362">
            <v>4.32</v>
          </cell>
        </row>
        <row r="363">
          <cell r="A363" t="str">
            <v>2022M230BU_Anglo American Platinum Managed Operations</v>
          </cell>
          <cell r="B363" t="str">
            <v>M230</v>
          </cell>
          <cell r="F363" t="str">
            <v>Anglo American Platinum Managed Operations</v>
          </cell>
          <cell r="G363">
            <v>2022</v>
          </cell>
          <cell r="H363">
            <v>5.21</v>
          </cell>
        </row>
        <row r="364">
          <cell r="A364" t="str">
            <v>2022M233BU_Anglo American Platinum Managed Operations</v>
          </cell>
          <cell r="B364" t="str">
            <v>M233</v>
          </cell>
          <cell r="F364" t="str">
            <v>Anglo American Platinum Managed Operations</v>
          </cell>
          <cell r="G364">
            <v>2022</v>
          </cell>
          <cell r="H364">
            <v>2.39</v>
          </cell>
        </row>
        <row r="365">
          <cell r="A365" t="str">
            <v>2024M233BU_Anglo American Platinum Managed Operations</v>
          </cell>
          <cell r="B365" t="str">
            <v>M233</v>
          </cell>
          <cell r="F365" t="str">
            <v>Anglo American Platinum Managed Operations</v>
          </cell>
          <cell r="G365">
            <v>2024</v>
          </cell>
          <cell r="H365">
            <v>2.87E-2</v>
          </cell>
        </row>
        <row r="366">
          <cell r="A366" t="str">
            <v>2023M233BU_Anglo American Platinum Managed Operations</v>
          </cell>
          <cell r="B366" t="str">
            <v>M233</v>
          </cell>
          <cell r="F366" t="str">
            <v>Anglo American Platinum Managed Operations</v>
          </cell>
          <cell r="G366">
            <v>2023</v>
          </cell>
          <cell r="H366">
            <v>2.16</v>
          </cell>
        </row>
        <row r="367">
          <cell r="A367" t="str">
            <v>2024M238BU_Anglo American Platinum Managed Operations</v>
          </cell>
          <cell r="B367" t="str">
            <v>M238</v>
          </cell>
          <cell r="F367" t="str">
            <v>Anglo American Platinum Managed Operations</v>
          </cell>
          <cell r="G367">
            <v>2024</v>
          </cell>
          <cell r="H367" t="e">
            <v>#VALUE!</v>
          </cell>
        </row>
        <row r="368">
          <cell r="A368" t="str">
            <v>2023M239BU_Anglo American Platinum Managed Operations</v>
          </cell>
          <cell r="B368" t="str">
            <v>M239</v>
          </cell>
          <cell r="F368" t="str">
            <v>Anglo American Platinum Managed Operations</v>
          </cell>
          <cell r="G368">
            <v>2023</v>
          </cell>
          <cell r="H368">
            <v>9.4</v>
          </cell>
        </row>
        <row r="369">
          <cell r="A369" t="str">
            <v>2022M239BU_Anglo American Platinum Managed Operations</v>
          </cell>
          <cell r="B369" t="str">
            <v>M239</v>
          </cell>
          <cell r="F369" t="str">
            <v>Anglo American Platinum Managed Operations</v>
          </cell>
          <cell r="G369">
            <v>2022</v>
          </cell>
          <cell r="H369">
            <v>8.0500000000000007</v>
          </cell>
        </row>
        <row r="370">
          <cell r="A370" t="str">
            <v>2024M239BU_Anglo American Platinum Managed Operations</v>
          </cell>
          <cell r="B370" t="str">
            <v>M239</v>
          </cell>
          <cell r="F370" t="str">
            <v>Anglo American Platinum Managed Operations</v>
          </cell>
          <cell r="G370">
            <v>2024</v>
          </cell>
          <cell r="H370">
            <v>0.09</v>
          </cell>
        </row>
        <row r="371">
          <cell r="A371" t="str">
            <v>2024M241BU_Anglo American Platinum Managed Operations</v>
          </cell>
          <cell r="B371" t="str">
            <v>M241</v>
          </cell>
          <cell r="F371" t="str">
            <v>Anglo American Platinum Managed Operations</v>
          </cell>
          <cell r="G371">
            <v>2024</v>
          </cell>
          <cell r="H371" t="e">
            <v>#VALUE!</v>
          </cell>
        </row>
        <row r="372">
          <cell r="A372" t="str">
            <v>2022M242BU_Anglo American Platinum Managed Operations</v>
          </cell>
          <cell r="B372" t="str">
            <v>M242</v>
          </cell>
          <cell r="F372" t="str">
            <v>Anglo American Platinum Managed Operations</v>
          </cell>
          <cell r="G372">
            <v>2022</v>
          </cell>
          <cell r="H372">
            <v>91.95</v>
          </cell>
        </row>
        <row r="373">
          <cell r="A373" t="str">
            <v>2024M242BU_Anglo American Platinum Managed Operations</v>
          </cell>
          <cell r="B373" t="str">
            <v>M242</v>
          </cell>
          <cell r="F373" t="str">
            <v>Anglo American Platinum Managed Operations</v>
          </cell>
          <cell r="G373">
            <v>2024</v>
          </cell>
          <cell r="H373">
            <v>0.91</v>
          </cell>
        </row>
        <row r="374">
          <cell r="A374" t="str">
            <v>2023M242BU_Anglo American Platinum Managed Operations</v>
          </cell>
          <cell r="B374" t="str">
            <v>M242</v>
          </cell>
          <cell r="F374" t="str">
            <v>Anglo American Platinum Managed Operations</v>
          </cell>
          <cell r="G374">
            <v>2023</v>
          </cell>
          <cell r="H374">
            <v>90.6</v>
          </cell>
        </row>
        <row r="375">
          <cell r="A375" t="str">
            <v>2024M244BU_Anglo American Platinum Managed Operations</v>
          </cell>
          <cell r="B375" t="str">
            <v>M244</v>
          </cell>
          <cell r="F375" t="str">
            <v>Anglo American Platinum Managed Operations</v>
          </cell>
          <cell r="G375">
            <v>2024</v>
          </cell>
          <cell r="H375" t="e">
            <v>#VALUE!</v>
          </cell>
        </row>
        <row r="376">
          <cell r="A376" t="str">
            <v>2023M245BU_Anglo American Platinum Managed Operations</v>
          </cell>
          <cell r="B376" t="str">
            <v>M245</v>
          </cell>
          <cell r="F376" t="str">
            <v>Anglo American Platinum Managed Operations</v>
          </cell>
          <cell r="G376">
            <v>2023</v>
          </cell>
          <cell r="H376">
            <v>84</v>
          </cell>
        </row>
        <row r="377">
          <cell r="A377" t="str">
            <v>2024M245BU_Anglo American Platinum Managed Operations</v>
          </cell>
          <cell r="B377" t="str">
            <v>M245</v>
          </cell>
          <cell r="F377" t="str">
            <v>Anglo American Platinum Managed Operations</v>
          </cell>
          <cell r="G377">
            <v>2024</v>
          </cell>
          <cell r="H377">
            <v>0.85</v>
          </cell>
        </row>
        <row r="378">
          <cell r="A378" t="str">
            <v>2022M245BU_Anglo American Platinum Managed Operations</v>
          </cell>
          <cell r="B378" t="str">
            <v>M245</v>
          </cell>
          <cell r="F378" t="str">
            <v>Anglo American Platinum Managed Operations</v>
          </cell>
          <cell r="G378">
            <v>2022</v>
          </cell>
          <cell r="H378">
            <v>83.03</v>
          </cell>
        </row>
        <row r="379">
          <cell r="A379" t="str">
            <v>2024M246BU_Anglo American Platinum Managed Operations</v>
          </cell>
          <cell r="B379" t="str">
            <v>M246</v>
          </cell>
          <cell r="F379" t="str">
            <v>Anglo American Platinum Managed Operations</v>
          </cell>
          <cell r="G379">
            <v>2024</v>
          </cell>
          <cell r="H379" t="e">
            <v>#VALUE!</v>
          </cell>
        </row>
        <row r="380">
          <cell r="A380" t="str">
            <v>2024M247BU_Anglo American Platinum Managed Operations</v>
          </cell>
          <cell r="B380" t="str">
            <v>M247</v>
          </cell>
          <cell r="F380" t="str">
            <v>Anglo American Platinum Managed Operations</v>
          </cell>
          <cell r="G380">
            <v>2024</v>
          </cell>
          <cell r="H380" t="e">
            <v>#VALUE!</v>
          </cell>
        </row>
        <row r="381">
          <cell r="A381" t="str">
            <v>2022M248BU_Anglo American Platinum Managed Operations</v>
          </cell>
          <cell r="B381" t="str">
            <v>M248</v>
          </cell>
          <cell r="F381" t="str">
            <v>Anglo American Platinum Managed Operations</v>
          </cell>
          <cell r="G381">
            <v>2022</v>
          </cell>
          <cell r="H381">
            <v>0.21</v>
          </cell>
        </row>
        <row r="382">
          <cell r="A382" t="str">
            <v>2024M248BU_Anglo American Platinum Managed Operations</v>
          </cell>
          <cell r="B382" t="str">
            <v>M248</v>
          </cell>
          <cell r="F382" t="str">
            <v>Anglo American Platinum Managed Operations</v>
          </cell>
          <cell r="G382">
            <v>2024</v>
          </cell>
          <cell r="H382">
            <v>0.22</v>
          </cell>
        </row>
        <row r="383">
          <cell r="A383" t="str">
            <v>2023M248BU_Anglo American Platinum Managed Operations</v>
          </cell>
          <cell r="B383" t="str">
            <v>M248</v>
          </cell>
          <cell r="F383" t="str">
            <v>Anglo American Platinum Managed Operations</v>
          </cell>
          <cell r="G383">
            <v>2023</v>
          </cell>
          <cell r="H383">
            <v>22</v>
          </cell>
        </row>
        <row r="384">
          <cell r="A384" t="str">
            <v>2024M251BU_Anglo American Platinum Managed Operations</v>
          </cell>
          <cell r="B384" t="str">
            <v>M251</v>
          </cell>
          <cell r="F384" t="str">
            <v>Anglo American Platinum Managed Operations</v>
          </cell>
          <cell r="G384">
            <v>2024</v>
          </cell>
          <cell r="H384">
            <v>0.28999999999999998</v>
          </cell>
        </row>
        <row r="385">
          <cell r="A385" t="str">
            <v>2023M251BU_Anglo American Platinum Managed Operations</v>
          </cell>
          <cell r="B385" t="str">
            <v>M251</v>
          </cell>
          <cell r="F385" t="str">
            <v>Anglo American Platinum Managed Operations</v>
          </cell>
          <cell r="G385">
            <v>2023</v>
          </cell>
          <cell r="H385">
            <v>29</v>
          </cell>
        </row>
        <row r="386">
          <cell r="A386" t="str">
            <v>2022M251BU_Anglo American Platinum Managed Operations</v>
          </cell>
          <cell r="B386" t="str">
            <v>M251</v>
          </cell>
          <cell r="F386" t="str">
            <v>Anglo American Platinum Managed Operations</v>
          </cell>
          <cell r="G386">
            <v>2022</v>
          </cell>
          <cell r="H386">
            <v>28.42</v>
          </cell>
        </row>
        <row r="387">
          <cell r="A387" t="str">
            <v>2022M253BU_Anglo American Platinum Managed Operations</v>
          </cell>
          <cell r="B387" t="str">
            <v>M253</v>
          </cell>
          <cell r="F387" t="str">
            <v>Anglo American Platinum Managed Operations</v>
          </cell>
          <cell r="G387">
            <v>2022</v>
          </cell>
          <cell r="H387">
            <v>112.6</v>
          </cell>
        </row>
        <row r="388">
          <cell r="A388" t="str">
            <v>2024M253BU_Anglo American Platinum Managed Operations</v>
          </cell>
          <cell r="B388" t="str">
            <v>M253</v>
          </cell>
          <cell r="F388" t="str">
            <v>Anglo American Platinum Managed Operations</v>
          </cell>
          <cell r="G388">
            <v>2024</v>
          </cell>
          <cell r="H388" t="e">
            <v>#VALUE!</v>
          </cell>
        </row>
        <row r="389">
          <cell r="A389" t="str">
            <v>2023M254BU_Anglo American Platinum Managed Operations</v>
          </cell>
          <cell r="B389" t="str">
            <v>M254</v>
          </cell>
          <cell r="F389" t="str">
            <v>Anglo American Platinum Managed Operations</v>
          </cell>
          <cell r="G389">
            <v>2023</v>
          </cell>
          <cell r="H389">
            <v>29</v>
          </cell>
        </row>
        <row r="390">
          <cell r="A390" t="str">
            <v>2024M254BU_Anglo American Platinum Managed Operations</v>
          </cell>
          <cell r="B390" t="str">
            <v>M254</v>
          </cell>
          <cell r="F390" t="str">
            <v>Anglo American Platinum Managed Operations</v>
          </cell>
          <cell r="G390">
            <v>2024</v>
          </cell>
          <cell r="H390">
            <v>0.3</v>
          </cell>
        </row>
        <row r="391">
          <cell r="A391" t="str">
            <v>2022M254BU_Anglo American Platinum Managed Operations</v>
          </cell>
          <cell r="B391" t="str">
            <v>M254</v>
          </cell>
          <cell r="F391" t="str">
            <v>Anglo American Platinum Managed Operations</v>
          </cell>
          <cell r="G391">
            <v>2022</v>
          </cell>
          <cell r="H391">
            <v>28.16</v>
          </cell>
        </row>
        <row r="392">
          <cell r="A392" t="str">
            <v>2024M259BU_Anglo American Platinum Managed Operations</v>
          </cell>
          <cell r="B392" t="str">
            <v>M259</v>
          </cell>
          <cell r="F392" t="str">
            <v>Anglo American Platinum Managed Operations</v>
          </cell>
          <cell r="G392">
            <v>2024</v>
          </cell>
          <cell r="H392" t="e">
            <v>#VALUE!</v>
          </cell>
        </row>
        <row r="393">
          <cell r="A393" t="str">
            <v>2023M260BU_Anglo American Platinum Managed Operations</v>
          </cell>
          <cell r="B393" t="str">
            <v>M260</v>
          </cell>
          <cell r="F393" t="str">
            <v>Anglo American Platinum Managed Operations</v>
          </cell>
          <cell r="G393">
            <v>2023</v>
          </cell>
          <cell r="H393">
            <v>74.73</v>
          </cell>
        </row>
        <row r="394">
          <cell r="A394" t="str">
            <v>2022M260BU_Anglo American Platinum Managed Operations</v>
          </cell>
          <cell r="B394" t="str">
            <v>M260</v>
          </cell>
          <cell r="F394" t="str">
            <v>Anglo American Platinum Managed Operations</v>
          </cell>
          <cell r="G394">
            <v>2022</v>
          </cell>
          <cell r="H394">
            <v>75.66</v>
          </cell>
        </row>
        <row r="395">
          <cell r="A395" t="str">
            <v>2024M260BU_Anglo American Platinum Managed Operations</v>
          </cell>
          <cell r="B395" t="str">
            <v>M260</v>
          </cell>
          <cell r="F395" t="str">
            <v>Anglo American Platinum Managed Operations</v>
          </cell>
          <cell r="G395">
            <v>2024</v>
          </cell>
          <cell r="H395">
            <v>0.77</v>
          </cell>
        </row>
        <row r="396">
          <cell r="A396" t="str">
            <v>2024M262BU_Anglo American Platinum Managed Operations</v>
          </cell>
          <cell r="B396" t="str">
            <v>M262</v>
          </cell>
          <cell r="F396" t="str">
            <v>Anglo American Platinum Managed Operations</v>
          </cell>
          <cell r="G396">
            <v>2024</v>
          </cell>
          <cell r="H396" t="e">
            <v>#VALUE!</v>
          </cell>
        </row>
        <row r="397">
          <cell r="A397" t="str">
            <v>2022M263BU_Anglo American Platinum Managed Operations</v>
          </cell>
          <cell r="B397" t="str">
            <v>M263</v>
          </cell>
          <cell r="F397" t="str">
            <v>Anglo American Platinum Managed Operations</v>
          </cell>
          <cell r="G397">
            <v>2022</v>
          </cell>
          <cell r="H397">
            <v>8</v>
          </cell>
        </row>
        <row r="398">
          <cell r="A398" t="str">
            <v>2024M263BU_Anglo American Platinum Managed Operations</v>
          </cell>
          <cell r="B398" t="str">
            <v>M263</v>
          </cell>
          <cell r="F398" t="str">
            <v>Anglo American Platinum Managed Operations</v>
          </cell>
          <cell r="G398">
            <v>2024</v>
          </cell>
          <cell r="H398">
            <v>7.0000000000000007E-2</v>
          </cell>
        </row>
        <row r="399">
          <cell r="A399" t="str">
            <v>2023M263BU_Anglo American Platinum Managed Operations</v>
          </cell>
          <cell r="B399" t="str">
            <v>M263</v>
          </cell>
          <cell r="F399" t="str">
            <v>Anglo American Platinum Managed Operations</v>
          </cell>
          <cell r="G399">
            <v>2023</v>
          </cell>
          <cell r="H399">
            <v>8</v>
          </cell>
        </row>
        <row r="400">
          <cell r="A400" t="str">
            <v>2024M532BU_Anglo American Platinum Managed Operations</v>
          </cell>
          <cell r="B400" t="str">
            <v>M532</v>
          </cell>
          <cell r="C400" t="str">
            <v>Rand million</v>
          </cell>
          <cell r="F400" t="str">
            <v>Anglo American Platinum Managed Operations</v>
          </cell>
          <cell r="G400">
            <v>2024</v>
          </cell>
          <cell r="H400" t="str">
            <v>No Value</v>
          </cell>
        </row>
        <row r="401">
          <cell r="A401" t="str">
            <v>2022M532BU_Anglo American Platinum Managed Operations</v>
          </cell>
          <cell r="B401" t="str">
            <v>M532</v>
          </cell>
          <cell r="F401" t="str">
            <v>Anglo American Platinum Managed Operations</v>
          </cell>
          <cell r="G401">
            <v>2022</v>
          </cell>
          <cell r="H401">
            <v>66768</v>
          </cell>
        </row>
        <row r="402">
          <cell r="A402" t="str">
            <v>2023M532BU_Anglo American Platinum Managed Operations</v>
          </cell>
          <cell r="B402" t="str">
            <v>M532</v>
          </cell>
          <cell r="C402" t="str">
            <v>Rand million</v>
          </cell>
          <cell r="F402" t="str">
            <v>Anglo American Platinum Managed Operations</v>
          </cell>
          <cell r="G402">
            <v>2023</v>
          </cell>
          <cell r="H402">
            <v>18109</v>
          </cell>
        </row>
        <row r="403">
          <cell r="A403" t="str">
            <v>2024M533BU_Anglo American Platinum Managed Operations</v>
          </cell>
          <cell r="B403" t="str">
            <v>M533</v>
          </cell>
          <cell r="C403" t="str">
            <v>Rand million</v>
          </cell>
          <cell r="F403" t="str">
            <v>Anglo American Platinum Managed Operations</v>
          </cell>
          <cell r="G403">
            <v>2024</v>
          </cell>
          <cell r="H403" t="str">
            <v>No Value</v>
          </cell>
        </row>
        <row r="404">
          <cell r="A404" t="str">
            <v>2022M534BU_Anglo American Platinum Managed Operations</v>
          </cell>
          <cell r="B404" t="str">
            <v>M534</v>
          </cell>
          <cell r="F404" t="str">
            <v>Anglo American Platinum Managed Operations</v>
          </cell>
          <cell r="G404">
            <v>2022</v>
          </cell>
          <cell r="H404">
            <v>22826</v>
          </cell>
        </row>
        <row r="405">
          <cell r="A405" t="str">
            <v>2023M534BU_Anglo American Platinum Managed Operations</v>
          </cell>
          <cell r="B405" t="str">
            <v>M534</v>
          </cell>
          <cell r="C405" t="str">
            <v>Rand million</v>
          </cell>
          <cell r="F405" t="str">
            <v>Anglo American Platinum Managed Operations</v>
          </cell>
          <cell r="G405">
            <v>2023</v>
          </cell>
          <cell r="H405">
            <v>8910</v>
          </cell>
        </row>
        <row r="406">
          <cell r="A406" t="str">
            <v>2024M534BU_Anglo American Platinum Managed Operations</v>
          </cell>
          <cell r="B406" t="str">
            <v>M534</v>
          </cell>
          <cell r="C406" t="str">
            <v>Rand million</v>
          </cell>
          <cell r="F406" t="str">
            <v>Anglo American Platinum Managed Operations</v>
          </cell>
          <cell r="G406">
            <v>2024</v>
          </cell>
          <cell r="H406" t="str">
            <v>No Value</v>
          </cell>
        </row>
        <row r="407">
          <cell r="A407" t="str">
            <v>2024M535BU_Anglo American Platinum Managed Operations</v>
          </cell>
          <cell r="B407" t="str">
            <v>M535</v>
          </cell>
          <cell r="C407" t="str">
            <v>Rand million</v>
          </cell>
          <cell r="F407" t="str">
            <v>Anglo American Platinum Managed Operations</v>
          </cell>
          <cell r="G407">
            <v>2024</v>
          </cell>
          <cell r="H407" t="str">
            <v>No Value</v>
          </cell>
        </row>
        <row r="408">
          <cell r="A408" t="str">
            <v>2023M535BU_Anglo American Platinum Managed Operations</v>
          </cell>
          <cell r="B408" t="str">
            <v>M535</v>
          </cell>
          <cell r="C408" t="str">
            <v>Rand million</v>
          </cell>
          <cell r="F408" t="str">
            <v>Anglo American Platinum Managed Operations</v>
          </cell>
          <cell r="G408">
            <v>2023</v>
          </cell>
          <cell r="H408">
            <v>0</v>
          </cell>
        </row>
        <row r="409">
          <cell r="A409" t="str">
            <v>2024M536BU_Anglo American Platinum Managed Operations</v>
          </cell>
          <cell r="B409" t="str">
            <v>M536</v>
          </cell>
          <cell r="C409" t="str">
            <v>Rand million</v>
          </cell>
          <cell r="F409" t="str">
            <v>Anglo American Platinum Managed Operations</v>
          </cell>
          <cell r="G409">
            <v>2024</v>
          </cell>
          <cell r="H409" t="str">
            <v>No Value</v>
          </cell>
        </row>
        <row r="410">
          <cell r="A410" t="str">
            <v>2023M536BU_Anglo American Platinum Managed Operations</v>
          </cell>
          <cell r="B410" t="str">
            <v>M536</v>
          </cell>
          <cell r="C410" t="str">
            <v>Rand million</v>
          </cell>
          <cell r="F410" t="str">
            <v>Anglo American Platinum Managed Operations</v>
          </cell>
          <cell r="G410">
            <v>2023</v>
          </cell>
          <cell r="H410" t="str">
            <v>n/a</v>
          </cell>
        </row>
        <row r="411">
          <cell r="A411" t="str">
            <v>2023M537BU_Anglo American Platinum Managed Operations</v>
          </cell>
          <cell r="B411" t="str">
            <v>M537</v>
          </cell>
          <cell r="C411" t="str">
            <v>Rand million</v>
          </cell>
          <cell r="F411" t="str">
            <v>Anglo American Platinum Managed Operations</v>
          </cell>
          <cell r="G411">
            <v>2023</v>
          </cell>
          <cell r="H411">
            <v>-645</v>
          </cell>
        </row>
        <row r="412">
          <cell r="A412" t="str">
            <v>2024M537BU_Anglo American Platinum Managed Operations</v>
          </cell>
          <cell r="B412" t="str">
            <v>M537</v>
          </cell>
          <cell r="C412" t="str">
            <v>Rand million</v>
          </cell>
          <cell r="F412" t="str">
            <v>Anglo American Platinum Managed Operations</v>
          </cell>
          <cell r="G412">
            <v>2024</v>
          </cell>
          <cell r="H412" t="str">
            <v>No Value</v>
          </cell>
        </row>
        <row r="413">
          <cell r="A413" t="str">
            <v>2023M538BU_Anglo American Platinum Managed Operations</v>
          </cell>
          <cell r="B413" t="str">
            <v>M538</v>
          </cell>
          <cell r="C413" t="str">
            <v>Rand million</v>
          </cell>
          <cell r="F413" t="str">
            <v>Anglo American Platinum Managed Operations</v>
          </cell>
          <cell r="G413">
            <v>2023</v>
          </cell>
          <cell r="H413">
            <v>-12148.922860000001</v>
          </cell>
        </row>
        <row r="414">
          <cell r="A414" t="str">
            <v>2024M538BU_Anglo American Platinum Managed Operations</v>
          </cell>
          <cell r="B414" t="str">
            <v>M538</v>
          </cell>
          <cell r="C414" t="str">
            <v>Rand million</v>
          </cell>
          <cell r="F414" t="str">
            <v>Anglo American Platinum Managed Operations</v>
          </cell>
          <cell r="G414">
            <v>2024</v>
          </cell>
          <cell r="H414" t="str">
            <v>No Value</v>
          </cell>
        </row>
        <row r="415">
          <cell r="A415" t="str">
            <v>2022M538BU_Anglo American Platinum Managed Operations</v>
          </cell>
          <cell r="B415" t="str">
            <v>M538</v>
          </cell>
          <cell r="F415" t="str">
            <v>Anglo American Platinum Managed Operations</v>
          </cell>
          <cell r="G415">
            <v>2022</v>
          </cell>
          <cell r="H415">
            <v>-54601</v>
          </cell>
        </row>
        <row r="416">
          <cell r="A416" t="str">
            <v>2023M539BU_Anglo American Platinum Managed Operations</v>
          </cell>
          <cell r="B416" t="str">
            <v>M539</v>
          </cell>
          <cell r="C416" t="str">
            <v>Rand million</v>
          </cell>
          <cell r="F416" t="str">
            <v>Anglo American Platinum Managed Operations</v>
          </cell>
          <cell r="G416">
            <v>2023</v>
          </cell>
          <cell r="H416">
            <v>515</v>
          </cell>
        </row>
        <row r="417">
          <cell r="A417" t="str">
            <v>2022M539BU_Anglo American Platinum Managed Operations</v>
          </cell>
          <cell r="B417" t="str">
            <v>M539</v>
          </cell>
          <cell r="F417" t="str">
            <v>Anglo American Platinum Managed Operations</v>
          </cell>
          <cell r="G417">
            <v>2022</v>
          </cell>
          <cell r="H417">
            <v>301</v>
          </cell>
        </row>
        <row r="418">
          <cell r="A418" t="str">
            <v>2024M539BU_Anglo American Platinum Managed Operations</v>
          </cell>
          <cell r="B418" t="str">
            <v>M539</v>
          </cell>
          <cell r="C418" t="str">
            <v>Rand million</v>
          </cell>
          <cell r="F418" t="str">
            <v>Anglo American Platinum Managed Operations</v>
          </cell>
          <cell r="G418">
            <v>2024</v>
          </cell>
          <cell r="H418" t="str">
            <v>No Value</v>
          </cell>
        </row>
        <row r="419">
          <cell r="A419" t="str">
            <v>2023M540BU_Anglo American Platinum Managed Operations</v>
          </cell>
          <cell r="B419" t="str">
            <v>M540</v>
          </cell>
          <cell r="C419" t="str">
            <v>Rand million</v>
          </cell>
          <cell r="F419" t="str">
            <v>Anglo American Platinum Managed Operations</v>
          </cell>
          <cell r="G419">
            <v>2023</v>
          </cell>
          <cell r="H419">
            <v>18177</v>
          </cell>
        </row>
        <row r="420">
          <cell r="A420" t="str">
            <v>2022M540BU_Anglo American Platinum Managed Operations</v>
          </cell>
          <cell r="B420" t="str">
            <v>M540</v>
          </cell>
          <cell r="F420" t="str">
            <v>Anglo American Platinum Managed Operations</v>
          </cell>
          <cell r="G420">
            <v>2022</v>
          </cell>
          <cell r="H420">
            <v>16595</v>
          </cell>
        </row>
        <row r="421">
          <cell r="A421" t="str">
            <v>2024M540BU_Anglo American Platinum Managed Operations</v>
          </cell>
          <cell r="B421" t="str">
            <v>M540</v>
          </cell>
          <cell r="C421" t="str">
            <v>Rand million</v>
          </cell>
          <cell r="F421" t="str">
            <v>Anglo American Platinum Managed Operations</v>
          </cell>
          <cell r="G421">
            <v>2024</v>
          </cell>
          <cell r="H421" t="str">
            <v>No Value</v>
          </cell>
        </row>
        <row r="422">
          <cell r="A422" t="str">
            <v>2023M541BU_Anglo American Platinum Managed Operations</v>
          </cell>
          <cell r="B422" t="str">
            <v>M541</v>
          </cell>
          <cell r="C422" t="str">
            <v>Rand million</v>
          </cell>
          <cell r="F422" t="str">
            <v>Anglo American Platinum Managed Operations</v>
          </cell>
          <cell r="G422">
            <v>2023</v>
          </cell>
          <cell r="H422">
            <v>-103570</v>
          </cell>
        </row>
        <row r="423">
          <cell r="A423" t="str">
            <v>2024M541BU_Anglo American Platinum Managed Operations</v>
          </cell>
          <cell r="B423" t="str">
            <v>M541</v>
          </cell>
          <cell r="C423" t="str">
            <v>Rand million</v>
          </cell>
          <cell r="F423" t="str">
            <v>Anglo American Platinum Managed Operations</v>
          </cell>
          <cell r="G423">
            <v>2024</v>
          </cell>
          <cell r="H423" t="str">
            <v>No Value</v>
          </cell>
        </row>
        <row r="424">
          <cell r="A424" t="str">
            <v>2024M542BU_Anglo American Platinum Managed Operations</v>
          </cell>
          <cell r="B424" t="str">
            <v>M542</v>
          </cell>
          <cell r="C424" t="str">
            <v>Rand million</v>
          </cell>
          <cell r="F424" t="str">
            <v>Anglo American Platinum Managed Operations</v>
          </cell>
          <cell r="G424">
            <v>2024</v>
          </cell>
          <cell r="H424" t="str">
            <v>No Value</v>
          </cell>
        </row>
        <row r="425">
          <cell r="A425" t="str">
            <v>2023M542BU_Anglo American Platinum Managed Operations</v>
          </cell>
          <cell r="B425" t="str">
            <v>M542</v>
          </cell>
          <cell r="C425" t="str">
            <v>Rand million</v>
          </cell>
          <cell r="F425" t="str">
            <v>Anglo American Platinum Managed Operations</v>
          </cell>
          <cell r="G425">
            <v>2023</v>
          </cell>
          <cell r="H425">
            <v>218.930351</v>
          </cell>
        </row>
        <row r="426">
          <cell r="A426" t="str">
            <v>2023M543BU_Anglo American Platinum Managed Operations</v>
          </cell>
          <cell r="B426" t="str">
            <v>M543</v>
          </cell>
          <cell r="C426" t="str">
            <v>Rand million</v>
          </cell>
          <cell r="F426" t="str">
            <v>Anglo American Platinum Managed Operations</v>
          </cell>
          <cell r="G426">
            <v>2023</v>
          </cell>
          <cell r="H426" t="str">
            <v>n/a</v>
          </cell>
        </row>
        <row r="427">
          <cell r="A427" t="str">
            <v>2024M543BU_Anglo American Platinum Managed Operations</v>
          </cell>
          <cell r="B427" t="str">
            <v>M543</v>
          </cell>
          <cell r="C427" t="str">
            <v>Rand million</v>
          </cell>
          <cell r="F427" t="str">
            <v>Anglo American Platinum Managed Operations</v>
          </cell>
          <cell r="G427">
            <v>2024</v>
          </cell>
          <cell r="H427" t="str">
            <v>No Value</v>
          </cell>
        </row>
        <row r="428">
          <cell r="A428" t="str">
            <v>2023M544BU_Anglo American Platinum Managed Operations</v>
          </cell>
          <cell r="B428" t="str">
            <v>M544</v>
          </cell>
          <cell r="C428" t="str">
            <v>Rand million</v>
          </cell>
          <cell r="F428" t="str">
            <v>Anglo American Platinum Managed Operations</v>
          </cell>
          <cell r="G428">
            <v>2023</v>
          </cell>
          <cell r="H428">
            <v>1198</v>
          </cell>
        </row>
        <row r="429">
          <cell r="A429" t="str">
            <v>2024M544BU_Anglo American Platinum Managed Operations</v>
          </cell>
          <cell r="B429" t="str">
            <v>M544</v>
          </cell>
          <cell r="C429" t="str">
            <v>Rand million</v>
          </cell>
          <cell r="F429" t="str">
            <v>Anglo American Platinum Managed Operations</v>
          </cell>
          <cell r="G429">
            <v>2024</v>
          </cell>
          <cell r="H429" t="str">
            <v>No Value</v>
          </cell>
        </row>
        <row r="430">
          <cell r="A430" t="str">
            <v>2024M545BU_Anglo American Platinum Managed Operations</v>
          </cell>
          <cell r="B430" t="str">
            <v>M545</v>
          </cell>
          <cell r="C430" t="str">
            <v>Rand million</v>
          </cell>
          <cell r="F430" t="str">
            <v>Anglo American Platinum Managed Operations</v>
          </cell>
          <cell r="G430">
            <v>2024</v>
          </cell>
          <cell r="H430" t="str">
            <v>No Value</v>
          </cell>
        </row>
        <row r="431">
          <cell r="A431" t="str">
            <v>2022M545BU_Anglo American Platinum Managed Operations</v>
          </cell>
          <cell r="B431" t="str">
            <v>M545</v>
          </cell>
          <cell r="F431" t="str">
            <v>Anglo American Platinum Managed Operations</v>
          </cell>
          <cell r="G431">
            <v>2022</v>
          </cell>
          <cell r="H431">
            <v>164090</v>
          </cell>
        </row>
        <row r="432">
          <cell r="A432" t="str">
            <v>2023M545BU_Anglo American Platinum Managed Operations</v>
          </cell>
          <cell r="B432" t="str">
            <v>M545</v>
          </cell>
          <cell r="C432" t="str">
            <v>Rand million</v>
          </cell>
          <cell r="F432" t="str">
            <v>Anglo American Platinum Managed Operations</v>
          </cell>
          <cell r="G432">
            <v>2023</v>
          </cell>
          <cell r="H432">
            <v>124582.179147</v>
          </cell>
        </row>
        <row r="433">
          <cell r="A433" t="str">
            <v>2024M546BU_Anglo American Platinum Managed Operations</v>
          </cell>
          <cell r="B433" t="str">
            <v>M546</v>
          </cell>
          <cell r="F433" t="str">
            <v>Anglo American Platinum Managed Operations</v>
          </cell>
          <cell r="G433">
            <v>2024</v>
          </cell>
          <cell r="H433" t="str">
            <v>No Value</v>
          </cell>
        </row>
        <row r="434">
          <cell r="A434" t="str">
            <v>2023M546BU_Anglo American Platinum Managed Operations</v>
          </cell>
          <cell r="B434" t="str">
            <v>M546</v>
          </cell>
          <cell r="F434" t="str">
            <v>Anglo American Platinum Managed Operations</v>
          </cell>
          <cell r="G434">
            <v>2023</v>
          </cell>
          <cell r="H434">
            <v>20526</v>
          </cell>
        </row>
        <row r="435">
          <cell r="A435" t="str">
            <v>2022M546BU_Anglo American Platinum Managed Operations</v>
          </cell>
          <cell r="B435" t="str">
            <v>M546</v>
          </cell>
          <cell r="F435" t="str">
            <v>Anglo American Platinum Managed Operations</v>
          </cell>
          <cell r="G435">
            <v>2022</v>
          </cell>
          <cell r="H435">
            <v>16896</v>
          </cell>
        </row>
        <row r="436">
          <cell r="A436" t="str">
            <v>2022M547Zimbabwe_Zimbabwe</v>
          </cell>
          <cell r="B436" t="str">
            <v>M547</v>
          </cell>
          <cell r="F436" t="str">
            <v>Zimbabwe</v>
          </cell>
          <cell r="G436">
            <v>2022</v>
          </cell>
          <cell r="H436">
            <v>253</v>
          </cell>
        </row>
        <row r="437">
          <cell r="A437" t="str">
            <v>2023M547BU_Anglo American Platinum Managed Operations</v>
          </cell>
          <cell r="B437" t="str">
            <v>M547</v>
          </cell>
          <cell r="F437" t="str">
            <v>Anglo American Platinum Managed Operations</v>
          </cell>
          <cell r="G437">
            <v>2023</v>
          </cell>
          <cell r="H437">
            <v>598</v>
          </cell>
        </row>
        <row r="438">
          <cell r="A438" t="str">
            <v>2024M547Zimbabwe_Zimbabwe</v>
          </cell>
          <cell r="B438" t="str">
            <v>M547</v>
          </cell>
          <cell r="F438" t="str">
            <v>Zimbabwe</v>
          </cell>
          <cell r="G438">
            <v>2024</v>
          </cell>
          <cell r="H438" t="str">
            <v>No Value</v>
          </cell>
        </row>
        <row r="439">
          <cell r="A439" t="str">
            <v>2024M548South Africa_South Africa</v>
          </cell>
          <cell r="B439" t="str">
            <v>M548</v>
          </cell>
          <cell r="F439" t="str">
            <v>South Africa</v>
          </cell>
          <cell r="G439">
            <v>2024</v>
          </cell>
          <cell r="H439" t="str">
            <v>No Value</v>
          </cell>
        </row>
        <row r="440">
          <cell r="A440" t="str">
            <v>2023M548BU_Anglo American Platinum Managed Operations</v>
          </cell>
          <cell r="B440" t="str">
            <v>M548</v>
          </cell>
          <cell r="F440" t="str">
            <v>Anglo American Platinum Managed Operations</v>
          </cell>
          <cell r="G440">
            <v>2023</v>
          </cell>
          <cell r="H440">
            <v>19928</v>
          </cell>
        </row>
        <row r="441">
          <cell r="A441" t="str">
            <v>2022M548South Africa_South Africa</v>
          </cell>
          <cell r="B441" t="str">
            <v>M548</v>
          </cell>
          <cell r="F441" t="str">
            <v>South Africa</v>
          </cell>
          <cell r="G441">
            <v>2022</v>
          </cell>
          <cell r="H441">
            <v>16643</v>
          </cell>
        </row>
        <row r="442">
          <cell r="A442" t="str">
            <v>2022M549BU_Anglo American Platinum Managed Operations</v>
          </cell>
          <cell r="B442" t="str">
            <v>M549</v>
          </cell>
          <cell r="F442" t="str">
            <v>Anglo American Platinum Managed Operations</v>
          </cell>
          <cell r="G442">
            <v>2022</v>
          </cell>
          <cell r="H442">
            <v>16541</v>
          </cell>
        </row>
        <row r="443">
          <cell r="A443" t="str">
            <v>2023M549BU_Anglo American Platinum Managed Operations</v>
          </cell>
          <cell r="B443" t="str">
            <v>M549</v>
          </cell>
          <cell r="F443" t="str">
            <v>Anglo American Platinum Managed Operations</v>
          </cell>
          <cell r="G443">
            <v>2023</v>
          </cell>
          <cell r="H443">
            <v>18123.491785999999</v>
          </cell>
        </row>
        <row r="444">
          <cell r="A444" t="str">
            <v>2024M549BU_Anglo American Platinum Managed Operations</v>
          </cell>
          <cell r="B444" t="str">
            <v>M549</v>
          </cell>
          <cell r="F444" t="str">
            <v>Anglo American Platinum Managed Operations</v>
          </cell>
          <cell r="G444">
            <v>2024</v>
          </cell>
          <cell r="H444" t="str">
            <v>No Value</v>
          </cell>
        </row>
        <row r="445">
          <cell r="A445" t="str">
            <v>2023M550BU_Anglo American Platinum Managed Operations</v>
          </cell>
          <cell r="B445" t="str">
            <v>M550</v>
          </cell>
          <cell r="F445" t="str">
            <v>Anglo American Platinum Managed Operations</v>
          </cell>
          <cell r="G445">
            <v>2023</v>
          </cell>
          <cell r="H445">
            <v>1066.0741829999999</v>
          </cell>
        </row>
        <row r="446">
          <cell r="A446" t="str">
            <v>2024M550Zimbabwe_Zimbabwe</v>
          </cell>
          <cell r="B446" t="str">
            <v>M550</v>
          </cell>
          <cell r="F446" t="str">
            <v>Zimbabwe</v>
          </cell>
          <cell r="G446">
            <v>2024</v>
          </cell>
          <cell r="H446" t="str">
            <v>No Value</v>
          </cell>
        </row>
        <row r="447">
          <cell r="A447" t="str">
            <v>2022M550Zimbabwe_Zimbabwe</v>
          </cell>
          <cell r="B447" t="str">
            <v>M550</v>
          </cell>
          <cell r="F447" t="str">
            <v>Zimbabwe</v>
          </cell>
          <cell r="G447">
            <v>2022</v>
          </cell>
          <cell r="H447">
            <v>843</v>
          </cell>
        </row>
        <row r="448">
          <cell r="A448" t="str">
            <v>2022M551South Africa_South Africa</v>
          </cell>
          <cell r="B448" t="str">
            <v>M551</v>
          </cell>
          <cell r="F448" t="str">
            <v>South Africa</v>
          </cell>
          <cell r="G448">
            <v>2022</v>
          </cell>
          <cell r="H448">
            <v>15556</v>
          </cell>
        </row>
        <row r="449">
          <cell r="A449" t="str">
            <v>2024M551South Africa_South Africa</v>
          </cell>
          <cell r="B449" t="str">
            <v>M551</v>
          </cell>
          <cell r="F449" t="str">
            <v>South Africa</v>
          </cell>
          <cell r="G449">
            <v>2024</v>
          </cell>
          <cell r="H449" t="str">
            <v>No Value</v>
          </cell>
        </row>
        <row r="450">
          <cell r="A450" t="str">
            <v>2023M551BU_Anglo American Platinum Managed Operations</v>
          </cell>
          <cell r="B450" t="str">
            <v>M551</v>
          </cell>
          <cell r="F450" t="str">
            <v>Anglo American Platinum Managed Operations</v>
          </cell>
          <cell r="G450">
            <v>2023</v>
          </cell>
          <cell r="H450">
            <v>16861.462561</v>
          </cell>
        </row>
        <row r="451">
          <cell r="A451" t="str">
            <v>2023M552BU_Anglo American Platinum Managed Operations</v>
          </cell>
          <cell r="B451" t="str">
            <v>M552</v>
          </cell>
          <cell r="F451" t="str">
            <v>Anglo American Platinum Managed Operations</v>
          </cell>
          <cell r="G451">
            <v>2023</v>
          </cell>
          <cell r="H451">
            <v>18176.917871000001</v>
          </cell>
        </row>
        <row r="452">
          <cell r="A452" t="str">
            <v>2022M552BU_Anglo American Platinum Managed Operations</v>
          </cell>
          <cell r="B452" t="str">
            <v>M552</v>
          </cell>
          <cell r="F452" t="str">
            <v>Anglo American Platinum Managed Operations</v>
          </cell>
          <cell r="G452">
            <v>2022</v>
          </cell>
          <cell r="H452">
            <v>16595</v>
          </cell>
        </row>
        <row r="453">
          <cell r="A453" t="str">
            <v>2024M552BU_Anglo American Platinum Managed Operations</v>
          </cell>
          <cell r="B453" t="str">
            <v>M552</v>
          </cell>
          <cell r="F453" t="str">
            <v>Anglo American Platinum Managed Operations</v>
          </cell>
          <cell r="G453">
            <v>2024</v>
          </cell>
          <cell r="H453" t="str">
            <v>No Value</v>
          </cell>
        </row>
        <row r="454">
          <cell r="A454" t="str">
            <v>2024M553Zimbabwe_Zimbabwe</v>
          </cell>
          <cell r="B454" t="str">
            <v>M553</v>
          </cell>
          <cell r="F454" t="str">
            <v>Zimbabwe</v>
          </cell>
          <cell r="G454">
            <v>2024</v>
          </cell>
          <cell r="H454" t="str">
            <v>No Value</v>
          </cell>
        </row>
        <row r="455">
          <cell r="A455" t="str">
            <v>2023M553BU_Anglo American Platinum Managed Operations</v>
          </cell>
          <cell r="B455" t="str">
            <v>M553</v>
          </cell>
          <cell r="F455" t="str">
            <v>Anglo American Platinum Managed Operations</v>
          </cell>
          <cell r="G455">
            <v>2023</v>
          </cell>
          <cell r="H455">
            <v>1069.114824</v>
          </cell>
        </row>
        <row r="456">
          <cell r="A456" t="str">
            <v>2022M553Zimbabwe_Zimbabwe</v>
          </cell>
          <cell r="B456" t="str">
            <v>M553</v>
          </cell>
          <cell r="F456" t="str">
            <v>Zimbabwe</v>
          </cell>
          <cell r="G456">
            <v>2022</v>
          </cell>
          <cell r="H456">
            <v>849</v>
          </cell>
        </row>
        <row r="457">
          <cell r="A457" t="str">
            <v>2024M554South Africa_South Africa</v>
          </cell>
          <cell r="B457" t="str">
            <v>M554</v>
          </cell>
          <cell r="F457" t="str">
            <v>South Africa</v>
          </cell>
          <cell r="G457">
            <v>2024</v>
          </cell>
          <cell r="H457" t="str">
            <v>No Value</v>
          </cell>
        </row>
        <row r="458">
          <cell r="A458" t="str">
            <v>2022M554South Africa_South Africa</v>
          </cell>
          <cell r="B458" t="str">
            <v>M554</v>
          </cell>
          <cell r="F458" t="str">
            <v>South Africa</v>
          </cell>
          <cell r="G458">
            <v>2022</v>
          </cell>
          <cell r="H458">
            <v>15604</v>
          </cell>
        </row>
        <row r="459">
          <cell r="A459" t="str">
            <v>2023M554BU_Anglo American Platinum Managed Operations</v>
          </cell>
          <cell r="B459" t="str">
            <v>M554</v>
          </cell>
          <cell r="F459" t="str">
            <v>Anglo American Platinum Managed Operations</v>
          </cell>
          <cell r="G459">
            <v>2023</v>
          </cell>
          <cell r="H459">
            <v>16907.196123000002</v>
          </cell>
        </row>
        <row r="460">
          <cell r="A460" t="str">
            <v>2024M22BU_Anglo American Platinum Managed Operations</v>
          </cell>
          <cell r="B460" t="str">
            <v>M22</v>
          </cell>
          <cell r="F460" t="str">
            <v>Anglo American Platinum Managed Operations</v>
          </cell>
          <cell r="G460">
            <v>2024</v>
          </cell>
          <cell r="H460">
            <v>23097</v>
          </cell>
        </row>
        <row r="461">
          <cell r="A461" t="str">
            <v>2022M22BU_Anglo American Platinum Managed Operations</v>
          </cell>
          <cell r="B461" t="str">
            <v>M22</v>
          </cell>
          <cell r="F461" t="str">
            <v>Anglo American Platinum Managed Operations</v>
          </cell>
          <cell r="G461">
            <v>2022</v>
          </cell>
          <cell r="H461">
            <v>26846</v>
          </cell>
        </row>
        <row r="462">
          <cell r="A462" t="str">
            <v>2023M22BU_Anglo American Platinum Managed Operations</v>
          </cell>
          <cell r="B462" t="str">
            <v>M22</v>
          </cell>
          <cell r="F462" t="str">
            <v>Anglo American Platinum Managed Operations</v>
          </cell>
          <cell r="G462">
            <v>2023</v>
          </cell>
          <cell r="H462">
            <v>24608</v>
          </cell>
        </row>
        <row r="463">
          <cell r="A463" t="str">
            <v>2024M23BU_Anglo American Platinum Managed Operations</v>
          </cell>
          <cell r="B463" t="str">
            <v>M23</v>
          </cell>
          <cell r="F463" t="str">
            <v>Anglo American Platinum Managed Operations</v>
          </cell>
          <cell r="G463">
            <v>2024</v>
          </cell>
          <cell r="H463">
            <v>223</v>
          </cell>
        </row>
        <row r="464">
          <cell r="A464" t="str">
            <v>2022M23BU_Anglo American Platinum Managed Operations</v>
          </cell>
          <cell r="B464" t="str">
            <v>M23</v>
          </cell>
          <cell r="F464" t="str">
            <v>Anglo American Platinum Managed Operations</v>
          </cell>
          <cell r="G464">
            <v>2022</v>
          </cell>
          <cell r="H464">
            <v>16</v>
          </cell>
        </row>
        <row r="465">
          <cell r="A465" t="str">
            <v>2023M23BU_Anglo American Platinum Managed Operations</v>
          </cell>
          <cell r="B465" t="str">
            <v>M23</v>
          </cell>
          <cell r="F465" t="str">
            <v>Anglo American Platinum Managed Operations</v>
          </cell>
          <cell r="G465">
            <v>2023</v>
          </cell>
          <cell r="H465">
            <v>546</v>
          </cell>
        </row>
        <row r="466">
          <cell r="A466" t="str">
            <v>2024M24BU_Anglo American Platinum Managed Operations</v>
          </cell>
          <cell r="B466" t="str">
            <v>M24</v>
          </cell>
          <cell r="F466" t="str">
            <v>Anglo American Platinum Managed Operations</v>
          </cell>
          <cell r="G466">
            <v>2024</v>
          </cell>
          <cell r="H466">
            <v>446</v>
          </cell>
        </row>
        <row r="467">
          <cell r="A467" t="str">
            <v>2023M24BU_Anglo American Platinum Managed Operations</v>
          </cell>
          <cell r="B467" t="str">
            <v>M24</v>
          </cell>
          <cell r="F467" t="str">
            <v>Anglo American Platinum Managed Operations</v>
          </cell>
          <cell r="G467">
            <v>2023</v>
          </cell>
          <cell r="H467">
            <v>466</v>
          </cell>
        </row>
        <row r="468">
          <cell r="A468" t="str">
            <v>2022M24BU_Anglo American Platinum Managed Operations</v>
          </cell>
          <cell r="B468" t="str">
            <v>M24</v>
          </cell>
          <cell r="F468" t="str">
            <v>Anglo American Platinum Managed Operations</v>
          </cell>
          <cell r="G468">
            <v>2022</v>
          </cell>
          <cell r="H468">
            <v>288</v>
          </cell>
        </row>
        <row r="469">
          <cell r="A469" t="str">
            <v>2024M25BU_Anglo American Platinum Managed Operations</v>
          </cell>
          <cell r="B469" t="str">
            <v>M25</v>
          </cell>
          <cell r="F469" t="str">
            <v>Anglo American Platinum Managed Operations</v>
          </cell>
          <cell r="G469">
            <v>2024</v>
          </cell>
          <cell r="H469">
            <v>669</v>
          </cell>
        </row>
        <row r="470">
          <cell r="A470" t="str">
            <v>2023M25BU_Anglo American Platinum Managed Operations</v>
          </cell>
          <cell r="B470" t="str">
            <v>M25</v>
          </cell>
          <cell r="F470" t="str">
            <v>Anglo American Platinum Managed Operations</v>
          </cell>
          <cell r="G470">
            <v>2023</v>
          </cell>
          <cell r="H470">
            <v>1012</v>
          </cell>
        </row>
        <row r="471">
          <cell r="A471" t="str">
            <v>2022M25BU_Anglo American Platinum Managed Operations</v>
          </cell>
          <cell r="B471" t="str">
            <v>M25</v>
          </cell>
          <cell r="F471" t="str">
            <v>Anglo American Platinum Managed Operations</v>
          </cell>
          <cell r="G471">
            <v>2022</v>
          </cell>
          <cell r="H471">
            <v>304</v>
          </cell>
        </row>
        <row r="472">
          <cell r="A472" t="str">
            <v>2022M26BU_Anglo American Platinum Managed Operations</v>
          </cell>
          <cell r="B472" t="str">
            <v>M26</v>
          </cell>
          <cell r="F472" t="str">
            <v>Anglo American Platinum Managed Operations</v>
          </cell>
          <cell r="G472">
            <v>2022</v>
          </cell>
          <cell r="H472">
            <v>42277</v>
          </cell>
        </row>
        <row r="473">
          <cell r="A473" t="str">
            <v>2023M26BU_Anglo American Platinum Managed Operations</v>
          </cell>
          <cell r="B473" t="str">
            <v>M26</v>
          </cell>
          <cell r="F473" t="str">
            <v>Anglo American Platinum Managed Operations</v>
          </cell>
          <cell r="G473">
            <v>2023</v>
          </cell>
          <cell r="H473">
            <v>45777</v>
          </cell>
        </row>
        <row r="474">
          <cell r="A474" t="str">
            <v>2024M26BU_Anglo American Platinum Managed Operations</v>
          </cell>
          <cell r="B474" t="str">
            <v>M26</v>
          </cell>
          <cell r="F474" t="str">
            <v>Anglo American Platinum Managed Operations</v>
          </cell>
          <cell r="G474">
            <v>2024</v>
          </cell>
          <cell r="H474">
            <v>42106</v>
          </cell>
        </row>
        <row r="475">
          <cell r="A475" t="str">
            <v>2024M743BU_Anglo American Platinum Managed Operations</v>
          </cell>
          <cell r="B475" t="str">
            <v>M743</v>
          </cell>
          <cell r="F475" t="str">
            <v>Anglo American Platinum Managed Operations</v>
          </cell>
          <cell r="G475">
            <v>2024</v>
          </cell>
          <cell r="H475">
            <v>15839</v>
          </cell>
        </row>
        <row r="476">
          <cell r="A476" t="str">
            <v>2023M743BU_Anglo American Platinum Managed Operations</v>
          </cell>
          <cell r="B476" t="str">
            <v>M743</v>
          </cell>
          <cell r="F476" t="str">
            <v>Anglo American Platinum Managed Operations</v>
          </cell>
          <cell r="G476">
            <v>2023</v>
          </cell>
          <cell r="H476">
            <v>16865</v>
          </cell>
        </row>
        <row r="477">
          <cell r="A477" t="str">
            <v>2022M743BU_Anglo American Platinum Managed Operations</v>
          </cell>
          <cell r="B477" t="str">
            <v>M743</v>
          </cell>
          <cell r="F477" t="str">
            <v>Anglo American Platinum Managed Operations</v>
          </cell>
          <cell r="G477">
            <v>2022</v>
          </cell>
          <cell r="H477">
            <v>16449</v>
          </cell>
        </row>
        <row r="478">
          <cell r="A478" t="str">
            <v>2022M744BU_Anglo American Platinum Managed Operations</v>
          </cell>
          <cell r="B478" t="str">
            <v>M744</v>
          </cell>
          <cell r="F478" t="str">
            <v>Anglo American Platinum Managed Operations</v>
          </cell>
          <cell r="G478">
            <v>2022</v>
          </cell>
          <cell r="H478">
            <v>16</v>
          </cell>
        </row>
        <row r="479">
          <cell r="A479" t="str">
            <v>2023M744BU_Anglo American Platinum Managed Operations</v>
          </cell>
          <cell r="B479" t="str">
            <v>M744</v>
          </cell>
          <cell r="F479" t="str">
            <v>Anglo American Platinum Managed Operations</v>
          </cell>
          <cell r="G479">
            <v>2023</v>
          </cell>
          <cell r="H479">
            <v>16</v>
          </cell>
        </row>
        <row r="480">
          <cell r="A480" t="str">
            <v>2024M744BU_Anglo American Platinum Managed Operations</v>
          </cell>
          <cell r="B480" t="str">
            <v>M744</v>
          </cell>
          <cell r="F480" t="str">
            <v>Anglo American Platinum Managed Operations</v>
          </cell>
          <cell r="G480">
            <v>2024</v>
          </cell>
          <cell r="H480">
            <v>7</v>
          </cell>
        </row>
        <row r="481">
          <cell r="A481" t="str">
            <v>2023M524BU_Anglo American Platinum Managed Operations</v>
          </cell>
          <cell r="B481" t="str">
            <v>M524</v>
          </cell>
          <cell r="F481" t="str">
            <v>Anglo American Platinum Managed Operations</v>
          </cell>
          <cell r="G481">
            <v>2023</v>
          </cell>
          <cell r="H481">
            <v>3366298438</v>
          </cell>
        </row>
        <row r="482">
          <cell r="A482" t="str">
            <v>2022M524BU_Anglo American Platinum Managed Operations</v>
          </cell>
          <cell r="B482" t="str">
            <v>M524</v>
          </cell>
          <cell r="F482" t="str">
            <v>Anglo American Platinum Managed Operations</v>
          </cell>
          <cell r="G482">
            <v>2022</v>
          </cell>
          <cell r="H482">
            <v>3230</v>
          </cell>
        </row>
        <row r="483">
          <cell r="A483" t="str">
            <v>2024M524BU_Anglo American Platinum Managed Operations</v>
          </cell>
          <cell r="B483" t="str">
            <v>M524</v>
          </cell>
          <cell r="F483" t="str">
            <v>Anglo American Platinum Managed Operations</v>
          </cell>
          <cell r="G483">
            <v>2024</v>
          </cell>
          <cell r="H483">
            <v>3662164903</v>
          </cell>
        </row>
        <row r="484">
          <cell r="A484" t="str">
            <v>2024M525BU_Anglo American Platinum Managed Operations</v>
          </cell>
          <cell r="B484" t="str">
            <v>M525</v>
          </cell>
          <cell r="F484" t="str">
            <v>Anglo American Platinum Managed Operations</v>
          </cell>
          <cell r="G484">
            <v>2024</v>
          </cell>
          <cell r="H484">
            <v>314623691</v>
          </cell>
        </row>
        <row r="485">
          <cell r="A485" t="str">
            <v>2022M525BU_Anglo American Platinum Managed Operations</v>
          </cell>
          <cell r="B485" t="str">
            <v>M525</v>
          </cell>
          <cell r="F485" t="str">
            <v>Anglo American Platinum Managed Operations</v>
          </cell>
          <cell r="G485">
            <v>2022</v>
          </cell>
          <cell r="H485">
            <v>225</v>
          </cell>
        </row>
        <row r="486">
          <cell r="A486" t="str">
            <v>2023M525BU_Anglo American Platinum Managed Operations</v>
          </cell>
          <cell r="B486" t="str">
            <v>M525</v>
          </cell>
          <cell r="F486" t="str">
            <v>Anglo American Platinum Managed Operations</v>
          </cell>
          <cell r="G486">
            <v>2023</v>
          </cell>
          <cell r="H486">
            <v>253360422</v>
          </cell>
        </row>
        <row r="487">
          <cell r="A487" t="str">
            <v>2022M526BU_Anglo American Platinum Managed Operations</v>
          </cell>
          <cell r="B487" t="str">
            <v>M526</v>
          </cell>
          <cell r="F487" t="str">
            <v>Anglo American Platinum Managed Operations</v>
          </cell>
          <cell r="G487">
            <v>2022</v>
          </cell>
          <cell r="H487">
            <v>3005</v>
          </cell>
        </row>
        <row r="488">
          <cell r="A488" t="str">
            <v>2023M526BU_Anglo American Platinum Managed Operations</v>
          </cell>
          <cell r="B488" t="str">
            <v>M526</v>
          </cell>
          <cell r="F488" t="str">
            <v>Anglo American Platinum Managed Operations</v>
          </cell>
          <cell r="G488">
            <v>2023</v>
          </cell>
          <cell r="H488">
            <v>3112938016</v>
          </cell>
        </row>
        <row r="489">
          <cell r="A489" t="str">
            <v>2024M526BU_Anglo American Platinum Managed Operations</v>
          </cell>
          <cell r="B489" t="str">
            <v>M526</v>
          </cell>
          <cell r="F489" t="str">
            <v>Anglo American Platinum Managed Operations</v>
          </cell>
          <cell r="G489">
            <v>2024</v>
          </cell>
          <cell r="H489">
            <v>3332774889</v>
          </cell>
        </row>
        <row r="490">
          <cell r="A490" t="str">
            <v>2024M671BU_Anglo American Platinum Managed Operations</v>
          </cell>
          <cell r="B490" t="str">
            <v>M671</v>
          </cell>
          <cell r="F490" t="str">
            <v>Anglo American Platinum Managed Operations</v>
          </cell>
          <cell r="G490">
            <v>2024</v>
          </cell>
          <cell r="H490">
            <v>1865</v>
          </cell>
        </row>
        <row r="491">
          <cell r="A491" t="str">
            <v>2022M671BU_Anglo American Platinum Managed Operations</v>
          </cell>
          <cell r="B491" t="str">
            <v>M671</v>
          </cell>
          <cell r="F491" t="str">
            <v>Anglo American Platinum Managed Operations</v>
          </cell>
          <cell r="G491">
            <v>2022</v>
          </cell>
          <cell r="H491">
            <v>2687</v>
          </cell>
        </row>
        <row r="492">
          <cell r="A492" t="str">
            <v>2023M671BU_Anglo American Platinum Managed Operations</v>
          </cell>
          <cell r="B492" t="str">
            <v>M671</v>
          </cell>
          <cell r="F492" t="str">
            <v>Anglo American Platinum Managed Operations</v>
          </cell>
          <cell r="G492">
            <v>2023</v>
          </cell>
          <cell r="H492">
            <v>2548</v>
          </cell>
        </row>
        <row r="493">
          <cell r="A493" t="str">
            <v>2024M672BU_Anglo American Platinum Managed Operations</v>
          </cell>
          <cell r="B493" t="str">
            <v>M672</v>
          </cell>
          <cell r="F493" t="str">
            <v>Anglo American Platinum Managed Operations</v>
          </cell>
          <cell r="G493">
            <v>2024</v>
          </cell>
          <cell r="H493">
            <v>53</v>
          </cell>
        </row>
        <row r="494">
          <cell r="A494" t="str">
            <v>2022M672BU_Anglo American Platinum Managed Operations</v>
          </cell>
          <cell r="B494" t="str">
            <v>M672</v>
          </cell>
          <cell r="F494" t="str">
            <v>Anglo American Platinum Managed Operations</v>
          </cell>
          <cell r="G494">
            <v>2022</v>
          </cell>
          <cell r="H494">
            <v>26</v>
          </cell>
        </row>
        <row r="495">
          <cell r="A495" t="str">
            <v>2023M672BU_Anglo American Platinum Managed Operations</v>
          </cell>
          <cell r="B495" t="str">
            <v>M672</v>
          </cell>
          <cell r="F495" t="str">
            <v>Anglo American Platinum Managed Operations</v>
          </cell>
          <cell r="G495">
            <v>2023</v>
          </cell>
          <cell r="H495">
            <v>25</v>
          </cell>
        </row>
        <row r="496">
          <cell r="A496" t="str">
            <v>2023M682BU_Anglo American Platinum Managed Operations</v>
          </cell>
          <cell r="B496" t="str">
            <v>M682</v>
          </cell>
          <cell r="F496" t="str">
            <v>Anglo American Platinum Managed Operations</v>
          </cell>
          <cell r="G496">
            <v>2023</v>
          </cell>
          <cell r="H496">
            <v>1810</v>
          </cell>
        </row>
        <row r="497">
          <cell r="A497" t="str">
            <v>2024M682BU_Anglo American Platinum Managed Operations</v>
          </cell>
          <cell r="B497" t="str">
            <v>M682</v>
          </cell>
          <cell r="F497" t="str">
            <v>Anglo American Platinum Managed Operations</v>
          </cell>
          <cell r="G497">
            <v>2024</v>
          </cell>
          <cell r="H497">
            <v>1482</v>
          </cell>
        </row>
        <row r="498">
          <cell r="A498" t="str">
            <v>2022M682BU_Anglo American Platinum Managed Operations</v>
          </cell>
          <cell r="B498" t="str">
            <v>M682</v>
          </cell>
          <cell r="F498" t="str">
            <v>Anglo American Platinum Managed Operations</v>
          </cell>
          <cell r="G498">
            <v>2022</v>
          </cell>
          <cell r="H498">
            <v>1878</v>
          </cell>
        </row>
        <row r="499">
          <cell r="A499" t="str">
            <v>2023M683BU_Anglo American Platinum Managed Operations</v>
          </cell>
          <cell r="B499" t="str">
            <v>M683</v>
          </cell>
          <cell r="F499" t="str">
            <v>Anglo American Platinum Managed Operations</v>
          </cell>
          <cell r="G499">
            <v>2023</v>
          </cell>
          <cell r="H499">
            <v>738</v>
          </cell>
        </row>
        <row r="500">
          <cell r="A500" t="str">
            <v>2022M683BU_Anglo American Platinum Managed Operations</v>
          </cell>
          <cell r="B500" t="str">
            <v>M683</v>
          </cell>
          <cell r="F500" t="str">
            <v>Anglo American Platinum Managed Operations</v>
          </cell>
          <cell r="G500">
            <v>2022</v>
          </cell>
          <cell r="H500">
            <v>809</v>
          </cell>
        </row>
        <row r="501">
          <cell r="A501" t="str">
            <v>2024M683BU_Anglo American Platinum Managed Operations</v>
          </cell>
          <cell r="B501" t="str">
            <v>M683</v>
          </cell>
          <cell r="F501" t="str">
            <v>Anglo American Platinum Managed Operations</v>
          </cell>
          <cell r="G501">
            <v>2024</v>
          </cell>
          <cell r="H501">
            <v>383</v>
          </cell>
        </row>
        <row r="502">
          <cell r="A502" t="str">
            <v>2022M684BU_Anglo American Platinum Managed Operations</v>
          </cell>
          <cell r="B502" t="str">
            <v>M684</v>
          </cell>
          <cell r="F502" t="str">
            <v>Anglo American Platinum Managed Operations</v>
          </cell>
          <cell r="G502">
            <v>2022</v>
          </cell>
          <cell r="H502">
            <v>2687</v>
          </cell>
        </row>
        <row r="503">
          <cell r="A503" t="str">
            <v>2022M690BU_Anglo American Platinum Managed Operations</v>
          </cell>
          <cell r="B503" t="str">
            <v>M690</v>
          </cell>
          <cell r="F503" t="str">
            <v>Anglo American Platinum Managed Operations</v>
          </cell>
          <cell r="G503">
            <v>2022</v>
          </cell>
          <cell r="H503">
            <v>28.42</v>
          </cell>
        </row>
        <row r="504">
          <cell r="A504" t="str">
            <v>2023M690BU_Anglo American Platinum Managed Operations</v>
          </cell>
          <cell r="B504" t="str">
            <v>M690</v>
          </cell>
          <cell r="F504" t="str">
            <v>Anglo American Platinum Managed Operations</v>
          </cell>
          <cell r="G504">
            <v>2023</v>
          </cell>
          <cell r="H504">
            <v>25</v>
          </cell>
        </row>
        <row r="505">
          <cell r="A505" t="str">
            <v>2024M690BU_Anglo American Platinum Managed Operations</v>
          </cell>
          <cell r="B505" t="str">
            <v>M690</v>
          </cell>
          <cell r="F505" t="str">
            <v>Anglo American Platinum Managed Operations</v>
          </cell>
          <cell r="G505">
            <v>2024</v>
          </cell>
          <cell r="H505">
            <v>30</v>
          </cell>
        </row>
        <row r="506">
          <cell r="A506" t="str">
            <v>2024M691BU_Anglo American Platinum Managed Operations</v>
          </cell>
          <cell r="B506" t="str">
            <v>M691</v>
          </cell>
          <cell r="F506" t="str">
            <v>Anglo American Platinum Managed Operations</v>
          </cell>
          <cell r="G506">
            <v>2024</v>
          </cell>
          <cell r="H506">
            <v>27</v>
          </cell>
        </row>
        <row r="507">
          <cell r="A507" t="str">
            <v>2022M691BU_Anglo American Platinum Managed Operations</v>
          </cell>
          <cell r="B507" t="str">
            <v>M691</v>
          </cell>
          <cell r="F507" t="str">
            <v>Anglo American Platinum Managed Operations</v>
          </cell>
          <cell r="G507">
            <v>2022</v>
          </cell>
          <cell r="H507">
            <v>26.26</v>
          </cell>
        </row>
        <row r="508">
          <cell r="A508" t="str">
            <v>2023M691BU_Anglo American Platinum Managed Operations</v>
          </cell>
          <cell r="B508" t="str">
            <v>M691</v>
          </cell>
          <cell r="F508" t="str">
            <v>Anglo American Platinum Managed Operations</v>
          </cell>
          <cell r="G508">
            <v>2023</v>
          </cell>
          <cell r="H508">
            <v>27</v>
          </cell>
        </row>
        <row r="509">
          <cell r="A509" t="str">
            <v>2024M692BU_Anglo American Platinum Managed Operations</v>
          </cell>
          <cell r="B509" t="str">
            <v>M692</v>
          </cell>
          <cell r="F509" t="str">
            <v>Anglo American Platinum Managed Operations</v>
          </cell>
          <cell r="G509">
            <v>2024</v>
          </cell>
          <cell r="H509">
            <v>29</v>
          </cell>
        </row>
        <row r="510">
          <cell r="A510" t="str">
            <v>2022M692BU_Anglo American Platinum Managed Operations</v>
          </cell>
          <cell r="B510" t="str">
            <v>M692</v>
          </cell>
          <cell r="F510" t="str">
            <v>Anglo American Platinum Managed Operations</v>
          </cell>
          <cell r="G510">
            <v>2022</v>
          </cell>
          <cell r="H510">
            <v>27.18</v>
          </cell>
        </row>
        <row r="511">
          <cell r="A511" t="str">
            <v>2023M692BU_Anglo American Platinum Managed Operations</v>
          </cell>
          <cell r="B511" t="str">
            <v>M692</v>
          </cell>
          <cell r="F511" t="str">
            <v>Anglo American Platinum Managed Operations</v>
          </cell>
          <cell r="G511">
            <v>2023</v>
          </cell>
          <cell r="H511">
            <v>29</v>
          </cell>
        </row>
        <row r="512">
          <cell r="A512" t="str">
            <v>2023M693BU_Anglo American Platinum Managed Operations</v>
          </cell>
          <cell r="B512" t="str">
            <v>M693</v>
          </cell>
          <cell r="F512" t="str">
            <v>Anglo American Platinum Managed Operations</v>
          </cell>
          <cell r="G512">
            <v>2023</v>
          </cell>
          <cell r="H512">
            <v>18</v>
          </cell>
        </row>
        <row r="513">
          <cell r="A513" t="str">
            <v>2022M693BU_Anglo American Platinum Managed Operations</v>
          </cell>
          <cell r="B513" t="str">
            <v>M693</v>
          </cell>
          <cell r="F513" t="str">
            <v>Anglo American Platinum Managed Operations</v>
          </cell>
          <cell r="G513">
            <v>2022</v>
          </cell>
          <cell r="H513">
            <v>19</v>
          </cell>
        </row>
        <row r="514">
          <cell r="A514" t="str">
            <v>2024M693BU_Anglo American Platinum Managed Operations</v>
          </cell>
          <cell r="B514" t="str">
            <v>M693</v>
          </cell>
          <cell r="F514" t="str">
            <v>Anglo American Platinum Managed Operations</v>
          </cell>
          <cell r="G514">
            <v>2024</v>
          </cell>
          <cell r="H514">
            <v>18</v>
          </cell>
        </row>
        <row r="515">
          <cell r="A515" t="str">
            <v>2023M694BU_Anglo American Platinum Managed Operations</v>
          </cell>
          <cell r="B515" t="str">
            <v>M694</v>
          </cell>
          <cell r="F515" t="str">
            <v>Anglo American Platinum Managed Operations</v>
          </cell>
          <cell r="G515">
            <v>2023</v>
          </cell>
          <cell r="H515">
            <v>22334</v>
          </cell>
        </row>
        <row r="516">
          <cell r="A516" t="str">
            <v>2022M694BU_Anglo American Platinum Managed Operations</v>
          </cell>
          <cell r="B516" t="str">
            <v>M694</v>
          </cell>
          <cell r="F516" t="str">
            <v>Anglo American Platinum Managed Operations</v>
          </cell>
          <cell r="G516">
            <v>2022</v>
          </cell>
          <cell r="H516">
            <v>21724</v>
          </cell>
        </row>
        <row r="517">
          <cell r="A517" t="str">
            <v>2024M694BU_Anglo American Platinum Managed Operations</v>
          </cell>
          <cell r="B517" t="str">
            <v>M694</v>
          </cell>
          <cell r="F517" t="str">
            <v>Anglo American Platinum Managed Operations</v>
          </cell>
          <cell r="G517">
            <v>2024</v>
          </cell>
          <cell r="H517">
            <v>19637</v>
          </cell>
        </row>
        <row r="518">
          <cell r="A518" t="str">
            <v>2023M695BU_Anglo American Platinum Managed Operations</v>
          </cell>
          <cell r="B518" t="str">
            <v>M695</v>
          </cell>
          <cell r="F518" t="str">
            <v>Anglo American Platinum Managed Operations</v>
          </cell>
          <cell r="G518">
            <v>2023</v>
          </cell>
          <cell r="H518">
            <v>3906</v>
          </cell>
        </row>
        <row r="519">
          <cell r="A519" t="str">
            <v>2022M695BU_Anglo American Platinum Managed Operations</v>
          </cell>
          <cell r="B519" t="str">
            <v>M695</v>
          </cell>
          <cell r="F519" t="str">
            <v>Anglo American Platinum Managed Operations</v>
          </cell>
          <cell r="G519">
            <v>2022</v>
          </cell>
          <cell r="H519">
            <v>3648</v>
          </cell>
        </row>
        <row r="520">
          <cell r="A520" t="str">
            <v>2024M695BU_Anglo American Platinum Managed Operations</v>
          </cell>
          <cell r="B520" t="str">
            <v>M695</v>
          </cell>
          <cell r="F520" t="str">
            <v>Anglo American Platinum Managed Operations</v>
          </cell>
          <cell r="G520">
            <v>2024</v>
          </cell>
          <cell r="H520">
            <v>3122</v>
          </cell>
        </row>
        <row r="521">
          <cell r="A521" t="str">
            <v>2024M696BU_Anglo American Platinum Managed Operations</v>
          </cell>
          <cell r="B521" t="str">
            <v>M696</v>
          </cell>
          <cell r="F521" t="str">
            <v>Anglo American Platinum Managed Operations</v>
          </cell>
          <cell r="G521">
            <v>2024</v>
          </cell>
          <cell r="H521">
            <v>15165</v>
          </cell>
        </row>
        <row r="522">
          <cell r="A522" t="str">
            <v>2023M696BU_Anglo American Platinum Managed Operations</v>
          </cell>
          <cell r="B522" t="str">
            <v>M696</v>
          </cell>
          <cell r="F522" t="str">
            <v>Anglo American Platinum Managed Operations</v>
          </cell>
          <cell r="G522">
            <v>2023</v>
          </cell>
          <cell r="H522">
            <v>16691</v>
          </cell>
        </row>
        <row r="523">
          <cell r="A523" t="str">
            <v>2022M696BU_Anglo American Platinum Managed Operations</v>
          </cell>
          <cell r="B523" t="str">
            <v>M696</v>
          </cell>
          <cell r="F523" t="str">
            <v>Anglo American Platinum Managed Operations</v>
          </cell>
          <cell r="G523">
            <v>2022</v>
          </cell>
          <cell r="H523">
            <v>16436</v>
          </cell>
        </row>
        <row r="524">
          <cell r="A524" t="str">
            <v>2022M697BU_Anglo American Platinum Managed Operations</v>
          </cell>
          <cell r="B524" t="str">
            <v>M697</v>
          </cell>
          <cell r="F524" t="str">
            <v>Anglo American Platinum Managed Operations</v>
          </cell>
          <cell r="G524">
            <v>2022</v>
          </cell>
          <cell r="H524">
            <v>1640</v>
          </cell>
        </row>
        <row r="525">
          <cell r="A525" t="str">
            <v>2024M697BU_Anglo American Platinum Managed Operations</v>
          </cell>
          <cell r="B525" t="str">
            <v>M697</v>
          </cell>
          <cell r="F525" t="str">
            <v>Anglo American Platinum Managed Operations</v>
          </cell>
          <cell r="G525">
            <v>2024</v>
          </cell>
          <cell r="H525">
            <v>1350</v>
          </cell>
        </row>
        <row r="526">
          <cell r="A526" t="str">
            <v>2023M697BU_Anglo American Platinum Managed Operations</v>
          </cell>
          <cell r="B526" t="str">
            <v>M697</v>
          </cell>
          <cell r="F526" t="str">
            <v>Anglo American Platinum Managed Operations</v>
          </cell>
          <cell r="G526">
            <v>2023</v>
          </cell>
          <cell r="H526">
            <v>1737</v>
          </cell>
        </row>
        <row r="527">
          <cell r="A527" t="str">
            <v>2024M272BU_Anglo American Platinum Managed Operations</v>
          </cell>
          <cell r="B527" t="str">
            <v>M272</v>
          </cell>
          <cell r="F527" t="str">
            <v>Anglo American Platinum Managed Operations</v>
          </cell>
          <cell r="G527">
            <v>2024</v>
          </cell>
          <cell r="H527">
            <v>-2697</v>
          </cell>
        </row>
        <row r="528">
          <cell r="A528" t="str">
            <v>2023M272BU_Anglo American Platinum Managed Operations</v>
          </cell>
          <cell r="B528" t="str">
            <v>M272</v>
          </cell>
          <cell r="F528" t="str">
            <v>Anglo American Platinum Managed Operations</v>
          </cell>
          <cell r="G528">
            <v>2023</v>
          </cell>
          <cell r="H528">
            <v>622</v>
          </cell>
        </row>
        <row r="529">
          <cell r="A529" t="str">
            <v>2022M272BU_Anglo American Platinum Managed Operations</v>
          </cell>
          <cell r="B529" t="str">
            <v>M272</v>
          </cell>
          <cell r="F529" t="str">
            <v>Anglo American Platinum Managed Operations</v>
          </cell>
          <cell r="G529">
            <v>2022</v>
          </cell>
          <cell r="H529">
            <v>-1096</v>
          </cell>
        </row>
        <row r="530">
          <cell r="A530" t="str">
            <v>2024M277BU_Anglo American Platinum Managed Operations</v>
          </cell>
          <cell r="B530" t="str">
            <v>M277</v>
          </cell>
          <cell r="F530" t="str">
            <v>Anglo American Platinum Managed Operations</v>
          </cell>
          <cell r="G530">
            <v>2024</v>
          </cell>
          <cell r="H530">
            <v>18289</v>
          </cell>
        </row>
        <row r="531">
          <cell r="A531" t="str">
            <v>2022M277BU_Anglo American Platinum Managed Operations</v>
          </cell>
          <cell r="B531" t="str">
            <v>M277</v>
          </cell>
          <cell r="F531" t="str">
            <v>Anglo American Platinum Managed Operations</v>
          </cell>
          <cell r="G531">
            <v>2022</v>
          </cell>
          <cell r="H531">
            <v>20377</v>
          </cell>
        </row>
        <row r="532">
          <cell r="A532" t="str">
            <v>2023M277BU_Anglo American Platinum Managed Operations</v>
          </cell>
          <cell r="B532" t="str">
            <v>M277</v>
          </cell>
          <cell r="F532" t="str">
            <v>Anglo American Platinum Managed Operations</v>
          </cell>
          <cell r="G532">
            <v>2023</v>
          </cell>
          <cell r="H532">
            <v>20999</v>
          </cell>
        </row>
        <row r="533">
          <cell r="A533" t="str">
            <v>2024M278BU_Anglo American Platinum Managed Operations</v>
          </cell>
          <cell r="B533" t="str">
            <v>M278</v>
          </cell>
          <cell r="F533" t="str">
            <v>Anglo American Platinum Managed Operations</v>
          </cell>
          <cell r="G533">
            <v>2024</v>
          </cell>
          <cell r="H533">
            <v>1147</v>
          </cell>
        </row>
        <row r="534">
          <cell r="A534" t="str">
            <v>2022M278BU_Anglo American Platinum Managed Operations</v>
          </cell>
          <cell r="B534" t="str">
            <v>M278</v>
          </cell>
          <cell r="F534" t="str">
            <v>Anglo American Platinum Managed Operations</v>
          </cell>
          <cell r="G534">
            <v>2022</v>
          </cell>
          <cell r="H534">
            <v>632</v>
          </cell>
        </row>
        <row r="535">
          <cell r="A535" t="str">
            <v>2023M278BU_Anglo American Platinum Managed Operations</v>
          </cell>
          <cell r="B535" t="str">
            <v>M278</v>
          </cell>
          <cell r="F535" t="str">
            <v>Anglo American Platinum Managed Operations</v>
          </cell>
          <cell r="G535">
            <v>2023</v>
          </cell>
          <cell r="H535">
            <v>1117</v>
          </cell>
        </row>
        <row r="536">
          <cell r="A536" t="str">
            <v>2022M279BU_Anglo American Platinum Managed Operations</v>
          </cell>
          <cell r="B536" t="str">
            <v>M279</v>
          </cell>
          <cell r="F536" t="str">
            <v>Anglo American Platinum Managed Operations</v>
          </cell>
          <cell r="G536">
            <v>2022</v>
          </cell>
          <cell r="H536">
            <v>19745</v>
          </cell>
        </row>
        <row r="537">
          <cell r="A537" t="str">
            <v>2024M279BU_Anglo American Platinum Managed Operations</v>
          </cell>
          <cell r="B537" t="str">
            <v>M279</v>
          </cell>
          <cell r="F537" t="str">
            <v>Anglo American Platinum Managed Operations</v>
          </cell>
          <cell r="G537">
            <v>2024</v>
          </cell>
          <cell r="H537">
            <v>17142</v>
          </cell>
        </row>
        <row r="538">
          <cell r="A538" t="str">
            <v>2023M279BU_Anglo American Platinum Managed Operations</v>
          </cell>
          <cell r="B538" t="str">
            <v>M279</v>
          </cell>
          <cell r="F538" t="str">
            <v>Anglo American Platinum Managed Operations</v>
          </cell>
          <cell r="G538">
            <v>2023</v>
          </cell>
          <cell r="H538">
            <v>19882</v>
          </cell>
        </row>
        <row r="539">
          <cell r="A539" t="str">
            <v>2023M280BU_Anglo American Platinum Managed Operations</v>
          </cell>
          <cell r="B539" t="str">
            <v>M280</v>
          </cell>
          <cell r="F539" t="str">
            <v>Anglo American Platinum Managed Operations</v>
          </cell>
          <cell r="G539">
            <v>2023</v>
          </cell>
          <cell r="H539">
            <v>510</v>
          </cell>
        </row>
        <row r="540">
          <cell r="A540" t="str">
            <v>2022M280BU_Anglo American Platinum Managed Operations</v>
          </cell>
          <cell r="B540" t="str">
            <v>M280</v>
          </cell>
          <cell r="F540" t="str">
            <v>Anglo American Platinum Managed Operations</v>
          </cell>
          <cell r="G540">
            <v>2022</v>
          </cell>
          <cell r="H540">
            <v>569</v>
          </cell>
        </row>
        <row r="541">
          <cell r="A541" t="str">
            <v>2024M280BU_Anglo American Platinum Managed Operations</v>
          </cell>
          <cell r="B541" t="str">
            <v>M280</v>
          </cell>
          <cell r="F541" t="str">
            <v>Anglo American Platinum Managed Operations</v>
          </cell>
          <cell r="G541">
            <v>2024</v>
          </cell>
          <cell r="H541">
            <v>1</v>
          </cell>
        </row>
        <row r="542">
          <cell r="A542" t="str">
            <v>2024M281BU_Anglo American Platinum Managed Operations</v>
          </cell>
          <cell r="B542" t="str">
            <v>M281</v>
          </cell>
          <cell r="F542" t="str">
            <v>Anglo American Platinum Managed Operations</v>
          </cell>
          <cell r="G542">
            <v>2024</v>
          </cell>
          <cell r="H542">
            <v>11417</v>
          </cell>
        </row>
        <row r="543">
          <cell r="A543" t="str">
            <v>2023M281BU_Anglo American Platinum Managed Operations</v>
          </cell>
          <cell r="B543" t="str">
            <v>M281</v>
          </cell>
          <cell r="F543" t="str">
            <v>Anglo American Platinum Managed Operations</v>
          </cell>
          <cell r="G543">
            <v>2023</v>
          </cell>
          <cell r="H543">
            <v>13796</v>
          </cell>
        </row>
        <row r="544">
          <cell r="A544" t="str">
            <v>2022M281BU_Anglo American Platinum Managed Operations</v>
          </cell>
          <cell r="B544" t="str">
            <v>M281</v>
          </cell>
          <cell r="F544" t="str">
            <v>Anglo American Platinum Managed Operations</v>
          </cell>
          <cell r="G544">
            <v>2022</v>
          </cell>
          <cell r="H544">
            <v>13374</v>
          </cell>
        </row>
        <row r="545">
          <cell r="A545" t="str">
            <v>2022M282BU_Anglo American Platinum Managed Operations</v>
          </cell>
          <cell r="B545" t="str">
            <v>M282</v>
          </cell>
          <cell r="F545" t="str">
            <v>Anglo American Platinum Managed Operations</v>
          </cell>
          <cell r="G545">
            <v>2022</v>
          </cell>
          <cell r="H545">
            <v>4389</v>
          </cell>
        </row>
        <row r="546">
          <cell r="A546" t="str">
            <v>2023M282BU_Anglo American Platinum Managed Operations</v>
          </cell>
          <cell r="B546" t="str">
            <v>M282</v>
          </cell>
          <cell r="F546" t="str">
            <v>Anglo American Platinum Managed Operations</v>
          </cell>
          <cell r="G546">
            <v>2023</v>
          </cell>
          <cell r="H546">
            <v>4325</v>
          </cell>
        </row>
        <row r="547">
          <cell r="A547" t="str">
            <v>2024M282BU_Anglo American Platinum Managed Operations</v>
          </cell>
          <cell r="B547" t="str">
            <v>M282</v>
          </cell>
          <cell r="F547" t="str">
            <v>Anglo American Platinum Managed Operations</v>
          </cell>
          <cell r="G547">
            <v>2024</v>
          </cell>
          <cell r="H547">
            <v>3812</v>
          </cell>
        </row>
        <row r="548">
          <cell r="A548" t="str">
            <v>2022M283BU_Anglo American Platinum Managed Operations</v>
          </cell>
          <cell r="B548" t="str">
            <v>M283</v>
          </cell>
          <cell r="F548" t="str">
            <v>Anglo American Platinum Managed Operations</v>
          </cell>
          <cell r="G548">
            <v>2022</v>
          </cell>
          <cell r="H548">
            <v>1743</v>
          </cell>
        </row>
        <row r="549">
          <cell r="A549" t="str">
            <v>2024M283BU_Anglo American Platinum Managed Operations</v>
          </cell>
          <cell r="B549" t="str">
            <v>M283</v>
          </cell>
          <cell r="F549" t="str">
            <v>Anglo American Platinum Managed Operations</v>
          </cell>
          <cell r="G549">
            <v>2024</v>
          </cell>
          <cell r="H549">
            <v>1648</v>
          </cell>
        </row>
        <row r="550">
          <cell r="A550" t="str">
            <v>2023M283BU_Anglo American Platinum Managed Operations</v>
          </cell>
          <cell r="B550" t="str">
            <v>M283</v>
          </cell>
          <cell r="F550" t="str">
            <v>Anglo American Platinum Managed Operations</v>
          </cell>
          <cell r="G550">
            <v>2023</v>
          </cell>
          <cell r="H550">
            <v>1807</v>
          </cell>
        </row>
        <row r="551">
          <cell r="A551" t="str">
            <v>2023M284BU_Anglo American Platinum Managed Operations</v>
          </cell>
          <cell r="B551" t="str">
            <v>M284</v>
          </cell>
          <cell r="F551" t="str">
            <v>Anglo American Platinum Managed Operations</v>
          </cell>
          <cell r="G551">
            <v>2023</v>
          </cell>
          <cell r="H551">
            <v>263</v>
          </cell>
        </row>
        <row r="552">
          <cell r="A552" t="str">
            <v>2022M284BU_Anglo American Platinum Managed Operations</v>
          </cell>
          <cell r="B552" t="str">
            <v>M284</v>
          </cell>
          <cell r="F552" t="str">
            <v>Anglo American Platinum Managed Operations</v>
          </cell>
          <cell r="G552">
            <v>2022</v>
          </cell>
          <cell r="H552">
            <v>267</v>
          </cell>
        </row>
        <row r="553">
          <cell r="A553" t="str">
            <v>2024M284BU_Anglo American Platinum Managed Operations</v>
          </cell>
          <cell r="B553" t="str">
            <v>M284</v>
          </cell>
          <cell r="F553" t="str">
            <v>Anglo American Platinum Managed Operations</v>
          </cell>
          <cell r="G553">
            <v>2024</v>
          </cell>
          <cell r="H553">
            <v>254</v>
          </cell>
        </row>
        <row r="554">
          <cell r="A554" t="str">
            <v>2024M285BU_Anglo American Platinum Managed Operations</v>
          </cell>
          <cell r="B554" t="str">
            <v>M285</v>
          </cell>
          <cell r="F554" t="str">
            <v>Anglo American Platinum Managed Operations</v>
          </cell>
          <cell r="G554">
            <v>2024</v>
          </cell>
          <cell r="H554">
            <v>10</v>
          </cell>
        </row>
        <row r="555">
          <cell r="A555" t="str">
            <v>2022M285BU_Anglo American Platinum Managed Operations</v>
          </cell>
          <cell r="B555" t="str">
            <v>M285</v>
          </cell>
          <cell r="F555" t="str">
            <v>Anglo American Platinum Managed Operations</v>
          </cell>
          <cell r="G555">
            <v>2022</v>
          </cell>
          <cell r="H555">
            <v>8</v>
          </cell>
        </row>
        <row r="556">
          <cell r="A556" t="str">
            <v>2023M285BU_Anglo American Platinum Managed Operations</v>
          </cell>
          <cell r="B556" t="str">
            <v>M285</v>
          </cell>
          <cell r="F556" t="str">
            <v>Anglo American Platinum Managed Operations</v>
          </cell>
          <cell r="G556">
            <v>2023</v>
          </cell>
          <cell r="H556">
            <v>8</v>
          </cell>
        </row>
        <row r="557">
          <cell r="A557" t="str">
            <v>2022M264BU_Anglo American Platinum Managed Operations</v>
          </cell>
          <cell r="B557" t="str">
            <v>M264</v>
          </cell>
          <cell r="F557" t="str">
            <v>Anglo American Platinum Managed Operations</v>
          </cell>
          <cell r="G557">
            <v>2022</v>
          </cell>
          <cell r="H557">
            <v>24088</v>
          </cell>
        </row>
        <row r="558">
          <cell r="A558" t="str">
            <v>2023M264BU_Anglo American Platinum Managed Operations</v>
          </cell>
          <cell r="B558" t="str">
            <v>M264</v>
          </cell>
          <cell r="F558" t="str">
            <v>Anglo American Platinum Managed Operations</v>
          </cell>
          <cell r="G558">
            <v>2023</v>
          </cell>
          <cell r="H558">
            <v>29555</v>
          </cell>
        </row>
        <row r="559">
          <cell r="A559" t="str">
            <v>2024M264BU_Anglo American Platinum Managed Operations</v>
          </cell>
          <cell r="B559" t="str">
            <v>M264</v>
          </cell>
          <cell r="F559" t="str">
            <v>Anglo American Platinum Managed Operations</v>
          </cell>
          <cell r="G559">
            <v>2024</v>
          </cell>
          <cell r="H559">
            <v>26870</v>
          </cell>
        </row>
        <row r="560">
          <cell r="A560" t="str">
            <v>2023M100BU_Anglo American Platinum Managed Operations</v>
          </cell>
          <cell r="B560" t="str">
            <v>M100</v>
          </cell>
          <cell r="C560" t="str">
            <v>million GJ</v>
          </cell>
          <cell r="F560" t="str">
            <v>Anglo American Platinum Managed Operations</v>
          </cell>
          <cell r="G560">
            <v>2023</v>
          </cell>
          <cell r="H560">
            <v>20605182.48</v>
          </cell>
        </row>
        <row r="561">
          <cell r="A561" t="str">
            <v>2024M100BU_Anglo American Platinum Managed Operations</v>
          </cell>
          <cell r="B561" t="str">
            <v>M100</v>
          </cell>
          <cell r="C561" t="str">
            <v>million GJ</v>
          </cell>
          <cell r="F561" t="str">
            <v>Anglo American Platinum Managed Operations</v>
          </cell>
          <cell r="G561">
            <v>2024</v>
          </cell>
          <cell r="H561">
            <v>19878099.390000001</v>
          </cell>
        </row>
        <row r="562">
          <cell r="A562" t="str">
            <v>2022M100BU_Anglo American Platinum Managed Operations</v>
          </cell>
          <cell r="B562" t="str">
            <v>M100</v>
          </cell>
          <cell r="F562" t="str">
            <v>Anglo American Platinum Managed Operations</v>
          </cell>
          <cell r="G562">
            <v>2022</v>
          </cell>
          <cell r="H562">
            <v>18.850000000000001</v>
          </cell>
        </row>
        <row r="563">
          <cell r="A563" t="str">
            <v>2023M101BU_Anglo American Platinum Managed Operations</v>
          </cell>
          <cell r="B563" t="str">
            <v>M101</v>
          </cell>
          <cell r="C563" t="str">
            <v>million GJ</v>
          </cell>
          <cell r="F563" t="str">
            <v>Anglo American Platinum Managed Operations</v>
          </cell>
          <cell r="G563">
            <v>2023</v>
          </cell>
          <cell r="H563">
            <v>0</v>
          </cell>
        </row>
        <row r="564">
          <cell r="A564" t="str">
            <v>2024M101BU_Anglo American Platinum Managed Operations</v>
          </cell>
          <cell r="B564" t="str">
            <v>M101</v>
          </cell>
          <cell r="C564" t="str">
            <v>million GJ</v>
          </cell>
          <cell r="F564" t="str">
            <v>Anglo American Platinum Managed Operations</v>
          </cell>
          <cell r="G564">
            <v>2024</v>
          </cell>
          <cell r="H564">
            <v>0</v>
          </cell>
        </row>
        <row r="565">
          <cell r="A565" t="str">
            <v>2022M101BU_Anglo American Platinum Managed Operations</v>
          </cell>
          <cell r="B565" t="str">
            <v>M101</v>
          </cell>
          <cell r="F565" t="str">
            <v>Anglo American Platinum Managed Operations</v>
          </cell>
          <cell r="G565">
            <v>2022</v>
          </cell>
          <cell r="H565" t="str">
            <v>n/a</v>
          </cell>
        </row>
        <row r="566">
          <cell r="A566" t="str">
            <v>2022M102BU_Anglo American Platinum Managed Operations</v>
          </cell>
          <cell r="B566" t="str">
            <v>M102</v>
          </cell>
          <cell r="F566" t="str">
            <v>Anglo American Platinum Managed Operations</v>
          </cell>
          <cell r="G566">
            <v>2022</v>
          </cell>
          <cell r="H566" t="str">
            <v>n/a</v>
          </cell>
        </row>
        <row r="567">
          <cell r="A567" t="str">
            <v>2023M102BU_Anglo American Platinum Managed Operations</v>
          </cell>
          <cell r="B567" t="str">
            <v>M102</v>
          </cell>
          <cell r="C567" t="str">
            <v>million GJ</v>
          </cell>
          <cell r="F567" t="str">
            <v>Anglo American Platinum Managed Operations</v>
          </cell>
          <cell r="G567">
            <v>2023</v>
          </cell>
          <cell r="H567">
            <v>0</v>
          </cell>
        </row>
        <row r="568">
          <cell r="A568" t="str">
            <v>2024M102BU_Anglo American Platinum Managed Operations</v>
          </cell>
          <cell r="B568" t="str">
            <v>M102</v>
          </cell>
          <cell r="C568" t="str">
            <v>million GJ</v>
          </cell>
          <cell r="F568" t="str">
            <v>Anglo American Platinum Managed Operations</v>
          </cell>
          <cell r="G568">
            <v>2024</v>
          </cell>
          <cell r="H568">
            <v>0</v>
          </cell>
        </row>
        <row r="569">
          <cell r="A569" t="str">
            <v>2024M103BU_Anglo American Platinum Managed Operations</v>
          </cell>
          <cell r="B569" t="str">
            <v>M103</v>
          </cell>
          <cell r="C569" t="str">
            <v>million GJ</v>
          </cell>
          <cell r="F569" t="str">
            <v>Anglo American Platinum Managed Operations</v>
          </cell>
          <cell r="G569">
            <v>2024</v>
          </cell>
          <cell r="H569">
            <v>6879074.8399999999</v>
          </cell>
        </row>
        <row r="570">
          <cell r="A570" t="str">
            <v>2022M103BU_Anglo American Platinum Managed Operations</v>
          </cell>
          <cell r="B570" t="str">
            <v>M103</v>
          </cell>
          <cell r="F570" t="str">
            <v>Anglo American Platinum Managed Operations</v>
          </cell>
          <cell r="G570">
            <v>2022</v>
          </cell>
          <cell r="H570">
            <v>6.45</v>
          </cell>
        </row>
        <row r="571">
          <cell r="A571" t="str">
            <v>2023M103BU_Anglo American Platinum Managed Operations</v>
          </cell>
          <cell r="B571" t="str">
            <v>M103</v>
          </cell>
          <cell r="C571" t="str">
            <v>million GJ</v>
          </cell>
          <cell r="F571" t="str">
            <v>Anglo American Platinum Managed Operations</v>
          </cell>
          <cell r="G571">
            <v>2023</v>
          </cell>
          <cell r="H571">
            <v>7082614.5199999996</v>
          </cell>
        </row>
        <row r="572">
          <cell r="A572" t="str">
            <v>2023M104BU_Anglo American Platinum Managed Operations</v>
          </cell>
          <cell r="B572" t="str">
            <v>M104</v>
          </cell>
          <cell r="C572" t="str">
            <v>million GJ</v>
          </cell>
          <cell r="F572" t="str">
            <v>Anglo American Platinum Managed Operations</v>
          </cell>
          <cell r="G572">
            <v>2023</v>
          </cell>
          <cell r="H572">
            <v>13522568</v>
          </cell>
        </row>
        <row r="573">
          <cell r="A573" t="str">
            <v>2022M104BU_Anglo American Platinum Managed Operations</v>
          </cell>
          <cell r="B573" t="str">
            <v>M104</v>
          </cell>
          <cell r="F573" t="str">
            <v>Anglo American Platinum Managed Operations</v>
          </cell>
          <cell r="G573">
            <v>2022</v>
          </cell>
          <cell r="H573">
            <v>12.41</v>
          </cell>
        </row>
        <row r="574">
          <cell r="A574" t="str">
            <v>2024M104BU_Anglo American Platinum Managed Operations</v>
          </cell>
          <cell r="B574" t="str">
            <v>M104</v>
          </cell>
          <cell r="C574" t="str">
            <v>million GJ</v>
          </cell>
          <cell r="F574" t="str">
            <v>Anglo American Platinum Managed Operations</v>
          </cell>
          <cell r="G574">
            <v>2024</v>
          </cell>
          <cell r="H574">
            <v>12999024.550000001</v>
          </cell>
        </row>
        <row r="575">
          <cell r="A575" t="str">
            <v>2024M105BU_Anglo American Platinum Managed Operations</v>
          </cell>
          <cell r="B575" t="str">
            <v>M105</v>
          </cell>
          <cell r="C575" t="str">
            <v>mGJ!tCueq</v>
          </cell>
          <cell r="F575" t="str">
            <v>Anglo American Platinum Managed Operations</v>
          </cell>
          <cell r="G575">
            <v>2024</v>
          </cell>
          <cell r="H575">
            <v>58.23</v>
          </cell>
        </row>
        <row r="576">
          <cell r="A576" t="str">
            <v>2023M105BU_Anglo American Platinum Managed Operations</v>
          </cell>
          <cell r="B576" t="str">
            <v>M105</v>
          </cell>
          <cell r="C576" t="str">
            <v>mGJ!tCueq</v>
          </cell>
          <cell r="F576" t="str">
            <v>Anglo American Platinum Managed Operations</v>
          </cell>
          <cell r="G576">
            <v>2023</v>
          </cell>
          <cell r="H576">
            <v>53.03</v>
          </cell>
        </row>
        <row r="577">
          <cell r="A577" t="str">
            <v>2022M105BU_Anglo American Platinum Managed Operations</v>
          </cell>
          <cell r="B577" t="str">
            <v>M105</v>
          </cell>
          <cell r="F577" t="str">
            <v>Anglo American Platinum Managed Operations</v>
          </cell>
          <cell r="G577">
            <v>2022</v>
          </cell>
          <cell r="H577">
            <v>39.1</v>
          </cell>
        </row>
        <row r="578">
          <cell r="A578" t="str">
            <v>2022M106BU_Anglo American Platinum Managed Operations</v>
          </cell>
          <cell r="B578" t="str">
            <v>M106</v>
          </cell>
          <cell r="F578" t="str">
            <v>Anglo American Platinum Managed Operations</v>
          </cell>
          <cell r="G578">
            <v>2022</v>
          </cell>
          <cell r="H578">
            <v>16.36</v>
          </cell>
        </row>
        <row r="579">
          <cell r="A579" t="str">
            <v>2024M106BU_Anglo American Platinum Managed Operations</v>
          </cell>
          <cell r="B579" t="str">
            <v>M106</v>
          </cell>
          <cell r="C579" t="str">
            <v>GJ/tonne milled</v>
          </cell>
          <cell r="F579" t="str">
            <v>Anglo American Platinum Managed Operations</v>
          </cell>
          <cell r="G579">
            <v>2024</v>
          </cell>
          <cell r="H579">
            <v>13.99</v>
          </cell>
        </row>
        <row r="580">
          <cell r="A580" t="str">
            <v>2023M106BU_Anglo American Platinum Managed Operations</v>
          </cell>
          <cell r="B580" t="str">
            <v>M106</v>
          </cell>
          <cell r="C580" t="str">
            <v>GJ/tonne milled</v>
          </cell>
          <cell r="F580" t="str">
            <v>Anglo American Platinum Managed Operations</v>
          </cell>
          <cell r="G580">
            <v>2023</v>
          </cell>
          <cell r="H580">
            <v>13.73</v>
          </cell>
        </row>
        <row r="581">
          <cell r="A581" t="str">
            <v>2024M750BU_Anglo American Platinum Managed Operations</v>
          </cell>
          <cell r="B581" t="str">
            <v>M750</v>
          </cell>
          <cell r="F581" t="str">
            <v>Anglo American Platinum Managed Operations</v>
          </cell>
          <cell r="G581">
            <v>2024</v>
          </cell>
          <cell r="H581">
            <v>0.86099999999999999</v>
          </cell>
        </row>
        <row r="582">
          <cell r="A582" t="str">
            <v>2023M750BU_Anglo American Platinum Managed Operations</v>
          </cell>
          <cell r="B582" t="str">
            <v>M750</v>
          </cell>
          <cell r="F582" t="str">
            <v>Anglo American Platinum Managed Operations</v>
          </cell>
          <cell r="G582">
            <v>2023</v>
          </cell>
          <cell r="H582">
            <v>0.88600000000000001</v>
          </cell>
        </row>
        <row r="583">
          <cell r="A583" t="str">
            <v>2022M750BU_Anglo American Platinum Managed Operations</v>
          </cell>
          <cell r="B583" t="str">
            <v>M750</v>
          </cell>
          <cell r="F583" t="str">
            <v>Anglo American Platinum Managed Operations</v>
          </cell>
          <cell r="G583">
            <v>2022</v>
          </cell>
          <cell r="H583">
            <v>0.77300000000000002</v>
          </cell>
        </row>
        <row r="584">
          <cell r="A584" t="str">
            <v>2024M107Zimbabwe_Zimbabwe</v>
          </cell>
          <cell r="B584" t="str">
            <v>M107</v>
          </cell>
          <cell r="F584" t="str">
            <v>Zimbabwe</v>
          </cell>
          <cell r="G584">
            <v>2024</v>
          </cell>
          <cell r="H584">
            <v>967347</v>
          </cell>
        </row>
        <row r="585">
          <cell r="A585" t="str">
            <v>2023M107BU_Anglo American Platinum Managed Operations</v>
          </cell>
          <cell r="B585" t="str">
            <v>M107</v>
          </cell>
          <cell r="C585" t="str">
            <v>million GJ</v>
          </cell>
          <cell r="F585" t="str">
            <v>Anglo American Platinum Managed Operations</v>
          </cell>
          <cell r="G585">
            <v>2023</v>
          </cell>
          <cell r="H585">
            <v>994907.85</v>
          </cell>
        </row>
        <row r="586">
          <cell r="A586" t="str">
            <v>2022M107Zimbabwe_Zimbabwe</v>
          </cell>
          <cell r="B586" t="str">
            <v>M107</v>
          </cell>
          <cell r="F586" t="str">
            <v>Zimbabwe</v>
          </cell>
          <cell r="G586">
            <v>2022</v>
          </cell>
          <cell r="H586">
            <v>0.98</v>
          </cell>
        </row>
        <row r="587">
          <cell r="A587" t="str">
            <v>2022M108South Africa_South Africa</v>
          </cell>
          <cell r="B587" t="str">
            <v>M108</v>
          </cell>
          <cell r="F587" t="str">
            <v>South Africa</v>
          </cell>
          <cell r="G587">
            <v>2022</v>
          </cell>
          <cell r="H587">
            <v>17.87</v>
          </cell>
        </row>
        <row r="588">
          <cell r="A588" t="str">
            <v>2024M108South Africa_South Africa</v>
          </cell>
          <cell r="B588" t="str">
            <v>M108</v>
          </cell>
          <cell r="F588" t="str">
            <v>South Africa</v>
          </cell>
          <cell r="G588">
            <v>2024</v>
          </cell>
          <cell r="H588">
            <v>18910753</v>
          </cell>
        </row>
        <row r="589">
          <cell r="A589" t="str">
            <v>2023M108BU_Anglo American Platinum Managed Operations</v>
          </cell>
          <cell r="B589" t="str">
            <v>M108</v>
          </cell>
          <cell r="C589" t="str">
            <v>million GJ</v>
          </cell>
          <cell r="F589" t="str">
            <v>Anglo American Platinum Managed Operations</v>
          </cell>
          <cell r="G589">
            <v>2023</v>
          </cell>
          <cell r="H589">
            <v>19610274.559999999</v>
          </cell>
        </row>
        <row r="590">
          <cell r="A590" t="str">
            <v>2024M143BU_Anglo American Platinum Managed Operations</v>
          </cell>
          <cell r="B590" t="str">
            <v>M143</v>
          </cell>
          <cell r="F590" t="str">
            <v>Anglo American Platinum Managed Operations</v>
          </cell>
          <cell r="G590">
            <v>2024</v>
          </cell>
          <cell r="H590">
            <v>359</v>
          </cell>
        </row>
        <row r="591">
          <cell r="A591" t="str">
            <v>2023M143BU_Anglo American Platinum Managed Operations</v>
          </cell>
          <cell r="B591" t="str">
            <v>M143</v>
          </cell>
          <cell r="F591" t="str">
            <v>Anglo American Platinum Managed Operations</v>
          </cell>
          <cell r="G591">
            <v>2023</v>
          </cell>
          <cell r="H591">
            <v>131</v>
          </cell>
        </row>
        <row r="592">
          <cell r="A592" t="str">
            <v>2022M143BU_Anglo American Platinum Managed Operations</v>
          </cell>
          <cell r="B592" t="str">
            <v>M143</v>
          </cell>
          <cell r="F592" t="str">
            <v>Anglo American Platinum Managed Operations</v>
          </cell>
          <cell r="G592">
            <v>2022</v>
          </cell>
          <cell r="H592">
            <v>118</v>
          </cell>
        </row>
        <row r="593">
          <cell r="A593" t="str">
            <v>2022M144BU_Anglo American Platinum Managed Operations</v>
          </cell>
          <cell r="B593" t="str">
            <v>M144</v>
          </cell>
          <cell r="F593" t="str">
            <v>Anglo American Platinum Managed Operations</v>
          </cell>
          <cell r="G593">
            <v>2022</v>
          </cell>
          <cell r="H593">
            <v>6</v>
          </cell>
        </row>
        <row r="594">
          <cell r="A594" t="str">
            <v>2024M144BU_Anglo American Platinum Managed Operations</v>
          </cell>
          <cell r="B594" t="str">
            <v>M144</v>
          </cell>
          <cell r="F594" t="str">
            <v>Anglo American Platinum Managed Operations</v>
          </cell>
          <cell r="G594">
            <v>2024</v>
          </cell>
          <cell r="H594">
            <v>1</v>
          </cell>
        </row>
        <row r="595">
          <cell r="A595" t="str">
            <v>2023M144BU_Anglo American Platinum Managed Operations</v>
          </cell>
          <cell r="B595" t="str">
            <v>M144</v>
          </cell>
          <cell r="F595" t="str">
            <v>Anglo American Platinum Managed Operations</v>
          </cell>
          <cell r="G595">
            <v>2023</v>
          </cell>
          <cell r="H595">
            <v>0</v>
          </cell>
        </row>
        <row r="596">
          <cell r="A596" t="str">
            <v>2024M145BU_Anglo American Platinum Managed Operations</v>
          </cell>
          <cell r="B596" t="str">
            <v>M145</v>
          </cell>
          <cell r="F596" t="str">
            <v>Anglo American Platinum Managed Operations</v>
          </cell>
          <cell r="G596">
            <v>2024</v>
          </cell>
          <cell r="H596">
            <v>0</v>
          </cell>
        </row>
        <row r="597">
          <cell r="A597" t="str">
            <v>2023M145BU_Anglo American Platinum Managed Operations</v>
          </cell>
          <cell r="B597" t="str">
            <v>M145</v>
          </cell>
          <cell r="F597" t="str">
            <v>Anglo American Platinum Managed Operations</v>
          </cell>
          <cell r="G597">
            <v>2023</v>
          </cell>
          <cell r="H597">
            <v>0</v>
          </cell>
        </row>
        <row r="598">
          <cell r="A598" t="str">
            <v>2022M145BU_Anglo American Platinum Managed Operations</v>
          </cell>
          <cell r="B598" t="str">
            <v>M145</v>
          </cell>
          <cell r="F598" t="str">
            <v>Anglo American Platinum Managed Operations</v>
          </cell>
          <cell r="G598">
            <v>2022</v>
          </cell>
          <cell r="H598">
            <v>0</v>
          </cell>
        </row>
        <row r="599">
          <cell r="A599" t="str">
            <v>2022M146BU_Anglo American Platinum Managed Operations</v>
          </cell>
          <cell r="B599" t="str">
            <v>M146</v>
          </cell>
          <cell r="F599" t="str">
            <v>Anglo American Platinum Managed Operations</v>
          </cell>
          <cell r="G599">
            <v>2022</v>
          </cell>
          <cell r="H599">
            <v>1</v>
          </cell>
        </row>
        <row r="600">
          <cell r="A600" t="str">
            <v>2024M146BU_Anglo American Platinum Managed Operations</v>
          </cell>
          <cell r="B600" t="str">
            <v>M146</v>
          </cell>
          <cell r="F600" t="str">
            <v>Anglo American Platinum Managed Operations</v>
          </cell>
          <cell r="G600">
            <v>2024</v>
          </cell>
          <cell r="H600">
            <v>0</v>
          </cell>
        </row>
        <row r="601">
          <cell r="A601" t="str">
            <v>2023M146BU_Anglo American Platinum Managed Operations</v>
          </cell>
          <cell r="B601" t="str">
            <v>M146</v>
          </cell>
          <cell r="F601" t="str">
            <v>Anglo American Platinum Managed Operations</v>
          </cell>
          <cell r="G601">
            <v>2023</v>
          </cell>
          <cell r="H601">
            <v>0</v>
          </cell>
        </row>
        <row r="602">
          <cell r="A602" t="str">
            <v>2023M147BU_Anglo American Platinum Managed Operations</v>
          </cell>
          <cell r="B602" t="str">
            <v>M147</v>
          </cell>
          <cell r="F602" t="str">
            <v>Anglo American Platinum Managed Operations</v>
          </cell>
          <cell r="G602">
            <v>2023</v>
          </cell>
          <cell r="H602">
            <v>4</v>
          </cell>
        </row>
        <row r="603">
          <cell r="A603" t="str">
            <v>2024M147BU_Anglo American Platinum Managed Operations</v>
          </cell>
          <cell r="B603" t="str">
            <v>M147</v>
          </cell>
          <cell r="F603" t="str">
            <v>Anglo American Platinum Managed Operations</v>
          </cell>
          <cell r="G603">
            <v>2024</v>
          </cell>
          <cell r="H603">
            <v>21</v>
          </cell>
        </row>
        <row r="604">
          <cell r="A604" t="str">
            <v>2022M147BU_Anglo American Platinum Managed Operations</v>
          </cell>
          <cell r="B604" t="str">
            <v>M147</v>
          </cell>
          <cell r="F604" t="str">
            <v>Anglo American Platinum Managed Operations</v>
          </cell>
          <cell r="G604">
            <v>2022</v>
          </cell>
          <cell r="H604">
            <v>11</v>
          </cell>
        </row>
        <row r="605">
          <cell r="A605" t="str">
            <v>2022M148BU_Anglo American Platinum Managed Operations</v>
          </cell>
          <cell r="B605" t="str">
            <v>M148</v>
          </cell>
          <cell r="F605" t="str">
            <v>Anglo American Platinum Managed Operations</v>
          </cell>
          <cell r="G605">
            <v>2022</v>
          </cell>
          <cell r="H605">
            <v>66</v>
          </cell>
        </row>
        <row r="606">
          <cell r="A606" t="str">
            <v>2023M148BU_Anglo American Platinum Managed Operations</v>
          </cell>
          <cell r="B606" t="str">
            <v>M148</v>
          </cell>
          <cell r="F606" t="str">
            <v>Anglo American Platinum Managed Operations</v>
          </cell>
          <cell r="G606">
            <v>2023</v>
          </cell>
          <cell r="H606">
            <v>35</v>
          </cell>
        </row>
        <row r="607">
          <cell r="A607" t="str">
            <v>2024M148BU_Anglo American Platinum Managed Operations</v>
          </cell>
          <cell r="B607" t="str">
            <v>M148</v>
          </cell>
          <cell r="F607" t="str">
            <v>Anglo American Platinum Managed Operations</v>
          </cell>
          <cell r="G607">
            <v>2024</v>
          </cell>
          <cell r="H607">
            <v>63</v>
          </cell>
        </row>
        <row r="608">
          <cell r="A608" t="str">
            <v>2024M10BU_Anglo American Platinum Managed Operations</v>
          </cell>
          <cell r="B608" t="str">
            <v>M10</v>
          </cell>
          <cell r="C608" t="str">
            <v>Rate per million hours worked</v>
          </cell>
          <cell r="F608" t="str">
            <v>Anglo American Platinum Managed Operations</v>
          </cell>
          <cell r="G608">
            <v>2024</v>
          </cell>
          <cell r="H608">
            <v>1.44</v>
          </cell>
        </row>
        <row r="609">
          <cell r="A609" t="str">
            <v>2023M10BU_Anglo American Platinum Managed Operations</v>
          </cell>
          <cell r="B609" t="str">
            <v>M10</v>
          </cell>
          <cell r="C609" t="str">
            <v>Rate per million hours worked</v>
          </cell>
          <cell r="F609" t="str">
            <v>Anglo American Platinum Managed Operations</v>
          </cell>
          <cell r="G609">
            <v>2023</v>
          </cell>
          <cell r="H609">
            <v>1.45</v>
          </cell>
        </row>
        <row r="610">
          <cell r="A610" t="str">
            <v>2022M10BU_Anglo American Platinum Managed Operations</v>
          </cell>
          <cell r="B610" t="str">
            <v>M10</v>
          </cell>
          <cell r="F610" t="str">
            <v>Anglo American Platinum Managed Operations</v>
          </cell>
          <cell r="G610">
            <v>2022</v>
          </cell>
          <cell r="H610">
            <v>1.95</v>
          </cell>
        </row>
        <row r="611">
          <cell r="A611" t="str">
            <v>2023M11Location_Rustenburg Base Metal Refiners</v>
          </cell>
          <cell r="B611" t="str">
            <v>M11</v>
          </cell>
          <cell r="C611" t="str">
            <v>Rate per million hours worked</v>
          </cell>
          <cell r="F611" t="str">
            <v>Rustenburg Base Metal Refiners</v>
          </cell>
          <cell r="G611">
            <v>2023</v>
          </cell>
          <cell r="H611">
            <v>2.39</v>
          </cell>
        </row>
        <row r="612">
          <cell r="A612" t="str">
            <v>2023M11Location_Mototolo Mine’</v>
          </cell>
          <cell r="B612" t="str">
            <v>M11</v>
          </cell>
          <cell r="C612" t="str">
            <v>Rate per million hours worked</v>
          </cell>
          <cell r="F612" t="str">
            <v>Mototolo Mine’</v>
          </cell>
          <cell r="G612">
            <v>2023</v>
          </cell>
          <cell r="H612">
            <v>1.44</v>
          </cell>
        </row>
        <row r="613">
          <cell r="A613" t="str">
            <v>2024M11Location_Waterval smelter</v>
          </cell>
          <cell r="B613" t="str">
            <v>M11</v>
          </cell>
          <cell r="C613" t="str">
            <v>Rate per million hours worked</v>
          </cell>
          <cell r="F613" t="str">
            <v>Waterval smelter</v>
          </cell>
          <cell r="G613">
            <v>2024</v>
          </cell>
          <cell r="H613">
            <v>2.74</v>
          </cell>
        </row>
        <row r="614">
          <cell r="A614" t="str">
            <v>2024M11Location_ACP</v>
          </cell>
          <cell r="B614" t="str">
            <v>M11</v>
          </cell>
          <cell r="C614" t="str">
            <v>Rate per million hours worked</v>
          </cell>
          <cell r="F614" t="str">
            <v>ACP</v>
          </cell>
          <cell r="G614">
            <v>2024</v>
          </cell>
          <cell r="H614">
            <v>0.61</v>
          </cell>
        </row>
        <row r="615">
          <cell r="A615" t="str">
            <v>2022M11Location_Polokwane smelter</v>
          </cell>
          <cell r="B615" t="str">
            <v>M11</v>
          </cell>
          <cell r="F615" t="str">
            <v>Polokwane smelter</v>
          </cell>
          <cell r="G615">
            <v>2022</v>
          </cell>
          <cell r="H615">
            <v>2.5</v>
          </cell>
        </row>
        <row r="616">
          <cell r="A616" t="str">
            <v>2023M11Location_Dishaba mine</v>
          </cell>
          <cell r="B616" t="str">
            <v>M11</v>
          </cell>
          <cell r="C616" t="str">
            <v>Rate per million hours worked</v>
          </cell>
          <cell r="F616" t="str">
            <v>Dishaba mine</v>
          </cell>
          <cell r="G616">
            <v>2023</v>
          </cell>
          <cell r="H616">
            <v>2.79</v>
          </cell>
        </row>
        <row r="617">
          <cell r="A617" t="str">
            <v>2022M11Location_Unki Mine</v>
          </cell>
          <cell r="B617" t="str">
            <v>M11</v>
          </cell>
          <cell r="F617" t="str">
            <v>Unki Mine</v>
          </cell>
          <cell r="G617">
            <v>2022</v>
          </cell>
          <cell r="H617">
            <v>2.08</v>
          </cell>
        </row>
        <row r="618">
          <cell r="A618" t="str">
            <v>2022M11Location_Mortimer smelter</v>
          </cell>
          <cell r="B618" t="str">
            <v>M11</v>
          </cell>
          <cell r="F618" t="str">
            <v>Mortimer smelter</v>
          </cell>
          <cell r="G618">
            <v>2022</v>
          </cell>
          <cell r="H618">
            <v>2.14</v>
          </cell>
        </row>
        <row r="619">
          <cell r="A619" t="str">
            <v>2023M11Location_Mogalakwena Mine°</v>
          </cell>
          <cell r="B619" t="str">
            <v>M11</v>
          </cell>
          <cell r="C619" t="str">
            <v>Rate per million hours worked</v>
          </cell>
          <cell r="F619" t="str">
            <v>Mogalakwena Mine°</v>
          </cell>
          <cell r="G619">
            <v>2023</v>
          </cell>
          <cell r="H619">
            <v>0.82</v>
          </cell>
        </row>
        <row r="620">
          <cell r="A620" t="str">
            <v>2024M11Location_Amandelbult concentrators*</v>
          </cell>
          <cell r="B620" t="str">
            <v>M11</v>
          </cell>
          <cell r="C620" t="str">
            <v>Rate per million hours worked</v>
          </cell>
          <cell r="F620" t="str">
            <v>Amandelbult concentrators*</v>
          </cell>
          <cell r="G620">
            <v>2024</v>
          </cell>
          <cell r="H620">
            <v>0.42</v>
          </cell>
        </row>
        <row r="621">
          <cell r="A621" t="str">
            <v>2023M11Location_Tumela mine</v>
          </cell>
          <cell r="B621" t="str">
            <v>M11</v>
          </cell>
          <cell r="C621" t="str">
            <v>Rate per million hours worked</v>
          </cell>
          <cell r="F621" t="str">
            <v>Tumela mine</v>
          </cell>
          <cell r="G621">
            <v>2023</v>
          </cell>
          <cell r="H621">
            <v>2.82</v>
          </cell>
        </row>
        <row r="622">
          <cell r="A622" t="str">
            <v>2022M11Location_Tumela mine</v>
          </cell>
          <cell r="B622" t="str">
            <v>M11</v>
          </cell>
          <cell r="F622" t="str">
            <v>Tumela mine</v>
          </cell>
          <cell r="G622">
            <v>2022</v>
          </cell>
          <cell r="H622">
            <v>3.77</v>
          </cell>
        </row>
        <row r="623">
          <cell r="A623" t="str">
            <v>2024M11Location_Polokwane smelter</v>
          </cell>
          <cell r="B623" t="str">
            <v>M11</v>
          </cell>
          <cell r="C623" t="str">
            <v>Rate per million hours worked</v>
          </cell>
          <cell r="F623" t="str">
            <v>Polokwane smelter</v>
          </cell>
          <cell r="G623">
            <v>2024</v>
          </cell>
          <cell r="H623">
            <v>0</v>
          </cell>
        </row>
        <row r="624">
          <cell r="A624" t="str">
            <v>2024M11Location_Mogalakwena Mine°</v>
          </cell>
          <cell r="B624" t="str">
            <v>M11</v>
          </cell>
          <cell r="C624" t="str">
            <v>Rate per million hours worked</v>
          </cell>
          <cell r="F624" t="str">
            <v>Mogalakwena Mine°</v>
          </cell>
          <cell r="G624">
            <v>2024</v>
          </cell>
          <cell r="H624">
            <v>0.55000000000000004</v>
          </cell>
        </row>
        <row r="625">
          <cell r="A625" t="str">
            <v>2023M11Location_Mogalakwena concentrators</v>
          </cell>
          <cell r="B625" t="str">
            <v>M11</v>
          </cell>
          <cell r="C625" t="str">
            <v>Rate per million hours worked</v>
          </cell>
          <cell r="F625" t="str">
            <v>Mogalakwena concentrators</v>
          </cell>
          <cell r="G625">
            <v>2023</v>
          </cell>
          <cell r="H625">
            <v>0.28999999999999998</v>
          </cell>
        </row>
        <row r="626">
          <cell r="A626" t="str">
            <v>2024M11Location_Mogalakwena concentrators</v>
          </cell>
          <cell r="B626" t="str">
            <v>M11</v>
          </cell>
          <cell r="C626" t="str">
            <v>Rate per million hours worked</v>
          </cell>
          <cell r="F626" t="str">
            <v>Mogalakwena concentrators</v>
          </cell>
          <cell r="G626">
            <v>2024</v>
          </cell>
          <cell r="H626">
            <v>1.1200000000000001</v>
          </cell>
        </row>
        <row r="627">
          <cell r="A627" t="str">
            <v>2022M11Location_Unki smelted</v>
          </cell>
          <cell r="B627" t="str">
            <v>M11</v>
          </cell>
          <cell r="F627" t="str">
            <v>Unki smelted</v>
          </cell>
          <cell r="G627">
            <v>2022</v>
          </cell>
          <cell r="H627">
            <v>0</v>
          </cell>
        </row>
        <row r="628">
          <cell r="A628" t="str">
            <v>2023M11Location_Amandelbult concentrators*</v>
          </cell>
          <cell r="B628" t="str">
            <v>M11</v>
          </cell>
          <cell r="C628" t="str">
            <v>Rate per million hours worked</v>
          </cell>
          <cell r="F628" t="str">
            <v>Amandelbult concentrators*</v>
          </cell>
          <cell r="G628">
            <v>2023</v>
          </cell>
          <cell r="H628">
            <v>1.38</v>
          </cell>
        </row>
        <row r="629">
          <cell r="A629" t="str">
            <v>2022M11Location_Mototolo concentrator°</v>
          </cell>
          <cell r="B629" t="str">
            <v>M11</v>
          </cell>
          <cell r="F629" t="str">
            <v>Mototolo concentrator°</v>
          </cell>
          <cell r="G629">
            <v>2022</v>
          </cell>
          <cell r="H629">
            <v>1.86</v>
          </cell>
        </row>
        <row r="630">
          <cell r="A630" t="str">
            <v>2022M11Location_Precious Metals Refinery</v>
          </cell>
          <cell r="B630" t="str">
            <v>M11</v>
          </cell>
          <cell r="F630" t="str">
            <v>Precious Metals Refinery</v>
          </cell>
          <cell r="G630">
            <v>2022</v>
          </cell>
          <cell r="H630">
            <v>1.55</v>
          </cell>
        </row>
        <row r="631">
          <cell r="A631" t="str">
            <v>2022M11Location_Rustenburg Base Metal Refiners</v>
          </cell>
          <cell r="B631" t="str">
            <v>M11</v>
          </cell>
          <cell r="F631" t="str">
            <v>Rustenburg Base Metal Refiners</v>
          </cell>
          <cell r="G631">
            <v>2022</v>
          </cell>
          <cell r="H631">
            <v>4.3099999999999996</v>
          </cell>
        </row>
        <row r="632">
          <cell r="A632" t="str">
            <v>2024M11Location_Mortimer smelter</v>
          </cell>
          <cell r="B632" t="str">
            <v>M11</v>
          </cell>
          <cell r="C632" t="str">
            <v>Rate per million hours worked</v>
          </cell>
          <cell r="F632" t="str">
            <v>Mortimer smelter</v>
          </cell>
          <cell r="G632">
            <v>2024</v>
          </cell>
          <cell r="H632">
            <v>0</v>
          </cell>
        </row>
        <row r="633">
          <cell r="A633" t="str">
            <v>2022M11Location_Mogalakwena Mine°</v>
          </cell>
          <cell r="B633" t="str">
            <v>M11</v>
          </cell>
          <cell r="F633" t="str">
            <v>Mogalakwena Mine°</v>
          </cell>
          <cell r="G633">
            <v>2022</v>
          </cell>
          <cell r="H633">
            <v>1.01</v>
          </cell>
        </row>
        <row r="634">
          <cell r="A634" t="str">
            <v>2024M11Location_Unki Mine</v>
          </cell>
          <cell r="B634" t="str">
            <v>M11</v>
          </cell>
          <cell r="C634" t="str">
            <v>Rate per million hours worked</v>
          </cell>
          <cell r="F634" t="str">
            <v>Unki Mine</v>
          </cell>
          <cell r="G634">
            <v>2024</v>
          </cell>
          <cell r="H634">
            <v>1.1599999999999999</v>
          </cell>
        </row>
        <row r="635">
          <cell r="A635" t="str">
            <v>2023M11Location_Unki smelted</v>
          </cell>
          <cell r="B635" t="str">
            <v>M11</v>
          </cell>
          <cell r="C635" t="str">
            <v>Rate per million hours worked</v>
          </cell>
          <cell r="F635" t="str">
            <v>Unki smelted</v>
          </cell>
          <cell r="G635">
            <v>2023</v>
          </cell>
          <cell r="H635">
            <v>7.45</v>
          </cell>
        </row>
        <row r="636">
          <cell r="A636" t="str">
            <v>2024M11Location_Unki smelted</v>
          </cell>
          <cell r="B636" t="str">
            <v>M11</v>
          </cell>
          <cell r="C636" t="str">
            <v>Rate per million hours worked</v>
          </cell>
          <cell r="F636" t="str">
            <v>Unki smelted</v>
          </cell>
          <cell r="G636">
            <v>2024</v>
          </cell>
          <cell r="H636">
            <v>0</v>
          </cell>
        </row>
        <row r="637">
          <cell r="A637" t="str">
            <v>2023M11Location_Mortimer smelter</v>
          </cell>
          <cell r="B637" t="str">
            <v>M11</v>
          </cell>
          <cell r="C637" t="str">
            <v>Rate per million hours worked</v>
          </cell>
          <cell r="F637" t="str">
            <v>Mortimer smelter</v>
          </cell>
          <cell r="G637">
            <v>2023</v>
          </cell>
          <cell r="H637">
            <v>1.47</v>
          </cell>
        </row>
        <row r="638">
          <cell r="A638" t="str">
            <v>2023M11Location_Unki Mine</v>
          </cell>
          <cell r="B638" t="str">
            <v>M11</v>
          </cell>
          <cell r="C638" t="str">
            <v>Rate per million hours worked</v>
          </cell>
          <cell r="F638" t="str">
            <v>Unki Mine</v>
          </cell>
          <cell r="G638">
            <v>2023</v>
          </cell>
          <cell r="H638">
            <v>0.91</v>
          </cell>
        </row>
        <row r="639">
          <cell r="A639" t="str">
            <v>2024M11Location_Tumela mine</v>
          </cell>
          <cell r="B639" t="str">
            <v>M11</v>
          </cell>
          <cell r="C639" t="str">
            <v>Rate per million hours worked</v>
          </cell>
          <cell r="F639" t="str">
            <v>Tumela mine</v>
          </cell>
          <cell r="G639">
            <v>2024</v>
          </cell>
          <cell r="H639">
            <v>2.69</v>
          </cell>
        </row>
        <row r="640">
          <cell r="A640" t="str">
            <v>2023M11Location_Waterval smelter</v>
          </cell>
          <cell r="B640" t="str">
            <v>M11</v>
          </cell>
          <cell r="C640" t="str">
            <v>Rate per million hours worked</v>
          </cell>
          <cell r="F640" t="str">
            <v>Waterval smelter</v>
          </cell>
          <cell r="G640">
            <v>2023</v>
          </cell>
          <cell r="H640">
            <v>1.83</v>
          </cell>
        </row>
        <row r="641">
          <cell r="A641" t="str">
            <v>2022M11Location_ACP</v>
          </cell>
          <cell r="B641" t="str">
            <v>M11</v>
          </cell>
          <cell r="F641" t="str">
            <v>ACP</v>
          </cell>
          <cell r="G641">
            <v>2022</v>
          </cell>
          <cell r="H641">
            <v>1.01</v>
          </cell>
        </row>
        <row r="642">
          <cell r="A642" t="str">
            <v>2024M11Location_Mototolo concentrator°</v>
          </cell>
          <cell r="B642" t="str">
            <v>M11</v>
          </cell>
          <cell r="C642" t="str">
            <v>Rate per million hours worked</v>
          </cell>
          <cell r="F642" t="str">
            <v>Mototolo concentrator°</v>
          </cell>
          <cell r="G642">
            <v>2024</v>
          </cell>
          <cell r="H642">
            <v>5.27</v>
          </cell>
        </row>
        <row r="643">
          <cell r="A643" t="str">
            <v>2023M11Location_Unki concentrator</v>
          </cell>
          <cell r="B643" t="str">
            <v>M11</v>
          </cell>
          <cell r="C643" t="str">
            <v>Rate per million hours worked</v>
          </cell>
          <cell r="F643" t="str">
            <v>Unki concentrator</v>
          </cell>
          <cell r="G643">
            <v>2023</v>
          </cell>
          <cell r="H643">
            <v>0</v>
          </cell>
        </row>
        <row r="644">
          <cell r="A644" t="str">
            <v>2024M11Location_Rustenburg Base Metal Refiners</v>
          </cell>
          <cell r="B644" t="str">
            <v>M11</v>
          </cell>
          <cell r="C644" t="str">
            <v>Rate per million hours worked</v>
          </cell>
          <cell r="F644" t="str">
            <v>Rustenburg Base Metal Refiners</v>
          </cell>
          <cell r="G644">
            <v>2024</v>
          </cell>
          <cell r="H644">
            <v>1.59</v>
          </cell>
        </row>
        <row r="645">
          <cell r="A645" t="str">
            <v>2023M11Location_Precious Metals Refinery</v>
          </cell>
          <cell r="B645" t="str">
            <v>M11</v>
          </cell>
          <cell r="C645" t="str">
            <v>Rate per million hours worked</v>
          </cell>
          <cell r="F645" t="str">
            <v>Precious Metals Refinery</v>
          </cell>
          <cell r="G645">
            <v>2023</v>
          </cell>
          <cell r="H645">
            <v>3.76</v>
          </cell>
        </row>
        <row r="646">
          <cell r="A646" t="str">
            <v>2024M11Location_Dishaba mine</v>
          </cell>
          <cell r="B646" t="str">
            <v>M11</v>
          </cell>
          <cell r="C646" t="str">
            <v>Rate per million hours worked</v>
          </cell>
          <cell r="F646" t="str">
            <v>Dishaba mine</v>
          </cell>
          <cell r="G646">
            <v>2024</v>
          </cell>
          <cell r="H646">
            <v>3.39</v>
          </cell>
        </row>
        <row r="647">
          <cell r="A647" t="str">
            <v>2023M11Location_ACP</v>
          </cell>
          <cell r="B647" t="str">
            <v>M11</v>
          </cell>
          <cell r="C647" t="str">
            <v>Rate per million hours worked</v>
          </cell>
          <cell r="F647" t="str">
            <v>ACP</v>
          </cell>
          <cell r="G647">
            <v>2023</v>
          </cell>
          <cell r="H647">
            <v>2.2200000000000002</v>
          </cell>
        </row>
        <row r="648">
          <cell r="A648" t="str">
            <v>2022M11Location_Dishaba mine</v>
          </cell>
          <cell r="B648" t="str">
            <v>M11</v>
          </cell>
          <cell r="F648" t="str">
            <v>Dishaba mine</v>
          </cell>
          <cell r="G648">
            <v>2022</v>
          </cell>
          <cell r="H648">
            <v>4.0199999999999996</v>
          </cell>
        </row>
        <row r="649">
          <cell r="A649" t="str">
            <v>2022M11Location_Unki concentrator</v>
          </cell>
          <cell r="B649" t="str">
            <v>M11</v>
          </cell>
          <cell r="F649" t="str">
            <v>Unki concentrator</v>
          </cell>
          <cell r="G649">
            <v>2022</v>
          </cell>
          <cell r="H649">
            <v>0</v>
          </cell>
        </row>
        <row r="650">
          <cell r="A650" t="str">
            <v>2024M11Location_Unki concentrator</v>
          </cell>
          <cell r="B650" t="str">
            <v>M11</v>
          </cell>
          <cell r="C650" t="str">
            <v>Rate per million hours worked</v>
          </cell>
          <cell r="F650" t="str">
            <v>Unki concentrator</v>
          </cell>
          <cell r="G650">
            <v>2024</v>
          </cell>
          <cell r="H650">
            <v>0</v>
          </cell>
        </row>
        <row r="651">
          <cell r="A651" t="str">
            <v>2023M11Location_Mototolo concentrator°</v>
          </cell>
          <cell r="B651" t="str">
            <v>M11</v>
          </cell>
          <cell r="C651" t="str">
            <v>Rate per million hours worked</v>
          </cell>
          <cell r="F651" t="str">
            <v>Mototolo concentrator°</v>
          </cell>
          <cell r="G651">
            <v>2023</v>
          </cell>
          <cell r="H651">
            <v>0</v>
          </cell>
        </row>
        <row r="652">
          <cell r="A652" t="str">
            <v>2023M11Location_Polokwane smelter</v>
          </cell>
          <cell r="B652" t="str">
            <v>M11</v>
          </cell>
          <cell r="C652" t="str">
            <v>Rate per million hours worked</v>
          </cell>
          <cell r="F652" t="str">
            <v>Polokwane smelter</v>
          </cell>
          <cell r="G652">
            <v>2023</v>
          </cell>
          <cell r="H652">
            <v>0</v>
          </cell>
        </row>
        <row r="653">
          <cell r="A653" t="str">
            <v>2024M11Location_Precious Metals Refinery</v>
          </cell>
          <cell r="B653" t="str">
            <v>M11</v>
          </cell>
          <cell r="C653" t="str">
            <v>Rate per million hours worked</v>
          </cell>
          <cell r="F653" t="str">
            <v>Precious Metals Refinery</v>
          </cell>
          <cell r="G653">
            <v>2024</v>
          </cell>
          <cell r="H653">
            <v>1.91</v>
          </cell>
        </row>
        <row r="654">
          <cell r="A654" t="str">
            <v>2022M11Location_Waterval smelter</v>
          </cell>
          <cell r="B654" t="str">
            <v>M11</v>
          </cell>
          <cell r="F654" t="str">
            <v>Waterval smelter</v>
          </cell>
          <cell r="G654">
            <v>2022</v>
          </cell>
          <cell r="H654">
            <v>4.26</v>
          </cell>
        </row>
        <row r="655">
          <cell r="A655" t="str">
            <v>2022M11Location_Greenfield projects"</v>
          </cell>
          <cell r="B655" t="str">
            <v>M11</v>
          </cell>
          <cell r="F655" t="str">
            <v>Greenfield projects"</v>
          </cell>
          <cell r="G655">
            <v>2022</v>
          </cell>
          <cell r="H655">
            <v>1.7</v>
          </cell>
        </row>
        <row r="656">
          <cell r="A656" t="str">
            <v>2022M11Location_Amandelbult concentrators*</v>
          </cell>
          <cell r="B656" t="str">
            <v>M11</v>
          </cell>
          <cell r="F656" t="str">
            <v>Amandelbult concentrators*</v>
          </cell>
          <cell r="G656">
            <v>2022</v>
          </cell>
          <cell r="H656">
            <v>1.54</v>
          </cell>
        </row>
        <row r="657">
          <cell r="A657" t="str">
            <v>2023M11Location_Greenfield projects"</v>
          </cell>
          <cell r="B657" t="str">
            <v>M11</v>
          </cell>
          <cell r="C657" t="str">
            <v>Rate per million hours worked</v>
          </cell>
          <cell r="F657" t="str">
            <v>Greenfield projects"</v>
          </cell>
          <cell r="G657">
            <v>2023</v>
          </cell>
          <cell r="H657">
            <v>3.58</v>
          </cell>
        </row>
        <row r="658">
          <cell r="A658" t="str">
            <v>2022M11Location_Mogalakwena concentrators</v>
          </cell>
          <cell r="B658" t="str">
            <v>M11</v>
          </cell>
          <cell r="F658" t="str">
            <v>Mogalakwena concentrators</v>
          </cell>
          <cell r="G658">
            <v>2022</v>
          </cell>
          <cell r="H658">
            <v>0.3</v>
          </cell>
        </row>
        <row r="659">
          <cell r="A659" t="str">
            <v>2022M11Location_Mototolo Mine’</v>
          </cell>
          <cell r="B659" t="str">
            <v>M11</v>
          </cell>
          <cell r="F659" t="str">
            <v>Mototolo Mine’</v>
          </cell>
          <cell r="G659">
            <v>2022</v>
          </cell>
          <cell r="H659">
            <v>2.68</v>
          </cell>
        </row>
        <row r="660">
          <cell r="A660" t="str">
            <v>2024M11Location_Mototolo Mine’</v>
          </cell>
          <cell r="B660" t="str">
            <v>M11</v>
          </cell>
          <cell r="C660" t="str">
            <v>Rate per million hours worked</v>
          </cell>
          <cell r="F660" t="str">
            <v>Mototolo Mine’</v>
          </cell>
          <cell r="G660">
            <v>2024</v>
          </cell>
          <cell r="H660">
            <v>2.29</v>
          </cell>
        </row>
        <row r="661">
          <cell r="A661" t="str">
            <v>2024M11Location_Greenfield projects"</v>
          </cell>
          <cell r="B661" t="str">
            <v>M11</v>
          </cell>
          <cell r="C661" t="str">
            <v>Rate per million hours worked</v>
          </cell>
          <cell r="F661" t="str">
            <v>Greenfield projects"</v>
          </cell>
          <cell r="G661">
            <v>2024</v>
          </cell>
          <cell r="H661">
            <v>2.19</v>
          </cell>
        </row>
        <row r="662">
          <cell r="A662" t="str">
            <v>2024M12BU_Anglo American Platinum Managed Operations</v>
          </cell>
          <cell r="B662" t="str">
            <v>M12</v>
          </cell>
          <cell r="C662" t="str">
            <v>Rate per million hours worked</v>
          </cell>
          <cell r="F662" t="str">
            <v>Anglo American Platinum Managed Operations</v>
          </cell>
          <cell r="G662">
            <v>2024</v>
          </cell>
          <cell r="H662">
            <v>1.67</v>
          </cell>
        </row>
        <row r="663">
          <cell r="A663" t="str">
            <v>2022M12BU_Anglo American Platinum Managed Operations</v>
          </cell>
          <cell r="B663" t="str">
            <v>M12</v>
          </cell>
          <cell r="F663" t="str">
            <v>Anglo American Platinum Managed Operations</v>
          </cell>
          <cell r="G663">
            <v>2022</v>
          </cell>
          <cell r="H663">
            <v>2.34</v>
          </cell>
        </row>
        <row r="664">
          <cell r="A664" t="str">
            <v>2023M12BU_Anglo American Platinum Managed Operations</v>
          </cell>
          <cell r="B664" t="str">
            <v>M12</v>
          </cell>
          <cell r="C664" t="str">
            <v>Rate per million hours worked</v>
          </cell>
          <cell r="F664" t="str">
            <v>Anglo American Platinum Managed Operations</v>
          </cell>
          <cell r="G664">
            <v>2023</v>
          </cell>
          <cell r="H664">
            <v>1.61</v>
          </cell>
        </row>
        <row r="665">
          <cell r="A665" t="str">
            <v>2022M13BU_Anglo American Platinum Managed Operations</v>
          </cell>
          <cell r="B665" t="str">
            <v>M13</v>
          </cell>
          <cell r="F665" t="str">
            <v>Anglo American Platinum Managed Operations</v>
          </cell>
          <cell r="G665">
            <v>2022</v>
          </cell>
          <cell r="H665">
            <v>1.48</v>
          </cell>
        </row>
        <row r="666">
          <cell r="A666" t="str">
            <v>2024M13BU_Anglo American Platinum Managed Operations</v>
          </cell>
          <cell r="B666" t="str">
            <v>M13</v>
          </cell>
          <cell r="C666" t="str">
            <v>Rate per million hours worked</v>
          </cell>
          <cell r="F666" t="str">
            <v>Anglo American Platinum Managed Operations</v>
          </cell>
          <cell r="G666">
            <v>2024</v>
          </cell>
          <cell r="H666">
            <v>1.05</v>
          </cell>
        </row>
        <row r="667">
          <cell r="A667" t="str">
            <v>2023M13BU_Anglo American Platinum Managed Operations</v>
          </cell>
          <cell r="B667" t="str">
            <v>M13</v>
          </cell>
          <cell r="C667" t="str">
            <v>Rate per million hours worked</v>
          </cell>
          <cell r="F667" t="str">
            <v>Anglo American Platinum Managed Operations</v>
          </cell>
          <cell r="G667">
            <v>2023</v>
          </cell>
          <cell r="H667">
            <v>0.88</v>
          </cell>
        </row>
        <row r="668">
          <cell r="A668" t="str">
            <v>2023M14BU_Anglo American Platinum Managed Operations</v>
          </cell>
          <cell r="B668" t="str">
            <v>M14</v>
          </cell>
          <cell r="C668" t="str">
            <v>Rate per million hours worked</v>
          </cell>
          <cell r="F668" t="str">
            <v>Anglo American Platinum Managed Operations</v>
          </cell>
          <cell r="G668">
            <v>2023</v>
          </cell>
          <cell r="H668">
            <v>1.96</v>
          </cell>
        </row>
        <row r="669">
          <cell r="A669" t="str">
            <v>2022M14BU_Anglo American Platinum Managed Operations</v>
          </cell>
          <cell r="B669" t="str">
            <v>M14</v>
          </cell>
          <cell r="F669" t="str">
            <v>Anglo American Platinum Managed Operations</v>
          </cell>
          <cell r="G669">
            <v>2022</v>
          </cell>
          <cell r="H669">
            <v>2.35</v>
          </cell>
        </row>
        <row r="670">
          <cell r="A670" t="str">
            <v>2024M14BU_Anglo American Platinum Managed Operations</v>
          </cell>
          <cell r="B670" t="str">
            <v>M14</v>
          </cell>
          <cell r="C670" t="str">
            <v>Rate per million hours worked</v>
          </cell>
          <cell r="F670" t="str">
            <v>Anglo American Platinum Managed Operations</v>
          </cell>
          <cell r="G670">
            <v>2024</v>
          </cell>
          <cell r="H670">
            <v>1.78</v>
          </cell>
        </row>
        <row r="671">
          <cell r="A671" t="str">
            <v>2023M15BU_Anglo American Platinum Managed Operations</v>
          </cell>
          <cell r="B671" t="str">
            <v>M15</v>
          </cell>
          <cell r="C671" t="str">
            <v>Rate per million hours worked</v>
          </cell>
          <cell r="F671" t="str">
            <v>Anglo American Platinum Managed Operations</v>
          </cell>
          <cell r="G671">
            <v>2023</v>
          </cell>
          <cell r="H671">
            <v>1.45</v>
          </cell>
        </row>
        <row r="672">
          <cell r="A672" t="str">
            <v>2022M15BU_Anglo American Platinum Managed Operations</v>
          </cell>
          <cell r="B672" t="str">
            <v>M15</v>
          </cell>
          <cell r="F672" t="str">
            <v>Anglo American Platinum Managed Operations</v>
          </cell>
          <cell r="G672">
            <v>2022</v>
          </cell>
          <cell r="H672">
            <v>1.95</v>
          </cell>
        </row>
        <row r="673">
          <cell r="A673" t="str">
            <v>2024M15BU_Anglo American Platinum Managed Operations</v>
          </cell>
          <cell r="B673" t="str">
            <v>M15</v>
          </cell>
          <cell r="C673" t="str">
            <v>Rate per million hours worked</v>
          </cell>
          <cell r="F673" t="str">
            <v>Anglo American Platinum Managed Operations</v>
          </cell>
          <cell r="G673">
            <v>2024</v>
          </cell>
          <cell r="H673">
            <v>1.44</v>
          </cell>
        </row>
        <row r="674">
          <cell r="A674" t="str">
            <v>2023M16BU_Anglo American Platinum Managed Operations</v>
          </cell>
          <cell r="B674" t="str">
            <v>M16</v>
          </cell>
          <cell r="C674" t="str">
            <v>Rate per million hours worked</v>
          </cell>
          <cell r="F674" t="str">
            <v>Anglo American Platinum Managed Operations</v>
          </cell>
          <cell r="G674">
            <v>2023</v>
          </cell>
          <cell r="H674">
            <v>1.01</v>
          </cell>
        </row>
        <row r="675">
          <cell r="A675" t="str">
            <v>2024M16BU_Anglo American Platinum Managed Operations</v>
          </cell>
          <cell r="B675" t="str">
            <v>M16</v>
          </cell>
          <cell r="C675" t="str">
            <v>Rate per million hours worked</v>
          </cell>
          <cell r="F675" t="str">
            <v>Anglo American Platinum Managed Operations</v>
          </cell>
          <cell r="G675">
            <v>2024</v>
          </cell>
          <cell r="H675">
            <v>1.19</v>
          </cell>
        </row>
        <row r="676">
          <cell r="A676" t="str">
            <v>2022M16BU_Anglo American Platinum Managed Operations</v>
          </cell>
          <cell r="B676" t="str">
            <v>M16</v>
          </cell>
          <cell r="F676" t="str">
            <v>Anglo American Platinum Managed Operations</v>
          </cell>
          <cell r="G676">
            <v>2022</v>
          </cell>
          <cell r="H676">
            <v>1.89</v>
          </cell>
        </row>
        <row r="677">
          <cell r="A677" t="str">
            <v>2022M17BU_Anglo American Platinum Managed Operations</v>
          </cell>
          <cell r="B677" t="str">
            <v>M17</v>
          </cell>
          <cell r="F677" t="str">
            <v>Anglo American Platinum Managed Operations</v>
          </cell>
          <cell r="G677">
            <v>2022</v>
          </cell>
          <cell r="H677">
            <v>2.72</v>
          </cell>
        </row>
        <row r="678">
          <cell r="A678" t="str">
            <v>2024M17BU_Anglo American Platinum Managed Operations</v>
          </cell>
          <cell r="B678" t="str">
            <v>M17</v>
          </cell>
          <cell r="C678" t="str">
            <v>Rate per million hours worked</v>
          </cell>
          <cell r="F678" t="str">
            <v>Anglo American Platinum Managed Operations</v>
          </cell>
          <cell r="G678">
            <v>2024</v>
          </cell>
          <cell r="H678">
            <v>2.08</v>
          </cell>
        </row>
        <row r="679">
          <cell r="A679" t="str">
            <v>2023M17BU_Anglo American Platinum Managed Operations</v>
          </cell>
          <cell r="B679" t="str">
            <v>M17</v>
          </cell>
          <cell r="C679" t="str">
            <v>Rate per million hours worked</v>
          </cell>
          <cell r="F679" t="str">
            <v>Anglo American Platinum Managed Operations</v>
          </cell>
          <cell r="G679">
            <v>2023</v>
          </cell>
          <cell r="H679">
            <v>2.14</v>
          </cell>
        </row>
        <row r="680">
          <cell r="A680" t="str">
            <v>2023M18BU_Anglo American Platinum Managed Operations</v>
          </cell>
          <cell r="B680" t="str">
            <v>M18</v>
          </cell>
          <cell r="F680" t="str">
            <v>Anglo American Platinum Managed Operations</v>
          </cell>
          <cell r="G680">
            <v>2023</v>
          </cell>
          <cell r="H680">
            <v>1.61</v>
          </cell>
        </row>
        <row r="681">
          <cell r="A681" t="str">
            <v>2022M18BU_Anglo American Platinum Managed Operations</v>
          </cell>
          <cell r="B681" t="str">
            <v>M18</v>
          </cell>
          <cell r="F681" t="str">
            <v>Anglo American Platinum Managed Operations</v>
          </cell>
          <cell r="G681">
            <v>2022</v>
          </cell>
          <cell r="H681">
            <v>2.34</v>
          </cell>
        </row>
        <row r="682">
          <cell r="A682" t="str">
            <v>2024M18BU_Anglo American Platinum Managed Operations</v>
          </cell>
          <cell r="B682" t="str">
            <v>M18</v>
          </cell>
          <cell r="F682" t="str">
            <v>Anglo American Platinum Managed Operations</v>
          </cell>
          <cell r="G682">
            <v>2024</v>
          </cell>
          <cell r="H682">
            <v>1.67</v>
          </cell>
        </row>
        <row r="683">
          <cell r="A683" t="str">
            <v>2022M19BU_Anglo American Platinum Managed Operations</v>
          </cell>
          <cell r="B683" t="str">
            <v>M19</v>
          </cell>
          <cell r="F683" t="str">
            <v>Anglo American Platinum Managed Operations</v>
          </cell>
          <cell r="G683">
            <v>2022</v>
          </cell>
          <cell r="H683">
            <v>0</v>
          </cell>
        </row>
        <row r="684">
          <cell r="A684" t="str">
            <v>2023M19BU_Anglo American Platinum Managed Operations</v>
          </cell>
          <cell r="B684" t="str">
            <v>M19</v>
          </cell>
          <cell r="C684" t="str">
            <v>Rate per million hours worked</v>
          </cell>
          <cell r="F684" t="str">
            <v>Anglo American Platinum Managed Operations</v>
          </cell>
          <cell r="G684">
            <v>2023</v>
          </cell>
          <cell r="H684">
            <v>0</v>
          </cell>
        </row>
        <row r="685">
          <cell r="A685" t="str">
            <v>2024M19BU_Anglo American Platinum Managed Operations</v>
          </cell>
          <cell r="B685" t="str">
            <v>M19</v>
          </cell>
          <cell r="C685" t="str">
            <v>Rate per million hours worked</v>
          </cell>
          <cell r="F685" t="str">
            <v>Anglo American Platinum Managed Operations</v>
          </cell>
          <cell r="G685">
            <v>2024</v>
          </cell>
          <cell r="H685">
            <v>0.04</v>
          </cell>
        </row>
        <row r="686">
          <cell r="A686" t="str">
            <v>2024M9Location_Polokwane smelter</v>
          </cell>
          <cell r="B686" t="str">
            <v>M9</v>
          </cell>
          <cell r="C686" t="str">
            <v>Rate per million hours worked</v>
          </cell>
          <cell r="F686" t="str">
            <v>Polokwane smelter</v>
          </cell>
          <cell r="G686">
            <v>2024</v>
          </cell>
          <cell r="H686">
            <v>0</v>
          </cell>
        </row>
        <row r="687">
          <cell r="A687" t="str">
            <v>2022M9Location_Mototolo Mine’</v>
          </cell>
          <cell r="B687" t="str">
            <v>M9</v>
          </cell>
          <cell r="F687" t="str">
            <v>Mototolo Mine’</v>
          </cell>
          <cell r="G687">
            <v>2022</v>
          </cell>
          <cell r="H687">
            <v>2.23</v>
          </cell>
        </row>
        <row r="688">
          <cell r="A688" t="str">
            <v>2024M9Location_Waterval smelter</v>
          </cell>
          <cell r="B688" t="str">
            <v>M9</v>
          </cell>
          <cell r="C688" t="str">
            <v>Rate per million hours worked</v>
          </cell>
          <cell r="F688" t="str">
            <v>Waterval smelter</v>
          </cell>
          <cell r="G688">
            <v>2024</v>
          </cell>
          <cell r="H688">
            <v>2.35</v>
          </cell>
        </row>
        <row r="689">
          <cell r="A689" t="str">
            <v>2022M9Location_Unki Mine</v>
          </cell>
          <cell r="B689" t="str">
            <v>M9</v>
          </cell>
          <cell r="F689" t="str">
            <v>Unki Mine</v>
          </cell>
          <cell r="G689">
            <v>2022</v>
          </cell>
          <cell r="H689">
            <v>1.32</v>
          </cell>
        </row>
        <row r="690">
          <cell r="A690" t="str">
            <v>2024M9Location_Amandelbult concentrators*</v>
          </cell>
          <cell r="B690" t="str">
            <v>M9</v>
          </cell>
          <cell r="C690" t="str">
            <v>Rate per million hours worked</v>
          </cell>
          <cell r="F690" t="str">
            <v>Amandelbult concentrators*</v>
          </cell>
          <cell r="G690">
            <v>2024</v>
          </cell>
          <cell r="H690">
            <v>0.42</v>
          </cell>
        </row>
        <row r="691">
          <cell r="A691" t="str">
            <v>2022M9Location_Mogalakwena Mine°</v>
          </cell>
          <cell r="B691" t="str">
            <v>M9</v>
          </cell>
          <cell r="F691" t="str">
            <v>Mogalakwena Mine°</v>
          </cell>
          <cell r="G691">
            <v>2022</v>
          </cell>
          <cell r="H691">
            <v>0.83</v>
          </cell>
        </row>
        <row r="692">
          <cell r="A692" t="str">
            <v>2022M9Location_Unki smelted</v>
          </cell>
          <cell r="B692" t="str">
            <v>M9</v>
          </cell>
          <cell r="F692" t="str">
            <v>Unki smelted</v>
          </cell>
          <cell r="G692">
            <v>2022</v>
          </cell>
          <cell r="H692">
            <v>0</v>
          </cell>
        </row>
        <row r="693">
          <cell r="A693" t="str">
            <v>2024M9Location_Mortimer smelter</v>
          </cell>
          <cell r="B693" t="str">
            <v>M9</v>
          </cell>
          <cell r="C693" t="str">
            <v>Rate per million hours worked</v>
          </cell>
          <cell r="F693" t="str">
            <v>Mortimer smelter</v>
          </cell>
          <cell r="G693">
            <v>2024</v>
          </cell>
          <cell r="H693">
            <v>0</v>
          </cell>
        </row>
        <row r="694">
          <cell r="A694" t="str">
            <v>2024M9Location_Unki smelted</v>
          </cell>
          <cell r="B694" t="str">
            <v>M9</v>
          </cell>
          <cell r="C694" t="str">
            <v>Rate per million hours worked</v>
          </cell>
          <cell r="F694" t="str">
            <v>Unki smelted</v>
          </cell>
          <cell r="G694">
            <v>2024</v>
          </cell>
          <cell r="H694">
            <v>0</v>
          </cell>
        </row>
        <row r="695">
          <cell r="A695" t="str">
            <v>2023M9Location_Mototolo Mine’</v>
          </cell>
          <cell r="B695" t="str">
            <v>M9</v>
          </cell>
          <cell r="C695" t="str">
            <v>Rate per million hours worked</v>
          </cell>
          <cell r="F695" t="str">
            <v>Mototolo Mine’</v>
          </cell>
          <cell r="G695">
            <v>2023</v>
          </cell>
          <cell r="H695">
            <v>1.26</v>
          </cell>
        </row>
        <row r="696">
          <cell r="A696" t="str">
            <v>2022M9Location_Polokwane smelter</v>
          </cell>
          <cell r="B696" t="str">
            <v>M9</v>
          </cell>
          <cell r="F696" t="str">
            <v>Polokwane smelter</v>
          </cell>
          <cell r="G696">
            <v>2022</v>
          </cell>
          <cell r="H696">
            <v>1.25</v>
          </cell>
        </row>
        <row r="697">
          <cell r="A697" t="str">
            <v>2023M9Location_Dishaba mine</v>
          </cell>
          <cell r="B697" t="str">
            <v>M9</v>
          </cell>
          <cell r="C697" t="str">
            <v>Rate per million hours worked</v>
          </cell>
          <cell r="F697" t="str">
            <v>Dishaba mine</v>
          </cell>
          <cell r="G697">
            <v>2023</v>
          </cell>
          <cell r="H697">
            <v>2.5099999999999998</v>
          </cell>
        </row>
        <row r="698">
          <cell r="A698" t="str">
            <v>2024M9Location_Greenfield projects"</v>
          </cell>
          <cell r="B698" t="str">
            <v>M9</v>
          </cell>
          <cell r="C698" t="str">
            <v>Rate per million hours worked</v>
          </cell>
          <cell r="F698" t="str">
            <v>Greenfield projects"</v>
          </cell>
          <cell r="G698">
            <v>2024</v>
          </cell>
          <cell r="H698">
            <v>1.92</v>
          </cell>
        </row>
        <row r="699">
          <cell r="A699" t="str">
            <v>2024M9Location_Unki Mine</v>
          </cell>
          <cell r="B699" t="str">
            <v>M9</v>
          </cell>
          <cell r="C699" t="str">
            <v>Rate per million hours worked</v>
          </cell>
          <cell r="F699" t="str">
            <v>Unki Mine</v>
          </cell>
          <cell r="G699">
            <v>2024</v>
          </cell>
          <cell r="H699">
            <v>1.1599999999999999</v>
          </cell>
        </row>
        <row r="700">
          <cell r="A700" t="str">
            <v>2024M9Location_Tumela mine</v>
          </cell>
          <cell r="B700" t="str">
            <v>M9</v>
          </cell>
          <cell r="C700" t="str">
            <v>Rate per million hours worked</v>
          </cell>
          <cell r="F700" t="str">
            <v>Tumela mine</v>
          </cell>
          <cell r="G700">
            <v>2024</v>
          </cell>
          <cell r="H700">
            <v>2.4300000000000002</v>
          </cell>
        </row>
        <row r="701">
          <cell r="A701" t="str">
            <v>2022M9Location_Amandelbult concentrators*</v>
          </cell>
          <cell r="B701" t="str">
            <v>M9</v>
          </cell>
          <cell r="F701" t="str">
            <v>Amandelbult concentrators*</v>
          </cell>
          <cell r="G701">
            <v>2022</v>
          </cell>
          <cell r="H701">
            <v>0.92</v>
          </cell>
        </row>
        <row r="702">
          <cell r="A702" t="str">
            <v>2024M9Location_Mototolo concentrator°</v>
          </cell>
          <cell r="B702" t="str">
            <v>M9</v>
          </cell>
          <cell r="C702" t="str">
            <v>Rate per million hours worked</v>
          </cell>
          <cell r="F702" t="str">
            <v>Mototolo concentrator°</v>
          </cell>
          <cell r="G702">
            <v>2024</v>
          </cell>
          <cell r="H702">
            <v>5.27</v>
          </cell>
        </row>
        <row r="703">
          <cell r="A703" t="str">
            <v>2023M9Location_Mogalakwena Mine°</v>
          </cell>
          <cell r="B703" t="str">
            <v>M9</v>
          </cell>
          <cell r="C703" t="str">
            <v>Rate per million hours worked</v>
          </cell>
          <cell r="F703" t="str">
            <v>Mogalakwena Mine°</v>
          </cell>
          <cell r="G703">
            <v>2023</v>
          </cell>
          <cell r="H703">
            <v>0.82</v>
          </cell>
        </row>
        <row r="704">
          <cell r="A704" t="str">
            <v>2022M9Location_Greenfield projects"</v>
          </cell>
          <cell r="B704" t="str">
            <v>M9</v>
          </cell>
          <cell r="F704" t="str">
            <v>Greenfield projects"</v>
          </cell>
          <cell r="G704">
            <v>2022</v>
          </cell>
          <cell r="H704">
            <v>1.7</v>
          </cell>
        </row>
        <row r="705">
          <cell r="A705" t="str">
            <v>2023M9Location_Unki smelted</v>
          </cell>
          <cell r="B705" t="str">
            <v>M9</v>
          </cell>
          <cell r="C705" t="str">
            <v>Rate per million hours worked</v>
          </cell>
          <cell r="F705" t="str">
            <v>Unki smelted</v>
          </cell>
          <cell r="G705">
            <v>2023</v>
          </cell>
          <cell r="H705">
            <v>7.45</v>
          </cell>
        </row>
        <row r="706">
          <cell r="A706" t="str">
            <v>2024M9Location_ACP</v>
          </cell>
          <cell r="B706" t="str">
            <v>M9</v>
          </cell>
          <cell r="C706" t="str">
            <v>Rate per million hours worked</v>
          </cell>
          <cell r="F706" t="str">
            <v>ACP</v>
          </cell>
          <cell r="G706">
            <v>2024</v>
          </cell>
          <cell r="H706">
            <v>0.61</v>
          </cell>
        </row>
        <row r="707">
          <cell r="A707" t="str">
            <v>2022M9Location_Rustenburg Base Metal Refiners</v>
          </cell>
          <cell r="B707" t="str">
            <v>M9</v>
          </cell>
          <cell r="F707" t="str">
            <v>Rustenburg Base Metal Refiners</v>
          </cell>
          <cell r="G707">
            <v>2022</v>
          </cell>
          <cell r="H707">
            <v>3.12</v>
          </cell>
        </row>
        <row r="708">
          <cell r="A708" t="str">
            <v>2022M9Location_Unki concentrator</v>
          </cell>
          <cell r="B708" t="str">
            <v>M9</v>
          </cell>
          <cell r="F708" t="str">
            <v>Unki concentrator</v>
          </cell>
          <cell r="G708">
            <v>2022</v>
          </cell>
          <cell r="H708">
            <v>0</v>
          </cell>
        </row>
        <row r="709">
          <cell r="A709" t="str">
            <v>2022M9Location_Dishaba mine</v>
          </cell>
          <cell r="B709" t="str">
            <v>M9</v>
          </cell>
          <cell r="F709" t="str">
            <v>Dishaba mine</v>
          </cell>
          <cell r="G709">
            <v>2022</v>
          </cell>
          <cell r="H709">
            <v>3.74</v>
          </cell>
        </row>
        <row r="710">
          <cell r="A710" t="str">
            <v>2024M9Location_Dishaba mine</v>
          </cell>
          <cell r="B710" t="str">
            <v>M9</v>
          </cell>
          <cell r="C710" t="str">
            <v>Rate per million hours worked</v>
          </cell>
          <cell r="F710" t="str">
            <v>Dishaba mine</v>
          </cell>
          <cell r="G710">
            <v>2024</v>
          </cell>
          <cell r="H710">
            <v>3.09</v>
          </cell>
        </row>
        <row r="711">
          <cell r="A711" t="str">
            <v>2022M9Location_ACP</v>
          </cell>
          <cell r="B711" t="str">
            <v>M9</v>
          </cell>
          <cell r="F711" t="str">
            <v>ACP</v>
          </cell>
          <cell r="G711">
            <v>2022</v>
          </cell>
          <cell r="H711">
            <v>0.51</v>
          </cell>
        </row>
        <row r="712">
          <cell r="A712" t="str">
            <v>2023M9Location_Mogalakwena concentrators</v>
          </cell>
          <cell r="B712" t="str">
            <v>M9</v>
          </cell>
          <cell r="C712" t="str">
            <v>Rate per million hours worked</v>
          </cell>
          <cell r="F712" t="str">
            <v>Mogalakwena concentrators</v>
          </cell>
          <cell r="G712">
            <v>2023</v>
          </cell>
          <cell r="H712">
            <v>0.15</v>
          </cell>
        </row>
        <row r="713">
          <cell r="A713" t="str">
            <v>2024M9Location_Unki concentrator</v>
          </cell>
          <cell r="B713" t="str">
            <v>M9</v>
          </cell>
          <cell r="C713" t="str">
            <v>Rate per million hours worked</v>
          </cell>
          <cell r="F713" t="str">
            <v>Unki concentrator</v>
          </cell>
          <cell r="G713">
            <v>2024</v>
          </cell>
          <cell r="H713">
            <v>0</v>
          </cell>
        </row>
        <row r="714">
          <cell r="A714" t="str">
            <v>2023M9Location_Unki Mine</v>
          </cell>
          <cell r="B714" t="str">
            <v>M9</v>
          </cell>
          <cell r="C714" t="str">
            <v>Rate per million hours worked</v>
          </cell>
          <cell r="F714" t="str">
            <v>Unki Mine</v>
          </cell>
          <cell r="G714">
            <v>2023</v>
          </cell>
          <cell r="H714">
            <v>0.91</v>
          </cell>
        </row>
        <row r="715">
          <cell r="A715" t="str">
            <v>2024M9Location_Mogalakwena concentrators</v>
          </cell>
          <cell r="B715" t="str">
            <v>M9</v>
          </cell>
          <cell r="C715" t="str">
            <v>Rate per million hours worked</v>
          </cell>
          <cell r="F715" t="str">
            <v>Mogalakwena concentrators</v>
          </cell>
          <cell r="G715">
            <v>2024</v>
          </cell>
          <cell r="H715">
            <v>0.93</v>
          </cell>
        </row>
        <row r="716">
          <cell r="A716" t="str">
            <v>2022M9Location_Mogalakwena concentrators</v>
          </cell>
          <cell r="B716" t="str">
            <v>M9</v>
          </cell>
          <cell r="F716" t="str">
            <v>Mogalakwena concentrators</v>
          </cell>
          <cell r="G716">
            <v>2022</v>
          </cell>
          <cell r="H716">
            <v>0.15</v>
          </cell>
        </row>
        <row r="717">
          <cell r="A717" t="str">
            <v>2022M9Location_Mortimer smelter</v>
          </cell>
          <cell r="B717" t="str">
            <v>M9</v>
          </cell>
          <cell r="F717" t="str">
            <v>Mortimer smelter</v>
          </cell>
          <cell r="G717">
            <v>2022</v>
          </cell>
          <cell r="H717">
            <v>1.07</v>
          </cell>
        </row>
        <row r="718">
          <cell r="A718" t="str">
            <v>2023M9Location_ACP</v>
          </cell>
          <cell r="B718" t="str">
            <v>M9</v>
          </cell>
          <cell r="C718" t="str">
            <v>Rate per million hours worked</v>
          </cell>
          <cell r="F718" t="str">
            <v>ACP</v>
          </cell>
          <cell r="G718">
            <v>2023</v>
          </cell>
          <cell r="H718">
            <v>2.2200000000000002</v>
          </cell>
        </row>
        <row r="719">
          <cell r="A719" t="str">
            <v>2022M9Location_Mototolo concentrator°</v>
          </cell>
          <cell r="B719" t="str">
            <v>M9</v>
          </cell>
          <cell r="F719" t="str">
            <v>Mototolo concentrator°</v>
          </cell>
          <cell r="G719">
            <v>2022</v>
          </cell>
          <cell r="H719">
            <v>1.86</v>
          </cell>
        </row>
        <row r="720">
          <cell r="A720" t="str">
            <v>2024M9Location_Rustenburg Base Metal Refiners</v>
          </cell>
          <cell r="B720" t="str">
            <v>M9</v>
          </cell>
          <cell r="C720" t="str">
            <v>Rate per million hours worked</v>
          </cell>
          <cell r="F720" t="str">
            <v>Rustenburg Base Metal Refiners</v>
          </cell>
          <cell r="G720">
            <v>2024</v>
          </cell>
          <cell r="H720">
            <v>1.1399999999999999</v>
          </cell>
        </row>
        <row r="721">
          <cell r="A721" t="str">
            <v>2023M9Location_Polokwane smelter</v>
          </cell>
          <cell r="B721" t="str">
            <v>M9</v>
          </cell>
          <cell r="C721" t="str">
            <v>Rate per million hours worked</v>
          </cell>
          <cell r="F721" t="str">
            <v>Polokwane smelter</v>
          </cell>
          <cell r="G721">
            <v>2023</v>
          </cell>
          <cell r="H721">
            <v>0</v>
          </cell>
        </row>
        <row r="722">
          <cell r="A722" t="str">
            <v>2023M9Location_Rustenburg Base Metal Refiners</v>
          </cell>
          <cell r="B722" t="str">
            <v>M9</v>
          </cell>
          <cell r="C722" t="str">
            <v>Rate per million hours worked</v>
          </cell>
          <cell r="F722" t="str">
            <v>Rustenburg Base Metal Refiners</v>
          </cell>
          <cell r="G722">
            <v>2023</v>
          </cell>
          <cell r="H722">
            <v>2.39</v>
          </cell>
        </row>
        <row r="723">
          <cell r="A723" t="str">
            <v>2023M9Location_Greenfield projects"</v>
          </cell>
          <cell r="B723" t="str">
            <v>M9</v>
          </cell>
          <cell r="C723" t="str">
            <v>Rate per million hours worked</v>
          </cell>
          <cell r="F723" t="str">
            <v>Greenfield projects"</v>
          </cell>
          <cell r="G723">
            <v>2023</v>
          </cell>
          <cell r="H723">
            <v>1.79</v>
          </cell>
        </row>
        <row r="724">
          <cell r="A724" t="str">
            <v>2023M9Location_Tumela mine</v>
          </cell>
          <cell r="B724" t="str">
            <v>M9</v>
          </cell>
          <cell r="C724" t="str">
            <v>Rate per million hours worked</v>
          </cell>
          <cell r="F724" t="str">
            <v>Tumela mine</v>
          </cell>
          <cell r="G724">
            <v>2023</v>
          </cell>
          <cell r="H724">
            <v>2.57</v>
          </cell>
        </row>
        <row r="725">
          <cell r="A725" t="str">
            <v>2024M9Location_Mogalakwena Mine°</v>
          </cell>
          <cell r="B725" t="str">
            <v>M9</v>
          </cell>
          <cell r="C725" t="str">
            <v>Rate per million hours worked</v>
          </cell>
          <cell r="F725" t="str">
            <v>Mogalakwena Mine°</v>
          </cell>
          <cell r="G725">
            <v>2024</v>
          </cell>
          <cell r="H725">
            <v>0.37</v>
          </cell>
        </row>
        <row r="726">
          <cell r="A726" t="str">
            <v>2024M9Location_Mototolo Mine’</v>
          </cell>
          <cell r="B726" t="str">
            <v>M9</v>
          </cell>
          <cell r="C726" t="str">
            <v>Rate per million hours worked</v>
          </cell>
          <cell r="F726" t="str">
            <v>Mototolo Mine’</v>
          </cell>
          <cell r="G726">
            <v>2024</v>
          </cell>
          <cell r="H726">
            <v>1.64</v>
          </cell>
        </row>
        <row r="727">
          <cell r="A727" t="str">
            <v>2023M9Location_Mototolo concentrator°</v>
          </cell>
          <cell r="B727" t="str">
            <v>M9</v>
          </cell>
          <cell r="C727" t="str">
            <v>Rate per million hours worked</v>
          </cell>
          <cell r="F727" t="str">
            <v>Mototolo concentrator°</v>
          </cell>
          <cell r="G727">
            <v>2023</v>
          </cell>
          <cell r="H727">
            <v>0</v>
          </cell>
        </row>
        <row r="728">
          <cell r="A728" t="str">
            <v>2022M9Location_Waterval smelter</v>
          </cell>
          <cell r="B728" t="str">
            <v>M9</v>
          </cell>
          <cell r="F728" t="str">
            <v>Waterval smelter</v>
          </cell>
          <cell r="G728">
            <v>2022</v>
          </cell>
          <cell r="H728">
            <v>3.55</v>
          </cell>
        </row>
        <row r="729">
          <cell r="A729" t="str">
            <v>2023M9Location_Amandelbult concentrators*</v>
          </cell>
          <cell r="B729" t="str">
            <v>M9</v>
          </cell>
          <cell r="C729" t="str">
            <v>Rate per million hours worked</v>
          </cell>
          <cell r="F729" t="str">
            <v>Amandelbult concentrators*</v>
          </cell>
          <cell r="G729">
            <v>2023</v>
          </cell>
          <cell r="H729">
            <v>1.38</v>
          </cell>
        </row>
        <row r="730">
          <cell r="A730" t="str">
            <v>2023M9Location_Mortimer smelter</v>
          </cell>
          <cell r="B730" t="str">
            <v>M9</v>
          </cell>
          <cell r="C730" t="str">
            <v>Rate per million hours worked</v>
          </cell>
          <cell r="F730" t="str">
            <v>Mortimer smelter</v>
          </cell>
          <cell r="G730">
            <v>2023</v>
          </cell>
          <cell r="H730">
            <v>1.47</v>
          </cell>
        </row>
        <row r="731">
          <cell r="A731" t="str">
            <v>2024M9Location_Precious Metals Refinery</v>
          </cell>
          <cell r="B731" t="str">
            <v>M9</v>
          </cell>
          <cell r="C731" t="str">
            <v>Rate per million hours worked</v>
          </cell>
          <cell r="F731" t="str">
            <v>Precious Metals Refinery</v>
          </cell>
          <cell r="G731">
            <v>2024</v>
          </cell>
          <cell r="H731">
            <v>1.43</v>
          </cell>
        </row>
        <row r="732">
          <cell r="A732" t="str">
            <v>2022M9Location_Precious Metals Refinery</v>
          </cell>
          <cell r="B732" t="str">
            <v>M9</v>
          </cell>
          <cell r="F732" t="str">
            <v>Precious Metals Refinery</v>
          </cell>
          <cell r="G732">
            <v>2022</v>
          </cell>
          <cell r="H732">
            <v>1.03</v>
          </cell>
        </row>
        <row r="733">
          <cell r="A733" t="str">
            <v>2023M9Location_Waterval smelter</v>
          </cell>
          <cell r="B733" t="str">
            <v>M9</v>
          </cell>
          <cell r="C733" t="str">
            <v>Rate per million hours worked</v>
          </cell>
          <cell r="F733" t="str">
            <v>Waterval smelter</v>
          </cell>
          <cell r="G733">
            <v>2023</v>
          </cell>
          <cell r="H733">
            <v>1.83</v>
          </cell>
        </row>
        <row r="734">
          <cell r="A734" t="str">
            <v>2022M9Location_Tumela mine</v>
          </cell>
          <cell r="B734" t="str">
            <v>M9</v>
          </cell>
          <cell r="F734" t="str">
            <v>Tumela mine</v>
          </cell>
          <cell r="G734">
            <v>2022</v>
          </cell>
          <cell r="H734">
            <v>3.6</v>
          </cell>
        </row>
        <row r="735">
          <cell r="A735" t="str">
            <v>2023M9Location_Precious Metals Refinery</v>
          </cell>
          <cell r="B735" t="str">
            <v>M9</v>
          </cell>
          <cell r="C735" t="str">
            <v>Rate per million hours worked</v>
          </cell>
          <cell r="F735" t="str">
            <v>Precious Metals Refinery</v>
          </cell>
          <cell r="G735">
            <v>2023</v>
          </cell>
          <cell r="H735">
            <v>2.82</v>
          </cell>
        </row>
        <row r="736">
          <cell r="A736" t="str">
            <v>2023M9Location_Unki concentrator</v>
          </cell>
          <cell r="B736" t="str">
            <v>M9</v>
          </cell>
          <cell r="C736" t="str">
            <v>Rate per million hours worked</v>
          </cell>
          <cell r="F736" t="str">
            <v>Unki concentrator</v>
          </cell>
          <cell r="G736">
            <v>2023</v>
          </cell>
          <cell r="H736">
            <v>0</v>
          </cell>
        </row>
        <row r="737">
          <cell r="A737" t="str">
            <v>2024M20Risk Factors_Material Handling</v>
          </cell>
          <cell r="B737" t="str">
            <v>M20</v>
          </cell>
          <cell r="F737" t="str">
            <v>Material Handling</v>
          </cell>
          <cell r="G737">
            <v>2024</v>
          </cell>
          <cell r="H737">
            <v>0</v>
          </cell>
        </row>
        <row r="738">
          <cell r="A738" t="str">
            <v>2023M20Risk Factors_COVID-19 exposure</v>
          </cell>
          <cell r="B738" t="str">
            <v>M20</v>
          </cell>
          <cell r="F738" t="str">
            <v>COVID-19 exposure</v>
          </cell>
          <cell r="G738">
            <v>2023</v>
          </cell>
          <cell r="H738">
            <v>0</v>
          </cell>
        </row>
        <row r="739">
          <cell r="A739" t="str">
            <v>2024M20Risk Factors_Falling or Dropped Objects</v>
          </cell>
          <cell r="B739" t="str">
            <v>M20</v>
          </cell>
          <cell r="F739" t="str">
            <v>Falling or Dropped Objects</v>
          </cell>
          <cell r="G739">
            <v>2024</v>
          </cell>
          <cell r="H739">
            <v>0</v>
          </cell>
        </row>
        <row r="740">
          <cell r="A740" t="str">
            <v>2023M20Risk Factors_Vertical Conveyance</v>
          </cell>
          <cell r="B740" t="str">
            <v>M20</v>
          </cell>
          <cell r="F740" t="str">
            <v>Vertical Conveyance</v>
          </cell>
          <cell r="G740">
            <v>2023</v>
          </cell>
          <cell r="H740">
            <v>0</v>
          </cell>
        </row>
        <row r="741">
          <cell r="A741" t="str">
            <v>2024M20Risk Factors_Weather</v>
          </cell>
          <cell r="B741" t="str">
            <v>M20</v>
          </cell>
          <cell r="F741" t="str">
            <v>Weather</v>
          </cell>
          <cell r="G741">
            <v>2024</v>
          </cell>
          <cell r="H741">
            <v>0</v>
          </cell>
        </row>
        <row r="742">
          <cell r="A742" t="str">
            <v>2023M20Risk Factors_Aviation</v>
          </cell>
          <cell r="B742" t="str">
            <v>M20</v>
          </cell>
          <cell r="F742" t="str">
            <v>Aviation</v>
          </cell>
          <cell r="G742">
            <v>2023</v>
          </cell>
          <cell r="H742">
            <v>0</v>
          </cell>
        </row>
        <row r="743">
          <cell r="A743" t="str">
            <v>2024M20Risk Factors_Other</v>
          </cell>
          <cell r="B743" t="str">
            <v>M20</v>
          </cell>
          <cell r="F743" t="str">
            <v>Other</v>
          </cell>
          <cell r="G743">
            <v>2024</v>
          </cell>
          <cell r="H743">
            <v>0</v>
          </cell>
        </row>
        <row r="744">
          <cell r="A744" t="str">
            <v>2023M20Risk Factors_Assault / Violence &amp; Crime</v>
          </cell>
          <cell r="B744" t="str">
            <v>M20</v>
          </cell>
          <cell r="F744" t="str">
            <v>Assault / Violence &amp; Crime</v>
          </cell>
          <cell r="G744">
            <v>2023</v>
          </cell>
          <cell r="H744">
            <v>0</v>
          </cell>
        </row>
        <row r="745">
          <cell r="A745" t="str">
            <v>2024M20Risk Factors_Harmful Substances &amp; Environments</v>
          </cell>
          <cell r="B745" t="str">
            <v>M20</v>
          </cell>
          <cell r="F745" t="str">
            <v>Harmful Substances &amp; Environments</v>
          </cell>
          <cell r="G745">
            <v>2024</v>
          </cell>
          <cell r="H745">
            <v>0</v>
          </cell>
        </row>
        <row r="746">
          <cell r="A746" t="str">
            <v>2023M20Risk Factors_Uncontrolled Release of Energy</v>
          </cell>
          <cell r="B746" t="str">
            <v>M20</v>
          </cell>
          <cell r="F746" t="str">
            <v>Uncontrolled Release of Energy</v>
          </cell>
          <cell r="G746">
            <v>2023</v>
          </cell>
          <cell r="H746">
            <v>0</v>
          </cell>
        </row>
        <row r="747">
          <cell r="A747" t="str">
            <v>2023M20Risk Factors_Harmful Substances &amp; Environments</v>
          </cell>
          <cell r="B747" t="str">
            <v>M20</v>
          </cell>
          <cell r="F747" t="str">
            <v>Harmful Substances &amp; Environments</v>
          </cell>
          <cell r="G747">
            <v>2023</v>
          </cell>
          <cell r="H747">
            <v>0</v>
          </cell>
        </row>
        <row r="748">
          <cell r="A748" t="str">
            <v>2023M20Risk Factors_Mobile Equipment</v>
          </cell>
          <cell r="B748" t="str">
            <v>M20</v>
          </cell>
          <cell r="F748" t="str">
            <v>Mobile Equipment</v>
          </cell>
          <cell r="G748">
            <v>2023</v>
          </cell>
          <cell r="H748">
            <v>0</v>
          </cell>
        </row>
        <row r="749">
          <cell r="A749" t="str">
            <v>2023M20Risk Factors_Injections / Stings &amp; Bites</v>
          </cell>
          <cell r="B749" t="str">
            <v>M20</v>
          </cell>
          <cell r="F749" t="str">
            <v>Injections / Stings &amp; Bites</v>
          </cell>
          <cell r="G749">
            <v>2023</v>
          </cell>
          <cell r="H749">
            <v>0</v>
          </cell>
        </row>
        <row r="750">
          <cell r="A750" t="str">
            <v>2024M20Risk Factors_"Fall of Ground (Underground)"</v>
          </cell>
          <cell r="B750" t="str">
            <v>M20</v>
          </cell>
          <cell r="F750" t="str">
            <v>"Fall of Ground (Underground)"</v>
          </cell>
          <cell r="G750">
            <v>2024</v>
          </cell>
          <cell r="H750">
            <v>0</v>
          </cell>
        </row>
        <row r="751">
          <cell r="A751" t="str">
            <v>2024M20Risk Factors_COVID-19 exposure</v>
          </cell>
          <cell r="B751" t="str">
            <v>M20</v>
          </cell>
          <cell r="F751" t="str">
            <v>COVID-19 exposure</v>
          </cell>
          <cell r="G751">
            <v>2024</v>
          </cell>
          <cell r="H751">
            <v>0</v>
          </cell>
        </row>
        <row r="752">
          <cell r="A752" t="str">
            <v>2023M20Risk Factors_"Rolling or Sliding Rock / Material (Open Pit /  Open Cast)"</v>
          </cell>
          <cell r="B752" t="str">
            <v>M20</v>
          </cell>
          <cell r="F752" t="str">
            <v>"Rolling or Sliding Rock / Material (Open Pit /  Open Cast)"</v>
          </cell>
          <cell r="G752">
            <v>2023</v>
          </cell>
          <cell r="H752">
            <v>0</v>
          </cell>
        </row>
        <row r="753">
          <cell r="A753" t="str">
            <v>2024M20Risk Factors_Inrush / Inundation &amp; Engulfment</v>
          </cell>
          <cell r="B753" t="str">
            <v>M20</v>
          </cell>
          <cell r="F753" t="str">
            <v>Inrush / Inundation &amp; Engulfment</v>
          </cell>
          <cell r="G753">
            <v>2024</v>
          </cell>
          <cell r="H753">
            <v>0</v>
          </cell>
        </row>
        <row r="754">
          <cell r="A754" t="str">
            <v>2023M20Risk Factors_Moving Machinery</v>
          </cell>
          <cell r="B754" t="str">
            <v>M20</v>
          </cell>
          <cell r="F754" t="str">
            <v>Moving Machinery</v>
          </cell>
          <cell r="G754">
            <v>2023</v>
          </cell>
          <cell r="H754">
            <v>0</v>
          </cell>
        </row>
        <row r="755">
          <cell r="A755" t="str">
            <v>2024M20Risk Factors_Uncontrolled Release of Energy</v>
          </cell>
          <cell r="B755" t="str">
            <v>M20</v>
          </cell>
          <cell r="F755" t="str">
            <v>Uncontrolled Release of Energy</v>
          </cell>
          <cell r="G755">
            <v>2024</v>
          </cell>
          <cell r="H755">
            <v>0</v>
          </cell>
        </row>
        <row r="756">
          <cell r="A756" t="str">
            <v>2023M20Risk Factors_Material Handling</v>
          </cell>
          <cell r="B756" t="str">
            <v>M20</v>
          </cell>
          <cell r="F756" t="str">
            <v>Material Handling</v>
          </cell>
          <cell r="G756">
            <v>2023</v>
          </cell>
          <cell r="H756">
            <v>0</v>
          </cell>
        </row>
        <row r="757">
          <cell r="A757" t="str">
            <v>2024M20Risk Factors_Subsidence or Caving</v>
          </cell>
          <cell r="B757" t="str">
            <v>M20</v>
          </cell>
          <cell r="F757" t="str">
            <v>Subsidence or Caving</v>
          </cell>
          <cell r="G757">
            <v>2024</v>
          </cell>
          <cell r="H757">
            <v>0</v>
          </cell>
        </row>
        <row r="758">
          <cell r="A758" t="str">
            <v>2024M20Risk Factors_Hand &amp; Power Tools</v>
          </cell>
          <cell r="B758" t="str">
            <v>M20</v>
          </cell>
          <cell r="F758" t="str">
            <v>Hand &amp; Power Tools</v>
          </cell>
          <cell r="G758">
            <v>2024</v>
          </cell>
          <cell r="H758">
            <v>0</v>
          </cell>
        </row>
        <row r="759">
          <cell r="A759" t="str">
            <v>2024M20Risk Factors_Mobile Equipment</v>
          </cell>
          <cell r="B759" t="str">
            <v>M20</v>
          </cell>
          <cell r="F759" t="str">
            <v>Mobile Equipment</v>
          </cell>
          <cell r="G759">
            <v>2024</v>
          </cell>
          <cell r="H759">
            <v>0</v>
          </cell>
        </row>
        <row r="760">
          <cell r="A760" t="str">
            <v>2024M20Risk Factors_Moving Machinery</v>
          </cell>
          <cell r="B760" t="str">
            <v>M20</v>
          </cell>
          <cell r="F760" t="str">
            <v>Moving Machinery</v>
          </cell>
          <cell r="G760">
            <v>2024</v>
          </cell>
          <cell r="H760">
            <v>0</v>
          </cell>
        </row>
        <row r="761">
          <cell r="A761" t="str">
            <v>2023M20Risk Factors_Fire or Explosion</v>
          </cell>
          <cell r="B761" t="str">
            <v>M20</v>
          </cell>
          <cell r="F761" t="str">
            <v>Fire or Explosion</v>
          </cell>
          <cell r="G761">
            <v>2023</v>
          </cell>
          <cell r="H761">
            <v>0</v>
          </cell>
        </row>
        <row r="762">
          <cell r="A762" t="str">
            <v>2024M20Risk Factors_Explosives Management</v>
          </cell>
          <cell r="B762" t="str">
            <v>M20</v>
          </cell>
          <cell r="F762" t="str">
            <v>Explosives Management</v>
          </cell>
          <cell r="G762">
            <v>2024</v>
          </cell>
          <cell r="H762">
            <v>0</v>
          </cell>
        </row>
        <row r="763">
          <cell r="A763" t="str">
            <v>2023M20Risk Factors_Weather</v>
          </cell>
          <cell r="B763" t="str">
            <v>M20</v>
          </cell>
          <cell r="F763" t="str">
            <v>Weather</v>
          </cell>
          <cell r="G763">
            <v>2023</v>
          </cell>
          <cell r="H763">
            <v>0</v>
          </cell>
        </row>
        <row r="764">
          <cell r="A764" t="str">
            <v>2024M20Risk Factors_Fire or Explosion</v>
          </cell>
          <cell r="B764" t="str">
            <v>M20</v>
          </cell>
          <cell r="F764" t="str">
            <v>Fire or Explosion</v>
          </cell>
          <cell r="G764">
            <v>2024</v>
          </cell>
          <cell r="H764">
            <v>0</v>
          </cell>
        </row>
        <row r="765">
          <cell r="A765" t="str">
            <v>2024M20Risk Factors_Assault / Violence &amp; Crime</v>
          </cell>
          <cell r="B765" t="str">
            <v>M20</v>
          </cell>
          <cell r="F765" t="str">
            <v>Assault / Violence &amp; Crime</v>
          </cell>
          <cell r="G765">
            <v>2024</v>
          </cell>
          <cell r="H765">
            <v>0</v>
          </cell>
        </row>
        <row r="766">
          <cell r="A766" t="str">
            <v>2023M20Risk Factors_Other</v>
          </cell>
          <cell r="B766" t="str">
            <v>M20</v>
          </cell>
          <cell r="F766" t="str">
            <v>Other</v>
          </cell>
          <cell r="G766">
            <v>2023</v>
          </cell>
          <cell r="H766">
            <v>0</v>
          </cell>
        </row>
        <row r="767">
          <cell r="A767" t="str">
            <v>2023M20Risk Factors_"Fall of Ground (Underground)"</v>
          </cell>
          <cell r="B767" t="str">
            <v>M20</v>
          </cell>
          <cell r="F767" t="str">
            <v>"Fall of Ground (Underground)"</v>
          </cell>
          <cell r="G767">
            <v>2023</v>
          </cell>
          <cell r="H767">
            <v>0</v>
          </cell>
        </row>
        <row r="768">
          <cell r="A768" t="str">
            <v>2024M20Risk Factors_Slip / Trip &amp; Fall</v>
          </cell>
          <cell r="B768" t="str">
            <v>M20</v>
          </cell>
          <cell r="F768" t="str">
            <v>Slip / Trip &amp; Fall</v>
          </cell>
          <cell r="G768">
            <v>2024</v>
          </cell>
          <cell r="H768">
            <v>0</v>
          </cell>
        </row>
        <row r="769">
          <cell r="A769" t="str">
            <v>2023M20Risk Factors_Subsidence or Caving</v>
          </cell>
          <cell r="B769" t="str">
            <v>M20</v>
          </cell>
          <cell r="F769" t="str">
            <v>Subsidence or Caving</v>
          </cell>
          <cell r="G769">
            <v>2023</v>
          </cell>
          <cell r="H769">
            <v>0</v>
          </cell>
        </row>
        <row r="770">
          <cell r="A770" t="str">
            <v>2024M20Risk Factors_Fall from Heights</v>
          </cell>
          <cell r="B770" t="str">
            <v>M20</v>
          </cell>
          <cell r="F770" t="str">
            <v>Fall from Heights</v>
          </cell>
          <cell r="G770">
            <v>2024</v>
          </cell>
          <cell r="H770">
            <v>0</v>
          </cell>
        </row>
        <row r="771">
          <cell r="A771" t="str">
            <v>2023M20Risk Factors_Inrush / Inundation &amp; Engulfment</v>
          </cell>
          <cell r="B771" t="str">
            <v>M20</v>
          </cell>
          <cell r="F771" t="str">
            <v>Inrush / Inundation &amp; Engulfment</v>
          </cell>
          <cell r="G771">
            <v>2023</v>
          </cell>
          <cell r="H771">
            <v>0</v>
          </cell>
        </row>
        <row r="772">
          <cell r="A772" t="str">
            <v>2023M20Risk Factors_Hand &amp; Power Tools</v>
          </cell>
          <cell r="B772" t="str">
            <v>M20</v>
          </cell>
          <cell r="F772" t="str">
            <v>Hand &amp; Power Tools</v>
          </cell>
          <cell r="G772">
            <v>2023</v>
          </cell>
          <cell r="H772">
            <v>0</v>
          </cell>
        </row>
        <row r="773">
          <cell r="A773" t="str">
            <v>2023M20Risk Factors_Fall from Heights</v>
          </cell>
          <cell r="B773" t="str">
            <v>M20</v>
          </cell>
          <cell r="F773" t="str">
            <v>Fall from Heights</v>
          </cell>
          <cell r="G773">
            <v>2023</v>
          </cell>
          <cell r="H773">
            <v>0</v>
          </cell>
        </row>
        <row r="774">
          <cell r="A774" t="str">
            <v>2024M20Risk Factors_Vertical Conveyance</v>
          </cell>
          <cell r="B774" t="str">
            <v>M20</v>
          </cell>
          <cell r="F774" t="str">
            <v>Vertical Conveyance</v>
          </cell>
          <cell r="G774">
            <v>2024</v>
          </cell>
          <cell r="H774">
            <v>0</v>
          </cell>
        </row>
        <row r="775">
          <cell r="A775" t="str">
            <v>2024M20Risk Factors_"Rolling or Sliding Rock / Material (Open Pit /  Open Cast)"</v>
          </cell>
          <cell r="B775" t="str">
            <v>M20</v>
          </cell>
          <cell r="F775" t="str">
            <v>"Rolling or Sliding Rock / Material (Open Pit /  Open Cast)"</v>
          </cell>
          <cell r="G775">
            <v>2024</v>
          </cell>
          <cell r="H775">
            <v>0</v>
          </cell>
        </row>
        <row r="776">
          <cell r="A776" t="str">
            <v>2024M20Risk Factors_Aviation</v>
          </cell>
          <cell r="B776" t="str">
            <v>M20</v>
          </cell>
          <cell r="F776" t="str">
            <v>Aviation</v>
          </cell>
          <cell r="G776">
            <v>2024</v>
          </cell>
          <cell r="H776">
            <v>0</v>
          </cell>
        </row>
        <row r="777">
          <cell r="A777" t="str">
            <v>2023M20Risk Factors_Slip / Trip &amp; Fall</v>
          </cell>
          <cell r="B777" t="str">
            <v>M20</v>
          </cell>
          <cell r="F777" t="str">
            <v>Slip / Trip &amp; Fall</v>
          </cell>
          <cell r="G777">
            <v>2023</v>
          </cell>
          <cell r="H777">
            <v>0</v>
          </cell>
        </row>
        <row r="778">
          <cell r="A778" t="str">
            <v>2023M20Risk Factors_Falling or Dropped Objects</v>
          </cell>
          <cell r="B778" t="str">
            <v>M20</v>
          </cell>
          <cell r="F778" t="str">
            <v>Falling or Dropped Objects</v>
          </cell>
          <cell r="G778">
            <v>2023</v>
          </cell>
          <cell r="H778">
            <v>0</v>
          </cell>
        </row>
        <row r="779">
          <cell r="A779" t="str">
            <v>2023M20Risk Factors_Explosives Management</v>
          </cell>
          <cell r="B779" t="str">
            <v>M20</v>
          </cell>
          <cell r="F779" t="str">
            <v>Explosives Management</v>
          </cell>
          <cell r="G779">
            <v>2023</v>
          </cell>
          <cell r="H779">
            <v>0</v>
          </cell>
        </row>
        <row r="780">
          <cell r="A780" t="str">
            <v>2024M20Risk Factors_Injections / Stings &amp; Bites</v>
          </cell>
          <cell r="B780" t="str">
            <v>M20</v>
          </cell>
          <cell r="F780" t="str">
            <v>Injections / Stings &amp; Bites</v>
          </cell>
          <cell r="G780">
            <v>2024</v>
          </cell>
          <cell r="H780">
            <v>0</v>
          </cell>
        </row>
        <row r="781">
          <cell r="A781" t="str">
            <v>2024M21Risk Factors_Subsidence or Caving</v>
          </cell>
          <cell r="B781" t="str">
            <v>M21</v>
          </cell>
          <cell r="F781" t="str">
            <v>Subsidence or Caving</v>
          </cell>
          <cell r="G781">
            <v>2024</v>
          </cell>
          <cell r="H781">
            <v>0</v>
          </cell>
        </row>
        <row r="782">
          <cell r="A782" t="str">
            <v>2023M21Risk Factors_Fall from Heights</v>
          </cell>
          <cell r="B782" t="str">
            <v>M21</v>
          </cell>
          <cell r="F782" t="str">
            <v>Fall from Heights</v>
          </cell>
          <cell r="G782">
            <v>2023</v>
          </cell>
          <cell r="H782">
            <v>0</v>
          </cell>
        </row>
        <row r="783">
          <cell r="A783" t="str">
            <v>2023M21Risk Factors_"Fall of Ground (Underground)"</v>
          </cell>
          <cell r="B783" t="str">
            <v>M21</v>
          </cell>
          <cell r="F783" t="str">
            <v>"Fall of Ground (Underground)"</v>
          </cell>
          <cell r="G783">
            <v>2023</v>
          </cell>
          <cell r="H783">
            <v>0</v>
          </cell>
        </row>
        <row r="784">
          <cell r="A784" t="str">
            <v>2023M21Risk Factors_Slip / Trip &amp; Fall</v>
          </cell>
          <cell r="B784" t="str">
            <v>M21</v>
          </cell>
          <cell r="F784" t="str">
            <v>Slip / Trip &amp; Fall</v>
          </cell>
          <cell r="G784">
            <v>2023</v>
          </cell>
          <cell r="H784">
            <v>0</v>
          </cell>
        </row>
        <row r="785">
          <cell r="A785" t="str">
            <v>2024M21Risk Factors_Other</v>
          </cell>
          <cell r="B785" t="str">
            <v>M21</v>
          </cell>
          <cell r="F785" t="str">
            <v>Other</v>
          </cell>
          <cell r="G785">
            <v>2024</v>
          </cell>
          <cell r="H785">
            <v>0</v>
          </cell>
        </row>
        <row r="786">
          <cell r="A786" t="str">
            <v>2024M21Risk Factors_Fire or Explosion</v>
          </cell>
          <cell r="B786" t="str">
            <v>M21</v>
          </cell>
          <cell r="F786" t="str">
            <v>Fire or Explosion</v>
          </cell>
          <cell r="G786">
            <v>2024</v>
          </cell>
          <cell r="H786">
            <v>0</v>
          </cell>
        </row>
        <row r="787">
          <cell r="A787" t="str">
            <v>2024M21Risk Factors_Vertical Conveyance</v>
          </cell>
          <cell r="B787" t="str">
            <v>M21</v>
          </cell>
          <cell r="F787" t="str">
            <v>Vertical Conveyance</v>
          </cell>
          <cell r="G787">
            <v>2024</v>
          </cell>
          <cell r="H787">
            <v>0</v>
          </cell>
        </row>
        <row r="788">
          <cell r="A788" t="str">
            <v>2024M21Risk Factors_Hand &amp; Power Tools</v>
          </cell>
          <cell r="B788" t="str">
            <v>M21</v>
          </cell>
          <cell r="F788" t="str">
            <v>Hand &amp; Power Tools</v>
          </cell>
          <cell r="G788">
            <v>2024</v>
          </cell>
          <cell r="H788">
            <v>0</v>
          </cell>
        </row>
        <row r="789">
          <cell r="A789" t="str">
            <v>2023M21Risk Factors_Assault / Violence &amp; Crime</v>
          </cell>
          <cell r="B789" t="str">
            <v>M21</v>
          </cell>
          <cell r="F789" t="str">
            <v>Assault / Violence &amp; Crime</v>
          </cell>
          <cell r="G789">
            <v>2023</v>
          </cell>
          <cell r="H789">
            <v>0</v>
          </cell>
        </row>
        <row r="790">
          <cell r="A790" t="str">
            <v>2024M21Risk Factors_"Fall of Ground (Underground)"</v>
          </cell>
          <cell r="B790" t="str">
            <v>M21</v>
          </cell>
          <cell r="F790" t="str">
            <v>"Fall of Ground (Underground)"</v>
          </cell>
          <cell r="G790">
            <v>2024</v>
          </cell>
          <cell r="H790">
            <v>0</v>
          </cell>
        </row>
        <row r="791">
          <cell r="A791" t="str">
            <v>2024M21Risk Factors_Slip / Trip &amp; Fall</v>
          </cell>
          <cell r="B791" t="str">
            <v>M21</v>
          </cell>
          <cell r="F791" t="str">
            <v>Slip / Trip &amp; Fall</v>
          </cell>
          <cell r="G791">
            <v>2024</v>
          </cell>
          <cell r="H791">
            <v>0</v>
          </cell>
        </row>
        <row r="792">
          <cell r="A792" t="str">
            <v>2024M21Risk Factors_Harmful Substances &amp; Environments</v>
          </cell>
          <cell r="B792" t="str">
            <v>M21</v>
          </cell>
          <cell r="F792" t="str">
            <v>Harmful Substances &amp; Environments</v>
          </cell>
          <cell r="G792">
            <v>2024</v>
          </cell>
          <cell r="H792">
            <v>0</v>
          </cell>
        </row>
        <row r="793">
          <cell r="A793" t="str">
            <v>2024M21Risk Factors_Assault / Violence &amp; Crime</v>
          </cell>
          <cell r="B793" t="str">
            <v>M21</v>
          </cell>
          <cell r="F793" t="str">
            <v>Assault / Violence &amp; Crime</v>
          </cell>
          <cell r="G793">
            <v>2024</v>
          </cell>
          <cell r="H793">
            <v>0</v>
          </cell>
        </row>
        <row r="794">
          <cell r="A794" t="str">
            <v>2024M21Risk Factors_Aviation</v>
          </cell>
          <cell r="B794" t="str">
            <v>M21</v>
          </cell>
          <cell r="F794" t="str">
            <v>Aviation</v>
          </cell>
          <cell r="G794">
            <v>2024</v>
          </cell>
          <cell r="H794">
            <v>0</v>
          </cell>
        </row>
        <row r="795">
          <cell r="A795" t="str">
            <v>2024M21Risk Factors_Injections / Stings &amp; Bites</v>
          </cell>
          <cell r="B795" t="str">
            <v>M21</v>
          </cell>
          <cell r="F795" t="str">
            <v>Injections / Stings &amp; Bites</v>
          </cell>
          <cell r="G795">
            <v>2024</v>
          </cell>
          <cell r="H795">
            <v>0</v>
          </cell>
        </row>
        <row r="796">
          <cell r="A796" t="str">
            <v>2024M21Risk Factors_COVID-19 exposure</v>
          </cell>
          <cell r="B796" t="str">
            <v>M21</v>
          </cell>
          <cell r="F796" t="str">
            <v>COVID-19 exposure</v>
          </cell>
          <cell r="G796">
            <v>2024</v>
          </cell>
          <cell r="H796">
            <v>0</v>
          </cell>
        </row>
        <row r="797">
          <cell r="A797" t="str">
            <v>2024M21Risk Factors_Inrush / Inundation &amp; Engulfment</v>
          </cell>
          <cell r="B797" t="str">
            <v>M21</v>
          </cell>
          <cell r="F797" t="str">
            <v>Inrush / Inundation &amp; Engulfment</v>
          </cell>
          <cell r="G797">
            <v>2024</v>
          </cell>
          <cell r="H797">
            <v>0</v>
          </cell>
        </row>
        <row r="798">
          <cell r="A798" t="str">
            <v>2023M21Risk Factors_Vertical Conveyance</v>
          </cell>
          <cell r="B798" t="str">
            <v>M21</v>
          </cell>
          <cell r="F798" t="str">
            <v>Vertical Conveyance</v>
          </cell>
          <cell r="G798">
            <v>2023</v>
          </cell>
          <cell r="H798">
            <v>0</v>
          </cell>
        </row>
        <row r="799">
          <cell r="A799" t="str">
            <v>2023M21Risk Factors_Injections / Stings &amp; Bites</v>
          </cell>
          <cell r="B799" t="str">
            <v>M21</v>
          </cell>
          <cell r="F799" t="str">
            <v>Injections / Stings &amp; Bites</v>
          </cell>
          <cell r="G799">
            <v>2023</v>
          </cell>
          <cell r="H799">
            <v>0</v>
          </cell>
        </row>
        <row r="800">
          <cell r="A800" t="str">
            <v>2024M21Risk Factors_"Rolling or Sliding Rock / Material (Open Pit /  Open Cast)"</v>
          </cell>
          <cell r="B800" t="str">
            <v>M21</v>
          </cell>
          <cell r="F800" t="str">
            <v>"Rolling or Sliding Rock / Material (Open Pit /  Open Cast)"</v>
          </cell>
          <cell r="G800">
            <v>2024</v>
          </cell>
          <cell r="H800">
            <v>0</v>
          </cell>
        </row>
        <row r="801">
          <cell r="A801" t="str">
            <v>2024M21Risk Factors_Fall from Heights</v>
          </cell>
          <cell r="B801" t="str">
            <v>M21</v>
          </cell>
          <cell r="F801" t="str">
            <v>Fall from Heights</v>
          </cell>
          <cell r="G801">
            <v>2024</v>
          </cell>
          <cell r="H801">
            <v>2</v>
          </cell>
        </row>
        <row r="802">
          <cell r="A802" t="str">
            <v>2024M21Risk Factors_Moving Machinery</v>
          </cell>
          <cell r="B802" t="str">
            <v>M21</v>
          </cell>
          <cell r="F802" t="str">
            <v>Moving Machinery</v>
          </cell>
          <cell r="G802">
            <v>2024</v>
          </cell>
          <cell r="H802">
            <v>1</v>
          </cell>
        </row>
        <row r="803">
          <cell r="A803" t="str">
            <v>2024M21Risk Factors_Weather</v>
          </cell>
          <cell r="B803" t="str">
            <v>M21</v>
          </cell>
          <cell r="F803" t="str">
            <v>Weather</v>
          </cell>
          <cell r="G803">
            <v>2024</v>
          </cell>
          <cell r="H803">
            <v>0</v>
          </cell>
        </row>
        <row r="804">
          <cell r="A804" t="str">
            <v>2024M21Risk Factors_Falling or Dropped Objects</v>
          </cell>
          <cell r="B804" t="str">
            <v>M21</v>
          </cell>
          <cell r="F804" t="str">
            <v>Falling or Dropped Objects</v>
          </cell>
          <cell r="G804">
            <v>2024</v>
          </cell>
          <cell r="H804">
            <v>0</v>
          </cell>
        </row>
        <row r="805">
          <cell r="A805" t="str">
            <v>2023M21Risk Factors_Falling or Dropped Objects</v>
          </cell>
          <cell r="B805" t="str">
            <v>M21</v>
          </cell>
          <cell r="F805" t="str">
            <v>Falling or Dropped Objects</v>
          </cell>
          <cell r="G805">
            <v>2023</v>
          </cell>
          <cell r="H805">
            <v>0</v>
          </cell>
        </row>
        <row r="806">
          <cell r="A806" t="str">
            <v>2023M21Risk Factors_Aviation</v>
          </cell>
          <cell r="B806" t="str">
            <v>M21</v>
          </cell>
          <cell r="F806" t="str">
            <v>Aviation</v>
          </cell>
          <cell r="G806">
            <v>2023</v>
          </cell>
          <cell r="H806">
            <v>0</v>
          </cell>
        </row>
        <row r="807">
          <cell r="A807" t="str">
            <v>2024M21Risk Factors_Explosives Management</v>
          </cell>
          <cell r="B807" t="str">
            <v>M21</v>
          </cell>
          <cell r="F807" t="str">
            <v>Explosives Management</v>
          </cell>
          <cell r="G807">
            <v>2024</v>
          </cell>
          <cell r="H807">
            <v>0</v>
          </cell>
        </row>
        <row r="808">
          <cell r="A808" t="str">
            <v>2023M21Risk Factors_Hand &amp; Power Tools</v>
          </cell>
          <cell r="B808" t="str">
            <v>M21</v>
          </cell>
          <cell r="F808" t="str">
            <v>Hand &amp; Power Tools</v>
          </cell>
          <cell r="G808">
            <v>2023</v>
          </cell>
          <cell r="H808">
            <v>0</v>
          </cell>
        </row>
        <row r="809">
          <cell r="A809" t="str">
            <v>2023M21Risk Factors_Explosives Management</v>
          </cell>
          <cell r="B809" t="str">
            <v>M21</v>
          </cell>
          <cell r="F809" t="str">
            <v>Explosives Management</v>
          </cell>
          <cell r="G809">
            <v>2023</v>
          </cell>
          <cell r="H809">
            <v>0</v>
          </cell>
        </row>
        <row r="810">
          <cell r="A810" t="str">
            <v>2024M21Risk Factors_Uncontrolled Release of Energy</v>
          </cell>
          <cell r="B810" t="str">
            <v>M21</v>
          </cell>
          <cell r="F810" t="str">
            <v>Uncontrolled Release of Energy</v>
          </cell>
          <cell r="G810">
            <v>2024</v>
          </cell>
          <cell r="H810">
            <v>0</v>
          </cell>
        </row>
        <row r="811">
          <cell r="A811" t="str">
            <v>2024M21Risk Factors_Mobile Equipment</v>
          </cell>
          <cell r="B811" t="str">
            <v>M21</v>
          </cell>
          <cell r="F811" t="str">
            <v>Mobile Equipment</v>
          </cell>
          <cell r="G811">
            <v>2024</v>
          </cell>
          <cell r="H811">
            <v>0</v>
          </cell>
        </row>
        <row r="812">
          <cell r="A812" t="str">
            <v>2024M21Risk Factors_Material Handling</v>
          </cell>
          <cell r="B812" t="str">
            <v>M21</v>
          </cell>
          <cell r="F812" t="str">
            <v>Material Handling</v>
          </cell>
          <cell r="G812">
            <v>2024</v>
          </cell>
          <cell r="H812">
            <v>0</v>
          </cell>
        </row>
        <row r="813">
          <cell r="A813" t="str">
            <v>2023M21Risk Factors_Fire or Explosion</v>
          </cell>
          <cell r="B813" t="str">
            <v>M21</v>
          </cell>
          <cell r="F813" t="str">
            <v>Fire or Explosion</v>
          </cell>
          <cell r="G813">
            <v>2023</v>
          </cell>
          <cell r="H813">
            <v>0</v>
          </cell>
        </row>
        <row r="814">
          <cell r="A814" t="str">
            <v>2023M21Risk Factors_Material Handling</v>
          </cell>
          <cell r="B814" t="str">
            <v>M21</v>
          </cell>
          <cell r="F814" t="str">
            <v>Material Handling</v>
          </cell>
          <cell r="G814">
            <v>2023</v>
          </cell>
          <cell r="H814">
            <v>0</v>
          </cell>
        </row>
        <row r="815">
          <cell r="A815" t="str">
            <v>2022M1BU_Anglo American Platinum Managed Operations</v>
          </cell>
          <cell r="B815" t="str">
            <v>M1</v>
          </cell>
          <cell r="F815" t="str">
            <v>Anglo American Platinum Managed Operations</v>
          </cell>
          <cell r="G815">
            <v>2022</v>
          </cell>
          <cell r="H815">
            <v>345</v>
          </cell>
        </row>
        <row r="816">
          <cell r="A816" t="str">
            <v>2024M1BU_Anglo American Platinum Managed Operations</v>
          </cell>
          <cell r="B816" t="str">
            <v>M1</v>
          </cell>
          <cell r="F816" t="str">
            <v>Anglo American Platinum Managed Operations</v>
          </cell>
          <cell r="G816">
            <v>2024</v>
          </cell>
          <cell r="H816">
            <v>273</v>
          </cell>
        </row>
        <row r="817">
          <cell r="A817" t="str">
            <v>2023M1BU_Anglo American Platinum Managed Operations</v>
          </cell>
          <cell r="B817" t="str">
            <v>M1</v>
          </cell>
          <cell r="F817" t="str">
            <v>Anglo American Platinum Managed Operations</v>
          </cell>
          <cell r="G817">
            <v>2023</v>
          </cell>
          <cell r="H817">
            <v>314</v>
          </cell>
        </row>
        <row r="818">
          <cell r="A818" t="str">
            <v>2024M2BU_Anglo American Platinum Managed Operations</v>
          </cell>
          <cell r="B818" t="str">
            <v>M2</v>
          </cell>
          <cell r="F818" t="str">
            <v>Anglo American Platinum Managed Operations</v>
          </cell>
          <cell r="G818">
            <v>2024</v>
          </cell>
          <cell r="H818">
            <v>132</v>
          </cell>
        </row>
        <row r="819">
          <cell r="A819" t="str">
            <v>2022M2BU_Anglo American Platinum Managed Operations</v>
          </cell>
          <cell r="B819" t="str">
            <v>M2</v>
          </cell>
          <cell r="F819" t="str">
            <v>Anglo American Platinum Managed Operations</v>
          </cell>
          <cell r="G819">
            <v>2022</v>
          </cell>
          <cell r="H819">
            <v>187</v>
          </cell>
        </row>
        <row r="820">
          <cell r="A820" t="str">
            <v>2023M2BU_Anglo American Platinum Managed Operations</v>
          </cell>
          <cell r="B820" t="str">
            <v>M2</v>
          </cell>
          <cell r="F820" t="str">
            <v>Anglo American Platinum Managed Operations</v>
          </cell>
          <cell r="G820">
            <v>2023</v>
          </cell>
          <cell r="H820">
            <v>135</v>
          </cell>
        </row>
        <row r="821">
          <cell r="A821" t="str">
            <v>2023M3BU_Anglo American Platinum Managed Operations</v>
          </cell>
          <cell r="B821" t="str">
            <v>M3</v>
          </cell>
          <cell r="F821" t="str">
            <v>Anglo American Platinum Managed Operations</v>
          </cell>
          <cell r="G821">
            <v>2023</v>
          </cell>
          <cell r="H821">
            <v>179</v>
          </cell>
        </row>
        <row r="822">
          <cell r="A822" t="str">
            <v>2022M3BU_Anglo American Platinum Managed Operations</v>
          </cell>
          <cell r="B822" t="str">
            <v>M3</v>
          </cell>
          <cell r="F822" t="str">
            <v>Anglo American Platinum Managed Operations</v>
          </cell>
          <cell r="G822">
            <v>2022</v>
          </cell>
          <cell r="H822">
            <v>158</v>
          </cell>
        </row>
        <row r="823">
          <cell r="A823" t="str">
            <v>2024M3BU_Anglo American Platinum Managed Operations</v>
          </cell>
          <cell r="B823" t="str">
            <v>M3</v>
          </cell>
          <cell r="F823" t="str">
            <v>Anglo American Platinum Managed Operations</v>
          </cell>
          <cell r="G823">
            <v>2024</v>
          </cell>
          <cell r="H823">
            <v>141</v>
          </cell>
        </row>
        <row r="824">
          <cell r="A824" t="str">
            <v>2023M4BU_Anglo American Platinum Managed Operations</v>
          </cell>
          <cell r="B824" t="str">
            <v>M4</v>
          </cell>
          <cell r="F824" t="str">
            <v>Anglo American Platinum Managed Operations</v>
          </cell>
          <cell r="G824">
            <v>2023</v>
          </cell>
          <cell r="H824">
            <v>13</v>
          </cell>
        </row>
        <row r="825">
          <cell r="A825" t="str">
            <v>2024M4BU_Anglo American Platinum Managed Operations</v>
          </cell>
          <cell r="B825" t="str">
            <v>M4</v>
          </cell>
          <cell r="F825" t="str">
            <v>Anglo American Platinum Managed Operations</v>
          </cell>
          <cell r="G825">
            <v>2024</v>
          </cell>
          <cell r="H825">
            <v>15</v>
          </cell>
        </row>
        <row r="826">
          <cell r="A826" t="str">
            <v>2022M4BU_Anglo American Platinum Managed Operations</v>
          </cell>
          <cell r="B826" t="str">
            <v>M4</v>
          </cell>
          <cell r="F826" t="str">
            <v>Anglo American Platinum Managed Operations</v>
          </cell>
          <cell r="G826">
            <v>2022</v>
          </cell>
          <cell r="H826">
            <v>31</v>
          </cell>
        </row>
        <row r="827">
          <cell r="A827" t="str">
            <v>2023M5BU_Anglo American Platinum Managed Operations</v>
          </cell>
          <cell r="B827" t="str">
            <v>M5</v>
          </cell>
          <cell r="F827" t="str">
            <v>Anglo American Platinum Managed Operations</v>
          </cell>
          <cell r="G827">
            <v>2023</v>
          </cell>
          <cell r="H827">
            <v>122</v>
          </cell>
        </row>
        <row r="828">
          <cell r="A828" t="str">
            <v>2022M5BU_Anglo American Platinum Managed Operations</v>
          </cell>
          <cell r="B828" t="str">
            <v>M5</v>
          </cell>
          <cell r="F828" t="str">
            <v>Anglo American Platinum Managed Operations</v>
          </cell>
          <cell r="G828">
            <v>2022</v>
          </cell>
          <cell r="H828">
            <v>156</v>
          </cell>
        </row>
        <row r="829">
          <cell r="A829" t="str">
            <v>2024M5BU_Anglo American Platinum Managed Operations</v>
          </cell>
          <cell r="B829" t="str">
            <v>M5</v>
          </cell>
          <cell r="F829" t="str">
            <v>Anglo American Platinum Managed Operations</v>
          </cell>
          <cell r="G829">
            <v>2024</v>
          </cell>
          <cell r="H829">
            <v>114</v>
          </cell>
        </row>
        <row r="830">
          <cell r="A830" t="str">
            <v>2023M6BU_Anglo American Platinum Managed Operations</v>
          </cell>
          <cell r="B830" t="str">
            <v>M6</v>
          </cell>
          <cell r="F830" t="str">
            <v>Anglo American Platinum Managed Operations</v>
          </cell>
          <cell r="G830">
            <v>2023</v>
          </cell>
          <cell r="H830">
            <v>0</v>
          </cell>
        </row>
        <row r="831">
          <cell r="A831" t="str">
            <v>2024M6BU_Anglo American Platinum Managed Operations</v>
          </cell>
          <cell r="B831" t="str">
            <v>M6</v>
          </cell>
          <cell r="F831" t="str">
            <v>Anglo American Platinum Managed Operations</v>
          </cell>
          <cell r="G831">
            <v>2024</v>
          </cell>
          <cell r="H831">
            <v>3</v>
          </cell>
        </row>
        <row r="832">
          <cell r="A832" t="str">
            <v>2023M92BU_Anglo American Platinum Managed Operations</v>
          </cell>
          <cell r="B832" t="str">
            <v>M92</v>
          </cell>
          <cell r="F832" t="str">
            <v>Anglo American Platinum Managed Operations</v>
          </cell>
          <cell r="G832">
            <v>2023</v>
          </cell>
          <cell r="H832">
            <v>377.05</v>
          </cell>
        </row>
        <row r="833">
          <cell r="A833" t="str">
            <v>2024M92BU_Anglo American Platinum Managed Operations</v>
          </cell>
          <cell r="B833" t="str">
            <v>M92</v>
          </cell>
          <cell r="F833" t="str">
            <v>Anglo American Platinum Managed Operations</v>
          </cell>
          <cell r="G833">
            <v>2024</v>
          </cell>
          <cell r="H833">
            <v>306.31</v>
          </cell>
        </row>
        <row r="834">
          <cell r="A834" t="str">
            <v>2022M92BU_Anglo American Platinum Managed Operations</v>
          </cell>
          <cell r="B834" t="str">
            <v>M92</v>
          </cell>
          <cell r="F834" t="str">
            <v>Anglo American Platinum Managed Operations</v>
          </cell>
          <cell r="G834">
            <v>2022</v>
          </cell>
          <cell r="H834">
            <v>0.27</v>
          </cell>
        </row>
        <row r="835">
          <cell r="A835" t="str">
            <v>2022M93BU_Anglo American Platinum Managed Operations</v>
          </cell>
          <cell r="B835" t="str">
            <v>M93</v>
          </cell>
          <cell r="F835" t="str">
            <v>Anglo American Platinum Managed Operations</v>
          </cell>
          <cell r="G835">
            <v>2022</v>
          </cell>
          <cell r="H835">
            <v>0</v>
          </cell>
        </row>
        <row r="836">
          <cell r="A836" t="str">
            <v>2024M93BU_Anglo American Platinum Managed Operations</v>
          </cell>
          <cell r="B836" t="str">
            <v>M93</v>
          </cell>
          <cell r="F836" t="str">
            <v>Anglo American Platinum Managed Operations</v>
          </cell>
          <cell r="G836">
            <v>2024</v>
          </cell>
          <cell r="H836">
            <v>2811.27</v>
          </cell>
        </row>
        <row r="837">
          <cell r="A837" t="str">
            <v>2023M93BU_Anglo American Platinum Managed Operations</v>
          </cell>
          <cell r="B837" t="str">
            <v>M93</v>
          </cell>
          <cell r="F837" t="str">
            <v>Anglo American Platinum Managed Operations</v>
          </cell>
          <cell r="G837">
            <v>2023</v>
          </cell>
          <cell r="H837">
            <v>1939.97</v>
          </cell>
        </row>
        <row r="838">
          <cell r="A838" t="str">
            <v>2022M94BU_Anglo American Platinum Managed Operations</v>
          </cell>
          <cell r="B838" t="str">
            <v>M94</v>
          </cell>
          <cell r="F838" t="str">
            <v>Anglo American Platinum Managed Operations</v>
          </cell>
          <cell r="G838">
            <v>2022</v>
          </cell>
          <cell r="H838">
            <v>4.62</v>
          </cell>
        </row>
        <row r="839">
          <cell r="A839" t="str">
            <v>2024M94BU_Anglo American Platinum Managed Operations</v>
          </cell>
          <cell r="B839" t="str">
            <v>M94</v>
          </cell>
          <cell r="F839" t="str">
            <v>Anglo American Platinum Managed Operations</v>
          </cell>
          <cell r="G839">
            <v>2024</v>
          </cell>
          <cell r="H839">
            <v>6592.67</v>
          </cell>
        </row>
        <row r="840">
          <cell r="A840" t="str">
            <v>2023M94BU_Anglo American Platinum Managed Operations</v>
          </cell>
          <cell r="B840" t="str">
            <v>M94</v>
          </cell>
          <cell r="F840" t="str">
            <v>Anglo American Platinum Managed Operations</v>
          </cell>
          <cell r="G840">
            <v>2023</v>
          </cell>
          <cell r="H840">
            <v>9171.66</v>
          </cell>
        </row>
        <row r="841">
          <cell r="A841" t="str">
            <v>2023M95BU_Anglo American Platinum Managed Operations</v>
          </cell>
          <cell r="B841" t="str">
            <v>M95</v>
          </cell>
          <cell r="F841" t="str">
            <v>Anglo American Platinum Managed Operations</v>
          </cell>
          <cell r="G841">
            <v>2023</v>
          </cell>
          <cell r="H841">
            <v>47.3</v>
          </cell>
        </row>
        <row r="842">
          <cell r="A842" t="str">
            <v>2022M95BU_Anglo American Platinum Managed Operations</v>
          </cell>
          <cell r="B842" t="str">
            <v>M95</v>
          </cell>
          <cell r="F842" t="str">
            <v>Anglo American Platinum Managed Operations</v>
          </cell>
          <cell r="G842">
            <v>2022</v>
          </cell>
          <cell r="H842">
            <v>7.0000000000000007E-2</v>
          </cell>
        </row>
        <row r="843">
          <cell r="A843" t="str">
            <v>2024M95BU_Anglo American Platinum Managed Operations</v>
          </cell>
          <cell r="B843" t="str">
            <v>M95</v>
          </cell>
          <cell r="F843" t="str">
            <v>Anglo American Platinum Managed Operations</v>
          </cell>
          <cell r="G843">
            <v>2024</v>
          </cell>
          <cell r="H843">
            <v>43.5</v>
          </cell>
        </row>
        <row r="844">
          <cell r="A844" t="str">
            <v>2023M96BU_Anglo American Platinum Managed Operations</v>
          </cell>
          <cell r="B844" t="str">
            <v>M96</v>
          </cell>
          <cell r="F844" t="str">
            <v>Anglo American Platinum Managed Operations</v>
          </cell>
          <cell r="G844">
            <v>2023</v>
          </cell>
          <cell r="H844">
            <v>55148.2</v>
          </cell>
        </row>
        <row r="845">
          <cell r="A845" t="str">
            <v>2022M96BU_Anglo American Platinum Managed Operations</v>
          </cell>
          <cell r="B845" t="str">
            <v>M96</v>
          </cell>
          <cell r="F845" t="str">
            <v>Anglo American Platinum Managed Operations</v>
          </cell>
          <cell r="G845">
            <v>2022</v>
          </cell>
          <cell r="H845">
            <v>115.15</v>
          </cell>
        </row>
        <row r="846">
          <cell r="A846" t="str">
            <v>2024M96BU_Anglo American Platinum Managed Operations</v>
          </cell>
          <cell r="B846" t="str">
            <v>M96</v>
          </cell>
          <cell r="F846" t="str">
            <v>Anglo American Platinum Managed Operations</v>
          </cell>
          <cell r="G846">
            <v>2024</v>
          </cell>
          <cell r="H846">
            <v>65381.4</v>
          </cell>
        </row>
        <row r="847">
          <cell r="A847" t="str">
            <v>2024M97BU_Anglo American Platinum Managed Operations</v>
          </cell>
          <cell r="B847" t="str">
            <v>M97</v>
          </cell>
          <cell r="F847" t="str">
            <v>Anglo American Platinum Managed Operations</v>
          </cell>
          <cell r="G847">
            <v>2024</v>
          </cell>
          <cell r="H847">
            <v>20176.900000000001</v>
          </cell>
        </row>
        <row r="848">
          <cell r="A848" t="str">
            <v>2022M97BU_Anglo American Platinum Managed Operations</v>
          </cell>
          <cell r="B848" t="str">
            <v>M97</v>
          </cell>
          <cell r="F848" t="str">
            <v>Anglo American Platinum Managed Operations</v>
          </cell>
          <cell r="G848">
            <v>2022</v>
          </cell>
          <cell r="H848">
            <v>115.15</v>
          </cell>
        </row>
        <row r="849">
          <cell r="A849" t="str">
            <v>2023M97BU_Anglo American Platinum Managed Operations</v>
          </cell>
          <cell r="B849" t="str">
            <v>M97</v>
          </cell>
          <cell r="F849" t="str">
            <v>Anglo American Platinum Managed Operations</v>
          </cell>
          <cell r="G849">
            <v>2023</v>
          </cell>
          <cell r="H849">
            <v>19755.446</v>
          </cell>
        </row>
        <row r="850">
          <cell r="A850" t="str">
            <v>2023M98BU_Anglo American Platinum Managed Operations</v>
          </cell>
          <cell r="B850" t="str">
            <v>M98</v>
          </cell>
          <cell r="F850" t="str">
            <v>Anglo American Platinum Managed Operations</v>
          </cell>
          <cell r="G850">
            <v>2023</v>
          </cell>
          <cell r="H850">
            <v>49130.82</v>
          </cell>
        </row>
        <row r="851">
          <cell r="A851" t="str">
            <v>2024M98BU_Anglo American Platinum Managed Operations</v>
          </cell>
          <cell r="B851" t="str">
            <v>M98</v>
          </cell>
          <cell r="F851" t="str">
            <v>Anglo American Platinum Managed Operations</v>
          </cell>
          <cell r="G851">
            <v>2024</v>
          </cell>
          <cell r="H851">
            <v>131086.04</v>
          </cell>
        </row>
        <row r="852">
          <cell r="A852" t="str">
            <v>2022M98BU_Anglo American Platinum Managed Operations</v>
          </cell>
          <cell r="B852" t="str">
            <v>M98</v>
          </cell>
          <cell r="F852" t="str">
            <v>Anglo American Platinum Managed Operations</v>
          </cell>
          <cell r="G852">
            <v>2022</v>
          </cell>
          <cell r="H852">
            <v>115.15</v>
          </cell>
        </row>
        <row r="853">
          <cell r="A853" t="str">
            <v>2022M99BU_Anglo American Platinum Managed Operations</v>
          </cell>
          <cell r="B853" t="str">
            <v>M99</v>
          </cell>
          <cell r="F853" t="str">
            <v>Anglo American Platinum Managed Operations</v>
          </cell>
          <cell r="G853">
            <v>2022</v>
          </cell>
          <cell r="H853">
            <v>89.8</v>
          </cell>
        </row>
        <row r="854">
          <cell r="A854" t="str">
            <v>2023M99BU_Anglo American Platinum Managed Operations</v>
          </cell>
          <cell r="B854" t="str">
            <v>M99</v>
          </cell>
          <cell r="F854" t="str">
            <v>Anglo American Platinum Managed Operations</v>
          </cell>
          <cell r="G854">
            <v>2023</v>
          </cell>
          <cell r="H854">
            <v>93276.66</v>
          </cell>
        </row>
        <row r="855">
          <cell r="A855" t="str">
            <v>2024M99BU_Anglo American Platinum Managed Operations</v>
          </cell>
          <cell r="B855" t="str">
            <v>M99</v>
          </cell>
          <cell r="F855" t="str">
            <v>Anglo American Platinum Managed Operations</v>
          </cell>
          <cell r="G855">
            <v>2024</v>
          </cell>
          <cell r="H855">
            <v>85278.83</v>
          </cell>
        </row>
        <row r="856">
          <cell r="A856" t="str">
            <v>2022M109Zimbabwe_Zimbabwe</v>
          </cell>
          <cell r="B856" t="str">
            <v>M109</v>
          </cell>
          <cell r="F856" t="str">
            <v>Zimbabwe</v>
          </cell>
          <cell r="G856">
            <v>2022</v>
          </cell>
          <cell r="H856">
            <v>0.13</v>
          </cell>
        </row>
        <row r="857">
          <cell r="A857" t="str">
            <v>2024M109Zimbabwe_Zimbabwe</v>
          </cell>
          <cell r="B857" t="str">
            <v>M109</v>
          </cell>
          <cell r="F857" t="str">
            <v>Zimbabwe</v>
          </cell>
          <cell r="G857">
            <v>2024</v>
          </cell>
          <cell r="H857">
            <v>0.13</v>
          </cell>
        </row>
        <row r="858">
          <cell r="A858" t="str">
            <v>2023M109Zimbabwe_Zimbabwe</v>
          </cell>
          <cell r="B858" t="str">
            <v>M109</v>
          </cell>
          <cell r="F858" t="str">
            <v>Zimbabwe</v>
          </cell>
          <cell r="G858">
            <v>2023</v>
          </cell>
          <cell r="H858">
            <v>0.13</v>
          </cell>
        </row>
        <row r="859">
          <cell r="A859" t="str">
            <v>2024M110South Africa_South Africa</v>
          </cell>
          <cell r="B859" t="str">
            <v>M110</v>
          </cell>
          <cell r="F859" t="str">
            <v>South Africa</v>
          </cell>
          <cell r="G859">
            <v>2024</v>
          </cell>
          <cell r="H859">
            <v>3.53</v>
          </cell>
        </row>
        <row r="860">
          <cell r="A860" t="str">
            <v>2022M110South Africa_South Africa</v>
          </cell>
          <cell r="B860" t="str">
            <v>M110</v>
          </cell>
          <cell r="F860" t="str">
            <v>South Africa</v>
          </cell>
          <cell r="G860">
            <v>2022</v>
          </cell>
          <cell r="H860">
            <v>3.43</v>
          </cell>
        </row>
        <row r="861">
          <cell r="A861" t="str">
            <v>2023M110South Africa_South Africa</v>
          </cell>
          <cell r="B861" t="str">
            <v>M110</v>
          </cell>
          <cell r="F861" t="str">
            <v>South Africa</v>
          </cell>
          <cell r="G861">
            <v>2023</v>
          </cell>
          <cell r="H861">
            <v>3.58</v>
          </cell>
        </row>
        <row r="862">
          <cell r="A862" t="str">
            <v>2024M111Zimbabwe_Zimbabwe</v>
          </cell>
          <cell r="B862" t="str">
            <v>M111</v>
          </cell>
          <cell r="F862" t="str">
            <v>Zimbabwe</v>
          </cell>
          <cell r="G862">
            <v>2024</v>
          </cell>
          <cell r="H862">
            <v>0.02</v>
          </cell>
        </row>
        <row r="863">
          <cell r="A863" t="str">
            <v>2022M111Zimbabwe_Zimbabwe</v>
          </cell>
          <cell r="B863" t="str">
            <v>M111</v>
          </cell>
          <cell r="F863" t="str">
            <v>Zimbabwe</v>
          </cell>
          <cell r="G863">
            <v>2022</v>
          </cell>
          <cell r="H863">
            <v>0.02</v>
          </cell>
        </row>
        <row r="864">
          <cell r="A864" t="str">
            <v>2023M111Zimbabwe_Zimbabwe</v>
          </cell>
          <cell r="B864" t="str">
            <v>M111</v>
          </cell>
          <cell r="F864" t="str">
            <v>Zimbabwe</v>
          </cell>
          <cell r="G864">
            <v>2023</v>
          </cell>
          <cell r="H864">
            <v>0.02</v>
          </cell>
        </row>
        <row r="865">
          <cell r="A865" t="str">
            <v>2024M112South Africa_South Africa</v>
          </cell>
          <cell r="B865" t="str">
            <v>M112</v>
          </cell>
          <cell r="F865" t="str">
            <v>South Africa</v>
          </cell>
          <cell r="G865">
            <v>2024</v>
          </cell>
          <cell r="H865">
            <v>0.56000000000000005</v>
          </cell>
        </row>
        <row r="866">
          <cell r="A866" t="str">
            <v>2023M112South Africa_South Africa</v>
          </cell>
          <cell r="B866" t="str">
            <v>M112</v>
          </cell>
          <cell r="F866" t="str">
            <v>South Africa</v>
          </cell>
          <cell r="G866">
            <v>2023</v>
          </cell>
          <cell r="H866">
            <v>0.56999999999999995</v>
          </cell>
        </row>
        <row r="867">
          <cell r="A867" t="str">
            <v>2022M112South Africa_South Africa</v>
          </cell>
          <cell r="B867" t="str">
            <v>M112</v>
          </cell>
          <cell r="F867" t="str">
            <v>South Africa</v>
          </cell>
          <cell r="G867">
            <v>2022</v>
          </cell>
          <cell r="H867">
            <v>0.52</v>
          </cell>
        </row>
        <row r="868">
          <cell r="A868" t="str">
            <v>2024M113BU_Anglo American Platinum Managed Operations</v>
          </cell>
          <cell r="B868" t="str">
            <v>M113</v>
          </cell>
          <cell r="F868" t="str">
            <v>Anglo American Platinum Managed Operations</v>
          </cell>
          <cell r="G868">
            <v>2024</v>
          </cell>
          <cell r="H868">
            <v>4237276.54</v>
          </cell>
        </row>
        <row r="869">
          <cell r="A869" t="str">
            <v>2022M113BU_Anglo American Platinum Managed Operations</v>
          </cell>
          <cell r="B869" t="str">
            <v>M113</v>
          </cell>
          <cell r="F869" t="str">
            <v>Anglo American Platinum Managed Operations</v>
          </cell>
          <cell r="G869">
            <v>2022</v>
          </cell>
          <cell r="H869">
            <v>4.09</v>
          </cell>
        </row>
        <row r="870">
          <cell r="A870" t="str">
            <v>2023M113BU_Anglo American Platinum Managed Operations</v>
          </cell>
          <cell r="B870" t="str">
            <v>M113</v>
          </cell>
          <cell r="F870" t="str">
            <v>Anglo American Platinum Managed Operations</v>
          </cell>
          <cell r="G870">
            <v>2023</v>
          </cell>
          <cell r="H870">
            <v>4290140.97</v>
          </cell>
        </row>
        <row r="871">
          <cell r="A871" t="str">
            <v>2023M114BU_Anglo American Platinum Managed Operations</v>
          </cell>
          <cell r="B871" t="str">
            <v>M114</v>
          </cell>
          <cell r="F871" t="str">
            <v>Anglo American Platinum Managed Operations</v>
          </cell>
          <cell r="G871">
            <v>2023</v>
          </cell>
          <cell r="H871">
            <v>3702853.51</v>
          </cell>
        </row>
        <row r="872">
          <cell r="A872" t="str">
            <v>2022M114BU_Anglo American Platinum Managed Operations</v>
          </cell>
          <cell r="B872" t="str">
            <v>M114</v>
          </cell>
          <cell r="F872" t="str">
            <v>Anglo American Platinum Managed Operations</v>
          </cell>
          <cell r="G872">
            <v>2022</v>
          </cell>
          <cell r="H872">
            <v>3.55</v>
          </cell>
        </row>
        <row r="873">
          <cell r="A873" t="str">
            <v>2024M114BU_Anglo American Platinum Managed Operations</v>
          </cell>
          <cell r="B873" t="str">
            <v>M114</v>
          </cell>
          <cell r="F873" t="str">
            <v>Anglo American Platinum Managed Operations</v>
          </cell>
          <cell r="G873">
            <v>2024</v>
          </cell>
          <cell r="H873">
            <v>3659350.05</v>
          </cell>
        </row>
        <row r="874">
          <cell r="A874" t="str">
            <v>2024M115BU_Anglo American Platinum Managed Operations</v>
          </cell>
          <cell r="B874" t="str">
            <v>M115</v>
          </cell>
          <cell r="F874" t="str">
            <v>Anglo American Platinum Managed Operations</v>
          </cell>
          <cell r="G874">
            <v>2024</v>
          </cell>
          <cell r="H874">
            <v>3659350.05</v>
          </cell>
        </row>
        <row r="875">
          <cell r="A875" t="str">
            <v>2023M115BU_Anglo American Platinum Managed Operations</v>
          </cell>
          <cell r="B875" t="str">
            <v>M115</v>
          </cell>
          <cell r="F875" t="str">
            <v>Anglo American Platinum Managed Operations</v>
          </cell>
          <cell r="G875">
            <v>2023</v>
          </cell>
          <cell r="H875">
            <v>3702853.51</v>
          </cell>
        </row>
        <row r="876">
          <cell r="A876" t="str">
            <v>2022M115BU_Anglo American Platinum Managed Operations</v>
          </cell>
          <cell r="B876" t="str">
            <v>M115</v>
          </cell>
          <cell r="F876" t="str">
            <v>Anglo American Platinum Managed Operations</v>
          </cell>
          <cell r="G876">
            <v>2022</v>
          </cell>
          <cell r="H876">
            <v>3.55</v>
          </cell>
        </row>
        <row r="877">
          <cell r="A877" t="str">
            <v>2022M116BU_Anglo American Platinum Managed Operations</v>
          </cell>
          <cell r="B877" t="str">
            <v>M116</v>
          </cell>
          <cell r="F877" t="str">
            <v>Anglo American Platinum Managed Operations</v>
          </cell>
          <cell r="G877">
            <v>2022</v>
          </cell>
          <cell r="H877" t="str">
            <v>n/a</v>
          </cell>
        </row>
        <row r="878">
          <cell r="A878" t="str">
            <v>2024M116BU_Anglo American Platinum Managed Operations</v>
          </cell>
          <cell r="B878" t="str">
            <v>M116</v>
          </cell>
          <cell r="F878" t="str">
            <v>Anglo American Platinum Managed Operations</v>
          </cell>
          <cell r="G878">
            <v>2024</v>
          </cell>
          <cell r="H878">
            <v>0</v>
          </cell>
        </row>
        <row r="879">
          <cell r="A879" t="str">
            <v>2023M116BU_Anglo American Platinum Managed Operations</v>
          </cell>
          <cell r="B879" t="str">
            <v>M116</v>
          </cell>
          <cell r="F879" t="str">
            <v>Anglo American Platinum Managed Operations</v>
          </cell>
          <cell r="G879">
            <v>2023</v>
          </cell>
          <cell r="H879">
            <v>0</v>
          </cell>
        </row>
        <row r="880">
          <cell r="A880" t="str">
            <v>2023M117BU_Anglo American Platinum Managed Operations</v>
          </cell>
          <cell r="B880" t="str">
            <v>M117</v>
          </cell>
          <cell r="F880" t="str">
            <v>Anglo American Platinum Managed Operations</v>
          </cell>
          <cell r="G880">
            <v>2023</v>
          </cell>
          <cell r="H880">
            <v>587287.46</v>
          </cell>
        </row>
        <row r="881">
          <cell r="A881" t="str">
            <v>2024M117BU_Anglo American Platinum Managed Operations</v>
          </cell>
          <cell r="B881" t="str">
            <v>M117</v>
          </cell>
          <cell r="F881" t="str">
            <v>Anglo American Platinum Managed Operations</v>
          </cell>
          <cell r="G881">
            <v>2024</v>
          </cell>
          <cell r="H881">
            <v>577926.48</v>
          </cell>
        </row>
        <row r="882">
          <cell r="A882" t="str">
            <v>2022M117BU_Anglo American Platinum Managed Operations</v>
          </cell>
          <cell r="B882" t="str">
            <v>M117</v>
          </cell>
          <cell r="F882" t="str">
            <v>Anglo American Platinum Managed Operations</v>
          </cell>
          <cell r="G882">
            <v>2022</v>
          </cell>
          <cell r="H882">
            <v>0.54</v>
          </cell>
        </row>
        <row r="883">
          <cell r="A883" t="str">
            <v>2024M118BU_Anglo American Platinum Managed Operations</v>
          </cell>
          <cell r="B883" t="str">
            <v>M118</v>
          </cell>
          <cell r="F883" t="str">
            <v>Anglo American Platinum Managed Operations</v>
          </cell>
          <cell r="G883">
            <v>2024</v>
          </cell>
          <cell r="H883">
            <v>0</v>
          </cell>
        </row>
        <row r="884">
          <cell r="A884" t="str">
            <v>2023M118BU_Anglo American Platinum Managed Operations</v>
          </cell>
          <cell r="B884" t="str">
            <v>M118</v>
          </cell>
          <cell r="F884" t="str">
            <v>Anglo American Platinum Managed Operations</v>
          </cell>
          <cell r="G884">
            <v>2023</v>
          </cell>
          <cell r="H884">
            <v>0</v>
          </cell>
        </row>
        <row r="885">
          <cell r="A885" t="str">
            <v>2022M121BU_Anglo American Platinum Managed Operations</v>
          </cell>
          <cell r="B885" t="str">
            <v>M121</v>
          </cell>
          <cell r="F885" t="str">
            <v>Anglo American Platinum Managed Operations</v>
          </cell>
          <cell r="G885">
            <v>2022</v>
          </cell>
          <cell r="H885">
            <v>0.54</v>
          </cell>
        </row>
        <row r="886">
          <cell r="A886" t="str">
            <v>2024M121BU_Anglo American Platinum Managed Operations</v>
          </cell>
          <cell r="B886" t="str">
            <v>M121</v>
          </cell>
          <cell r="F886" t="str">
            <v>Anglo American Platinum Managed Operations</v>
          </cell>
          <cell r="G886">
            <v>2024</v>
          </cell>
          <cell r="H886" t="str">
            <v>No Value</v>
          </cell>
        </row>
        <row r="887">
          <cell r="A887" t="str">
            <v>2023M121BU_Anglo American Platinum Managed Operations</v>
          </cell>
          <cell r="B887" t="str">
            <v>M121</v>
          </cell>
          <cell r="F887" t="str">
            <v>Anglo American Platinum Managed Operations</v>
          </cell>
          <cell r="G887">
            <v>2023</v>
          </cell>
          <cell r="H887">
            <v>587287.46</v>
          </cell>
        </row>
        <row r="888">
          <cell r="A888" t="str">
            <v>2023M122BU_Anglo American Platinum Managed Operations</v>
          </cell>
          <cell r="B888" t="str">
            <v>M122</v>
          </cell>
          <cell r="C888" t="str">
            <v>C02e per tonne Copper equivalent</v>
          </cell>
          <cell r="F888" t="str">
            <v>Anglo American Platinum Managed Operations</v>
          </cell>
          <cell r="G888">
            <v>2023</v>
          </cell>
          <cell r="H888">
            <v>1.0999999999999999E-2</v>
          </cell>
        </row>
        <row r="889">
          <cell r="A889" t="str">
            <v>2024M122BU_Anglo American Platinum Managed Operations</v>
          </cell>
          <cell r="B889" t="str">
            <v>M122</v>
          </cell>
          <cell r="C889" t="str">
            <v>C02e per tonne Copper equivalent</v>
          </cell>
          <cell r="F889" t="str">
            <v>Anglo American Platinum Managed Operations</v>
          </cell>
          <cell r="G889">
            <v>2024</v>
          </cell>
          <cell r="H889">
            <v>1.2409999999999999E-2</v>
          </cell>
        </row>
        <row r="890">
          <cell r="A890" t="str">
            <v>2022M122BU_Anglo American Platinum Managed Operations</v>
          </cell>
          <cell r="B890" t="str">
            <v>M122</v>
          </cell>
          <cell r="F890" t="str">
            <v>Anglo American Platinum Managed Operations</v>
          </cell>
          <cell r="G890">
            <v>2022</v>
          </cell>
          <cell r="H890">
            <v>8.0000000000000002E-3</v>
          </cell>
        </row>
        <row r="891">
          <cell r="A891" t="str">
            <v>2024M123BU_Anglo American Platinum Managed Operations</v>
          </cell>
          <cell r="B891" t="str">
            <v>M123</v>
          </cell>
          <cell r="F891" t="str">
            <v>Anglo American Platinum Managed Operations</v>
          </cell>
          <cell r="G891">
            <v>2024</v>
          </cell>
          <cell r="H891">
            <v>2.98</v>
          </cell>
        </row>
        <row r="892">
          <cell r="A892" t="str">
            <v>2022M123BU_Anglo American Platinum Managed Operations</v>
          </cell>
          <cell r="B892" t="str">
            <v>M123</v>
          </cell>
          <cell r="F892" t="str">
            <v>Anglo American Platinum Managed Operations</v>
          </cell>
          <cell r="G892">
            <v>2022</v>
          </cell>
          <cell r="H892">
            <v>3.55</v>
          </cell>
        </row>
        <row r="893">
          <cell r="A893" t="str">
            <v>2023M123BU_Anglo American Platinum Managed Operations</v>
          </cell>
          <cell r="B893" t="str">
            <v>M123</v>
          </cell>
          <cell r="F893" t="str">
            <v>Anglo American Platinum Managed Operations</v>
          </cell>
          <cell r="G893">
            <v>2023</v>
          </cell>
          <cell r="H893">
            <v>2.86</v>
          </cell>
        </row>
        <row r="894">
          <cell r="A894" t="str">
            <v>2023M749BU_Anglo American Platinum Managed Operations</v>
          </cell>
          <cell r="B894" t="str">
            <v>M749</v>
          </cell>
          <cell r="F894" t="str">
            <v>Anglo American Platinum Managed Operations</v>
          </cell>
          <cell r="G894">
            <v>2023</v>
          </cell>
          <cell r="H894">
            <v>0.184</v>
          </cell>
        </row>
        <row r="895">
          <cell r="A895" t="str">
            <v>2024M749BU_Anglo American Platinum Managed Operations</v>
          </cell>
          <cell r="B895" t="str">
            <v>M749</v>
          </cell>
          <cell r="F895" t="str">
            <v>Anglo American Platinum Managed Operations</v>
          </cell>
          <cell r="G895">
            <v>2024</v>
          </cell>
          <cell r="H895">
            <v>0.18</v>
          </cell>
        </row>
        <row r="896">
          <cell r="A896" t="str">
            <v>2022M749BU_Anglo American Platinum Managed Operations</v>
          </cell>
          <cell r="B896" t="str">
            <v>M749</v>
          </cell>
          <cell r="F896" t="str">
            <v>Anglo American Platinum Managed Operations</v>
          </cell>
          <cell r="G896">
            <v>2022</v>
          </cell>
          <cell r="H896">
            <v>0.16800000000000001</v>
          </cell>
        </row>
        <row r="897">
          <cell r="A897" t="str">
            <v>2022M467South Africa_South Africa</v>
          </cell>
          <cell r="B897" t="str">
            <v>M467</v>
          </cell>
          <cell r="F897" t="str">
            <v>South Africa</v>
          </cell>
          <cell r="G897">
            <v>2022</v>
          </cell>
          <cell r="H897">
            <v>20377</v>
          </cell>
        </row>
        <row r="898">
          <cell r="A898" t="str">
            <v>2023M467BU_Anglo American Platinum Managed Operations</v>
          </cell>
          <cell r="B898" t="str">
            <v>M467</v>
          </cell>
          <cell r="F898" t="str">
            <v>Anglo American Platinum Managed Operations</v>
          </cell>
          <cell r="G898">
            <v>2023</v>
          </cell>
          <cell r="H898">
            <v>17272</v>
          </cell>
        </row>
        <row r="899">
          <cell r="A899" t="str">
            <v>2022M468Zimbabwe_Zimbabwe</v>
          </cell>
          <cell r="B899" t="str">
            <v>M468</v>
          </cell>
          <cell r="F899" t="str">
            <v>Zimbabwe</v>
          </cell>
          <cell r="G899">
            <v>2022</v>
          </cell>
          <cell r="H899">
            <v>1347</v>
          </cell>
        </row>
        <row r="900">
          <cell r="A900" t="str">
            <v>2022M573BU_Anglo American Platinum Managed Operations</v>
          </cell>
          <cell r="B900" t="str">
            <v>M573</v>
          </cell>
          <cell r="F900" t="str">
            <v>Anglo American Platinum Managed Operations</v>
          </cell>
          <cell r="G900">
            <v>2022</v>
          </cell>
          <cell r="H900">
            <v>6.4100000000000004E-2</v>
          </cell>
        </row>
        <row r="901">
          <cell r="A901" t="str">
            <v>2023M573BU_Anglo American Platinum Managed Operations</v>
          </cell>
          <cell r="B901" t="str">
            <v>M573</v>
          </cell>
          <cell r="F901" t="str">
            <v>Anglo American Platinum Managed Operations</v>
          </cell>
          <cell r="G901">
            <v>2023</v>
          </cell>
          <cell r="H901">
            <v>4.7E-2</v>
          </cell>
        </row>
        <row r="902">
          <cell r="A902" t="str">
            <v>2024M573BU_Anglo American Platinum Managed Operations</v>
          </cell>
          <cell r="B902" t="str">
            <v>M573</v>
          </cell>
          <cell r="F902" t="str">
            <v>Anglo American Platinum Managed Operations</v>
          </cell>
          <cell r="G902">
            <v>2024</v>
          </cell>
          <cell r="H902">
            <v>4.0599999999999997E-2</v>
          </cell>
        </row>
        <row r="903">
          <cell r="A903" t="str">
            <v>2022M574BU_Anglo American Platinum Managed Operations</v>
          </cell>
          <cell r="B903" t="str">
            <v>M574</v>
          </cell>
          <cell r="F903" t="str">
            <v>Anglo American Platinum Managed Operations</v>
          </cell>
          <cell r="G903">
            <v>2022</v>
          </cell>
          <cell r="H903">
            <v>5.7200000000000001E-2</v>
          </cell>
        </row>
        <row r="904">
          <cell r="A904" t="str">
            <v>2023M574BU_Anglo American Platinum Managed Operations</v>
          </cell>
          <cell r="B904" t="str">
            <v>M574</v>
          </cell>
          <cell r="F904" t="str">
            <v>Anglo American Platinum Managed Operations</v>
          </cell>
          <cell r="G904">
            <v>2023</v>
          </cell>
          <cell r="H904">
            <v>4.1000000000000002E-2</v>
          </cell>
        </row>
        <row r="905">
          <cell r="A905" t="str">
            <v>2024M574BU_Anglo American Platinum Managed Operations</v>
          </cell>
          <cell r="B905" t="str">
            <v>M574</v>
          </cell>
          <cell r="F905" t="str">
            <v>Anglo American Platinum Managed Operations</v>
          </cell>
          <cell r="G905">
            <v>2024</v>
          </cell>
          <cell r="H905">
            <v>3.6799999999999999E-2</v>
          </cell>
        </row>
        <row r="906">
          <cell r="A906" t="str">
            <v>2024M575BU_Anglo American Platinum Managed Operations</v>
          </cell>
          <cell r="B906" t="str">
            <v>M575</v>
          </cell>
          <cell r="F906" t="str">
            <v>Anglo American Platinum Managed Operations</v>
          </cell>
          <cell r="G906">
            <v>2024</v>
          </cell>
          <cell r="H906">
            <v>3.8E-3</v>
          </cell>
        </row>
        <row r="907">
          <cell r="A907" t="str">
            <v>2023M575BU_Anglo American Platinum Managed Operations</v>
          </cell>
          <cell r="B907" t="str">
            <v>M575</v>
          </cell>
          <cell r="F907" t="str">
            <v>Anglo American Platinum Managed Operations</v>
          </cell>
          <cell r="G907">
            <v>2023</v>
          </cell>
          <cell r="H907">
            <v>6.0000000000000001E-3</v>
          </cell>
        </row>
        <row r="908">
          <cell r="A908" t="str">
            <v>2022M575BU_Anglo American Platinum Managed Operations</v>
          </cell>
          <cell r="B908" t="str">
            <v>M575</v>
          </cell>
          <cell r="F908" t="str">
            <v>Anglo American Platinum Managed Operations</v>
          </cell>
          <cell r="G908">
            <v>2022</v>
          </cell>
          <cell r="H908">
            <v>7.0000000000000001E-3</v>
          </cell>
        </row>
        <row r="909">
          <cell r="A909" t="str">
            <v>2023M576BU_Anglo American Platinum Managed Operations</v>
          </cell>
          <cell r="B909" t="str">
            <v>M576</v>
          </cell>
          <cell r="F909" t="str">
            <v>Anglo American Platinum Managed Operations</v>
          </cell>
          <cell r="G909">
            <v>2023</v>
          </cell>
          <cell r="H909">
            <v>4.5499999999999999E-2</v>
          </cell>
        </row>
        <row r="910">
          <cell r="A910" t="str">
            <v>2024M576BU_Anglo American Platinum Managed Operations</v>
          </cell>
          <cell r="B910" t="str">
            <v>M576</v>
          </cell>
          <cell r="F910" t="str">
            <v>Anglo American Platinum Managed Operations</v>
          </cell>
          <cell r="G910">
            <v>2024</v>
          </cell>
          <cell r="H910">
            <v>4.0599999999999997E-2</v>
          </cell>
        </row>
        <row r="911">
          <cell r="A911" t="str">
            <v>2022M576BU_Anglo American Platinum Managed Operations</v>
          </cell>
          <cell r="B911" t="str">
            <v>M576</v>
          </cell>
          <cell r="F911" t="str">
            <v>Anglo American Platinum Managed Operations</v>
          </cell>
          <cell r="G911">
            <v>2022</v>
          </cell>
          <cell r="H911">
            <v>6.4100000000000004E-2</v>
          </cell>
        </row>
        <row r="912">
          <cell r="A912" t="str">
            <v>2024M577BU_Anglo American Platinum Managed Operations</v>
          </cell>
          <cell r="B912" t="str">
            <v>M577</v>
          </cell>
          <cell r="F912" t="str">
            <v>Anglo American Platinum Managed Operations</v>
          </cell>
          <cell r="G912">
            <v>2024</v>
          </cell>
          <cell r="H912">
            <v>3.6799999999999999E-2</v>
          </cell>
        </row>
        <row r="913">
          <cell r="A913" t="str">
            <v>2022M577BU_Anglo American Platinum Managed Operations</v>
          </cell>
          <cell r="B913" t="str">
            <v>M577</v>
          </cell>
          <cell r="F913" t="str">
            <v>Anglo American Platinum Managed Operations</v>
          </cell>
          <cell r="G913">
            <v>2022</v>
          </cell>
          <cell r="H913">
            <v>5.7200000000000001E-2</v>
          </cell>
        </row>
        <row r="914">
          <cell r="A914" t="str">
            <v>2023M577BU_Anglo American Platinum Managed Operations</v>
          </cell>
          <cell r="B914" t="str">
            <v>M577</v>
          </cell>
          <cell r="F914" t="str">
            <v>Anglo American Platinum Managed Operations</v>
          </cell>
          <cell r="G914">
            <v>2023</v>
          </cell>
          <cell r="H914">
            <v>4.0300000000000002E-2</v>
          </cell>
        </row>
        <row r="915">
          <cell r="A915" t="str">
            <v>2022M578BU_Anglo American Platinum Managed Operations</v>
          </cell>
          <cell r="B915" t="str">
            <v>M578</v>
          </cell>
          <cell r="F915" t="str">
            <v>Anglo American Platinum Managed Operations</v>
          </cell>
          <cell r="G915">
            <v>2022</v>
          </cell>
          <cell r="H915">
            <v>7.0000000000000001E-3</v>
          </cell>
        </row>
        <row r="916">
          <cell r="A916" t="str">
            <v>2024M578BU_Anglo American Platinum Managed Operations</v>
          </cell>
          <cell r="B916" t="str">
            <v>M578</v>
          </cell>
          <cell r="F916" t="str">
            <v>Anglo American Platinum Managed Operations</v>
          </cell>
          <cell r="G916">
            <v>2024</v>
          </cell>
          <cell r="H916">
            <v>3.8E-3</v>
          </cell>
        </row>
        <row r="917">
          <cell r="A917" t="str">
            <v>2023M578BU_Anglo American Platinum Managed Operations</v>
          </cell>
          <cell r="B917" t="str">
            <v>M578</v>
          </cell>
          <cell r="F917" t="str">
            <v>Anglo American Platinum Managed Operations</v>
          </cell>
          <cell r="G917">
            <v>2023</v>
          </cell>
          <cell r="H917">
            <v>5.1999999999999998E-3</v>
          </cell>
        </row>
        <row r="918">
          <cell r="A918" t="str">
            <v>2023M579BU_Anglo American Platinum Managed Operations</v>
          </cell>
          <cell r="B918" t="str">
            <v>M579</v>
          </cell>
          <cell r="F918" t="str">
            <v>Anglo American Platinum Managed Operations</v>
          </cell>
          <cell r="G918">
            <v>2023</v>
          </cell>
          <cell r="H918">
            <v>6.6900000000000001E-2</v>
          </cell>
        </row>
        <row r="919">
          <cell r="A919" t="str">
            <v>2024M579BU_Anglo American Platinum Managed Operations</v>
          </cell>
          <cell r="B919" t="str">
            <v>M579</v>
          </cell>
          <cell r="F919" t="str">
            <v>Anglo American Platinum Managed Operations</v>
          </cell>
          <cell r="G919">
            <v>2024</v>
          </cell>
          <cell r="H919">
            <v>0.17419999999999999</v>
          </cell>
        </row>
        <row r="920">
          <cell r="A920" t="str">
            <v>2022M579BU_Anglo American Platinum Managed Operations</v>
          </cell>
          <cell r="B920" t="str">
            <v>M579</v>
          </cell>
          <cell r="F920" t="str">
            <v>Anglo American Platinum Managed Operations</v>
          </cell>
          <cell r="G920">
            <v>2022</v>
          </cell>
          <cell r="H920">
            <v>7.7200000000000005E-2</v>
          </cell>
        </row>
        <row r="921">
          <cell r="A921" t="str">
            <v>2023M580BU_Anglo American Platinum Managed Operations</v>
          </cell>
          <cell r="B921" t="str">
            <v>M580</v>
          </cell>
          <cell r="F921" t="str">
            <v>Anglo American Platinum Managed Operations</v>
          </cell>
          <cell r="G921">
            <v>2023</v>
          </cell>
          <cell r="H921">
            <v>5.8000000000000003E-2</v>
          </cell>
        </row>
        <row r="922">
          <cell r="A922" t="str">
            <v>2024M580BU_Anglo American Platinum Managed Operations</v>
          </cell>
          <cell r="B922" t="str">
            <v>M580</v>
          </cell>
          <cell r="F922" t="str">
            <v>Anglo American Platinum Managed Operations</v>
          </cell>
          <cell r="G922">
            <v>2024</v>
          </cell>
          <cell r="H922">
            <v>0.14280000000000001</v>
          </cell>
        </row>
        <row r="923">
          <cell r="A923" t="str">
            <v>2022M580BU_Anglo American Platinum Managed Operations</v>
          </cell>
          <cell r="B923" t="str">
            <v>M580</v>
          </cell>
          <cell r="F923" t="str">
            <v>Anglo American Platinum Managed Operations</v>
          </cell>
          <cell r="G923">
            <v>2022</v>
          </cell>
          <cell r="H923">
            <v>6.5799999999999997E-2</v>
          </cell>
        </row>
        <row r="924">
          <cell r="A924" t="str">
            <v>2022M581BU_Anglo American Platinum Managed Operations</v>
          </cell>
          <cell r="B924" t="str">
            <v>M581</v>
          </cell>
          <cell r="F924" t="str">
            <v>Anglo American Platinum Managed Operations</v>
          </cell>
          <cell r="G924">
            <v>2022</v>
          </cell>
          <cell r="H924">
            <v>1.14E-2</v>
          </cell>
        </row>
        <row r="925">
          <cell r="A925" t="str">
            <v>2023M581BU_Anglo American Platinum Managed Operations</v>
          </cell>
          <cell r="B925" t="str">
            <v>M581</v>
          </cell>
          <cell r="F925" t="str">
            <v>Anglo American Platinum Managed Operations</v>
          </cell>
          <cell r="G925">
            <v>2023</v>
          </cell>
          <cell r="H925">
            <v>8.8999999999999999E-3</v>
          </cell>
        </row>
        <row r="926">
          <cell r="A926" t="str">
            <v>2024M581BU_Anglo American Platinum Managed Operations</v>
          </cell>
          <cell r="B926" t="str">
            <v>M581</v>
          </cell>
          <cell r="F926" t="str">
            <v>Anglo American Platinum Managed Operations</v>
          </cell>
          <cell r="G926">
            <v>2024</v>
          </cell>
          <cell r="H926">
            <v>3.1399999999999997E-2</v>
          </cell>
        </row>
        <row r="927">
          <cell r="A927" t="str">
            <v>2022M582BU_Anglo American Platinum Managed Operations</v>
          </cell>
          <cell r="B927" t="str">
            <v>M582</v>
          </cell>
          <cell r="F927" t="str">
            <v>Anglo American Platinum Managed Operations</v>
          </cell>
          <cell r="G927">
            <v>2022</v>
          </cell>
          <cell r="H927">
            <v>4.82E-2</v>
          </cell>
        </row>
        <row r="928">
          <cell r="A928" t="str">
            <v>2024M582BU_Anglo American Platinum Managed Operations</v>
          </cell>
          <cell r="B928" t="str">
            <v>M582</v>
          </cell>
          <cell r="F928" t="str">
            <v>Anglo American Platinum Managed Operations</v>
          </cell>
          <cell r="G928">
            <v>2024</v>
          </cell>
          <cell r="H928">
            <v>5.79E-2</v>
          </cell>
        </row>
        <row r="929">
          <cell r="A929" t="str">
            <v>2023M582BU_Anglo American Platinum Managed Operations</v>
          </cell>
          <cell r="B929" t="str">
            <v>M582</v>
          </cell>
          <cell r="F929" t="str">
            <v>Anglo American Platinum Managed Operations</v>
          </cell>
          <cell r="G929">
            <v>2023</v>
          </cell>
          <cell r="H929">
            <v>4.9399999999999999E-2</v>
          </cell>
        </row>
        <row r="930">
          <cell r="A930" t="str">
            <v>2024M583BU_Anglo American Platinum Managed Operations</v>
          </cell>
          <cell r="B930" t="str">
            <v>M583</v>
          </cell>
          <cell r="F930" t="str">
            <v>Anglo American Platinum Managed Operations</v>
          </cell>
          <cell r="G930">
            <v>2024</v>
          </cell>
          <cell r="H930">
            <v>4.8500000000000001E-2</v>
          </cell>
        </row>
        <row r="931">
          <cell r="A931" t="str">
            <v>2023M583BU_Anglo American Platinum Managed Operations</v>
          </cell>
          <cell r="B931" t="str">
            <v>M583</v>
          </cell>
          <cell r="F931" t="str">
            <v>Anglo American Platinum Managed Operations</v>
          </cell>
          <cell r="G931">
            <v>2023</v>
          </cell>
          <cell r="H931">
            <v>4.19E-2</v>
          </cell>
        </row>
        <row r="932">
          <cell r="A932" t="str">
            <v>2022M583BU_Anglo American Platinum Managed Operations</v>
          </cell>
          <cell r="B932" t="str">
            <v>M583</v>
          </cell>
          <cell r="F932" t="str">
            <v>Anglo American Platinum Managed Operations</v>
          </cell>
          <cell r="G932">
            <v>2022</v>
          </cell>
          <cell r="H932">
            <v>3.8800000000000001E-2</v>
          </cell>
        </row>
        <row r="933">
          <cell r="A933" t="str">
            <v>2024M584BU_Anglo American Platinum Managed Operations</v>
          </cell>
          <cell r="B933" t="str">
            <v>M584</v>
          </cell>
          <cell r="F933" t="str">
            <v>Anglo American Platinum Managed Operations</v>
          </cell>
          <cell r="G933">
            <v>2024</v>
          </cell>
          <cell r="H933">
            <v>9.4000000000000004E-3</v>
          </cell>
        </row>
        <row r="934">
          <cell r="A934" t="str">
            <v>2022M584BU_Anglo American Platinum Managed Operations</v>
          </cell>
          <cell r="B934" t="str">
            <v>M584</v>
          </cell>
          <cell r="F934" t="str">
            <v>Anglo American Platinum Managed Operations</v>
          </cell>
          <cell r="G934">
            <v>2022</v>
          </cell>
          <cell r="H934">
            <v>9.4000000000000004E-3</v>
          </cell>
        </row>
        <row r="935">
          <cell r="A935" t="str">
            <v>2023M584BU_Anglo American Platinum Managed Operations</v>
          </cell>
          <cell r="B935" t="str">
            <v>M584</v>
          </cell>
          <cell r="F935" t="str">
            <v>Anglo American Platinum Managed Operations</v>
          </cell>
          <cell r="G935">
            <v>2023</v>
          </cell>
          <cell r="H935">
            <v>7.4999999999999997E-3</v>
          </cell>
        </row>
        <row r="936">
          <cell r="A936" t="str">
            <v>2023M585BU_Anglo American Platinum Managed Operations</v>
          </cell>
          <cell r="B936" t="str">
            <v>M585</v>
          </cell>
          <cell r="F936" t="str">
            <v>Anglo American Platinum Managed Operations</v>
          </cell>
          <cell r="G936">
            <v>2023</v>
          </cell>
          <cell r="H936">
            <v>3.4000000000000002E-2</v>
          </cell>
        </row>
        <row r="937">
          <cell r="A937" t="str">
            <v>2024M585BU_Anglo American Platinum Managed Operations</v>
          </cell>
          <cell r="B937" t="str">
            <v>M585</v>
          </cell>
          <cell r="F937" t="str">
            <v>Anglo American Platinum Managed Operations</v>
          </cell>
          <cell r="G937">
            <v>2024</v>
          </cell>
          <cell r="H937">
            <v>12.11</v>
          </cell>
        </row>
        <row r="938">
          <cell r="A938" t="str">
            <v>2022M585BU_Anglo American Platinum Managed Operations</v>
          </cell>
          <cell r="B938" t="str">
            <v>M585</v>
          </cell>
          <cell r="F938" t="str">
            <v>Anglo American Platinum Managed Operations</v>
          </cell>
          <cell r="G938">
            <v>2022</v>
          </cell>
          <cell r="H938">
            <v>1.3299999999999999E-2</v>
          </cell>
        </row>
        <row r="939">
          <cell r="A939" t="str">
            <v>2022M586BU_Anglo American Platinum Managed Operations</v>
          </cell>
          <cell r="B939" t="str">
            <v>M586</v>
          </cell>
          <cell r="F939" t="str">
            <v>Anglo American Platinum Managed Operations</v>
          </cell>
          <cell r="G939">
            <v>2022</v>
          </cell>
          <cell r="H939">
            <v>1.0500000000000001E-2</v>
          </cell>
        </row>
        <row r="940">
          <cell r="A940" t="str">
            <v>2024M586BU_Anglo American Platinum Managed Operations</v>
          </cell>
          <cell r="B940" t="str">
            <v>M586</v>
          </cell>
          <cell r="F940" t="str">
            <v>Anglo American Platinum Managed Operations</v>
          </cell>
          <cell r="G940">
            <v>2024</v>
          </cell>
          <cell r="H940">
            <v>1.45</v>
          </cell>
        </row>
        <row r="941">
          <cell r="A941" t="str">
            <v>2023M586BU_Anglo American Platinum Managed Operations</v>
          </cell>
          <cell r="B941" t="str">
            <v>M586</v>
          </cell>
          <cell r="F941" t="str">
            <v>Anglo American Platinum Managed Operations</v>
          </cell>
          <cell r="G941">
            <v>2023</v>
          </cell>
          <cell r="H941">
            <v>8.6E-3</v>
          </cell>
        </row>
        <row r="942">
          <cell r="A942" t="str">
            <v>2023M587BU_Anglo American Platinum Managed Operations</v>
          </cell>
          <cell r="B942" t="str">
            <v>M587</v>
          </cell>
          <cell r="F942" t="str">
            <v>Anglo American Platinum Managed Operations</v>
          </cell>
          <cell r="G942">
            <v>2023</v>
          </cell>
          <cell r="H942">
            <v>0</v>
          </cell>
        </row>
        <row r="943">
          <cell r="A943" t="str">
            <v>2022M587BU_Anglo American Platinum Managed Operations</v>
          </cell>
          <cell r="B943" t="str">
            <v>M587</v>
          </cell>
          <cell r="F943" t="str">
            <v>Anglo American Platinum Managed Operations</v>
          </cell>
          <cell r="G943">
            <v>2022</v>
          </cell>
          <cell r="H943">
            <v>0</v>
          </cell>
        </row>
        <row r="944">
          <cell r="A944" t="str">
            <v>2024M587BU_Anglo American Platinum Managed Operations</v>
          </cell>
          <cell r="B944" t="str">
            <v>M587</v>
          </cell>
          <cell r="F944" t="str">
            <v>Anglo American Platinum Managed Operations</v>
          </cell>
          <cell r="G944">
            <v>2024</v>
          </cell>
          <cell r="H944">
            <v>1.26</v>
          </cell>
        </row>
        <row r="945">
          <cell r="A945" t="str">
            <v>2022M588BU_Anglo American Platinum Managed Operations</v>
          </cell>
          <cell r="B945" t="str">
            <v>M588</v>
          </cell>
          <cell r="F945" t="str">
            <v>Anglo American Platinum Managed Operations</v>
          </cell>
          <cell r="G945">
            <v>2022</v>
          </cell>
          <cell r="H945">
            <v>3.5200000000000002E-2</v>
          </cell>
        </row>
        <row r="946">
          <cell r="A946" t="str">
            <v>2024M588BU_Anglo American Platinum Managed Operations</v>
          </cell>
          <cell r="B946" t="str">
            <v>M588</v>
          </cell>
          <cell r="F946" t="str">
            <v>Anglo American Platinum Managed Operations</v>
          </cell>
          <cell r="G946">
            <v>2024</v>
          </cell>
          <cell r="H946">
            <v>2.06</v>
          </cell>
        </row>
        <row r="947">
          <cell r="A947" t="str">
            <v>2023M588BU_Anglo American Platinum Managed Operations</v>
          </cell>
          <cell r="B947" t="str">
            <v>M588</v>
          </cell>
          <cell r="F947" t="str">
            <v>Anglo American Platinum Managed Operations</v>
          </cell>
          <cell r="G947">
            <v>2023</v>
          </cell>
          <cell r="H947">
            <v>3.4000000000000002E-2</v>
          </cell>
        </row>
        <row r="948">
          <cell r="A948" t="str">
            <v>2024M589BU_Anglo American Platinum Managed Operations</v>
          </cell>
          <cell r="B948" t="str">
            <v>M589</v>
          </cell>
          <cell r="F948" t="str">
            <v>Anglo American Platinum Managed Operations</v>
          </cell>
          <cell r="G948">
            <v>2024</v>
          </cell>
          <cell r="H948">
            <v>2.17</v>
          </cell>
        </row>
        <row r="949">
          <cell r="A949" t="str">
            <v>2023M589BU_Anglo American Platinum Managed Operations</v>
          </cell>
          <cell r="B949" t="str">
            <v>M589</v>
          </cell>
          <cell r="F949" t="str">
            <v>Anglo American Platinum Managed Operations</v>
          </cell>
          <cell r="G949">
            <v>2023</v>
          </cell>
          <cell r="H949">
            <v>2.2800000000000001E-2</v>
          </cell>
        </row>
        <row r="950">
          <cell r="A950" t="str">
            <v>2022M589BU_Anglo American Platinum Managed Operations</v>
          </cell>
          <cell r="B950" t="str">
            <v>M589</v>
          </cell>
          <cell r="F950" t="str">
            <v>Anglo American Platinum Managed Operations</v>
          </cell>
          <cell r="G950">
            <v>2022</v>
          </cell>
          <cell r="H950">
            <v>2.18E-2</v>
          </cell>
        </row>
        <row r="951">
          <cell r="A951" t="str">
            <v>2022M590BU_Anglo American Platinum Managed Operations</v>
          </cell>
          <cell r="B951" t="str">
            <v>M590</v>
          </cell>
          <cell r="F951" t="str">
            <v>Anglo American Platinum Managed Operations</v>
          </cell>
          <cell r="G951">
            <v>2022</v>
          </cell>
          <cell r="H951">
            <v>1.3299999999999999E-2</v>
          </cell>
        </row>
        <row r="952">
          <cell r="A952" t="str">
            <v>2024M590BU_Anglo American Platinum Managed Operations</v>
          </cell>
          <cell r="B952" t="str">
            <v>M590</v>
          </cell>
          <cell r="F952" t="str">
            <v>Anglo American Platinum Managed Operations</v>
          </cell>
          <cell r="G952">
            <v>2024</v>
          </cell>
          <cell r="H952">
            <v>0</v>
          </cell>
        </row>
        <row r="953">
          <cell r="A953" t="str">
            <v>2023M590BU_Anglo American Platinum Managed Operations</v>
          </cell>
          <cell r="B953" t="str">
            <v>M590</v>
          </cell>
          <cell r="F953" t="str">
            <v>Anglo American Platinum Managed Operations</v>
          </cell>
          <cell r="G953">
            <v>2023</v>
          </cell>
          <cell r="H953">
            <v>4.2599999999999999E-2</v>
          </cell>
        </row>
        <row r="954">
          <cell r="A954" t="str">
            <v>2023M591BU_Anglo American Platinum Managed Operations</v>
          </cell>
          <cell r="B954" t="str">
            <v>M591</v>
          </cell>
          <cell r="F954" t="str">
            <v>Anglo American Platinum Managed Operations</v>
          </cell>
          <cell r="G954">
            <v>2023</v>
          </cell>
          <cell r="H954">
            <v>8.6E-3</v>
          </cell>
        </row>
        <row r="955">
          <cell r="A955" t="str">
            <v>2024M591BU_Anglo American Platinum Managed Operations</v>
          </cell>
          <cell r="B955" t="str">
            <v>M591</v>
          </cell>
          <cell r="F955" t="str">
            <v>Anglo American Platinum Managed Operations</v>
          </cell>
          <cell r="G955">
            <v>2024</v>
          </cell>
          <cell r="H955">
            <v>1.4500000000000001E-2</v>
          </cell>
        </row>
        <row r="956">
          <cell r="A956" t="str">
            <v>2022M591BU_Anglo American Platinum Managed Operations</v>
          </cell>
          <cell r="B956" t="str">
            <v>M591</v>
          </cell>
          <cell r="F956" t="str">
            <v>Anglo American Platinum Managed Operations</v>
          </cell>
          <cell r="G956">
            <v>2022</v>
          </cell>
          <cell r="H956">
            <v>1.0500000000000001E-2</v>
          </cell>
        </row>
        <row r="957">
          <cell r="A957" t="str">
            <v>2024M592BU_Anglo American Platinum Managed Operations</v>
          </cell>
          <cell r="B957" t="str">
            <v>M592</v>
          </cell>
          <cell r="F957" t="str">
            <v>Anglo American Platinum Managed Operations</v>
          </cell>
          <cell r="G957">
            <v>2024</v>
          </cell>
          <cell r="H957">
            <v>0</v>
          </cell>
        </row>
        <row r="958">
          <cell r="A958" t="str">
            <v>2023M592BU_Anglo American Platinum Managed Operations</v>
          </cell>
          <cell r="B958" t="str">
            <v>M592</v>
          </cell>
          <cell r="F958" t="str">
            <v>Anglo American Platinum Managed Operations</v>
          </cell>
          <cell r="G958">
            <v>2023</v>
          </cell>
          <cell r="H958">
            <v>0</v>
          </cell>
        </row>
        <row r="959">
          <cell r="A959" t="str">
            <v>2022M592BU_Anglo American Platinum Managed Operations</v>
          </cell>
          <cell r="B959" t="str">
            <v>M592</v>
          </cell>
          <cell r="F959" t="str">
            <v>Anglo American Platinum Managed Operations</v>
          </cell>
          <cell r="G959">
            <v>2022</v>
          </cell>
          <cell r="H959">
            <v>0</v>
          </cell>
        </row>
        <row r="960">
          <cell r="A960" t="str">
            <v>2022M593BU_Anglo American Platinum Managed Operations</v>
          </cell>
          <cell r="B960" t="str">
            <v>M593</v>
          </cell>
          <cell r="F960" t="str">
            <v>Anglo American Platinum Managed Operations</v>
          </cell>
          <cell r="G960">
            <v>2022</v>
          </cell>
          <cell r="H960">
            <v>6.4000000000000003E-3</v>
          </cell>
        </row>
        <row r="961">
          <cell r="A961" t="str">
            <v>2024M593BU_Anglo American Platinum Managed Operations</v>
          </cell>
          <cell r="B961" t="str">
            <v>M593</v>
          </cell>
          <cell r="F961" t="str">
            <v>Anglo American Platinum Managed Operations</v>
          </cell>
          <cell r="G961">
            <v>2024</v>
          </cell>
          <cell r="H961">
            <v>2.06</v>
          </cell>
        </row>
        <row r="962">
          <cell r="A962" t="str">
            <v>2023M593BU_Anglo American Platinum Managed Operations</v>
          </cell>
          <cell r="B962" t="str">
            <v>M593</v>
          </cell>
          <cell r="F962" t="str">
            <v>Anglo American Platinum Managed Operations</v>
          </cell>
          <cell r="G962">
            <v>2023</v>
          </cell>
          <cell r="H962">
            <v>2.6100000000000002E-2</v>
          </cell>
        </row>
        <row r="963">
          <cell r="A963" t="str">
            <v>2022M594BU_Anglo American Platinum Managed Operations</v>
          </cell>
          <cell r="B963" t="str">
            <v>M594</v>
          </cell>
          <cell r="F963" t="str">
            <v>Anglo American Platinum Managed Operations</v>
          </cell>
          <cell r="G963">
            <v>2022</v>
          </cell>
          <cell r="H963">
            <v>2.18E-2</v>
          </cell>
        </row>
        <row r="964">
          <cell r="A964" t="str">
            <v>2023M594BU_Anglo American Platinum Managed Operations</v>
          </cell>
          <cell r="B964" t="str">
            <v>M594</v>
          </cell>
          <cell r="F964" t="str">
            <v>Anglo American Platinum Managed Operations</v>
          </cell>
          <cell r="G964">
            <v>2023</v>
          </cell>
          <cell r="H964">
            <v>2.1100000000000001E-2</v>
          </cell>
        </row>
        <row r="965">
          <cell r="A965" t="str">
            <v>2024M594BU_Anglo American Platinum Managed Operations</v>
          </cell>
          <cell r="B965" t="str">
            <v>M594</v>
          </cell>
          <cell r="F965" t="str">
            <v>Anglo American Platinum Managed Operations</v>
          </cell>
          <cell r="G965">
            <v>2024</v>
          </cell>
          <cell r="H965">
            <v>2.1700000000000001E-2</v>
          </cell>
        </row>
        <row r="966">
          <cell r="A966" t="str">
            <v>2024M595BU_Anglo American Platinum Managed Operations</v>
          </cell>
          <cell r="B966" t="str">
            <v>M595</v>
          </cell>
          <cell r="F966" t="str">
            <v>Anglo American Platinum Managed Operations</v>
          </cell>
          <cell r="G966">
            <v>2024</v>
          </cell>
          <cell r="H966">
            <v>0.9325</v>
          </cell>
        </row>
        <row r="967">
          <cell r="A967" t="str">
            <v>2022M595BU_Anglo American Platinum Managed Operations</v>
          </cell>
          <cell r="B967" t="str">
            <v>M595</v>
          </cell>
          <cell r="F967" t="str">
            <v>Anglo American Platinum Managed Operations</v>
          </cell>
          <cell r="G967">
            <v>2022</v>
          </cell>
          <cell r="H967">
            <v>0.9345</v>
          </cell>
        </row>
        <row r="968">
          <cell r="A968" t="str">
            <v>2023M595BU_Anglo American Platinum Managed Operations</v>
          </cell>
          <cell r="B968" t="str">
            <v>M595</v>
          </cell>
          <cell r="F968" t="str">
            <v>Anglo American Platinum Managed Operations</v>
          </cell>
          <cell r="G968">
            <v>2023</v>
          </cell>
          <cell r="H968">
            <v>0.93669999999999998</v>
          </cell>
        </row>
        <row r="969">
          <cell r="A969" t="str">
            <v>2024M596BU_Anglo American Platinum Managed Operations</v>
          </cell>
          <cell r="B969" t="str">
            <v>M596</v>
          </cell>
          <cell r="F969" t="str">
            <v>Anglo American Platinum Managed Operations</v>
          </cell>
          <cell r="G969">
            <v>2024</v>
          </cell>
          <cell r="H969">
            <v>14899</v>
          </cell>
        </row>
        <row r="970">
          <cell r="A970" t="str">
            <v>2023M596BU_Anglo American Platinum Managed Operations</v>
          </cell>
          <cell r="B970" t="str">
            <v>M596</v>
          </cell>
          <cell r="F970" t="str">
            <v>Anglo American Platinum Managed Operations</v>
          </cell>
          <cell r="G970">
            <v>2023</v>
          </cell>
          <cell r="H970">
            <v>17546</v>
          </cell>
        </row>
        <row r="971">
          <cell r="A971" t="str">
            <v>2022M597BU_Anglo American Platinum Managed Operations</v>
          </cell>
          <cell r="B971" t="str">
            <v>M597</v>
          </cell>
          <cell r="F971" t="str">
            <v>Anglo American Platinum Managed Operations</v>
          </cell>
          <cell r="G971">
            <v>2022</v>
          </cell>
          <cell r="H971">
            <v>812</v>
          </cell>
        </row>
        <row r="972">
          <cell r="A972" t="str">
            <v>2024M597BU_Anglo American Platinum Managed Operations</v>
          </cell>
          <cell r="B972" t="str">
            <v>M597</v>
          </cell>
          <cell r="F972" t="str">
            <v>Anglo American Platinum Managed Operations</v>
          </cell>
          <cell r="G972">
            <v>2024</v>
          </cell>
          <cell r="H972">
            <v>646</v>
          </cell>
        </row>
        <row r="973">
          <cell r="A973" t="str">
            <v>2023M597BU_Anglo American Platinum Managed Operations</v>
          </cell>
          <cell r="B973" t="str">
            <v>M597</v>
          </cell>
          <cell r="F973" t="str">
            <v>Anglo American Platinum Managed Operations</v>
          </cell>
          <cell r="G973">
            <v>2023</v>
          </cell>
          <cell r="H973">
            <v>744</v>
          </cell>
        </row>
        <row r="974">
          <cell r="A974" t="str">
            <v>2023M598BU_Anglo American Platinum Managed Operations</v>
          </cell>
          <cell r="B974" t="str">
            <v>M598</v>
          </cell>
          <cell r="F974" t="str">
            <v>Anglo American Platinum Managed Operations</v>
          </cell>
          <cell r="G974">
            <v>2023</v>
          </cell>
          <cell r="H974">
            <v>0</v>
          </cell>
        </row>
        <row r="975">
          <cell r="A975" t="str">
            <v>2024M598BU_Anglo American Platinum Managed Operations</v>
          </cell>
          <cell r="B975" t="str">
            <v>M598</v>
          </cell>
          <cell r="F975" t="str">
            <v>Anglo American Platinum Managed Operations</v>
          </cell>
          <cell r="G975">
            <v>2024</v>
          </cell>
          <cell r="H975">
            <v>0</v>
          </cell>
        </row>
        <row r="976">
          <cell r="A976" t="str">
            <v>2022M598BU_Anglo American Platinum Managed Operations</v>
          </cell>
          <cell r="B976" t="str">
            <v>M598</v>
          </cell>
          <cell r="F976" t="str">
            <v>Anglo American Platinum Managed Operations</v>
          </cell>
          <cell r="G976">
            <v>2022</v>
          </cell>
          <cell r="H976">
            <v>0</v>
          </cell>
        </row>
        <row r="977">
          <cell r="A977" t="str">
            <v>2023M599BU_Anglo American Platinum Managed Operations</v>
          </cell>
          <cell r="B977" t="str">
            <v>M599</v>
          </cell>
          <cell r="F977" t="str">
            <v>Anglo American Platinum Managed Operations</v>
          </cell>
          <cell r="G977">
            <v>2023</v>
          </cell>
          <cell r="H977">
            <v>2303</v>
          </cell>
        </row>
        <row r="978">
          <cell r="A978" t="str">
            <v>2024M599BU_Anglo American Platinum Managed Operations</v>
          </cell>
          <cell r="B978" t="str">
            <v>M599</v>
          </cell>
          <cell r="F978" t="str">
            <v>Anglo American Platinum Managed Operations</v>
          </cell>
          <cell r="G978">
            <v>2024</v>
          </cell>
          <cell r="H978">
            <v>1812</v>
          </cell>
        </row>
        <row r="979">
          <cell r="A979" t="str">
            <v>2022M599BU_Anglo American Platinum Managed Operations</v>
          </cell>
          <cell r="B979" t="str">
            <v>M599</v>
          </cell>
          <cell r="F979" t="str">
            <v>Anglo American Platinum Managed Operations</v>
          </cell>
          <cell r="G979">
            <v>2022</v>
          </cell>
          <cell r="H979">
            <v>2231</v>
          </cell>
        </row>
        <row r="980">
          <cell r="A980" t="str">
            <v>2022M600BU_Anglo American Platinum Managed Operations</v>
          </cell>
          <cell r="B980" t="str">
            <v>M600</v>
          </cell>
          <cell r="F980" t="str">
            <v>Anglo American Platinum Managed Operations</v>
          </cell>
          <cell r="G980">
            <v>2022</v>
          </cell>
          <cell r="H980">
            <v>6817</v>
          </cell>
        </row>
        <row r="981">
          <cell r="A981" t="str">
            <v>2024M600BU_Anglo American Platinum Managed Operations</v>
          </cell>
          <cell r="B981" t="str">
            <v>M600</v>
          </cell>
          <cell r="F981" t="str">
            <v>Anglo American Platinum Managed Operations</v>
          </cell>
          <cell r="G981">
            <v>2024</v>
          </cell>
          <cell r="H981">
            <v>6240</v>
          </cell>
        </row>
        <row r="982">
          <cell r="A982" t="str">
            <v>2023M600BU_Anglo American Platinum Managed Operations</v>
          </cell>
          <cell r="B982" t="str">
            <v>M600</v>
          </cell>
          <cell r="F982" t="str">
            <v>Anglo American Platinum Managed Operations</v>
          </cell>
          <cell r="G982">
            <v>2023</v>
          </cell>
          <cell r="H982">
            <v>7192</v>
          </cell>
        </row>
        <row r="983">
          <cell r="A983" t="str">
            <v>2022M601BU_Anglo American Platinum Managed Operations</v>
          </cell>
          <cell r="B983" t="str">
            <v>M601</v>
          </cell>
          <cell r="F983" t="str">
            <v>Anglo American Platinum Managed Operations</v>
          </cell>
          <cell r="G983">
            <v>2022</v>
          </cell>
          <cell r="H983">
            <v>7526</v>
          </cell>
        </row>
        <row r="984">
          <cell r="A984" t="str">
            <v>2023M601BU_Anglo American Platinum Managed Operations</v>
          </cell>
          <cell r="B984" t="str">
            <v>M601</v>
          </cell>
          <cell r="F984" t="str">
            <v>Anglo American Platinum Managed Operations</v>
          </cell>
          <cell r="G984">
            <v>2023</v>
          </cell>
          <cell r="H984">
            <v>7307</v>
          </cell>
        </row>
        <row r="985">
          <cell r="A985" t="str">
            <v>2024M601BU_Anglo American Platinum Managed Operations</v>
          </cell>
          <cell r="B985" t="str">
            <v>M601</v>
          </cell>
          <cell r="F985" t="str">
            <v>Anglo American Platinum Managed Operations</v>
          </cell>
          <cell r="G985">
            <v>2024</v>
          </cell>
          <cell r="H985">
            <v>6201</v>
          </cell>
        </row>
        <row r="986">
          <cell r="A986" t="str">
            <v>2022M602BU_Anglo American Platinum Managed Operations</v>
          </cell>
          <cell r="B986" t="str">
            <v>M602</v>
          </cell>
          <cell r="F986" t="str">
            <v>Anglo American Platinum Managed Operations</v>
          </cell>
          <cell r="G986">
            <v>2022</v>
          </cell>
          <cell r="H986">
            <v>17386</v>
          </cell>
        </row>
        <row r="987">
          <cell r="A987" t="str">
            <v>2024M602BU_Anglo American Platinum Managed Operations</v>
          </cell>
          <cell r="B987" t="str">
            <v>M602</v>
          </cell>
          <cell r="F987" t="str">
            <v>Anglo American Platinum Managed Operations</v>
          </cell>
          <cell r="G987">
            <v>2024</v>
          </cell>
          <cell r="H987">
            <v>14899</v>
          </cell>
        </row>
        <row r="988">
          <cell r="A988" t="str">
            <v>2023M602BU_Anglo American Platinum Managed Operations</v>
          </cell>
          <cell r="B988" t="str">
            <v>M602</v>
          </cell>
          <cell r="F988" t="str">
            <v>Anglo American Platinum Managed Operations</v>
          </cell>
          <cell r="G988">
            <v>2023</v>
          </cell>
          <cell r="H988">
            <v>17546</v>
          </cell>
        </row>
        <row r="989">
          <cell r="A989" t="str">
            <v>2023M613BU_Anglo American Platinum Managed Operations</v>
          </cell>
          <cell r="B989" t="str">
            <v>M613</v>
          </cell>
          <cell r="F989" t="str">
            <v>Anglo American Platinum Managed Operations</v>
          </cell>
          <cell r="G989">
            <v>2023</v>
          </cell>
          <cell r="H989">
            <v>6.4799999999999996E-2</v>
          </cell>
        </row>
        <row r="990">
          <cell r="A990" t="str">
            <v>2024M613BU_Anglo American Platinum Managed Operations</v>
          </cell>
          <cell r="B990" t="str">
            <v>M613</v>
          </cell>
          <cell r="F990" t="str">
            <v>Anglo American Platinum Managed Operations</v>
          </cell>
          <cell r="G990">
            <v>2024</v>
          </cell>
          <cell r="H990">
            <v>0.16550000000000001</v>
          </cell>
        </row>
        <row r="991">
          <cell r="A991" t="str">
            <v>2022M613BU_Anglo American Platinum Managed Operations</v>
          </cell>
          <cell r="B991" t="str">
            <v>M613</v>
          </cell>
          <cell r="F991" t="str">
            <v>Anglo American Platinum Managed Operations</v>
          </cell>
          <cell r="G991">
            <v>2022</v>
          </cell>
          <cell r="H991">
            <v>8.1100000000000005E-2</v>
          </cell>
        </row>
        <row r="992">
          <cell r="A992" t="str">
            <v>2022M615BU_Anglo American Platinum Managed Operations</v>
          </cell>
          <cell r="B992" t="str">
            <v>M615</v>
          </cell>
          <cell r="F992" t="str">
            <v>Anglo American Platinum Managed Operations</v>
          </cell>
          <cell r="G992">
            <v>2022</v>
          </cell>
          <cell r="H992">
            <v>6.4000000000000001E-2</v>
          </cell>
        </row>
        <row r="993">
          <cell r="A993" t="str">
            <v>2023M615BU_Anglo American Platinum Managed Operations</v>
          </cell>
          <cell r="B993" t="str">
            <v>M615</v>
          </cell>
          <cell r="F993" t="str">
            <v>Anglo American Platinum Managed Operations</v>
          </cell>
          <cell r="G993">
            <v>2023</v>
          </cell>
          <cell r="H993">
            <v>4.5199999999999997E-2</v>
          </cell>
        </row>
        <row r="994">
          <cell r="A994" t="str">
            <v>2024M615BU_Anglo American Platinum Managed Operations</v>
          </cell>
          <cell r="B994" t="str">
            <v>M615</v>
          </cell>
          <cell r="F994" t="str">
            <v>Anglo American Platinum Managed Operations</v>
          </cell>
          <cell r="G994">
            <v>2024</v>
          </cell>
          <cell r="H994">
            <v>4.0599999999999997E-2</v>
          </cell>
        </row>
        <row r="995">
          <cell r="A995" t="str">
            <v>2024M620BU_Anglo American Platinum Managed Operations</v>
          </cell>
          <cell r="B995" t="str">
            <v>M620</v>
          </cell>
          <cell r="F995" t="str">
            <v>Anglo American Platinum Managed Operations</v>
          </cell>
          <cell r="G995">
            <v>2024</v>
          </cell>
          <cell r="H995">
            <v>0.17419999999999999</v>
          </cell>
        </row>
        <row r="996">
          <cell r="A996" t="str">
            <v>2023M620BU_Anglo American Platinum Managed Operations</v>
          </cell>
          <cell r="B996" t="str">
            <v>M620</v>
          </cell>
          <cell r="F996" t="str">
            <v>Anglo American Platinum Managed Operations</v>
          </cell>
          <cell r="G996">
            <v>2023</v>
          </cell>
          <cell r="H996">
            <v>6.6900000000000001E-2</v>
          </cell>
        </row>
        <row r="997">
          <cell r="A997" t="str">
            <v>2022M620BU_Anglo American Platinum Managed Operations</v>
          </cell>
          <cell r="B997" t="str">
            <v>M620</v>
          </cell>
          <cell r="F997" t="str">
            <v>Anglo American Platinum Managed Operations</v>
          </cell>
          <cell r="G997">
            <v>2022</v>
          </cell>
          <cell r="H997">
            <v>7.7299999999999994E-2</v>
          </cell>
        </row>
        <row r="998">
          <cell r="A998" t="str">
            <v>2022M621BU_Anglo American Platinum Managed Operations</v>
          </cell>
          <cell r="B998" t="str">
            <v>M621</v>
          </cell>
          <cell r="F998" t="str">
            <v>Anglo American Platinum Managed Operations</v>
          </cell>
          <cell r="G998">
            <v>2022</v>
          </cell>
          <cell r="H998">
            <v>8.0500000000000002E-2</v>
          </cell>
        </row>
        <row r="999">
          <cell r="A999" t="str">
            <v>2024M621BU_Anglo American Platinum Managed Operations</v>
          </cell>
          <cell r="B999" t="str">
            <v>M621</v>
          </cell>
          <cell r="F999" t="str">
            <v>Anglo American Platinum Managed Operations</v>
          </cell>
          <cell r="G999">
            <v>2024</v>
          </cell>
          <cell r="H999">
            <v>0.09</v>
          </cell>
        </row>
        <row r="1000">
          <cell r="A1000" t="str">
            <v>2023M621BU_Anglo American Platinum Managed Operations</v>
          </cell>
          <cell r="B1000" t="str">
            <v>M621</v>
          </cell>
          <cell r="F1000" t="str">
            <v>Anglo American Platinum Managed Operations</v>
          </cell>
          <cell r="G1000">
            <v>2023</v>
          </cell>
          <cell r="H1000">
            <v>0.09</v>
          </cell>
        </row>
        <row r="1001">
          <cell r="A1001" t="str">
            <v>2024M622BU_Anglo American Platinum Managed Operations</v>
          </cell>
          <cell r="B1001" t="str">
            <v>M622</v>
          </cell>
          <cell r="F1001" t="str">
            <v>Anglo American Platinum Managed Operations</v>
          </cell>
          <cell r="G1001">
            <v>2024</v>
          </cell>
          <cell r="H1001">
            <v>0.91</v>
          </cell>
        </row>
        <row r="1002">
          <cell r="A1002" t="str">
            <v>2023M622BU_Anglo American Platinum Managed Operations</v>
          </cell>
          <cell r="B1002" t="str">
            <v>M622</v>
          </cell>
          <cell r="F1002" t="str">
            <v>Anglo American Platinum Managed Operations</v>
          </cell>
          <cell r="G1002">
            <v>2023</v>
          </cell>
          <cell r="H1002">
            <v>0.91</v>
          </cell>
        </row>
        <row r="1003">
          <cell r="A1003" t="str">
            <v>2022M622BU_Anglo American Platinum Managed Operations</v>
          </cell>
          <cell r="B1003" t="str">
            <v>M622</v>
          </cell>
          <cell r="F1003" t="str">
            <v>Anglo American Platinum Managed Operations</v>
          </cell>
          <cell r="G1003">
            <v>2022</v>
          </cell>
          <cell r="H1003">
            <v>0.91949999999999998</v>
          </cell>
        </row>
        <row r="1004">
          <cell r="A1004" t="str">
            <v>2024M623BU_Anglo American Platinum Managed Operations</v>
          </cell>
          <cell r="B1004" t="str">
            <v>M623</v>
          </cell>
          <cell r="F1004" t="str">
            <v>Anglo American Platinum Managed Operations</v>
          </cell>
          <cell r="G1004">
            <v>2024</v>
          </cell>
          <cell r="H1004">
            <v>0.85</v>
          </cell>
        </row>
        <row r="1005">
          <cell r="A1005" t="str">
            <v>2022M623BU_Anglo American Platinum Managed Operations</v>
          </cell>
          <cell r="B1005" t="str">
            <v>M623</v>
          </cell>
          <cell r="F1005" t="str">
            <v>Anglo American Platinum Managed Operations</v>
          </cell>
          <cell r="G1005">
            <v>2022</v>
          </cell>
          <cell r="H1005">
            <v>0.83030000000000004</v>
          </cell>
        </row>
        <row r="1006">
          <cell r="A1006" t="str">
            <v>2023M623BU_Anglo American Platinum Managed Operations</v>
          </cell>
          <cell r="B1006" t="str">
            <v>M623</v>
          </cell>
          <cell r="F1006" t="str">
            <v>Anglo American Platinum Managed Operations</v>
          </cell>
          <cell r="G1006">
            <v>2023</v>
          </cell>
          <cell r="H1006">
            <v>0.85</v>
          </cell>
        </row>
        <row r="1007">
          <cell r="A1007" t="str">
            <v>2022M624BU_Anglo American Platinum Managed Operations</v>
          </cell>
          <cell r="B1007" t="str">
            <v>M624</v>
          </cell>
          <cell r="F1007" t="str">
            <v>Anglo American Platinum Managed Operations</v>
          </cell>
          <cell r="G1007">
            <v>2022</v>
          </cell>
          <cell r="H1007">
            <v>0.28420000000000001</v>
          </cell>
        </row>
        <row r="1008">
          <cell r="A1008" t="str">
            <v>2024M624BU_Anglo American Platinum Managed Operations</v>
          </cell>
          <cell r="B1008" t="str">
            <v>M624</v>
          </cell>
          <cell r="F1008" t="str">
            <v>Anglo American Platinum Managed Operations</v>
          </cell>
          <cell r="G1008">
            <v>2024</v>
          </cell>
          <cell r="H1008">
            <v>0.28999999999999998</v>
          </cell>
        </row>
        <row r="1009">
          <cell r="A1009" t="str">
            <v>2023M624BU_Anglo American Platinum Managed Operations</v>
          </cell>
          <cell r="B1009" t="str">
            <v>M624</v>
          </cell>
          <cell r="F1009" t="str">
            <v>Anglo American Platinum Managed Operations</v>
          </cell>
          <cell r="G1009">
            <v>2023</v>
          </cell>
          <cell r="H1009">
            <v>0.28999999999999998</v>
          </cell>
        </row>
        <row r="1010">
          <cell r="A1010" t="str">
            <v>2024M625BU_Anglo American Platinum Managed Operations</v>
          </cell>
          <cell r="B1010" t="str">
            <v>M625</v>
          </cell>
          <cell r="F1010" t="str">
            <v>Anglo American Platinum Managed Operations</v>
          </cell>
          <cell r="G1010">
            <v>2024</v>
          </cell>
          <cell r="H1010">
            <v>0.16</v>
          </cell>
        </row>
        <row r="1011">
          <cell r="A1011" t="str">
            <v>2022M625BU_Anglo American Platinum Managed Operations</v>
          </cell>
          <cell r="B1011" t="str">
            <v>M625</v>
          </cell>
          <cell r="F1011" t="str">
            <v>Anglo American Platinum Managed Operations</v>
          </cell>
          <cell r="G1011">
            <v>2022</v>
          </cell>
          <cell r="H1011">
            <v>0.16800000000000001</v>
          </cell>
        </row>
        <row r="1012">
          <cell r="A1012" t="str">
            <v>2023M625BU_Anglo American Platinum Managed Operations</v>
          </cell>
          <cell r="B1012" t="str">
            <v>M625</v>
          </cell>
          <cell r="F1012" t="str">
            <v>Anglo American Platinum Managed Operations</v>
          </cell>
          <cell r="G1012">
            <v>2023</v>
          </cell>
          <cell r="H1012">
            <v>0.17</v>
          </cell>
        </row>
        <row r="1013">
          <cell r="A1013" t="str">
            <v>2023M626BU_Anglo American Platinum Managed Operations</v>
          </cell>
          <cell r="B1013" t="str">
            <v>M626</v>
          </cell>
          <cell r="F1013" t="str">
            <v>Anglo American Platinum Managed Operations</v>
          </cell>
          <cell r="G1013">
            <v>2023</v>
          </cell>
          <cell r="H1013">
            <v>0.75</v>
          </cell>
        </row>
        <row r="1014">
          <cell r="A1014" t="str">
            <v>2022M626BU_Anglo American Platinum Managed Operations</v>
          </cell>
          <cell r="B1014" t="str">
            <v>M626</v>
          </cell>
          <cell r="F1014" t="str">
            <v>Anglo American Platinum Managed Operations</v>
          </cell>
          <cell r="G1014">
            <v>2022</v>
          </cell>
          <cell r="H1014">
            <v>0.75700000000000001</v>
          </cell>
        </row>
        <row r="1015">
          <cell r="A1015" t="str">
            <v>2024M626BU_Anglo American Platinum Managed Operations</v>
          </cell>
          <cell r="B1015" t="str">
            <v>M626</v>
          </cell>
          <cell r="F1015" t="str">
            <v>Anglo American Platinum Managed Operations</v>
          </cell>
          <cell r="G1015">
            <v>2024</v>
          </cell>
          <cell r="H1015">
            <v>0.77</v>
          </cell>
        </row>
        <row r="1016">
          <cell r="A1016" t="str">
            <v>2024M627BU_Anglo American Platinum Managed Operations</v>
          </cell>
          <cell r="B1016" t="str">
            <v>M627</v>
          </cell>
          <cell r="F1016" t="str">
            <v>Anglo American Platinum Managed Operations</v>
          </cell>
          <cell r="G1016">
            <v>2024</v>
          </cell>
          <cell r="H1016">
            <v>7.0000000000000007E-2</v>
          </cell>
        </row>
        <row r="1017">
          <cell r="A1017" t="str">
            <v>2022M627BU_Anglo American Platinum Managed Operations</v>
          </cell>
          <cell r="B1017" t="str">
            <v>M627</v>
          </cell>
          <cell r="F1017" t="str">
            <v>Anglo American Platinum Managed Operations</v>
          </cell>
          <cell r="G1017">
            <v>2022</v>
          </cell>
          <cell r="H1017">
            <v>7.5499999999999998E-2</v>
          </cell>
        </row>
        <row r="1018">
          <cell r="A1018" t="str">
            <v>2023M627BU_Anglo American Platinum Managed Operations</v>
          </cell>
          <cell r="B1018" t="str">
            <v>M627</v>
          </cell>
          <cell r="F1018" t="str">
            <v>Anglo American Platinum Managed Operations</v>
          </cell>
          <cell r="G1018">
            <v>2023</v>
          </cell>
          <cell r="H1018">
            <v>0.08</v>
          </cell>
        </row>
        <row r="1019">
          <cell r="A1019" t="str">
            <v>2024M630BU_Anglo American Platinum Managed Operations</v>
          </cell>
          <cell r="B1019" t="str">
            <v>M630</v>
          </cell>
          <cell r="F1019" t="str">
            <v>Anglo American Platinum Managed Operations</v>
          </cell>
          <cell r="G1019">
            <v>2024</v>
          </cell>
          <cell r="H1019" t="str">
            <v>2.86 years</v>
          </cell>
        </row>
        <row r="1020">
          <cell r="A1020" t="str">
            <v>2022M630BU_Anglo American Platinum Managed Operations</v>
          </cell>
          <cell r="B1020" t="str">
            <v>M630</v>
          </cell>
          <cell r="F1020" t="str">
            <v>Anglo American Platinum Managed Operations</v>
          </cell>
          <cell r="G1020">
            <v>2022</v>
          </cell>
          <cell r="H1020">
            <v>4.54</v>
          </cell>
        </row>
        <row r="1021">
          <cell r="A1021" t="str">
            <v>2023M630BU_Anglo American Platinum Managed Operations</v>
          </cell>
          <cell r="B1021" t="str">
            <v>M630</v>
          </cell>
          <cell r="F1021" t="str">
            <v>Anglo American Platinum Managed Operations</v>
          </cell>
          <cell r="G1021">
            <v>2023</v>
          </cell>
          <cell r="H1021">
            <v>3.88</v>
          </cell>
        </row>
        <row r="1022">
          <cell r="A1022" t="str">
            <v>2024M631BU_Anglo American Platinum Managed Operations</v>
          </cell>
          <cell r="B1022" t="str">
            <v>M631</v>
          </cell>
          <cell r="F1022" t="str">
            <v>Anglo American Platinum Managed Operations</v>
          </cell>
          <cell r="G1022">
            <v>2024</v>
          </cell>
          <cell r="H1022">
            <v>11</v>
          </cell>
        </row>
        <row r="1023">
          <cell r="A1023" t="str">
            <v>2022M631BU_Anglo American Platinum Managed Operations</v>
          </cell>
          <cell r="B1023" t="str">
            <v>M631</v>
          </cell>
          <cell r="F1023" t="str">
            <v>Anglo American Platinum Managed Operations</v>
          </cell>
          <cell r="G1023">
            <v>2022</v>
          </cell>
          <cell r="H1023">
            <v>12</v>
          </cell>
        </row>
        <row r="1024">
          <cell r="A1024" t="str">
            <v>2023M631BU_Anglo American Platinum Managed Operations</v>
          </cell>
          <cell r="B1024" t="str">
            <v>M631</v>
          </cell>
          <cell r="F1024" t="str">
            <v>Anglo American Platinum Managed Operations</v>
          </cell>
          <cell r="G1024">
            <v>2023</v>
          </cell>
          <cell r="H1024">
            <v>12</v>
          </cell>
        </row>
        <row r="1025">
          <cell r="A1025" t="str">
            <v>2023M633BU_Anglo American Platinum Managed Operations</v>
          </cell>
          <cell r="B1025" t="str">
            <v>M633</v>
          </cell>
          <cell r="F1025" t="str">
            <v>Anglo American Platinum Managed Operations</v>
          </cell>
          <cell r="G1025">
            <v>2023</v>
          </cell>
          <cell r="H1025">
            <v>3</v>
          </cell>
        </row>
        <row r="1026">
          <cell r="A1026" t="str">
            <v>2024M633BU_Anglo American Platinum Managed Operations</v>
          </cell>
          <cell r="B1026" t="str">
            <v>M633</v>
          </cell>
          <cell r="F1026" t="str">
            <v>Anglo American Platinum Managed Operations</v>
          </cell>
          <cell r="G1026">
            <v>2024</v>
          </cell>
          <cell r="H1026">
            <v>3</v>
          </cell>
        </row>
        <row r="1027">
          <cell r="A1027" t="str">
            <v>2022M633BU_Anglo American Platinum Managed Operations</v>
          </cell>
          <cell r="B1027" t="str">
            <v>M633</v>
          </cell>
          <cell r="F1027" t="str">
            <v>Anglo American Platinum Managed Operations</v>
          </cell>
          <cell r="G1027">
            <v>2022</v>
          </cell>
          <cell r="H1027">
            <v>3</v>
          </cell>
        </row>
        <row r="1028">
          <cell r="A1028" t="str">
            <v>2023M634BU_Anglo American Platinum Managed Operations</v>
          </cell>
          <cell r="B1028" t="str">
            <v>M634</v>
          </cell>
          <cell r="F1028" t="str">
            <v>Anglo American Platinum Managed Operations</v>
          </cell>
          <cell r="G1028">
            <v>2023</v>
          </cell>
          <cell r="H1028">
            <v>8</v>
          </cell>
        </row>
        <row r="1029">
          <cell r="A1029" t="str">
            <v>2024M634BU_Anglo American Platinum Managed Operations</v>
          </cell>
          <cell r="B1029" t="str">
            <v>M634</v>
          </cell>
          <cell r="F1029" t="str">
            <v>Anglo American Platinum Managed Operations</v>
          </cell>
          <cell r="G1029">
            <v>2024</v>
          </cell>
          <cell r="H1029">
            <v>6</v>
          </cell>
        </row>
        <row r="1030">
          <cell r="A1030" t="str">
            <v>2022M634BU_Anglo American Platinum Managed Operations</v>
          </cell>
          <cell r="B1030" t="str">
            <v>M634</v>
          </cell>
          <cell r="F1030" t="str">
            <v>Anglo American Platinum Managed Operations</v>
          </cell>
          <cell r="G1030">
            <v>2022</v>
          </cell>
          <cell r="H1030">
            <v>7</v>
          </cell>
        </row>
        <row r="1031">
          <cell r="A1031" t="str">
            <v>2022M635BU_Anglo American Platinum Managed Operations</v>
          </cell>
          <cell r="B1031" t="str">
            <v>M635</v>
          </cell>
          <cell r="F1031" t="str">
            <v>Anglo American Platinum Managed Operations</v>
          </cell>
          <cell r="G1031">
            <v>2022</v>
          </cell>
          <cell r="H1031">
            <v>2</v>
          </cell>
        </row>
        <row r="1032">
          <cell r="A1032" t="str">
            <v>2024M635BU_Anglo American Platinum Managed Operations</v>
          </cell>
          <cell r="B1032" t="str">
            <v>M635</v>
          </cell>
          <cell r="F1032" t="str">
            <v>Anglo American Platinum Managed Operations</v>
          </cell>
          <cell r="G1032">
            <v>2024</v>
          </cell>
          <cell r="H1032">
            <v>2</v>
          </cell>
        </row>
        <row r="1033">
          <cell r="A1033" t="str">
            <v>2023M635BU_Anglo American Platinum Managed Operations</v>
          </cell>
          <cell r="B1033" t="str">
            <v>M635</v>
          </cell>
          <cell r="F1033" t="str">
            <v>Anglo American Platinum Managed Operations</v>
          </cell>
          <cell r="G1033">
            <v>2023</v>
          </cell>
          <cell r="H1033">
            <v>1</v>
          </cell>
        </row>
        <row r="1034">
          <cell r="A1034" t="str">
            <v>2023M754BU_Anglo American Platinum Managed Operations</v>
          </cell>
          <cell r="B1034" t="str">
            <v>M754</v>
          </cell>
          <cell r="F1034" t="str">
            <v>Anglo American Platinum Managed Operations</v>
          </cell>
          <cell r="G1034">
            <v>2023</v>
          </cell>
          <cell r="H1034">
            <v>1.2699999999999999E-2</v>
          </cell>
        </row>
        <row r="1035">
          <cell r="A1035" t="str">
            <v>2022M754BU_Anglo American Platinum Managed Operations</v>
          </cell>
          <cell r="B1035" t="str">
            <v>M754</v>
          </cell>
          <cell r="F1035" t="str">
            <v>Anglo American Platinum Managed Operations</v>
          </cell>
          <cell r="G1035">
            <v>2022</v>
          </cell>
          <cell r="H1035">
            <v>1.0500000000000001E-2</v>
          </cell>
        </row>
        <row r="1036">
          <cell r="A1036" t="str">
            <v>2024M754BU_Anglo American Platinum Managed Operations</v>
          </cell>
          <cell r="B1036" t="str">
            <v>M754</v>
          </cell>
          <cell r="F1036" t="str">
            <v>Anglo American Platinum Managed Operations</v>
          </cell>
          <cell r="G1036">
            <v>2024</v>
          </cell>
          <cell r="H1036">
            <v>1.4500000000000001E-2</v>
          </cell>
        </row>
        <row r="1037">
          <cell r="A1037" t="str">
            <v>2024M755BU_Anglo American Platinum Managed Operations</v>
          </cell>
          <cell r="B1037" t="str">
            <v>M755</v>
          </cell>
          <cell r="F1037" t="str">
            <v>Anglo American Platinum Managed Operations</v>
          </cell>
          <cell r="G1037">
            <v>2024</v>
          </cell>
          <cell r="H1037">
            <v>2.1700000000000001E-2</v>
          </cell>
        </row>
        <row r="1038">
          <cell r="A1038" t="str">
            <v>2023M755BU_Anglo American Platinum Managed Operations</v>
          </cell>
          <cell r="B1038" t="str">
            <v>M755</v>
          </cell>
          <cell r="F1038" t="str">
            <v>Anglo American Platinum Managed Operations</v>
          </cell>
          <cell r="G1038">
            <v>2023</v>
          </cell>
          <cell r="H1038">
            <v>2.1100000000000001E-2</v>
          </cell>
        </row>
        <row r="1039">
          <cell r="A1039" t="str">
            <v>2022M755BU_Anglo American Platinum Managed Operations</v>
          </cell>
          <cell r="B1039" t="str">
            <v>M755</v>
          </cell>
          <cell r="F1039" t="str">
            <v>Anglo American Platinum Managed Operations</v>
          </cell>
          <cell r="G1039">
            <v>2022</v>
          </cell>
          <cell r="H1039">
            <v>2.1700000000000001E-2</v>
          </cell>
        </row>
        <row r="1040">
          <cell r="A1040" t="str">
            <v>2023M42BU_Anglo American Platinum Managed Operations</v>
          </cell>
          <cell r="B1040" t="str">
            <v>M42</v>
          </cell>
          <cell r="F1040" t="str">
            <v>Anglo American Platinum Managed Operations</v>
          </cell>
          <cell r="G1040">
            <v>2023</v>
          </cell>
          <cell r="H1040">
            <v>0.69</v>
          </cell>
        </row>
        <row r="1041">
          <cell r="A1041" t="str">
            <v>2024M43BU_Anglo American Platinum Managed Operations</v>
          </cell>
          <cell r="B1041" t="str">
            <v>M43</v>
          </cell>
          <cell r="F1041" t="str">
            <v>Anglo American Platinum Managed Operations</v>
          </cell>
          <cell r="G1041">
            <v>2024</v>
          </cell>
          <cell r="H1041">
            <v>0</v>
          </cell>
        </row>
        <row r="1042">
          <cell r="A1042" t="str">
            <v>2022M43BU_Anglo American Platinum Managed Operations</v>
          </cell>
          <cell r="B1042" t="str">
            <v>M43</v>
          </cell>
          <cell r="F1042" t="str">
            <v>Anglo American Platinum Managed Operations</v>
          </cell>
          <cell r="G1042">
            <v>2022</v>
          </cell>
          <cell r="H1042">
            <v>0</v>
          </cell>
        </row>
        <row r="1043">
          <cell r="A1043" t="str">
            <v>2023M43BU_Anglo American Platinum Managed Operations</v>
          </cell>
          <cell r="B1043" t="str">
            <v>M43</v>
          </cell>
          <cell r="F1043" t="str">
            <v>Anglo American Platinum Managed Operations</v>
          </cell>
          <cell r="G1043">
            <v>2023</v>
          </cell>
          <cell r="H1043">
            <v>0</v>
          </cell>
        </row>
        <row r="1044">
          <cell r="A1044" t="str">
            <v>2023M44BU_Anglo American Platinum Managed Operations</v>
          </cell>
          <cell r="B1044" t="str">
            <v>M44</v>
          </cell>
          <cell r="F1044" t="str">
            <v>Anglo American Platinum Managed Operations</v>
          </cell>
          <cell r="G1044">
            <v>2023</v>
          </cell>
          <cell r="H1044">
            <v>95</v>
          </cell>
        </row>
        <row r="1045">
          <cell r="A1045" t="str">
            <v>2022M44BU_Anglo American Platinum Managed Operations</v>
          </cell>
          <cell r="B1045" t="str">
            <v>M44</v>
          </cell>
          <cell r="F1045" t="str">
            <v>Anglo American Platinum Managed Operations</v>
          </cell>
          <cell r="G1045">
            <v>2022</v>
          </cell>
          <cell r="H1045">
            <v>141</v>
          </cell>
        </row>
        <row r="1046">
          <cell r="A1046" t="str">
            <v>2024M44BU_Anglo American Platinum Managed Operations</v>
          </cell>
          <cell r="B1046" t="str">
            <v>M44</v>
          </cell>
          <cell r="F1046" t="str">
            <v>Anglo American Platinum Managed Operations</v>
          </cell>
          <cell r="G1046">
            <v>2024</v>
          </cell>
          <cell r="H1046">
            <v>63</v>
          </cell>
        </row>
        <row r="1047">
          <cell r="A1047" t="str">
            <v>2024M45BU_Anglo American Platinum Managed Operations</v>
          </cell>
          <cell r="B1047" t="str">
            <v>M45</v>
          </cell>
          <cell r="F1047" t="str">
            <v>Anglo American Platinum Managed Operations</v>
          </cell>
          <cell r="G1047">
            <v>2024</v>
          </cell>
          <cell r="H1047">
            <v>0.98150000000000004</v>
          </cell>
        </row>
        <row r="1048">
          <cell r="A1048" t="str">
            <v>2023M45BU_Anglo American Platinum Managed Operations</v>
          </cell>
          <cell r="B1048" t="str">
            <v>M45</v>
          </cell>
          <cell r="F1048" t="str">
            <v>Anglo American Platinum Managed Operations</v>
          </cell>
          <cell r="G1048">
            <v>2023</v>
          </cell>
          <cell r="H1048">
            <v>94.32</v>
          </cell>
        </row>
        <row r="1049">
          <cell r="A1049" t="str">
            <v>2022M45BU_Anglo American Platinum Managed Operations</v>
          </cell>
          <cell r="B1049" t="str">
            <v>M45</v>
          </cell>
          <cell r="F1049" t="str">
            <v>Anglo American Platinum Managed Operations</v>
          </cell>
          <cell r="G1049">
            <v>2022</v>
          </cell>
          <cell r="H1049">
            <v>0.93</v>
          </cell>
        </row>
        <row r="1050">
          <cell r="A1050" t="str">
            <v>2022M46BU_Anglo American Platinum Managed Operations</v>
          </cell>
          <cell r="B1050" t="str">
            <v>M46</v>
          </cell>
          <cell r="F1050" t="str">
            <v>Anglo American Platinum Managed Operations</v>
          </cell>
          <cell r="G1050">
            <v>2022</v>
          </cell>
          <cell r="H1050">
            <v>0.93</v>
          </cell>
        </row>
        <row r="1051">
          <cell r="A1051" t="str">
            <v>2024M46BU_Anglo American Platinum Managed Operations</v>
          </cell>
          <cell r="B1051" t="str">
            <v>M46</v>
          </cell>
          <cell r="F1051" t="str">
            <v>Anglo American Platinum Managed Operations</v>
          </cell>
          <cell r="G1051">
            <v>2024</v>
          </cell>
          <cell r="H1051">
            <v>0.94240000000000002</v>
          </cell>
        </row>
        <row r="1052">
          <cell r="A1052" t="str">
            <v>2023M46BU_Anglo American Platinum Managed Operations</v>
          </cell>
          <cell r="B1052" t="str">
            <v>M46</v>
          </cell>
          <cell r="F1052" t="str">
            <v>Anglo American Platinum Managed Operations</v>
          </cell>
          <cell r="G1052">
            <v>2023</v>
          </cell>
          <cell r="H1052">
            <v>95.02</v>
          </cell>
        </row>
        <row r="1053">
          <cell r="A1053" t="str">
            <v>2022M47BU_Anglo American Platinum Managed Operations</v>
          </cell>
          <cell r="B1053" t="str">
            <v>M47</v>
          </cell>
          <cell r="F1053" t="str">
            <v>Anglo American Platinum Managed Operations</v>
          </cell>
          <cell r="G1053">
            <v>2022</v>
          </cell>
          <cell r="H1053">
            <v>12113</v>
          </cell>
        </row>
        <row r="1054">
          <cell r="A1054" t="str">
            <v>2023M47BU_Anglo American Platinum Managed Operations</v>
          </cell>
          <cell r="B1054" t="str">
            <v>M47</v>
          </cell>
          <cell r="F1054" t="str">
            <v>Anglo American Platinum Managed Operations</v>
          </cell>
          <cell r="G1054">
            <v>2023</v>
          </cell>
          <cell r="H1054">
            <v>15730</v>
          </cell>
        </row>
        <row r="1055">
          <cell r="A1055" t="str">
            <v>2024M47BU_Anglo American Platinum Managed Operations</v>
          </cell>
          <cell r="B1055" t="str">
            <v>M47</v>
          </cell>
          <cell r="F1055" t="str">
            <v>Anglo American Platinum Managed Operations</v>
          </cell>
          <cell r="G1055">
            <v>2024</v>
          </cell>
          <cell r="H1055">
            <v>17197</v>
          </cell>
        </row>
        <row r="1056">
          <cell r="A1056" t="str">
            <v>2023M48BU_Anglo American Platinum Managed Operations</v>
          </cell>
          <cell r="B1056" t="str">
            <v>M48</v>
          </cell>
          <cell r="F1056" t="str">
            <v>Anglo American Platinum Managed Operations</v>
          </cell>
          <cell r="G1056">
            <v>2023</v>
          </cell>
          <cell r="H1056">
            <v>19149</v>
          </cell>
        </row>
        <row r="1057">
          <cell r="A1057" t="str">
            <v>2024M48BU_Anglo American Platinum Managed Operations</v>
          </cell>
          <cell r="B1057" t="str">
            <v>M48</v>
          </cell>
          <cell r="F1057" t="str">
            <v>Anglo American Platinum Managed Operations</v>
          </cell>
          <cell r="G1057">
            <v>2024</v>
          </cell>
          <cell r="H1057">
            <v>16868</v>
          </cell>
        </row>
        <row r="1058">
          <cell r="A1058" t="str">
            <v>2023M7Location_Amandelbult concentrators*</v>
          </cell>
          <cell r="B1058" t="str">
            <v>M7</v>
          </cell>
          <cell r="F1058" t="str">
            <v>Amandelbult concentrators*</v>
          </cell>
          <cell r="G1058">
            <v>2023</v>
          </cell>
          <cell r="H1058">
            <v>2906069</v>
          </cell>
        </row>
        <row r="1059">
          <cell r="A1059" t="str">
            <v>2022M7Location_Greenfield projects"</v>
          </cell>
          <cell r="B1059" t="str">
            <v>M7</v>
          </cell>
          <cell r="F1059" t="str">
            <v>Greenfield projects"</v>
          </cell>
          <cell r="G1059">
            <v>2022</v>
          </cell>
          <cell r="H1059">
            <v>1177123</v>
          </cell>
        </row>
        <row r="1060">
          <cell r="A1060" t="str">
            <v>2022M7Location_Mogalakwena Mine°</v>
          </cell>
          <cell r="B1060" t="str">
            <v>M7</v>
          </cell>
          <cell r="F1060" t="str">
            <v>Mogalakwena Mine°</v>
          </cell>
          <cell r="G1060">
            <v>2022</v>
          </cell>
          <cell r="H1060">
            <v>10891816</v>
          </cell>
        </row>
        <row r="1061">
          <cell r="A1061" t="str">
            <v>2022M7Location_Mototolo Mine’</v>
          </cell>
          <cell r="B1061" t="str">
            <v>M7</v>
          </cell>
          <cell r="F1061" t="str">
            <v>Mototolo Mine’</v>
          </cell>
          <cell r="G1061">
            <v>2022</v>
          </cell>
          <cell r="H1061">
            <v>4478073</v>
          </cell>
        </row>
        <row r="1062">
          <cell r="A1062" t="str">
            <v>2022M7Location_Dishaba mine</v>
          </cell>
          <cell r="B1062" t="str">
            <v>M7</v>
          </cell>
          <cell r="F1062" t="str">
            <v>Dishaba mine</v>
          </cell>
          <cell r="G1062">
            <v>2022</v>
          </cell>
          <cell r="H1062">
            <v>10954801</v>
          </cell>
        </row>
        <row r="1063">
          <cell r="A1063" t="str">
            <v>2022M7Location_Unki Mine</v>
          </cell>
          <cell r="B1063" t="str">
            <v>M7</v>
          </cell>
          <cell r="F1063" t="str">
            <v>Unki Mine</v>
          </cell>
          <cell r="G1063">
            <v>2022</v>
          </cell>
          <cell r="H1063">
            <v>5300023</v>
          </cell>
        </row>
        <row r="1064">
          <cell r="A1064" t="str">
            <v>2023M7Location_ACP</v>
          </cell>
          <cell r="B1064" t="str">
            <v>M7</v>
          </cell>
          <cell r="F1064" t="str">
            <v>ACP</v>
          </cell>
          <cell r="G1064">
            <v>2023</v>
          </cell>
          <cell r="H1064">
            <v>2255325</v>
          </cell>
        </row>
        <row r="1065">
          <cell r="A1065" t="str">
            <v>2022M7Location_Tumela mine</v>
          </cell>
          <cell r="B1065" t="str">
            <v>M7</v>
          </cell>
          <cell r="F1065" t="str">
            <v>Tumela mine</v>
          </cell>
          <cell r="G1065">
            <v>2022</v>
          </cell>
          <cell r="H1065">
            <v>11941947</v>
          </cell>
        </row>
        <row r="1066">
          <cell r="A1066" t="str">
            <v>2023M7Location_Polokwane smelter</v>
          </cell>
          <cell r="B1066" t="str">
            <v>M7</v>
          </cell>
          <cell r="F1066" t="str">
            <v>Polokwane smelter</v>
          </cell>
          <cell r="G1066">
            <v>2023</v>
          </cell>
          <cell r="H1066">
            <v>1334194</v>
          </cell>
        </row>
        <row r="1067">
          <cell r="A1067" t="str">
            <v>2022M7Location_Mortimer smelter</v>
          </cell>
          <cell r="B1067" t="str">
            <v>M7</v>
          </cell>
          <cell r="F1067" t="str">
            <v>Mortimer smelter</v>
          </cell>
          <cell r="G1067">
            <v>2022</v>
          </cell>
          <cell r="H1067">
            <v>935628</v>
          </cell>
        </row>
        <row r="1068">
          <cell r="A1068" t="str">
            <v>2022M7Location_Polokwane smelter</v>
          </cell>
          <cell r="B1068" t="str">
            <v>M7</v>
          </cell>
          <cell r="F1068" t="str">
            <v>Polokwane smelter</v>
          </cell>
          <cell r="G1068">
            <v>2022</v>
          </cell>
          <cell r="H1068">
            <v>2399905</v>
          </cell>
        </row>
        <row r="1069">
          <cell r="A1069" t="str">
            <v>2022M7Location_ACP</v>
          </cell>
          <cell r="B1069" t="str">
            <v>M7</v>
          </cell>
          <cell r="F1069" t="str">
            <v>ACP</v>
          </cell>
          <cell r="G1069">
            <v>2022</v>
          </cell>
          <cell r="H1069">
            <v>1976705</v>
          </cell>
        </row>
        <row r="1070">
          <cell r="A1070" t="str">
            <v>2023M7Location_Mogalakwena Mine°</v>
          </cell>
          <cell r="B1070" t="str">
            <v>M7</v>
          </cell>
          <cell r="F1070" t="str">
            <v>Mogalakwena Mine°</v>
          </cell>
          <cell r="G1070">
            <v>2023</v>
          </cell>
          <cell r="H1070">
            <v>12180072.289999999</v>
          </cell>
        </row>
        <row r="1071">
          <cell r="A1071" t="str">
            <v>2023M7Location_Waterval smelter</v>
          </cell>
          <cell r="B1071" t="str">
            <v>M7</v>
          </cell>
          <cell r="F1071" t="str">
            <v>Waterval smelter</v>
          </cell>
          <cell r="G1071">
            <v>2023</v>
          </cell>
          <cell r="H1071">
            <v>3287411</v>
          </cell>
        </row>
        <row r="1072">
          <cell r="A1072" t="str">
            <v>2022M7Location_Rustenburg Base Metal Refiners</v>
          </cell>
          <cell r="B1072" t="str">
            <v>M7</v>
          </cell>
          <cell r="F1072" t="str">
            <v>Rustenburg Base Metal Refiners</v>
          </cell>
          <cell r="G1072">
            <v>2022</v>
          </cell>
          <cell r="H1072">
            <v>4172861</v>
          </cell>
        </row>
        <row r="1073">
          <cell r="A1073" t="str">
            <v>2022M7Location_Unki smelted</v>
          </cell>
          <cell r="B1073" t="str">
            <v>M7</v>
          </cell>
          <cell r="F1073" t="str">
            <v>Unki smelted</v>
          </cell>
          <cell r="G1073">
            <v>2022</v>
          </cell>
          <cell r="H1073">
            <v>298091</v>
          </cell>
        </row>
        <row r="1074">
          <cell r="A1074" t="str">
            <v>2023M7Location_Unki concentrator</v>
          </cell>
          <cell r="B1074" t="str">
            <v>M7</v>
          </cell>
          <cell r="F1074" t="str">
            <v>Unki concentrator</v>
          </cell>
          <cell r="G1074">
            <v>2023</v>
          </cell>
          <cell r="H1074">
            <v>705281.26</v>
          </cell>
        </row>
        <row r="1075">
          <cell r="A1075" t="str">
            <v>2022M7Location_Unki concentrator</v>
          </cell>
          <cell r="B1075" t="str">
            <v>M7</v>
          </cell>
          <cell r="F1075" t="str">
            <v>Unki concentrator</v>
          </cell>
          <cell r="G1075">
            <v>2022</v>
          </cell>
          <cell r="H1075">
            <v>494628</v>
          </cell>
        </row>
        <row r="1076">
          <cell r="A1076" t="str">
            <v>2022M7Location_Precious Metals Refinery</v>
          </cell>
          <cell r="B1076" t="str">
            <v>M7</v>
          </cell>
          <cell r="F1076" t="str">
            <v>Precious Metals Refinery</v>
          </cell>
          <cell r="G1076">
            <v>2022</v>
          </cell>
          <cell r="H1076">
            <v>1940742</v>
          </cell>
        </row>
        <row r="1077">
          <cell r="A1077" t="str">
            <v>2023M7Location_Precious Metals Refinery</v>
          </cell>
          <cell r="B1077" t="str">
            <v>M7</v>
          </cell>
          <cell r="F1077" t="str">
            <v>Precious Metals Refinery</v>
          </cell>
          <cell r="G1077">
            <v>2023</v>
          </cell>
          <cell r="H1077">
            <v>2127216</v>
          </cell>
        </row>
        <row r="1078">
          <cell r="A1078" t="str">
            <v>2023M7Location_Tumela mine</v>
          </cell>
          <cell r="B1078" t="str">
            <v>M7</v>
          </cell>
          <cell r="F1078" t="str">
            <v>Tumela mine</v>
          </cell>
          <cell r="G1078">
            <v>2023</v>
          </cell>
          <cell r="H1078">
            <v>12076023</v>
          </cell>
        </row>
        <row r="1079">
          <cell r="A1079" t="str">
            <v>2023M7Location_Unki Mine</v>
          </cell>
          <cell r="B1079" t="str">
            <v>M7</v>
          </cell>
          <cell r="F1079" t="str">
            <v>Unki Mine</v>
          </cell>
          <cell r="G1079">
            <v>2023</v>
          </cell>
          <cell r="H1079">
            <v>5508931.8899999997</v>
          </cell>
        </row>
        <row r="1080">
          <cell r="A1080" t="str">
            <v>2022M7Location_Mogalakwena concentrators</v>
          </cell>
          <cell r="B1080" t="str">
            <v>M7</v>
          </cell>
          <cell r="F1080" t="str">
            <v>Mogalakwena concentrators</v>
          </cell>
          <cell r="G1080">
            <v>2022</v>
          </cell>
          <cell r="H1080">
            <v>6579071</v>
          </cell>
        </row>
        <row r="1081">
          <cell r="A1081" t="str">
            <v>2022M7Location_Mototolo concentrator°</v>
          </cell>
          <cell r="B1081" t="str">
            <v>M7</v>
          </cell>
          <cell r="F1081" t="str">
            <v>Mototolo concentrator°</v>
          </cell>
          <cell r="G1081">
            <v>2022</v>
          </cell>
          <cell r="H1081">
            <v>536509</v>
          </cell>
        </row>
        <row r="1082">
          <cell r="A1082" t="str">
            <v>2023M7Location_Mototolo Mine’</v>
          </cell>
          <cell r="B1082" t="str">
            <v>M7</v>
          </cell>
          <cell r="F1082" t="str">
            <v>Mototolo Mine’</v>
          </cell>
          <cell r="G1082">
            <v>2023</v>
          </cell>
          <cell r="H1082">
            <v>5560312.1500000004</v>
          </cell>
        </row>
        <row r="1083">
          <cell r="A1083" t="str">
            <v>2023M7Location_Greenfield projects"</v>
          </cell>
          <cell r="B1083" t="str">
            <v>M7</v>
          </cell>
          <cell r="F1083" t="str">
            <v>Greenfield projects"</v>
          </cell>
          <cell r="G1083">
            <v>2023</v>
          </cell>
          <cell r="H1083">
            <v>1676321.62</v>
          </cell>
        </row>
        <row r="1084">
          <cell r="A1084" t="str">
            <v>2023M7Location_Mogalakwena concentrators</v>
          </cell>
          <cell r="B1084" t="str">
            <v>M7</v>
          </cell>
          <cell r="F1084" t="str">
            <v>Mogalakwena concentrators</v>
          </cell>
          <cell r="G1084">
            <v>2023</v>
          </cell>
          <cell r="H1084">
            <v>6785522.7800000003</v>
          </cell>
        </row>
        <row r="1085">
          <cell r="A1085" t="str">
            <v>2023M7Location_Mototolo concentrator°</v>
          </cell>
          <cell r="B1085" t="str">
            <v>M7</v>
          </cell>
          <cell r="F1085" t="str">
            <v>Mototolo concentrator°</v>
          </cell>
          <cell r="G1085">
            <v>2023</v>
          </cell>
          <cell r="H1085">
            <v>1100367.42</v>
          </cell>
        </row>
        <row r="1086">
          <cell r="A1086" t="str">
            <v>2023M7Location_Dishaba mine</v>
          </cell>
          <cell r="B1086" t="str">
            <v>M7</v>
          </cell>
          <cell r="F1086" t="str">
            <v>Dishaba mine</v>
          </cell>
          <cell r="G1086">
            <v>2023</v>
          </cell>
          <cell r="H1086">
            <v>10761364</v>
          </cell>
        </row>
        <row r="1087">
          <cell r="A1087" t="str">
            <v>2023M7Location_Rustenburg Base Metal Refiners</v>
          </cell>
          <cell r="B1087" t="str">
            <v>M7</v>
          </cell>
          <cell r="F1087" t="str">
            <v>Rustenburg Base Metal Refiners</v>
          </cell>
          <cell r="G1087">
            <v>2023</v>
          </cell>
          <cell r="H1087">
            <v>4593924.9400000004</v>
          </cell>
        </row>
        <row r="1088">
          <cell r="A1088" t="str">
            <v>2023M7Location_Unki smelted</v>
          </cell>
          <cell r="B1088" t="str">
            <v>M7</v>
          </cell>
          <cell r="F1088" t="str">
            <v>Unki smelted</v>
          </cell>
          <cell r="G1088">
            <v>2023</v>
          </cell>
          <cell r="H1088">
            <v>268543.03999999998</v>
          </cell>
        </row>
        <row r="1089">
          <cell r="A1089" t="str">
            <v>2022M7Location_Amandelbult concentrators*</v>
          </cell>
          <cell r="B1089" t="str">
            <v>M7</v>
          </cell>
          <cell r="F1089" t="str">
            <v>Amandelbult concentrators*</v>
          </cell>
          <cell r="G1089">
            <v>2022</v>
          </cell>
          <cell r="H1089">
            <v>3244965</v>
          </cell>
        </row>
        <row r="1090">
          <cell r="A1090" t="str">
            <v>2022M7Location_Waterval smelter</v>
          </cell>
          <cell r="B1090" t="str">
            <v>M7</v>
          </cell>
          <cell r="F1090" t="str">
            <v>Waterval smelter</v>
          </cell>
          <cell r="G1090">
            <v>2022</v>
          </cell>
          <cell r="H1090">
            <v>4221273</v>
          </cell>
        </row>
        <row r="1091">
          <cell r="A1091" t="str">
            <v>2023M7Location_Mortimer smelter</v>
          </cell>
          <cell r="B1091" t="str">
            <v>M7</v>
          </cell>
          <cell r="F1091" t="str">
            <v>Mortimer smelter</v>
          </cell>
          <cell r="G1091">
            <v>2023</v>
          </cell>
          <cell r="H1091">
            <v>1362630</v>
          </cell>
        </row>
        <row r="1092">
          <cell r="A1092" t="str">
            <v>2023M8BU_Anglo American Platinum Managed Operations</v>
          </cell>
          <cell r="B1092" t="str">
            <v>M8</v>
          </cell>
          <cell r="F1092" t="str">
            <v>Anglo American Platinum Managed Operations</v>
          </cell>
          <cell r="G1092">
            <v>2023</v>
          </cell>
          <cell r="H1092">
            <v>83990951.140000001</v>
          </cell>
        </row>
        <row r="1093">
          <cell r="A1093" t="str">
            <v>2024M8BU_Anglo American Platinum Managed Operations</v>
          </cell>
          <cell r="B1093" t="str">
            <v>M8</v>
          </cell>
          <cell r="F1093" t="str">
            <v>Anglo American Platinum Managed Operations</v>
          </cell>
          <cell r="G1093">
            <v>2024</v>
          </cell>
          <cell r="H1093">
            <v>79218088.605000004</v>
          </cell>
        </row>
        <row r="1094">
          <cell r="A1094" t="str">
            <v>2022M8BU_Anglo American Platinum Managed Operations</v>
          </cell>
          <cell r="B1094" t="str">
            <v>M8</v>
          </cell>
          <cell r="F1094" t="str">
            <v>Anglo American Platinum Managed Operations</v>
          </cell>
          <cell r="G1094">
            <v>2022</v>
          </cell>
          <cell r="H1094">
            <v>79912408</v>
          </cell>
        </row>
        <row r="1095">
          <cell r="A1095" t="str">
            <v>2022M714BU_Anglo American Platinum Managed Operations</v>
          </cell>
          <cell r="B1095" t="str">
            <v>M714</v>
          </cell>
          <cell r="F1095" t="str">
            <v>Anglo American Platinum Managed Operations</v>
          </cell>
          <cell r="G1095">
            <v>2022</v>
          </cell>
          <cell r="H1095">
            <v>0</v>
          </cell>
        </row>
        <row r="1096">
          <cell r="A1096" t="str">
            <v>2022M715BU_Anglo American Platinum Managed Operations</v>
          </cell>
          <cell r="B1096" t="str">
            <v>M715</v>
          </cell>
          <cell r="F1096" t="str">
            <v>Anglo American Platinum Managed Operations</v>
          </cell>
          <cell r="G1096">
            <v>2022</v>
          </cell>
          <cell r="H1096">
            <v>0</v>
          </cell>
        </row>
        <row r="1097">
          <cell r="A1097" t="str">
            <v>2022M717BU_Anglo American Platinum Managed Operations</v>
          </cell>
          <cell r="B1097" t="str">
            <v>M717</v>
          </cell>
          <cell r="F1097" t="str">
            <v>Anglo American Platinum Managed Operations</v>
          </cell>
          <cell r="G1097">
            <v>2022</v>
          </cell>
          <cell r="H1097">
            <v>0</v>
          </cell>
        </row>
        <row r="1098">
          <cell r="A1098" t="str">
            <v>2022M718BU_Anglo American Platinum Managed Operations</v>
          </cell>
          <cell r="B1098" t="str">
            <v>M718</v>
          </cell>
          <cell r="F1098" t="str">
            <v>Anglo American Platinum Managed Operations</v>
          </cell>
          <cell r="G1098">
            <v>2022</v>
          </cell>
          <cell r="H1098">
            <v>0</v>
          </cell>
        </row>
        <row r="1099">
          <cell r="A1099" t="str">
            <v>2022M720BU_Anglo American Platinum Managed Operations</v>
          </cell>
          <cell r="B1099" t="str">
            <v>M720</v>
          </cell>
          <cell r="F1099" t="str">
            <v>Anglo American Platinum Managed Operations</v>
          </cell>
          <cell r="G1099">
            <v>2022</v>
          </cell>
          <cell r="H1099">
            <v>0</v>
          </cell>
        </row>
        <row r="1100">
          <cell r="A1100" t="str">
            <v>2022M721BU_Anglo American Platinum Managed Operations</v>
          </cell>
          <cell r="B1100" t="str">
            <v>M721</v>
          </cell>
          <cell r="F1100" t="str">
            <v>Anglo American Platinum Managed Operations</v>
          </cell>
          <cell r="G1100">
            <v>2022</v>
          </cell>
          <cell r="H1100">
            <v>0</v>
          </cell>
        </row>
        <row r="1101">
          <cell r="A1101" t="str">
            <v>2023M722BU_Anglo American Platinum Managed Operations</v>
          </cell>
          <cell r="B1101" t="str">
            <v>M722</v>
          </cell>
          <cell r="F1101" t="str">
            <v>Anglo American Platinum Managed Operations</v>
          </cell>
          <cell r="G1101">
            <v>2023</v>
          </cell>
          <cell r="H1101">
            <v>1</v>
          </cell>
        </row>
        <row r="1102">
          <cell r="A1102" t="str">
            <v>2022M723BU_Anglo American Platinum Managed Operations</v>
          </cell>
          <cell r="B1102" t="str">
            <v>M723</v>
          </cell>
          <cell r="F1102" t="str">
            <v>Anglo American Platinum Managed Operations</v>
          </cell>
          <cell r="G1102">
            <v>2022</v>
          </cell>
          <cell r="H1102">
            <v>0</v>
          </cell>
        </row>
        <row r="1103">
          <cell r="A1103" t="str">
            <v>2022M724BU_Anglo American Platinum Managed Operations</v>
          </cell>
          <cell r="B1103" t="str">
            <v>M724</v>
          </cell>
          <cell r="F1103" t="str">
            <v>Anglo American Platinum Managed Operations</v>
          </cell>
          <cell r="G1103">
            <v>2022</v>
          </cell>
          <cell r="H1103">
            <v>0</v>
          </cell>
        </row>
        <row r="1104">
          <cell r="A1104" t="str">
            <v>2022M726BU_Anglo American Platinum Managed Operations</v>
          </cell>
          <cell r="B1104" t="str">
            <v>M726</v>
          </cell>
          <cell r="F1104" t="str">
            <v>Anglo American Platinum Managed Operations</v>
          </cell>
          <cell r="G1104">
            <v>2022</v>
          </cell>
          <cell r="H1104">
            <v>0</v>
          </cell>
        </row>
        <row r="1105">
          <cell r="A1105" t="str">
            <v>2022M728BU_Anglo American Platinum Managed Operations</v>
          </cell>
          <cell r="B1105" t="str">
            <v>M728</v>
          </cell>
          <cell r="F1105" t="str">
            <v>Anglo American Platinum Managed Operations</v>
          </cell>
          <cell r="G1105">
            <v>2022</v>
          </cell>
          <cell r="H1105">
            <v>0</v>
          </cell>
        </row>
        <row r="1106">
          <cell r="A1106" t="str">
            <v>2022M730BU_Anglo American Platinum Managed Operations</v>
          </cell>
          <cell r="B1106" t="str">
            <v>M730</v>
          </cell>
          <cell r="F1106" t="str">
            <v>Anglo American Platinum Managed Operations</v>
          </cell>
          <cell r="G1106">
            <v>2022</v>
          </cell>
          <cell r="H1106">
            <v>0</v>
          </cell>
        </row>
        <row r="1107">
          <cell r="A1107" t="str">
            <v>2022M732BU_Anglo American Platinum Managed Operations</v>
          </cell>
          <cell r="B1107" t="str">
            <v>M732</v>
          </cell>
          <cell r="F1107" t="str">
            <v>Anglo American Platinum Managed Operations</v>
          </cell>
          <cell r="G1107">
            <v>2022</v>
          </cell>
          <cell r="H1107">
            <v>0</v>
          </cell>
        </row>
        <row r="1108">
          <cell r="A1108" t="str">
            <v>2022M734BU_Anglo American Platinum Managed Operations</v>
          </cell>
          <cell r="B1108" t="str">
            <v>M734</v>
          </cell>
          <cell r="F1108" t="str">
            <v>Anglo American Platinum Managed Operations</v>
          </cell>
          <cell r="G1108">
            <v>2022</v>
          </cell>
          <cell r="H1108">
            <v>0</v>
          </cell>
        </row>
        <row r="1109">
          <cell r="A1109" t="str">
            <v>2022M736BU_Anglo American Platinum Managed Operations</v>
          </cell>
          <cell r="B1109" t="str">
            <v>M736</v>
          </cell>
          <cell r="F1109" t="str">
            <v>Anglo American Platinum Managed Operations</v>
          </cell>
          <cell r="G1109">
            <v>2022</v>
          </cell>
          <cell r="H1109">
            <v>0</v>
          </cell>
        </row>
        <row r="1110">
          <cell r="A1110" t="str">
            <v>2022M738BU_Anglo American Platinum Managed Operations</v>
          </cell>
          <cell r="B1110" t="str">
            <v>M738</v>
          </cell>
          <cell r="F1110" t="str">
            <v>Anglo American Platinum Managed Operations</v>
          </cell>
          <cell r="G1110">
            <v>2022</v>
          </cell>
          <cell r="H1110">
            <v>0</v>
          </cell>
        </row>
        <row r="1111">
          <cell r="A1111" t="str">
            <v>2022M740BU_Anglo American Platinum Managed Operations</v>
          </cell>
          <cell r="B1111" t="str">
            <v>M740</v>
          </cell>
          <cell r="F1111" t="str">
            <v>Anglo American Platinum Managed Operations</v>
          </cell>
          <cell r="G1111">
            <v>2022</v>
          </cell>
          <cell r="H1111">
            <v>0</v>
          </cell>
        </row>
        <row r="1112">
          <cell r="A1112" t="str">
            <v>2022M742BU_Anglo American Platinum Managed Operations</v>
          </cell>
          <cell r="B1112" t="str">
            <v>M742</v>
          </cell>
          <cell r="F1112" t="str">
            <v>Anglo American Platinum Managed Operations</v>
          </cell>
          <cell r="G1112">
            <v>2022</v>
          </cell>
          <cell r="H1112">
            <v>0</v>
          </cell>
        </row>
        <row r="1113">
          <cell r="A1113" t="str">
            <v>2024M661BU_Anglo American Platinum Managed Operations</v>
          </cell>
          <cell r="B1113" t="str">
            <v>M661</v>
          </cell>
          <cell r="F1113" t="str">
            <v>Anglo American Platinum Managed Operations</v>
          </cell>
          <cell r="G1113">
            <v>2024</v>
          </cell>
          <cell r="H1113">
            <v>0.9325</v>
          </cell>
        </row>
        <row r="1114">
          <cell r="A1114" t="str">
            <v>2022M661BU_Anglo American Platinum Managed Operations</v>
          </cell>
          <cell r="B1114" t="str">
            <v>M661</v>
          </cell>
          <cell r="F1114" t="str">
            <v>Anglo American Platinum Managed Operations</v>
          </cell>
          <cell r="G1114">
            <v>2022</v>
          </cell>
          <cell r="H1114">
            <v>0.9345</v>
          </cell>
        </row>
        <row r="1115">
          <cell r="A1115" t="str">
            <v>2023M661BU_Anglo American Platinum Managed Operations</v>
          </cell>
          <cell r="B1115" t="str">
            <v>M661</v>
          </cell>
          <cell r="F1115" t="str">
            <v>Anglo American Platinum Managed Operations</v>
          </cell>
          <cell r="G1115">
            <v>2023</v>
          </cell>
          <cell r="H1115">
            <v>0.93669999999999998</v>
          </cell>
        </row>
        <row r="1116">
          <cell r="A1116" t="str">
            <v>2023M56BU_Anglo American Platinum Managed Operations</v>
          </cell>
          <cell r="B1116" t="str">
            <v>M56</v>
          </cell>
          <cell r="F1116" t="str">
            <v>Anglo American Platinum Managed Operations</v>
          </cell>
          <cell r="G1116">
            <v>2023</v>
          </cell>
          <cell r="H1116">
            <v>11054.18</v>
          </cell>
        </row>
        <row r="1117">
          <cell r="A1117" t="str">
            <v>2022M56BU_Anglo American Platinum Managed Operations</v>
          </cell>
          <cell r="B1117" t="str">
            <v>M56</v>
          </cell>
          <cell r="F1117" t="str">
            <v>Anglo American Platinum Managed Operations</v>
          </cell>
          <cell r="G1117">
            <v>2022</v>
          </cell>
          <cell r="H1117">
            <v>11054.18</v>
          </cell>
        </row>
        <row r="1118">
          <cell r="A1118" t="str">
            <v>2024M56BU_Anglo American Platinum Managed Operations</v>
          </cell>
          <cell r="B1118" t="str">
            <v>M56</v>
          </cell>
          <cell r="F1118" t="str">
            <v>Anglo American Platinum Managed Operations</v>
          </cell>
          <cell r="G1118">
            <v>2024</v>
          </cell>
          <cell r="H1118">
            <v>11054.18</v>
          </cell>
        </row>
        <row r="1119">
          <cell r="A1119" t="str">
            <v>2023M57BU_Anglo American Platinum Managed Operations</v>
          </cell>
          <cell r="B1119" t="str">
            <v>M57</v>
          </cell>
          <cell r="F1119" t="str">
            <v>Anglo American Platinum Managed Operations</v>
          </cell>
          <cell r="G1119">
            <v>2023</v>
          </cell>
          <cell r="H1119">
            <v>1275.51</v>
          </cell>
        </row>
        <row r="1120">
          <cell r="A1120" t="str">
            <v>2024M57BU_Anglo American Platinum Managed Operations</v>
          </cell>
          <cell r="B1120" t="str">
            <v>M57</v>
          </cell>
          <cell r="F1120" t="str">
            <v>Anglo American Platinum Managed Operations</v>
          </cell>
          <cell r="G1120">
            <v>2024</v>
          </cell>
          <cell r="H1120">
            <v>1355.51</v>
          </cell>
        </row>
        <row r="1121">
          <cell r="A1121" t="str">
            <v>2022M57BU_Anglo American Platinum Managed Operations</v>
          </cell>
          <cell r="B1121" t="str">
            <v>M57</v>
          </cell>
          <cell r="F1121" t="str">
            <v>Anglo American Platinum Managed Operations</v>
          </cell>
          <cell r="G1121">
            <v>2022</v>
          </cell>
          <cell r="H1121">
            <v>1275.51</v>
          </cell>
        </row>
        <row r="1122">
          <cell r="A1122" t="str">
            <v>2022M58BU_Anglo American Platinum Managed Operations</v>
          </cell>
          <cell r="B1122" t="str">
            <v>M58</v>
          </cell>
          <cell r="F1122" t="str">
            <v>Anglo American Platinum Managed Operations</v>
          </cell>
          <cell r="G1122">
            <v>2022</v>
          </cell>
          <cell r="H1122">
            <v>1281.5999999999999</v>
          </cell>
        </row>
        <row r="1123">
          <cell r="A1123" t="str">
            <v>2024M58BU_Anglo American Platinum Managed Operations</v>
          </cell>
          <cell r="B1123" t="str">
            <v>M58</v>
          </cell>
          <cell r="F1123" t="str">
            <v>Anglo American Platinum Managed Operations</v>
          </cell>
          <cell r="G1123">
            <v>2024</v>
          </cell>
          <cell r="H1123">
            <v>1820.88</v>
          </cell>
        </row>
        <row r="1124">
          <cell r="A1124" t="str">
            <v>2023M58BU_Anglo American Platinum Managed Operations</v>
          </cell>
          <cell r="B1124" t="str">
            <v>M58</v>
          </cell>
          <cell r="F1124" t="str">
            <v>Anglo American Platinum Managed Operations</v>
          </cell>
          <cell r="G1124">
            <v>2023</v>
          </cell>
          <cell r="H1124">
            <v>1295.5999999999999</v>
          </cell>
        </row>
        <row r="1125">
          <cell r="A1125" t="str">
            <v>2023M59BU_Anglo American Platinum Managed Operations</v>
          </cell>
          <cell r="B1125" t="str">
            <v>M59</v>
          </cell>
          <cell r="F1125" t="str">
            <v>Anglo American Platinum Managed Operations</v>
          </cell>
          <cell r="G1125">
            <v>2023</v>
          </cell>
          <cell r="H1125">
            <v>104348.13</v>
          </cell>
        </row>
        <row r="1126">
          <cell r="A1126" t="str">
            <v>2024M59BU_Anglo American Platinum Managed Operations</v>
          </cell>
          <cell r="B1126" t="str">
            <v>M59</v>
          </cell>
          <cell r="F1126" t="str">
            <v>Anglo American Platinum Managed Operations</v>
          </cell>
          <cell r="G1126">
            <v>2024</v>
          </cell>
          <cell r="H1126">
            <v>104347.54</v>
          </cell>
        </row>
        <row r="1127">
          <cell r="A1127" t="str">
            <v>2022M59BU_Anglo American Platinum Managed Operations</v>
          </cell>
          <cell r="B1127" t="str">
            <v>M59</v>
          </cell>
          <cell r="F1127" t="str">
            <v>Anglo American Platinum Managed Operations</v>
          </cell>
          <cell r="G1127">
            <v>2022</v>
          </cell>
          <cell r="H1127">
            <v>118174.25</v>
          </cell>
        </row>
        <row r="1128">
          <cell r="A1128" t="str">
            <v>2024M60BU_Anglo American Platinum Managed Operations</v>
          </cell>
          <cell r="B1128" t="str">
            <v>M60</v>
          </cell>
          <cell r="F1128" t="str">
            <v>Anglo American Platinum Managed Operations</v>
          </cell>
          <cell r="G1128">
            <v>2024</v>
          </cell>
          <cell r="H1128">
            <v>7379.06</v>
          </cell>
        </row>
        <row r="1129">
          <cell r="A1129" t="str">
            <v>2022M60BU_Anglo American Platinum Managed Operations</v>
          </cell>
          <cell r="B1129" t="str">
            <v>M60</v>
          </cell>
          <cell r="F1129" t="str">
            <v>Anglo American Platinum Managed Operations</v>
          </cell>
          <cell r="G1129">
            <v>2022</v>
          </cell>
          <cell r="H1129">
            <v>7936.18</v>
          </cell>
        </row>
        <row r="1130">
          <cell r="A1130" t="str">
            <v>2023M60BU_Anglo American Platinum Managed Operations</v>
          </cell>
          <cell r="B1130" t="str">
            <v>M60</v>
          </cell>
          <cell r="F1130" t="str">
            <v>Anglo American Platinum Managed Operations</v>
          </cell>
          <cell r="G1130">
            <v>2023</v>
          </cell>
          <cell r="H1130">
            <v>7265.86</v>
          </cell>
        </row>
        <row r="1131">
          <cell r="A1131" t="str">
            <v>2023M61BU_Anglo American Platinum Managed Operations</v>
          </cell>
          <cell r="B1131" t="str">
            <v>M61</v>
          </cell>
          <cell r="F1131" t="str">
            <v>Anglo American Platinum Managed Operations</v>
          </cell>
          <cell r="G1131">
            <v>2023</v>
          </cell>
          <cell r="H1131">
            <v>31962.5</v>
          </cell>
        </row>
        <row r="1132">
          <cell r="A1132" t="str">
            <v>2022M61BU_Anglo American Platinum Managed Operations</v>
          </cell>
          <cell r="B1132" t="str">
            <v>M61</v>
          </cell>
          <cell r="F1132" t="str">
            <v>Anglo American Platinum Managed Operations</v>
          </cell>
          <cell r="G1132">
            <v>2022</v>
          </cell>
          <cell r="H1132">
            <v>31157.72</v>
          </cell>
        </row>
        <row r="1133">
          <cell r="A1133" t="str">
            <v>2024M61BU_Anglo American Platinum Managed Operations</v>
          </cell>
          <cell r="B1133" t="str">
            <v>M61</v>
          </cell>
          <cell r="F1133" t="str">
            <v>Anglo American Platinum Managed Operations</v>
          </cell>
          <cell r="G1133">
            <v>2024</v>
          </cell>
          <cell r="H1133">
            <v>31961.91</v>
          </cell>
        </row>
        <row r="1134">
          <cell r="A1134" t="str">
            <v>2024M62BU_Anglo American Platinum Managed Operations</v>
          </cell>
          <cell r="B1134" t="str">
            <v>M62</v>
          </cell>
          <cell r="F1134" t="str">
            <v>Anglo American Platinum Managed Operations</v>
          </cell>
          <cell r="G1134">
            <v>2024</v>
          </cell>
          <cell r="H1134">
            <v>391.25</v>
          </cell>
        </row>
        <row r="1135">
          <cell r="A1135" t="str">
            <v>2022M62BU_Anglo American Platinum Managed Operations</v>
          </cell>
          <cell r="B1135" t="str">
            <v>M62</v>
          </cell>
          <cell r="F1135" t="str">
            <v>Anglo American Platinum Managed Operations</v>
          </cell>
          <cell r="G1135">
            <v>2022</v>
          </cell>
          <cell r="H1135">
            <v>245.92</v>
          </cell>
        </row>
        <row r="1136">
          <cell r="A1136" t="str">
            <v>2023M62BU_Anglo American Platinum Managed Operations</v>
          </cell>
          <cell r="B1136" t="str">
            <v>M62</v>
          </cell>
          <cell r="F1136" t="str">
            <v>Anglo American Platinum Managed Operations</v>
          </cell>
          <cell r="G1136">
            <v>2023</v>
          </cell>
          <cell r="H1136">
            <v>391.25</v>
          </cell>
        </row>
        <row r="1137">
          <cell r="A1137" t="str">
            <v>2022M63BU_Anglo American Platinum Managed Operations</v>
          </cell>
          <cell r="B1137" t="str">
            <v>M63</v>
          </cell>
          <cell r="F1137" t="str">
            <v>Anglo American Platinum Managed Operations</v>
          </cell>
          <cell r="G1137">
            <v>2022</v>
          </cell>
          <cell r="H1137">
            <v>31.28</v>
          </cell>
        </row>
        <row r="1138">
          <cell r="A1138" t="str">
            <v>2024M63BU_Anglo American Platinum Managed Operations</v>
          </cell>
          <cell r="B1138" t="str">
            <v>M63</v>
          </cell>
          <cell r="F1138" t="str">
            <v>Anglo American Platinum Managed Operations</v>
          </cell>
          <cell r="G1138">
            <v>2024</v>
          </cell>
          <cell r="H1138">
            <v>52.78</v>
          </cell>
        </row>
        <row r="1139">
          <cell r="A1139" t="str">
            <v>2023M63BU_Anglo American Platinum Managed Operations</v>
          </cell>
          <cell r="B1139" t="str">
            <v>M63</v>
          </cell>
          <cell r="F1139" t="str">
            <v>Anglo American Platinum Managed Operations</v>
          </cell>
          <cell r="G1139">
            <v>2023</v>
          </cell>
          <cell r="H1139">
            <v>0</v>
          </cell>
        </row>
        <row r="1140">
          <cell r="A1140" t="str">
            <v>2024M64BU_Anglo American Platinum Managed Operations</v>
          </cell>
          <cell r="B1140" t="str">
            <v>M64</v>
          </cell>
          <cell r="F1140" t="str">
            <v>Anglo American Platinum Managed Operations</v>
          </cell>
          <cell r="G1140">
            <v>2024</v>
          </cell>
          <cell r="H1140">
            <v>52.78</v>
          </cell>
        </row>
        <row r="1141">
          <cell r="A1141" t="str">
            <v>2023M64BU_Anglo American Platinum Managed Operations</v>
          </cell>
          <cell r="B1141" t="str">
            <v>M64</v>
          </cell>
          <cell r="F1141" t="str">
            <v>Anglo American Platinum Managed Operations</v>
          </cell>
          <cell r="G1141">
            <v>2023</v>
          </cell>
          <cell r="H1141">
            <v>27.8</v>
          </cell>
        </row>
        <row r="1142">
          <cell r="A1142" t="str">
            <v>2022M64BU_Anglo American Platinum Managed Operations</v>
          </cell>
          <cell r="B1142" t="str">
            <v>M64</v>
          </cell>
          <cell r="F1142" t="str">
            <v>Anglo American Platinum Managed Operations</v>
          </cell>
          <cell r="G1142">
            <v>2022</v>
          </cell>
          <cell r="H1142">
            <v>31.28</v>
          </cell>
        </row>
        <row r="1143">
          <cell r="A1143" t="str">
            <v>2022M65BU_Anglo American Platinum Managed Operations</v>
          </cell>
          <cell r="B1143" t="str">
            <v>M65</v>
          </cell>
          <cell r="F1143" t="str">
            <v>Anglo American Platinum Managed Operations</v>
          </cell>
          <cell r="G1143">
            <v>2022</v>
          </cell>
          <cell r="H1143">
            <v>31.28</v>
          </cell>
        </row>
        <row r="1144">
          <cell r="A1144" t="str">
            <v>2024M65BU_Anglo American Platinum Managed Operations</v>
          </cell>
          <cell r="B1144" t="str">
            <v>M65</v>
          </cell>
          <cell r="F1144" t="str">
            <v>Anglo American Platinum Managed Operations</v>
          </cell>
          <cell r="G1144">
            <v>2024</v>
          </cell>
          <cell r="H1144">
            <v>0</v>
          </cell>
        </row>
        <row r="1145">
          <cell r="A1145" t="str">
            <v>2023M65BU_Anglo American Platinum Managed Operations</v>
          </cell>
          <cell r="B1145" t="str">
            <v>M65</v>
          </cell>
          <cell r="F1145" t="str">
            <v>Anglo American Platinum Managed Operations</v>
          </cell>
          <cell r="G1145">
            <v>2023</v>
          </cell>
          <cell r="H1145">
            <v>27.8</v>
          </cell>
        </row>
        <row r="1146">
          <cell r="A1146" t="str">
            <v>2022M66BU_Anglo American Platinum Managed Operations</v>
          </cell>
          <cell r="B1146" t="str">
            <v>M66</v>
          </cell>
          <cell r="F1146" t="str">
            <v>Anglo American Platinum Managed Operations</v>
          </cell>
          <cell r="G1146">
            <v>2022</v>
          </cell>
          <cell r="H1146">
            <v>27.6</v>
          </cell>
        </row>
        <row r="1147">
          <cell r="A1147" t="str">
            <v>2024M66BU_Anglo American Platinum Managed Operations</v>
          </cell>
          <cell r="B1147" t="str">
            <v>M66</v>
          </cell>
          <cell r="F1147" t="str">
            <v>Anglo American Platinum Managed Operations</v>
          </cell>
          <cell r="G1147">
            <v>2024</v>
          </cell>
          <cell r="H1147">
            <v>0</v>
          </cell>
        </row>
        <row r="1148">
          <cell r="A1148" t="str">
            <v>2023M66BU_Anglo American Platinum Managed Operations</v>
          </cell>
          <cell r="B1148" t="str">
            <v>M66</v>
          </cell>
          <cell r="F1148" t="str">
            <v>Anglo American Platinum Managed Operations</v>
          </cell>
          <cell r="G1148">
            <v>2023</v>
          </cell>
          <cell r="H1148">
            <v>27.8</v>
          </cell>
        </row>
        <row r="1149">
          <cell r="A1149" t="str">
            <v>2023M67BU_Anglo American Platinum Managed Operations</v>
          </cell>
          <cell r="B1149" t="str">
            <v>M67</v>
          </cell>
          <cell r="F1149" t="str">
            <v>Anglo American Platinum Managed Operations</v>
          </cell>
          <cell r="G1149">
            <v>2023</v>
          </cell>
          <cell r="H1149">
            <v>114.65</v>
          </cell>
        </row>
        <row r="1150">
          <cell r="A1150" t="str">
            <v>2022M67BU_Anglo American Platinum Managed Operations</v>
          </cell>
          <cell r="B1150" t="str">
            <v>M67</v>
          </cell>
          <cell r="F1150" t="str">
            <v>Anglo American Platinum Managed Operations</v>
          </cell>
          <cell r="G1150">
            <v>2022</v>
          </cell>
          <cell r="H1150">
            <v>43.55</v>
          </cell>
        </row>
        <row r="1151">
          <cell r="A1151" t="str">
            <v>2024M67BU_Anglo American Platinum Managed Operations</v>
          </cell>
          <cell r="B1151" t="str">
            <v>M67</v>
          </cell>
          <cell r="F1151" t="str">
            <v>Anglo American Platinum Managed Operations</v>
          </cell>
          <cell r="G1151">
            <v>2024</v>
          </cell>
          <cell r="H1151">
            <v>30.41</v>
          </cell>
        </row>
        <row r="1152">
          <cell r="A1152" t="str">
            <v>2024M438BU_Anglo American Platinum Managed Operations</v>
          </cell>
          <cell r="B1152" t="str">
            <v>M438</v>
          </cell>
          <cell r="F1152" t="str">
            <v>Anglo American Platinum Managed Operations</v>
          </cell>
          <cell r="G1152">
            <v>2024</v>
          </cell>
          <cell r="H1152">
            <v>9</v>
          </cell>
        </row>
        <row r="1153">
          <cell r="A1153" t="str">
            <v>2022M438BU_Anglo American Platinum Managed Operations</v>
          </cell>
          <cell r="B1153" t="str">
            <v>M438</v>
          </cell>
          <cell r="F1153" t="str">
            <v>Anglo American Platinum Managed Operations</v>
          </cell>
          <cell r="G1153">
            <v>2022</v>
          </cell>
          <cell r="H1153">
            <v>10</v>
          </cell>
        </row>
        <row r="1154">
          <cell r="A1154" t="str">
            <v>2023M438BU_Anglo American Platinum Managed Operations</v>
          </cell>
          <cell r="B1154" t="str">
            <v>M438</v>
          </cell>
          <cell r="F1154" t="str">
            <v>Anglo American Platinum Managed Operations</v>
          </cell>
          <cell r="G1154">
            <v>2023</v>
          </cell>
          <cell r="H1154">
            <v>10</v>
          </cell>
        </row>
        <row r="1155">
          <cell r="A1155" t="str">
            <v>2023M439BU_Anglo American Platinum Managed Operations</v>
          </cell>
          <cell r="B1155" t="str">
            <v>M439</v>
          </cell>
          <cell r="F1155" t="str">
            <v>Anglo American Platinum Managed Operations</v>
          </cell>
          <cell r="G1155">
            <v>2023</v>
          </cell>
          <cell r="H1155">
            <v>10</v>
          </cell>
        </row>
        <row r="1156">
          <cell r="A1156" t="str">
            <v>2022M439BU_Anglo American Platinum Managed Operations</v>
          </cell>
          <cell r="B1156" t="str">
            <v>M439</v>
          </cell>
          <cell r="F1156" t="str">
            <v>Anglo American Platinum Managed Operations</v>
          </cell>
          <cell r="G1156">
            <v>2022</v>
          </cell>
          <cell r="H1156">
            <v>10</v>
          </cell>
        </row>
        <row r="1157">
          <cell r="A1157" t="str">
            <v>2024M439BU_Anglo American Platinum Managed Operations</v>
          </cell>
          <cell r="B1157" t="str">
            <v>M439</v>
          </cell>
          <cell r="F1157" t="str">
            <v>Anglo American Platinum Managed Operations</v>
          </cell>
          <cell r="G1157">
            <v>2024</v>
          </cell>
          <cell r="H1157">
            <v>9</v>
          </cell>
        </row>
        <row r="1158">
          <cell r="A1158" t="str">
            <v>2024M68BU_Anglo American Platinum Managed Operations</v>
          </cell>
          <cell r="B1158" t="str">
            <v>M68</v>
          </cell>
          <cell r="F1158" t="str">
            <v>Anglo American Platinum Managed Operations</v>
          </cell>
          <cell r="G1158">
            <v>2024</v>
          </cell>
          <cell r="H1158">
            <v>188481.15</v>
          </cell>
        </row>
        <row r="1159">
          <cell r="A1159" t="str">
            <v>2022M68BU_Anglo American Platinum Managed Operations</v>
          </cell>
          <cell r="B1159" t="str">
            <v>M68</v>
          </cell>
          <cell r="F1159" t="str">
            <v>Anglo American Platinum Managed Operations</v>
          </cell>
          <cell r="G1159">
            <v>2022</v>
          </cell>
          <cell r="H1159">
            <v>0.21</v>
          </cell>
        </row>
        <row r="1160">
          <cell r="A1160" t="str">
            <v>2023M68BU_Anglo American Platinum Managed Operations</v>
          </cell>
          <cell r="B1160" t="str">
            <v>M68</v>
          </cell>
          <cell r="F1160" t="str">
            <v>Anglo American Platinum Managed Operations</v>
          </cell>
          <cell r="G1160">
            <v>2023</v>
          </cell>
          <cell r="H1160">
            <v>122386.5</v>
          </cell>
        </row>
        <row r="1161">
          <cell r="A1161" t="str">
            <v>2022M69BU_Anglo American Platinum Managed Operations</v>
          </cell>
          <cell r="B1161" t="str">
            <v>M69</v>
          </cell>
          <cell r="F1161" t="str">
            <v>Anglo American Platinum Managed Operations</v>
          </cell>
          <cell r="G1161">
            <v>2022</v>
          </cell>
          <cell r="H1161">
            <v>6.26</v>
          </cell>
        </row>
        <row r="1162">
          <cell r="A1162" t="str">
            <v>2024M69BU_Anglo American Platinum Managed Operations</v>
          </cell>
          <cell r="B1162" t="str">
            <v>M69</v>
          </cell>
          <cell r="C1162" t="str">
            <v>Ml</v>
          </cell>
          <cell r="F1162" t="str">
            <v>Anglo American Platinum Managed Operations</v>
          </cell>
          <cell r="G1162">
            <v>2024</v>
          </cell>
          <cell r="H1162">
            <v>2578133.29</v>
          </cell>
        </row>
        <row r="1163">
          <cell r="A1163" t="str">
            <v>2023M69BU_Anglo American Platinum Managed Operations</v>
          </cell>
          <cell r="B1163" t="str">
            <v>M69</v>
          </cell>
          <cell r="C1163" t="str">
            <v>Ml</v>
          </cell>
          <cell r="F1163" t="str">
            <v>Anglo American Platinum Managed Operations</v>
          </cell>
          <cell r="G1163">
            <v>2023</v>
          </cell>
          <cell r="H1163">
            <v>3577264.78</v>
          </cell>
        </row>
        <row r="1164">
          <cell r="A1164" t="str">
            <v>2022M70BU_Anglo American Platinum Managed Operations</v>
          </cell>
          <cell r="B1164" t="str">
            <v>M70</v>
          </cell>
          <cell r="F1164" t="str">
            <v>Anglo American Platinum Managed Operations</v>
          </cell>
          <cell r="G1164">
            <v>2022</v>
          </cell>
          <cell r="H1164">
            <v>61456.47</v>
          </cell>
        </row>
        <row r="1165">
          <cell r="A1165" t="str">
            <v>2024M70BU_Anglo American Platinum Managed Operations</v>
          </cell>
          <cell r="B1165" t="str">
            <v>M70</v>
          </cell>
          <cell r="F1165" t="str">
            <v>Anglo American Platinum Managed Operations</v>
          </cell>
          <cell r="G1165">
            <v>2024</v>
          </cell>
          <cell r="H1165">
            <v>60169187</v>
          </cell>
        </row>
        <row r="1166">
          <cell r="A1166" t="str">
            <v>2023M70BU_Anglo American Platinum Managed Operations</v>
          </cell>
          <cell r="B1166" t="str">
            <v>M70</v>
          </cell>
          <cell r="F1166" t="str">
            <v>Anglo American Platinum Managed Operations</v>
          </cell>
          <cell r="G1166">
            <v>2023</v>
          </cell>
          <cell r="H1166">
            <v>61089159</v>
          </cell>
        </row>
        <row r="1167">
          <cell r="A1167" t="str">
            <v>2022M71BU_Anglo American Platinum Managed Operations</v>
          </cell>
          <cell r="B1167" t="str">
            <v>M71</v>
          </cell>
          <cell r="F1167" t="str">
            <v>Anglo American Platinum Managed Operations</v>
          </cell>
          <cell r="G1167">
            <v>2022</v>
          </cell>
          <cell r="H1167">
            <v>24396.05</v>
          </cell>
        </row>
        <row r="1168">
          <cell r="A1168" t="str">
            <v>2024M71BU_Anglo American Platinum Managed Operations</v>
          </cell>
          <cell r="B1168" t="str">
            <v>M71</v>
          </cell>
          <cell r="F1168" t="str">
            <v>Anglo American Platinum Managed Operations</v>
          </cell>
          <cell r="G1168">
            <v>2024</v>
          </cell>
          <cell r="H1168">
            <v>23077916.219999999</v>
          </cell>
        </row>
        <row r="1169">
          <cell r="A1169" t="str">
            <v>2023M71BU_Anglo American Platinum Managed Operations</v>
          </cell>
          <cell r="B1169" t="str">
            <v>M71</v>
          </cell>
          <cell r="F1169" t="str">
            <v>Anglo American Platinum Managed Operations</v>
          </cell>
          <cell r="G1169">
            <v>2023</v>
          </cell>
          <cell r="H1169">
            <v>23262983.18</v>
          </cell>
        </row>
        <row r="1170">
          <cell r="A1170" t="str">
            <v>2024M72BU_Anglo American Platinum Managed Operations</v>
          </cell>
          <cell r="B1170" t="str">
            <v>M72</v>
          </cell>
          <cell r="F1170" t="str">
            <v>Anglo American Platinum Managed Operations</v>
          </cell>
          <cell r="G1170">
            <v>2024</v>
          </cell>
          <cell r="H1170">
            <v>98110743.998999998</v>
          </cell>
        </row>
        <row r="1171">
          <cell r="A1171" t="str">
            <v>2022M72BU_Anglo American Platinum Managed Operations</v>
          </cell>
          <cell r="B1171" t="str">
            <v>M72</v>
          </cell>
          <cell r="F1171" t="str">
            <v>Anglo American Platinum Managed Operations</v>
          </cell>
          <cell r="G1171">
            <v>2022</v>
          </cell>
          <cell r="H1171">
            <v>94933.74</v>
          </cell>
        </row>
        <row r="1172">
          <cell r="A1172" t="str">
            <v>2023M72BU_Anglo American Platinum Managed Operations</v>
          </cell>
          <cell r="B1172" t="str">
            <v>M72</v>
          </cell>
          <cell r="F1172" t="str">
            <v>Anglo American Platinum Managed Operations</v>
          </cell>
          <cell r="G1172">
            <v>2023</v>
          </cell>
          <cell r="H1172">
            <v>95544866.560000002</v>
          </cell>
        </row>
        <row r="1173">
          <cell r="A1173" t="str">
            <v>2022M80BU_Anglo American Platinum Managed Operations</v>
          </cell>
          <cell r="B1173" t="str">
            <v>M80</v>
          </cell>
          <cell r="F1173" t="str">
            <v>Anglo American Platinum Managed Operations</v>
          </cell>
          <cell r="G1173">
            <v>2022</v>
          </cell>
          <cell r="H1173">
            <v>8078.29</v>
          </cell>
        </row>
        <row r="1174">
          <cell r="A1174" t="str">
            <v>2024M80BU_Anglo American Platinum Managed Operations</v>
          </cell>
          <cell r="B1174" t="str">
            <v>M80</v>
          </cell>
          <cell r="F1174" t="str">
            <v>Anglo American Platinum Managed Operations</v>
          </cell>
          <cell r="G1174">
            <v>2024</v>
          </cell>
          <cell r="H1174">
            <v>196524</v>
          </cell>
        </row>
        <row r="1175">
          <cell r="A1175" t="str">
            <v>2023M80BU_Anglo American Platinum Managed Operations</v>
          </cell>
          <cell r="B1175" t="str">
            <v>M80</v>
          </cell>
          <cell r="F1175" t="str">
            <v>Anglo American Platinum Managed Operations</v>
          </cell>
          <cell r="G1175">
            <v>2023</v>
          </cell>
          <cell r="H1175">
            <v>0</v>
          </cell>
        </row>
        <row r="1176">
          <cell r="A1176" t="str">
            <v>2022M82BU_Anglo American Platinum Managed Operations</v>
          </cell>
          <cell r="B1176" t="str">
            <v>M82</v>
          </cell>
          <cell r="F1176" t="str">
            <v>Anglo American Platinum Managed Operations</v>
          </cell>
          <cell r="G1176">
            <v>2022</v>
          </cell>
          <cell r="H1176">
            <v>1526351.17</v>
          </cell>
        </row>
        <row r="1177">
          <cell r="A1177" t="str">
            <v>2024M82BU_Anglo American Platinum Managed Operations</v>
          </cell>
          <cell r="B1177" t="str">
            <v>M82</v>
          </cell>
          <cell r="F1177" t="str">
            <v>Anglo American Platinum Managed Operations</v>
          </cell>
          <cell r="G1177">
            <v>2024</v>
          </cell>
          <cell r="H1177">
            <v>1674248669</v>
          </cell>
        </row>
        <row r="1178">
          <cell r="A1178" t="str">
            <v>2023M82BU_Anglo American Platinum Managed Operations</v>
          </cell>
          <cell r="B1178" t="str">
            <v>M82</v>
          </cell>
          <cell r="F1178" t="str">
            <v>Anglo American Platinum Managed Operations</v>
          </cell>
          <cell r="G1178">
            <v>2023</v>
          </cell>
          <cell r="H1178">
            <v>1599180075</v>
          </cell>
        </row>
        <row r="1179">
          <cell r="A1179" t="str">
            <v>2023M83BU_Anglo American Platinum Managed Operations</v>
          </cell>
          <cell r="B1179" t="str">
            <v>M83</v>
          </cell>
          <cell r="F1179" t="str">
            <v>Anglo American Platinum Managed Operations</v>
          </cell>
          <cell r="G1179">
            <v>2023</v>
          </cell>
          <cell r="H1179">
            <v>503771898.30000001</v>
          </cell>
        </row>
        <row r="1180">
          <cell r="A1180" t="str">
            <v>2022M83BU_Anglo American Platinum Managed Operations</v>
          </cell>
          <cell r="B1180" t="str">
            <v>M83</v>
          </cell>
          <cell r="F1180" t="str">
            <v>Anglo American Platinum Managed Operations</v>
          </cell>
          <cell r="G1180">
            <v>2022</v>
          </cell>
          <cell r="H1180">
            <v>484499.76</v>
          </cell>
        </row>
        <row r="1181">
          <cell r="A1181" t="str">
            <v>2024M83BU_Anglo American Platinum Managed Operations</v>
          </cell>
          <cell r="B1181" t="str">
            <v>M83</v>
          </cell>
          <cell r="F1181" t="str">
            <v>Anglo American Platinum Managed Operations</v>
          </cell>
          <cell r="G1181">
            <v>2024</v>
          </cell>
          <cell r="H1181">
            <v>522832349.11000001</v>
          </cell>
        </row>
        <row r="1182">
          <cell r="A1182" t="str">
            <v>2024M27BU_Anglo American Platinum Managed Operations</v>
          </cell>
          <cell r="B1182" t="str">
            <v>M27</v>
          </cell>
          <cell r="F1182" t="str">
            <v>Anglo American Platinum Managed Operations</v>
          </cell>
          <cell r="G1182">
            <v>2024</v>
          </cell>
          <cell r="H1182">
            <v>0</v>
          </cell>
        </row>
        <row r="1183">
          <cell r="A1183" t="str">
            <v>2022M27BU_Anglo American Platinum Managed Operations</v>
          </cell>
          <cell r="B1183" t="str">
            <v>M27</v>
          </cell>
          <cell r="F1183" t="str">
            <v>Anglo American Platinum Managed Operations</v>
          </cell>
          <cell r="G1183">
            <v>2022</v>
          </cell>
          <cell r="H1183">
            <v>0</v>
          </cell>
        </row>
        <row r="1184">
          <cell r="A1184" t="str">
            <v>2023M27BU_Anglo American Platinum Managed Operations</v>
          </cell>
          <cell r="B1184" t="str">
            <v>M27</v>
          </cell>
          <cell r="F1184" t="str">
            <v>Anglo American Platinum Managed Operations</v>
          </cell>
          <cell r="G1184">
            <v>2023</v>
          </cell>
          <cell r="H1184">
            <v>0</v>
          </cell>
        </row>
        <row r="1185">
          <cell r="A1185" t="str">
            <v>2023M28BU_Anglo American Platinum Managed Operations</v>
          </cell>
          <cell r="B1185" t="str">
            <v>M28</v>
          </cell>
          <cell r="F1185" t="str">
            <v>Anglo American Platinum Managed Operations</v>
          </cell>
          <cell r="G1185">
            <v>2023</v>
          </cell>
          <cell r="H1185">
            <v>0</v>
          </cell>
        </row>
        <row r="1186">
          <cell r="A1186" t="str">
            <v>2022M28BU_Anglo American Platinum Managed Operations</v>
          </cell>
          <cell r="B1186" t="str">
            <v>M28</v>
          </cell>
          <cell r="F1186" t="str">
            <v>Anglo American Platinum Managed Operations</v>
          </cell>
          <cell r="G1186">
            <v>2022</v>
          </cell>
          <cell r="H1186">
            <v>0</v>
          </cell>
        </row>
        <row r="1187">
          <cell r="A1187" t="str">
            <v>2024M28BU_Anglo American Platinum Managed Operations</v>
          </cell>
          <cell r="B1187" t="str">
            <v>M28</v>
          </cell>
          <cell r="F1187" t="str">
            <v>Anglo American Platinum Managed Operations</v>
          </cell>
          <cell r="G1187">
            <v>2024</v>
          </cell>
          <cell r="H1187">
            <v>0</v>
          </cell>
        </row>
        <row r="1188">
          <cell r="A1188" t="str">
            <v>2023M29BU_Anglo American Platinum Managed Operations</v>
          </cell>
          <cell r="B1188" t="str">
            <v>M29</v>
          </cell>
          <cell r="F1188" t="str">
            <v>Anglo American Platinum Managed Operations</v>
          </cell>
          <cell r="G1188">
            <v>2023</v>
          </cell>
          <cell r="H1188">
            <v>0</v>
          </cell>
        </row>
        <row r="1189">
          <cell r="A1189" t="str">
            <v>2024M29BU_Anglo American Platinum Managed Operations</v>
          </cell>
          <cell r="B1189" t="str">
            <v>M29</v>
          </cell>
          <cell r="F1189" t="str">
            <v>Anglo American Platinum Managed Operations</v>
          </cell>
          <cell r="G1189">
            <v>2024</v>
          </cell>
          <cell r="H1189">
            <v>0</v>
          </cell>
        </row>
        <row r="1190">
          <cell r="A1190" t="str">
            <v>2022M29BU_Anglo American Platinum Managed Operations</v>
          </cell>
          <cell r="B1190" t="str">
            <v>M29</v>
          </cell>
          <cell r="F1190" t="str">
            <v>Anglo American Platinum Managed Operations</v>
          </cell>
          <cell r="G1190">
            <v>2022</v>
          </cell>
          <cell r="H1190">
            <v>0</v>
          </cell>
        </row>
        <row r="1191">
          <cell r="A1191" t="str">
            <v>2022M30BU_Anglo American Platinum Managed Operations</v>
          </cell>
          <cell r="B1191" t="str">
            <v>M30</v>
          </cell>
          <cell r="F1191" t="str">
            <v>Anglo American Platinum Managed Operations</v>
          </cell>
          <cell r="G1191">
            <v>2022</v>
          </cell>
          <cell r="H1191">
            <v>0</v>
          </cell>
        </row>
        <row r="1192">
          <cell r="A1192" t="str">
            <v>2024M30BU_Anglo American Platinum Managed Operations</v>
          </cell>
          <cell r="B1192" t="str">
            <v>M30</v>
          </cell>
          <cell r="F1192" t="str">
            <v>Anglo American Platinum Managed Operations</v>
          </cell>
          <cell r="G1192">
            <v>2024</v>
          </cell>
          <cell r="H1192">
            <v>0</v>
          </cell>
        </row>
        <row r="1193">
          <cell r="A1193" t="str">
            <v>2023M30BU_Anglo American Platinum Managed Operations</v>
          </cell>
          <cell r="B1193" t="str">
            <v>M30</v>
          </cell>
          <cell r="F1193" t="str">
            <v>Anglo American Platinum Managed Operations</v>
          </cell>
          <cell r="G1193">
            <v>2023</v>
          </cell>
          <cell r="H1193">
            <v>0</v>
          </cell>
        </row>
        <row r="1194">
          <cell r="A1194" t="str">
            <v>2023M31BU_Anglo American Platinum Managed Operations</v>
          </cell>
          <cell r="B1194" t="str">
            <v>M31</v>
          </cell>
          <cell r="F1194" t="str">
            <v>Anglo American Platinum Managed Operations</v>
          </cell>
          <cell r="G1194">
            <v>2023</v>
          </cell>
          <cell r="H1194">
            <v>0</v>
          </cell>
        </row>
        <row r="1195">
          <cell r="A1195" t="str">
            <v>2022M31BU_Anglo American Platinum Managed Operations</v>
          </cell>
          <cell r="B1195" t="str">
            <v>M31</v>
          </cell>
          <cell r="F1195" t="str">
            <v>Anglo American Platinum Managed Operations</v>
          </cell>
          <cell r="G1195">
            <v>2022</v>
          </cell>
          <cell r="H1195">
            <v>0</v>
          </cell>
        </row>
        <row r="1196">
          <cell r="A1196" t="str">
            <v>2024M31BU_Anglo American Platinum Managed Operations</v>
          </cell>
          <cell r="B1196" t="str">
            <v>M31</v>
          </cell>
          <cell r="F1196" t="str">
            <v>Anglo American Platinum Managed Operations</v>
          </cell>
          <cell r="G1196">
            <v>2024</v>
          </cell>
          <cell r="H1196">
            <v>0</v>
          </cell>
        </row>
        <row r="1197">
          <cell r="A1197" t="str">
            <v>2023M32BU_Anglo American Platinum Managed Operations</v>
          </cell>
          <cell r="B1197" t="str">
            <v>M32</v>
          </cell>
          <cell r="F1197" t="str">
            <v>Anglo American Platinum Managed Operations</v>
          </cell>
          <cell r="G1197">
            <v>2023</v>
          </cell>
          <cell r="H1197">
            <v>0</v>
          </cell>
        </row>
        <row r="1198">
          <cell r="A1198" t="str">
            <v>2022M32BU_Anglo American Platinum Managed Operations</v>
          </cell>
          <cell r="B1198" t="str">
            <v>M32</v>
          </cell>
          <cell r="F1198" t="str">
            <v>Anglo American Platinum Managed Operations</v>
          </cell>
          <cell r="G1198">
            <v>2022</v>
          </cell>
          <cell r="H1198">
            <v>0</v>
          </cell>
        </row>
        <row r="1199">
          <cell r="A1199" t="str">
            <v>2024M32BU_Anglo American Platinum Managed Operations</v>
          </cell>
          <cell r="B1199" t="str">
            <v>M32</v>
          </cell>
          <cell r="F1199" t="str">
            <v>Anglo American Platinum Managed Operations</v>
          </cell>
          <cell r="G1199">
            <v>2024</v>
          </cell>
          <cell r="H1199">
            <v>0</v>
          </cell>
        </row>
        <row r="1200">
          <cell r="A1200" t="str">
            <v>2023M33BU_Anglo American Platinum Managed Operations</v>
          </cell>
          <cell r="B1200" t="str">
            <v>M33</v>
          </cell>
          <cell r="F1200" t="str">
            <v>Anglo American Platinum Managed Operations</v>
          </cell>
          <cell r="G1200">
            <v>2023</v>
          </cell>
          <cell r="H1200">
            <v>0</v>
          </cell>
        </row>
        <row r="1201">
          <cell r="A1201" t="str">
            <v>2022M33BU_Anglo American Platinum Managed Operations</v>
          </cell>
          <cell r="B1201" t="str">
            <v>M33</v>
          </cell>
          <cell r="F1201" t="str">
            <v>Anglo American Platinum Managed Operations</v>
          </cell>
          <cell r="G1201">
            <v>2022</v>
          </cell>
          <cell r="H1201">
            <v>0</v>
          </cell>
        </row>
        <row r="1202">
          <cell r="A1202" t="str">
            <v>2024M33BU_Anglo American Platinum Managed Operations</v>
          </cell>
          <cell r="B1202" t="str">
            <v>M33</v>
          </cell>
          <cell r="F1202" t="str">
            <v>Anglo American Platinum Managed Operations</v>
          </cell>
          <cell r="G1202">
            <v>2024</v>
          </cell>
          <cell r="H1202">
            <v>0</v>
          </cell>
        </row>
        <row r="1203">
          <cell r="A1203" t="str">
            <v>2024M34BU_Anglo American Platinum Managed Operations</v>
          </cell>
          <cell r="B1203" t="str">
            <v>M34</v>
          </cell>
          <cell r="F1203" t="str">
            <v>Anglo American Platinum Managed Operations</v>
          </cell>
          <cell r="G1203">
            <v>2024</v>
          </cell>
          <cell r="H1203">
            <v>0</v>
          </cell>
        </row>
        <row r="1204">
          <cell r="A1204" t="str">
            <v>2022M34BU_Anglo American Platinum Managed Operations</v>
          </cell>
          <cell r="B1204" t="str">
            <v>M34</v>
          </cell>
          <cell r="F1204" t="str">
            <v>Anglo American Platinum Managed Operations</v>
          </cell>
          <cell r="G1204">
            <v>2022</v>
          </cell>
          <cell r="H1204">
            <v>0</v>
          </cell>
        </row>
        <row r="1205">
          <cell r="A1205" t="str">
            <v>2023M34BU_Anglo American Platinum Managed Operations</v>
          </cell>
          <cell r="B1205" t="str">
            <v>M34</v>
          </cell>
          <cell r="F1205" t="str">
            <v>Anglo American Platinum Managed Operations</v>
          </cell>
          <cell r="G1205">
            <v>2023</v>
          </cell>
          <cell r="H1205">
            <v>0</v>
          </cell>
        </row>
        <row r="1206">
          <cell r="A1206" t="str">
            <v>2022M35BU_Anglo American Platinum Managed Operations</v>
          </cell>
          <cell r="B1206" t="str">
            <v>M35</v>
          </cell>
          <cell r="F1206" t="str">
            <v>Anglo American Platinum Managed Operations</v>
          </cell>
          <cell r="G1206">
            <v>2022</v>
          </cell>
          <cell r="H1206">
            <v>1</v>
          </cell>
        </row>
        <row r="1207">
          <cell r="A1207" t="str">
            <v>2024M35BU_Anglo American Platinum Managed Operations</v>
          </cell>
          <cell r="B1207" t="str">
            <v>M35</v>
          </cell>
          <cell r="F1207" t="str">
            <v>Anglo American Platinum Managed Operations</v>
          </cell>
          <cell r="G1207">
            <v>2024</v>
          </cell>
          <cell r="H1207">
            <v>1</v>
          </cell>
        </row>
        <row r="1208">
          <cell r="A1208" t="str">
            <v>2023M35BU_Anglo American Platinum Managed Operations</v>
          </cell>
          <cell r="B1208" t="str">
            <v>M35</v>
          </cell>
          <cell r="F1208" t="str">
            <v>Anglo American Platinum Managed Operations</v>
          </cell>
          <cell r="G1208">
            <v>2023</v>
          </cell>
          <cell r="H1208">
            <v>0</v>
          </cell>
        </row>
        <row r="1209">
          <cell r="A1209" t="str">
            <v>2022M36BU_Anglo American Platinum Managed Operations</v>
          </cell>
          <cell r="B1209" t="str">
            <v>M36</v>
          </cell>
          <cell r="F1209" t="str">
            <v>Anglo American Platinum Managed Operations</v>
          </cell>
          <cell r="G1209">
            <v>2022</v>
          </cell>
          <cell r="H1209">
            <v>0</v>
          </cell>
        </row>
        <row r="1210">
          <cell r="A1210" t="str">
            <v>2024M36BU_Anglo American Platinum Managed Operations</v>
          </cell>
          <cell r="B1210" t="str">
            <v>M36</v>
          </cell>
          <cell r="F1210" t="str">
            <v>Anglo American Platinum Managed Operations</v>
          </cell>
          <cell r="G1210">
            <v>2024</v>
          </cell>
          <cell r="H1210">
            <v>0</v>
          </cell>
        </row>
        <row r="1211">
          <cell r="A1211" t="str">
            <v>2023M36BU_Anglo American Platinum Managed Operations</v>
          </cell>
          <cell r="B1211" t="str">
            <v>M36</v>
          </cell>
          <cell r="F1211" t="str">
            <v>Anglo American Platinum Managed Operations</v>
          </cell>
          <cell r="G1211">
            <v>2023</v>
          </cell>
          <cell r="H1211">
            <v>0</v>
          </cell>
        </row>
        <row r="1212">
          <cell r="A1212" t="str">
            <v>2022M521BU_Anglo American Platinum Managed Operations</v>
          </cell>
          <cell r="B1212" t="str">
            <v>M521</v>
          </cell>
          <cell r="F1212" t="str">
            <v>Anglo American Platinum Managed Operations</v>
          </cell>
          <cell r="G1212">
            <v>2022</v>
          </cell>
          <cell r="H1212">
            <v>5</v>
          </cell>
        </row>
        <row r="1213">
          <cell r="A1213" t="str">
            <v>2024M521BU_Anglo American Platinum Managed Operations</v>
          </cell>
          <cell r="B1213" t="str">
            <v>M521</v>
          </cell>
          <cell r="F1213" t="str">
            <v>Anglo American Platinum Managed Operations</v>
          </cell>
          <cell r="G1213">
            <v>2024</v>
          </cell>
          <cell r="H1213">
            <v>8969414</v>
          </cell>
        </row>
        <row r="1214">
          <cell r="A1214" t="str">
            <v>2023M521BU_Anglo American Platinum Managed Operations</v>
          </cell>
          <cell r="B1214" t="str">
            <v>M521</v>
          </cell>
          <cell r="F1214" t="str">
            <v>Anglo American Platinum Managed Operations</v>
          </cell>
          <cell r="G1214">
            <v>2023</v>
          </cell>
          <cell r="H1214">
            <v>18360391</v>
          </cell>
        </row>
        <row r="1215">
          <cell r="A1215" t="str">
            <v>2022M522BU_Anglo American Platinum Managed Operations</v>
          </cell>
          <cell r="B1215" t="str">
            <v>M522</v>
          </cell>
          <cell r="F1215" t="str">
            <v>Anglo American Platinum Managed Operations</v>
          </cell>
          <cell r="G1215">
            <v>2022</v>
          </cell>
          <cell r="H1215">
            <v>5</v>
          </cell>
        </row>
        <row r="1216">
          <cell r="A1216" t="str">
            <v>2024M522BU_Anglo American Platinum Managed Operations</v>
          </cell>
          <cell r="B1216" t="str">
            <v>M522</v>
          </cell>
          <cell r="F1216" t="str">
            <v>Anglo American Platinum Managed Operations</v>
          </cell>
          <cell r="G1216">
            <v>2024</v>
          </cell>
          <cell r="H1216">
            <v>8969414</v>
          </cell>
        </row>
        <row r="1217">
          <cell r="A1217" t="str">
            <v>2023M522BU_Anglo American Platinum Managed Operations</v>
          </cell>
          <cell r="B1217" t="str">
            <v>M522</v>
          </cell>
          <cell r="F1217" t="str">
            <v>Anglo American Platinum Managed Operations</v>
          </cell>
          <cell r="G1217">
            <v>2023</v>
          </cell>
          <cell r="H1217">
            <v>18360391</v>
          </cell>
        </row>
        <row r="1218">
          <cell r="A1218" t="str">
            <v>2024M523BU_Anglo American Platinum Managed Operations</v>
          </cell>
          <cell r="B1218" t="str">
            <v>M523</v>
          </cell>
          <cell r="F1218" t="str">
            <v>Anglo American Platinum Managed Operations</v>
          </cell>
          <cell r="G1218">
            <v>2024</v>
          </cell>
          <cell r="H1218">
            <v>0</v>
          </cell>
        </row>
        <row r="1219">
          <cell r="A1219" t="str">
            <v>2022M523BU_Anglo American Platinum Managed Operations</v>
          </cell>
          <cell r="B1219" t="str">
            <v>M523</v>
          </cell>
          <cell r="F1219" t="str">
            <v>Anglo American Platinum Managed Operations</v>
          </cell>
          <cell r="G1219">
            <v>2022</v>
          </cell>
          <cell r="H1219">
            <v>0</v>
          </cell>
        </row>
        <row r="1220">
          <cell r="A1220" t="str">
            <v>2023M523BU_Anglo American Platinum Managed Operations</v>
          </cell>
          <cell r="B1220" t="str">
            <v>M523</v>
          </cell>
          <cell r="F1220" t="str">
            <v>Anglo American Platinum Managed Operations</v>
          </cell>
          <cell r="G1220">
            <v>2023</v>
          </cell>
          <cell r="H1220">
            <v>0</v>
          </cell>
        </row>
        <row r="1221">
          <cell r="A1221" t="str">
            <v>2022M73BU_Anglo American Platinum Managed Operations</v>
          </cell>
          <cell r="B1221" t="str">
            <v>M73</v>
          </cell>
          <cell r="F1221" t="str">
            <v>Anglo American Platinum Managed Operations</v>
          </cell>
          <cell r="G1221">
            <v>2022</v>
          </cell>
          <cell r="H1221">
            <v>0.02</v>
          </cell>
        </row>
        <row r="1222">
          <cell r="A1222" t="str">
            <v>2023M73BU_Anglo American Platinum Managed Operations</v>
          </cell>
          <cell r="B1222" t="str">
            <v>M73</v>
          </cell>
          <cell r="F1222" t="str">
            <v>Anglo American Platinum Managed Operations</v>
          </cell>
          <cell r="G1222">
            <v>2023</v>
          </cell>
          <cell r="H1222">
            <v>7.25</v>
          </cell>
        </row>
        <row r="1223">
          <cell r="A1223" t="str">
            <v>2024M73BU_Anglo American Platinum Managed Operations</v>
          </cell>
          <cell r="B1223" t="str">
            <v>M73</v>
          </cell>
          <cell r="F1223" t="str">
            <v>Anglo American Platinum Managed Operations</v>
          </cell>
          <cell r="G1223">
            <v>2024</v>
          </cell>
          <cell r="H1223">
            <v>0</v>
          </cell>
        </row>
        <row r="1224">
          <cell r="A1224" t="str">
            <v>2023M74BU_Anglo American Platinum Managed Operations</v>
          </cell>
          <cell r="B1224" t="str">
            <v>M74</v>
          </cell>
          <cell r="F1224" t="str">
            <v>Anglo American Platinum Managed Operations</v>
          </cell>
          <cell r="G1224">
            <v>2023</v>
          </cell>
          <cell r="H1224">
            <v>0</v>
          </cell>
        </row>
        <row r="1225">
          <cell r="A1225" t="str">
            <v>2024M74BU_Anglo American Platinum Managed Operations</v>
          </cell>
          <cell r="B1225" t="str">
            <v>M74</v>
          </cell>
          <cell r="F1225" t="str">
            <v>Anglo American Platinum Managed Operations</v>
          </cell>
          <cell r="G1225">
            <v>2024</v>
          </cell>
          <cell r="H1225">
            <v>0</v>
          </cell>
        </row>
        <row r="1226">
          <cell r="A1226" t="str">
            <v>2022M74BU_Anglo American Platinum Managed Operations</v>
          </cell>
          <cell r="B1226" t="str">
            <v>M74</v>
          </cell>
          <cell r="F1226" t="str">
            <v>Anglo American Platinum Managed Operations</v>
          </cell>
          <cell r="G1226">
            <v>2022</v>
          </cell>
          <cell r="H1226">
            <v>1.32</v>
          </cell>
        </row>
        <row r="1227">
          <cell r="A1227" t="str">
            <v>2023M75BU_Anglo American Platinum Managed Operations</v>
          </cell>
          <cell r="B1227" t="str">
            <v>M75</v>
          </cell>
          <cell r="F1227" t="str">
            <v>Anglo American Platinum Managed Operations</v>
          </cell>
          <cell r="G1227">
            <v>2023</v>
          </cell>
          <cell r="H1227">
            <v>0</v>
          </cell>
        </row>
        <row r="1228">
          <cell r="A1228" t="str">
            <v>2022M75BU_Anglo American Platinum Managed Operations</v>
          </cell>
          <cell r="B1228" t="str">
            <v>M75</v>
          </cell>
          <cell r="F1228" t="str">
            <v>Anglo American Platinum Managed Operations</v>
          </cell>
          <cell r="G1228">
            <v>2022</v>
          </cell>
          <cell r="H1228">
            <v>10.119999999999999</v>
          </cell>
        </row>
        <row r="1229">
          <cell r="A1229" t="str">
            <v>2024M75BU_Anglo American Platinum Managed Operations</v>
          </cell>
          <cell r="B1229" t="str">
            <v>M75</v>
          </cell>
          <cell r="F1229" t="str">
            <v>Anglo American Platinum Managed Operations</v>
          </cell>
          <cell r="G1229">
            <v>2024</v>
          </cell>
          <cell r="H1229">
            <v>0</v>
          </cell>
        </row>
        <row r="1230">
          <cell r="A1230" t="str">
            <v>2022M78BU_Anglo American Platinum Managed Operations</v>
          </cell>
          <cell r="B1230" t="str">
            <v>M78</v>
          </cell>
          <cell r="F1230" t="str">
            <v>Anglo American Platinum Managed Operations</v>
          </cell>
          <cell r="G1230">
            <v>2022</v>
          </cell>
          <cell r="H1230">
            <v>3205.87</v>
          </cell>
        </row>
        <row r="1231">
          <cell r="A1231" t="str">
            <v>2024M78BU_Anglo American Platinum Managed Operations</v>
          </cell>
          <cell r="B1231" t="str">
            <v>M78</v>
          </cell>
          <cell r="F1231" t="str">
            <v>Anglo American Platinum Managed Operations</v>
          </cell>
          <cell r="G1231">
            <v>2024</v>
          </cell>
          <cell r="H1231">
            <v>3044.45</v>
          </cell>
        </row>
        <row r="1232">
          <cell r="A1232" t="str">
            <v>2023M78BU_Anglo American Platinum Managed Operations</v>
          </cell>
          <cell r="B1232" t="str">
            <v>M78</v>
          </cell>
          <cell r="F1232" t="str">
            <v>Anglo American Platinum Managed Operations</v>
          </cell>
          <cell r="G1232">
            <v>2023</v>
          </cell>
          <cell r="H1232">
            <v>3330</v>
          </cell>
        </row>
        <row r="1233">
          <cell r="A1233" t="str">
            <v>2022M79BU_Anglo American Platinum Managed Operations</v>
          </cell>
          <cell r="B1233" t="str">
            <v>M79</v>
          </cell>
          <cell r="F1233" t="str">
            <v>Anglo American Platinum Managed Operations</v>
          </cell>
          <cell r="G1233">
            <v>2022</v>
          </cell>
          <cell r="H1233">
            <v>76.33</v>
          </cell>
        </row>
        <row r="1234">
          <cell r="A1234" t="str">
            <v>2023M79BU_Anglo American Platinum Managed Operations</v>
          </cell>
          <cell r="B1234" t="str">
            <v>M79</v>
          </cell>
          <cell r="F1234" t="str">
            <v>Anglo American Platinum Managed Operations</v>
          </cell>
          <cell r="G1234">
            <v>2023</v>
          </cell>
          <cell r="H1234">
            <v>79.290000000000006</v>
          </cell>
        </row>
        <row r="1235">
          <cell r="A1235" t="str">
            <v>2024M79BU_Anglo American Platinum Managed Operations</v>
          </cell>
          <cell r="B1235" t="str">
            <v>M79</v>
          </cell>
          <cell r="F1235" t="str">
            <v>Anglo American Platinum Managed Operations</v>
          </cell>
          <cell r="G1235">
            <v>2024</v>
          </cell>
          <cell r="H1235">
            <v>72.489999999999995</v>
          </cell>
        </row>
        <row r="1236">
          <cell r="A1236" t="str">
            <v>2023M84BU_Anglo American Platinum Managed Operations</v>
          </cell>
          <cell r="B1236" t="str">
            <v>M84</v>
          </cell>
          <cell r="F1236" t="str">
            <v>Anglo American Platinum Managed Operations</v>
          </cell>
          <cell r="G1236">
            <v>2023</v>
          </cell>
          <cell r="H1236">
            <v>14438.48</v>
          </cell>
        </row>
        <row r="1237">
          <cell r="A1237" t="str">
            <v>2024M84BU_Anglo American Platinum Managed Operations</v>
          </cell>
          <cell r="B1237" t="str">
            <v>M84</v>
          </cell>
          <cell r="F1237" t="str">
            <v>Anglo American Platinum Managed Operations</v>
          </cell>
          <cell r="G1237">
            <v>2024</v>
          </cell>
          <cell r="H1237">
            <v>13370.04</v>
          </cell>
        </row>
        <row r="1238">
          <cell r="A1238" t="str">
            <v>2022M84BU_Anglo American Platinum Managed Operations</v>
          </cell>
          <cell r="B1238" t="str">
            <v>M84</v>
          </cell>
          <cell r="F1238" t="str">
            <v>Anglo American Platinum Managed Operations</v>
          </cell>
          <cell r="G1238">
            <v>2022</v>
          </cell>
          <cell r="H1238">
            <v>11881.44</v>
          </cell>
        </row>
        <row r="1239">
          <cell r="A1239" t="str">
            <v>2023M85BU_Anglo American Platinum Managed Operations</v>
          </cell>
          <cell r="B1239" t="str">
            <v>M85</v>
          </cell>
          <cell r="F1239" t="str">
            <v>Anglo American Platinum Managed Operations</v>
          </cell>
          <cell r="G1239">
            <v>2023</v>
          </cell>
          <cell r="H1239">
            <v>4302.62</v>
          </cell>
        </row>
        <row r="1240">
          <cell r="A1240" t="str">
            <v>2024M85BU_Anglo American Platinum Managed Operations</v>
          </cell>
          <cell r="B1240" t="str">
            <v>M85</v>
          </cell>
          <cell r="F1240" t="str">
            <v>Anglo American Platinum Managed Operations</v>
          </cell>
          <cell r="G1240">
            <v>2024</v>
          </cell>
          <cell r="H1240">
            <v>1586.86</v>
          </cell>
        </row>
        <row r="1241">
          <cell r="A1241" t="str">
            <v>2022M85BU_Anglo American Platinum Managed Operations</v>
          </cell>
          <cell r="B1241" t="str">
            <v>M85</v>
          </cell>
          <cell r="F1241" t="str">
            <v>Anglo American Platinum Managed Operations</v>
          </cell>
          <cell r="G1241">
            <v>2022</v>
          </cell>
          <cell r="H1241">
            <v>2959.62</v>
          </cell>
        </row>
        <row r="1242">
          <cell r="A1242" t="str">
            <v>2022M86BU_Anglo American Platinum Managed Operations</v>
          </cell>
          <cell r="B1242" t="str">
            <v>M86</v>
          </cell>
          <cell r="F1242" t="str">
            <v>Anglo American Platinum Managed Operations</v>
          </cell>
          <cell r="G1242">
            <v>2022</v>
          </cell>
          <cell r="H1242">
            <v>2114.8200000000002</v>
          </cell>
        </row>
        <row r="1243">
          <cell r="A1243" t="str">
            <v>2024M86BU_Anglo American Platinum Managed Operations</v>
          </cell>
          <cell r="B1243" t="str">
            <v>M86</v>
          </cell>
          <cell r="F1243" t="str">
            <v>Anglo American Platinum Managed Operations</v>
          </cell>
          <cell r="G1243">
            <v>2024</v>
          </cell>
          <cell r="H1243">
            <v>63.353999999999999</v>
          </cell>
        </row>
        <row r="1244">
          <cell r="A1244" t="str">
            <v>2023M86BU_Anglo American Platinum Managed Operations</v>
          </cell>
          <cell r="B1244" t="str">
            <v>M86</v>
          </cell>
          <cell r="F1244" t="str">
            <v>Anglo American Platinum Managed Operations</v>
          </cell>
          <cell r="G1244">
            <v>2023</v>
          </cell>
          <cell r="H1244">
            <v>611.83000000000004</v>
          </cell>
        </row>
        <row r="1245">
          <cell r="A1245" t="str">
            <v>2022M87BU_Anglo American Platinum Managed Operations</v>
          </cell>
          <cell r="B1245" t="str">
            <v>M87</v>
          </cell>
          <cell r="F1245" t="str">
            <v>Anglo American Platinum Managed Operations</v>
          </cell>
          <cell r="G1245">
            <v>2022</v>
          </cell>
          <cell r="H1245">
            <v>67.42</v>
          </cell>
        </row>
        <row r="1246">
          <cell r="A1246" t="str">
            <v>2024M87BU_Anglo American Platinum Managed Operations</v>
          </cell>
          <cell r="B1246" t="str">
            <v>M87</v>
          </cell>
          <cell r="F1246" t="str">
            <v>Anglo American Platinum Managed Operations</v>
          </cell>
          <cell r="G1246">
            <v>2024</v>
          </cell>
          <cell r="H1246">
            <v>2859.9</v>
          </cell>
        </row>
        <row r="1247">
          <cell r="A1247" t="str">
            <v>2023M87BU_Anglo American Platinum Managed Operations</v>
          </cell>
          <cell r="B1247" t="str">
            <v>M87</v>
          </cell>
          <cell r="F1247" t="str">
            <v>Anglo American Platinum Managed Operations</v>
          </cell>
          <cell r="G1247">
            <v>2023</v>
          </cell>
          <cell r="H1247">
            <v>303.3</v>
          </cell>
        </row>
        <row r="1248">
          <cell r="A1248" t="str">
            <v>2023M88BU_Anglo American Platinum Managed Operations</v>
          </cell>
          <cell r="B1248" t="str">
            <v>M88</v>
          </cell>
          <cell r="F1248" t="str">
            <v>Anglo American Platinum Managed Operations</v>
          </cell>
          <cell r="G1248">
            <v>2023</v>
          </cell>
          <cell r="H1248">
            <v>8063.6</v>
          </cell>
        </row>
        <row r="1249">
          <cell r="A1249" t="str">
            <v>2024M88BU_Anglo American Platinum Managed Operations</v>
          </cell>
          <cell r="B1249" t="str">
            <v>M88</v>
          </cell>
          <cell r="F1249" t="str">
            <v>Anglo American Platinum Managed Operations</v>
          </cell>
          <cell r="G1249">
            <v>2024</v>
          </cell>
          <cell r="H1249">
            <v>2767.12</v>
          </cell>
        </row>
        <row r="1250">
          <cell r="A1250" t="str">
            <v>2022M88BU_Anglo American Platinum Managed Operations</v>
          </cell>
          <cell r="B1250" t="str">
            <v>M88</v>
          </cell>
          <cell r="F1250" t="str">
            <v>Anglo American Platinum Managed Operations</v>
          </cell>
          <cell r="G1250">
            <v>2022</v>
          </cell>
          <cell r="H1250">
            <v>11881.44</v>
          </cell>
        </row>
        <row r="1251">
          <cell r="A1251" t="str">
            <v>2023M89BU_Anglo American Platinum Managed Operations</v>
          </cell>
          <cell r="B1251" t="str">
            <v>M89</v>
          </cell>
          <cell r="F1251" t="str">
            <v>Anglo American Platinum Managed Operations</v>
          </cell>
          <cell r="G1251">
            <v>2023</v>
          </cell>
          <cell r="H1251">
            <v>3593.79</v>
          </cell>
        </row>
        <row r="1252">
          <cell r="A1252" t="str">
            <v>2024M89BU_Anglo American Platinum Managed Operations</v>
          </cell>
          <cell r="B1252" t="str">
            <v>M89</v>
          </cell>
          <cell r="F1252" t="str">
            <v>Anglo American Platinum Managed Operations</v>
          </cell>
          <cell r="G1252">
            <v>2024</v>
          </cell>
          <cell r="H1252">
            <v>1542.19</v>
          </cell>
        </row>
        <row r="1253">
          <cell r="A1253" t="str">
            <v>2022M89BU_Anglo American Platinum Managed Operations</v>
          </cell>
          <cell r="B1253" t="str">
            <v>M89</v>
          </cell>
          <cell r="F1253" t="str">
            <v>Anglo American Platinum Managed Operations</v>
          </cell>
          <cell r="G1253">
            <v>2022</v>
          </cell>
          <cell r="H1253">
            <v>2959.62</v>
          </cell>
        </row>
        <row r="1254">
          <cell r="A1254" t="str">
            <v>2022M90BU_Anglo American Platinum Managed Operations</v>
          </cell>
          <cell r="B1254" t="str">
            <v>M90</v>
          </cell>
          <cell r="F1254" t="str">
            <v>Anglo American Platinum Managed Operations</v>
          </cell>
          <cell r="G1254">
            <v>2022</v>
          </cell>
          <cell r="H1254">
            <v>2114.8200000000002</v>
          </cell>
        </row>
        <row r="1255">
          <cell r="A1255" t="str">
            <v>2024M90BU_Anglo American Platinum Managed Operations</v>
          </cell>
          <cell r="B1255" t="str">
            <v>M90</v>
          </cell>
          <cell r="F1255" t="str">
            <v>Anglo American Platinum Managed Operations</v>
          </cell>
          <cell r="G1255">
            <v>2024</v>
          </cell>
          <cell r="H1255">
            <v>836.33799999999997</v>
          </cell>
        </row>
        <row r="1256">
          <cell r="A1256" t="str">
            <v>2023M90BU_Anglo American Platinum Managed Operations</v>
          </cell>
          <cell r="B1256" t="str">
            <v>M90</v>
          </cell>
          <cell r="F1256" t="str">
            <v>Anglo American Platinum Managed Operations</v>
          </cell>
          <cell r="G1256">
            <v>2023</v>
          </cell>
          <cell r="H1256">
            <v>1391.65</v>
          </cell>
        </row>
        <row r="1257">
          <cell r="A1257" t="str">
            <v>2024M91BU_Anglo American Platinum Managed Operations</v>
          </cell>
          <cell r="B1257" t="str">
            <v>M91</v>
          </cell>
          <cell r="F1257" t="str">
            <v>Anglo American Platinum Managed Operations</v>
          </cell>
          <cell r="G1257">
            <v>2024</v>
          </cell>
          <cell r="H1257">
            <v>913.94</v>
          </cell>
        </row>
        <row r="1258">
          <cell r="A1258" t="str">
            <v>2022M91BU_Anglo American Platinum Managed Operations</v>
          </cell>
          <cell r="B1258" t="str">
            <v>M91</v>
          </cell>
          <cell r="F1258" t="str">
            <v>Anglo American Platinum Managed Operations</v>
          </cell>
          <cell r="G1258">
            <v>2022</v>
          </cell>
          <cell r="H1258">
            <v>67.42</v>
          </cell>
        </row>
        <row r="1259">
          <cell r="A1259" t="str">
            <v>2023M91BU_Anglo American Platinum Managed Operations</v>
          </cell>
          <cell r="B1259" t="str">
            <v>M91</v>
          </cell>
          <cell r="F1259" t="str">
            <v>Anglo American Platinum Managed Operations</v>
          </cell>
          <cell r="G1259">
            <v>2023</v>
          </cell>
          <cell r="H1259">
            <v>103.76</v>
          </cell>
        </row>
        <row r="1260">
          <cell r="A1260" t="str">
            <v>2022M37BU_Anglo American Platinum Managed Operations</v>
          </cell>
          <cell r="B1260" t="str">
            <v>M37</v>
          </cell>
          <cell r="F1260" t="str">
            <v>Anglo American Platinum Managed Operations</v>
          </cell>
          <cell r="G1260">
            <v>2022</v>
          </cell>
          <cell r="H1260">
            <v>0</v>
          </cell>
        </row>
        <row r="1261">
          <cell r="A1261" t="str">
            <v>2024M37BU_Anglo American Platinum Managed Operations</v>
          </cell>
          <cell r="B1261" t="str">
            <v>M37</v>
          </cell>
          <cell r="F1261" t="str">
            <v>Anglo American Platinum Managed Operations</v>
          </cell>
          <cell r="G1261">
            <v>2024</v>
          </cell>
          <cell r="H1261">
            <v>0</v>
          </cell>
        </row>
        <row r="1262">
          <cell r="A1262" t="str">
            <v>2023M37BU_Anglo American Platinum Managed Operations</v>
          </cell>
          <cell r="B1262" t="str">
            <v>M37</v>
          </cell>
          <cell r="F1262" t="str">
            <v>Anglo American Platinum Managed Operations</v>
          </cell>
          <cell r="G1262">
            <v>2023</v>
          </cell>
          <cell r="H1262">
            <v>0</v>
          </cell>
        </row>
        <row r="1263">
          <cell r="A1263" t="str">
            <v>2024M38BU_Anglo American Platinum Managed Operations</v>
          </cell>
          <cell r="B1263" t="str">
            <v>M38</v>
          </cell>
          <cell r="F1263" t="str">
            <v>Anglo American Platinum Managed Operations</v>
          </cell>
          <cell r="G1263">
            <v>2024</v>
          </cell>
          <cell r="H1263">
            <v>0</v>
          </cell>
        </row>
        <row r="1264">
          <cell r="A1264" t="str">
            <v>2022M38BU_Anglo American Platinum Managed Operations</v>
          </cell>
          <cell r="B1264" t="str">
            <v>M38</v>
          </cell>
          <cell r="F1264" t="str">
            <v>Anglo American Platinum Managed Operations</v>
          </cell>
          <cell r="G1264">
            <v>2022</v>
          </cell>
          <cell r="H1264">
            <v>0</v>
          </cell>
        </row>
        <row r="1265">
          <cell r="A1265" t="str">
            <v>2023M38BU_Anglo American Platinum Managed Operations</v>
          </cell>
          <cell r="B1265" t="str">
            <v>M38</v>
          </cell>
          <cell r="F1265" t="str">
            <v>Anglo American Platinum Managed Operations</v>
          </cell>
          <cell r="G1265">
            <v>2023</v>
          </cell>
          <cell r="H1265">
            <v>0</v>
          </cell>
        </row>
        <row r="1266">
          <cell r="A1266" t="str">
            <v>2023M39BU_Anglo American Platinum Managed Operations</v>
          </cell>
          <cell r="B1266" t="str">
            <v>M39</v>
          </cell>
          <cell r="F1266" t="str">
            <v>Anglo American Platinum Managed Operations</v>
          </cell>
          <cell r="G1266">
            <v>2023</v>
          </cell>
          <cell r="H1266">
            <v>0</v>
          </cell>
        </row>
        <row r="1267">
          <cell r="A1267" t="str">
            <v>2022M39BU_Anglo American Platinum Managed Operations</v>
          </cell>
          <cell r="B1267" t="str">
            <v>M39</v>
          </cell>
          <cell r="F1267" t="str">
            <v>Anglo American Platinum Managed Operations</v>
          </cell>
          <cell r="G1267">
            <v>2022</v>
          </cell>
          <cell r="H1267">
            <v>0</v>
          </cell>
        </row>
        <row r="1268">
          <cell r="A1268" t="str">
            <v>2024M39BU_Anglo American Platinum Managed Operations</v>
          </cell>
          <cell r="B1268" t="str">
            <v>M39</v>
          </cell>
          <cell r="F1268" t="str">
            <v>Anglo American Platinum Managed Operations</v>
          </cell>
          <cell r="G1268">
            <v>2024</v>
          </cell>
          <cell r="H1268">
            <v>0</v>
          </cell>
        </row>
        <row r="1269">
          <cell r="A1269" t="str">
            <v>2022M40BU_Anglo American Platinum Managed Operations</v>
          </cell>
          <cell r="B1269" t="str">
            <v>M40</v>
          </cell>
          <cell r="F1269" t="str">
            <v>Anglo American Platinum Managed Operations</v>
          </cell>
          <cell r="G1269">
            <v>2022</v>
          </cell>
          <cell r="H1269" t="str">
            <v>n/a</v>
          </cell>
        </row>
        <row r="1270">
          <cell r="A1270" t="str">
            <v>2024M40BU_Anglo American Platinum Managed Operations</v>
          </cell>
          <cell r="B1270" t="str">
            <v>M40</v>
          </cell>
          <cell r="F1270" t="str">
            <v>Anglo American Platinum Managed Operations</v>
          </cell>
          <cell r="G1270">
            <v>2024</v>
          </cell>
          <cell r="H1270">
            <v>0</v>
          </cell>
        </row>
        <row r="1271">
          <cell r="A1271" t="str">
            <v>2023M40BU_Anglo American Platinum Managed Operations</v>
          </cell>
          <cell r="B1271" t="str">
            <v>M40</v>
          </cell>
          <cell r="F1271" t="str">
            <v>Anglo American Platinum Managed Operations</v>
          </cell>
          <cell r="G1271">
            <v>2023</v>
          </cell>
          <cell r="H1271">
            <v>0</v>
          </cell>
        </row>
        <row r="1272">
          <cell r="A1272" t="str">
            <v>2024M41BU_Anglo American Platinum Managed Operations</v>
          </cell>
          <cell r="B1272" t="str">
            <v>M41</v>
          </cell>
          <cell r="C1272" t="str">
            <v>Per 100,000 employees</v>
          </cell>
          <cell r="F1272" t="str">
            <v>Anglo American Platinum Managed Operations</v>
          </cell>
          <cell r="G1272">
            <v>2024</v>
          </cell>
          <cell r="H1272">
            <v>5.0199999999999996</v>
          </cell>
        </row>
        <row r="1273">
          <cell r="A1273" t="str">
            <v>2022M41BU_Anglo American Platinum Managed Operations</v>
          </cell>
          <cell r="B1273" t="str">
            <v>M41</v>
          </cell>
          <cell r="F1273" t="str">
            <v>Anglo American Platinum Managed Operations</v>
          </cell>
          <cell r="G1273">
            <v>2022</v>
          </cell>
          <cell r="H1273">
            <v>4.75</v>
          </cell>
        </row>
        <row r="1274">
          <cell r="A1274" t="str">
            <v>2023M41BU_Anglo American Platinum Managed Operations</v>
          </cell>
          <cell r="B1274" t="str">
            <v>M41</v>
          </cell>
          <cell r="C1274" t="str">
            <v>Per 100,000 employees</v>
          </cell>
          <cell r="F1274" t="str">
            <v>Anglo American Platinum Managed Operations</v>
          </cell>
          <cell r="G1274">
            <v>2023</v>
          </cell>
          <cell r="H1274">
            <v>0</v>
          </cell>
        </row>
        <row r="1275">
          <cell r="A1275" t="str">
            <v>2023M337BU_Anglo American Platinum Managed Operations</v>
          </cell>
          <cell r="B1275" t="str">
            <v>M337</v>
          </cell>
          <cell r="F1275" t="str">
            <v>Anglo American Platinum Managed Operations</v>
          </cell>
          <cell r="G1275">
            <v>2023</v>
          </cell>
          <cell r="H1275">
            <v>65.8</v>
          </cell>
        </row>
        <row r="1276">
          <cell r="A1276" t="str">
            <v>2024M337BU_Anglo American Platinum Managed Operations</v>
          </cell>
          <cell r="B1276" t="str">
            <v>M337</v>
          </cell>
          <cell r="F1276" t="str">
            <v>Anglo American Platinum Managed Operations</v>
          </cell>
          <cell r="G1276">
            <v>2024</v>
          </cell>
          <cell r="H1276">
            <v>0.7</v>
          </cell>
        </row>
        <row r="1277">
          <cell r="A1277" t="str">
            <v>2022M337BU_Anglo American Platinum Managed Operations</v>
          </cell>
          <cell r="B1277" t="str">
            <v>M337</v>
          </cell>
          <cell r="F1277" t="str">
            <v>Anglo American Platinum Managed Operations</v>
          </cell>
          <cell r="G1277">
            <v>2022</v>
          </cell>
          <cell r="H1277">
            <v>0.68899999999999995</v>
          </cell>
        </row>
        <row r="1278">
          <cell r="A1278" t="str">
            <v>2023M338BU_Anglo American Platinum Managed Operations</v>
          </cell>
          <cell r="B1278" t="str">
            <v>M338</v>
          </cell>
          <cell r="C1278" t="str">
            <v>Ml('000m3)</v>
          </cell>
          <cell r="F1278" t="str">
            <v>Anglo American Platinum Managed Operations</v>
          </cell>
          <cell r="G1278">
            <v>2023</v>
          </cell>
          <cell r="H1278">
            <v>-2251</v>
          </cell>
        </row>
        <row r="1279">
          <cell r="A1279" t="str">
            <v>2022M338BU_Anglo American Platinum Managed Operations</v>
          </cell>
          <cell r="B1279" t="str">
            <v>M338</v>
          </cell>
          <cell r="F1279" t="str">
            <v>Anglo American Platinum Managed Operations</v>
          </cell>
          <cell r="G1279">
            <v>2022</v>
          </cell>
          <cell r="H1279">
            <v>-815</v>
          </cell>
        </row>
        <row r="1280">
          <cell r="A1280" t="str">
            <v>2024M338BU_Anglo American Platinum Managed Operations</v>
          </cell>
          <cell r="B1280" t="str">
            <v>M338</v>
          </cell>
          <cell r="C1280" t="str">
            <v>Ml('000m3)</v>
          </cell>
          <cell r="F1280" t="str">
            <v>Anglo American Platinum Managed Operations</v>
          </cell>
          <cell r="G1280">
            <v>2024</v>
          </cell>
          <cell r="H1280">
            <v>353</v>
          </cell>
        </row>
        <row r="1281">
          <cell r="A1281" t="str">
            <v>2023M339BU_Anglo American Platinum Managed Operations</v>
          </cell>
          <cell r="B1281" t="str">
            <v>M339</v>
          </cell>
          <cell r="C1281" t="str">
            <v>Ml('000m3)</v>
          </cell>
          <cell r="F1281" t="str">
            <v>Anglo American Platinum Managed Operations</v>
          </cell>
          <cell r="G1281">
            <v>2023</v>
          </cell>
          <cell r="H1281">
            <v>112276</v>
          </cell>
        </row>
        <row r="1282">
          <cell r="A1282" t="str">
            <v>2022M339BU_Anglo American Platinum Managed Operations</v>
          </cell>
          <cell r="B1282" t="str">
            <v>M339</v>
          </cell>
          <cell r="F1282" t="str">
            <v>Anglo American Platinum Managed Operations</v>
          </cell>
          <cell r="G1282">
            <v>2022</v>
          </cell>
          <cell r="H1282">
            <v>118232</v>
          </cell>
        </row>
        <row r="1283">
          <cell r="A1283" t="str">
            <v>2024M339BU_Anglo American Platinum Managed Operations</v>
          </cell>
          <cell r="B1283" t="str">
            <v>M339</v>
          </cell>
          <cell r="C1283" t="str">
            <v>Ml('000m3)</v>
          </cell>
          <cell r="F1283" t="str">
            <v>Anglo American Platinum Managed Operations</v>
          </cell>
          <cell r="G1283">
            <v>2024</v>
          </cell>
          <cell r="H1283">
            <v>99397</v>
          </cell>
        </row>
        <row r="1284">
          <cell r="A1284" t="str">
            <v>2022M340BU_Anglo American Platinum Managed Operations</v>
          </cell>
          <cell r="B1284" t="str">
            <v>M340</v>
          </cell>
          <cell r="F1284" t="str">
            <v>Anglo American Platinum Managed Operations</v>
          </cell>
          <cell r="G1284">
            <v>2022</v>
          </cell>
          <cell r="H1284">
            <v>89526</v>
          </cell>
        </row>
        <row r="1285">
          <cell r="A1285" t="str">
            <v>2023M340BU_Anglo American Platinum Managed Operations</v>
          </cell>
          <cell r="B1285" t="str">
            <v>M340</v>
          </cell>
          <cell r="C1285" t="str">
            <v>Ml('000m3)</v>
          </cell>
          <cell r="F1285" t="str">
            <v>Anglo American Platinum Managed Operations</v>
          </cell>
          <cell r="G1285">
            <v>2023</v>
          </cell>
          <cell r="H1285">
            <v>84245</v>
          </cell>
        </row>
        <row r="1286">
          <cell r="A1286" t="str">
            <v>2024M340BU_Anglo American Platinum Managed Operations</v>
          </cell>
          <cell r="B1286" t="str">
            <v>M340</v>
          </cell>
          <cell r="C1286" t="str">
            <v>Ml('000m3)</v>
          </cell>
          <cell r="F1286" t="str">
            <v>Anglo American Platinum Managed Operations</v>
          </cell>
          <cell r="G1286">
            <v>2024</v>
          </cell>
          <cell r="H1286">
            <v>69682</v>
          </cell>
        </row>
        <row r="1287">
          <cell r="A1287" t="str">
            <v>2022M341BU_Anglo American Platinum Managed Operations</v>
          </cell>
          <cell r="B1287" t="str">
            <v>M341</v>
          </cell>
          <cell r="F1287" t="str">
            <v>Anglo American Platinum Managed Operations</v>
          </cell>
          <cell r="G1287">
            <v>2022</v>
          </cell>
          <cell r="H1287">
            <v>1105</v>
          </cell>
        </row>
        <row r="1288">
          <cell r="A1288" t="str">
            <v>2024M341BU_Anglo American Platinum Managed Operations</v>
          </cell>
          <cell r="B1288" t="str">
            <v>M341</v>
          </cell>
          <cell r="C1288" t="str">
            <v>Ml('000m3)</v>
          </cell>
          <cell r="F1288" t="str">
            <v>Anglo American Platinum Managed Operations</v>
          </cell>
          <cell r="G1288">
            <v>2024</v>
          </cell>
          <cell r="H1288">
            <v>2293</v>
          </cell>
        </row>
        <row r="1289">
          <cell r="A1289" t="str">
            <v>2023M341BU_Anglo American Platinum Managed Operations</v>
          </cell>
          <cell r="B1289" t="str">
            <v>M341</v>
          </cell>
          <cell r="C1289" t="str">
            <v>Ml('000m3)</v>
          </cell>
          <cell r="F1289" t="str">
            <v>Anglo American Platinum Managed Operations</v>
          </cell>
          <cell r="G1289">
            <v>2023</v>
          </cell>
          <cell r="H1289">
            <v>1246</v>
          </cell>
        </row>
        <row r="1290">
          <cell r="A1290" t="str">
            <v>2022M342BU_Anglo American Platinum Managed Operations</v>
          </cell>
          <cell r="B1290" t="str">
            <v>M342</v>
          </cell>
          <cell r="F1290" t="str">
            <v>Anglo American Platinum Managed Operations</v>
          </cell>
          <cell r="G1290">
            <v>2022</v>
          </cell>
          <cell r="H1290">
            <v>425</v>
          </cell>
        </row>
        <row r="1291">
          <cell r="A1291" t="str">
            <v>2024M342BU_Anglo American Platinum Managed Operations</v>
          </cell>
          <cell r="B1291" t="str">
            <v>M342</v>
          </cell>
          <cell r="C1291" t="str">
            <v>Ml('000m3)</v>
          </cell>
          <cell r="F1291" t="str">
            <v>Anglo American Platinum Managed Operations</v>
          </cell>
          <cell r="G1291">
            <v>2024</v>
          </cell>
          <cell r="H1291">
            <v>351</v>
          </cell>
        </row>
        <row r="1292">
          <cell r="A1292" t="str">
            <v>2023M342BU_Anglo American Platinum Managed Operations</v>
          </cell>
          <cell r="B1292" t="str">
            <v>M342</v>
          </cell>
          <cell r="C1292" t="str">
            <v>Ml('000m3)</v>
          </cell>
          <cell r="F1292" t="str">
            <v>Anglo American Platinum Managed Operations</v>
          </cell>
          <cell r="G1292">
            <v>2023</v>
          </cell>
          <cell r="H1292">
            <v>366</v>
          </cell>
        </row>
        <row r="1293">
          <cell r="A1293" t="str">
            <v>2024M343BU_Anglo American Platinum Managed Operations</v>
          </cell>
          <cell r="B1293" t="str">
            <v>M343</v>
          </cell>
          <cell r="C1293" t="str">
            <v>Ml('000m3)</v>
          </cell>
          <cell r="F1293" t="str">
            <v>Anglo American Platinum Managed Operations</v>
          </cell>
          <cell r="G1293">
            <v>2024</v>
          </cell>
          <cell r="H1293">
            <v>2644</v>
          </cell>
        </row>
        <row r="1294">
          <cell r="A1294" t="str">
            <v>2022M343BU_Anglo American Platinum Managed Operations</v>
          </cell>
          <cell r="B1294" t="str">
            <v>M343</v>
          </cell>
          <cell r="F1294" t="str">
            <v>Anglo American Platinum Managed Operations</v>
          </cell>
          <cell r="G1294">
            <v>2022</v>
          </cell>
          <cell r="H1294">
            <v>1530</v>
          </cell>
        </row>
        <row r="1295">
          <cell r="A1295" t="str">
            <v>2023M343BU_Anglo American Platinum Managed Operations</v>
          </cell>
          <cell r="B1295" t="str">
            <v>M343</v>
          </cell>
          <cell r="C1295" t="str">
            <v>Ml('000m3)</v>
          </cell>
          <cell r="F1295" t="str">
            <v>Anglo American Platinum Managed Operations</v>
          </cell>
          <cell r="G1295">
            <v>2023</v>
          </cell>
          <cell r="H1295">
            <v>1611</v>
          </cell>
        </row>
        <row r="1296">
          <cell r="A1296" t="str">
            <v>2022M344BU_Anglo American Platinum Managed Operations</v>
          </cell>
          <cell r="B1296" t="str">
            <v>M344</v>
          </cell>
          <cell r="F1296" t="str">
            <v>Anglo American Platinum Managed Operations</v>
          </cell>
          <cell r="G1296">
            <v>2022</v>
          </cell>
          <cell r="H1296">
            <v>42193</v>
          </cell>
        </row>
        <row r="1297">
          <cell r="A1297" t="str">
            <v>2023M344BU_Anglo American Platinum Managed Operations</v>
          </cell>
          <cell r="B1297" t="str">
            <v>M344</v>
          </cell>
          <cell r="C1297" t="str">
            <v>Ml('000m3)</v>
          </cell>
          <cell r="F1297" t="str">
            <v>Anglo American Platinum Managed Operations</v>
          </cell>
          <cell r="G1297">
            <v>2023</v>
          </cell>
          <cell r="H1297">
            <v>37522.660000000003</v>
          </cell>
        </row>
        <row r="1298">
          <cell r="A1298" t="str">
            <v>2024M344BU_Anglo American Platinum Managed Operations</v>
          </cell>
          <cell r="B1298" t="str">
            <v>M344</v>
          </cell>
          <cell r="C1298" t="str">
            <v>Ml('000m3)</v>
          </cell>
          <cell r="F1298" t="str">
            <v>Anglo American Platinum Managed Operations</v>
          </cell>
          <cell r="G1298">
            <v>2024</v>
          </cell>
          <cell r="H1298">
            <v>35862</v>
          </cell>
        </row>
        <row r="1299">
          <cell r="A1299" t="str">
            <v>2022M345BU_Anglo American Platinum Managed Operations</v>
          </cell>
          <cell r="B1299" t="str">
            <v>M345</v>
          </cell>
          <cell r="F1299" t="str">
            <v>Anglo American Platinum Managed Operations</v>
          </cell>
          <cell r="G1299">
            <v>2022</v>
          </cell>
          <cell r="H1299">
            <v>16892</v>
          </cell>
        </row>
        <row r="1300">
          <cell r="A1300" t="str">
            <v>2024M345BU_Anglo American Platinum Managed Operations</v>
          </cell>
          <cell r="B1300" t="str">
            <v>M345</v>
          </cell>
          <cell r="C1300" t="str">
            <v>Ml('000m3)</v>
          </cell>
          <cell r="F1300" t="str">
            <v>Anglo American Platinum Managed Operations</v>
          </cell>
          <cell r="G1300">
            <v>2024</v>
          </cell>
          <cell r="H1300">
            <v>13910</v>
          </cell>
        </row>
        <row r="1301">
          <cell r="A1301" t="str">
            <v>2023M345BU_Anglo American Platinum Managed Operations</v>
          </cell>
          <cell r="B1301" t="str">
            <v>M345</v>
          </cell>
          <cell r="C1301" t="str">
            <v>Ml('000m3)</v>
          </cell>
          <cell r="F1301" t="str">
            <v>Anglo American Platinum Managed Operations</v>
          </cell>
          <cell r="G1301">
            <v>2023</v>
          </cell>
          <cell r="H1301">
            <v>16511.16</v>
          </cell>
        </row>
        <row r="1302">
          <cell r="A1302" t="str">
            <v>2023M346BU_Anglo American Platinum Managed Operations</v>
          </cell>
          <cell r="B1302" t="str">
            <v>M346</v>
          </cell>
          <cell r="C1302" t="str">
            <v>Ml('000m3)</v>
          </cell>
          <cell r="F1302" t="str">
            <v>Anglo American Platinum Managed Operations</v>
          </cell>
          <cell r="G1302">
            <v>2023</v>
          </cell>
          <cell r="H1302">
            <v>0</v>
          </cell>
        </row>
        <row r="1303">
          <cell r="A1303" t="str">
            <v>2024M346BU_Anglo American Platinum Managed Operations</v>
          </cell>
          <cell r="B1303" t="str">
            <v>M346</v>
          </cell>
          <cell r="C1303" t="str">
            <v>Ml('000m3)</v>
          </cell>
          <cell r="F1303" t="str">
            <v>Anglo American Platinum Managed Operations</v>
          </cell>
          <cell r="G1303">
            <v>2024</v>
          </cell>
          <cell r="H1303">
            <v>0</v>
          </cell>
        </row>
        <row r="1304">
          <cell r="A1304" t="str">
            <v>2023M347BU_Anglo American Platinum Managed Operations</v>
          </cell>
          <cell r="B1304" t="str">
            <v>M347</v>
          </cell>
          <cell r="C1304" t="str">
            <v>Ml('000m3)</v>
          </cell>
          <cell r="F1304" t="str">
            <v>Anglo American Platinum Managed Operations</v>
          </cell>
          <cell r="G1304">
            <v>2023</v>
          </cell>
          <cell r="H1304">
            <v>13395.89</v>
          </cell>
        </row>
        <row r="1305">
          <cell r="A1305" t="str">
            <v>2022M347BU_Anglo American Platinum Managed Operations</v>
          </cell>
          <cell r="B1305" t="str">
            <v>M347</v>
          </cell>
          <cell r="F1305" t="str">
            <v>Anglo American Platinum Managed Operations</v>
          </cell>
          <cell r="G1305">
            <v>2022</v>
          </cell>
          <cell r="H1305">
            <v>13616</v>
          </cell>
        </row>
        <row r="1306">
          <cell r="A1306" t="str">
            <v>2024M347BU_Anglo American Platinum Managed Operations</v>
          </cell>
          <cell r="B1306" t="str">
            <v>M347</v>
          </cell>
          <cell r="C1306" t="str">
            <v>Ml('000m3)</v>
          </cell>
          <cell r="F1306" t="str">
            <v>Anglo American Platinum Managed Operations</v>
          </cell>
          <cell r="G1306">
            <v>2024</v>
          </cell>
          <cell r="H1306">
            <v>14954</v>
          </cell>
        </row>
        <row r="1307">
          <cell r="A1307" t="str">
            <v>2022M348BU_Anglo American Platinum Managed Operations</v>
          </cell>
          <cell r="B1307" t="str">
            <v>M348</v>
          </cell>
          <cell r="F1307" t="str">
            <v>Anglo American Platinum Managed Operations</v>
          </cell>
          <cell r="G1307">
            <v>2022</v>
          </cell>
          <cell r="H1307">
            <v>11686</v>
          </cell>
        </row>
        <row r="1308">
          <cell r="A1308" t="str">
            <v>2023M348BU_Anglo American Platinum Managed Operations</v>
          </cell>
          <cell r="B1308" t="str">
            <v>M348</v>
          </cell>
          <cell r="C1308" t="str">
            <v>Ml('000m3)</v>
          </cell>
          <cell r="F1308" t="str">
            <v>Anglo American Platinum Managed Operations</v>
          </cell>
          <cell r="G1308">
            <v>2023</v>
          </cell>
          <cell r="H1308">
            <v>7615.61</v>
          </cell>
        </row>
        <row r="1309">
          <cell r="A1309" t="str">
            <v>2024M348BU_Anglo American Platinum Managed Operations</v>
          </cell>
          <cell r="B1309" t="str">
            <v>M348</v>
          </cell>
          <cell r="C1309" t="str">
            <v>Ml('000m3)</v>
          </cell>
          <cell r="F1309" t="str">
            <v>Anglo American Platinum Managed Operations</v>
          </cell>
          <cell r="G1309">
            <v>2024</v>
          </cell>
          <cell r="H1309">
            <v>6998</v>
          </cell>
        </row>
        <row r="1310">
          <cell r="A1310" t="str">
            <v>2023M349BU_Anglo American Platinum Managed Operations</v>
          </cell>
          <cell r="B1310" t="str">
            <v>M349</v>
          </cell>
          <cell r="C1310" t="str">
            <v>Ml('000m3)</v>
          </cell>
          <cell r="F1310" t="str">
            <v>Anglo American Platinum Managed Operations</v>
          </cell>
          <cell r="G1310">
            <v>2023</v>
          </cell>
          <cell r="H1310">
            <v>15102.21</v>
          </cell>
        </row>
        <row r="1311">
          <cell r="A1311" t="str">
            <v>2022M349BU_Anglo American Platinum Managed Operations</v>
          </cell>
          <cell r="B1311" t="str">
            <v>M349</v>
          </cell>
          <cell r="F1311" t="str">
            <v>Anglo American Platinum Managed Operations</v>
          </cell>
          <cell r="G1311">
            <v>2022</v>
          </cell>
          <cell r="H1311">
            <v>17713</v>
          </cell>
        </row>
        <row r="1312">
          <cell r="A1312" t="str">
            <v>2024M349BU_Anglo American Platinum Managed Operations</v>
          </cell>
          <cell r="B1312" t="str">
            <v>M349</v>
          </cell>
          <cell r="C1312" t="str">
            <v>Ml('000m3)</v>
          </cell>
          <cell r="F1312" t="str">
            <v>Anglo American Platinum Managed Operations</v>
          </cell>
          <cell r="G1312">
            <v>2024</v>
          </cell>
          <cell r="H1312">
            <v>12581</v>
          </cell>
        </row>
        <row r="1313">
          <cell r="A1313" t="str">
            <v>2022M350BU_Anglo American Platinum Managed Operations</v>
          </cell>
          <cell r="B1313" t="str">
            <v>M350</v>
          </cell>
          <cell r="F1313" t="str">
            <v>Anglo American Platinum Managed Operations</v>
          </cell>
          <cell r="G1313">
            <v>2022</v>
          </cell>
          <cell r="H1313">
            <v>9832</v>
          </cell>
        </row>
        <row r="1314">
          <cell r="A1314" t="str">
            <v>2024M350BU_Anglo American Platinum Managed Operations</v>
          </cell>
          <cell r="B1314" t="str">
            <v>M350</v>
          </cell>
          <cell r="C1314" t="str">
            <v>Ml('000m3)</v>
          </cell>
          <cell r="F1314" t="str">
            <v>Anglo American Platinum Managed Operations</v>
          </cell>
          <cell r="G1314">
            <v>2024</v>
          </cell>
          <cell r="H1314">
            <v>6251</v>
          </cell>
        </row>
        <row r="1315">
          <cell r="A1315" t="str">
            <v>2023M350BU_Anglo American Platinum Managed Operations</v>
          </cell>
          <cell r="B1315" t="str">
            <v>M350</v>
          </cell>
          <cell r="C1315" t="str">
            <v>Ml('000m3)</v>
          </cell>
          <cell r="F1315" t="str">
            <v>Anglo American Platinum Managed Operations</v>
          </cell>
          <cell r="G1315">
            <v>2023</v>
          </cell>
          <cell r="H1315">
            <v>9122.59</v>
          </cell>
        </row>
        <row r="1316">
          <cell r="A1316" t="str">
            <v>2023M351BU_Anglo American Platinum Managed Operations</v>
          </cell>
          <cell r="B1316" t="str">
            <v>M351</v>
          </cell>
          <cell r="C1316" t="str">
            <v>Ml('000m3)</v>
          </cell>
          <cell r="F1316" t="str">
            <v>Anglo American Platinum Managed Operations</v>
          </cell>
          <cell r="G1316">
            <v>2023</v>
          </cell>
          <cell r="H1316">
            <v>0</v>
          </cell>
        </row>
        <row r="1317">
          <cell r="A1317" t="str">
            <v>2024M351BU_Anglo American Platinum Managed Operations</v>
          </cell>
          <cell r="B1317" t="str">
            <v>M351</v>
          </cell>
          <cell r="C1317" t="str">
            <v>Ml('000m3)</v>
          </cell>
          <cell r="F1317" t="str">
            <v>Anglo American Platinum Managed Operations</v>
          </cell>
          <cell r="G1317">
            <v>2024</v>
          </cell>
          <cell r="H1317">
            <v>0</v>
          </cell>
        </row>
        <row r="1318">
          <cell r="A1318" t="str">
            <v>2022M352BU_Anglo American Platinum Managed Operations</v>
          </cell>
          <cell r="B1318" t="str">
            <v>M352</v>
          </cell>
          <cell r="F1318" t="str">
            <v>Anglo American Platinum Managed Operations</v>
          </cell>
          <cell r="G1318">
            <v>2022</v>
          </cell>
          <cell r="H1318">
            <v>3392</v>
          </cell>
        </row>
        <row r="1319">
          <cell r="A1319" t="str">
            <v>2024M352BU_Anglo American Platinum Managed Operations</v>
          </cell>
          <cell r="B1319" t="str">
            <v>M352</v>
          </cell>
          <cell r="C1319" t="str">
            <v>Ml('000m3)</v>
          </cell>
          <cell r="F1319" t="str">
            <v>Anglo American Platinum Managed Operations</v>
          </cell>
          <cell r="G1319">
            <v>2024</v>
          </cell>
          <cell r="H1319">
            <v>3969</v>
          </cell>
        </row>
        <row r="1320">
          <cell r="A1320" t="str">
            <v>2023M352BU_Anglo American Platinum Managed Operations</v>
          </cell>
          <cell r="B1320" t="str">
            <v>M352</v>
          </cell>
          <cell r="C1320" t="str">
            <v>Ml('000m3)</v>
          </cell>
          <cell r="F1320" t="str">
            <v>Anglo American Platinum Managed Operations</v>
          </cell>
          <cell r="G1320">
            <v>2023</v>
          </cell>
          <cell r="H1320">
            <v>3938.85</v>
          </cell>
        </row>
        <row r="1321">
          <cell r="A1321" t="str">
            <v>2023M353BU_Anglo American Platinum Managed Operations</v>
          </cell>
          <cell r="B1321" t="str">
            <v>M353</v>
          </cell>
          <cell r="C1321" t="str">
            <v>Ml('000m3)</v>
          </cell>
          <cell r="F1321" t="str">
            <v>Anglo American Platinum Managed Operations</v>
          </cell>
          <cell r="G1321">
            <v>2023</v>
          </cell>
          <cell r="H1321">
            <v>2040.77</v>
          </cell>
        </row>
        <row r="1322">
          <cell r="A1322" t="str">
            <v>2022M353BU_Anglo American Platinum Managed Operations</v>
          </cell>
          <cell r="B1322" t="str">
            <v>M353</v>
          </cell>
          <cell r="F1322" t="str">
            <v>Anglo American Platinum Managed Operations</v>
          </cell>
          <cell r="G1322">
            <v>2022</v>
          </cell>
          <cell r="H1322">
            <v>4489</v>
          </cell>
        </row>
        <row r="1323">
          <cell r="A1323" t="str">
            <v>2024M353BU_Anglo American Platinum Managed Operations</v>
          </cell>
          <cell r="B1323" t="str">
            <v>M353</v>
          </cell>
          <cell r="C1323" t="str">
            <v>Ml('000m3)</v>
          </cell>
          <cell r="F1323" t="str">
            <v>Anglo American Platinum Managed Operations</v>
          </cell>
          <cell r="G1323">
            <v>2024</v>
          </cell>
          <cell r="H1323">
            <v>2360</v>
          </cell>
        </row>
        <row r="1324">
          <cell r="A1324" t="str">
            <v>2023M354BU_Anglo American Platinum Managed Operations</v>
          </cell>
          <cell r="B1324" t="str">
            <v>M354</v>
          </cell>
          <cell r="C1324" t="str">
            <v>Ml('000m3)</v>
          </cell>
          <cell r="F1324" t="str">
            <v>Anglo American Platinum Managed Operations</v>
          </cell>
          <cell r="G1324">
            <v>2023</v>
          </cell>
          <cell r="H1324">
            <v>22420.45</v>
          </cell>
        </row>
        <row r="1325">
          <cell r="A1325" t="str">
            <v>2024M354BU_Anglo American Platinum Managed Operations</v>
          </cell>
          <cell r="B1325" t="str">
            <v>M354</v>
          </cell>
          <cell r="C1325" t="str">
            <v>Ml('000m3)</v>
          </cell>
          <cell r="F1325" t="str">
            <v>Anglo American Platinum Managed Operations</v>
          </cell>
          <cell r="G1325">
            <v>2024</v>
          </cell>
          <cell r="H1325">
            <v>23281</v>
          </cell>
        </row>
        <row r="1326">
          <cell r="A1326" t="str">
            <v>2022M354BU_Anglo American Platinum Managed Operations</v>
          </cell>
          <cell r="B1326" t="str">
            <v>M354</v>
          </cell>
          <cell r="F1326" t="str">
            <v>Anglo American Platinum Managed Operations</v>
          </cell>
          <cell r="G1326">
            <v>2022</v>
          </cell>
          <cell r="H1326">
            <v>24481</v>
          </cell>
        </row>
        <row r="1327">
          <cell r="A1327" t="str">
            <v>2023M355BU_Anglo American Platinum Managed Operations</v>
          </cell>
          <cell r="B1327" t="str">
            <v>M355</v>
          </cell>
          <cell r="C1327" t="str">
            <v>Ml('000m3)</v>
          </cell>
          <cell r="F1327" t="str">
            <v>Anglo American Platinum Managed Operations</v>
          </cell>
          <cell r="G1327">
            <v>2023</v>
          </cell>
          <cell r="H1327">
            <v>7388.57</v>
          </cell>
        </row>
        <row r="1328">
          <cell r="A1328" t="str">
            <v>2022M355BU_Anglo American Platinum Managed Operations</v>
          </cell>
          <cell r="B1328" t="str">
            <v>M355</v>
          </cell>
          <cell r="F1328" t="str">
            <v>Anglo American Platinum Managed Operations</v>
          </cell>
          <cell r="G1328">
            <v>2022</v>
          </cell>
          <cell r="H1328">
            <v>7060</v>
          </cell>
        </row>
        <row r="1329">
          <cell r="A1329" t="str">
            <v>2024M355BU_Anglo American Platinum Managed Operations</v>
          </cell>
          <cell r="B1329" t="str">
            <v>M355</v>
          </cell>
          <cell r="C1329" t="str">
            <v>Ml('000m3)</v>
          </cell>
          <cell r="F1329" t="str">
            <v>Anglo American Platinum Managed Operations</v>
          </cell>
          <cell r="G1329">
            <v>2024</v>
          </cell>
          <cell r="H1329">
            <v>7659</v>
          </cell>
        </row>
        <row r="1330">
          <cell r="A1330" t="str">
            <v>2023M356BU_Anglo American Platinum Managed Operations</v>
          </cell>
          <cell r="B1330" t="str">
            <v>M356</v>
          </cell>
          <cell r="C1330" t="str">
            <v>Ml('000m3)</v>
          </cell>
          <cell r="F1330" t="str">
            <v>Anglo American Platinum Managed Operations</v>
          </cell>
          <cell r="G1330">
            <v>2023</v>
          </cell>
          <cell r="H1330">
            <v>9457.0400000000009</v>
          </cell>
        </row>
        <row r="1331">
          <cell r="A1331" t="str">
            <v>2022M356BU_Anglo American Platinum Managed Operations</v>
          </cell>
          <cell r="B1331" t="str">
            <v>M356</v>
          </cell>
          <cell r="F1331" t="str">
            <v>Anglo American Platinum Managed Operations</v>
          </cell>
          <cell r="G1331">
            <v>2022</v>
          </cell>
          <cell r="H1331">
            <v>10224</v>
          </cell>
        </row>
        <row r="1332">
          <cell r="A1332" t="str">
            <v>2024M356BU_Anglo American Platinum Managed Operations</v>
          </cell>
          <cell r="B1332" t="str">
            <v>M356</v>
          </cell>
          <cell r="C1332" t="str">
            <v>Ml('000m3)</v>
          </cell>
          <cell r="F1332" t="str">
            <v>Anglo American Platinum Managed Operations</v>
          </cell>
          <cell r="G1332">
            <v>2024</v>
          </cell>
          <cell r="H1332">
            <v>10985</v>
          </cell>
        </row>
        <row r="1333">
          <cell r="A1333" t="str">
            <v>2022M357BU_Anglo American Platinum Managed Operations</v>
          </cell>
          <cell r="B1333" t="str">
            <v>M357</v>
          </cell>
          <cell r="F1333" t="str">
            <v>Anglo American Platinum Managed Operations</v>
          </cell>
          <cell r="G1333">
            <v>2022</v>
          </cell>
          <cell r="H1333">
            <v>7197</v>
          </cell>
        </row>
        <row r="1334">
          <cell r="A1334" t="str">
            <v>2024M357BU_Anglo American Platinum Managed Operations</v>
          </cell>
          <cell r="B1334" t="str">
            <v>M357</v>
          </cell>
          <cell r="C1334" t="str">
            <v>Ml('000m3)</v>
          </cell>
          <cell r="F1334" t="str">
            <v>Anglo American Platinum Managed Operations</v>
          </cell>
          <cell r="G1334">
            <v>2024</v>
          </cell>
          <cell r="H1334">
            <v>4638</v>
          </cell>
        </row>
        <row r="1335">
          <cell r="A1335" t="str">
            <v>2023M357BU_Anglo American Platinum Managed Operations</v>
          </cell>
          <cell r="B1335" t="str">
            <v>M357</v>
          </cell>
          <cell r="C1335" t="str">
            <v>Ml('000m3)</v>
          </cell>
          <cell r="F1335" t="str">
            <v>Anglo American Platinum Managed Operations</v>
          </cell>
          <cell r="G1335">
            <v>2023</v>
          </cell>
          <cell r="H1335">
            <v>5574.84</v>
          </cell>
        </row>
        <row r="1336">
          <cell r="A1336" t="str">
            <v>2023M358BU_Anglo American Platinum Managed Operations</v>
          </cell>
          <cell r="B1336" t="str">
            <v>M358</v>
          </cell>
          <cell r="F1336" t="str">
            <v>Anglo American Platinum Managed Operations</v>
          </cell>
          <cell r="G1336">
            <v>2023</v>
          </cell>
          <cell r="H1336">
            <v>75</v>
          </cell>
        </row>
        <row r="1337">
          <cell r="A1337" t="str">
            <v>2022M358BU_Anglo American Platinum Managed Operations</v>
          </cell>
          <cell r="B1337" t="str">
            <v>M358</v>
          </cell>
          <cell r="F1337" t="str">
            <v>Anglo American Platinum Managed Operations</v>
          </cell>
          <cell r="G1337">
            <v>2022</v>
          </cell>
          <cell r="H1337">
            <v>89526</v>
          </cell>
        </row>
        <row r="1338">
          <cell r="A1338" t="str">
            <v>2024M358BU_Anglo American Platinum Managed Operations</v>
          </cell>
          <cell r="B1338" t="str">
            <v>M358</v>
          </cell>
          <cell r="F1338" t="str">
            <v>Anglo American Platinum Managed Operations</v>
          </cell>
          <cell r="G1338">
            <v>2024</v>
          </cell>
          <cell r="H1338">
            <v>0.7</v>
          </cell>
        </row>
        <row r="1339">
          <cell r="A1339" t="str">
            <v>2022M359BU_Anglo American Platinum Managed Operations</v>
          </cell>
          <cell r="B1339" t="str">
            <v>M359</v>
          </cell>
          <cell r="F1339" t="str">
            <v>Anglo American Platinum Managed Operations</v>
          </cell>
          <cell r="G1339">
            <v>2022</v>
          </cell>
          <cell r="H1339">
            <v>-815</v>
          </cell>
        </row>
        <row r="1340">
          <cell r="A1340" t="str">
            <v>2023M359BU_Anglo American Platinum Managed Operations</v>
          </cell>
          <cell r="B1340" t="str">
            <v>M359</v>
          </cell>
          <cell r="C1340" t="str">
            <v>Ml('000m3)</v>
          </cell>
          <cell r="F1340" t="str">
            <v>Anglo American Platinum Managed Operations</v>
          </cell>
          <cell r="G1340">
            <v>2023</v>
          </cell>
          <cell r="H1340">
            <v>-2251</v>
          </cell>
        </row>
        <row r="1341">
          <cell r="A1341" t="str">
            <v>2024M359BU_Anglo American Platinum Managed Operations</v>
          </cell>
          <cell r="B1341" t="str">
            <v>M359</v>
          </cell>
          <cell r="C1341" t="str">
            <v>Ml('000m3)</v>
          </cell>
          <cell r="F1341" t="str">
            <v>Anglo American Platinum Managed Operations</v>
          </cell>
          <cell r="G1341">
            <v>2024</v>
          </cell>
          <cell r="H1341">
            <v>353</v>
          </cell>
        </row>
        <row r="1342">
          <cell r="A1342" t="str">
            <v>2024M360BU_Anglo American Platinum Managed Operations</v>
          </cell>
          <cell r="B1342" t="str">
            <v>M360</v>
          </cell>
          <cell r="C1342" t="str">
            <v>Ml('000m3)</v>
          </cell>
          <cell r="F1342" t="str">
            <v>Anglo American Platinum Managed Operations</v>
          </cell>
          <cell r="G1342">
            <v>2024</v>
          </cell>
          <cell r="H1342">
            <v>99397</v>
          </cell>
        </row>
        <row r="1343">
          <cell r="A1343" t="str">
            <v>2023M360BU_Anglo American Platinum Managed Operations</v>
          </cell>
          <cell r="B1343" t="str">
            <v>M360</v>
          </cell>
          <cell r="C1343" t="str">
            <v>Ml('000m3)</v>
          </cell>
          <cell r="F1343" t="str">
            <v>Anglo American Platinum Managed Operations</v>
          </cell>
          <cell r="G1343">
            <v>2023</v>
          </cell>
          <cell r="H1343">
            <v>112276</v>
          </cell>
        </row>
        <row r="1344">
          <cell r="A1344" t="str">
            <v>2022M360BU_Anglo American Platinum Managed Operations</v>
          </cell>
          <cell r="B1344" t="str">
            <v>M360</v>
          </cell>
          <cell r="F1344" t="str">
            <v>Anglo American Platinum Managed Operations</v>
          </cell>
          <cell r="G1344">
            <v>2022</v>
          </cell>
          <cell r="H1344">
            <v>118232</v>
          </cell>
        </row>
        <row r="1345">
          <cell r="A1345" t="str">
            <v>2022M361BU_Anglo American Platinum Managed Operations</v>
          </cell>
          <cell r="B1345" t="str">
            <v>M361</v>
          </cell>
          <cell r="F1345" t="str">
            <v>Anglo American Platinum Managed Operations</v>
          </cell>
          <cell r="G1345">
            <v>2022</v>
          </cell>
          <cell r="H1345">
            <v>89526</v>
          </cell>
        </row>
        <row r="1346">
          <cell r="A1346" t="str">
            <v>2023M361BU_Anglo American Platinum Managed Operations</v>
          </cell>
          <cell r="B1346" t="str">
            <v>M361</v>
          </cell>
          <cell r="C1346" t="str">
            <v>Ml('000m3)</v>
          </cell>
          <cell r="F1346" t="str">
            <v>Anglo American Platinum Managed Operations</v>
          </cell>
          <cell r="G1346">
            <v>2023</v>
          </cell>
          <cell r="H1346">
            <v>84245</v>
          </cell>
        </row>
        <row r="1347">
          <cell r="A1347" t="str">
            <v>2024M361BU_Anglo American Platinum Managed Operations</v>
          </cell>
          <cell r="B1347" t="str">
            <v>M361</v>
          </cell>
          <cell r="C1347" t="str">
            <v>Ml('000m3)</v>
          </cell>
          <cell r="F1347" t="str">
            <v>Anglo American Platinum Managed Operations</v>
          </cell>
          <cell r="G1347">
            <v>2024</v>
          </cell>
          <cell r="H1347">
            <v>69682</v>
          </cell>
        </row>
        <row r="1348">
          <cell r="A1348" t="str">
            <v>2023M362BU_Anglo American Platinum Managed Operations</v>
          </cell>
          <cell r="B1348" t="str">
            <v>M362</v>
          </cell>
          <cell r="C1348" t="str">
            <v>Ml('000m3)</v>
          </cell>
          <cell r="F1348" t="str">
            <v>Anglo American Platinum Managed Operations</v>
          </cell>
          <cell r="G1348">
            <v>2023</v>
          </cell>
          <cell r="H1348">
            <v>1246</v>
          </cell>
        </row>
        <row r="1349">
          <cell r="A1349" t="str">
            <v>2022M362BU_Anglo American Platinum Managed Operations</v>
          </cell>
          <cell r="B1349" t="str">
            <v>M362</v>
          </cell>
          <cell r="F1349" t="str">
            <v>Anglo American Platinum Managed Operations</v>
          </cell>
          <cell r="G1349">
            <v>2022</v>
          </cell>
          <cell r="H1349">
            <v>1105</v>
          </cell>
        </row>
        <row r="1350">
          <cell r="A1350" t="str">
            <v>2024M362BU_Anglo American Platinum Managed Operations</v>
          </cell>
          <cell r="B1350" t="str">
            <v>M362</v>
          </cell>
          <cell r="C1350" t="str">
            <v>Ml('000m3)</v>
          </cell>
          <cell r="F1350" t="str">
            <v>Anglo American Platinum Managed Operations</v>
          </cell>
          <cell r="G1350">
            <v>2024</v>
          </cell>
          <cell r="H1350">
            <v>2293</v>
          </cell>
        </row>
        <row r="1351">
          <cell r="A1351" t="str">
            <v>2024M363BU_Anglo American Platinum Managed Operations</v>
          </cell>
          <cell r="B1351" t="str">
            <v>M363</v>
          </cell>
          <cell r="C1351" t="str">
            <v>Ml('000m3)</v>
          </cell>
          <cell r="F1351" t="str">
            <v>Anglo American Platinum Managed Operations</v>
          </cell>
          <cell r="G1351">
            <v>2024</v>
          </cell>
          <cell r="H1351">
            <v>351</v>
          </cell>
        </row>
        <row r="1352">
          <cell r="A1352" t="str">
            <v>2022M363BU_Anglo American Platinum Managed Operations</v>
          </cell>
          <cell r="B1352" t="str">
            <v>M363</v>
          </cell>
          <cell r="F1352" t="str">
            <v>Anglo American Platinum Managed Operations</v>
          </cell>
          <cell r="G1352">
            <v>2022</v>
          </cell>
          <cell r="H1352">
            <v>425</v>
          </cell>
        </row>
        <row r="1353">
          <cell r="A1353" t="str">
            <v>2023M363BU_Anglo American Platinum Managed Operations</v>
          </cell>
          <cell r="B1353" t="str">
            <v>M363</v>
          </cell>
          <cell r="C1353" t="str">
            <v>Ml('000m3)</v>
          </cell>
          <cell r="F1353" t="str">
            <v>Anglo American Platinum Managed Operations</v>
          </cell>
          <cell r="G1353">
            <v>2023</v>
          </cell>
          <cell r="H1353">
            <v>366</v>
          </cell>
        </row>
        <row r="1354">
          <cell r="A1354" t="str">
            <v>2024M364BU_Anglo American Platinum Managed Operations</v>
          </cell>
          <cell r="B1354" t="str">
            <v>M364</v>
          </cell>
          <cell r="C1354" t="str">
            <v>Ml('000m3)</v>
          </cell>
          <cell r="F1354" t="str">
            <v>Anglo American Platinum Managed Operations</v>
          </cell>
          <cell r="G1354">
            <v>2024</v>
          </cell>
          <cell r="H1354">
            <v>2644</v>
          </cell>
        </row>
        <row r="1355">
          <cell r="A1355" t="str">
            <v>2022M364BU_Anglo American Platinum Managed Operations</v>
          </cell>
          <cell r="B1355" t="str">
            <v>M364</v>
          </cell>
          <cell r="F1355" t="str">
            <v>Anglo American Platinum Managed Operations</v>
          </cell>
          <cell r="G1355">
            <v>2022</v>
          </cell>
          <cell r="H1355">
            <v>1530</v>
          </cell>
        </row>
        <row r="1356">
          <cell r="A1356" t="str">
            <v>2023M364BU_Anglo American Platinum Managed Operations</v>
          </cell>
          <cell r="B1356" t="str">
            <v>M364</v>
          </cell>
          <cell r="C1356" t="str">
            <v>Ml('000m3)</v>
          </cell>
          <cell r="F1356" t="str">
            <v>Anglo American Platinum Managed Operations</v>
          </cell>
          <cell r="G1356">
            <v>2023</v>
          </cell>
          <cell r="H1356">
            <v>1611</v>
          </cell>
        </row>
        <row r="1357">
          <cell r="A1357" t="str">
            <v>2024M365BU_Anglo American Platinum Managed Operations</v>
          </cell>
          <cell r="B1357" t="str">
            <v>M365</v>
          </cell>
          <cell r="C1357" t="str">
            <v>Ml('000m3)</v>
          </cell>
          <cell r="F1357" t="str">
            <v>Anglo American Platinum Managed Operations</v>
          </cell>
          <cell r="G1357">
            <v>2024</v>
          </cell>
          <cell r="H1357">
            <v>35862</v>
          </cell>
        </row>
        <row r="1358">
          <cell r="A1358" t="str">
            <v>2023M365BU_Anglo American Platinum Managed Operations</v>
          </cell>
          <cell r="B1358" t="str">
            <v>M365</v>
          </cell>
          <cell r="C1358" t="str">
            <v>Ml('000m3)</v>
          </cell>
          <cell r="F1358" t="str">
            <v>Anglo American Platinum Managed Operations</v>
          </cell>
          <cell r="G1358">
            <v>2023</v>
          </cell>
          <cell r="H1358">
            <v>37522.660000000003</v>
          </cell>
        </row>
        <row r="1359">
          <cell r="A1359" t="str">
            <v>2022M365BU_Anglo American Platinum Managed Operations</v>
          </cell>
          <cell r="B1359" t="str">
            <v>M365</v>
          </cell>
          <cell r="F1359" t="str">
            <v>Anglo American Platinum Managed Operations</v>
          </cell>
          <cell r="G1359">
            <v>2022</v>
          </cell>
          <cell r="H1359">
            <v>42193</v>
          </cell>
        </row>
        <row r="1360">
          <cell r="A1360" t="str">
            <v>2023M366BU_Anglo American Platinum Managed Operations</v>
          </cell>
          <cell r="B1360" t="str">
            <v>M366</v>
          </cell>
          <cell r="C1360" t="str">
            <v>Ml('000m3)</v>
          </cell>
          <cell r="F1360" t="str">
            <v>Anglo American Platinum Managed Operations</v>
          </cell>
          <cell r="G1360">
            <v>2023</v>
          </cell>
          <cell r="H1360">
            <v>16511.16</v>
          </cell>
        </row>
        <row r="1361">
          <cell r="A1361" t="str">
            <v>2022M366BU_Anglo American Platinum Managed Operations</v>
          </cell>
          <cell r="B1361" t="str">
            <v>M366</v>
          </cell>
          <cell r="F1361" t="str">
            <v>Anglo American Platinum Managed Operations</v>
          </cell>
          <cell r="G1361">
            <v>2022</v>
          </cell>
          <cell r="H1361">
            <v>16892</v>
          </cell>
        </row>
        <row r="1362">
          <cell r="A1362" t="str">
            <v>2024M366BU_Anglo American Platinum Managed Operations</v>
          </cell>
          <cell r="B1362" t="str">
            <v>M366</v>
          </cell>
          <cell r="C1362" t="str">
            <v>Ml('000m3)</v>
          </cell>
          <cell r="F1362" t="str">
            <v>Anglo American Platinum Managed Operations</v>
          </cell>
          <cell r="G1362">
            <v>2024</v>
          </cell>
          <cell r="H1362">
            <v>13910</v>
          </cell>
        </row>
        <row r="1363">
          <cell r="A1363" t="str">
            <v>2024M367BU_Anglo American Platinum Managed Operations</v>
          </cell>
          <cell r="B1363" t="str">
            <v>M367</v>
          </cell>
          <cell r="C1363" t="str">
            <v>Ml('000m3)</v>
          </cell>
          <cell r="F1363" t="str">
            <v>Anglo American Platinum Managed Operations</v>
          </cell>
          <cell r="G1363">
            <v>2024</v>
          </cell>
          <cell r="H1363">
            <v>0</v>
          </cell>
        </row>
        <row r="1364">
          <cell r="A1364" t="str">
            <v>2023M367BU_Anglo American Platinum Managed Operations</v>
          </cell>
          <cell r="B1364" t="str">
            <v>M367</v>
          </cell>
          <cell r="C1364" t="str">
            <v>Ml('000m3)</v>
          </cell>
          <cell r="F1364" t="str">
            <v>Anglo American Platinum Managed Operations</v>
          </cell>
          <cell r="G1364">
            <v>2023</v>
          </cell>
          <cell r="H1364">
            <v>0</v>
          </cell>
        </row>
        <row r="1365">
          <cell r="A1365" t="str">
            <v>2023M368BU_Anglo American Platinum Managed Operations</v>
          </cell>
          <cell r="B1365" t="str">
            <v>M368</v>
          </cell>
          <cell r="C1365" t="str">
            <v>Ml('000m3)</v>
          </cell>
          <cell r="F1365" t="str">
            <v>Anglo American Platinum Managed Operations</v>
          </cell>
          <cell r="G1365">
            <v>2023</v>
          </cell>
          <cell r="H1365">
            <v>13395.89</v>
          </cell>
        </row>
        <row r="1366">
          <cell r="A1366" t="str">
            <v>2022M368BU_Anglo American Platinum Managed Operations</v>
          </cell>
          <cell r="B1366" t="str">
            <v>M368</v>
          </cell>
          <cell r="F1366" t="str">
            <v>Anglo American Platinum Managed Operations</v>
          </cell>
          <cell r="G1366">
            <v>2022</v>
          </cell>
          <cell r="H1366">
            <v>13616</v>
          </cell>
        </row>
        <row r="1367">
          <cell r="A1367" t="str">
            <v>2024M368BU_Anglo American Platinum Managed Operations</v>
          </cell>
          <cell r="B1367" t="str">
            <v>M368</v>
          </cell>
          <cell r="C1367" t="str">
            <v>Ml('000m3)</v>
          </cell>
          <cell r="F1367" t="str">
            <v>Anglo American Platinum Managed Operations</v>
          </cell>
          <cell r="G1367">
            <v>2024</v>
          </cell>
          <cell r="H1367">
            <v>14954</v>
          </cell>
        </row>
        <row r="1368">
          <cell r="A1368" t="str">
            <v>2023M369BU_Anglo American Platinum Managed Operations</v>
          </cell>
          <cell r="B1368" t="str">
            <v>M369</v>
          </cell>
          <cell r="C1368" t="str">
            <v>Ml('000m3)</v>
          </cell>
          <cell r="F1368" t="str">
            <v>Anglo American Platinum Managed Operations</v>
          </cell>
          <cell r="G1368">
            <v>2023</v>
          </cell>
          <cell r="H1368">
            <v>7615.61</v>
          </cell>
        </row>
        <row r="1369">
          <cell r="A1369" t="str">
            <v>2022M369BU_Anglo American Platinum Managed Operations</v>
          </cell>
          <cell r="B1369" t="str">
            <v>M369</v>
          </cell>
          <cell r="F1369" t="str">
            <v>Anglo American Platinum Managed Operations</v>
          </cell>
          <cell r="G1369">
            <v>2022</v>
          </cell>
          <cell r="H1369">
            <v>11686</v>
          </cell>
        </row>
        <row r="1370">
          <cell r="A1370" t="str">
            <v>2024M369BU_Anglo American Platinum Managed Operations</v>
          </cell>
          <cell r="B1370" t="str">
            <v>M369</v>
          </cell>
          <cell r="C1370" t="str">
            <v>Ml('000m3)</v>
          </cell>
          <cell r="F1370" t="str">
            <v>Anglo American Platinum Managed Operations</v>
          </cell>
          <cell r="G1370">
            <v>2024</v>
          </cell>
          <cell r="H1370">
            <v>6998</v>
          </cell>
        </row>
        <row r="1371">
          <cell r="A1371" t="str">
            <v>2022M370BU_Anglo American Platinum Managed Operations</v>
          </cell>
          <cell r="B1371" t="str">
            <v>M370</v>
          </cell>
          <cell r="F1371" t="str">
            <v>Anglo American Platinum Managed Operations</v>
          </cell>
          <cell r="G1371">
            <v>2022</v>
          </cell>
          <cell r="H1371">
            <v>17713</v>
          </cell>
        </row>
        <row r="1372">
          <cell r="A1372" t="str">
            <v>2024M370BU_Anglo American Platinum Managed Operations</v>
          </cell>
          <cell r="B1372" t="str">
            <v>M370</v>
          </cell>
          <cell r="C1372" t="str">
            <v>Ml('000m3)</v>
          </cell>
          <cell r="F1372" t="str">
            <v>Anglo American Platinum Managed Operations</v>
          </cell>
          <cell r="G1372">
            <v>2024</v>
          </cell>
          <cell r="H1372">
            <v>12581</v>
          </cell>
        </row>
        <row r="1373">
          <cell r="A1373" t="str">
            <v>2023M370BU_Anglo American Platinum Managed Operations</v>
          </cell>
          <cell r="B1373" t="str">
            <v>M370</v>
          </cell>
          <cell r="C1373" t="str">
            <v>Ml('000m3)</v>
          </cell>
          <cell r="F1373" t="str">
            <v>Anglo American Platinum Managed Operations</v>
          </cell>
          <cell r="G1373">
            <v>2023</v>
          </cell>
          <cell r="H1373">
            <v>15102.21</v>
          </cell>
        </row>
        <row r="1374">
          <cell r="A1374" t="str">
            <v>2023M371BU_Anglo American Platinum Managed Operations</v>
          </cell>
          <cell r="B1374" t="str">
            <v>M371</v>
          </cell>
          <cell r="C1374" t="str">
            <v>Ml('000m3)</v>
          </cell>
          <cell r="F1374" t="str">
            <v>Anglo American Platinum Managed Operations</v>
          </cell>
          <cell r="G1374">
            <v>2023</v>
          </cell>
          <cell r="H1374">
            <v>9122.59</v>
          </cell>
        </row>
        <row r="1375">
          <cell r="A1375" t="str">
            <v>2022M371BU_Anglo American Platinum Managed Operations</v>
          </cell>
          <cell r="B1375" t="str">
            <v>M371</v>
          </cell>
          <cell r="F1375" t="str">
            <v>Anglo American Platinum Managed Operations</v>
          </cell>
          <cell r="G1375">
            <v>2022</v>
          </cell>
          <cell r="H1375">
            <v>9832</v>
          </cell>
        </row>
        <row r="1376">
          <cell r="A1376" t="str">
            <v>2024M371BU_Anglo American Platinum Managed Operations</v>
          </cell>
          <cell r="B1376" t="str">
            <v>M371</v>
          </cell>
          <cell r="C1376" t="str">
            <v>Ml('000m3)</v>
          </cell>
          <cell r="F1376" t="str">
            <v>Anglo American Platinum Managed Operations</v>
          </cell>
          <cell r="G1376">
            <v>2024</v>
          </cell>
          <cell r="H1376">
            <v>6251</v>
          </cell>
        </row>
        <row r="1377">
          <cell r="A1377" t="str">
            <v>2024M372BU_Anglo American Platinum Managed Operations</v>
          </cell>
          <cell r="B1377" t="str">
            <v>M372</v>
          </cell>
          <cell r="C1377" t="str">
            <v>Ml('000m3)</v>
          </cell>
          <cell r="F1377" t="str">
            <v>Anglo American Platinum Managed Operations</v>
          </cell>
          <cell r="G1377">
            <v>2024</v>
          </cell>
          <cell r="H1377">
            <v>0</v>
          </cell>
        </row>
        <row r="1378">
          <cell r="A1378" t="str">
            <v>2023M372BU_Anglo American Platinum Managed Operations</v>
          </cell>
          <cell r="B1378" t="str">
            <v>M372</v>
          </cell>
          <cell r="C1378" t="str">
            <v>Ml('000m3)</v>
          </cell>
          <cell r="F1378" t="str">
            <v>Anglo American Platinum Managed Operations</v>
          </cell>
          <cell r="G1378">
            <v>2023</v>
          </cell>
          <cell r="H1378">
            <v>0</v>
          </cell>
        </row>
        <row r="1379">
          <cell r="A1379" t="str">
            <v>2023M373BU_Anglo American Platinum Managed Operations</v>
          </cell>
          <cell r="B1379" t="str">
            <v>M373</v>
          </cell>
          <cell r="C1379" t="str">
            <v>Ml('000m3)</v>
          </cell>
          <cell r="F1379" t="str">
            <v>Anglo American Platinum Managed Operations</v>
          </cell>
          <cell r="G1379">
            <v>2023</v>
          </cell>
          <cell r="H1379">
            <v>3938.85</v>
          </cell>
        </row>
        <row r="1380">
          <cell r="A1380" t="str">
            <v>2022M373BU_Anglo American Platinum Managed Operations</v>
          </cell>
          <cell r="B1380" t="str">
            <v>M373</v>
          </cell>
          <cell r="F1380" t="str">
            <v>Anglo American Platinum Managed Operations</v>
          </cell>
          <cell r="G1380">
            <v>2022</v>
          </cell>
          <cell r="H1380">
            <v>3392</v>
          </cell>
        </row>
        <row r="1381">
          <cell r="A1381" t="str">
            <v>2024M373BU_Anglo American Platinum Managed Operations</v>
          </cell>
          <cell r="B1381" t="str">
            <v>M373</v>
          </cell>
          <cell r="C1381" t="str">
            <v>Ml('000m3)</v>
          </cell>
          <cell r="F1381" t="str">
            <v>Anglo American Platinum Managed Operations</v>
          </cell>
          <cell r="G1381">
            <v>2024</v>
          </cell>
          <cell r="H1381">
            <v>3969</v>
          </cell>
        </row>
        <row r="1382">
          <cell r="A1382" t="str">
            <v>2022M374BU_Anglo American Platinum Managed Operations</v>
          </cell>
          <cell r="B1382" t="str">
            <v>M374</v>
          </cell>
          <cell r="F1382" t="str">
            <v>Anglo American Platinum Managed Operations</v>
          </cell>
          <cell r="G1382">
            <v>2022</v>
          </cell>
          <cell r="H1382">
            <v>4489</v>
          </cell>
        </row>
        <row r="1383">
          <cell r="A1383" t="str">
            <v>2023M374BU_Anglo American Platinum Managed Operations</v>
          </cell>
          <cell r="B1383" t="str">
            <v>M374</v>
          </cell>
          <cell r="C1383" t="str">
            <v>Ml('000m3)</v>
          </cell>
          <cell r="F1383" t="str">
            <v>Anglo American Platinum Managed Operations</v>
          </cell>
          <cell r="G1383">
            <v>2023</v>
          </cell>
          <cell r="H1383">
            <v>2040.77</v>
          </cell>
        </row>
        <row r="1384">
          <cell r="A1384" t="str">
            <v>2024M374BU_Anglo American Platinum Managed Operations</v>
          </cell>
          <cell r="B1384" t="str">
            <v>M374</v>
          </cell>
          <cell r="C1384" t="str">
            <v>Ml('000m3)</v>
          </cell>
          <cell r="F1384" t="str">
            <v>Anglo American Platinum Managed Operations</v>
          </cell>
          <cell r="G1384">
            <v>2024</v>
          </cell>
          <cell r="H1384">
            <v>2360</v>
          </cell>
        </row>
        <row r="1385">
          <cell r="A1385" t="str">
            <v>2022M375BU_Anglo American Platinum Managed Operations</v>
          </cell>
          <cell r="B1385" t="str">
            <v>M375</v>
          </cell>
          <cell r="F1385" t="str">
            <v>Anglo American Platinum Managed Operations</v>
          </cell>
          <cell r="G1385">
            <v>2022</v>
          </cell>
          <cell r="H1385">
            <v>24481</v>
          </cell>
        </row>
        <row r="1386">
          <cell r="A1386" t="str">
            <v>2024M375BU_Anglo American Platinum Managed Operations</v>
          </cell>
          <cell r="B1386" t="str">
            <v>M375</v>
          </cell>
          <cell r="C1386" t="str">
            <v>Ml('000m3)</v>
          </cell>
          <cell r="F1386" t="str">
            <v>Anglo American Platinum Managed Operations</v>
          </cell>
          <cell r="G1386">
            <v>2024</v>
          </cell>
          <cell r="H1386">
            <v>23281</v>
          </cell>
        </row>
        <row r="1387">
          <cell r="A1387" t="str">
            <v>2023M375BU_Anglo American Platinum Managed Operations</v>
          </cell>
          <cell r="B1387" t="str">
            <v>M375</v>
          </cell>
          <cell r="C1387" t="str">
            <v>Ml('000m3)</v>
          </cell>
          <cell r="F1387" t="str">
            <v>Anglo American Platinum Managed Operations</v>
          </cell>
          <cell r="G1387">
            <v>2023</v>
          </cell>
          <cell r="H1387">
            <v>22420.45</v>
          </cell>
        </row>
        <row r="1388">
          <cell r="A1388" t="str">
            <v>2023M376BU_Anglo American Platinum Managed Operations</v>
          </cell>
          <cell r="B1388" t="str">
            <v>M376</v>
          </cell>
          <cell r="C1388" t="str">
            <v>Ml('000m3)</v>
          </cell>
          <cell r="F1388" t="str">
            <v>Anglo American Platinum Managed Operations</v>
          </cell>
          <cell r="G1388">
            <v>2023</v>
          </cell>
          <cell r="H1388">
            <v>7388.57</v>
          </cell>
        </row>
        <row r="1389">
          <cell r="A1389" t="str">
            <v>2024M376BU_Anglo American Platinum Managed Operations</v>
          </cell>
          <cell r="B1389" t="str">
            <v>M376</v>
          </cell>
          <cell r="C1389" t="str">
            <v>Ml('000m3)</v>
          </cell>
          <cell r="F1389" t="str">
            <v>Anglo American Platinum Managed Operations</v>
          </cell>
          <cell r="G1389">
            <v>2024</v>
          </cell>
          <cell r="H1389">
            <v>7659</v>
          </cell>
        </row>
        <row r="1390">
          <cell r="A1390" t="str">
            <v>2022M376BU_Anglo American Platinum Managed Operations</v>
          </cell>
          <cell r="B1390" t="str">
            <v>M376</v>
          </cell>
          <cell r="F1390" t="str">
            <v>Anglo American Platinum Managed Operations</v>
          </cell>
          <cell r="G1390">
            <v>2022</v>
          </cell>
          <cell r="H1390">
            <v>7060</v>
          </cell>
        </row>
        <row r="1391">
          <cell r="A1391" t="str">
            <v>2023M377BU_Anglo American Platinum Managed Operations</v>
          </cell>
          <cell r="B1391" t="str">
            <v>M377</v>
          </cell>
          <cell r="C1391" t="str">
            <v>Ml('000m3)</v>
          </cell>
          <cell r="F1391" t="str">
            <v>Anglo American Platinum Managed Operations</v>
          </cell>
          <cell r="G1391">
            <v>2023</v>
          </cell>
          <cell r="H1391">
            <v>9457.0400000000009</v>
          </cell>
        </row>
        <row r="1392">
          <cell r="A1392" t="str">
            <v>2022M377BU_Anglo American Platinum Managed Operations</v>
          </cell>
          <cell r="B1392" t="str">
            <v>M377</v>
          </cell>
          <cell r="F1392" t="str">
            <v>Anglo American Platinum Managed Operations</v>
          </cell>
          <cell r="G1392">
            <v>2022</v>
          </cell>
          <cell r="H1392">
            <v>10224</v>
          </cell>
        </row>
        <row r="1393">
          <cell r="A1393" t="str">
            <v>2024M377BU_Anglo American Platinum Managed Operations</v>
          </cell>
          <cell r="B1393" t="str">
            <v>M377</v>
          </cell>
          <cell r="C1393" t="str">
            <v>Ml('000m3)</v>
          </cell>
          <cell r="F1393" t="str">
            <v>Anglo American Platinum Managed Operations</v>
          </cell>
          <cell r="G1393">
            <v>2024</v>
          </cell>
          <cell r="H1393">
            <v>10985</v>
          </cell>
        </row>
        <row r="1394">
          <cell r="A1394" t="str">
            <v>2022M378BU_Anglo American Platinum Managed Operations</v>
          </cell>
          <cell r="B1394" t="str">
            <v>M378</v>
          </cell>
          <cell r="F1394" t="str">
            <v>Anglo American Platinum Managed Operations</v>
          </cell>
          <cell r="G1394">
            <v>2022</v>
          </cell>
          <cell r="H1394">
            <v>7197</v>
          </cell>
        </row>
        <row r="1395">
          <cell r="A1395" t="str">
            <v>2023M378BU_Anglo American Platinum Managed Operations</v>
          </cell>
          <cell r="B1395" t="str">
            <v>M378</v>
          </cell>
          <cell r="C1395" t="str">
            <v>Ml('000m3)</v>
          </cell>
          <cell r="F1395" t="str">
            <v>Anglo American Platinum Managed Operations</v>
          </cell>
          <cell r="G1395">
            <v>2023</v>
          </cell>
          <cell r="H1395">
            <v>5574.84</v>
          </cell>
        </row>
        <row r="1396">
          <cell r="A1396" t="str">
            <v>2024M378BU_Anglo American Platinum Managed Operations</v>
          </cell>
          <cell r="B1396" t="str">
            <v>M378</v>
          </cell>
          <cell r="C1396" t="str">
            <v>Ml('000m3)</v>
          </cell>
          <cell r="F1396" t="str">
            <v>Anglo American Platinum Managed Operations</v>
          </cell>
          <cell r="G1396">
            <v>2024</v>
          </cell>
          <cell r="H1396">
            <v>4638</v>
          </cell>
        </row>
        <row r="1397">
          <cell r="A1397" t="str">
            <v>2024M404BU_Anglo American Platinum Managed Operations</v>
          </cell>
          <cell r="B1397" t="str">
            <v>M404</v>
          </cell>
          <cell r="C1397" t="str">
            <v>Ml('000m3)</v>
          </cell>
          <cell r="F1397" t="str">
            <v>Anglo American Platinum Managed Operations</v>
          </cell>
          <cell r="G1397">
            <v>2024</v>
          </cell>
          <cell r="H1397">
            <v>10105</v>
          </cell>
        </row>
        <row r="1398">
          <cell r="A1398" t="str">
            <v>2023M404BU_Anglo American Platinum Managed Operations</v>
          </cell>
          <cell r="B1398" t="str">
            <v>M404</v>
          </cell>
          <cell r="C1398" t="str">
            <v>Ml('000m3)</v>
          </cell>
          <cell r="F1398" t="str">
            <v>Anglo American Platinum Managed Operations</v>
          </cell>
          <cell r="G1398">
            <v>2023</v>
          </cell>
          <cell r="H1398">
            <v>9877.7099999999991</v>
          </cell>
        </row>
        <row r="1399">
          <cell r="A1399" t="str">
            <v>2022M405BU_Anglo American Platinum Managed Operations</v>
          </cell>
          <cell r="B1399" t="str">
            <v>M405</v>
          </cell>
          <cell r="F1399" t="str">
            <v>Anglo American Platinum Managed Operations</v>
          </cell>
          <cell r="G1399">
            <v>2022</v>
          </cell>
          <cell r="H1399">
            <v>9345</v>
          </cell>
        </row>
        <row r="1400">
          <cell r="A1400" t="str">
            <v>2024M405BU_Anglo American Platinum Managed Operations</v>
          </cell>
          <cell r="B1400" t="str">
            <v>M405</v>
          </cell>
          <cell r="C1400" t="str">
            <v>Ml('000m3)</v>
          </cell>
          <cell r="F1400" t="str">
            <v>Anglo American Platinum Managed Operations</v>
          </cell>
          <cell r="G1400">
            <v>2024</v>
          </cell>
          <cell r="H1400">
            <v>10105</v>
          </cell>
        </row>
        <row r="1401">
          <cell r="A1401" t="str">
            <v>2023M405BU_Anglo American Platinum Managed Operations</v>
          </cell>
          <cell r="B1401" t="str">
            <v>M405</v>
          </cell>
          <cell r="C1401" t="str">
            <v>Ml('000m3)</v>
          </cell>
          <cell r="F1401" t="str">
            <v>Anglo American Platinum Managed Operations</v>
          </cell>
          <cell r="G1401">
            <v>2023</v>
          </cell>
          <cell r="H1401">
            <v>9877.7099999999991</v>
          </cell>
        </row>
        <row r="1402">
          <cell r="A1402" t="str">
            <v>2022M406BU_Anglo American Platinum Managed Operations</v>
          </cell>
          <cell r="B1402" t="str">
            <v>M406</v>
          </cell>
          <cell r="F1402" t="str">
            <v>Anglo American Platinum Managed Operations</v>
          </cell>
          <cell r="G1402">
            <v>2022</v>
          </cell>
          <cell r="H1402">
            <v>1530</v>
          </cell>
        </row>
        <row r="1403">
          <cell r="A1403" t="str">
            <v>2024M406BU_Anglo American Platinum Managed Operations</v>
          </cell>
          <cell r="B1403" t="str">
            <v>M406</v>
          </cell>
          <cell r="C1403" t="str">
            <v>Ml('000m3)</v>
          </cell>
          <cell r="F1403" t="str">
            <v>Anglo American Platinum Managed Operations</v>
          </cell>
          <cell r="G1403">
            <v>2024</v>
          </cell>
          <cell r="H1403">
            <v>0</v>
          </cell>
        </row>
        <row r="1404">
          <cell r="A1404" t="str">
            <v>2023M406BU_Anglo American Platinum Managed Operations</v>
          </cell>
          <cell r="B1404" t="str">
            <v>M406</v>
          </cell>
          <cell r="C1404" t="str">
            <v>Ml('000m3)</v>
          </cell>
          <cell r="F1404" t="str">
            <v>Anglo American Platinum Managed Operations</v>
          </cell>
          <cell r="G1404">
            <v>2023</v>
          </cell>
          <cell r="H1404">
            <v>0</v>
          </cell>
        </row>
        <row r="1405">
          <cell r="A1405" t="str">
            <v>2023M407BU_Anglo American Platinum Managed Operations</v>
          </cell>
          <cell r="B1405" t="str">
            <v>M407</v>
          </cell>
          <cell r="C1405" t="str">
            <v>Ml('000m3)</v>
          </cell>
          <cell r="F1405" t="str">
            <v>Anglo American Platinum Managed Operations</v>
          </cell>
          <cell r="G1405">
            <v>2023</v>
          </cell>
          <cell r="H1405" t="str">
            <v>n/a</v>
          </cell>
        </row>
        <row r="1406">
          <cell r="A1406" t="str">
            <v>2024M407BU_Anglo American Platinum Managed Operations</v>
          </cell>
          <cell r="B1406" t="str">
            <v>M407</v>
          </cell>
          <cell r="C1406" t="str">
            <v>Ml('000m3)</v>
          </cell>
          <cell r="F1406" t="str">
            <v>Anglo American Platinum Managed Operations</v>
          </cell>
          <cell r="G1406">
            <v>2024</v>
          </cell>
          <cell r="H1406">
            <v>0</v>
          </cell>
        </row>
        <row r="1407">
          <cell r="A1407" t="str">
            <v>2022M408BU_Anglo American Platinum Managed Operations</v>
          </cell>
          <cell r="B1407" t="str">
            <v>M408</v>
          </cell>
          <cell r="F1407" t="str">
            <v>Anglo American Platinum Managed Operations</v>
          </cell>
          <cell r="G1407">
            <v>2022</v>
          </cell>
          <cell r="H1407">
            <v>-3.4299999999999997E-2</v>
          </cell>
        </row>
        <row r="1408">
          <cell r="A1408" t="str">
            <v>2024M408BU_Anglo American Platinum Managed Operations</v>
          </cell>
          <cell r="B1408" t="str">
            <v>M408</v>
          </cell>
          <cell r="F1408" t="str">
            <v>Anglo American Platinum Managed Operations</v>
          </cell>
          <cell r="G1408">
            <v>2024</v>
          </cell>
          <cell r="H1408">
            <v>0</v>
          </cell>
        </row>
        <row r="1409">
          <cell r="A1409" t="str">
            <v>2023M408BU_Anglo American Platinum Managed Operations</v>
          </cell>
          <cell r="B1409" t="str">
            <v>M408</v>
          </cell>
          <cell r="F1409" t="str">
            <v>Anglo American Platinum Managed Operations</v>
          </cell>
          <cell r="G1409">
            <v>2023</v>
          </cell>
          <cell r="H1409">
            <v>2.0699999999999998</v>
          </cell>
        </row>
        <row r="1410">
          <cell r="A1410" t="str">
            <v>2022M409BU_Anglo American Platinum Managed Operations</v>
          </cell>
          <cell r="B1410" t="str">
            <v>M409</v>
          </cell>
          <cell r="F1410" t="str">
            <v>Anglo American Platinum Managed Operations</v>
          </cell>
          <cell r="G1410">
            <v>2022</v>
          </cell>
          <cell r="H1410">
            <v>9345</v>
          </cell>
        </row>
        <row r="1411">
          <cell r="A1411" t="str">
            <v>2024M409BU_Anglo American Platinum Managed Operations</v>
          </cell>
          <cell r="B1411" t="str">
            <v>M409</v>
          </cell>
          <cell r="C1411" t="str">
            <v>Ml('000m3)</v>
          </cell>
          <cell r="F1411" t="str">
            <v>Anglo American Platinum Managed Operations</v>
          </cell>
          <cell r="G1411">
            <v>2024</v>
          </cell>
          <cell r="H1411">
            <v>0</v>
          </cell>
        </row>
        <row r="1412">
          <cell r="A1412" t="str">
            <v>2023M409BU_Anglo American Platinum Managed Operations</v>
          </cell>
          <cell r="B1412" t="str">
            <v>M409</v>
          </cell>
          <cell r="C1412" t="str">
            <v>Ml('000m3)</v>
          </cell>
          <cell r="F1412" t="str">
            <v>Anglo American Platinum Managed Operations</v>
          </cell>
          <cell r="G1412">
            <v>2023</v>
          </cell>
          <cell r="H1412">
            <v>9877.7099999999991</v>
          </cell>
        </row>
        <row r="1413">
          <cell r="A1413" t="str">
            <v>2024M410BU_Anglo American Platinum Managed Operations</v>
          </cell>
          <cell r="B1413" t="str">
            <v>M410</v>
          </cell>
          <cell r="C1413" t="str">
            <v>Ml('000m3)</v>
          </cell>
          <cell r="F1413" t="str">
            <v>Anglo American Platinum Managed Operations</v>
          </cell>
          <cell r="G1413">
            <v>2024</v>
          </cell>
          <cell r="H1413">
            <v>0</v>
          </cell>
        </row>
        <row r="1414">
          <cell r="A1414" t="str">
            <v>2023M410BU_Anglo American Platinum Managed Operations</v>
          </cell>
          <cell r="B1414" t="str">
            <v>M410</v>
          </cell>
          <cell r="C1414" t="str">
            <v>Ml('000m3)</v>
          </cell>
          <cell r="F1414" t="str">
            <v>Anglo American Platinum Managed Operations</v>
          </cell>
          <cell r="G1414">
            <v>2023</v>
          </cell>
          <cell r="H1414" t="str">
            <v>n/a</v>
          </cell>
        </row>
        <row r="1415">
          <cell r="A1415" t="str">
            <v>2022M411BU_Anglo American Platinum Managed Operations</v>
          </cell>
          <cell r="B1415" t="str">
            <v>M411</v>
          </cell>
          <cell r="F1415" t="str">
            <v>Anglo American Platinum Managed Operations</v>
          </cell>
          <cell r="G1415">
            <v>2022</v>
          </cell>
          <cell r="H1415">
            <v>89526</v>
          </cell>
        </row>
        <row r="1416">
          <cell r="A1416" t="str">
            <v>2024M411BU_Anglo American Platinum Managed Operations</v>
          </cell>
          <cell r="B1416" t="str">
            <v>M411</v>
          </cell>
          <cell r="C1416" t="str">
            <v>Ml('000m3)</v>
          </cell>
          <cell r="F1416" t="str">
            <v>Anglo American Platinum Managed Operations</v>
          </cell>
          <cell r="G1416">
            <v>2024</v>
          </cell>
          <cell r="H1416">
            <v>69682</v>
          </cell>
        </row>
        <row r="1417">
          <cell r="A1417" t="str">
            <v>2023M411BU_Anglo American Platinum Managed Operations</v>
          </cell>
          <cell r="B1417" t="str">
            <v>M411</v>
          </cell>
          <cell r="C1417" t="str">
            <v>Ml('000m3)</v>
          </cell>
          <cell r="F1417" t="str">
            <v>Anglo American Platinum Managed Operations</v>
          </cell>
          <cell r="G1417">
            <v>2023</v>
          </cell>
          <cell r="H1417">
            <v>75</v>
          </cell>
        </row>
        <row r="1418">
          <cell r="A1418" t="str">
            <v>2023M527BU_Anglo American Platinum Managed Operations</v>
          </cell>
          <cell r="B1418" t="str">
            <v>M527</v>
          </cell>
          <cell r="F1418" t="str">
            <v>Anglo American Platinum Managed Operations</v>
          </cell>
          <cell r="G1418">
            <v>2023</v>
          </cell>
          <cell r="H1418">
            <v>0</v>
          </cell>
        </row>
        <row r="1419">
          <cell r="A1419" t="str">
            <v>2022M528BU_Anglo American Platinum Managed Operations</v>
          </cell>
          <cell r="B1419" t="str">
            <v>M528</v>
          </cell>
          <cell r="F1419" t="str">
            <v>Anglo American Platinum Managed Operations</v>
          </cell>
          <cell r="G1419">
            <v>2022</v>
          </cell>
          <cell r="H1419">
            <v>384</v>
          </cell>
        </row>
        <row r="1420">
          <cell r="A1420" t="str">
            <v>2024M528BU_Anglo American Platinum Managed Operations</v>
          </cell>
          <cell r="B1420" t="str">
            <v>M528</v>
          </cell>
          <cell r="C1420" t="str">
            <v>Rand million</v>
          </cell>
          <cell r="F1420" t="str">
            <v>Anglo American Platinum Managed Operations</v>
          </cell>
          <cell r="G1420">
            <v>2024</v>
          </cell>
          <cell r="H1420">
            <v>0</v>
          </cell>
        </row>
        <row r="1421">
          <cell r="A1421" t="str">
            <v>2023M528BU_Anglo American Platinum Managed Operations</v>
          </cell>
          <cell r="B1421" t="str">
            <v>M528</v>
          </cell>
          <cell r="C1421" t="str">
            <v>Rand million</v>
          </cell>
          <cell r="F1421" t="str">
            <v>Anglo American Platinum Managed Operations</v>
          </cell>
          <cell r="G1421">
            <v>2023</v>
          </cell>
          <cell r="H1421">
            <v>0</v>
          </cell>
        </row>
        <row r="1422">
          <cell r="A1422" t="str">
            <v>2023M529BU_Anglo American Platinum Managed Operations</v>
          </cell>
          <cell r="B1422" t="str">
            <v>M529</v>
          </cell>
          <cell r="F1422" t="str">
            <v>Anglo American Platinum Managed Operations</v>
          </cell>
          <cell r="G1422">
            <v>2023</v>
          </cell>
          <cell r="H1422">
            <v>0</v>
          </cell>
        </row>
        <row r="1423">
          <cell r="A1423" t="str">
            <v>2024M529BU_Anglo American Platinum Managed Operations</v>
          </cell>
          <cell r="B1423" t="str">
            <v>M529</v>
          </cell>
          <cell r="F1423" t="str">
            <v>Anglo American Platinum Managed Operations</v>
          </cell>
          <cell r="G1423">
            <v>2024</v>
          </cell>
          <cell r="H1423">
            <v>0</v>
          </cell>
        </row>
        <row r="1424">
          <cell r="A1424" t="str">
            <v>2023M530BU_Anglo American Platinum Managed Operations</v>
          </cell>
          <cell r="B1424" t="str">
            <v>M530</v>
          </cell>
          <cell r="C1424" t="str">
            <v>Rand million</v>
          </cell>
          <cell r="F1424" t="str">
            <v>Anglo American Platinum Managed Operations</v>
          </cell>
          <cell r="G1424">
            <v>2023</v>
          </cell>
          <cell r="H1424">
            <v>0</v>
          </cell>
        </row>
        <row r="1425">
          <cell r="A1425" t="str">
            <v>2024M530BU_Anglo American Platinum Managed Operations</v>
          </cell>
          <cell r="B1425" t="str">
            <v>M530</v>
          </cell>
          <cell r="C1425" t="str">
            <v>Rand million</v>
          </cell>
          <cell r="F1425" t="str">
            <v>Anglo American Platinum Managed Operations</v>
          </cell>
          <cell r="G1425">
            <v>2024</v>
          </cell>
          <cell r="H1425">
            <v>0</v>
          </cell>
        </row>
        <row r="1426">
          <cell r="A1426" t="str">
            <v>2024M531BU_Anglo American Platinum Managed Operations</v>
          </cell>
          <cell r="B1426" t="str">
            <v>M531</v>
          </cell>
          <cell r="C1426" t="str">
            <v>Rand million</v>
          </cell>
          <cell r="F1426" t="str">
            <v>Anglo American Platinum Managed Operations</v>
          </cell>
          <cell r="G1426">
            <v>2024</v>
          </cell>
          <cell r="H1426">
            <v>0</v>
          </cell>
        </row>
        <row r="1427">
          <cell r="A1427" t="str">
            <v>2023M531BU_Anglo American Platinum Managed Operations</v>
          </cell>
          <cell r="B1427" t="str">
            <v>M531</v>
          </cell>
          <cell r="C1427" t="str">
            <v>Rand million</v>
          </cell>
          <cell r="F1427" t="str">
            <v>Anglo American Platinum Managed Operations</v>
          </cell>
          <cell r="G1427">
            <v>2023</v>
          </cell>
          <cell r="H1427">
            <v>0</v>
          </cell>
        </row>
        <row r="1428">
          <cell r="A1428" t="str">
            <v>2024M504BU_Anglo American Platinum Managed Operations</v>
          </cell>
          <cell r="B1428" t="str">
            <v>M504</v>
          </cell>
          <cell r="F1428" t="str">
            <v>Anglo American Platinum Managed Operations</v>
          </cell>
          <cell r="G1428">
            <v>2024</v>
          </cell>
          <cell r="H1428">
            <v>242338146</v>
          </cell>
        </row>
        <row r="1429">
          <cell r="A1429" t="str">
            <v>2023M504BU_Anglo American Platinum Managed Operations</v>
          </cell>
          <cell r="B1429" t="str">
            <v>M504</v>
          </cell>
          <cell r="F1429" t="str">
            <v>Anglo American Platinum Managed Operations</v>
          </cell>
          <cell r="G1429">
            <v>2023</v>
          </cell>
          <cell r="H1429">
            <v>373760648</v>
          </cell>
        </row>
        <row r="1430">
          <cell r="A1430" t="str">
            <v>2023M505BU_Anglo American Platinum Managed Operations</v>
          </cell>
          <cell r="B1430" t="str">
            <v>M505</v>
          </cell>
          <cell r="F1430" t="str">
            <v>Anglo American Platinum Managed Operations</v>
          </cell>
          <cell r="G1430">
            <v>2023</v>
          </cell>
          <cell r="H1430">
            <v>175578592</v>
          </cell>
        </row>
        <row r="1431">
          <cell r="A1431" t="str">
            <v>2024M505BU_Anglo American Platinum Managed Operations</v>
          </cell>
          <cell r="B1431" t="str">
            <v>M505</v>
          </cell>
          <cell r="F1431" t="str">
            <v>Anglo American Platinum Managed Operations</v>
          </cell>
          <cell r="G1431">
            <v>2024</v>
          </cell>
          <cell r="H1431">
            <v>222402484</v>
          </cell>
        </row>
        <row r="1432">
          <cell r="A1432" t="str">
            <v>2022M505BU_Anglo American Platinum Managed Operations</v>
          </cell>
          <cell r="B1432" t="str">
            <v>M505</v>
          </cell>
          <cell r="F1432" t="str">
            <v>Anglo American Platinum Managed Operations</v>
          </cell>
          <cell r="G1432">
            <v>2022</v>
          </cell>
          <cell r="H1432">
            <v>181</v>
          </cell>
        </row>
        <row r="1433">
          <cell r="A1433" t="str">
            <v>2023M506BU_Anglo American Platinum Managed Operations</v>
          </cell>
          <cell r="B1433" t="str">
            <v>M506</v>
          </cell>
          <cell r="F1433" t="str">
            <v>Anglo American Platinum Managed Operations</v>
          </cell>
          <cell r="G1433">
            <v>2023</v>
          </cell>
          <cell r="H1433">
            <v>8878163</v>
          </cell>
        </row>
        <row r="1434">
          <cell r="A1434" t="str">
            <v>2022M506BU_Anglo American Platinum Managed Operations</v>
          </cell>
          <cell r="B1434" t="str">
            <v>M506</v>
          </cell>
          <cell r="F1434" t="str">
            <v>Anglo American Platinum Managed Operations</v>
          </cell>
          <cell r="G1434">
            <v>2022</v>
          </cell>
          <cell r="H1434">
            <v>21</v>
          </cell>
        </row>
        <row r="1435">
          <cell r="A1435" t="str">
            <v>2024M506BU_Anglo American Platinum Managed Operations</v>
          </cell>
          <cell r="B1435" t="str">
            <v>M506</v>
          </cell>
          <cell r="F1435" t="str">
            <v>Anglo American Platinum Managed Operations</v>
          </cell>
          <cell r="G1435">
            <v>2024</v>
          </cell>
          <cell r="H1435">
            <v>1190073</v>
          </cell>
        </row>
        <row r="1436">
          <cell r="A1436" t="str">
            <v>2024M507BU_Anglo American Platinum Managed Operations</v>
          </cell>
          <cell r="B1436" t="str">
            <v>M507</v>
          </cell>
          <cell r="F1436" t="str">
            <v>Anglo American Platinum Managed Operations</v>
          </cell>
          <cell r="G1436">
            <v>2024</v>
          </cell>
          <cell r="H1436">
            <v>18745589</v>
          </cell>
        </row>
        <row r="1437">
          <cell r="A1437" t="str">
            <v>2022M507BU_Anglo American Platinum Managed Operations</v>
          </cell>
          <cell r="B1437" t="str">
            <v>M507</v>
          </cell>
          <cell r="F1437" t="str">
            <v>Anglo American Platinum Managed Operations</v>
          </cell>
          <cell r="G1437">
            <v>2022</v>
          </cell>
          <cell r="H1437">
            <v>182</v>
          </cell>
        </row>
        <row r="1438">
          <cell r="A1438" t="str">
            <v>2023M507BU_Anglo American Platinum Managed Operations</v>
          </cell>
          <cell r="B1438" t="str">
            <v>M507</v>
          </cell>
          <cell r="F1438" t="str">
            <v>Anglo American Platinum Managed Operations</v>
          </cell>
          <cell r="G1438">
            <v>2023</v>
          </cell>
          <cell r="H1438">
            <v>187906998</v>
          </cell>
        </row>
        <row r="1439">
          <cell r="A1439" t="str">
            <v>2023M748BU_Anglo American Platinum Managed Operations</v>
          </cell>
          <cell r="B1439" t="str">
            <v>M748</v>
          </cell>
          <cell r="F1439" t="str">
            <v>Anglo American Platinum Managed Operations</v>
          </cell>
          <cell r="G1439">
            <v>2023</v>
          </cell>
          <cell r="H1439">
            <v>10275057.376222599</v>
          </cell>
        </row>
        <row r="1440">
          <cell r="A1440" t="str">
            <v>2024M748BU_Anglo American Platinum Managed Operations</v>
          </cell>
          <cell r="B1440" t="str">
            <v>M748</v>
          </cell>
          <cell r="F1440" t="str">
            <v>Anglo American Platinum Managed Operations</v>
          </cell>
          <cell r="G1440">
            <v>2024</v>
          </cell>
          <cell r="H1440">
            <v>0</v>
          </cell>
        </row>
        <row r="1441">
          <cell r="A1441" t="str">
            <v>2024M434Location_Precious Metals Refinery</v>
          </cell>
          <cell r="B1441" t="str">
            <v>M434</v>
          </cell>
          <cell r="F1441" t="str">
            <v>Precious Metals Refinery</v>
          </cell>
          <cell r="G1441">
            <v>2024</v>
          </cell>
          <cell r="H1441">
            <v>4345554.9210000001</v>
          </cell>
        </row>
        <row r="1442">
          <cell r="A1442" t="str">
            <v>2022M434Location_Precious Metals Refinery</v>
          </cell>
          <cell r="B1442" t="str">
            <v>M434</v>
          </cell>
          <cell r="F1442" t="str">
            <v>Precious Metals Refinery</v>
          </cell>
          <cell r="G1442">
            <v>2022</v>
          </cell>
          <cell r="H1442">
            <v>4110.21</v>
          </cell>
        </row>
        <row r="1443">
          <cell r="A1443" t="str">
            <v>2023M434BU_Anglo American Platinum Managed Operations</v>
          </cell>
          <cell r="B1443" t="str">
            <v>M434</v>
          </cell>
          <cell r="F1443" t="str">
            <v>Anglo American Platinum Managed Operations</v>
          </cell>
          <cell r="G1443">
            <v>2023</v>
          </cell>
          <cell r="H1443">
            <v>4150739.264</v>
          </cell>
        </row>
        <row r="1444">
          <cell r="A1444" t="str">
            <v>2022M412Location_Unki smelted</v>
          </cell>
          <cell r="B1444" t="str">
            <v>M412</v>
          </cell>
          <cell r="F1444" t="str">
            <v>Unki smelted</v>
          </cell>
          <cell r="G1444">
            <v>2022</v>
          </cell>
          <cell r="H1444">
            <v>72.11</v>
          </cell>
        </row>
        <row r="1445">
          <cell r="A1445" t="str">
            <v>2024M412Location_Unki smelted</v>
          </cell>
          <cell r="B1445" t="str">
            <v>M412</v>
          </cell>
          <cell r="F1445" t="str">
            <v>Unki smelted</v>
          </cell>
          <cell r="G1445">
            <v>2024</v>
          </cell>
          <cell r="H1445">
            <v>50805.837</v>
          </cell>
        </row>
        <row r="1446">
          <cell r="A1446" t="str">
            <v>2023M412BU_Anglo American Platinum Managed Operations</v>
          </cell>
          <cell r="B1446" t="str">
            <v>M412</v>
          </cell>
          <cell r="F1446" t="str">
            <v>Anglo American Platinum Managed Operations</v>
          </cell>
          <cell r="G1446">
            <v>2023</v>
          </cell>
          <cell r="H1446">
            <v>67714.214000000007</v>
          </cell>
        </row>
        <row r="1447">
          <cell r="A1447" t="str">
            <v>2023M413BU_Anglo American Platinum Managed Operations</v>
          </cell>
          <cell r="B1447" t="str">
            <v>M413</v>
          </cell>
          <cell r="F1447" t="str">
            <v>Anglo American Platinum Managed Operations</v>
          </cell>
          <cell r="G1447">
            <v>2023</v>
          </cell>
          <cell r="H1447">
            <v>571194.63199999998</v>
          </cell>
        </row>
        <row r="1448">
          <cell r="A1448" t="str">
            <v>2022M413Location_Waterval smelter</v>
          </cell>
          <cell r="B1448" t="str">
            <v>M413</v>
          </cell>
          <cell r="F1448" t="str">
            <v>Waterval smelter</v>
          </cell>
          <cell r="G1448">
            <v>2022</v>
          </cell>
          <cell r="H1448">
            <v>539.76</v>
          </cell>
        </row>
        <row r="1449">
          <cell r="A1449" t="str">
            <v>2024M413Location_Waterval smelter</v>
          </cell>
          <cell r="B1449" t="str">
            <v>M413</v>
          </cell>
          <cell r="F1449" t="str">
            <v>Waterval smelter</v>
          </cell>
          <cell r="G1449">
            <v>2024</v>
          </cell>
          <cell r="H1449">
            <v>645645.99699999997</v>
          </cell>
        </row>
        <row r="1450">
          <cell r="A1450" t="str">
            <v>2023M414BU_Anglo American Platinum Managed Operations</v>
          </cell>
          <cell r="B1450" t="str">
            <v>M414</v>
          </cell>
          <cell r="F1450" t="str">
            <v>Anglo American Platinum Managed Operations</v>
          </cell>
          <cell r="G1450">
            <v>2023</v>
          </cell>
          <cell r="H1450">
            <v>612901.01899999997</v>
          </cell>
        </row>
        <row r="1451">
          <cell r="A1451" t="str">
            <v>2022M414Location_Polokwane smelter</v>
          </cell>
          <cell r="B1451" t="str">
            <v>M414</v>
          </cell>
          <cell r="F1451" t="str">
            <v>Polokwane smelter</v>
          </cell>
          <cell r="G1451">
            <v>2022</v>
          </cell>
          <cell r="H1451">
            <v>278.11</v>
          </cell>
        </row>
        <row r="1452">
          <cell r="A1452" t="str">
            <v>2024M414Location_Polokwane smelter</v>
          </cell>
          <cell r="B1452" t="str">
            <v>M414</v>
          </cell>
          <cell r="F1452" t="str">
            <v>Polokwane smelter</v>
          </cell>
          <cell r="G1452">
            <v>2024</v>
          </cell>
          <cell r="H1452">
            <v>648223.40500000003</v>
          </cell>
        </row>
        <row r="1453">
          <cell r="A1453" t="str">
            <v>2023M415BU_Anglo American Platinum Managed Operations</v>
          </cell>
          <cell r="B1453" t="str">
            <v>M415</v>
          </cell>
          <cell r="F1453" t="str">
            <v>Anglo American Platinum Managed Operations</v>
          </cell>
          <cell r="G1453">
            <v>2023</v>
          </cell>
          <cell r="H1453">
            <v>249192.185</v>
          </cell>
        </row>
        <row r="1454">
          <cell r="A1454" t="str">
            <v>2022M415Location_Mortimer smelter</v>
          </cell>
          <cell r="B1454" t="str">
            <v>M415</v>
          </cell>
          <cell r="F1454" t="str">
            <v>Mortimer smelter</v>
          </cell>
          <cell r="G1454">
            <v>2022</v>
          </cell>
          <cell r="H1454">
            <v>262.48</v>
          </cell>
        </row>
        <row r="1455">
          <cell r="A1455" t="str">
            <v>2024M415Location_Mortimer smelter</v>
          </cell>
          <cell r="B1455" t="str">
            <v>M415</v>
          </cell>
          <cell r="F1455" t="str">
            <v>Mortimer smelter</v>
          </cell>
          <cell r="G1455">
            <v>2024</v>
          </cell>
          <cell r="H1455">
            <v>75925.070999999996</v>
          </cell>
        </row>
        <row r="1456">
          <cell r="A1456" t="str">
            <v>2023M416BU_Anglo American Platinum Managed Operations</v>
          </cell>
          <cell r="B1456" t="str">
            <v>M416</v>
          </cell>
          <cell r="F1456" t="str">
            <v>Anglo American Platinum Managed Operations</v>
          </cell>
          <cell r="G1456">
            <v>2023</v>
          </cell>
          <cell r="H1456">
            <v>1433287.8359999999</v>
          </cell>
        </row>
        <row r="1457">
          <cell r="A1457" t="str">
            <v>2022M416South Africa_South Africa</v>
          </cell>
          <cell r="B1457" t="str">
            <v>M416</v>
          </cell>
          <cell r="F1457" t="str">
            <v>South Africa</v>
          </cell>
          <cell r="G1457">
            <v>2022</v>
          </cell>
          <cell r="H1457">
            <v>1080.3599999999999</v>
          </cell>
        </row>
        <row r="1458">
          <cell r="A1458" t="str">
            <v>2024M416South Africa_South Africa</v>
          </cell>
          <cell r="B1458" t="str">
            <v>M416</v>
          </cell>
          <cell r="F1458" t="str">
            <v>South Africa</v>
          </cell>
          <cell r="G1458">
            <v>2024</v>
          </cell>
          <cell r="H1458">
            <v>1369803.473</v>
          </cell>
        </row>
        <row r="1459">
          <cell r="A1459" t="str">
            <v>2023M417BU_Anglo American Platinum Managed Operations</v>
          </cell>
          <cell r="B1459" t="str">
            <v>M417</v>
          </cell>
          <cell r="F1459" t="str">
            <v>Anglo American Platinum Managed Operations</v>
          </cell>
          <cell r="G1459">
            <v>2023</v>
          </cell>
          <cell r="H1459">
            <v>2555622.0189999999</v>
          </cell>
        </row>
        <row r="1460">
          <cell r="A1460" t="str">
            <v>2022M417Location_Unki concentrator</v>
          </cell>
          <cell r="B1460" t="str">
            <v>M417</v>
          </cell>
          <cell r="F1460" t="str">
            <v>Unki concentrator</v>
          </cell>
          <cell r="G1460">
            <v>2022</v>
          </cell>
          <cell r="H1460">
            <v>2491.63</v>
          </cell>
        </row>
        <row r="1461">
          <cell r="A1461" t="str">
            <v>2024M417Location_Unki concentrator</v>
          </cell>
          <cell r="B1461" t="str">
            <v>M417</v>
          </cell>
          <cell r="F1461" t="str">
            <v>Unki concentrator</v>
          </cell>
          <cell r="G1461">
            <v>2024</v>
          </cell>
          <cell r="H1461">
            <v>2602496.5389999999</v>
          </cell>
        </row>
        <row r="1462">
          <cell r="A1462" t="str">
            <v>2023M418BU_Anglo American Platinum Managed Operations</v>
          </cell>
          <cell r="B1462" t="str">
            <v>M418</v>
          </cell>
          <cell r="F1462" t="str">
            <v>Anglo American Platinum Managed Operations</v>
          </cell>
          <cell r="G1462">
            <v>2023</v>
          </cell>
          <cell r="H1462">
            <v>2666025.4920000001</v>
          </cell>
        </row>
        <row r="1463">
          <cell r="A1463" t="str">
            <v>2022M418Location_Mototolo concentrator°</v>
          </cell>
          <cell r="B1463" t="str">
            <v>M418</v>
          </cell>
          <cell r="F1463" t="str">
            <v>Mototolo concentrator°</v>
          </cell>
          <cell r="G1463">
            <v>2022</v>
          </cell>
          <cell r="H1463">
            <v>2781.82</v>
          </cell>
        </row>
        <row r="1464">
          <cell r="A1464" t="str">
            <v>2024M418Location_Mototolo concentrator°</v>
          </cell>
          <cell r="B1464" t="str">
            <v>M418</v>
          </cell>
          <cell r="F1464" t="str">
            <v>Mototolo concentrator°</v>
          </cell>
          <cell r="G1464">
            <v>2024</v>
          </cell>
          <cell r="H1464">
            <v>2538647.5269999998</v>
          </cell>
        </row>
        <row r="1465">
          <cell r="A1465" t="str">
            <v>2023M419BU_Anglo American Platinum Managed Operations</v>
          </cell>
          <cell r="B1465" t="str">
            <v>M419</v>
          </cell>
          <cell r="F1465" t="str">
            <v>Anglo American Platinum Managed Operations</v>
          </cell>
          <cell r="G1465">
            <v>2023</v>
          </cell>
          <cell r="H1465">
            <v>13656152.199999999</v>
          </cell>
        </row>
        <row r="1466">
          <cell r="A1466" t="str">
            <v>2024M419Location_Mogalakwena concentrators</v>
          </cell>
          <cell r="B1466" t="str">
            <v>M419</v>
          </cell>
          <cell r="F1466" t="str">
            <v>Mogalakwena concentrators</v>
          </cell>
          <cell r="G1466">
            <v>2024</v>
          </cell>
          <cell r="H1466">
            <v>13866439.699999999</v>
          </cell>
        </row>
        <row r="1467">
          <cell r="A1467" t="str">
            <v>2022M419Location_Mogalakwena concentrators</v>
          </cell>
          <cell r="B1467" t="str">
            <v>M419</v>
          </cell>
          <cell r="F1467" t="str">
            <v>Mogalakwena concentrators</v>
          </cell>
          <cell r="G1467">
            <v>2022</v>
          </cell>
          <cell r="H1467">
            <v>13854.65</v>
          </cell>
        </row>
        <row r="1468">
          <cell r="A1468" t="str">
            <v>2023M420BU_Anglo American Platinum Managed Operations</v>
          </cell>
          <cell r="B1468" t="str">
            <v>M420</v>
          </cell>
          <cell r="F1468" t="str">
            <v>Anglo American Platinum Managed Operations</v>
          </cell>
          <cell r="G1468">
            <v>2023</v>
          </cell>
          <cell r="H1468">
            <v>4385183.4730000002</v>
          </cell>
        </row>
        <row r="1469">
          <cell r="A1469" t="str">
            <v>2022M420Location_Amandelbult concentrators*</v>
          </cell>
          <cell r="B1469" t="str">
            <v>M420</v>
          </cell>
          <cell r="F1469" t="str">
            <v>Amandelbult concentrators*</v>
          </cell>
          <cell r="G1469">
            <v>2022</v>
          </cell>
          <cell r="H1469">
            <v>5267.95</v>
          </cell>
        </row>
        <row r="1470">
          <cell r="A1470" t="str">
            <v>2024M420Location_Amandelbult concentrators*</v>
          </cell>
          <cell r="B1470" t="str">
            <v>M420</v>
          </cell>
          <cell r="F1470" t="str">
            <v>Amandelbult concentrators*</v>
          </cell>
          <cell r="G1470">
            <v>2024</v>
          </cell>
          <cell r="H1470">
            <v>4070332.4580000001</v>
          </cell>
        </row>
        <row r="1471">
          <cell r="A1471" t="str">
            <v>2024M421BU_Anglo American Platinum Managed Operations</v>
          </cell>
          <cell r="B1471" t="str">
            <v>M421</v>
          </cell>
          <cell r="F1471" t="str">
            <v>Anglo American Platinum Managed Operations</v>
          </cell>
          <cell r="G1471">
            <v>2024</v>
          </cell>
          <cell r="H1471">
            <v>23077916.223999999</v>
          </cell>
        </row>
        <row r="1472">
          <cell r="A1472" t="str">
            <v>2023M421BU_Anglo American Platinum Managed Operations</v>
          </cell>
          <cell r="B1472" t="str">
            <v>M421</v>
          </cell>
          <cell r="F1472" t="str">
            <v>Anglo American Platinum Managed Operations</v>
          </cell>
          <cell r="G1472">
            <v>2023</v>
          </cell>
          <cell r="H1472">
            <v>23262983.184</v>
          </cell>
        </row>
        <row r="1473">
          <cell r="A1473" t="str">
            <v>2022M421BU_Anglo American Platinum Managed Operations</v>
          </cell>
          <cell r="B1473" t="str">
            <v>M421</v>
          </cell>
          <cell r="F1473" t="str">
            <v>Anglo American Platinum Managed Operations</v>
          </cell>
          <cell r="G1473">
            <v>2022</v>
          </cell>
          <cell r="H1473">
            <v>24396.05</v>
          </cell>
        </row>
        <row r="1474">
          <cell r="A1474" t="str">
            <v>2024M422Location_Unki Mine</v>
          </cell>
          <cell r="B1474" t="str">
            <v>M422</v>
          </cell>
          <cell r="F1474" t="str">
            <v>Unki Mine</v>
          </cell>
          <cell r="G1474">
            <v>2024</v>
          </cell>
          <cell r="H1474">
            <v>2773805.6140000001</v>
          </cell>
        </row>
        <row r="1475">
          <cell r="A1475" t="str">
            <v>2022M422Location_Unki Mine</v>
          </cell>
          <cell r="B1475" t="str">
            <v>M422</v>
          </cell>
          <cell r="F1475" t="str">
            <v>Unki Mine</v>
          </cell>
          <cell r="G1475">
            <v>2022</v>
          </cell>
          <cell r="H1475">
            <v>2432.0700000000002</v>
          </cell>
        </row>
        <row r="1476">
          <cell r="A1476" t="str">
            <v>2023M422BU_Anglo American Platinum Managed Operations</v>
          </cell>
          <cell r="B1476" t="str">
            <v>M422</v>
          </cell>
          <cell r="F1476" t="str">
            <v>Anglo American Platinum Managed Operations</v>
          </cell>
          <cell r="G1476">
            <v>2023</v>
          </cell>
          <cell r="H1476">
            <v>2685165.4989999998</v>
          </cell>
        </row>
        <row r="1477">
          <cell r="A1477" t="str">
            <v>2023M423BU_Anglo American Platinum Managed Operations</v>
          </cell>
          <cell r="B1477" t="str">
            <v>M423</v>
          </cell>
          <cell r="F1477" t="str">
            <v>Anglo American Platinum Managed Operations</v>
          </cell>
          <cell r="G1477">
            <v>2023</v>
          </cell>
          <cell r="H1477">
            <v>2676245.284</v>
          </cell>
        </row>
        <row r="1478">
          <cell r="A1478" t="str">
            <v>2024M423Location_Mototolo Mine’</v>
          </cell>
          <cell r="B1478" t="str">
            <v>M423</v>
          </cell>
          <cell r="F1478" t="str">
            <v>Mototolo Mine’</v>
          </cell>
          <cell r="G1478">
            <v>2024</v>
          </cell>
          <cell r="H1478">
            <v>2467076.3859999999</v>
          </cell>
        </row>
        <row r="1479">
          <cell r="A1479" t="str">
            <v>2022M423Location_Mototolo Mine’</v>
          </cell>
          <cell r="B1479" t="str">
            <v>M423</v>
          </cell>
          <cell r="F1479" t="str">
            <v>Mototolo Mine’</v>
          </cell>
          <cell r="G1479">
            <v>2022</v>
          </cell>
          <cell r="H1479">
            <v>2781.82</v>
          </cell>
        </row>
        <row r="1480">
          <cell r="A1480" t="str">
            <v>2022M424Location_Mogalakwena Mine°</v>
          </cell>
          <cell r="B1480" t="str">
            <v>M424</v>
          </cell>
          <cell r="F1480" t="str">
            <v>Mogalakwena Mine°</v>
          </cell>
          <cell r="G1480">
            <v>2022</v>
          </cell>
          <cell r="H1480">
            <v>13854.65</v>
          </cell>
        </row>
        <row r="1481">
          <cell r="A1481" t="str">
            <v>2023M424BU_Anglo American Platinum Managed Operations</v>
          </cell>
          <cell r="B1481" t="str">
            <v>M424</v>
          </cell>
          <cell r="F1481" t="str">
            <v>Anglo American Platinum Managed Operations</v>
          </cell>
          <cell r="G1481">
            <v>2023</v>
          </cell>
          <cell r="H1481">
            <v>85438658</v>
          </cell>
        </row>
        <row r="1482">
          <cell r="A1482" t="str">
            <v>2024M424Location_Mogalakwena Mine°</v>
          </cell>
          <cell r="B1482" t="str">
            <v>M424</v>
          </cell>
          <cell r="F1482" t="str">
            <v>Mogalakwena Mine°</v>
          </cell>
          <cell r="G1482">
            <v>2024</v>
          </cell>
          <cell r="H1482">
            <v>88621671</v>
          </cell>
        </row>
        <row r="1483">
          <cell r="A1483" t="str">
            <v>2023M425BU_Anglo American Platinum Managed Operations</v>
          </cell>
          <cell r="B1483" t="str">
            <v>M425</v>
          </cell>
          <cell r="F1483" t="str">
            <v>Anglo American Platinum Managed Operations</v>
          </cell>
          <cell r="G1483">
            <v>2023</v>
          </cell>
          <cell r="H1483">
            <v>4744797.78</v>
          </cell>
        </row>
        <row r="1484">
          <cell r="A1484" t="str">
            <v>2022M425Location_Amandelbult concentrators*</v>
          </cell>
          <cell r="B1484" t="str">
            <v>M425</v>
          </cell>
          <cell r="F1484" t="str">
            <v>Amandelbult concentrators*</v>
          </cell>
          <cell r="G1484">
            <v>2022</v>
          </cell>
          <cell r="H1484">
            <v>5267.95</v>
          </cell>
        </row>
        <row r="1485">
          <cell r="A1485" t="str">
            <v>2024M425Location_Amandelbult concentrators*</v>
          </cell>
          <cell r="B1485" t="str">
            <v>M425</v>
          </cell>
          <cell r="F1485" t="str">
            <v>Amandelbult concentrators*</v>
          </cell>
          <cell r="G1485">
            <v>2024</v>
          </cell>
          <cell r="H1485">
            <v>4248190.9989999998</v>
          </cell>
        </row>
        <row r="1486">
          <cell r="A1486" t="str">
            <v>2022M426BU_Anglo American Platinum Managed Operations</v>
          </cell>
          <cell r="B1486" t="str">
            <v>M426</v>
          </cell>
          <cell r="F1486" t="str">
            <v>Anglo American Platinum Managed Operations</v>
          </cell>
          <cell r="G1486">
            <v>2022</v>
          </cell>
          <cell r="H1486">
            <v>24396.05</v>
          </cell>
        </row>
        <row r="1487">
          <cell r="A1487" t="str">
            <v>2024M426BU_Anglo American Platinum Managed Operations</v>
          </cell>
          <cell r="B1487" t="str">
            <v>M426</v>
          </cell>
          <cell r="F1487" t="str">
            <v>Anglo American Platinum Managed Operations</v>
          </cell>
          <cell r="G1487">
            <v>2024</v>
          </cell>
          <cell r="H1487">
            <v>98110743.998999998</v>
          </cell>
        </row>
        <row r="1488">
          <cell r="A1488" t="str">
            <v>2023M426BU_Anglo American Platinum Managed Operations</v>
          </cell>
          <cell r="B1488" t="str">
            <v>M426</v>
          </cell>
          <cell r="F1488" t="str">
            <v>Anglo American Platinum Managed Operations</v>
          </cell>
          <cell r="G1488">
            <v>2023</v>
          </cell>
          <cell r="H1488">
            <v>95544866.562999994</v>
          </cell>
        </row>
        <row r="1489">
          <cell r="A1489" t="str">
            <v>2023M427BU_Anglo American Platinum Managed Operations</v>
          </cell>
          <cell r="B1489" t="str">
            <v>M427</v>
          </cell>
          <cell r="F1489" t="str">
            <v>Anglo American Platinum Managed Operations</v>
          </cell>
          <cell r="G1489">
            <v>2023</v>
          </cell>
          <cell r="H1489">
            <v>243.803</v>
          </cell>
        </row>
        <row r="1490">
          <cell r="A1490" t="str">
            <v>2022M427Location_Unki Mine</v>
          </cell>
          <cell r="B1490" t="str">
            <v>M427</v>
          </cell>
          <cell r="F1490" t="str">
            <v>Unki Mine</v>
          </cell>
          <cell r="G1490">
            <v>2022</v>
          </cell>
          <cell r="H1490">
            <v>232.1</v>
          </cell>
        </row>
        <row r="1491">
          <cell r="A1491" t="str">
            <v>2024M427Location_Unki Mine</v>
          </cell>
          <cell r="B1491" t="str">
            <v>M427</v>
          </cell>
          <cell r="F1491" t="str">
            <v>Unki Mine</v>
          </cell>
          <cell r="G1491">
            <v>2024</v>
          </cell>
          <cell r="H1491">
            <v>260004.92600000001</v>
          </cell>
        </row>
        <row r="1492">
          <cell r="A1492" t="str">
            <v>2024M428Location_Mototolo Mine’</v>
          </cell>
          <cell r="B1492" t="str">
            <v>M428</v>
          </cell>
          <cell r="F1492" t="str">
            <v>Mototolo Mine’</v>
          </cell>
          <cell r="G1492">
            <v>2024</v>
          </cell>
          <cell r="H1492">
            <v>296694.23300000001</v>
          </cell>
        </row>
        <row r="1493">
          <cell r="A1493" t="str">
            <v>2023M428BU_Anglo American Platinum Managed Operations</v>
          </cell>
          <cell r="B1493" t="str">
            <v>M428</v>
          </cell>
          <cell r="F1493" t="str">
            <v>Anglo American Platinum Managed Operations</v>
          </cell>
          <cell r="G1493">
            <v>2023</v>
          </cell>
          <cell r="H1493">
            <v>288.68599999999998</v>
          </cell>
        </row>
        <row r="1494">
          <cell r="A1494" t="str">
            <v>2022M428Location_Mototolo Mine’</v>
          </cell>
          <cell r="B1494" t="str">
            <v>M428</v>
          </cell>
          <cell r="F1494" t="str">
            <v>Mototolo Mine’</v>
          </cell>
          <cell r="G1494">
            <v>2022</v>
          </cell>
          <cell r="H1494">
            <v>289.94</v>
          </cell>
        </row>
        <row r="1495">
          <cell r="A1495" t="str">
            <v>2023M429BU_Anglo American Platinum Managed Operations</v>
          </cell>
          <cell r="B1495" t="str">
            <v>M429</v>
          </cell>
          <cell r="F1495" t="str">
            <v>Anglo American Platinum Managed Operations</v>
          </cell>
          <cell r="G1495">
            <v>2023</v>
          </cell>
          <cell r="H1495">
            <v>973.49699999999996</v>
          </cell>
        </row>
        <row r="1496">
          <cell r="A1496" t="str">
            <v>2022M429Location_Mogalakwena Mine°</v>
          </cell>
          <cell r="B1496" t="str">
            <v>M429</v>
          </cell>
          <cell r="F1496" t="str">
            <v>Mogalakwena Mine°</v>
          </cell>
          <cell r="G1496">
            <v>2022</v>
          </cell>
          <cell r="H1496">
            <v>1026.18</v>
          </cell>
        </row>
        <row r="1497">
          <cell r="A1497" t="str">
            <v>2024M429Location_Mogalakwena Mine°</v>
          </cell>
          <cell r="B1497" t="str">
            <v>M429</v>
          </cell>
          <cell r="F1497" t="str">
            <v>Mogalakwena Mine°</v>
          </cell>
          <cell r="G1497">
            <v>2024</v>
          </cell>
          <cell r="H1497">
            <v>1036421.25</v>
          </cell>
        </row>
        <row r="1498">
          <cell r="A1498" t="str">
            <v>2022M430Location_Amandelbult concentrators*</v>
          </cell>
          <cell r="B1498" t="str">
            <v>M430</v>
          </cell>
          <cell r="F1498" t="str">
            <v>Amandelbult concentrators*</v>
          </cell>
          <cell r="G1498">
            <v>2022</v>
          </cell>
          <cell r="H1498">
            <v>712.46</v>
          </cell>
        </row>
        <row r="1499">
          <cell r="A1499" t="str">
            <v>2024M430Location_Amandelbult concentrators*</v>
          </cell>
          <cell r="B1499" t="str">
            <v>M430</v>
          </cell>
          <cell r="F1499" t="str">
            <v>Amandelbult concentrators*</v>
          </cell>
          <cell r="G1499">
            <v>2024</v>
          </cell>
          <cell r="H1499">
            <v>645510.43500000006</v>
          </cell>
        </row>
        <row r="1500">
          <cell r="A1500" t="str">
            <v>2023M430BU_Anglo American Platinum Managed Operations</v>
          </cell>
          <cell r="B1500" t="str">
            <v>M430</v>
          </cell>
          <cell r="F1500" t="str">
            <v>Anglo American Platinum Managed Operations</v>
          </cell>
          <cell r="G1500">
            <v>2023</v>
          </cell>
          <cell r="H1500">
            <v>634.22199999999998</v>
          </cell>
        </row>
        <row r="1501">
          <cell r="A1501" t="str">
            <v>2024M431BU_Anglo American Platinum Managed Operations</v>
          </cell>
          <cell r="B1501" t="str">
            <v>M431</v>
          </cell>
          <cell r="F1501" t="str">
            <v>Anglo American Platinum Managed Operations</v>
          </cell>
          <cell r="G1501">
            <v>2024</v>
          </cell>
          <cell r="H1501">
            <v>2238630.844</v>
          </cell>
        </row>
        <row r="1502">
          <cell r="A1502" t="str">
            <v>2022M431BU_Anglo American Platinum Managed Operations</v>
          </cell>
          <cell r="B1502" t="str">
            <v>M431</v>
          </cell>
          <cell r="F1502" t="str">
            <v>Anglo American Platinum Managed Operations</v>
          </cell>
          <cell r="G1502">
            <v>2022</v>
          </cell>
          <cell r="H1502">
            <v>2260.6799999999998</v>
          </cell>
        </row>
        <row r="1503">
          <cell r="A1503" t="str">
            <v>2023M431BU_Anglo American Platinum Managed Operations</v>
          </cell>
          <cell r="B1503" t="str">
            <v>M431</v>
          </cell>
          <cell r="F1503" t="str">
            <v>Anglo American Platinum Managed Operations</v>
          </cell>
          <cell r="G1503">
            <v>2023</v>
          </cell>
          <cell r="H1503">
            <v>2140.2080000000001</v>
          </cell>
        </row>
        <row r="1504">
          <cell r="A1504" t="str">
            <v>2022M477BU_Anglo American Platinum Managed Operations</v>
          </cell>
          <cell r="B1504" t="str">
            <v>M477</v>
          </cell>
          <cell r="F1504" t="str">
            <v>Anglo American Platinum Managed Operations</v>
          </cell>
          <cell r="G1504">
            <v>2022</v>
          </cell>
          <cell r="H1504">
            <v>95.31</v>
          </cell>
        </row>
        <row r="1505">
          <cell r="A1505" t="str">
            <v>2024M477BU_Anglo American Platinum Managed Operations</v>
          </cell>
          <cell r="B1505" t="str">
            <v>M477</v>
          </cell>
          <cell r="F1505" t="str">
            <v>Anglo American Platinum Managed Operations</v>
          </cell>
          <cell r="G1505">
            <v>2024</v>
          </cell>
          <cell r="H1505">
            <v>95</v>
          </cell>
        </row>
        <row r="1506">
          <cell r="A1506" t="str">
            <v>2023M477BU_Anglo American Platinum Managed Operations</v>
          </cell>
          <cell r="B1506" t="str">
            <v>M477</v>
          </cell>
          <cell r="F1506" t="str">
            <v>Anglo American Platinum Managed Operations</v>
          </cell>
          <cell r="G1506">
            <v>2023</v>
          </cell>
          <cell r="H1506">
            <v>98</v>
          </cell>
        </row>
        <row r="1507">
          <cell r="A1507" t="str">
            <v>2022M478BU_Anglo American Platinum Managed Operations</v>
          </cell>
          <cell r="B1507" t="str">
            <v>M478</v>
          </cell>
          <cell r="F1507" t="str">
            <v>Anglo American Platinum Managed Operations</v>
          </cell>
          <cell r="G1507">
            <v>2022</v>
          </cell>
          <cell r="H1507">
            <v>0.72</v>
          </cell>
        </row>
        <row r="1508">
          <cell r="A1508" t="str">
            <v>2024M478BU_Anglo American Platinum Managed Operations</v>
          </cell>
          <cell r="B1508" t="str">
            <v>M478</v>
          </cell>
          <cell r="F1508" t="str">
            <v>Anglo American Platinum Managed Operations</v>
          </cell>
          <cell r="G1508">
            <v>2024</v>
          </cell>
          <cell r="H1508">
            <v>82</v>
          </cell>
        </row>
        <row r="1509">
          <cell r="A1509" t="str">
            <v>2023M478BU_Anglo American Platinum Managed Operations</v>
          </cell>
          <cell r="B1509" t="str">
            <v>M478</v>
          </cell>
          <cell r="F1509" t="str">
            <v>Anglo American Platinum Managed Operations</v>
          </cell>
          <cell r="G1509">
            <v>2023</v>
          </cell>
          <cell r="H1509">
            <v>72.5</v>
          </cell>
        </row>
        <row r="1510">
          <cell r="A1510" t="str">
            <v>2022M479BU_Anglo American Platinum Managed Operations</v>
          </cell>
          <cell r="B1510" t="str">
            <v>M479</v>
          </cell>
          <cell r="F1510" t="str">
            <v>Anglo American Platinum Managed Operations</v>
          </cell>
          <cell r="G1510">
            <v>2022</v>
          </cell>
          <cell r="H1510">
            <v>25754</v>
          </cell>
        </row>
        <row r="1511">
          <cell r="A1511" t="str">
            <v>2024M479BU_Anglo American Platinum Managed Operations</v>
          </cell>
          <cell r="B1511" t="str">
            <v>M479</v>
          </cell>
          <cell r="F1511" t="str">
            <v>Anglo American Platinum Managed Operations</v>
          </cell>
          <cell r="G1511">
            <v>2024</v>
          </cell>
          <cell r="H1511">
            <v>29128</v>
          </cell>
        </row>
        <row r="1512">
          <cell r="A1512" t="str">
            <v>2023M479BU_Anglo American Platinum Managed Operations</v>
          </cell>
          <cell r="B1512" t="str">
            <v>M479</v>
          </cell>
          <cell r="F1512" t="str">
            <v>Anglo American Platinum Managed Operations</v>
          </cell>
          <cell r="G1512">
            <v>2023</v>
          </cell>
          <cell r="H1512">
            <v>27113</v>
          </cell>
        </row>
        <row r="1513">
          <cell r="A1513" t="str">
            <v>2024M480BU_Anglo American Platinum Managed Operations</v>
          </cell>
          <cell r="B1513" t="str">
            <v>M480</v>
          </cell>
          <cell r="F1513" t="str">
            <v>Anglo American Platinum Managed Operations</v>
          </cell>
          <cell r="G1513">
            <v>2024</v>
          </cell>
          <cell r="H1513">
            <v>15</v>
          </cell>
        </row>
        <row r="1514">
          <cell r="A1514" t="str">
            <v>2022M480BU_Anglo American Platinum Managed Operations</v>
          </cell>
          <cell r="B1514" t="str">
            <v>M480</v>
          </cell>
          <cell r="F1514" t="str">
            <v>Anglo American Platinum Managed Operations</v>
          </cell>
          <cell r="G1514">
            <v>2022</v>
          </cell>
          <cell r="H1514">
            <v>18.399999999999999</v>
          </cell>
        </row>
        <row r="1515">
          <cell r="A1515" t="str">
            <v>2023M480BU_Anglo American Platinum Managed Operations</v>
          </cell>
          <cell r="B1515" t="str">
            <v>M480</v>
          </cell>
          <cell r="F1515" t="str">
            <v>Anglo American Platinum Managed Operations</v>
          </cell>
          <cell r="G1515">
            <v>2023</v>
          </cell>
          <cell r="H1515">
            <v>18</v>
          </cell>
        </row>
        <row r="1516">
          <cell r="A1516" t="str">
            <v>2023M481BU_Anglo American Platinum Managed Operations</v>
          </cell>
          <cell r="B1516" t="str">
            <v>M481</v>
          </cell>
          <cell r="F1516" t="str">
            <v>Anglo American Platinum Managed Operations</v>
          </cell>
          <cell r="G1516">
            <v>2023</v>
          </cell>
          <cell r="H1516">
            <v>7100</v>
          </cell>
        </row>
        <row r="1517">
          <cell r="A1517" t="str">
            <v>2024M481BU_Anglo American Platinum Managed Operations</v>
          </cell>
          <cell r="B1517" t="str">
            <v>M481</v>
          </cell>
          <cell r="F1517" t="str">
            <v>Anglo American Platinum Managed Operations</v>
          </cell>
          <cell r="G1517">
            <v>2024</v>
          </cell>
          <cell r="H1517">
            <v>5189</v>
          </cell>
        </row>
        <row r="1518">
          <cell r="A1518" t="str">
            <v>2022M481BU_Anglo American Platinum Managed Operations</v>
          </cell>
          <cell r="B1518" t="str">
            <v>M481</v>
          </cell>
          <cell r="F1518" t="str">
            <v>Anglo American Platinum Managed Operations</v>
          </cell>
          <cell r="G1518">
            <v>2022</v>
          </cell>
          <cell r="H1518">
            <v>6561</v>
          </cell>
        </row>
        <row r="1519">
          <cell r="A1519" t="str">
            <v>2024M482BU_Anglo American Platinum Managed Operations</v>
          </cell>
          <cell r="B1519" t="str">
            <v>M482</v>
          </cell>
          <cell r="F1519" t="str">
            <v>Anglo American Platinum Managed Operations</v>
          </cell>
          <cell r="G1519">
            <v>2024</v>
          </cell>
          <cell r="H1519">
            <v>37780</v>
          </cell>
        </row>
        <row r="1520">
          <cell r="A1520" t="str">
            <v>2023M482BU_Anglo American Platinum Managed Operations</v>
          </cell>
          <cell r="B1520" t="str">
            <v>M482</v>
          </cell>
          <cell r="F1520" t="str">
            <v>Anglo American Platinum Managed Operations</v>
          </cell>
          <cell r="G1520">
            <v>2023</v>
          </cell>
          <cell r="H1520">
            <v>40091.620000000003</v>
          </cell>
        </row>
        <row r="1521">
          <cell r="A1521" t="str">
            <v>2022M482BU_Anglo American Platinum Managed Operations</v>
          </cell>
          <cell r="B1521" t="str">
            <v>M482</v>
          </cell>
          <cell r="F1521" t="str">
            <v>Anglo American Platinum Managed Operations</v>
          </cell>
          <cell r="G1521">
            <v>2022</v>
          </cell>
          <cell r="H1521">
            <v>38693</v>
          </cell>
        </row>
        <row r="1522">
          <cell r="A1522" t="str">
            <v>2023M483BU_Anglo American Platinum Managed Operations</v>
          </cell>
          <cell r="B1522" t="str">
            <v>M483</v>
          </cell>
          <cell r="F1522" t="str">
            <v>Anglo American Platinum Managed Operations</v>
          </cell>
          <cell r="G1522">
            <v>2023</v>
          </cell>
          <cell r="H1522">
            <v>2696.62</v>
          </cell>
        </row>
        <row r="1523">
          <cell r="A1523" t="str">
            <v>2022M483Zimbabwe_Zimbabwe</v>
          </cell>
          <cell r="B1523" t="str">
            <v>M483</v>
          </cell>
          <cell r="F1523" t="str">
            <v>Zimbabwe</v>
          </cell>
          <cell r="G1523">
            <v>2022</v>
          </cell>
          <cell r="H1523">
            <v>3040</v>
          </cell>
        </row>
        <row r="1524">
          <cell r="A1524" t="str">
            <v>2024M483Zimbabwe_Zimbabwe</v>
          </cell>
          <cell r="B1524" t="str">
            <v>M483</v>
          </cell>
          <cell r="F1524" t="str">
            <v>Zimbabwe</v>
          </cell>
          <cell r="G1524">
            <v>2024</v>
          </cell>
          <cell r="H1524">
            <v>2462.0100000000002</v>
          </cell>
        </row>
        <row r="1525">
          <cell r="A1525" t="str">
            <v>2024M484South Africa_South Africa</v>
          </cell>
          <cell r="B1525" t="str">
            <v>M484</v>
          </cell>
          <cell r="F1525" t="str">
            <v>South Africa</v>
          </cell>
          <cell r="G1525">
            <v>2024</v>
          </cell>
          <cell r="H1525">
            <v>35326</v>
          </cell>
        </row>
        <row r="1526">
          <cell r="A1526" t="str">
            <v>2023M484BU_Anglo American Platinum Managed Operations</v>
          </cell>
          <cell r="B1526" t="str">
            <v>M484</v>
          </cell>
          <cell r="F1526" t="str">
            <v>Anglo American Platinum Managed Operations</v>
          </cell>
          <cell r="G1526">
            <v>2023</v>
          </cell>
          <cell r="H1526">
            <v>37395</v>
          </cell>
        </row>
        <row r="1527">
          <cell r="A1527" t="str">
            <v>2022M484South Africa_South Africa</v>
          </cell>
          <cell r="B1527" t="str">
            <v>M484</v>
          </cell>
          <cell r="F1527" t="str">
            <v>South Africa</v>
          </cell>
          <cell r="G1527">
            <v>2022</v>
          </cell>
          <cell r="H1527">
            <v>35653</v>
          </cell>
        </row>
        <row r="1528">
          <cell r="A1528" t="str">
            <v>2024M485BU_Anglo American Platinum Managed Operations</v>
          </cell>
          <cell r="B1528" t="str">
            <v>M485</v>
          </cell>
          <cell r="F1528" t="str">
            <v>Anglo American Platinum Managed Operations</v>
          </cell>
          <cell r="G1528">
            <v>2024</v>
          </cell>
          <cell r="H1528">
            <v>35969.79</v>
          </cell>
        </row>
        <row r="1529">
          <cell r="A1529" t="str">
            <v>2022M485BU_Anglo American Platinum Managed Operations</v>
          </cell>
          <cell r="B1529" t="str">
            <v>M485</v>
          </cell>
          <cell r="F1529" t="str">
            <v>Anglo American Platinum Managed Operations</v>
          </cell>
          <cell r="G1529">
            <v>2022</v>
          </cell>
          <cell r="H1529">
            <v>35348</v>
          </cell>
        </row>
        <row r="1530">
          <cell r="A1530" t="str">
            <v>2023M485BU_Anglo American Platinum Managed Operations</v>
          </cell>
          <cell r="B1530" t="str">
            <v>M485</v>
          </cell>
          <cell r="F1530" t="str">
            <v>Anglo American Platinum Managed Operations</v>
          </cell>
          <cell r="G1530">
            <v>2023</v>
          </cell>
          <cell r="H1530">
            <v>36751</v>
          </cell>
        </row>
        <row r="1531">
          <cell r="A1531" t="str">
            <v>2022M486South Africa_South Africa</v>
          </cell>
          <cell r="B1531" t="str">
            <v>M486</v>
          </cell>
          <cell r="F1531" t="str">
            <v>South Africa</v>
          </cell>
          <cell r="G1531">
            <v>2022</v>
          </cell>
          <cell r="H1531">
            <v>33835</v>
          </cell>
        </row>
        <row r="1532">
          <cell r="A1532" t="str">
            <v>2024M486South Africa_South Africa</v>
          </cell>
          <cell r="B1532" t="str">
            <v>M486</v>
          </cell>
          <cell r="F1532" t="str">
            <v>South Africa</v>
          </cell>
          <cell r="G1532">
            <v>2024</v>
          </cell>
          <cell r="H1532">
            <v>34756</v>
          </cell>
        </row>
        <row r="1533">
          <cell r="A1533" t="str">
            <v>2023M486BU_Anglo American Platinum Managed Operations</v>
          </cell>
          <cell r="B1533" t="str">
            <v>M486</v>
          </cell>
          <cell r="F1533" t="str">
            <v>Anglo American Platinum Managed Operations</v>
          </cell>
          <cell r="G1533">
            <v>2023</v>
          </cell>
          <cell r="H1533">
            <v>3651</v>
          </cell>
        </row>
        <row r="1534">
          <cell r="A1534" t="str">
            <v>2023M487BU_Anglo American Platinum Managed Operations</v>
          </cell>
          <cell r="B1534" t="str">
            <v>M487</v>
          </cell>
          <cell r="F1534" t="str">
            <v>Anglo American Platinum Managed Operations</v>
          </cell>
          <cell r="G1534">
            <v>2023</v>
          </cell>
          <cell r="H1534">
            <v>1414</v>
          </cell>
        </row>
        <row r="1535">
          <cell r="A1535" t="str">
            <v>2024M487Zimbabwe_Zimbabwe</v>
          </cell>
          <cell r="B1535" t="str">
            <v>M487</v>
          </cell>
          <cell r="F1535" t="str">
            <v>Zimbabwe</v>
          </cell>
          <cell r="G1535">
            <v>2024</v>
          </cell>
          <cell r="H1535">
            <v>1218.03</v>
          </cell>
        </row>
        <row r="1536">
          <cell r="A1536" t="str">
            <v>2022M487Zimbabwe_Zimbabwe</v>
          </cell>
          <cell r="B1536" t="str">
            <v>M487</v>
          </cell>
          <cell r="F1536" t="str">
            <v>Zimbabwe</v>
          </cell>
          <cell r="G1536">
            <v>2022</v>
          </cell>
          <cell r="H1536">
            <v>1513</v>
          </cell>
        </row>
        <row r="1537">
          <cell r="A1537" t="str">
            <v>2022M501BU_Anglo American Platinum Managed Operations</v>
          </cell>
          <cell r="B1537" t="str">
            <v>M501</v>
          </cell>
          <cell r="F1537" t="str">
            <v>Anglo American Platinum Managed Operations</v>
          </cell>
          <cell r="G1537">
            <v>2022</v>
          </cell>
          <cell r="H1537">
            <v>4906</v>
          </cell>
        </row>
        <row r="1538">
          <cell r="A1538" t="str">
            <v>2023M501BU_Anglo American Platinum Managed Operations</v>
          </cell>
          <cell r="B1538" t="str">
            <v>M501</v>
          </cell>
          <cell r="F1538" t="str">
            <v>Anglo American Platinum Managed Operations</v>
          </cell>
          <cell r="G1538">
            <v>2023</v>
          </cell>
          <cell r="H1538">
            <v>1596460384</v>
          </cell>
        </row>
        <row r="1539">
          <cell r="A1539" t="str">
            <v>2024M501BU_Anglo American Platinum Managed Operations</v>
          </cell>
          <cell r="B1539" t="str">
            <v>M501</v>
          </cell>
          <cell r="F1539" t="str">
            <v>Anglo American Platinum Managed Operations</v>
          </cell>
          <cell r="G1539">
            <v>2024</v>
          </cell>
          <cell r="H1539">
            <v>692365160</v>
          </cell>
        </row>
        <row r="1540">
          <cell r="A1540" t="str">
            <v>2023M502BU_Anglo American Platinum Managed Operations</v>
          </cell>
          <cell r="B1540" t="str">
            <v>M502</v>
          </cell>
          <cell r="F1540" t="str">
            <v>Anglo American Platinum Managed Operations</v>
          </cell>
          <cell r="G1540">
            <v>2023</v>
          </cell>
          <cell r="H1540">
            <v>305466742</v>
          </cell>
        </row>
        <row r="1541">
          <cell r="A1541" t="str">
            <v>2024M502BU_Anglo American Platinum Managed Operations</v>
          </cell>
          <cell r="B1541" t="str">
            <v>M502</v>
          </cell>
          <cell r="F1541" t="str">
            <v>Anglo American Platinum Managed Operations</v>
          </cell>
          <cell r="G1541">
            <v>2024</v>
          </cell>
          <cell r="H1541">
            <v>317194809</v>
          </cell>
        </row>
        <row r="1542">
          <cell r="A1542" t="str">
            <v>2022M502BU_Anglo American Platinum Managed Operations</v>
          </cell>
          <cell r="B1542" t="str">
            <v>M502</v>
          </cell>
          <cell r="F1542" t="str">
            <v>Anglo American Platinum Managed Operations</v>
          </cell>
          <cell r="G1542">
            <v>2022</v>
          </cell>
          <cell r="H1542">
            <v>686</v>
          </cell>
        </row>
        <row r="1543">
          <cell r="A1543" t="str">
            <v>2023M503BU_Anglo American Platinum Managed Operations</v>
          </cell>
          <cell r="B1543" t="str">
            <v>M503</v>
          </cell>
          <cell r="F1543" t="str">
            <v>Anglo American Platinum Managed Operations</v>
          </cell>
          <cell r="G1543">
            <v>2023</v>
          </cell>
          <cell r="H1543">
            <v>1290993642</v>
          </cell>
        </row>
        <row r="1544">
          <cell r="A1544" t="str">
            <v>2022M503BU_Anglo American Platinum Managed Operations</v>
          </cell>
          <cell r="B1544" t="str">
            <v>M503</v>
          </cell>
          <cell r="F1544" t="str">
            <v>Anglo American Platinum Managed Operations</v>
          </cell>
          <cell r="G1544">
            <v>2022</v>
          </cell>
          <cell r="H1544">
            <v>4220</v>
          </cell>
        </row>
        <row r="1545">
          <cell r="A1545" t="str">
            <v>2024M503BU_Anglo American Platinum Managed Operations</v>
          </cell>
          <cell r="B1545" t="str">
            <v>M503</v>
          </cell>
          <cell r="F1545" t="str">
            <v>Anglo American Platinum Managed Operations</v>
          </cell>
          <cell r="G1545">
            <v>2024</v>
          </cell>
          <cell r="H1545">
            <v>375170351</v>
          </cell>
        </row>
        <row r="1546">
          <cell r="A1546" t="str">
            <v>2022M435BU_Anglo American Platinum Managed Operations</v>
          </cell>
          <cell r="B1546" t="str">
            <v>M435</v>
          </cell>
          <cell r="F1546" t="str">
            <v>Anglo American Platinum Managed Operations</v>
          </cell>
          <cell r="G1546">
            <v>2022</v>
          </cell>
          <cell r="H1546">
            <v>14</v>
          </cell>
        </row>
        <row r="1547">
          <cell r="A1547" t="str">
            <v>2023M435BU_Anglo American Platinum Managed Operations</v>
          </cell>
          <cell r="B1547" t="str">
            <v>M435</v>
          </cell>
          <cell r="F1547" t="str">
            <v>Anglo American Platinum Managed Operations</v>
          </cell>
          <cell r="G1547">
            <v>2023</v>
          </cell>
          <cell r="H1547">
            <v>14</v>
          </cell>
        </row>
        <row r="1548">
          <cell r="A1548" t="str">
            <v>2023M436BU_Anglo American Platinum Managed Operations</v>
          </cell>
          <cell r="B1548" t="str">
            <v>M436</v>
          </cell>
          <cell r="F1548" t="str">
            <v>Anglo American Platinum Managed Operations</v>
          </cell>
          <cell r="G1548">
            <v>2023</v>
          </cell>
          <cell r="H1548">
            <v>12</v>
          </cell>
        </row>
        <row r="1549">
          <cell r="A1549" t="str">
            <v>2022M436BU_Anglo American Platinum Managed Operations</v>
          </cell>
          <cell r="B1549" t="str">
            <v>M436</v>
          </cell>
          <cell r="F1549" t="str">
            <v>Anglo American Platinum Managed Operations</v>
          </cell>
          <cell r="G1549">
            <v>2022</v>
          </cell>
          <cell r="H1549">
            <v>0.14000000000000001</v>
          </cell>
        </row>
        <row r="1550">
          <cell r="A1550" t="str">
            <v>2023M437BU_Anglo American Platinum Managed Operations</v>
          </cell>
          <cell r="B1550" t="str">
            <v>M437</v>
          </cell>
          <cell r="F1550" t="str">
            <v>Anglo American Platinum Managed Operations</v>
          </cell>
          <cell r="G1550">
            <v>2023</v>
          </cell>
          <cell r="H1550">
            <v>12</v>
          </cell>
        </row>
        <row r="1551">
          <cell r="A1551" t="str">
            <v>2022M437BU_Anglo American Platinum Managed Operations</v>
          </cell>
          <cell r="B1551" t="str">
            <v>M437</v>
          </cell>
          <cell r="F1551" t="str">
            <v>Anglo American Platinum Managed Operations</v>
          </cell>
          <cell r="G1551">
            <v>2022</v>
          </cell>
          <cell r="H1551">
            <v>14</v>
          </cell>
        </row>
        <row r="1552">
          <cell r="A1552" t="str">
            <v>2022M124BU_Anglo American Platinum Managed Operations</v>
          </cell>
          <cell r="B1552" t="str">
            <v>M124</v>
          </cell>
          <cell r="F1552" t="str">
            <v>Anglo American Platinum Managed Operations</v>
          </cell>
          <cell r="G1552">
            <v>2022</v>
          </cell>
          <cell r="H1552">
            <v>-0.05</v>
          </cell>
        </row>
        <row r="1553">
          <cell r="A1553" t="str">
            <v>2024M124BU_Anglo American Platinum Managed Operations</v>
          </cell>
          <cell r="B1553" t="str">
            <v>M124</v>
          </cell>
          <cell r="F1553" t="str">
            <v>Anglo American Platinum Managed Operations</v>
          </cell>
          <cell r="G1553">
            <v>2024</v>
          </cell>
          <cell r="H1553">
            <v>-0.01</v>
          </cell>
        </row>
        <row r="1554">
          <cell r="A1554" t="str">
            <v>2023M124BU_Anglo American Platinum Managed Operations</v>
          </cell>
          <cell r="B1554" t="str">
            <v>M124</v>
          </cell>
          <cell r="F1554" t="str">
            <v>Anglo American Platinum Managed Operations</v>
          </cell>
          <cell r="G1554">
            <v>2023</v>
          </cell>
          <cell r="H1554">
            <v>0</v>
          </cell>
        </row>
        <row r="1555">
          <cell r="A1555" t="str">
            <v>2023M125BU_Anglo American Platinum Managed Operations</v>
          </cell>
          <cell r="B1555" t="str">
            <v>M125</v>
          </cell>
          <cell r="F1555" t="str">
            <v>Anglo American Platinum Managed Operations</v>
          </cell>
          <cell r="G1555">
            <v>2023</v>
          </cell>
          <cell r="H1555">
            <v>4290140.87</v>
          </cell>
        </row>
        <row r="1556">
          <cell r="A1556" t="str">
            <v>2022M125BU_Anglo American Platinum Managed Operations</v>
          </cell>
          <cell r="B1556" t="str">
            <v>M125</v>
          </cell>
          <cell r="F1556" t="str">
            <v>Anglo American Platinum Managed Operations</v>
          </cell>
          <cell r="G1556">
            <v>2022</v>
          </cell>
          <cell r="H1556">
            <v>4088.45</v>
          </cell>
        </row>
        <row r="1557">
          <cell r="A1557" t="str">
            <v>2024M125BU_Anglo American Platinum Managed Operations</v>
          </cell>
          <cell r="B1557" t="str">
            <v>M125</v>
          </cell>
          <cell r="F1557" t="str">
            <v>Anglo American Platinum Managed Operations</v>
          </cell>
          <cell r="G1557">
            <v>2024</v>
          </cell>
          <cell r="H1557">
            <v>4237484.25</v>
          </cell>
        </row>
        <row r="1558">
          <cell r="A1558" t="str">
            <v>2024M126BU_Anglo American Platinum Managed Operations</v>
          </cell>
          <cell r="B1558" t="str">
            <v>M126</v>
          </cell>
          <cell r="F1558" t="str">
            <v>Anglo American Platinum Managed Operations</v>
          </cell>
          <cell r="G1558">
            <v>2024</v>
          </cell>
          <cell r="H1558">
            <v>3659350.05</v>
          </cell>
        </row>
        <row r="1559">
          <cell r="A1559" t="str">
            <v>2023M126BU_Anglo American Platinum Managed Operations</v>
          </cell>
          <cell r="B1559" t="str">
            <v>M126</v>
          </cell>
          <cell r="F1559" t="str">
            <v>Anglo American Platinum Managed Operations</v>
          </cell>
          <cell r="G1559">
            <v>2023</v>
          </cell>
          <cell r="H1559">
            <v>3702853.51</v>
          </cell>
        </row>
        <row r="1560">
          <cell r="A1560" t="str">
            <v>2022M126BU_Anglo American Platinum Managed Operations</v>
          </cell>
          <cell r="B1560" t="str">
            <v>M126</v>
          </cell>
          <cell r="F1560" t="str">
            <v>Anglo American Platinum Managed Operations</v>
          </cell>
          <cell r="G1560">
            <v>2022</v>
          </cell>
          <cell r="H1560">
            <v>3552.15</v>
          </cell>
        </row>
        <row r="1561">
          <cell r="A1561" t="str">
            <v>2023M127BU_Anglo American Platinum Managed Operations</v>
          </cell>
          <cell r="B1561" t="str">
            <v>M127</v>
          </cell>
          <cell r="F1561" t="str">
            <v>Anglo American Platinum Managed Operations</v>
          </cell>
          <cell r="G1561">
            <v>2023</v>
          </cell>
          <cell r="H1561">
            <v>587287.37</v>
          </cell>
        </row>
        <row r="1562">
          <cell r="A1562" t="str">
            <v>2024M127BU_Anglo American Platinum Managed Operations</v>
          </cell>
          <cell r="B1562" t="str">
            <v>M127</v>
          </cell>
          <cell r="F1562" t="str">
            <v>Anglo American Platinum Managed Operations</v>
          </cell>
          <cell r="G1562">
            <v>2024</v>
          </cell>
          <cell r="H1562">
            <v>578134.18999999994</v>
          </cell>
        </row>
        <row r="1563">
          <cell r="A1563" t="str">
            <v>2022M127BU_Anglo American Platinum Managed Operations</v>
          </cell>
          <cell r="B1563" t="str">
            <v>M127</v>
          </cell>
          <cell r="F1563" t="str">
            <v>Anglo American Platinum Managed Operations</v>
          </cell>
          <cell r="G1563">
            <v>2022</v>
          </cell>
          <cell r="H1563">
            <v>536.30999999999995</v>
          </cell>
        </row>
        <row r="1564">
          <cell r="A1564" t="str">
            <v>2023M670BU_Anglo American Platinum Managed Operations</v>
          </cell>
          <cell r="B1564" t="str">
            <v>M670</v>
          </cell>
          <cell r="F1564" t="str">
            <v>Anglo American Platinum Managed Operations</v>
          </cell>
          <cell r="G1564">
            <v>2023</v>
          </cell>
          <cell r="H1564" t="str">
            <v>Please refer to the Sustainability Report, the Attracting, retaining and developing talent section:</v>
          </cell>
        </row>
        <row r="1565">
          <cell r="A1565" t="str">
            <v>2022M166BU_Anglo American Platinum Managed Operations</v>
          </cell>
          <cell r="B1565" t="str">
            <v>M166</v>
          </cell>
          <cell r="F1565" t="str">
            <v>Anglo American Platinum Managed Operations</v>
          </cell>
          <cell r="G1565">
            <v>2022</v>
          </cell>
          <cell r="H1565">
            <v>1192</v>
          </cell>
        </row>
        <row r="1566">
          <cell r="A1566" t="str">
            <v>2024M166BU_Anglo American Platinum Managed Operations</v>
          </cell>
          <cell r="B1566" t="str">
            <v>M166</v>
          </cell>
          <cell r="F1566" t="str">
            <v>Anglo American Platinum Managed Operations</v>
          </cell>
          <cell r="G1566">
            <v>2024</v>
          </cell>
          <cell r="H1566" t="str">
            <v>No Value</v>
          </cell>
        </row>
        <row r="1567">
          <cell r="A1567" t="str">
            <v>2023M166BU_Anglo American Platinum Managed Operations</v>
          </cell>
          <cell r="B1567" t="str">
            <v>M166</v>
          </cell>
          <cell r="F1567" t="str">
            <v>Anglo American Platinum Managed Operations</v>
          </cell>
          <cell r="G1567">
            <v>2023</v>
          </cell>
          <cell r="H1567">
            <v>1982</v>
          </cell>
        </row>
        <row r="1568">
          <cell r="A1568" t="str">
            <v>2023M167BU_Anglo American Platinum Managed Operations</v>
          </cell>
          <cell r="B1568" t="str">
            <v>M167</v>
          </cell>
          <cell r="F1568" t="str">
            <v>Anglo American Platinum Managed Operations</v>
          </cell>
          <cell r="G1568">
            <v>2023</v>
          </cell>
          <cell r="H1568">
            <v>0</v>
          </cell>
        </row>
        <row r="1569">
          <cell r="A1569" t="str">
            <v>2022M167BU_Anglo American Platinum Managed Operations</v>
          </cell>
          <cell r="B1569" t="str">
            <v>M167</v>
          </cell>
          <cell r="F1569" t="str">
            <v>Anglo American Platinum Managed Operations</v>
          </cell>
          <cell r="G1569">
            <v>2022</v>
          </cell>
          <cell r="H1569">
            <v>0</v>
          </cell>
        </row>
        <row r="1570">
          <cell r="A1570" t="str">
            <v>2024M167BU_Anglo American Platinum Managed Operations</v>
          </cell>
          <cell r="B1570" t="str">
            <v>M167</v>
          </cell>
          <cell r="F1570" t="str">
            <v>Anglo American Platinum Managed Operations</v>
          </cell>
          <cell r="G1570">
            <v>2024</v>
          </cell>
          <cell r="H1570">
            <v>0</v>
          </cell>
        </row>
        <row r="1571">
          <cell r="A1571" t="str">
            <v>2022M168BU_Anglo American Platinum Managed Operations</v>
          </cell>
          <cell r="B1571" t="str">
            <v>M168</v>
          </cell>
          <cell r="F1571" t="str">
            <v>Anglo American Platinum Managed Operations</v>
          </cell>
          <cell r="G1571">
            <v>2022</v>
          </cell>
          <cell r="H1571">
            <v>0</v>
          </cell>
        </row>
        <row r="1572">
          <cell r="A1572" t="str">
            <v>2023M168BU_Anglo American Platinum Managed Operations</v>
          </cell>
          <cell r="B1572" t="str">
            <v>M168</v>
          </cell>
          <cell r="F1572" t="str">
            <v>Anglo American Platinum Managed Operations</v>
          </cell>
          <cell r="G1572">
            <v>2023</v>
          </cell>
          <cell r="H1572">
            <v>0</v>
          </cell>
        </row>
        <row r="1573">
          <cell r="A1573" t="str">
            <v>2024M168BU_Anglo American Platinum Managed Operations</v>
          </cell>
          <cell r="B1573" t="str">
            <v>M168</v>
          </cell>
          <cell r="F1573" t="str">
            <v>Anglo American Platinum Managed Operations</v>
          </cell>
          <cell r="G1573">
            <v>2024</v>
          </cell>
          <cell r="H1573">
            <v>0</v>
          </cell>
        </row>
        <row r="1574">
          <cell r="A1574" t="str">
            <v>2022M169BU_Anglo American Platinum Managed Operations</v>
          </cell>
          <cell r="B1574" t="str">
            <v>M169</v>
          </cell>
          <cell r="F1574" t="str">
            <v>Anglo American Platinum Managed Operations</v>
          </cell>
          <cell r="G1574">
            <v>2022</v>
          </cell>
          <cell r="H1574">
            <v>13</v>
          </cell>
        </row>
        <row r="1575">
          <cell r="A1575" t="str">
            <v>2024M169BU_Anglo American Platinum Managed Operations</v>
          </cell>
          <cell r="B1575" t="str">
            <v>M169</v>
          </cell>
          <cell r="F1575" t="str">
            <v>Anglo American Platinum Managed Operations</v>
          </cell>
          <cell r="G1575">
            <v>2024</v>
          </cell>
          <cell r="H1575">
            <v>0</v>
          </cell>
        </row>
        <row r="1576">
          <cell r="A1576" t="str">
            <v>2023M169BU_Anglo American Platinum Managed Operations</v>
          </cell>
          <cell r="B1576" t="str">
            <v>M169</v>
          </cell>
          <cell r="F1576" t="str">
            <v>Anglo American Platinum Managed Operations</v>
          </cell>
          <cell r="G1576">
            <v>2023</v>
          </cell>
          <cell r="H1576">
            <v>14</v>
          </cell>
        </row>
        <row r="1577">
          <cell r="A1577" t="str">
            <v>2024M170BU_Anglo American Platinum Managed Operations</v>
          </cell>
          <cell r="B1577" t="str">
            <v>M170</v>
          </cell>
          <cell r="F1577" t="str">
            <v>Anglo American Platinum Managed Operations</v>
          </cell>
          <cell r="G1577">
            <v>2024</v>
          </cell>
          <cell r="H1577">
            <v>0</v>
          </cell>
        </row>
        <row r="1578">
          <cell r="A1578" t="str">
            <v>2022M170BU_Anglo American Platinum Managed Operations</v>
          </cell>
          <cell r="B1578" t="str">
            <v>M170</v>
          </cell>
          <cell r="F1578" t="str">
            <v>Anglo American Platinum Managed Operations</v>
          </cell>
          <cell r="G1578">
            <v>2022</v>
          </cell>
          <cell r="H1578">
            <v>0</v>
          </cell>
        </row>
        <row r="1579">
          <cell r="A1579" t="str">
            <v>2023M170BU_Anglo American Platinum Managed Operations</v>
          </cell>
          <cell r="B1579" t="str">
            <v>M170</v>
          </cell>
          <cell r="F1579" t="str">
            <v>Anglo American Platinum Managed Operations</v>
          </cell>
          <cell r="G1579">
            <v>2023</v>
          </cell>
          <cell r="H1579">
            <v>0</v>
          </cell>
        </row>
        <row r="1580">
          <cell r="A1580" t="str">
            <v>2023M171BU_Anglo American Platinum Managed Operations</v>
          </cell>
          <cell r="B1580" t="str">
            <v>M171</v>
          </cell>
          <cell r="F1580" t="str">
            <v>Anglo American Platinum Managed Operations</v>
          </cell>
          <cell r="G1580">
            <v>2023</v>
          </cell>
          <cell r="H1580">
            <v>0</v>
          </cell>
        </row>
        <row r="1581">
          <cell r="A1581" t="str">
            <v>2022M171BU_Anglo American Platinum Managed Operations</v>
          </cell>
          <cell r="B1581" t="str">
            <v>M171</v>
          </cell>
          <cell r="F1581" t="str">
            <v>Anglo American Platinum Managed Operations</v>
          </cell>
          <cell r="G1581">
            <v>2022</v>
          </cell>
          <cell r="H1581">
            <v>0</v>
          </cell>
        </row>
        <row r="1582">
          <cell r="A1582" t="str">
            <v>2024M171BU_Anglo American Platinum Managed Operations</v>
          </cell>
          <cell r="B1582" t="str">
            <v>M171</v>
          </cell>
          <cell r="F1582" t="str">
            <v>Anglo American Platinum Managed Operations</v>
          </cell>
          <cell r="G1582">
            <v>2024</v>
          </cell>
          <cell r="H1582">
            <v>0</v>
          </cell>
        </row>
        <row r="1583">
          <cell r="A1583" t="str">
            <v>2023M172BU_Anglo American Platinum Managed Operations</v>
          </cell>
          <cell r="B1583" t="str">
            <v>M172</v>
          </cell>
          <cell r="F1583" t="str">
            <v>Anglo American Platinum Managed Operations</v>
          </cell>
          <cell r="G1583">
            <v>2023</v>
          </cell>
          <cell r="H1583">
            <v>161</v>
          </cell>
        </row>
        <row r="1584">
          <cell r="A1584" t="str">
            <v>2022M172BU_Anglo American Platinum Managed Operations</v>
          </cell>
          <cell r="B1584" t="str">
            <v>M172</v>
          </cell>
          <cell r="F1584" t="str">
            <v>Anglo American Platinum Managed Operations</v>
          </cell>
          <cell r="G1584">
            <v>2022</v>
          </cell>
          <cell r="H1584">
            <v>196</v>
          </cell>
        </row>
        <row r="1585">
          <cell r="A1585" t="str">
            <v>2024M172BU_Anglo American Platinum Managed Operations</v>
          </cell>
          <cell r="B1585" t="str">
            <v>M172</v>
          </cell>
          <cell r="F1585" t="str">
            <v>Anglo American Platinum Managed Operations</v>
          </cell>
          <cell r="G1585">
            <v>2024</v>
          </cell>
          <cell r="H1585">
            <v>131</v>
          </cell>
        </row>
        <row r="1586">
          <cell r="A1586" t="str">
            <v>2024M182BU_Anglo American Platinum Managed Operations</v>
          </cell>
          <cell r="B1586" t="str">
            <v>M182</v>
          </cell>
          <cell r="C1586" t="str">
            <v>Rand million</v>
          </cell>
          <cell r="F1586" t="str">
            <v>Anglo American Platinum Managed Operations</v>
          </cell>
          <cell r="G1586">
            <v>2024</v>
          </cell>
          <cell r="H1586">
            <v>29128</v>
          </cell>
        </row>
        <row r="1587">
          <cell r="A1587" t="str">
            <v>2023M182BU_Anglo American Platinum Managed Operations</v>
          </cell>
          <cell r="B1587" t="str">
            <v>M182</v>
          </cell>
          <cell r="C1587" t="str">
            <v>Rand million</v>
          </cell>
          <cell r="F1587" t="str">
            <v>Anglo American Platinum Managed Operations</v>
          </cell>
          <cell r="G1587">
            <v>2023</v>
          </cell>
          <cell r="H1587">
            <v>27113</v>
          </cell>
        </row>
        <row r="1588">
          <cell r="A1588" t="str">
            <v>2022M182BU_Anglo American Platinum Managed Operations</v>
          </cell>
          <cell r="B1588" t="str">
            <v>M182</v>
          </cell>
          <cell r="F1588" t="str">
            <v>Anglo American Platinum Managed Operations</v>
          </cell>
          <cell r="G1588">
            <v>2022</v>
          </cell>
          <cell r="H1588">
            <v>25754</v>
          </cell>
        </row>
        <row r="1589">
          <cell r="A1589" t="str">
            <v>2023M183BU_Anglo American Platinum Managed Operations</v>
          </cell>
          <cell r="B1589" t="str">
            <v>M183</v>
          </cell>
          <cell r="F1589" t="str">
            <v>Anglo American Platinum Managed Operations</v>
          </cell>
          <cell r="G1589">
            <v>2023</v>
          </cell>
          <cell r="H1589">
            <v>98.28</v>
          </cell>
        </row>
        <row r="1590">
          <cell r="A1590" t="str">
            <v>2024M183South Africa_South Africa</v>
          </cell>
          <cell r="B1590" t="str">
            <v>M183</v>
          </cell>
          <cell r="F1590" t="str">
            <v>South Africa</v>
          </cell>
          <cell r="G1590">
            <v>2024</v>
          </cell>
          <cell r="H1590">
            <v>98</v>
          </cell>
        </row>
        <row r="1591">
          <cell r="A1591" t="str">
            <v>2022M183South Africa_South Africa</v>
          </cell>
          <cell r="B1591" t="str">
            <v>M183</v>
          </cell>
          <cell r="F1591" t="str">
            <v>South Africa</v>
          </cell>
          <cell r="G1591">
            <v>2022</v>
          </cell>
          <cell r="H1591">
            <v>25754</v>
          </cell>
        </row>
        <row r="1592">
          <cell r="A1592" t="str">
            <v>2023M184BU_Anglo American Platinum Managed Operations</v>
          </cell>
          <cell r="B1592" t="str">
            <v>M184</v>
          </cell>
          <cell r="C1592" t="str">
            <v>Rand million</v>
          </cell>
          <cell r="F1592" t="str">
            <v>Anglo American Platinum Managed Operations</v>
          </cell>
          <cell r="G1592">
            <v>2023</v>
          </cell>
          <cell r="H1592">
            <v>36751</v>
          </cell>
        </row>
        <row r="1593">
          <cell r="A1593" t="str">
            <v>2022M184Zimbabwe_Zimbabwe</v>
          </cell>
          <cell r="B1593" t="str">
            <v>M184</v>
          </cell>
          <cell r="F1593" t="str">
            <v>Zimbabwe</v>
          </cell>
          <cell r="G1593">
            <v>2022</v>
          </cell>
          <cell r="H1593">
            <v>0</v>
          </cell>
        </row>
        <row r="1594">
          <cell r="A1594" t="str">
            <v>2024M184Zimbabwe_Zimbabwe</v>
          </cell>
          <cell r="B1594" t="str">
            <v>M184</v>
          </cell>
          <cell r="F1594" t="str">
            <v>Zimbabwe</v>
          </cell>
          <cell r="G1594">
            <v>2024</v>
          </cell>
          <cell r="H1594">
            <v>1218.03</v>
          </cell>
        </row>
        <row r="1595">
          <cell r="A1595" t="str">
            <v>2023M185BU_Anglo American Platinum Managed Operations</v>
          </cell>
          <cell r="B1595" t="str">
            <v>M185</v>
          </cell>
          <cell r="C1595" t="str">
            <v>Rand million</v>
          </cell>
          <cell r="F1595" t="str">
            <v>Anglo American Platinum Managed Operations</v>
          </cell>
          <cell r="G1595">
            <v>2023</v>
          </cell>
          <cell r="H1595">
            <v>37395</v>
          </cell>
        </row>
        <row r="1596">
          <cell r="A1596" t="str">
            <v>2024M185BU_Anglo American Platinum Managed Operations</v>
          </cell>
          <cell r="B1596" t="str">
            <v>M185</v>
          </cell>
          <cell r="C1596" t="str">
            <v>Rand million</v>
          </cell>
          <cell r="F1596" t="str">
            <v>Anglo American Platinum Managed Operations</v>
          </cell>
          <cell r="G1596">
            <v>2024</v>
          </cell>
          <cell r="H1596">
            <v>35460</v>
          </cell>
        </row>
        <row r="1597">
          <cell r="A1597" t="str">
            <v>2022M185BU_Anglo American Platinum Managed Operations</v>
          </cell>
          <cell r="B1597" t="str">
            <v>M185</v>
          </cell>
          <cell r="F1597" t="str">
            <v>Anglo American Platinum Managed Operations</v>
          </cell>
          <cell r="G1597">
            <v>2022</v>
          </cell>
          <cell r="H1597">
            <v>35653</v>
          </cell>
        </row>
        <row r="1598">
          <cell r="A1598" t="str">
            <v>2023M186BU_Anglo American Platinum Managed Operations</v>
          </cell>
          <cell r="B1598" t="str">
            <v>M186</v>
          </cell>
          <cell r="F1598" t="str">
            <v>Anglo American Platinum Managed Operations</v>
          </cell>
          <cell r="G1598">
            <v>2023</v>
          </cell>
          <cell r="H1598">
            <v>1485</v>
          </cell>
        </row>
        <row r="1599">
          <cell r="A1599" t="str">
            <v>2022M186BU_Anglo American Platinum Managed Operations</v>
          </cell>
          <cell r="B1599" t="str">
            <v>M186</v>
          </cell>
          <cell r="F1599" t="str">
            <v>Anglo American Platinum Managed Operations</v>
          </cell>
          <cell r="G1599">
            <v>2022</v>
          </cell>
          <cell r="H1599">
            <v>814</v>
          </cell>
        </row>
        <row r="1600">
          <cell r="A1600" t="str">
            <v>2024M186BU_Anglo American Platinum Managed Operations</v>
          </cell>
          <cell r="B1600" t="str">
            <v>M186</v>
          </cell>
          <cell r="F1600" t="str">
            <v>Anglo American Platinum Managed Operations</v>
          </cell>
          <cell r="G1600">
            <v>2024</v>
          </cell>
          <cell r="H1600" t="str">
            <v>No Value</v>
          </cell>
        </row>
        <row r="1601">
          <cell r="A1601" t="str">
            <v>2024M187BU_Anglo American Platinum Managed Operations</v>
          </cell>
          <cell r="B1601" t="str">
            <v>M187</v>
          </cell>
          <cell r="F1601" t="str">
            <v>Anglo American Platinum Managed Operations</v>
          </cell>
          <cell r="G1601">
            <v>2024</v>
          </cell>
          <cell r="H1601" t="str">
            <v>No Value</v>
          </cell>
        </row>
        <row r="1602">
          <cell r="A1602" t="str">
            <v>2022M188BU_Anglo American Platinum Managed Operations</v>
          </cell>
          <cell r="B1602" t="str">
            <v>M188</v>
          </cell>
          <cell r="F1602" t="str">
            <v>Anglo American Platinum Managed Operations</v>
          </cell>
          <cell r="G1602">
            <v>2022</v>
          </cell>
          <cell r="H1602">
            <v>0.09</v>
          </cell>
        </row>
        <row r="1603">
          <cell r="A1603" t="str">
            <v>2024M188BU_Anglo American Platinum Managed Operations</v>
          </cell>
          <cell r="B1603" t="str">
            <v>M188</v>
          </cell>
          <cell r="F1603" t="str">
            <v>Anglo American Platinum Managed Operations</v>
          </cell>
          <cell r="G1603">
            <v>2024</v>
          </cell>
          <cell r="H1603" t="str">
            <v>No Value</v>
          </cell>
        </row>
        <row r="1604">
          <cell r="A1604" t="str">
            <v>2023M188BU_Anglo American Platinum Managed Operations</v>
          </cell>
          <cell r="B1604" t="str">
            <v>M188</v>
          </cell>
          <cell r="F1604" t="str">
            <v>Anglo American Platinum Managed Operations</v>
          </cell>
          <cell r="G1604">
            <v>2023</v>
          </cell>
          <cell r="H1604">
            <v>5</v>
          </cell>
        </row>
        <row r="1605">
          <cell r="A1605" t="str">
            <v>2024M189BU_Anglo American Platinum Managed Operations</v>
          </cell>
          <cell r="B1605" t="str">
            <v>M189</v>
          </cell>
          <cell r="C1605" t="str">
            <v>Rand million</v>
          </cell>
          <cell r="F1605" t="str">
            <v>Anglo American Platinum Managed Operations</v>
          </cell>
          <cell r="G1605">
            <v>2024</v>
          </cell>
          <cell r="H1605" t="str">
            <v>No Value</v>
          </cell>
        </row>
        <row r="1606">
          <cell r="A1606" t="str">
            <v>2022M189BU_Anglo American Platinum Managed Operations</v>
          </cell>
          <cell r="B1606" t="str">
            <v>M189</v>
          </cell>
          <cell r="F1606" t="str">
            <v>Anglo American Platinum Managed Operations</v>
          </cell>
          <cell r="G1606">
            <v>2022</v>
          </cell>
          <cell r="H1606">
            <v>580</v>
          </cell>
        </row>
        <row r="1607">
          <cell r="A1607" t="str">
            <v>2023M189BU_Anglo American Platinum Managed Operations</v>
          </cell>
          <cell r="B1607" t="str">
            <v>M189</v>
          </cell>
          <cell r="C1607" t="str">
            <v>Rand million</v>
          </cell>
          <cell r="F1607" t="str">
            <v>Anglo American Platinum Managed Operations</v>
          </cell>
          <cell r="G1607">
            <v>2023</v>
          </cell>
          <cell r="H1607">
            <v>717</v>
          </cell>
        </row>
        <row r="1608">
          <cell r="A1608" t="str">
            <v>2024M756Zimbabwe_Zimbabwe</v>
          </cell>
          <cell r="B1608" t="str">
            <v>M756</v>
          </cell>
          <cell r="F1608" t="str">
            <v>Zimbabwe</v>
          </cell>
          <cell r="G1608">
            <v>2024</v>
          </cell>
          <cell r="H1608">
            <v>49</v>
          </cell>
        </row>
        <row r="1609">
          <cell r="A1609" t="str">
            <v>2024M757South Africa_South Africa</v>
          </cell>
          <cell r="B1609" t="str">
            <v>M757</v>
          </cell>
          <cell r="F1609" t="str">
            <v>South Africa</v>
          </cell>
          <cell r="G1609">
            <v>2024</v>
          </cell>
          <cell r="H1609">
            <v>34756</v>
          </cell>
        </row>
        <row r="1610">
          <cell r="A1610" t="str">
            <v>2022M128BU_Anglo American Platinum Managed Operations</v>
          </cell>
          <cell r="B1610" t="str">
            <v>M128</v>
          </cell>
          <cell r="F1610" t="str">
            <v>Anglo American Platinum Managed Operations</v>
          </cell>
          <cell r="G1610">
            <v>2022</v>
          </cell>
          <cell r="H1610">
            <v>2.3199999999999998</v>
          </cell>
        </row>
        <row r="1611">
          <cell r="A1611" t="str">
            <v>2024M128BU_Anglo American Platinum Managed Operations</v>
          </cell>
          <cell r="B1611" t="str">
            <v>M128</v>
          </cell>
          <cell r="F1611" t="str">
            <v>Anglo American Platinum Managed Operations</v>
          </cell>
          <cell r="G1611">
            <v>2024</v>
          </cell>
          <cell r="H1611" t="str">
            <v>No Value</v>
          </cell>
        </row>
        <row r="1612">
          <cell r="A1612" t="str">
            <v>2022M129BU_Anglo American Platinum Managed Operations</v>
          </cell>
          <cell r="B1612" t="str">
            <v>M129</v>
          </cell>
          <cell r="F1612" t="str">
            <v>Anglo American Platinum Managed Operations</v>
          </cell>
          <cell r="G1612">
            <v>2022</v>
          </cell>
          <cell r="H1612">
            <v>0.41</v>
          </cell>
        </row>
        <row r="1613">
          <cell r="A1613" t="str">
            <v>2024M129BU_Anglo American Platinum Managed Operations</v>
          </cell>
          <cell r="B1613" t="str">
            <v>M129</v>
          </cell>
          <cell r="F1613" t="str">
            <v>Anglo American Platinum Managed Operations</v>
          </cell>
          <cell r="G1613">
            <v>2024</v>
          </cell>
          <cell r="H1613" t="str">
            <v>No Value</v>
          </cell>
        </row>
        <row r="1614">
          <cell r="A1614" t="str">
            <v>2024M130BU_Anglo American Platinum Managed Operations</v>
          </cell>
          <cell r="B1614" t="str">
            <v>M130</v>
          </cell>
          <cell r="F1614" t="str">
            <v>Anglo American Platinum Managed Operations</v>
          </cell>
          <cell r="G1614">
            <v>2024</v>
          </cell>
          <cell r="H1614" t="str">
            <v>No Value</v>
          </cell>
        </row>
        <row r="1615">
          <cell r="A1615" t="str">
            <v>2022M130BU_Anglo American Platinum Managed Operations</v>
          </cell>
          <cell r="B1615" t="str">
            <v>M130</v>
          </cell>
          <cell r="F1615" t="str">
            <v>Anglo American Platinum Managed Operations</v>
          </cell>
          <cell r="G1615">
            <v>2022</v>
          </cell>
          <cell r="H1615">
            <v>0</v>
          </cell>
        </row>
        <row r="1616">
          <cell r="A1616" t="str">
            <v>2024M131BU_Anglo American Platinum Managed Operations</v>
          </cell>
          <cell r="B1616" t="str">
            <v>M131</v>
          </cell>
          <cell r="F1616" t="str">
            <v>Anglo American Platinum Managed Operations</v>
          </cell>
          <cell r="G1616">
            <v>2024</v>
          </cell>
          <cell r="H1616" t="str">
            <v>No Value</v>
          </cell>
        </row>
        <row r="1617">
          <cell r="A1617" t="str">
            <v>2022M131BU_Anglo American Platinum Managed Operations</v>
          </cell>
          <cell r="B1617" t="str">
            <v>M131</v>
          </cell>
          <cell r="F1617" t="str">
            <v>Anglo American Platinum Managed Operations</v>
          </cell>
          <cell r="G1617">
            <v>2022</v>
          </cell>
          <cell r="H1617">
            <v>0</v>
          </cell>
        </row>
        <row r="1618">
          <cell r="A1618" t="str">
            <v>2022M132BU_Anglo American Platinum Managed Operations</v>
          </cell>
          <cell r="B1618" t="str">
            <v>M132</v>
          </cell>
          <cell r="F1618" t="str">
            <v>Anglo American Platinum Managed Operations</v>
          </cell>
          <cell r="G1618">
            <v>2022</v>
          </cell>
          <cell r="H1618">
            <v>0</v>
          </cell>
        </row>
        <row r="1619">
          <cell r="A1619" t="str">
            <v>2024M132BU_Anglo American Platinum Managed Operations</v>
          </cell>
          <cell r="B1619" t="str">
            <v>M132</v>
          </cell>
          <cell r="F1619" t="str">
            <v>Anglo American Platinum Managed Operations</v>
          </cell>
          <cell r="G1619">
            <v>2024</v>
          </cell>
          <cell r="H1619" t="str">
            <v>No Value</v>
          </cell>
        </row>
        <row r="1620">
          <cell r="A1620" t="str">
            <v>2024M133BU_Anglo American Platinum Managed Operations</v>
          </cell>
          <cell r="B1620" t="str">
            <v>M133</v>
          </cell>
          <cell r="F1620" t="str">
            <v>Anglo American Platinum Managed Operations</v>
          </cell>
          <cell r="G1620">
            <v>2024</v>
          </cell>
          <cell r="H1620" t="str">
            <v>No Value</v>
          </cell>
        </row>
        <row r="1621">
          <cell r="A1621" t="str">
            <v>2022M133BU_Anglo American Platinum Managed Operations</v>
          </cell>
          <cell r="B1621" t="str">
            <v>M133</v>
          </cell>
          <cell r="F1621" t="str">
            <v>Anglo American Platinum Managed Operations</v>
          </cell>
          <cell r="G1621">
            <v>2022</v>
          </cell>
          <cell r="H1621">
            <v>0.09</v>
          </cell>
        </row>
        <row r="1622">
          <cell r="A1622" t="str">
            <v>2022M134BU_Anglo American Platinum Managed Operations</v>
          </cell>
          <cell r="B1622" t="str">
            <v>M134</v>
          </cell>
          <cell r="F1622" t="str">
            <v>Anglo American Platinum Managed Operations</v>
          </cell>
          <cell r="G1622">
            <v>2022</v>
          </cell>
          <cell r="H1622">
            <v>0</v>
          </cell>
        </row>
        <row r="1623">
          <cell r="A1623" t="str">
            <v>2024M134BU_Anglo American Platinum Managed Operations</v>
          </cell>
          <cell r="B1623" t="str">
            <v>M134</v>
          </cell>
          <cell r="F1623" t="str">
            <v>Anglo American Platinum Managed Operations</v>
          </cell>
          <cell r="G1623">
            <v>2024</v>
          </cell>
          <cell r="H1623" t="str">
            <v>No Value</v>
          </cell>
        </row>
        <row r="1624">
          <cell r="A1624" t="str">
            <v>2022M135BU_Anglo American Platinum Managed Operations</v>
          </cell>
          <cell r="B1624" t="str">
            <v>M135</v>
          </cell>
          <cell r="F1624" t="str">
            <v>Anglo American Platinum Managed Operations</v>
          </cell>
          <cell r="G1624">
            <v>2022</v>
          </cell>
          <cell r="H1624">
            <v>0</v>
          </cell>
        </row>
        <row r="1625">
          <cell r="A1625" t="str">
            <v>2024M135BU_Anglo American Platinum Managed Operations</v>
          </cell>
          <cell r="B1625" t="str">
            <v>M135</v>
          </cell>
          <cell r="F1625" t="str">
            <v>Anglo American Platinum Managed Operations</v>
          </cell>
          <cell r="G1625">
            <v>2024</v>
          </cell>
          <cell r="H1625" t="str">
            <v>No Value</v>
          </cell>
        </row>
        <row r="1626">
          <cell r="A1626" t="str">
            <v>2024M136BU_Anglo American Platinum Managed Operations</v>
          </cell>
          <cell r="B1626" t="str">
            <v>M136</v>
          </cell>
          <cell r="F1626" t="str">
            <v>Anglo American Platinum Managed Operations</v>
          </cell>
          <cell r="G1626">
            <v>2024</v>
          </cell>
          <cell r="H1626" t="str">
            <v>No Value</v>
          </cell>
        </row>
        <row r="1627">
          <cell r="A1627" t="str">
            <v>2022M136BU_Anglo American Platinum Managed Operations</v>
          </cell>
          <cell r="B1627" t="str">
            <v>M136</v>
          </cell>
          <cell r="F1627" t="str">
            <v>Anglo American Platinum Managed Operations</v>
          </cell>
          <cell r="G1627">
            <v>2022</v>
          </cell>
          <cell r="H1627">
            <v>0.01</v>
          </cell>
        </row>
        <row r="1628">
          <cell r="A1628" t="str">
            <v>2022M137BU_Anglo American Platinum Managed Operations</v>
          </cell>
          <cell r="B1628" t="str">
            <v>M137</v>
          </cell>
          <cell r="F1628" t="str">
            <v>Anglo American Platinum Managed Operations</v>
          </cell>
          <cell r="G1628">
            <v>2022</v>
          </cell>
          <cell r="H1628">
            <v>3.0000000000000001E-3</v>
          </cell>
        </row>
        <row r="1629">
          <cell r="A1629" t="str">
            <v>2024M137BU_Anglo American Platinum Managed Operations</v>
          </cell>
          <cell r="B1629" t="str">
            <v>M137</v>
          </cell>
          <cell r="F1629" t="str">
            <v>Anglo American Platinum Managed Operations</v>
          </cell>
          <cell r="G1629">
            <v>2024</v>
          </cell>
          <cell r="H1629" t="str">
            <v>No Value</v>
          </cell>
        </row>
        <row r="1630">
          <cell r="A1630" t="str">
            <v>2022M138BU_Anglo American Platinum Managed Operations</v>
          </cell>
          <cell r="B1630" t="str">
            <v>M138</v>
          </cell>
          <cell r="F1630" t="str">
            <v>Anglo American Platinum Managed Operations</v>
          </cell>
          <cell r="G1630">
            <v>2022</v>
          </cell>
          <cell r="H1630">
            <v>8.9999999999999998E-4</v>
          </cell>
        </row>
        <row r="1631">
          <cell r="A1631" t="str">
            <v>2024M138BU_Anglo American Platinum Managed Operations</v>
          </cell>
          <cell r="B1631" t="str">
            <v>M138</v>
          </cell>
          <cell r="F1631" t="str">
            <v>Anglo American Platinum Managed Operations</v>
          </cell>
          <cell r="G1631">
            <v>2024</v>
          </cell>
          <cell r="H1631" t="str">
            <v>No Value</v>
          </cell>
        </row>
        <row r="1632">
          <cell r="A1632" t="str">
            <v>2022M139BU_Anglo American Platinum Managed Operations</v>
          </cell>
          <cell r="B1632" t="str">
            <v>M139</v>
          </cell>
          <cell r="F1632" t="str">
            <v>Anglo American Platinum Managed Operations</v>
          </cell>
          <cell r="G1632">
            <v>2022</v>
          </cell>
          <cell r="H1632">
            <v>7.0000000000000007E-2</v>
          </cell>
        </row>
        <row r="1633">
          <cell r="A1633" t="str">
            <v>2024M139BU_Anglo American Platinum Managed Operations</v>
          </cell>
          <cell r="B1633" t="str">
            <v>M139</v>
          </cell>
          <cell r="F1633" t="str">
            <v>Anglo American Platinum Managed Operations</v>
          </cell>
          <cell r="G1633">
            <v>2024</v>
          </cell>
          <cell r="H1633" t="str">
            <v>No Value</v>
          </cell>
        </row>
        <row r="1634">
          <cell r="A1634" t="str">
            <v>2024M140BU_Anglo American Platinum Managed Operations</v>
          </cell>
          <cell r="B1634" t="str">
            <v>M140</v>
          </cell>
          <cell r="F1634" t="str">
            <v>Anglo American Platinum Managed Operations</v>
          </cell>
          <cell r="G1634">
            <v>2024</v>
          </cell>
          <cell r="H1634" t="str">
            <v>No Value</v>
          </cell>
        </row>
        <row r="1635">
          <cell r="A1635" t="str">
            <v>2022M140BU_Anglo American Platinum Managed Operations</v>
          </cell>
          <cell r="B1635" t="str">
            <v>M140</v>
          </cell>
          <cell r="F1635" t="str">
            <v>Anglo American Platinum Managed Operations</v>
          </cell>
          <cell r="G1635">
            <v>2022</v>
          </cell>
          <cell r="H1635">
            <v>1.02</v>
          </cell>
        </row>
        <row r="1636">
          <cell r="A1636" t="str">
            <v>2022M141BU_Anglo American Platinum Managed Operations</v>
          </cell>
          <cell r="B1636" t="str">
            <v>M141</v>
          </cell>
          <cell r="F1636" t="str">
            <v>Anglo American Platinum Managed Operations</v>
          </cell>
          <cell r="G1636">
            <v>2022</v>
          </cell>
          <cell r="H1636">
            <v>0.26</v>
          </cell>
        </row>
        <row r="1637">
          <cell r="A1637" t="str">
            <v>2024M141BU_Anglo American Platinum Managed Operations</v>
          </cell>
          <cell r="B1637" t="str">
            <v>M141</v>
          </cell>
          <cell r="F1637" t="str">
            <v>Anglo American Platinum Managed Operations</v>
          </cell>
          <cell r="G1637">
            <v>2024</v>
          </cell>
          <cell r="H1637" t="str">
            <v>No Value</v>
          </cell>
        </row>
        <row r="1638">
          <cell r="A1638" t="str">
            <v>2024M142BU_Anglo American Platinum Managed Operations</v>
          </cell>
          <cell r="B1638" t="str">
            <v>M142</v>
          </cell>
          <cell r="F1638" t="str">
            <v>Anglo American Platinum Managed Operations</v>
          </cell>
          <cell r="G1638">
            <v>2024</v>
          </cell>
          <cell r="H1638" t="str">
            <v>No Value</v>
          </cell>
        </row>
        <row r="1639">
          <cell r="A1639" t="str">
            <v>2022M142BU_Anglo American Platinum Managed Operations</v>
          </cell>
          <cell r="B1639" t="str">
            <v>M142</v>
          </cell>
          <cell r="F1639" t="str">
            <v>Anglo American Platinum Managed Operations</v>
          </cell>
          <cell r="G1639">
            <v>2022</v>
          </cell>
          <cell r="H1639">
            <v>0.43</v>
          </cell>
        </row>
        <row r="1640">
          <cell r="A1640" t="str">
            <v>2024M328BU_Anglo American Platinum Managed Operations</v>
          </cell>
          <cell r="B1640" t="str">
            <v>M328</v>
          </cell>
          <cell r="F1640" t="str">
            <v>Anglo American Platinum Managed Operations</v>
          </cell>
          <cell r="G1640">
            <v>2024</v>
          </cell>
          <cell r="H1640" t="str">
            <v>No Value</v>
          </cell>
        </row>
        <row r="1641">
          <cell r="A1641" t="str">
            <v>2024M329BU_Anglo American Platinum Managed Operations</v>
          </cell>
          <cell r="B1641" t="str">
            <v>M329</v>
          </cell>
          <cell r="F1641" t="str">
            <v>Anglo American Platinum Managed Operations</v>
          </cell>
          <cell r="G1641">
            <v>2024</v>
          </cell>
          <cell r="H1641" t="str">
            <v>Use of Responsible Sourcing SAQs (303 requested - 89 completed) for Platinum suppliers. The SAQ contains a section on Environmental management.</v>
          </cell>
        </row>
        <row r="1642">
          <cell r="A1642" t="str">
            <v>2022M488BU_Anglo American Platinum Managed Operations</v>
          </cell>
          <cell r="B1642" t="str">
            <v>M488</v>
          </cell>
          <cell r="F1642" t="str">
            <v>Anglo American Platinum Managed Operations</v>
          </cell>
          <cell r="G1642">
            <v>2022</v>
          </cell>
          <cell r="H1642" t="str">
            <v>Refer to the "Responsible approach to taxation" section of the Sustainability report (page 117)</v>
          </cell>
        </row>
        <row r="1643">
          <cell r="A1643" t="str">
            <v>2022M489BU_Anglo American Platinum Managed Operations</v>
          </cell>
          <cell r="B1643" t="str">
            <v>M489</v>
          </cell>
          <cell r="F1643" t="str">
            <v>Anglo American Platinum Managed Operations</v>
          </cell>
          <cell r="G1643">
            <v>2022</v>
          </cell>
          <cell r="H1643" t="str">
            <v>Refer to the "Responsible approach to taxation" section of the Sustainability report (page 117)</v>
          </cell>
        </row>
        <row r="1644">
          <cell r="A1644" t="str">
            <v>2022M490BU_Anglo American Platinum Managed Operations</v>
          </cell>
          <cell r="B1644" t="str">
            <v>M490</v>
          </cell>
          <cell r="F1644" t="str">
            <v>Anglo American Platinum Managed Operations</v>
          </cell>
          <cell r="G1644">
            <v>2022</v>
          </cell>
          <cell r="H1644" t="str">
            <v>Refer to the "Responsible approach to taxation" section of the Sustainability report (page 117)</v>
          </cell>
        </row>
        <row r="1645">
          <cell r="A1645" t="str">
            <v>2024M508BU_Anglo American Platinum Managed Operations</v>
          </cell>
          <cell r="B1645" t="str">
            <v>M508</v>
          </cell>
          <cell r="F1645" t="str">
            <v>Anglo American Platinum Managed Operations</v>
          </cell>
          <cell r="G1645">
            <v>2024</v>
          </cell>
          <cell r="H1645">
            <v>3242315252</v>
          </cell>
        </row>
        <row r="1646">
          <cell r="A1646" t="str">
            <v>2022M508BU_Anglo American Platinum Managed Operations</v>
          </cell>
          <cell r="B1646" t="str">
            <v>M508</v>
          </cell>
          <cell r="F1646" t="str">
            <v>Anglo American Platinum Managed Operations</v>
          </cell>
          <cell r="G1646">
            <v>2022</v>
          </cell>
          <cell r="H1646">
            <v>19749</v>
          </cell>
        </row>
        <row r="1647">
          <cell r="A1647" t="str">
            <v>2023M508BU_Anglo American Platinum Managed Operations</v>
          </cell>
          <cell r="B1647" t="str">
            <v>M508</v>
          </cell>
          <cell r="F1647" t="str">
            <v>Anglo American Platinum Managed Operations</v>
          </cell>
          <cell r="G1647">
            <v>2023</v>
          </cell>
          <cell r="H1647">
            <v>5632865712</v>
          </cell>
        </row>
        <row r="1648">
          <cell r="A1648" t="str">
            <v>2022M509BU_Anglo American Platinum Managed Operations</v>
          </cell>
          <cell r="B1648" t="str">
            <v>M509</v>
          </cell>
          <cell r="F1648" t="str">
            <v>Anglo American Platinum Managed Operations</v>
          </cell>
          <cell r="G1648">
            <v>2022</v>
          </cell>
          <cell r="H1648">
            <v>885</v>
          </cell>
        </row>
        <row r="1649">
          <cell r="A1649" t="str">
            <v>2024M509BU_Anglo American Platinum Managed Operations</v>
          </cell>
          <cell r="B1649" t="str">
            <v>M509</v>
          </cell>
          <cell r="F1649" t="str">
            <v>Anglo American Platinum Managed Operations</v>
          </cell>
          <cell r="G1649">
            <v>2024</v>
          </cell>
          <cell r="H1649">
            <v>1263205290</v>
          </cell>
        </row>
        <row r="1650">
          <cell r="A1650" t="str">
            <v>2023M509BU_Anglo American Platinum Managed Operations</v>
          </cell>
          <cell r="B1650" t="str">
            <v>M509</v>
          </cell>
          <cell r="F1650" t="str">
            <v>Anglo American Platinum Managed Operations</v>
          </cell>
          <cell r="G1650">
            <v>2023</v>
          </cell>
          <cell r="H1650">
            <v>650420992</v>
          </cell>
        </row>
        <row r="1651">
          <cell r="A1651" t="str">
            <v>2024M510BU_Anglo American Platinum Managed Operations</v>
          </cell>
          <cell r="B1651" t="str">
            <v>M510</v>
          </cell>
          <cell r="F1651" t="str">
            <v>Anglo American Platinum Managed Operations</v>
          </cell>
          <cell r="G1651">
            <v>2024</v>
          </cell>
          <cell r="H1651">
            <v>-708953</v>
          </cell>
        </row>
        <row r="1652">
          <cell r="A1652" t="str">
            <v>2022M510BU_Anglo American Platinum Managed Operations</v>
          </cell>
          <cell r="B1652" t="str">
            <v>M510</v>
          </cell>
          <cell r="F1652" t="str">
            <v>Anglo American Platinum Managed Operations</v>
          </cell>
          <cell r="G1652">
            <v>2022</v>
          </cell>
          <cell r="H1652">
            <v>0</v>
          </cell>
        </row>
        <row r="1653">
          <cell r="A1653" t="str">
            <v>2023M510BU_Anglo American Platinum Managed Operations</v>
          </cell>
          <cell r="B1653" t="str">
            <v>M510</v>
          </cell>
          <cell r="F1653" t="str">
            <v>Anglo American Platinum Managed Operations</v>
          </cell>
          <cell r="G1653">
            <v>2023</v>
          </cell>
          <cell r="H1653">
            <v>467057</v>
          </cell>
        </row>
        <row r="1654">
          <cell r="A1654" t="str">
            <v>2024M511BU_Anglo American Platinum Managed Operations</v>
          </cell>
          <cell r="B1654" t="str">
            <v>M511</v>
          </cell>
          <cell r="F1654" t="str">
            <v>Anglo American Platinum Managed Operations</v>
          </cell>
          <cell r="G1654">
            <v>2024</v>
          </cell>
          <cell r="H1654">
            <v>0</v>
          </cell>
        </row>
        <row r="1655">
          <cell r="A1655" t="str">
            <v>2022M511BU_Anglo American Platinum Managed Operations</v>
          </cell>
          <cell r="B1655" t="str">
            <v>M511</v>
          </cell>
          <cell r="F1655" t="str">
            <v>Anglo American Platinum Managed Operations</v>
          </cell>
          <cell r="G1655">
            <v>2022</v>
          </cell>
          <cell r="H1655">
            <v>0</v>
          </cell>
        </row>
        <row r="1656">
          <cell r="A1656" t="str">
            <v>2023M511BU_Anglo American Platinum Managed Operations</v>
          </cell>
          <cell r="B1656" t="str">
            <v>M511</v>
          </cell>
          <cell r="F1656" t="str">
            <v>Anglo American Platinum Managed Operations</v>
          </cell>
          <cell r="G1656">
            <v>2023</v>
          </cell>
          <cell r="H1656">
            <v>60157</v>
          </cell>
        </row>
        <row r="1657">
          <cell r="A1657" t="str">
            <v>2023M512BU_Anglo American Platinum Managed Operations</v>
          </cell>
          <cell r="B1657" t="str">
            <v>M512</v>
          </cell>
          <cell r="F1657" t="str">
            <v>Anglo American Platinum Managed Operations</v>
          </cell>
          <cell r="G1657">
            <v>2023</v>
          </cell>
          <cell r="H1657">
            <v>214371070</v>
          </cell>
        </row>
        <row r="1658">
          <cell r="A1658" t="str">
            <v>2024M512BU_Anglo American Platinum Managed Operations</v>
          </cell>
          <cell r="B1658" t="str">
            <v>M512</v>
          </cell>
          <cell r="F1658" t="str">
            <v>Anglo American Platinum Managed Operations</v>
          </cell>
          <cell r="G1658">
            <v>2024</v>
          </cell>
          <cell r="H1658">
            <v>34609217</v>
          </cell>
        </row>
        <row r="1659">
          <cell r="A1659" t="str">
            <v>2022M512BU_Anglo American Platinum Managed Operations</v>
          </cell>
          <cell r="B1659" t="str">
            <v>M512</v>
          </cell>
          <cell r="F1659" t="str">
            <v>Anglo American Platinum Managed Operations</v>
          </cell>
          <cell r="G1659">
            <v>2022</v>
          </cell>
          <cell r="H1659">
            <v>181</v>
          </cell>
        </row>
        <row r="1660">
          <cell r="A1660" t="str">
            <v>2023M513BU_Anglo American Platinum Managed Operations</v>
          </cell>
          <cell r="B1660" t="str">
            <v>M513</v>
          </cell>
          <cell r="F1660" t="str">
            <v>Anglo American Platinum Managed Operations</v>
          </cell>
          <cell r="G1660">
            <v>2023</v>
          </cell>
          <cell r="H1660">
            <v>919316</v>
          </cell>
        </row>
        <row r="1661">
          <cell r="A1661" t="str">
            <v>2022M513BU_Anglo American Platinum Managed Operations</v>
          </cell>
          <cell r="B1661" t="str">
            <v>M513</v>
          </cell>
          <cell r="F1661" t="str">
            <v>Anglo American Platinum Managed Operations</v>
          </cell>
          <cell r="G1661">
            <v>2022</v>
          </cell>
          <cell r="H1661">
            <v>0</v>
          </cell>
        </row>
        <row r="1662">
          <cell r="A1662" t="str">
            <v>2024M513BU_Anglo American Platinum Managed Operations</v>
          </cell>
          <cell r="B1662" t="str">
            <v>M513</v>
          </cell>
          <cell r="F1662" t="str">
            <v>Anglo American Platinum Managed Operations</v>
          </cell>
          <cell r="G1662">
            <v>2024</v>
          </cell>
          <cell r="H1662">
            <v>122506</v>
          </cell>
        </row>
        <row r="1663">
          <cell r="A1663" t="str">
            <v>2023M514BU_Anglo American Platinum Managed Operations</v>
          </cell>
          <cell r="B1663" t="str">
            <v>M514</v>
          </cell>
          <cell r="F1663" t="str">
            <v>Anglo American Platinum Managed Operations</v>
          </cell>
          <cell r="G1663">
            <v>2023</v>
          </cell>
          <cell r="H1663">
            <v>5811608</v>
          </cell>
        </row>
        <row r="1664">
          <cell r="A1664" t="str">
            <v>2024M514BU_Anglo American Platinum Managed Operations</v>
          </cell>
          <cell r="B1664" t="str">
            <v>M514</v>
          </cell>
          <cell r="F1664" t="str">
            <v>Anglo American Platinum Managed Operations</v>
          </cell>
          <cell r="G1664">
            <v>2024</v>
          </cell>
          <cell r="H1664">
            <v>-8677639</v>
          </cell>
        </row>
        <row r="1665">
          <cell r="A1665" t="str">
            <v>2022M514BU_Anglo American Platinum Managed Operations</v>
          </cell>
          <cell r="B1665" t="str">
            <v>M514</v>
          </cell>
          <cell r="F1665" t="str">
            <v>Anglo American Platinum Managed Operations</v>
          </cell>
          <cell r="G1665">
            <v>2022</v>
          </cell>
          <cell r="H1665">
            <v>7</v>
          </cell>
        </row>
        <row r="1666">
          <cell r="A1666" t="str">
            <v>2023M515BU_Anglo American Platinum Managed Operations</v>
          </cell>
          <cell r="B1666" t="str">
            <v>M515</v>
          </cell>
          <cell r="F1666" t="str">
            <v>Anglo American Platinum Managed Operations</v>
          </cell>
          <cell r="G1666">
            <v>2023</v>
          </cell>
          <cell r="H1666">
            <v>7417224</v>
          </cell>
        </row>
        <row r="1667">
          <cell r="A1667" t="str">
            <v>2022M515BU_Anglo American Platinum Managed Operations</v>
          </cell>
          <cell r="B1667" t="str">
            <v>M515</v>
          </cell>
          <cell r="F1667" t="str">
            <v>Anglo American Platinum Managed Operations</v>
          </cell>
          <cell r="G1667">
            <v>2022</v>
          </cell>
          <cell r="H1667">
            <v>3</v>
          </cell>
        </row>
        <row r="1668">
          <cell r="A1668" t="str">
            <v>2024M515BU_Anglo American Platinum Managed Operations</v>
          </cell>
          <cell r="B1668" t="str">
            <v>M515</v>
          </cell>
          <cell r="F1668" t="str">
            <v>Anglo American Platinum Managed Operations</v>
          </cell>
          <cell r="G1668">
            <v>2024</v>
          </cell>
          <cell r="H1668">
            <v>1296151</v>
          </cell>
        </row>
        <row r="1669">
          <cell r="A1669" t="str">
            <v>2022M516BU_Anglo American Platinum Managed Operations</v>
          </cell>
          <cell r="B1669" t="str">
            <v>M516</v>
          </cell>
          <cell r="F1669" t="str">
            <v>Anglo American Platinum Managed Operations</v>
          </cell>
          <cell r="G1669">
            <v>2022</v>
          </cell>
          <cell r="H1669">
            <v>1589</v>
          </cell>
        </row>
        <row r="1670">
          <cell r="A1670" t="str">
            <v>2024M516BU_Anglo American Platinum Managed Operations</v>
          </cell>
          <cell r="B1670" t="str">
            <v>M516</v>
          </cell>
          <cell r="F1670" t="str">
            <v>Anglo American Platinum Managed Operations</v>
          </cell>
          <cell r="G1670">
            <v>2024</v>
          </cell>
          <cell r="H1670">
            <v>461707759</v>
          </cell>
        </row>
        <row r="1671">
          <cell r="A1671" t="str">
            <v>2023M516BU_Anglo American Platinum Managed Operations</v>
          </cell>
          <cell r="B1671" t="str">
            <v>M516</v>
          </cell>
          <cell r="F1671" t="str">
            <v>Anglo American Platinum Managed Operations</v>
          </cell>
          <cell r="G1671">
            <v>2023</v>
          </cell>
          <cell r="H1671">
            <v>629205646</v>
          </cell>
        </row>
        <row r="1672">
          <cell r="A1672" t="str">
            <v>2024M517BU_Anglo American Platinum Managed Operations</v>
          </cell>
          <cell r="B1672" t="str">
            <v>M517</v>
          </cell>
          <cell r="F1672" t="str">
            <v>Anglo American Platinum Managed Operations</v>
          </cell>
          <cell r="G1672">
            <v>2024</v>
          </cell>
          <cell r="H1672">
            <v>1490760921</v>
          </cell>
        </row>
        <row r="1673">
          <cell r="A1673" t="str">
            <v>2022M517BU_Anglo American Platinum Managed Operations</v>
          </cell>
          <cell r="B1673" t="str">
            <v>M517</v>
          </cell>
          <cell r="F1673" t="str">
            <v>Anglo American Platinum Managed Operations</v>
          </cell>
          <cell r="G1673">
            <v>2022</v>
          </cell>
          <cell r="H1673">
            <v>17084</v>
          </cell>
        </row>
        <row r="1674">
          <cell r="A1674" t="str">
            <v>2023M517BU_Anglo American Platinum Managed Operations</v>
          </cell>
          <cell r="B1674" t="str">
            <v>M517</v>
          </cell>
          <cell r="F1674" t="str">
            <v>Anglo American Platinum Managed Operations</v>
          </cell>
          <cell r="G1674">
            <v>2023</v>
          </cell>
          <cell r="H1674">
            <v>4124185629</v>
          </cell>
        </row>
        <row r="1675">
          <cell r="A1675" t="str">
            <v>2023M518BU_Anglo American Platinum Managed Operations</v>
          </cell>
          <cell r="B1675" t="str">
            <v>M518</v>
          </cell>
          <cell r="F1675" t="str">
            <v>Anglo American Platinum Managed Operations</v>
          </cell>
          <cell r="G1675">
            <v>2023</v>
          </cell>
          <cell r="H1675">
            <v>204189821</v>
          </cell>
        </row>
        <row r="1676">
          <cell r="A1676" t="str">
            <v>2024M518BU_Anglo American Platinum Managed Operations</v>
          </cell>
          <cell r="B1676" t="str">
            <v>M518</v>
          </cell>
          <cell r="F1676" t="str">
            <v>Anglo American Platinum Managed Operations</v>
          </cell>
          <cell r="G1676">
            <v>2024</v>
          </cell>
          <cell r="H1676">
            <v>4072066840</v>
          </cell>
        </row>
        <row r="1677">
          <cell r="A1677" t="str">
            <v>2022M518BU_Anglo American Platinum Managed Operations</v>
          </cell>
          <cell r="B1677" t="str">
            <v>M518</v>
          </cell>
          <cell r="F1677" t="str">
            <v>Anglo American Platinum Managed Operations</v>
          </cell>
          <cell r="G1677">
            <v>2022</v>
          </cell>
          <cell r="H1677">
            <v>218</v>
          </cell>
        </row>
        <row r="1678">
          <cell r="A1678" t="str">
            <v>2024M519BU_Anglo American Platinum Managed Operations</v>
          </cell>
          <cell r="B1678" t="str">
            <v>M519</v>
          </cell>
          <cell r="F1678" t="str">
            <v>Anglo American Platinum Managed Operations</v>
          </cell>
          <cell r="G1678">
            <v>2024</v>
          </cell>
          <cell r="H1678">
            <v>514770114</v>
          </cell>
        </row>
        <row r="1679">
          <cell r="A1679" t="str">
            <v>2022M519BU_Anglo American Platinum Managed Operations</v>
          </cell>
          <cell r="B1679" t="str">
            <v>M519</v>
          </cell>
          <cell r="F1679" t="str">
            <v>Anglo American Platinum Managed Operations</v>
          </cell>
          <cell r="G1679">
            <v>2022</v>
          </cell>
          <cell r="H1679">
            <v>218</v>
          </cell>
        </row>
        <row r="1680">
          <cell r="A1680" t="str">
            <v>2023M519BU_Anglo American Platinum Managed Operations</v>
          </cell>
          <cell r="B1680" t="str">
            <v>M519</v>
          </cell>
          <cell r="F1680" t="str">
            <v>Anglo American Platinum Managed Operations</v>
          </cell>
          <cell r="G1680">
            <v>2023</v>
          </cell>
          <cell r="H1680">
            <v>204189821</v>
          </cell>
        </row>
        <row r="1681">
          <cell r="A1681" t="str">
            <v>2022M520BU_Anglo American Platinum Managed Operations</v>
          </cell>
          <cell r="B1681" t="str">
            <v>M520</v>
          </cell>
          <cell r="F1681" t="str">
            <v>Anglo American Platinum Managed Operations</v>
          </cell>
          <cell r="G1681">
            <v>2022</v>
          </cell>
          <cell r="H1681">
            <v>0</v>
          </cell>
        </row>
        <row r="1682">
          <cell r="A1682" t="str">
            <v>2024M520BU_Anglo American Platinum Managed Operations</v>
          </cell>
          <cell r="B1682" t="str">
            <v>M520</v>
          </cell>
          <cell r="F1682" t="str">
            <v>Anglo American Platinum Managed Operations</v>
          </cell>
          <cell r="G1682">
            <v>2024</v>
          </cell>
          <cell r="H1682">
            <v>3328896696</v>
          </cell>
        </row>
        <row r="1683">
          <cell r="A1683" t="str">
            <v>2023M520BU_Anglo American Platinum Managed Operations</v>
          </cell>
          <cell r="B1683" t="str">
            <v>M520</v>
          </cell>
          <cell r="F1683" t="str">
            <v>Anglo American Platinum Managed Operations</v>
          </cell>
          <cell r="G1683">
            <v>2023</v>
          </cell>
          <cell r="H1683">
            <v>0</v>
          </cell>
        </row>
        <row r="1684">
          <cell r="A1684" t="str">
            <v>2022M49BU_Anglo American Platinum Managed Operations</v>
          </cell>
          <cell r="B1684" t="str">
            <v>M49</v>
          </cell>
          <cell r="F1684" t="str">
            <v>Anglo American Platinum Managed Operations</v>
          </cell>
          <cell r="G1684">
            <v>2022</v>
          </cell>
          <cell r="H1684">
            <v>0</v>
          </cell>
        </row>
        <row r="1685">
          <cell r="A1685" t="str">
            <v>2024M49BU_Anglo American Platinum Managed Operations</v>
          </cell>
          <cell r="B1685" t="str">
            <v>M49</v>
          </cell>
          <cell r="F1685" t="str">
            <v>Anglo American Platinum Managed Operations</v>
          </cell>
          <cell r="G1685">
            <v>2024</v>
          </cell>
          <cell r="H1685">
            <v>0</v>
          </cell>
        </row>
        <row r="1686">
          <cell r="A1686" t="str">
            <v>2023M49BU_Anglo American Platinum Managed Operations</v>
          </cell>
          <cell r="B1686" t="str">
            <v>M49</v>
          </cell>
          <cell r="F1686" t="str">
            <v>Anglo American Platinum Managed Operations</v>
          </cell>
          <cell r="G1686">
            <v>2023</v>
          </cell>
          <cell r="H1686">
            <v>0</v>
          </cell>
        </row>
        <row r="1687">
          <cell r="A1687" t="str">
            <v>2024M50BU_Anglo American Platinum Managed Operations</v>
          </cell>
          <cell r="B1687" t="str">
            <v>M50</v>
          </cell>
          <cell r="F1687" t="str">
            <v>Anglo American Platinum Managed Operations</v>
          </cell>
          <cell r="G1687">
            <v>2024</v>
          </cell>
          <cell r="H1687">
            <v>155.6</v>
          </cell>
        </row>
        <row r="1688">
          <cell r="A1688" t="str">
            <v>2023M50BU_Anglo American Platinum Managed Operations</v>
          </cell>
          <cell r="B1688" t="str">
            <v>M50</v>
          </cell>
          <cell r="F1688" t="str">
            <v>Anglo American Platinum Managed Operations</v>
          </cell>
          <cell r="G1688">
            <v>2023</v>
          </cell>
          <cell r="H1688">
            <v>295.5</v>
          </cell>
        </row>
        <row r="1689">
          <cell r="A1689" t="str">
            <v>2022M50BU_Anglo American Platinum Managed Operations</v>
          </cell>
          <cell r="B1689" t="str">
            <v>M50</v>
          </cell>
          <cell r="F1689" t="str">
            <v>Anglo American Platinum Managed Operations</v>
          </cell>
          <cell r="G1689">
            <v>2022</v>
          </cell>
          <cell r="H1689">
            <v>209</v>
          </cell>
        </row>
        <row r="1690">
          <cell r="A1690" t="str">
            <v>2023M51BU_Anglo American Platinum Managed Operations</v>
          </cell>
          <cell r="B1690" t="str">
            <v>M51</v>
          </cell>
          <cell r="F1690" t="str">
            <v>Anglo American Platinum Managed Operations</v>
          </cell>
          <cell r="G1690">
            <v>2023</v>
          </cell>
          <cell r="H1690">
            <v>63</v>
          </cell>
        </row>
        <row r="1691">
          <cell r="A1691" t="str">
            <v>2024M51BU_Anglo American Platinum Managed Operations</v>
          </cell>
          <cell r="B1691" t="str">
            <v>M51</v>
          </cell>
          <cell r="F1691" t="str">
            <v>Anglo American Platinum Managed Operations</v>
          </cell>
          <cell r="G1691">
            <v>2024</v>
          </cell>
          <cell r="H1691">
            <v>31</v>
          </cell>
        </row>
        <row r="1692">
          <cell r="A1692" t="str">
            <v>2022M51BU_Anglo American Platinum Managed Operations</v>
          </cell>
          <cell r="B1692" t="str">
            <v>M51</v>
          </cell>
          <cell r="F1692" t="str">
            <v>Anglo American Platinum Managed Operations</v>
          </cell>
          <cell r="G1692">
            <v>2022</v>
          </cell>
          <cell r="H1692">
            <v>44</v>
          </cell>
        </row>
        <row r="1693">
          <cell r="A1693" t="str">
            <v>2023M289BU_Anglo American Platinum Managed Operations</v>
          </cell>
          <cell r="B1693" t="str">
            <v>M289</v>
          </cell>
          <cell r="F1693" t="str">
            <v>Anglo American Platinum Managed Operations</v>
          </cell>
          <cell r="G1693">
            <v>2023</v>
          </cell>
          <cell r="H1693">
            <v>2.61</v>
          </cell>
        </row>
        <row r="1694">
          <cell r="A1694" t="str">
            <v>2022M289BU_Anglo American Platinum Managed Operations</v>
          </cell>
          <cell r="B1694" t="str">
            <v>M289</v>
          </cell>
          <cell r="F1694" t="str">
            <v>Anglo American Platinum Managed Operations</v>
          </cell>
          <cell r="G1694">
            <v>2022</v>
          </cell>
          <cell r="H1694">
            <v>6.4000000000000003E-3</v>
          </cell>
        </row>
        <row r="1695">
          <cell r="A1695" t="str">
            <v>2023M290BU_Anglo American Platinum Managed Operations</v>
          </cell>
          <cell r="B1695" t="str">
            <v>M290</v>
          </cell>
          <cell r="F1695" t="str">
            <v>Anglo American Platinum Managed Operations</v>
          </cell>
          <cell r="G1695">
            <v>2023</v>
          </cell>
          <cell r="H1695">
            <v>2.2799999999999998</v>
          </cell>
        </row>
        <row r="1696">
          <cell r="A1696" t="str">
            <v>2022M290BU_Anglo American Platinum Managed Operations</v>
          </cell>
          <cell r="B1696" t="str">
            <v>M290</v>
          </cell>
          <cell r="F1696" t="str">
            <v>Anglo American Platinum Managed Operations</v>
          </cell>
          <cell r="G1696">
            <v>2022</v>
          </cell>
          <cell r="H1696">
            <v>2.18E-2</v>
          </cell>
        </row>
        <row r="1697">
          <cell r="A1697" t="str">
            <v>2024M751BU_Anglo American Platinum Managed Operations</v>
          </cell>
          <cell r="B1697" t="str">
            <v>M751</v>
          </cell>
          <cell r="F1697" t="str">
            <v>Anglo American Platinum Managed Operations</v>
          </cell>
          <cell r="G1697">
            <v>2024</v>
          </cell>
          <cell r="H1697">
            <v>0.43790000000000001</v>
          </cell>
        </row>
        <row r="1698">
          <cell r="A1698" t="str">
            <v>2022M751BU_Anglo American Platinum Managed Operations</v>
          </cell>
          <cell r="B1698" t="str">
            <v>M751</v>
          </cell>
          <cell r="F1698" t="str">
            <v>Anglo American Platinum Managed Operations</v>
          </cell>
          <cell r="G1698">
            <v>2022</v>
          </cell>
          <cell r="H1698">
            <v>0.38</v>
          </cell>
        </row>
        <row r="1699">
          <cell r="A1699" t="str">
            <v>2023M751BU_Anglo American Platinum Managed Operations</v>
          </cell>
          <cell r="B1699" t="str">
            <v>M751</v>
          </cell>
          <cell r="F1699" t="str">
            <v>Anglo American Platinum Managed Operations</v>
          </cell>
          <cell r="G1699">
            <v>2023</v>
          </cell>
          <cell r="H1699">
            <v>0.42</v>
          </cell>
        </row>
        <row r="1700">
          <cell r="A1700" t="str">
            <v>2023M752BU_Anglo American Platinum Managed Operations</v>
          </cell>
          <cell r="B1700" t="str">
            <v>M752</v>
          </cell>
          <cell r="F1700" t="str">
            <v>Anglo American Platinum Managed Operations</v>
          </cell>
          <cell r="G1700">
            <v>2023</v>
          </cell>
          <cell r="H1700">
            <v>0.27700000000000002</v>
          </cell>
        </row>
        <row r="1701">
          <cell r="A1701" t="str">
            <v>2022M752BU_Anglo American Platinum Managed Operations</v>
          </cell>
          <cell r="B1701" t="str">
            <v>M752</v>
          </cell>
          <cell r="F1701" t="str">
            <v>Anglo American Platinum Managed Operations</v>
          </cell>
          <cell r="G1701">
            <v>2022</v>
          </cell>
          <cell r="H1701">
            <v>0.248</v>
          </cell>
        </row>
        <row r="1702">
          <cell r="A1702" t="str">
            <v>2024M752BU_Anglo American Platinum Managed Operations</v>
          </cell>
          <cell r="B1702" t="str">
            <v>M752</v>
          </cell>
          <cell r="F1702" t="str">
            <v>Anglo American Platinum Managed Operations</v>
          </cell>
          <cell r="G1702">
            <v>2024</v>
          </cell>
          <cell r="H1702">
            <v>0.28299999999999997</v>
          </cell>
        </row>
        <row r="1703">
          <cell r="A1703" t="str">
            <v>2023M753BU_Anglo American Platinum Managed Operations</v>
          </cell>
          <cell r="B1703" t="str">
            <v>M753</v>
          </cell>
          <cell r="F1703" t="str">
            <v>Anglo American Platinum Managed Operations</v>
          </cell>
          <cell r="G1703">
            <v>2023</v>
          </cell>
          <cell r="H1703">
            <v>1.61</v>
          </cell>
        </row>
        <row r="1704">
          <cell r="A1704" t="str">
            <v>2024M753BU_Anglo American Platinum Managed Operations</v>
          </cell>
          <cell r="B1704" t="str">
            <v>M753</v>
          </cell>
          <cell r="F1704" t="str">
            <v>Anglo American Platinum Managed Operations</v>
          </cell>
          <cell r="G1704">
            <v>2024</v>
          </cell>
          <cell r="H1704">
            <v>1.55</v>
          </cell>
        </row>
        <row r="1705">
          <cell r="A1705" t="str">
            <v>2022M753BU_Anglo American Platinum Managed Operations</v>
          </cell>
          <cell r="B1705" t="str">
            <v>M753</v>
          </cell>
          <cell r="F1705" t="str">
            <v>Anglo American Platinum Managed Operations</v>
          </cell>
          <cell r="G1705">
            <v>2022</v>
          </cell>
          <cell r="H1705">
            <v>1.73</v>
          </cell>
        </row>
        <row r="1706">
          <cell r="A1706" t="str">
            <v>2022M191BU_Anglo American Platinum Managed Operations</v>
          </cell>
          <cell r="B1706" t="str">
            <v>M191</v>
          </cell>
          <cell r="F1706" t="str">
            <v>Anglo American Platinum Managed Operations</v>
          </cell>
          <cell r="G1706">
            <v>2022</v>
          </cell>
          <cell r="H1706">
            <v>1.6</v>
          </cell>
        </row>
        <row r="1707">
          <cell r="A1707" t="str">
            <v>2024M191BU_Anglo American Platinum Managed Operations</v>
          </cell>
          <cell r="B1707" t="str">
            <v>M191</v>
          </cell>
          <cell r="F1707" t="str">
            <v>Anglo American Platinum Managed Operations</v>
          </cell>
          <cell r="G1707">
            <v>2024</v>
          </cell>
          <cell r="H1707" t="str">
            <v>No Value</v>
          </cell>
        </row>
        <row r="1708">
          <cell r="A1708" t="str">
            <v>2023M191BU_Anglo American Platinum Managed Operations</v>
          </cell>
          <cell r="B1708" t="str">
            <v>M191</v>
          </cell>
          <cell r="F1708" t="str">
            <v>Anglo American Platinum Managed Operations</v>
          </cell>
          <cell r="G1708">
            <v>2023</v>
          </cell>
          <cell r="H1708">
            <v>2.4</v>
          </cell>
        </row>
        <row r="1709">
          <cell r="A1709" t="str">
            <v>2024M192BU_Anglo American Platinum Managed Operations</v>
          </cell>
          <cell r="B1709" t="str">
            <v>M192</v>
          </cell>
          <cell r="F1709" t="str">
            <v>Anglo American Platinum Managed Operations</v>
          </cell>
          <cell r="G1709">
            <v>2024</v>
          </cell>
          <cell r="H1709">
            <v>2428</v>
          </cell>
        </row>
        <row r="1710">
          <cell r="A1710" t="str">
            <v>2023M192BU_Anglo American Platinum Managed Operations</v>
          </cell>
          <cell r="B1710" t="str">
            <v>M192</v>
          </cell>
          <cell r="F1710" t="str">
            <v>Anglo American Platinum Managed Operations</v>
          </cell>
          <cell r="G1710">
            <v>2023</v>
          </cell>
          <cell r="H1710">
            <v>22177</v>
          </cell>
        </row>
        <row r="1711">
          <cell r="A1711" t="str">
            <v>2023M193BU_Anglo American Platinum Managed Operations</v>
          </cell>
          <cell r="B1711" t="str">
            <v>M193</v>
          </cell>
          <cell r="F1711" t="str">
            <v>Anglo American Platinum Managed Operations</v>
          </cell>
          <cell r="G1711">
            <v>2023</v>
          </cell>
          <cell r="H1711">
            <v>7954</v>
          </cell>
        </row>
        <row r="1712">
          <cell r="A1712" t="str">
            <v>2022M193BU_Anglo American Platinum Managed Operations</v>
          </cell>
          <cell r="B1712" t="str">
            <v>M193</v>
          </cell>
          <cell r="F1712" t="str">
            <v>Anglo American Platinum Managed Operations</v>
          </cell>
          <cell r="G1712">
            <v>2022</v>
          </cell>
          <cell r="H1712">
            <v>3093</v>
          </cell>
        </row>
        <row r="1713">
          <cell r="A1713" t="str">
            <v>2024M193BU_Anglo American Platinum Managed Operations</v>
          </cell>
          <cell r="B1713" t="str">
            <v>M193</v>
          </cell>
          <cell r="F1713" t="str">
            <v>Anglo American Platinum Managed Operations</v>
          </cell>
          <cell r="G1713">
            <v>2024</v>
          </cell>
          <cell r="H1713">
            <v>9407</v>
          </cell>
        </row>
        <row r="1714">
          <cell r="A1714" t="str">
            <v>2022M194BU_Anglo American Platinum Managed Operations</v>
          </cell>
          <cell r="B1714" t="str">
            <v>M194</v>
          </cell>
          <cell r="F1714" t="str">
            <v>Anglo American Platinum Managed Operations</v>
          </cell>
          <cell r="G1714">
            <v>2022</v>
          </cell>
          <cell r="H1714">
            <v>21807</v>
          </cell>
        </row>
        <row r="1715">
          <cell r="A1715" t="str">
            <v>2024M194BU_Anglo American Platinum Managed Operations</v>
          </cell>
          <cell r="B1715" t="str">
            <v>M194</v>
          </cell>
          <cell r="F1715" t="str">
            <v>Anglo American Platinum Managed Operations</v>
          </cell>
          <cell r="G1715">
            <v>2024</v>
          </cell>
          <cell r="H1715">
            <v>20724</v>
          </cell>
        </row>
        <row r="1716">
          <cell r="A1716" t="str">
            <v>2023M194BU_Anglo American Platinum Managed Operations</v>
          </cell>
          <cell r="B1716" t="str">
            <v>M194</v>
          </cell>
          <cell r="F1716" t="str">
            <v>Anglo American Platinum Managed Operations</v>
          </cell>
          <cell r="G1716">
            <v>2023</v>
          </cell>
          <cell r="H1716">
            <v>22177</v>
          </cell>
        </row>
        <row r="1717">
          <cell r="A1717" t="str">
            <v>2022M173BU_Anglo American Platinum Managed Operations</v>
          </cell>
          <cell r="B1717" t="str">
            <v>M173</v>
          </cell>
          <cell r="F1717" t="str">
            <v>Anglo American Platinum Managed Operations</v>
          </cell>
          <cell r="G1717">
            <v>2022</v>
          </cell>
          <cell r="H1717">
            <v>0.19</v>
          </cell>
        </row>
        <row r="1718">
          <cell r="A1718" t="str">
            <v>2023M173BU_Anglo American Platinum Managed Operations</v>
          </cell>
          <cell r="B1718" t="str">
            <v>M173</v>
          </cell>
          <cell r="F1718" t="str">
            <v>Anglo American Platinum Managed Operations</v>
          </cell>
          <cell r="G1718">
            <v>2023</v>
          </cell>
          <cell r="H1718">
            <v>9</v>
          </cell>
        </row>
        <row r="1719">
          <cell r="A1719" t="str">
            <v>2022M176BU_Anglo American Platinum Managed Operations</v>
          </cell>
          <cell r="B1719" t="str">
            <v>M176</v>
          </cell>
          <cell r="F1719" t="str">
            <v>Anglo American Platinum Managed Operations</v>
          </cell>
          <cell r="G1719">
            <v>2022</v>
          </cell>
          <cell r="H1719">
            <v>594</v>
          </cell>
        </row>
        <row r="1720">
          <cell r="A1720" t="str">
            <v>2023M176BU_Anglo American Platinum Managed Operations</v>
          </cell>
          <cell r="B1720" t="str">
            <v>M176</v>
          </cell>
          <cell r="F1720" t="str">
            <v>Anglo American Platinum Managed Operations</v>
          </cell>
          <cell r="G1720">
            <v>2023</v>
          </cell>
          <cell r="H1720">
            <v>92</v>
          </cell>
        </row>
        <row r="1721">
          <cell r="A1721" t="str">
            <v>2022M177BU_Anglo American Platinum Managed Operations</v>
          </cell>
          <cell r="B1721" t="str">
            <v>M177</v>
          </cell>
          <cell r="F1721" t="str">
            <v>Anglo American Platinum Managed Operations</v>
          </cell>
          <cell r="G1721">
            <v>2022</v>
          </cell>
          <cell r="H1721">
            <v>7</v>
          </cell>
        </row>
        <row r="1722">
          <cell r="A1722" t="str">
            <v>2023M177BU_Anglo American Platinum Managed Operations</v>
          </cell>
          <cell r="B1722" t="str">
            <v>M177</v>
          </cell>
          <cell r="F1722" t="str">
            <v>Anglo American Platinum Managed Operations</v>
          </cell>
          <cell r="G1722">
            <v>2023</v>
          </cell>
          <cell r="H1722">
            <v>7</v>
          </cell>
        </row>
        <row r="1723">
          <cell r="A1723" t="str">
            <v>2023M178BU_Anglo American Platinum Managed Operations</v>
          </cell>
          <cell r="B1723" t="str">
            <v>M178</v>
          </cell>
          <cell r="F1723" t="str">
            <v>Anglo American Platinum Managed Operations</v>
          </cell>
          <cell r="G1723">
            <v>2023</v>
          </cell>
          <cell r="H1723">
            <v>64157</v>
          </cell>
        </row>
        <row r="1724">
          <cell r="A1724" t="str">
            <v>2022M179BU_Anglo American Platinum Managed Operations</v>
          </cell>
          <cell r="B1724" t="str">
            <v>M179</v>
          </cell>
          <cell r="F1724" t="str">
            <v>Anglo American Platinum Managed Operations</v>
          </cell>
          <cell r="G1724">
            <v>2022</v>
          </cell>
          <cell r="H1724">
            <v>0</v>
          </cell>
        </row>
        <row r="1725">
          <cell r="A1725" t="str">
            <v>2023M179BU_Anglo American Platinum Managed Operations</v>
          </cell>
          <cell r="B1725" t="str">
            <v>M179</v>
          </cell>
          <cell r="F1725" t="str">
            <v>Anglo American Platinum Managed Operations</v>
          </cell>
          <cell r="G1725">
            <v>2023</v>
          </cell>
          <cell r="H1725">
            <v>1457</v>
          </cell>
        </row>
        <row r="1726">
          <cell r="A1726" t="str">
            <v>2023M190BU_Anglo American Platinum Managed Operations</v>
          </cell>
          <cell r="B1726" t="str">
            <v>M190</v>
          </cell>
          <cell r="F1726" t="str">
            <v>Anglo American Platinum Managed Operations</v>
          </cell>
          <cell r="G1726">
            <v>2023</v>
          </cell>
          <cell r="H1726">
            <v>6.8</v>
          </cell>
        </row>
        <row r="1727">
          <cell r="A1727" t="str">
            <v>2022M190BU_Anglo American Platinum Managed Operations</v>
          </cell>
          <cell r="B1727" t="str">
            <v>M190</v>
          </cell>
          <cell r="F1727" t="str">
            <v>Anglo American Platinum Managed Operations</v>
          </cell>
          <cell r="G1727">
            <v>2022</v>
          </cell>
          <cell r="H1727">
            <v>6.2</v>
          </cell>
        </row>
        <row r="1728">
          <cell r="A1728" t="str">
            <v>2023M197BU_Anglo American Platinum Managed Operations</v>
          </cell>
          <cell r="B1728" t="str">
            <v>M197</v>
          </cell>
          <cell r="F1728" t="str">
            <v>Anglo American Platinum Managed Operations</v>
          </cell>
          <cell r="G1728">
            <v>2023</v>
          </cell>
          <cell r="H1728">
            <v>22334</v>
          </cell>
        </row>
        <row r="1729">
          <cell r="A1729" t="str">
            <v>2024M197BU_Anglo American Platinum Managed Operations</v>
          </cell>
          <cell r="B1729" t="str">
            <v>M197</v>
          </cell>
          <cell r="F1729" t="str">
            <v>Anglo American Platinum Managed Operations</v>
          </cell>
          <cell r="G1729">
            <v>2024</v>
          </cell>
          <cell r="H1729" t="str">
            <v>No Value</v>
          </cell>
        </row>
        <row r="1730">
          <cell r="A1730" t="str">
            <v>2022M197BU_Anglo American Platinum Managed Operations</v>
          </cell>
          <cell r="B1730" t="str">
            <v>M197</v>
          </cell>
          <cell r="F1730" t="str">
            <v>Anglo American Platinum Managed Operations</v>
          </cell>
          <cell r="G1730">
            <v>2022</v>
          </cell>
          <cell r="H1730">
            <v>21724</v>
          </cell>
        </row>
        <row r="1731">
          <cell r="A1731" t="str">
            <v>2024M198BU_Anglo American Platinum Managed Operations</v>
          </cell>
          <cell r="B1731" t="str">
            <v>M198</v>
          </cell>
          <cell r="F1731" t="str">
            <v>Anglo American Platinum Managed Operations</v>
          </cell>
          <cell r="G1731">
            <v>2024</v>
          </cell>
          <cell r="H1731" t="str">
            <v>No Value</v>
          </cell>
        </row>
        <row r="1732">
          <cell r="A1732" t="str">
            <v>2024M201BU_Anglo American Platinum Managed Operations</v>
          </cell>
          <cell r="B1732" t="str">
            <v>M201</v>
          </cell>
          <cell r="F1732" t="str">
            <v>Anglo American Platinum Managed Operations</v>
          </cell>
          <cell r="G1732">
            <v>2024</v>
          </cell>
          <cell r="H1732" t="str">
            <v>No Value</v>
          </cell>
        </row>
        <row r="1733">
          <cell r="A1733" t="str">
            <v>2024M202BU_Anglo American Platinum Managed Operations</v>
          </cell>
          <cell r="B1733" t="str">
            <v>M202</v>
          </cell>
          <cell r="F1733" t="str">
            <v>Anglo American Platinum Managed Operations</v>
          </cell>
          <cell r="G1733">
            <v>2024</v>
          </cell>
          <cell r="H1733" t="str">
            <v>No Value</v>
          </cell>
        </row>
        <row r="1734">
          <cell r="A1734" t="str">
            <v>2024M204BU_Anglo American Platinum Managed Operations</v>
          </cell>
          <cell r="B1734" t="str">
            <v>M204</v>
          </cell>
          <cell r="F1734" t="str">
            <v>Anglo American Platinum Managed Operations</v>
          </cell>
          <cell r="G1734">
            <v>2024</v>
          </cell>
          <cell r="H1734" t="str">
            <v>No Value</v>
          </cell>
        </row>
        <row r="1735">
          <cell r="A1735" t="str">
            <v>2024M205BU_Anglo American Platinum Managed Operations</v>
          </cell>
          <cell r="B1735" t="str">
            <v>M205</v>
          </cell>
          <cell r="F1735" t="str">
            <v>Anglo American Platinum Managed Operations</v>
          </cell>
          <cell r="G1735">
            <v>2024</v>
          </cell>
          <cell r="H1735" t="str">
            <v>No Value</v>
          </cell>
        </row>
        <row r="1736">
          <cell r="A1736" t="str">
            <v>2024M207BU_Anglo American Platinum Managed Operations</v>
          </cell>
          <cell r="B1736" t="str">
            <v>M207</v>
          </cell>
          <cell r="F1736" t="str">
            <v>Anglo American Platinum Managed Operations</v>
          </cell>
          <cell r="G1736">
            <v>2024</v>
          </cell>
          <cell r="H1736" t="str">
            <v>No Value</v>
          </cell>
        </row>
        <row r="1737">
          <cell r="A1737" t="str">
            <v>2024M208BU_Anglo American Platinum Managed Operations</v>
          </cell>
          <cell r="B1737" t="str">
            <v>M208</v>
          </cell>
          <cell r="F1737" t="str">
            <v>Anglo American Platinum Managed Operations</v>
          </cell>
          <cell r="G1737">
            <v>2024</v>
          </cell>
          <cell r="H1737" t="str">
            <v>No Value</v>
          </cell>
        </row>
        <row r="1738">
          <cell r="A1738" t="str">
            <v>2024M209BU_Anglo American Platinum Managed Operations</v>
          </cell>
          <cell r="B1738" t="str">
            <v>M209</v>
          </cell>
          <cell r="F1738" t="str">
            <v>Anglo American Platinum Managed Operations</v>
          </cell>
          <cell r="G1738">
            <v>2024</v>
          </cell>
          <cell r="H1738" t="str">
            <v>No Value</v>
          </cell>
        </row>
        <row r="1739">
          <cell r="A1739" t="str">
            <v>2023M209BU_Anglo American Platinum Managed Operations</v>
          </cell>
          <cell r="B1739" t="str">
            <v>M209</v>
          </cell>
          <cell r="F1739" t="str">
            <v>Anglo American Platinum Managed Operations</v>
          </cell>
          <cell r="G1739">
            <v>2023</v>
          </cell>
          <cell r="H1739">
            <v>27</v>
          </cell>
        </row>
        <row r="1740">
          <cell r="A1740" t="str">
            <v>2024M210BU_Anglo American Platinum Managed Operations</v>
          </cell>
          <cell r="B1740" t="str">
            <v>M210</v>
          </cell>
          <cell r="F1740" t="str">
            <v>Anglo American Platinum Managed Operations</v>
          </cell>
          <cell r="G1740">
            <v>2024</v>
          </cell>
          <cell r="H1740" t="str">
            <v>No Value</v>
          </cell>
        </row>
        <row r="1741">
          <cell r="A1741" t="str">
            <v>2024M211BU_Anglo American Platinum Managed Operations</v>
          </cell>
          <cell r="B1741" t="str">
            <v>M211</v>
          </cell>
          <cell r="F1741" t="str">
            <v>Anglo American Platinum Managed Operations</v>
          </cell>
          <cell r="G1741">
            <v>2024</v>
          </cell>
          <cell r="H1741" t="str">
            <v>No Value</v>
          </cell>
        </row>
        <row r="1742">
          <cell r="A1742" t="str">
            <v>2024M212BU_Anglo American Platinum Managed Operations</v>
          </cell>
          <cell r="B1742" t="str">
            <v>M212</v>
          </cell>
          <cell r="F1742" t="str">
            <v>Anglo American Platinum Managed Operations</v>
          </cell>
          <cell r="G1742">
            <v>2024</v>
          </cell>
          <cell r="H1742" t="str">
            <v>No Value</v>
          </cell>
        </row>
        <row r="1743">
          <cell r="A1743" t="str">
            <v>2022M212BU_Anglo American Platinum Managed Operations</v>
          </cell>
          <cell r="B1743" t="str">
            <v>M212</v>
          </cell>
          <cell r="F1743" t="str">
            <v>Anglo American Platinum Managed Operations</v>
          </cell>
          <cell r="G1743">
            <v>2022</v>
          </cell>
          <cell r="H1743">
            <v>0.78749999999999998</v>
          </cell>
        </row>
        <row r="1744">
          <cell r="A1744" t="str">
            <v>2023M212BU_Anglo American Platinum Managed Operations</v>
          </cell>
          <cell r="B1744" t="str">
            <v>M212</v>
          </cell>
          <cell r="F1744" t="str">
            <v>Anglo American Platinum Managed Operations</v>
          </cell>
          <cell r="G1744">
            <v>2023</v>
          </cell>
          <cell r="H1744">
            <v>73</v>
          </cell>
        </row>
        <row r="1745">
          <cell r="A1745" t="str">
            <v>2024M213BU_Anglo American Platinum Managed Operations</v>
          </cell>
          <cell r="B1745" t="str">
            <v>M213</v>
          </cell>
          <cell r="F1745" t="str">
            <v>Anglo American Platinum Managed Operations</v>
          </cell>
          <cell r="G1745">
            <v>2024</v>
          </cell>
          <cell r="H1745" t="str">
            <v>No Value</v>
          </cell>
        </row>
        <row r="1746">
          <cell r="A1746" t="str">
            <v>2024M214BU_Anglo American Platinum Managed Operations</v>
          </cell>
          <cell r="B1746" t="str">
            <v>M214</v>
          </cell>
          <cell r="F1746" t="str">
            <v>Anglo American Platinum Managed Operations</v>
          </cell>
          <cell r="G1746">
            <v>2024</v>
          </cell>
          <cell r="H1746" t="str">
            <v>No Value</v>
          </cell>
        </row>
        <row r="1747">
          <cell r="A1747" t="str">
            <v>2024M215BU_Anglo American Platinum Managed Operations</v>
          </cell>
          <cell r="B1747" t="str">
            <v>M215</v>
          </cell>
          <cell r="F1747" t="str">
            <v>Anglo American Platinum Managed Operations</v>
          </cell>
          <cell r="G1747">
            <v>2024</v>
          </cell>
          <cell r="H1747" t="str">
            <v>No Value</v>
          </cell>
        </row>
        <row r="1748">
          <cell r="A1748" t="str">
            <v>2022M215BU_Anglo American Platinum Managed Operations</v>
          </cell>
          <cell r="B1748" t="str">
            <v>M215</v>
          </cell>
          <cell r="F1748" t="str">
            <v>Anglo American Platinum Managed Operations</v>
          </cell>
          <cell r="G1748">
            <v>2022</v>
          </cell>
          <cell r="H1748">
            <v>0.01</v>
          </cell>
        </row>
        <row r="1749">
          <cell r="A1749" t="str">
            <v>2023M215BU_Anglo American Platinum Managed Operations</v>
          </cell>
          <cell r="B1749" t="str">
            <v>M215</v>
          </cell>
          <cell r="F1749" t="str">
            <v>Anglo American Platinum Managed Operations</v>
          </cell>
          <cell r="G1749">
            <v>2023</v>
          </cell>
          <cell r="H1749">
            <v>100</v>
          </cell>
        </row>
        <row r="1750">
          <cell r="A1750" t="str">
            <v>2024M216BU_Anglo American Platinum Managed Operations</v>
          </cell>
          <cell r="B1750" t="str">
            <v>M216</v>
          </cell>
          <cell r="F1750" t="str">
            <v>Anglo American Platinum Managed Operations</v>
          </cell>
          <cell r="G1750">
            <v>2024</v>
          </cell>
          <cell r="H1750" t="str">
            <v>No Value</v>
          </cell>
        </row>
        <row r="1751">
          <cell r="A1751" t="str">
            <v>2024M217BU_Anglo American Platinum Managed Operations</v>
          </cell>
          <cell r="B1751" t="str">
            <v>M217</v>
          </cell>
          <cell r="F1751" t="str">
            <v>Anglo American Platinum Managed Operations</v>
          </cell>
          <cell r="G1751">
            <v>2024</v>
          </cell>
          <cell r="H1751" t="str">
            <v>No Value</v>
          </cell>
        </row>
        <row r="1752">
          <cell r="A1752" t="str">
            <v>2023M218BU_Anglo American Platinum Managed Operations</v>
          </cell>
          <cell r="B1752" t="str">
            <v>M218</v>
          </cell>
          <cell r="F1752" t="str">
            <v>Anglo American Platinum Managed Operations</v>
          </cell>
          <cell r="G1752">
            <v>2023</v>
          </cell>
          <cell r="H1752">
            <v>8583</v>
          </cell>
        </row>
        <row r="1753">
          <cell r="A1753" t="str">
            <v>2022M218BU_Anglo American Platinum Managed Operations</v>
          </cell>
          <cell r="B1753" t="str">
            <v>M218</v>
          </cell>
          <cell r="F1753" t="str">
            <v>Anglo American Platinum Managed Operations</v>
          </cell>
          <cell r="G1753">
            <v>2022</v>
          </cell>
          <cell r="H1753">
            <v>21724</v>
          </cell>
        </row>
        <row r="1754">
          <cell r="A1754" t="str">
            <v>2024M218BU_Anglo American Platinum Managed Operations</v>
          </cell>
          <cell r="B1754" t="str">
            <v>M218</v>
          </cell>
          <cell r="F1754" t="str">
            <v>Anglo American Platinum Managed Operations</v>
          </cell>
          <cell r="G1754">
            <v>2024</v>
          </cell>
          <cell r="H1754" t="str">
            <v>No Value</v>
          </cell>
        </row>
        <row r="1755">
          <cell r="A1755" t="str">
            <v>2023M219BU_Anglo American Platinum Managed Operations</v>
          </cell>
          <cell r="B1755" t="str">
            <v>M219</v>
          </cell>
          <cell r="F1755" t="str">
            <v>Anglo American Platinum Managed Operations</v>
          </cell>
          <cell r="G1755">
            <v>2023</v>
          </cell>
          <cell r="H1755">
            <v>48</v>
          </cell>
        </row>
        <row r="1756">
          <cell r="A1756" t="str">
            <v>2024M219BU_Anglo American Platinum Managed Operations</v>
          </cell>
          <cell r="B1756" t="str">
            <v>M219</v>
          </cell>
          <cell r="F1756" t="str">
            <v>Anglo American Platinum Managed Operations</v>
          </cell>
          <cell r="G1756">
            <v>2024</v>
          </cell>
          <cell r="H1756" t="str">
            <v>No Value</v>
          </cell>
        </row>
        <row r="1757">
          <cell r="A1757" t="str">
            <v>2023M220BU_Anglo American Platinum Managed Operations</v>
          </cell>
          <cell r="B1757" t="str">
            <v>M220</v>
          </cell>
          <cell r="F1757" t="str">
            <v>Anglo American Platinum Managed Operations</v>
          </cell>
          <cell r="G1757">
            <v>2023</v>
          </cell>
          <cell r="H1757">
            <v>45</v>
          </cell>
        </row>
        <row r="1758">
          <cell r="A1758" t="str">
            <v>2024M220BU_Anglo American Platinum Managed Operations</v>
          </cell>
          <cell r="B1758" t="str">
            <v>M220</v>
          </cell>
          <cell r="F1758" t="str">
            <v>Anglo American Platinum Managed Operations</v>
          </cell>
          <cell r="G1758">
            <v>2024</v>
          </cell>
          <cell r="H1758" t="str">
            <v>No Value</v>
          </cell>
        </row>
        <row r="1759">
          <cell r="A1759" t="str">
            <v>2023M221BU_Anglo American Platinum Managed Operations</v>
          </cell>
          <cell r="B1759" t="str">
            <v>M221</v>
          </cell>
          <cell r="F1759" t="str">
            <v>Anglo American Platinum Managed Operations</v>
          </cell>
          <cell r="G1759">
            <v>2023</v>
          </cell>
          <cell r="H1759">
            <v>45</v>
          </cell>
        </row>
        <row r="1760">
          <cell r="A1760" t="str">
            <v>2022M221BU_Anglo American Platinum Managed Operations</v>
          </cell>
          <cell r="B1760" t="str">
            <v>M221</v>
          </cell>
          <cell r="F1760" t="str">
            <v>Anglo American Platinum Managed Operations</v>
          </cell>
          <cell r="G1760">
            <v>2022</v>
          </cell>
          <cell r="H1760">
            <v>168</v>
          </cell>
        </row>
        <row r="1761">
          <cell r="A1761" t="str">
            <v>2024M221BU_Anglo American Platinum Managed Operations</v>
          </cell>
          <cell r="B1761" t="str">
            <v>M221</v>
          </cell>
          <cell r="F1761" t="str">
            <v>Anglo American Platinum Managed Operations</v>
          </cell>
          <cell r="G1761">
            <v>2024</v>
          </cell>
          <cell r="H1761" t="str">
            <v>No Value</v>
          </cell>
        </row>
        <row r="1762">
          <cell r="A1762" t="str">
            <v>2024M222BU_Anglo American Platinum Managed Operations</v>
          </cell>
          <cell r="B1762" t="str">
            <v>M222</v>
          </cell>
          <cell r="F1762" t="str">
            <v>Anglo American Platinum Managed Operations</v>
          </cell>
          <cell r="G1762">
            <v>2024</v>
          </cell>
          <cell r="H1762" t="str">
            <v>No Value</v>
          </cell>
        </row>
        <row r="1763">
          <cell r="A1763" t="str">
            <v>2023M222BU_Anglo American Platinum Managed Operations</v>
          </cell>
          <cell r="B1763" t="str">
            <v>M222</v>
          </cell>
          <cell r="F1763" t="str">
            <v>Anglo American Platinum Managed Operations</v>
          </cell>
          <cell r="G1763">
            <v>2023</v>
          </cell>
          <cell r="H1763">
            <v>608634039</v>
          </cell>
        </row>
        <row r="1764">
          <cell r="A1764" t="str">
            <v>2024M225BU_Anglo American Platinum Managed Operations</v>
          </cell>
          <cell r="B1764" t="str">
            <v>M225</v>
          </cell>
          <cell r="F1764" t="str">
            <v>Anglo American Platinum Managed Operations</v>
          </cell>
          <cell r="G1764">
            <v>2024</v>
          </cell>
          <cell r="H1764" t="str">
            <v>No Value</v>
          </cell>
        </row>
        <row r="1765">
          <cell r="A1765" t="str">
            <v>2023M226BU_Anglo American Platinum Managed Operations</v>
          </cell>
          <cell r="B1765" t="str">
            <v>M226</v>
          </cell>
          <cell r="F1765" t="str">
            <v>Anglo American Platinum Managed Operations</v>
          </cell>
          <cell r="G1765">
            <v>2023</v>
          </cell>
          <cell r="H1765">
            <v>11.41</v>
          </cell>
        </row>
        <row r="1766">
          <cell r="A1766" t="str">
            <v>2024M226BU_Anglo American Platinum Managed Operations</v>
          </cell>
          <cell r="B1766" t="str">
            <v>M226</v>
          </cell>
          <cell r="F1766" t="str">
            <v>Anglo American Platinum Managed Operations</v>
          </cell>
          <cell r="G1766">
            <v>2024</v>
          </cell>
          <cell r="H1766" t="str">
            <v>No Value</v>
          </cell>
        </row>
        <row r="1767">
          <cell r="A1767" t="str">
            <v>2024M228BU_Anglo American Platinum Managed Operations</v>
          </cell>
          <cell r="B1767" t="str">
            <v>M228</v>
          </cell>
          <cell r="F1767" t="str">
            <v>Anglo American Platinum Managed Operations</v>
          </cell>
          <cell r="G1767">
            <v>2024</v>
          </cell>
          <cell r="H1767" t="str">
            <v>No Value</v>
          </cell>
        </row>
        <row r="1768">
          <cell r="A1768" t="str">
            <v>2023M228BU_Anglo American Platinum Managed Operations</v>
          </cell>
          <cell r="B1768" t="str">
            <v>M228</v>
          </cell>
          <cell r="F1768" t="str">
            <v>Anglo American Platinum Managed Operations</v>
          </cell>
          <cell r="G1768">
            <v>2023</v>
          </cell>
          <cell r="H1768">
            <v>6.48</v>
          </cell>
        </row>
        <row r="1769">
          <cell r="A1769" t="str">
            <v>2023M231BU_Anglo American Platinum Managed Operations</v>
          </cell>
          <cell r="B1769" t="str">
            <v>M231</v>
          </cell>
          <cell r="F1769" t="str">
            <v>Anglo American Platinum Managed Operations</v>
          </cell>
          <cell r="G1769">
            <v>2023</v>
          </cell>
          <cell r="H1769">
            <v>2.16</v>
          </cell>
        </row>
        <row r="1770">
          <cell r="A1770" t="str">
            <v>2024M231BU_Anglo American Platinum Managed Operations</v>
          </cell>
          <cell r="B1770" t="str">
            <v>M231</v>
          </cell>
          <cell r="F1770" t="str">
            <v>Anglo American Platinum Managed Operations</v>
          </cell>
          <cell r="G1770">
            <v>2024</v>
          </cell>
          <cell r="H1770" t="e">
            <v>#VALUE!</v>
          </cell>
        </row>
        <row r="1771">
          <cell r="A1771" t="str">
            <v>2024M232BU_Anglo American Platinum Managed Operations</v>
          </cell>
          <cell r="B1771" t="str">
            <v>M232</v>
          </cell>
          <cell r="F1771" t="str">
            <v>Anglo American Platinum Managed Operations</v>
          </cell>
          <cell r="G1771">
            <v>2024</v>
          </cell>
          <cell r="H1771" t="e">
            <v>#VALUE!</v>
          </cell>
        </row>
        <row r="1772">
          <cell r="A1772" t="str">
            <v>2024M234BU_Anglo American Platinum Managed Operations</v>
          </cell>
          <cell r="B1772" t="str">
            <v>M234</v>
          </cell>
          <cell r="F1772" t="str">
            <v>Anglo American Platinum Managed Operations</v>
          </cell>
          <cell r="G1772">
            <v>2024</v>
          </cell>
          <cell r="H1772" t="e">
            <v>#VALUE!</v>
          </cell>
        </row>
        <row r="1773">
          <cell r="A1773" t="str">
            <v>2024M235BU_Anglo American Platinum Managed Operations</v>
          </cell>
          <cell r="B1773" t="str">
            <v>M235</v>
          </cell>
          <cell r="F1773" t="str">
            <v>Anglo American Platinum Managed Operations</v>
          </cell>
          <cell r="G1773">
            <v>2024</v>
          </cell>
          <cell r="H1773" t="e">
            <v>#VALUE!</v>
          </cell>
        </row>
        <row r="1774">
          <cell r="A1774" t="str">
            <v>2023M236BU_Anglo American Platinum Managed Operations</v>
          </cell>
          <cell r="B1774" t="str">
            <v>M236</v>
          </cell>
          <cell r="F1774" t="str">
            <v>Anglo American Platinum Managed Operations</v>
          </cell>
          <cell r="G1774">
            <v>2023</v>
          </cell>
          <cell r="H1774">
            <v>4.32</v>
          </cell>
        </row>
        <row r="1775">
          <cell r="A1775" t="str">
            <v>2022M236BU_Anglo American Platinum Managed Operations</v>
          </cell>
          <cell r="B1775" t="str">
            <v>M236</v>
          </cell>
          <cell r="F1775" t="str">
            <v>Anglo American Platinum Managed Operations</v>
          </cell>
          <cell r="G1775">
            <v>2022</v>
          </cell>
          <cell r="H1775">
            <v>2.8199999999999999E-2</v>
          </cell>
        </row>
        <row r="1776">
          <cell r="A1776" t="str">
            <v>2024M236BU_Anglo American Platinum Managed Operations</v>
          </cell>
          <cell r="B1776" t="str">
            <v>M236</v>
          </cell>
          <cell r="F1776" t="str">
            <v>Anglo American Platinum Managed Operations</v>
          </cell>
          <cell r="G1776">
            <v>2024</v>
          </cell>
          <cell r="H1776" t="e">
            <v>#VALUE!</v>
          </cell>
        </row>
        <row r="1777">
          <cell r="A1777" t="str">
            <v>2024M237BU_Anglo American Platinum Managed Operations</v>
          </cell>
          <cell r="B1777" t="str">
            <v>M237</v>
          </cell>
          <cell r="F1777" t="str">
            <v>Anglo American Platinum Managed Operations</v>
          </cell>
          <cell r="G1777">
            <v>2024</v>
          </cell>
          <cell r="H1777" t="e">
            <v>#VALUE!</v>
          </cell>
        </row>
        <row r="1778">
          <cell r="A1778" t="str">
            <v>2024M240BU_Anglo American Platinum Managed Operations</v>
          </cell>
          <cell r="B1778" t="str">
            <v>M240</v>
          </cell>
          <cell r="F1778" t="str">
            <v>Anglo American Platinum Managed Operations</v>
          </cell>
          <cell r="G1778">
            <v>2024</v>
          </cell>
          <cell r="H1778" t="e">
            <v>#VALUE!</v>
          </cell>
        </row>
        <row r="1779">
          <cell r="A1779" t="str">
            <v>2024M243BU_Anglo American Platinum Managed Operations</v>
          </cell>
          <cell r="B1779" t="str">
            <v>M243</v>
          </cell>
          <cell r="F1779" t="str">
            <v>Anglo American Platinum Managed Operations</v>
          </cell>
          <cell r="G1779">
            <v>2024</v>
          </cell>
          <cell r="H1779" t="e">
            <v>#VALUE!</v>
          </cell>
        </row>
        <row r="1780">
          <cell r="A1780" t="str">
            <v>2023M249BU_Anglo American Platinum Managed Operations</v>
          </cell>
          <cell r="B1780" t="str">
            <v>M249</v>
          </cell>
          <cell r="F1780" t="str">
            <v>Anglo American Platinum Managed Operations</v>
          </cell>
          <cell r="G1780">
            <v>2023</v>
          </cell>
          <cell r="H1780">
            <v>31</v>
          </cell>
        </row>
        <row r="1781">
          <cell r="A1781" t="str">
            <v>2024M249BU_Anglo American Platinum Managed Operations</v>
          </cell>
          <cell r="B1781" t="str">
            <v>M249</v>
          </cell>
          <cell r="F1781" t="str">
            <v>Anglo American Platinum Managed Operations</v>
          </cell>
          <cell r="G1781">
            <v>2024</v>
          </cell>
          <cell r="H1781" t="e">
            <v>#VALUE!</v>
          </cell>
        </row>
        <row r="1782">
          <cell r="A1782" t="str">
            <v>2024M250BU_Anglo American Platinum Managed Operations</v>
          </cell>
          <cell r="B1782" t="str">
            <v>M250</v>
          </cell>
          <cell r="F1782" t="str">
            <v>Anglo American Platinum Managed Operations</v>
          </cell>
          <cell r="G1782">
            <v>2024</v>
          </cell>
          <cell r="H1782" t="e">
            <v>#VALUE!</v>
          </cell>
        </row>
        <row r="1783">
          <cell r="A1783" t="str">
            <v>2024M252BU_Anglo American Platinum Managed Operations</v>
          </cell>
          <cell r="B1783" t="str">
            <v>M252</v>
          </cell>
          <cell r="F1783" t="str">
            <v>Anglo American Platinum Managed Operations</v>
          </cell>
          <cell r="G1783">
            <v>2024</v>
          </cell>
          <cell r="H1783" t="e">
            <v>#VALUE!</v>
          </cell>
        </row>
        <row r="1784">
          <cell r="A1784" t="str">
            <v>2024M255BU_Anglo American Platinum Managed Operations</v>
          </cell>
          <cell r="B1784" t="str">
            <v>M255</v>
          </cell>
          <cell r="F1784" t="str">
            <v>Anglo American Platinum Managed Operations</v>
          </cell>
          <cell r="G1784">
            <v>2024</v>
          </cell>
          <cell r="H1784" t="e">
            <v>#VALUE!</v>
          </cell>
        </row>
        <row r="1785">
          <cell r="A1785" t="str">
            <v>2024M256BU_Anglo American Platinum Managed Operations</v>
          </cell>
          <cell r="B1785" t="str">
            <v>M256</v>
          </cell>
          <cell r="F1785" t="str">
            <v>Anglo American Platinum Managed Operations</v>
          </cell>
          <cell r="G1785">
            <v>2024</v>
          </cell>
          <cell r="H1785" t="e">
            <v>#VALUE!</v>
          </cell>
        </row>
        <row r="1786">
          <cell r="A1786" t="str">
            <v>2023M257BU_Anglo American Platinum Managed Operations</v>
          </cell>
          <cell r="B1786" t="str">
            <v>M257</v>
          </cell>
          <cell r="F1786" t="str">
            <v>Anglo American Platinum Managed Operations</v>
          </cell>
          <cell r="G1786">
            <v>2023</v>
          </cell>
          <cell r="H1786">
            <v>17</v>
          </cell>
        </row>
        <row r="1787">
          <cell r="A1787" t="str">
            <v>2024M257BU_Anglo American Platinum Managed Operations</v>
          </cell>
          <cell r="B1787" t="str">
            <v>M257</v>
          </cell>
          <cell r="F1787" t="str">
            <v>Anglo American Platinum Managed Operations</v>
          </cell>
          <cell r="G1787">
            <v>2024</v>
          </cell>
          <cell r="H1787" t="e">
            <v>#VALUE!</v>
          </cell>
        </row>
        <row r="1788">
          <cell r="A1788" t="str">
            <v>2022M257BU_Anglo American Platinum Managed Operations</v>
          </cell>
          <cell r="B1788" t="str">
            <v>M257</v>
          </cell>
          <cell r="F1788" t="str">
            <v>Anglo American Platinum Managed Operations</v>
          </cell>
          <cell r="G1788">
            <v>2022</v>
          </cell>
          <cell r="H1788">
            <v>0.16789999999999999</v>
          </cell>
        </row>
        <row r="1789">
          <cell r="A1789" t="str">
            <v>2024M258BU_Anglo American Platinum Managed Operations</v>
          </cell>
          <cell r="B1789" t="str">
            <v>M258</v>
          </cell>
          <cell r="F1789" t="str">
            <v>Anglo American Platinum Managed Operations</v>
          </cell>
          <cell r="G1789">
            <v>2024</v>
          </cell>
          <cell r="H1789" t="e">
            <v>#VALUE!</v>
          </cell>
        </row>
        <row r="1790">
          <cell r="A1790" t="str">
            <v>2024M261BU_Anglo American Platinum Managed Operations</v>
          </cell>
          <cell r="B1790" t="str">
            <v>M261</v>
          </cell>
          <cell r="F1790" t="str">
            <v>Anglo American Platinum Managed Operations</v>
          </cell>
          <cell r="G1790">
            <v>2024</v>
          </cell>
          <cell r="H1790" t="e">
            <v>#VALUE!</v>
          </cell>
        </row>
        <row r="1791">
          <cell r="A1791" t="str">
            <v>2022M265BU_Anglo American Platinum Managed Operations</v>
          </cell>
          <cell r="B1791" t="str">
            <v>M265</v>
          </cell>
          <cell r="F1791" t="str">
            <v>Anglo American Platinum Managed Operations</v>
          </cell>
          <cell r="G1791">
            <v>2022</v>
          </cell>
          <cell r="H1791">
            <v>1663</v>
          </cell>
        </row>
        <row r="1792">
          <cell r="A1792" t="str">
            <v>2023M265BU_Anglo American Platinum Managed Operations</v>
          </cell>
          <cell r="B1792" t="str">
            <v>M265</v>
          </cell>
          <cell r="F1792" t="str">
            <v>Anglo American Platinum Managed Operations</v>
          </cell>
          <cell r="G1792">
            <v>2023</v>
          </cell>
          <cell r="H1792">
            <v>21</v>
          </cell>
        </row>
        <row r="1793">
          <cell r="A1793" t="str">
            <v>2023M266BU_Anglo American Platinum Managed Operations</v>
          </cell>
          <cell r="B1793" t="str">
            <v>M266</v>
          </cell>
          <cell r="F1793" t="str">
            <v>Anglo American Platinum Managed Operations</v>
          </cell>
          <cell r="G1793">
            <v>2023</v>
          </cell>
          <cell r="H1793">
            <v>5979</v>
          </cell>
        </row>
        <row r="1794">
          <cell r="A1794" t="str">
            <v>2022M266BU_Anglo American Platinum Managed Operations</v>
          </cell>
          <cell r="B1794" t="str">
            <v>M266</v>
          </cell>
          <cell r="F1794" t="str">
            <v>Anglo American Platinum Managed Operations</v>
          </cell>
          <cell r="G1794">
            <v>2022</v>
          </cell>
          <cell r="H1794">
            <v>3088</v>
          </cell>
        </row>
        <row r="1795">
          <cell r="A1795" t="str">
            <v>2023M267BU_Anglo American Platinum Managed Operations</v>
          </cell>
          <cell r="B1795" t="str">
            <v>M267</v>
          </cell>
          <cell r="F1795" t="str">
            <v>Anglo American Platinum Managed Operations</v>
          </cell>
          <cell r="G1795">
            <v>2023</v>
          </cell>
          <cell r="H1795">
            <v>23048</v>
          </cell>
        </row>
        <row r="1796">
          <cell r="A1796" t="str">
            <v>2022M267BU_Anglo American Platinum Managed Operations</v>
          </cell>
          <cell r="B1796" t="str">
            <v>M267</v>
          </cell>
          <cell r="F1796" t="str">
            <v>Anglo American Platinum Managed Operations</v>
          </cell>
          <cell r="G1796">
            <v>2022</v>
          </cell>
          <cell r="H1796">
            <v>15274</v>
          </cell>
        </row>
        <row r="1797">
          <cell r="A1797" t="str">
            <v>2023M268BU_Anglo American Platinum Managed Operations</v>
          </cell>
          <cell r="B1797" t="str">
            <v>M268</v>
          </cell>
          <cell r="F1797" t="str">
            <v>Anglo American Platinum Managed Operations</v>
          </cell>
          <cell r="G1797">
            <v>2023</v>
          </cell>
          <cell r="H1797">
            <v>432</v>
          </cell>
        </row>
        <row r="1798">
          <cell r="A1798" t="str">
            <v>2022M268BU_Anglo American Platinum Managed Operations</v>
          </cell>
          <cell r="B1798" t="str">
            <v>M268</v>
          </cell>
          <cell r="F1798" t="str">
            <v>Anglo American Platinum Managed Operations</v>
          </cell>
          <cell r="G1798">
            <v>2022</v>
          </cell>
          <cell r="H1798">
            <v>352</v>
          </cell>
        </row>
        <row r="1799">
          <cell r="A1799" t="str">
            <v>2022M273BU_Anglo American Platinum Managed Operations</v>
          </cell>
          <cell r="B1799" t="str">
            <v>M273</v>
          </cell>
          <cell r="F1799" t="str">
            <v>Anglo American Platinum Managed Operations</v>
          </cell>
          <cell r="G1799">
            <v>2022</v>
          </cell>
          <cell r="H1799">
            <v>20</v>
          </cell>
        </row>
        <row r="1800">
          <cell r="A1800" t="str">
            <v>2023M273BU_Anglo American Platinum Managed Operations</v>
          </cell>
          <cell r="B1800" t="str">
            <v>M273</v>
          </cell>
          <cell r="F1800" t="str">
            <v>Anglo American Platinum Managed Operations</v>
          </cell>
          <cell r="G1800">
            <v>2023</v>
          </cell>
          <cell r="H1800">
            <v>-70</v>
          </cell>
        </row>
        <row r="1801">
          <cell r="A1801" t="str">
            <v>2022M274BU_Anglo American Platinum Managed Operations</v>
          </cell>
          <cell r="B1801" t="str">
            <v>M274</v>
          </cell>
          <cell r="F1801" t="str">
            <v>Anglo American Platinum Managed Operations</v>
          </cell>
          <cell r="G1801">
            <v>2022</v>
          </cell>
          <cell r="H1801">
            <v>22</v>
          </cell>
        </row>
        <row r="1802">
          <cell r="A1802" t="str">
            <v>2023M274BU_Anglo American Platinum Managed Operations</v>
          </cell>
          <cell r="B1802" t="str">
            <v>M274</v>
          </cell>
          <cell r="F1802" t="str">
            <v>Anglo American Platinum Managed Operations</v>
          </cell>
          <cell r="G1802">
            <v>2023</v>
          </cell>
          <cell r="H1802">
            <v>-18</v>
          </cell>
        </row>
        <row r="1803">
          <cell r="A1803" t="str">
            <v>2023M275BU_Anglo American Platinum Managed Operations</v>
          </cell>
          <cell r="B1803" t="str">
            <v>M275</v>
          </cell>
          <cell r="F1803" t="str">
            <v>Anglo American Platinum Managed Operations</v>
          </cell>
          <cell r="G1803">
            <v>2023</v>
          </cell>
          <cell r="H1803">
            <v>680</v>
          </cell>
        </row>
        <row r="1804">
          <cell r="A1804" t="str">
            <v>2022M275BU_Anglo American Platinum Managed Operations</v>
          </cell>
          <cell r="B1804" t="str">
            <v>M275</v>
          </cell>
          <cell r="F1804" t="str">
            <v>Anglo American Platinum Managed Operations</v>
          </cell>
          <cell r="G1804">
            <v>2022</v>
          </cell>
          <cell r="H1804">
            <v>-1192</v>
          </cell>
        </row>
        <row r="1805">
          <cell r="A1805" t="str">
            <v>2023M276BU_Anglo American Platinum Managed Operations</v>
          </cell>
          <cell r="B1805" t="str">
            <v>M276</v>
          </cell>
          <cell r="F1805" t="str">
            <v>Anglo American Platinum Managed Operations</v>
          </cell>
          <cell r="G1805">
            <v>2023</v>
          </cell>
          <cell r="H1805">
            <v>30</v>
          </cell>
        </row>
        <row r="1806">
          <cell r="A1806" t="str">
            <v>2022M276BU_Anglo American Platinum Managed Operations</v>
          </cell>
          <cell r="B1806" t="str">
            <v>M276</v>
          </cell>
          <cell r="F1806" t="str">
            <v>Anglo American Platinum Managed Operations</v>
          </cell>
          <cell r="G1806">
            <v>2022</v>
          </cell>
          <cell r="H1806">
            <v>54</v>
          </cell>
        </row>
        <row r="1807">
          <cell r="A1807" t="str">
            <v>2023M286BU_Anglo American Platinum Managed Operations</v>
          </cell>
          <cell r="B1807" t="str">
            <v>M286</v>
          </cell>
          <cell r="F1807" t="str">
            <v>Anglo American Platinum Managed Operations</v>
          </cell>
          <cell r="G1807">
            <v>2023</v>
          </cell>
          <cell r="H1807">
            <v>4.26</v>
          </cell>
        </row>
        <row r="1808">
          <cell r="A1808" t="str">
            <v>2023M287BU_Anglo American Platinum Managed Operations</v>
          </cell>
          <cell r="B1808" t="str">
            <v>M287</v>
          </cell>
          <cell r="F1808" t="str">
            <v>Anglo American Platinum Managed Operations</v>
          </cell>
          <cell r="G1808">
            <v>2023</v>
          </cell>
          <cell r="H1808">
            <v>0.86</v>
          </cell>
        </row>
        <row r="1809">
          <cell r="A1809" t="str">
            <v>2023M288BU_Anglo American Platinum Managed Operations</v>
          </cell>
          <cell r="B1809" t="str">
            <v>M288</v>
          </cell>
          <cell r="F1809" t="str">
            <v>Anglo American Platinum Managed Operations</v>
          </cell>
          <cell r="G1809">
            <v>2023</v>
          </cell>
          <cell r="H1809">
            <v>0</v>
          </cell>
        </row>
        <row r="1810">
          <cell r="A1810" t="str">
            <v>2022M312BU_Anglo American Platinum Managed Operations</v>
          </cell>
          <cell r="B1810" t="str">
            <v>M312</v>
          </cell>
          <cell r="F1810" t="str">
            <v>Anglo American Platinum Managed Operations</v>
          </cell>
          <cell r="G1810">
            <v>2022</v>
          </cell>
          <cell r="H1810">
            <v>8</v>
          </cell>
        </row>
        <row r="1811">
          <cell r="A1811" t="str">
            <v>2023M312BU_Anglo American Platinum Managed Operations</v>
          </cell>
          <cell r="B1811" t="str">
            <v>M312</v>
          </cell>
          <cell r="F1811" t="str">
            <v>Anglo American Platinum Managed Operations</v>
          </cell>
          <cell r="G1811">
            <v>2023</v>
          </cell>
          <cell r="H1811">
            <v>8</v>
          </cell>
        </row>
        <row r="1812">
          <cell r="A1812" t="str">
            <v>2024M312BU_Anglo American Platinum Managed Operations</v>
          </cell>
          <cell r="B1812" t="str">
            <v>M312</v>
          </cell>
          <cell r="F1812" t="str">
            <v>Anglo American Platinum Managed Operations</v>
          </cell>
          <cell r="G1812">
            <v>2024</v>
          </cell>
          <cell r="H1812" t="str">
            <v>No Value</v>
          </cell>
        </row>
        <row r="1813">
          <cell r="A1813" t="str">
            <v>2023M445BU_Anglo American Platinum Managed Operations</v>
          </cell>
          <cell r="B1813" t="str">
            <v>M445</v>
          </cell>
          <cell r="F1813" t="str">
            <v>Anglo American Platinum Managed Operations</v>
          </cell>
          <cell r="G1813">
            <v>2023</v>
          </cell>
          <cell r="H1813">
            <v>97</v>
          </cell>
        </row>
        <row r="1814">
          <cell r="A1814" t="str">
            <v>2022M445BU_Anglo American Platinum Managed Operations</v>
          </cell>
          <cell r="B1814" t="str">
            <v>M445</v>
          </cell>
          <cell r="F1814" t="str">
            <v>Anglo American Platinum Managed Operations</v>
          </cell>
          <cell r="G1814">
            <v>2022</v>
          </cell>
          <cell r="H1814">
            <v>96</v>
          </cell>
        </row>
        <row r="1815">
          <cell r="A1815" t="str">
            <v>2023M450BU_Anglo American Platinum Managed Operations</v>
          </cell>
          <cell r="B1815" t="str">
            <v>M450</v>
          </cell>
          <cell r="F1815" t="str">
            <v>Anglo American Platinum Managed Operations</v>
          </cell>
          <cell r="G1815">
            <v>2023</v>
          </cell>
          <cell r="H1815">
            <v>90</v>
          </cell>
        </row>
        <row r="1816">
          <cell r="A1816" t="str">
            <v>2023M603BU_Anglo American Platinum Managed Operations</v>
          </cell>
          <cell r="B1816" t="str">
            <v>M603</v>
          </cell>
          <cell r="F1816" t="str">
            <v>Anglo American Platinum Managed Operations</v>
          </cell>
          <cell r="G1816">
            <v>2023</v>
          </cell>
          <cell r="H1816">
            <v>5.84</v>
          </cell>
        </row>
        <row r="1817">
          <cell r="A1817" t="str">
            <v>2024M603BU_Anglo American Platinum Managed Operations</v>
          </cell>
          <cell r="B1817" t="str">
            <v>M603</v>
          </cell>
          <cell r="F1817" t="str">
            <v>Anglo American Platinum Managed Operations</v>
          </cell>
          <cell r="G1817">
            <v>2024</v>
          </cell>
          <cell r="H1817" t="str">
            <v>No Value</v>
          </cell>
        </row>
        <row r="1818">
          <cell r="A1818" t="str">
            <v>2024M604BU_Anglo American Platinum Managed Operations</v>
          </cell>
          <cell r="B1818" t="str">
            <v>M604</v>
          </cell>
          <cell r="F1818" t="str">
            <v>Anglo American Platinum Managed Operations</v>
          </cell>
          <cell r="G1818">
            <v>2024</v>
          </cell>
          <cell r="H1818" t="str">
            <v>No Value</v>
          </cell>
        </row>
        <row r="1819">
          <cell r="A1819" t="str">
            <v>2024M605BU_Anglo American Platinum Managed Operations</v>
          </cell>
          <cell r="B1819" t="str">
            <v>M605</v>
          </cell>
          <cell r="F1819" t="str">
            <v>Anglo American Platinum Managed Operations</v>
          </cell>
          <cell r="G1819">
            <v>2024</v>
          </cell>
          <cell r="H1819" t="str">
            <v>No Value</v>
          </cell>
        </row>
        <row r="1820">
          <cell r="A1820" t="str">
            <v>2024M606BU_Anglo American Platinum Managed Operations</v>
          </cell>
          <cell r="B1820" t="str">
            <v>M606</v>
          </cell>
          <cell r="F1820" t="str">
            <v>Anglo American Platinum Managed Operations</v>
          </cell>
          <cell r="G1820">
            <v>2024</v>
          </cell>
          <cell r="H1820" t="str">
            <v>No Value</v>
          </cell>
        </row>
        <row r="1821">
          <cell r="A1821" t="str">
            <v>2023M607BU_Anglo American Platinum Managed Operations</v>
          </cell>
          <cell r="B1821" t="str">
            <v>M607</v>
          </cell>
          <cell r="F1821" t="str">
            <v>Anglo American Platinum Managed Operations</v>
          </cell>
          <cell r="G1821">
            <v>2023</v>
          </cell>
          <cell r="H1821">
            <v>0</v>
          </cell>
        </row>
        <row r="1822">
          <cell r="A1822" t="str">
            <v>2024M607BU_Anglo American Platinum Managed Operations</v>
          </cell>
          <cell r="B1822" t="str">
            <v>M607</v>
          </cell>
          <cell r="F1822" t="str">
            <v>Anglo American Platinum Managed Operations</v>
          </cell>
          <cell r="G1822">
            <v>2024</v>
          </cell>
          <cell r="H1822" t="str">
            <v>No Value</v>
          </cell>
        </row>
        <row r="1823">
          <cell r="A1823" t="str">
            <v>2024M608BU_Anglo American Platinum Managed Operations</v>
          </cell>
          <cell r="B1823" t="str">
            <v>M608</v>
          </cell>
          <cell r="F1823" t="str">
            <v>Anglo American Platinum Managed Operations</v>
          </cell>
          <cell r="G1823">
            <v>2024</v>
          </cell>
          <cell r="H1823" t="str">
            <v>No Value</v>
          </cell>
        </row>
        <row r="1824">
          <cell r="A1824" t="str">
            <v>2024M609BU_Anglo American Platinum Managed Operations</v>
          </cell>
          <cell r="B1824" t="str">
            <v>M609</v>
          </cell>
          <cell r="F1824" t="str">
            <v>Anglo American Platinum Managed Operations</v>
          </cell>
          <cell r="G1824">
            <v>2024</v>
          </cell>
          <cell r="H1824" t="str">
            <v>No Value</v>
          </cell>
        </row>
        <row r="1825">
          <cell r="A1825" t="str">
            <v>2023M609BU_Anglo American Platinum Managed Operations</v>
          </cell>
          <cell r="B1825" t="str">
            <v>M609</v>
          </cell>
          <cell r="F1825" t="str">
            <v>Anglo American Platinum Managed Operations</v>
          </cell>
          <cell r="G1825">
            <v>2023</v>
          </cell>
          <cell r="H1825">
            <v>0.79430000000000001</v>
          </cell>
        </row>
        <row r="1826">
          <cell r="A1826" t="str">
            <v>2024M610BU_Anglo American Platinum Managed Operations</v>
          </cell>
          <cell r="B1826" t="str">
            <v>M610</v>
          </cell>
          <cell r="F1826" t="str">
            <v>Anglo American Platinum Managed Operations</v>
          </cell>
          <cell r="G1826">
            <v>2024</v>
          </cell>
          <cell r="H1826" t="str">
            <v>No Value</v>
          </cell>
        </row>
        <row r="1827">
          <cell r="A1827" t="str">
            <v>2024M611BU_Anglo American Platinum Managed Operations</v>
          </cell>
          <cell r="B1827" t="str">
            <v>M611</v>
          </cell>
          <cell r="F1827" t="str">
            <v>Anglo American Platinum Managed Operations</v>
          </cell>
          <cell r="G1827">
            <v>2024</v>
          </cell>
          <cell r="H1827" t="str">
            <v>No Value</v>
          </cell>
        </row>
        <row r="1828">
          <cell r="A1828" t="str">
            <v>2023M611BU_Anglo American Platinum Managed Operations</v>
          </cell>
          <cell r="B1828" t="str">
            <v>M611</v>
          </cell>
          <cell r="F1828" t="str">
            <v>Anglo American Platinum Managed Operations</v>
          </cell>
          <cell r="G1828">
            <v>2023</v>
          </cell>
          <cell r="H1828">
            <v>2.58E-2</v>
          </cell>
        </row>
        <row r="1829">
          <cell r="A1829" t="str">
            <v>2024M612BU_Anglo American Platinum Managed Operations</v>
          </cell>
          <cell r="B1829" t="str">
            <v>M612</v>
          </cell>
          <cell r="F1829" t="str">
            <v>Anglo American Platinum Managed Operations</v>
          </cell>
          <cell r="G1829">
            <v>2024</v>
          </cell>
          <cell r="H1829" t="str">
            <v>No Value</v>
          </cell>
        </row>
        <row r="1830">
          <cell r="A1830" t="str">
            <v>2024M614BU_Anglo American Platinum Managed Operations</v>
          </cell>
          <cell r="B1830" t="str">
            <v>M614</v>
          </cell>
          <cell r="F1830" t="str">
            <v>Anglo American Platinum Managed Operations</v>
          </cell>
          <cell r="G1830">
            <v>2024</v>
          </cell>
          <cell r="H1830" t="str">
            <v>No Value</v>
          </cell>
        </row>
        <row r="1831">
          <cell r="A1831" t="str">
            <v>2023M614BU_Anglo American Platinum Managed Operations</v>
          </cell>
          <cell r="B1831" t="str">
            <v>M614</v>
          </cell>
          <cell r="F1831" t="str">
            <v>Anglo American Platinum Managed Operations</v>
          </cell>
          <cell r="G1831">
            <v>2023</v>
          </cell>
          <cell r="H1831">
            <v>4.7E-2</v>
          </cell>
        </row>
        <row r="1832">
          <cell r="A1832" t="str">
            <v>2024M616BU_Anglo American Platinum Managed Operations</v>
          </cell>
          <cell r="B1832" t="str">
            <v>M616</v>
          </cell>
          <cell r="F1832" t="str">
            <v>Anglo American Platinum Managed Operations</v>
          </cell>
          <cell r="G1832">
            <v>2024</v>
          </cell>
          <cell r="H1832" t="str">
            <v>No Value</v>
          </cell>
        </row>
        <row r="1833">
          <cell r="A1833" t="str">
            <v>2023M616BU_Anglo American Platinum Managed Operations</v>
          </cell>
          <cell r="B1833" t="str">
            <v>M616</v>
          </cell>
          <cell r="F1833" t="str">
            <v>Anglo American Platinum Managed Operations</v>
          </cell>
          <cell r="G1833">
            <v>2023</v>
          </cell>
          <cell r="H1833">
            <v>0</v>
          </cell>
        </row>
        <row r="1834">
          <cell r="A1834" t="str">
            <v>2022M616BU_Anglo American Platinum Managed Operations</v>
          </cell>
          <cell r="B1834" t="str">
            <v>M616</v>
          </cell>
          <cell r="F1834" t="str">
            <v>Anglo American Platinum Managed Operations</v>
          </cell>
          <cell r="G1834">
            <v>2022</v>
          </cell>
          <cell r="H1834">
            <v>5.3E-3</v>
          </cell>
        </row>
        <row r="1835">
          <cell r="A1835" t="str">
            <v>2023M617BU_Anglo American Platinum Managed Operations</v>
          </cell>
          <cell r="B1835" t="str">
            <v>M617</v>
          </cell>
          <cell r="F1835" t="str">
            <v>Anglo American Platinum Managed Operations</v>
          </cell>
          <cell r="G1835">
            <v>2023</v>
          </cell>
          <cell r="H1835">
            <v>9.1800000000000007E-2</v>
          </cell>
        </row>
        <row r="1836">
          <cell r="A1836" t="str">
            <v>2022M617BU_Anglo American Platinum Managed Operations</v>
          </cell>
          <cell r="B1836" t="str">
            <v>M617</v>
          </cell>
          <cell r="F1836" t="str">
            <v>Anglo American Platinum Managed Operations</v>
          </cell>
          <cell r="G1836">
            <v>2022</v>
          </cell>
          <cell r="H1836">
            <v>8.6E-3</v>
          </cell>
        </row>
        <row r="1837">
          <cell r="A1837" t="str">
            <v>2024M617BU_Anglo American Platinum Managed Operations</v>
          </cell>
          <cell r="B1837" t="str">
            <v>M617</v>
          </cell>
          <cell r="F1837" t="str">
            <v>Anglo American Platinum Managed Operations</v>
          </cell>
          <cell r="G1837">
            <v>2024</v>
          </cell>
          <cell r="H1837" t="str">
            <v>No Value</v>
          </cell>
        </row>
        <row r="1838">
          <cell r="A1838" t="str">
            <v>2024M618BU_Anglo American Platinum Managed Operations</v>
          </cell>
          <cell r="B1838" t="str">
            <v>M618</v>
          </cell>
          <cell r="F1838" t="str">
            <v>Anglo American Platinum Managed Operations</v>
          </cell>
          <cell r="G1838">
            <v>2024</v>
          </cell>
          <cell r="H1838" t="str">
            <v>No Value</v>
          </cell>
        </row>
        <row r="1839">
          <cell r="A1839" t="str">
            <v>2022M618BU_Anglo American Platinum Managed Operations</v>
          </cell>
          <cell r="B1839" t="str">
            <v>M618</v>
          </cell>
          <cell r="F1839" t="str">
            <v>Anglo American Platinum Managed Operations</v>
          </cell>
          <cell r="G1839">
            <v>2022</v>
          </cell>
          <cell r="H1839">
            <v>3.15E-2</v>
          </cell>
        </row>
        <row r="1840">
          <cell r="A1840" t="str">
            <v>2023M618BU_Anglo American Platinum Managed Operations</v>
          </cell>
          <cell r="B1840" t="str">
            <v>M618</v>
          </cell>
          <cell r="F1840" t="str">
            <v>Anglo American Platinum Managed Operations</v>
          </cell>
          <cell r="G1840">
            <v>2023</v>
          </cell>
          <cell r="H1840">
            <v>0.84230000000000005</v>
          </cell>
        </row>
        <row r="1841">
          <cell r="A1841" t="str">
            <v>2023M619BU_Anglo American Platinum Managed Operations</v>
          </cell>
          <cell r="B1841" t="str">
            <v>M619</v>
          </cell>
          <cell r="F1841" t="str">
            <v>Anglo American Platinum Managed Operations</v>
          </cell>
          <cell r="G1841">
            <v>2023</v>
          </cell>
          <cell r="H1841">
            <v>2.0799999999999999E-2</v>
          </cell>
        </row>
        <row r="1842">
          <cell r="A1842" t="str">
            <v>2024M619BU_Anglo American Platinum Managed Operations</v>
          </cell>
          <cell r="B1842" t="str">
            <v>M619</v>
          </cell>
          <cell r="F1842" t="str">
            <v>Anglo American Platinum Managed Operations</v>
          </cell>
          <cell r="G1842">
            <v>2024</v>
          </cell>
          <cell r="H1842" t="str">
            <v>No Value</v>
          </cell>
        </row>
        <row r="1843">
          <cell r="A1843" t="str">
            <v>2022M619BU_Anglo American Platinum Managed Operations</v>
          </cell>
          <cell r="B1843" t="str">
            <v>M619</v>
          </cell>
          <cell r="F1843" t="str">
            <v>Anglo American Platinum Managed Operations</v>
          </cell>
          <cell r="G1843">
            <v>2022</v>
          </cell>
          <cell r="H1843">
            <v>2.8E-3</v>
          </cell>
        </row>
        <row r="1844">
          <cell r="A1844" t="str">
            <v>2024M628BU_Anglo American Platinum Managed Operations</v>
          </cell>
          <cell r="B1844" t="str">
            <v>M628</v>
          </cell>
          <cell r="F1844" t="str">
            <v>Anglo American Platinum Managed Operations</v>
          </cell>
          <cell r="G1844">
            <v>2024</v>
          </cell>
          <cell r="H1844" t="str">
            <v>No Value</v>
          </cell>
        </row>
        <row r="1845">
          <cell r="A1845" t="str">
            <v>2023M629BU_Anglo American Platinum Managed Operations</v>
          </cell>
          <cell r="B1845" t="str">
            <v>M629</v>
          </cell>
          <cell r="F1845" t="str">
            <v>Anglo American Platinum Managed Operations</v>
          </cell>
          <cell r="G1845">
            <v>2023</v>
          </cell>
          <cell r="H1845">
            <v>60.72</v>
          </cell>
        </row>
        <row r="1846">
          <cell r="A1846" t="str">
            <v>2024M629BU_Anglo American Platinum Managed Operations</v>
          </cell>
          <cell r="B1846" t="str">
            <v>M629</v>
          </cell>
          <cell r="F1846" t="str">
            <v>Anglo American Platinum Managed Operations</v>
          </cell>
          <cell r="G1846">
            <v>2024</v>
          </cell>
          <cell r="H1846" t="str">
            <v>No Value</v>
          </cell>
        </row>
        <row r="1847">
          <cell r="A1847" t="str">
            <v>2022M629BU_Anglo American Platinum Managed Operations</v>
          </cell>
          <cell r="B1847" t="str">
            <v>M629</v>
          </cell>
          <cell r="F1847" t="str">
            <v>Anglo American Platinum Managed Operations</v>
          </cell>
          <cell r="G1847">
            <v>2022</v>
          </cell>
          <cell r="H1847">
            <v>59</v>
          </cell>
        </row>
        <row r="1848">
          <cell r="A1848" t="str">
            <v>2024M632BU_Anglo American Platinum Managed Operations</v>
          </cell>
          <cell r="B1848" t="str">
            <v>M632</v>
          </cell>
          <cell r="F1848" t="str">
            <v>Anglo American Platinum Managed Operations</v>
          </cell>
          <cell r="G1848">
            <v>2024</v>
          </cell>
          <cell r="H1848" t="str">
            <v>No Value</v>
          </cell>
        </row>
        <row r="1849">
          <cell r="A1849" t="str">
            <v>2022M632BU_Anglo American Platinum Managed Operations</v>
          </cell>
          <cell r="B1849" t="str">
            <v>M632</v>
          </cell>
          <cell r="F1849" t="str">
            <v>Anglo American Platinum Managed Operations</v>
          </cell>
          <cell r="G1849">
            <v>2022</v>
          </cell>
          <cell r="H1849">
            <v>6</v>
          </cell>
        </row>
        <row r="1850">
          <cell r="A1850" t="str">
            <v>2023M632BU_Anglo American Platinum Managed Operations</v>
          </cell>
          <cell r="B1850" t="str">
            <v>M632</v>
          </cell>
          <cell r="F1850" t="str">
            <v>Anglo American Platinum Managed Operations</v>
          </cell>
          <cell r="G1850">
            <v>2023</v>
          </cell>
          <cell r="H1850">
            <v>3</v>
          </cell>
        </row>
        <row r="1851">
          <cell r="A1851" t="str">
            <v>2023M637BU_Anglo American Platinum Managed Operations</v>
          </cell>
          <cell r="B1851" t="str">
            <v>M637</v>
          </cell>
          <cell r="F1851" t="str">
            <v>Anglo American Platinum Managed Operations</v>
          </cell>
          <cell r="G1851">
            <v>2023</v>
          </cell>
          <cell r="H1851" t="str">
            <v>66.66 (8 members)</v>
          </cell>
        </row>
        <row r="1852">
          <cell r="A1852" t="str">
            <v>2022M637BU_Anglo American Platinum Managed Operations</v>
          </cell>
          <cell r="B1852" t="str">
            <v>M637</v>
          </cell>
          <cell r="F1852" t="str">
            <v>Anglo American Platinum Managed Operations</v>
          </cell>
          <cell r="G1852">
            <v>2022</v>
          </cell>
          <cell r="H1852" t="str">
            <v>64% (7 members)</v>
          </cell>
        </row>
        <row r="1853">
          <cell r="A1853" t="str">
            <v>2024M637BU_Anglo American Platinum Managed Operations</v>
          </cell>
          <cell r="B1853" t="str">
            <v>M637</v>
          </cell>
          <cell r="F1853" t="str">
            <v>Anglo American Platinum Managed Operations</v>
          </cell>
          <cell r="G1853">
            <v>2024</v>
          </cell>
          <cell r="H1853" t="str">
            <v>No Value</v>
          </cell>
        </row>
        <row r="1854">
          <cell r="A1854" t="str">
            <v>2024M638BU_Anglo American Platinum Managed Operations</v>
          </cell>
          <cell r="B1854" t="str">
            <v>M638</v>
          </cell>
          <cell r="F1854" t="str">
            <v>Anglo American Platinum Managed Operations</v>
          </cell>
          <cell r="G1854">
            <v>2024</v>
          </cell>
          <cell r="H1854" t="str">
            <v>No Value</v>
          </cell>
        </row>
        <row r="1855">
          <cell r="A1855" t="str">
            <v>2023M638BU_Anglo American Platinum Managed Operations</v>
          </cell>
          <cell r="B1855" t="str">
            <v>M638</v>
          </cell>
          <cell r="F1855" t="str">
            <v>Anglo American Platinum Managed Operations</v>
          </cell>
          <cell r="G1855">
            <v>2023</v>
          </cell>
          <cell r="H1855" t="str">
            <v xml:space="preserve">Strategic planning/strategic thinking, Mining and Mining Technology, Industrial and senior corporate leadership experience
</v>
          </cell>
        </row>
        <row r="1856">
          <cell r="A1856" t="str">
            <v>2022M638BU_Anglo American Platinum Managed Operations</v>
          </cell>
          <cell r="B1856" t="str">
            <v>M638</v>
          </cell>
          <cell r="F1856" t="str">
            <v>Anglo American Platinum Managed Operations</v>
          </cell>
          <cell r="G1856">
            <v>2022</v>
          </cell>
          <cell r="H1856" t="str">
            <v>Strategic planning/strategic thinking, Mining and Mining Technology, Industrial and senior corporate leadership experience</v>
          </cell>
        </row>
        <row r="1857">
          <cell r="A1857" t="str">
            <v>2023M656BU_Anglo American Platinum Managed Operations</v>
          </cell>
          <cell r="B1857" t="str">
            <v>M656</v>
          </cell>
          <cell r="F1857" t="str">
            <v>Anglo American Platinum Managed Operations</v>
          </cell>
          <cell r="G1857">
            <v>2023</v>
          </cell>
          <cell r="H1857" t="str">
            <v xml:space="preserve">There is a total of 24310 non-employee workers (Average Full Time Equivalent for 2023 of  (10832).  
See below for more detail on non-employee workers:
Capital SIB Contractors – 15.6% 
Non-mining Contractors – 54.1% 
*No direct contribution towards production
Mining Contractors – 22.7% 
Expansion Contractors – 7.5% </v>
          </cell>
        </row>
        <row r="1858">
          <cell r="A1858" t="str">
            <v>2022M656BU_Anglo American Platinum Managed Operations</v>
          </cell>
          <cell r="B1858" t="str">
            <v>M656</v>
          </cell>
          <cell r="F1858" t="str">
            <v>Anglo American Platinum Managed Operations</v>
          </cell>
          <cell r="G1858">
            <v>2022</v>
          </cell>
          <cell r="H1858" t="str">
            <v xml:space="preserve">There is a total of 21,584 non-employee workers (Average Full Time Equivalent for 2022 of 11,080).  
See below for more detail on non-employee workers:
Capital SIB Contractors – 5.7% 
Non-mining Contractors – 78.6% 
*No direct contribution towards production
Mining Contractors – 14.0% 
Expansion Contractors – 1.6% </v>
          </cell>
        </row>
        <row r="1859">
          <cell r="A1859" t="str">
            <v>2023M657BU_Anglo American Platinum Managed Operations</v>
          </cell>
          <cell r="B1859" t="str">
            <v>M657</v>
          </cell>
          <cell r="F1859" t="str">
            <v>Anglo American Platinum Managed Operations</v>
          </cell>
          <cell r="G1859">
            <v>2023</v>
          </cell>
          <cell r="H1859" t="str">
            <v>% Employee distribution by country of operation:
Zimbabwe 5.98% – (1335 employees)
South Africa 94.02% –  (20999 employees)
Permanent Employees 95.0% – (21217)
Fixed term Employees 5.0% – (1117)</v>
          </cell>
        </row>
        <row r="1860">
          <cell r="A1860" t="str">
            <v>2023M700BU_Anglo American Platinum Managed Operations</v>
          </cell>
          <cell r="B1860" t="str">
            <v>M700</v>
          </cell>
          <cell r="F1860" t="str">
            <v>Anglo American Platinum Managed Operations</v>
          </cell>
          <cell r="G1860">
            <v>2023</v>
          </cell>
          <cell r="H1860">
            <v>0</v>
          </cell>
        </row>
        <row r="1861">
          <cell r="A1861" t="str">
            <v>2022M701BU_Anglo American Platinum Managed Operations</v>
          </cell>
          <cell r="B1861" t="str">
            <v>M701</v>
          </cell>
          <cell r="F1861" t="str">
            <v>Anglo American Platinum Managed Operations</v>
          </cell>
          <cell r="G1861">
            <v>2022</v>
          </cell>
          <cell r="H1861">
            <v>223</v>
          </cell>
        </row>
        <row r="1862">
          <cell r="A1862" t="str">
            <v>2023M701BU_Anglo American Platinum Managed Operations</v>
          </cell>
          <cell r="B1862" t="str">
            <v>M701</v>
          </cell>
          <cell r="F1862" t="str">
            <v>Anglo American Platinum Managed Operations</v>
          </cell>
          <cell r="G1862">
            <v>2023</v>
          </cell>
          <cell r="H1862">
            <v>94</v>
          </cell>
        </row>
        <row r="1863">
          <cell r="A1863" t="str">
            <v>2023M702BU_Anglo American Platinum Managed Operations</v>
          </cell>
          <cell r="B1863" t="str">
            <v>M702</v>
          </cell>
          <cell r="F1863" t="str">
            <v>Anglo American Platinum Managed Operations</v>
          </cell>
          <cell r="G1863">
            <v>2023</v>
          </cell>
          <cell r="H1863">
            <v>2454</v>
          </cell>
        </row>
        <row r="1864">
          <cell r="A1864" t="str">
            <v>2022M702BU_Anglo American Platinum Managed Operations</v>
          </cell>
          <cell r="B1864" t="str">
            <v>M702</v>
          </cell>
          <cell r="F1864" t="str">
            <v>Anglo American Platinum Managed Operations</v>
          </cell>
          <cell r="G1864">
            <v>2022</v>
          </cell>
          <cell r="H1864">
            <v>2464</v>
          </cell>
        </row>
        <row r="1865">
          <cell r="A1865" t="str">
            <v>2023M703BU_Anglo American Platinum Managed Operations</v>
          </cell>
          <cell r="B1865" t="str">
            <v>M703</v>
          </cell>
          <cell r="F1865" t="str">
            <v>Anglo American Platinum Managed Operations</v>
          </cell>
          <cell r="G1865">
            <v>2023</v>
          </cell>
          <cell r="H1865">
            <v>5</v>
          </cell>
        </row>
        <row r="1866">
          <cell r="A1866" t="str">
            <v>2022M703BU_Anglo American Platinum Managed Operations</v>
          </cell>
          <cell r="B1866" t="str">
            <v>M703</v>
          </cell>
          <cell r="F1866" t="str">
            <v>Anglo American Platinum Managed Operations</v>
          </cell>
          <cell r="G1866">
            <v>2022</v>
          </cell>
          <cell r="H1866">
            <v>7.2599999999999998E-2</v>
          </cell>
        </row>
        <row r="1867">
          <cell r="A1867" t="str">
            <v>2022M704BU_Anglo American Platinum Managed Operations</v>
          </cell>
          <cell r="B1867" t="str">
            <v>M704</v>
          </cell>
          <cell r="F1867" t="str">
            <v>Anglo American Platinum Managed Operations</v>
          </cell>
          <cell r="G1867">
            <v>2022</v>
          </cell>
          <cell r="H1867">
            <v>0.63300000000000001</v>
          </cell>
        </row>
        <row r="1868">
          <cell r="A1868" t="str">
            <v>2023M704BU_Anglo American Platinum Managed Operations</v>
          </cell>
          <cell r="B1868" t="str">
            <v>M704</v>
          </cell>
          <cell r="F1868" t="str">
            <v>Anglo American Platinum Managed Operations</v>
          </cell>
          <cell r="G1868">
            <v>2023</v>
          </cell>
          <cell r="H1868">
            <v>66</v>
          </cell>
        </row>
        <row r="1869">
          <cell r="A1869" t="str">
            <v>2022M705BU_Anglo American Platinum Managed Operations</v>
          </cell>
          <cell r="B1869" t="str">
            <v>M705</v>
          </cell>
          <cell r="F1869" t="str">
            <v>Anglo American Platinum Managed Operations</v>
          </cell>
          <cell r="G1869">
            <v>2022</v>
          </cell>
          <cell r="H1869">
            <v>0.29399999999999998</v>
          </cell>
        </row>
        <row r="1870">
          <cell r="A1870" t="str">
            <v>2023M705BU_Anglo American Platinum Managed Operations</v>
          </cell>
          <cell r="B1870" t="str">
            <v>M705</v>
          </cell>
          <cell r="F1870" t="str">
            <v>Anglo American Platinum Managed Operations</v>
          </cell>
          <cell r="G1870">
            <v>2023</v>
          </cell>
          <cell r="H1870">
            <v>29</v>
          </cell>
        </row>
        <row r="1871">
          <cell r="A1871" t="str">
            <v>2022M706BU_Anglo American Platinum Managed Operations</v>
          </cell>
          <cell r="B1871" t="str">
            <v>M706</v>
          </cell>
          <cell r="F1871" t="str">
            <v>Anglo American Platinum Managed Operations</v>
          </cell>
          <cell r="G1871">
            <v>2022</v>
          </cell>
          <cell r="H1871">
            <v>195</v>
          </cell>
        </row>
        <row r="1872">
          <cell r="A1872" t="str">
            <v>2023M706BU_Anglo American Platinum Managed Operations</v>
          </cell>
          <cell r="B1872" t="str">
            <v>M706</v>
          </cell>
          <cell r="F1872" t="str">
            <v>Anglo American Platinum Managed Operations</v>
          </cell>
          <cell r="G1872">
            <v>2023</v>
          </cell>
          <cell r="H1872">
            <v>130</v>
          </cell>
        </row>
        <row r="1873">
          <cell r="A1873" t="str">
            <v>2022M707BU_Anglo American Platinum Managed Operations</v>
          </cell>
          <cell r="B1873" t="str">
            <v>M707</v>
          </cell>
          <cell r="F1873" t="str">
            <v>Anglo American Platinum Managed Operations</v>
          </cell>
          <cell r="G1873">
            <v>2022</v>
          </cell>
          <cell r="H1873">
            <v>1701</v>
          </cell>
        </row>
        <row r="1874">
          <cell r="A1874" t="str">
            <v>2023M707BU_Anglo American Platinum Managed Operations</v>
          </cell>
          <cell r="B1874" t="str">
            <v>M707</v>
          </cell>
          <cell r="F1874" t="str">
            <v>Anglo American Platinum Managed Operations</v>
          </cell>
          <cell r="G1874">
            <v>2023</v>
          </cell>
          <cell r="H1874">
            <v>1691</v>
          </cell>
        </row>
        <row r="1875">
          <cell r="A1875" t="str">
            <v>2023M708BU_Anglo American Platinum Managed Operations</v>
          </cell>
          <cell r="B1875" t="str">
            <v>M708</v>
          </cell>
          <cell r="F1875" t="str">
            <v>Anglo American Platinum Managed Operations</v>
          </cell>
          <cell r="G1875">
            <v>2023</v>
          </cell>
          <cell r="H1875">
            <v>727</v>
          </cell>
        </row>
        <row r="1876">
          <cell r="A1876" t="str">
            <v>2022M708BU_Anglo American Platinum Managed Operations</v>
          </cell>
          <cell r="B1876" t="str">
            <v>M708</v>
          </cell>
          <cell r="F1876" t="str">
            <v>Anglo American Platinum Managed Operations</v>
          </cell>
          <cell r="G1876">
            <v>2022</v>
          </cell>
          <cell r="H1876">
            <v>791</v>
          </cell>
        </row>
        <row r="1877">
          <cell r="A1877" t="str">
            <v>2023M709BU_Anglo American Platinum Managed Operations</v>
          </cell>
          <cell r="B1877" t="str">
            <v>M709</v>
          </cell>
          <cell r="F1877" t="str">
            <v>Anglo American Platinum Managed Operations</v>
          </cell>
          <cell r="G1877">
            <v>2023</v>
          </cell>
          <cell r="H1877">
            <v>71</v>
          </cell>
        </row>
        <row r="1878">
          <cell r="A1878" t="str">
            <v>2022M709BU_Anglo American Platinum Managed Operations</v>
          </cell>
          <cell r="B1878" t="str">
            <v>M709</v>
          </cell>
          <cell r="F1878" t="str">
            <v>Anglo American Platinum Managed Operations</v>
          </cell>
          <cell r="G1878">
            <v>2022</v>
          </cell>
          <cell r="H1878">
            <v>0.69889999999999997</v>
          </cell>
        </row>
        <row r="1879">
          <cell r="A1879" t="str">
            <v>2023M710BU_Anglo American Platinum Managed Operations</v>
          </cell>
          <cell r="B1879" t="str">
            <v>M710</v>
          </cell>
          <cell r="F1879" t="str">
            <v>Anglo American Platinum Managed Operations</v>
          </cell>
          <cell r="G1879">
            <v>2023</v>
          </cell>
          <cell r="H1879">
            <v>29</v>
          </cell>
        </row>
        <row r="1880">
          <cell r="A1880" t="str">
            <v>2022M710BU_Anglo American Platinum Managed Operations</v>
          </cell>
          <cell r="B1880" t="str">
            <v>M710</v>
          </cell>
          <cell r="F1880" t="str">
            <v>Anglo American Platinum Managed Operations</v>
          </cell>
          <cell r="G1880">
            <v>2022</v>
          </cell>
          <cell r="H1880">
            <v>0.30109999999999998</v>
          </cell>
        </row>
        <row r="1881">
          <cell r="A1881" t="str">
            <v>2022M711BU_Anglo American Platinum Managed Operations</v>
          </cell>
          <cell r="B1881" t="str">
            <v>M711</v>
          </cell>
          <cell r="F1881" t="str">
            <v>Anglo American Platinum Managed Operations</v>
          </cell>
          <cell r="G1881">
            <v>2022</v>
          </cell>
          <cell r="H1881">
            <v>1878</v>
          </cell>
        </row>
        <row r="1882">
          <cell r="A1882" t="str">
            <v>2023M711BU_Anglo American Platinum Managed Operations</v>
          </cell>
          <cell r="B1882" t="str">
            <v>M711</v>
          </cell>
          <cell r="F1882" t="str">
            <v>Anglo American Platinum Managed Operations</v>
          </cell>
          <cell r="G1882">
            <v>2023</v>
          </cell>
          <cell r="H1882">
            <v>1810</v>
          </cell>
        </row>
        <row r="1883">
          <cell r="A1883" t="str">
            <v>2022M712BU_Anglo American Platinum Managed Operations</v>
          </cell>
          <cell r="B1883" t="str">
            <v>M712</v>
          </cell>
          <cell r="F1883" t="str">
            <v>Anglo American Platinum Managed Operations</v>
          </cell>
          <cell r="G1883">
            <v>2022</v>
          </cell>
          <cell r="H1883">
            <v>809</v>
          </cell>
        </row>
        <row r="1884">
          <cell r="A1884" t="str">
            <v>2023M712BU_Anglo American Platinum Managed Operations</v>
          </cell>
          <cell r="B1884" t="str">
            <v>M712</v>
          </cell>
          <cell r="F1884" t="str">
            <v>Anglo American Platinum Managed Operations</v>
          </cell>
          <cell r="G1884">
            <v>2023</v>
          </cell>
          <cell r="H1884">
            <v>738</v>
          </cell>
        </row>
        <row r="1885">
          <cell r="A1885" t="str">
            <v>2022M745BU_Anglo American Platinum Managed Operations</v>
          </cell>
          <cell r="B1885" t="str">
            <v>M745</v>
          </cell>
          <cell r="F1885" t="str">
            <v>Anglo American Platinum Managed Operations</v>
          </cell>
          <cell r="G1885">
            <v>2022</v>
          </cell>
          <cell r="H1885">
            <v>21724</v>
          </cell>
        </row>
        <row r="1886">
          <cell r="A1886" t="str">
            <v>2024M745BU_Anglo American Platinum Managed Operations</v>
          </cell>
          <cell r="B1886" t="str">
            <v>M745</v>
          </cell>
          <cell r="F1886" t="str">
            <v>Anglo American Platinum Managed Operations</v>
          </cell>
          <cell r="G1886">
            <v>2024</v>
          </cell>
          <cell r="H1886" t="str">
            <v>No Value</v>
          </cell>
        </row>
        <row r="1887">
          <cell r="A1887" t="str">
            <v>2024M746BU_Anglo American Platinum Managed Operations</v>
          </cell>
          <cell r="B1887" t="str">
            <v>M746</v>
          </cell>
          <cell r="F1887" t="str">
            <v>Anglo American Platinum Managed Operations</v>
          </cell>
          <cell r="G1887">
            <v>2024</v>
          </cell>
          <cell r="H1887" t="str">
            <v>No Value</v>
          </cell>
        </row>
        <row r="1888">
          <cell r="A1888" t="str">
            <v>2022M746BU_Anglo American Platinum Managed Operations</v>
          </cell>
          <cell r="B1888" t="str">
            <v>M746</v>
          </cell>
          <cell r="F1888" t="str">
            <v>Anglo American Platinum Managed Operations</v>
          </cell>
          <cell r="G1888">
            <v>2022</v>
          </cell>
          <cell r="H1888">
            <v>17386</v>
          </cell>
        </row>
        <row r="1889">
          <cell r="A1889" t="str">
            <v>2022M747BU_Anglo American Platinum Managed Operations</v>
          </cell>
          <cell r="B1889" t="str">
            <v>M747</v>
          </cell>
          <cell r="F1889" t="str">
            <v>Anglo American Platinum Managed Operations</v>
          </cell>
          <cell r="G1889">
            <v>2022</v>
          </cell>
          <cell r="H1889">
            <v>4.0000000000000001E-3</v>
          </cell>
        </row>
        <row r="1890">
          <cell r="A1890" t="str">
            <v>2023M747BU_Anglo American Platinum Managed Operations</v>
          </cell>
          <cell r="B1890" t="str">
            <v>M747</v>
          </cell>
          <cell r="F1890" t="str">
            <v>Anglo American Platinum Managed Operations</v>
          </cell>
          <cell r="G1890">
            <v>2023</v>
          </cell>
          <cell r="H1890">
            <v>0.42</v>
          </cell>
        </row>
        <row r="1891">
          <cell r="A1891" t="str">
            <v>2023M119BU_Anglo American Platinum Managed Operations</v>
          </cell>
          <cell r="B1891" t="str">
            <v>M119</v>
          </cell>
          <cell r="F1891" t="str">
            <v>Anglo American Platinum Managed Operations</v>
          </cell>
          <cell r="G1891">
            <v>2023</v>
          </cell>
          <cell r="H1891">
            <v>0</v>
          </cell>
        </row>
        <row r="1892">
          <cell r="A1892" t="str">
            <v>2022M119BU_Anglo American Platinum Managed Operations</v>
          </cell>
          <cell r="B1892" t="str">
            <v>M119</v>
          </cell>
          <cell r="F1892" t="str">
            <v>Anglo American Platinum Managed Operations</v>
          </cell>
          <cell r="G1892">
            <v>2022</v>
          </cell>
          <cell r="H1892" t="str">
            <v>n/a</v>
          </cell>
        </row>
        <row r="1893">
          <cell r="A1893" t="str">
            <v>2024M119BU_Anglo American Platinum Managed Operations</v>
          </cell>
          <cell r="B1893" t="str">
            <v>M119</v>
          </cell>
          <cell r="F1893" t="str">
            <v>Anglo American Platinum Managed Operations</v>
          </cell>
          <cell r="G1893">
            <v>2024</v>
          </cell>
          <cell r="H1893" t="str">
            <v>No Value</v>
          </cell>
        </row>
        <row r="1894">
          <cell r="A1894" t="str">
            <v>2024M120BU_Anglo American Platinum Managed Operations</v>
          </cell>
          <cell r="B1894" t="str">
            <v>M120</v>
          </cell>
          <cell r="F1894" t="str">
            <v>Anglo American Platinum Managed Operations</v>
          </cell>
          <cell r="G1894">
            <v>2024</v>
          </cell>
          <cell r="H1894" t="str">
            <v>No Value</v>
          </cell>
        </row>
        <row r="1895">
          <cell r="A1895" t="str">
            <v>2022M120BU_Anglo American Platinum Managed Operations</v>
          </cell>
          <cell r="B1895" t="str">
            <v>M120</v>
          </cell>
          <cell r="F1895" t="str">
            <v>Anglo American Platinum Managed Operations</v>
          </cell>
          <cell r="G1895">
            <v>2022</v>
          </cell>
          <cell r="H1895" t="str">
            <v>n/a</v>
          </cell>
        </row>
        <row r="1896">
          <cell r="A1896" t="str">
            <v>2023M120BU_Anglo American Platinum Managed Operations</v>
          </cell>
          <cell r="B1896" t="str">
            <v>M120</v>
          </cell>
          <cell r="F1896" t="str">
            <v>Anglo American Platinum Managed Operations</v>
          </cell>
          <cell r="G1896">
            <v>2023</v>
          </cell>
          <cell r="H1896">
            <v>0</v>
          </cell>
        </row>
        <row r="1897">
          <cell r="A1897" t="str">
            <v>2022M150BU_Anglo American Platinum Managed Operations</v>
          </cell>
          <cell r="B1897" t="str">
            <v>M150</v>
          </cell>
          <cell r="F1897" t="str">
            <v>Anglo American Platinum Managed Operations</v>
          </cell>
          <cell r="G1897">
            <v>2022</v>
          </cell>
          <cell r="H1897" t="str">
            <v>Integrated report- How we renumerate performance</v>
          </cell>
        </row>
        <row r="1898">
          <cell r="A1898" t="str">
            <v>2023M327BU_Anglo American Platinum Managed Operations</v>
          </cell>
          <cell r="B1898" t="str">
            <v>M327</v>
          </cell>
          <cell r="F1898" t="str">
            <v>Anglo American Platinum Managed Operations</v>
          </cell>
          <cell r="G1898">
            <v>2023</v>
          </cell>
          <cell r="H1898">
            <v>0</v>
          </cell>
        </row>
        <row r="1899">
          <cell r="A1899" t="str">
            <v>2024M556BU_Anglo American Platinum Managed Operations</v>
          </cell>
          <cell r="B1899" t="str">
            <v>M556</v>
          </cell>
          <cell r="C1899" t="str">
            <v>Rand million</v>
          </cell>
          <cell r="F1899" t="str">
            <v>Anglo American Platinum Managed Operations</v>
          </cell>
          <cell r="G1899">
            <v>2024</v>
          </cell>
          <cell r="H1899" t="str">
            <v>No Value</v>
          </cell>
        </row>
        <row r="1900">
          <cell r="A1900" t="str">
            <v>2024M557BU_Anglo American Platinum Managed Operations</v>
          </cell>
          <cell r="B1900" t="str">
            <v>M557</v>
          </cell>
          <cell r="F1900" t="str">
            <v>Anglo American Platinum Managed Operations</v>
          </cell>
          <cell r="G1900">
            <v>2024</v>
          </cell>
          <cell r="H1900" t="str">
            <v>No Value</v>
          </cell>
        </row>
        <row r="1901">
          <cell r="A1901" t="str">
            <v>2024M558BU_Anglo American Platinum Managed Operations</v>
          </cell>
          <cell r="B1901" t="str">
            <v>M558</v>
          </cell>
          <cell r="F1901" t="str">
            <v>Anglo American Platinum Managed Operations</v>
          </cell>
          <cell r="G1901">
            <v>2024</v>
          </cell>
          <cell r="H1901" t="str">
            <v>No Value</v>
          </cell>
        </row>
        <row r="1902">
          <cell r="A1902" t="str">
            <v>2024M559BU_Anglo American Platinum Managed Operations</v>
          </cell>
          <cell r="B1902" t="str">
            <v>M559</v>
          </cell>
          <cell r="C1902" t="str">
            <v>Rand million</v>
          </cell>
          <cell r="F1902" t="str">
            <v>Anglo American Platinum Managed Operations</v>
          </cell>
          <cell r="G1902">
            <v>2024</v>
          </cell>
          <cell r="H1902" t="str">
            <v>No Value</v>
          </cell>
        </row>
        <row r="1903">
          <cell r="A1903" t="str">
            <v>2024M560BU_Anglo American Platinum Managed Operations</v>
          </cell>
          <cell r="B1903" t="str">
            <v>M560</v>
          </cell>
          <cell r="C1903" t="str">
            <v>Rand million</v>
          </cell>
          <cell r="F1903" t="str">
            <v>Anglo American Platinum Managed Operations</v>
          </cell>
          <cell r="G1903">
            <v>2024</v>
          </cell>
          <cell r="H1903" t="str">
            <v>No Value</v>
          </cell>
        </row>
        <row r="1904">
          <cell r="A1904" t="str">
            <v>2024M561BU_Anglo American Platinum Managed Operations</v>
          </cell>
          <cell r="B1904" t="str">
            <v>M561</v>
          </cell>
          <cell r="C1904" t="str">
            <v>Rand million</v>
          </cell>
          <cell r="F1904" t="str">
            <v>Anglo American Platinum Managed Operations</v>
          </cell>
          <cell r="G1904">
            <v>2024</v>
          </cell>
          <cell r="H1904" t="str">
            <v>No Value</v>
          </cell>
        </row>
        <row r="1905">
          <cell r="A1905" t="str">
            <v>2024M562BU_Anglo American Platinum Managed Operations</v>
          </cell>
          <cell r="B1905" t="str">
            <v>M562</v>
          </cell>
          <cell r="C1905" t="str">
            <v>Rand million</v>
          </cell>
          <cell r="F1905" t="str">
            <v>Anglo American Platinum Managed Operations</v>
          </cell>
          <cell r="G1905">
            <v>2024</v>
          </cell>
          <cell r="H1905" t="str">
            <v>No Value</v>
          </cell>
        </row>
        <row r="1906">
          <cell r="A1906" t="str">
            <v>2024M563BU_Anglo American Platinum Managed Operations</v>
          </cell>
          <cell r="B1906" t="str">
            <v>M563</v>
          </cell>
          <cell r="F1906" t="str">
            <v>Anglo American Platinum Managed Operations</v>
          </cell>
          <cell r="G1906">
            <v>2024</v>
          </cell>
          <cell r="H1906" t="str">
            <v>No Value</v>
          </cell>
        </row>
        <row r="1907">
          <cell r="A1907" t="str">
            <v>2024M564BU_Anglo American Platinum Managed Operations</v>
          </cell>
          <cell r="B1907" t="str">
            <v>M564</v>
          </cell>
          <cell r="F1907" t="str">
            <v>Anglo American Platinum Managed Operations</v>
          </cell>
          <cell r="G1907">
            <v>2024</v>
          </cell>
          <cell r="H1907" t="str">
            <v>No Value</v>
          </cell>
        </row>
        <row r="1908">
          <cell r="A1908" t="str">
            <v>2024M565BU_Anglo American Platinum Managed Operations</v>
          </cell>
          <cell r="B1908" t="str">
            <v>M565</v>
          </cell>
          <cell r="F1908" t="str">
            <v>Anglo American Platinum Managed Operations</v>
          </cell>
          <cell r="G1908">
            <v>2024</v>
          </cell>
          <cell r="H1908" t="str">
            <v>No Value</v>
          </cell>
        </row>
        <row r="1909">
          <cell r="A1909" t="str">
            <v>2024M566BU_Anglo American Platinum Managed Operations</v>
          </cell>
          <cell r="B1909" t="str">
            <v>M566</v>
          </cell>
          <cell r="F1909" t="str">
            <v>Anglo American Platinum Managed Operations</v>
          </cell>
          <cell r="G1909">
            <v>2024</v>
          </cell>
          <cell r="H1909" t="str">
            <v>No Value</v>
          </cell>
        </row>
        <row r="1910">
          <cell r="A1910" t="str">
            <v>2024M567BU_Anglo American Platinum Managed Operations</v>
          </cell>
          <cell r="B1910" t="str">
            <v>M567</v>
          </cell>
          <cell r="F1910" t="str">
            <v>Anglo American Platinum Managed Operations</v>
          </cell>
          <cell r="G1910">
            <v>2024</v>
          </cell>
          <cell r="H1910" t="str">
            <v>No Value</v>
          </cell>
        </row>
        <row r="1911">
          <cell r="A1911" t="str">
            <v>2023M658BU_Anglo American Platinum Managed Operations</v>
          </cell>
          <cell r="B1911" t="str">
            <v>M658</v>
          </cell>
          <cell r="F1911" t="str">
            <v>Anglo American Platinum Managed Operations</v>
          </cell>
          <cell r="G1911">
            <v>2023</v>
          </cell>
          <cell r="H1911" t="str">
            <v>We have a recognition agreement which ensures due diligence wrt to freedom of association. Risks are minimal as we monitor this monthly</v>
          </cell>
        </row>
        <row r="1912">
          <cell r="A1912" t="str">
            <v>2022M658BU_Anglo American Platinum Managed Operations</v>
          </cell>
          <cell r="B1912" t="str">
            <v>M658</v>
          </cell>
          <cell r="F1912" t="str">
            <v>Anglo American Platinum Managed Operations</v>
          </cell>
          <cell r="G1912">
            <v>2022</v>
          </cell>
          <cell r="H1912" t="str">
            <v>We have a recognition agreement which ensures due diligence wrt to freedom of association. Risks are minimal as we monitor this monthly</v>
          </cell>
        </row>
        <row r="1913">
          <cell r="A1913" t="str">
            <v>2022M659BU_Anglo American Platinum Managed Operations</v>
          </cell>
          <cell r="B1913" t="str">
            <v>M659</v>
          </cell>
          <cell r="F1913" t="str">
            <v>Anglo American Platinum Managed Operations</v>
          </cell>
          <cell r="G1913">
            <v>2022</v>
          </cell>
          <cell r="H1913">
            <v>0</v>
          </cell>
        </row>
        <row r="1914">
          <cell r="A1914" t="str">
            <v>2023M659BU_Anglo American Platinum Managed Operations</v>
          </cell>
          <cell r="B1914" t="str">
            <v>M659</v>
          </cell>
          <cell r="F1914" t="str">
            <v>Anglo American Platinum Managed Operations</v>
          </cell>
          <cell r="G1914">
            <v>2023</v>
          </cell>
          <cell r="H1914">
            <v>0</v>
          </cell>
        </row>
        <row r="1915">
          <cell r="A1915" t="str">
            <v>2022M660BU_Anglo American Platinum Managed Operations</v>
          </cell>
          <cell r="B1915" t="str">
            <v>M660</v>
          </cell>
          <cell r="F1915" t="str">
            <v>Anglo American Platinum Managed Operations</v>
          </cell>
          <cell r="G1915">
            <v>2022</v>
          </cell>
          <cell r="H1915">
            <v>0</v>
          </cell>
        </row>
        <row r="1916">
          <cell r="A1916" t="str">
            <v>2023M660BU_Anglo American Platinum Managed Operations</v>
          </cell>
          <cell r="B1916" t="str">
            <v>M660</v>
          </cell>
          <cell r="F1916" t="str">
            <v>Anglo American Platinum Managed Operations</v>
          </cell>
          <cell r="G1916">
            <v>2023</v>
          </cell>
          <cell r="H1916">
            <v>0</v>
          </cell>
        </row>
        <row r="1917">
          <cell r="A1917" t="str">
            <v>2023M663BU_Anglo American Platinum Managed Operations</v>
          </cell>
          <cell r="B1917" t="str">
            <v>M663</v>
          </cell>
          <cell r="F1917" t="str">
            <v>Anglo American Platinum Managed Operations</v>
          </cell>
          <cell r="G1917">
            <v>2023</v>
          </cell>
          <cell r="H1917" t="str">
            <v>The hourly living wage for a single adult individual employed full-time without children in South Africa is R39 per hour.
The lowest-paid employees earn above this rate across all our sites and operations.</v>
          </cell>
        </row>
        <row r="1918">
          <cell r="A1918" t="str">
            <v>2022M663BU_Anglo American Platinum Managed Operations</v>
          </cell>
          <cell r="B1918" t="str">
            <v>M663</v>
          </cell>
          <cell r="F1918" t="str">
            <v>Anglo American Platinum Managed Operations</v>
          </cell>
          <cell r="G1918">
            <v>2022</v>
          </cell>
          <cell r="H1918" t="str">
            <v>The hourly living wage for a single adult individual employed full-time without children in South Africa is R39 per hour.
The lowest-paid employees earn above this rate across all our sites and operations.</v>
          </cell>
        </row>
        <row r="1919">
          <cell r="A1919" t="str">
            <v>2022M673BU_Anglo American Platinum Managed Operations</v>
          </cell>
          <cell r="B1919" t="str">
            <v>M673</v>
          </cell>
          <cell r="F1919" t="str">
            <v>Anglo American Platinum Managed Operations</v>
          </cell>
          <cell r="G1919">
            <v>2022</v>
          </cell>
          <cell r="H1919">
            <v>2687</v>
          </cell>
        </row>
        <row r="1920">
          <cell r="A1920" t="str">
            <v>2024M673BU_Anglo American Platinum Managed Operations</v>
          </cell>
          <cell r="B1920" t="str">
            <v>M673</v>
          </cell>
          <cell r="F1920" t="str">
            <v>Anglo American Platinum Managed Operations</v>
          </cell>
          <cell r="G1920">
            <v>2024</v>
          </cell>
          <cell r="H1920" t="str">
            <v>No Value</v>
          </cell>
        </row>
        <row r="1921">
          <cell r="A1921" t="str">
            <v>2023M673BU_Anglo American Platinum Managed Operations</v>
          </cell>
          <cell r="B1921" t="str">
            <v>M673</v>
          </cell>
          <cell r="F1921" t="str">
            <v>Anglo American Platinum Managed Operations</v>
          </cell>
          <cell r="G1921">
            <v>2023</v>
          </cell>
          <cell r="H1921">
            <v>2548</v>
          </cell>
        </row>
        <row r="1922">
          <cell r="A1922" t="str">
            <v>2023M674BU_Anglo American Platinum Managed Operations</v>
          </cell>
          <cell r="B1922" t="str">
            <v>M674</v>
          </cell>
          <cell r="F1922" t="str">
            <v>Anglo American Platinum Managed Operations</v>
          </cell>
          <cell r="G1922">
            <v>2023</v>
          </cell>
          <cell r="H1922">
            <v>71</v>
          </cell>
        </row>
        <row r="1923">
          <cell r="A1923" t="str">
            <v>2024M674BU_Anglo American Platinum Managed Operations</v>
          </cell>
          <cell r="B1923" t="str">
            <v>M674</v>
          </cell>
          <cell r="F1923" t="str">
            <v>Anglo American Platinum Managed Operations</v>
          </cell>
          <cell r="G1923">
            <v>2024</v>
          </cell>
          <cell r="H1923" t="str">
            <v>No Value</v>
          </cell>
        </row>
        <row r="1924">
          <cell r="A1924" t="str">
            <v>2022M674BU_Anglo American Platinum Managed Operations</v>
          </cell>
          <cell r="B1924" t="str">
            <v>M674</v>
          </cell>
          <cell r="F1924" t="str">
            <v>Anglo American Platinum Managed Operations</v>
          </cell>
          <cell r="G1924">
            <v>2022</v>
          </cell>
          <cell r="H1924">
            <v>165</v>
          </cell>
        </row>
        <row r="1925">
          <cell r="A1925" t="str">
            <v>2023M675BU_Anglo American Platinum Managed Operations</v>
          </cell>
          <cell r="B1925" t="str">
            <v>M675</v>
          </cell>
          <cell r="F1925" t="str">
            <v>Anglo American Platinum Managed Operations</v>
          </cell>
          <cell r="G1925">
            <v>2023</v>
          </cell>
          <cell r="H1925">
            <v>1849</v>
          </cell>
        </row>
        <row r="1926">
          <cell r="A1926" t="str">
            <v>2022M675BU_Anglo American Platinum Managed Operations</v>
          </cell>
          <cell r="B1926" t="str">
            <v>M675</v>
          </cell>
          <cell r="F1926" t="str">
            <v>Anglo American Platinum Managed Operations</v>
          </cell>
          <cell r="G1926">
            <v>2022</v>
          </cell>
          <cell r="H1926">
            <v>1572</v>
          </cell>
        </row>
        <row r="1927">
          <cell r="A1927" t="str">
            <v>2024M675BU_Anglo American Platinum Managed Operations</v>
          </cell>
          <cell r="B1927" t="str">
            <v>M675</v>
          </cell>
          <cell r="F1927" t="str">
            <v>Anglo American Platinum Managed Operations</v>
          </cell>
          <cell r="G1927">
            <v>2024</v>
          </cell>
          <cell r="H1927" t="str">
            <v>No Value</v>
          </cell>
        </row>
        <row r="1928">
          <cell r="A1928" t="str">
            <v>2023M676BU_Anglo American Platinum Managed Operations</v>
          </cell>
          <cell r="B1928" t="str">
            <v>M676</v>
          </cell>
          <cell r="F1928" t="str">
            <v>Anglo American Platinum Managed Operations</v>
          </cell>
          <cell r="G1928">
            <v>2023</v>
          </cell>
          <cell r="H1928">
            <v>442</v>
          </cell>
        </row>
        <row r="1929">
          <cell r="A1929" t="str">
            <v>2022M676BU_Anglo American Platinum Managed Operations</v>
          </cell>
          <cell r="B1929" t="str">
            <v>M676</v>
          </cell>
          <cell r="F1929" t="str">
            <v>Anglo American Platinum Managed Operations</v>
          </cell>
          <cell r="G1929">
            <v>2022</v>
          </cell>
          <cell r="H1929">
            <v>628</v>
          </cell>
        </row>
        <row r="1930">
          <cell r="A1930" t="str">
            <v>2024M676BU_Anglo American Platinum Managed Operations</v>
          </cell>
          <cell r="B1930" t="str">
            <v>M676</v>
          </cell>
          <cell r="F1930" t="str">
            <v>Anglo American Platinum Managed Operations</v>
          </cell>
          <cell r="G1930">
            <v>2024</v>
          </cell>
          <cell r="H1930" t="str">
            <v>No Value</v>
          </cell>
        </row>
        <row r="1931">
          <cell r="A1931" t="str">
            <v>2023M677BU_Anglo American Platinum Managed Operations</v>
          </cell>
          <cell r="B1931" t="str">
            <v>M677</v>
          </cell>
          <cell r="F1931" t="str">
            <v>Anglo American Platinum Managed Operations</v>
          </cell>
          <cell r="G1931">
            <v>2023</v>
          </cell>
          <cell r="H1931">
            <v>169</v>
          </cell>
        </row>
        <row r="1932">
          <cell r="A1932" t="str">
            <v>2024M677BU_Anglo American Platinum Managed Operations</v>
          </cell>
          <cell r="B1932" t="str">
            <v>M677</v>
          </cell>
          <cell r="F1932" t="str">
            <v>Anglo American Platinum Managed Operations</v>
          </cell>
          <cell r="G1932">
            <v>2024</v>
          </cell>
          <cell r="H1932" t="str">
            <v>No Value</v>
          </cell>
        </row>
        <row r="1933">
          <cell r="A1933" t="str">
            <v>2022M677BU_Anglo American Platinum Managed Operations</v>
          </cell>
          <cell r="B1933" t="str">
            <v>M677</v>
          </cell>
          <cell r="F1933" t="str">
            <v>Anglo American Platinum Managed Operations</v>
          </cell>
          <cell r="G1933">
            <v>2022</v>
          </cell>
          <cell r="H1933">
            <v>279</v>
          </cell>
        </row>
        <row r="1934">
          <cell r="A1934" t="str">
            <v>2023M678BU_Anglo American Platinum Managed Operations</v>
          </cell>
          <cell r="B1934" t="str">
            <v>M678</v>
          </cell>
          <cell r="F1934" t="str">
            <v>Anglo American Platinum Managed Operations</v>
          </cell>
          <cell r="G1934">
            <v>2023</v>
          </cell>
          <cell r="H1934">
            <v>16</v>
          </cell>
        </row>
        <row r="1935">
          <cell r="A1935" t="str">
            <v>2022M678BU_Anglo American Platinum Managed Operations</v>
          </cell>
          <cell r="B1935" t="str">
            <v>M678</v>
          </cell>
          <cell r="F1935" t="str">
            <v>Anglo American Platinum Managed Operations</v>
          </cell>
          <cell r="G1935">
            <v>2022</v>
          </cell>
          <cell r="H1935">
            <v>43</v>
          </cell>
        </row>
        <row r="1936">
          <cell r="A1936" t="str">
            <v>2024M678BU_Anglo American Platinum Managed Operations</v>
          </cell>
          <cell r="B1936" t="str">
            <v>M678</v>
          </cell>
          <cell r="F1936" t="str">
            <v>Anglo American Platinum Managed Operations</v>
          </cell>
          <cell r="G1936">
            <v>2024</v>
          </cell>
          <cell r="H1936" t="str">
            <v>No Value</v>
          </cell>
        </row>
        <row r="1937">
          <cell r="A1937" t="str">
            <v>2024M679BU_Anglo American Platinum Managed Operations</v>
          </cell>
          <cell r="B1937" t="str">
            <v>M679</v>
          </cell>
          <cell r="F1937" t="str">
            <v>Anglo American Platinum Managed Operations</v>
          </cell>
          <cell r="G1937">
            <v>2024</v>
          </cell>
          <cell r="H1937" t="str">
            <v>No Value</v>
          </cell>
        </row>
        <row r="1938">
          <cell r="A1938" t="str">
            <v>2023M679BU_Anglo American Platinum Managed Operations</v>
          </cell>
          <cell r="B1938" t="str">
            <v>M679</v>
          </cell>
          <cell r="F1938" t="str">
            <v>Anglo American Platinum Managed Operations</v>
          </cell>
          <cell r="G1938">
            <v>2023</v>
          </cell>
          <cell r="H1938">
            <v>1</v>
          </cell>
        </row>
        <row r="1939">
          <cell r="A1939" t="str">
            <v>2022M680BU_Anglo American Platinum Managed Operations</v>
          </cell>
          <cell r="B1939" t="str">
            <v>M680</v>
          </cell>
          <cell r="F1939" t="str">
            <v>Anglo American Platinum Managed Operations</v>
          </cell>
          <cell r="G1939">
            <v>2022</v>
          </cell>
          <cell r="H1939">
            <v>2687</v>
          </cell>
        </row>
        <row r="1940">
          <cell r="A1940" t="str">
            <v>2024M680BU_Anglo American Platinum Managed Operations</v>
          </cell>
          <cell r="B1940" t="str">
            <v>M680</v>
          </cell>
          <cell r="F1940" t="str">
            <v>Anglo American Platinum Managed Operations</v>
          </cell>
          <cell r="G1940">
            <v>2024</v>
          </cell>
          <cell r="H1940" t="str">
            <v>No Value</v>
          </cell>
        </row>
        <row r="1941">
          <cell r="A1941" t="str">
            <v>2023M681BU_Anglo American Platinum Managed Operations</v>
          </cell>
          <cell r="B1941" t="str">
            <v>M681</v>
          </cell>
          <cell r="F1941" t="str">
            <v>Anglo American Platinum Managed Operations</v>
          </cell>
          <cell r="G1941">
            <v>2023</v>
          </cell>
          <cell r="H1941">
            <v>2548</v>
          </cell>
        </row>
        <row r="1942">
          <cell r="A1942" t="str">
            <v>2024M681BU_Anglo American Platinum Managed Operations</v>
          </cell>
          <cell r="B1942" t="str">
            <v>M681</v>
          </cell>
          <cell r="F1942" t="str">
            <v>Anglo American Platinum Managed Operations</v>
          </cell>
          <cell r="G1942">
            <v>2024</v>
          </cell>
          <cell r="H1942" t="str">
            <v>No Value</v>
          </cell>
        </row>
        <row r="1943">
          <cell r="A1943" t="str">
            <v>2022M681BU_Anglo American Platinum Managed Operations</v>
          </cell>
          <cell r="B1943" t="str">
            <v>M681</v>
          </cell>
          <cell r="F1943" t="str">
            <v>Anglo American Platinum Managed Operations</v>
          </cell>
          <cell r="G1943">
            <v>2022</v>
          </cell>
          <cell r="H1943">
            <v>2687</v>
          </cell>
        </row>
        <row r="1944">
          <cell r="A1944" t="str">
            <v>2023M685BU_Anglo American Platinum Managed Operations</v>
          </cell>
          <cell r="B1944" t="str">
            <v>M685</v>
          </cell>
          <cell r="F1944" t="str">
            <v>Anglo American Platinum Managed Operations</v>
          </cell>
          <cell r="G1944">
            <v>2023</v>
          </cell>
          <cell r="H1944">
            <v>2548</v>
          </cell>
        </row>
        <row r="1945">
          <cell r="A1945" t="str">
            <v>2022M685BU_Anglo American Platinum Managed Operations</v>
          </cell>
          <cell r="B1945" t="str">
            <v>M685</v>
          </cell>
          <cell r="F1945" t="str">
            <v>Anglo American Platinum Managed Operations</v>
          </cell>
          <cell r="G1945">
            <v>2022</v>
          </cell>
          <cell r="H1945">
            <v>2687</v>
          </cell>
        </row>
        <row r="1946">
          <cell r="A1946" t="str">
            <v>2024M685BU_Anglo American Platinum Managed Operations</v>
          </cell>
          <cell r="B1946" t="str">
            <v>M685</v>
          </cell>
          <cell r="F1946" t="str">
            <v>Anglo American Platinum Managed Operations</v>
          </cell>
          <cell r="G1946">
            <v>2024</v>
          </cell>
          <cell r="H1946" t="str">
            <v>No Value</v>
          </cell>
        </row>
        <row r="1947">
          <cell r="A1947" t="str">
            <v>2022M686BU_Anglo American Platinum Managed Operations</v>
          </cell>
          <cell r="B1947" t="str">
            <v>M686</v>
          </cell>
          <cell r="F1947" t="str">
            <v>Anglo American Platinum Managed Operations</v>
          </cell>
          <cell r="G1947">
            <v>2022</v>
          </cell>
          <cell r="H1947">
            <v>195</v>
          </cell>
        </row>
        <row r="1948">
          <cell r="A1948" t="str">
            <v>2023M686BU_Anglo American Platinum Managed Operations</v>
          </cell>
          <cell r="B1948" t="str">
            <v>M686</v>
          </cell>
          <cell r="F1948" t="str">
            <v>Anglo American Platinum Managed Operations</v>
          </cell>
          <cell r="G1948">
            <v>2023</v>
          </cell>
          <cell r="H1948">
            <v>130</v>
          </cell>
        </row>
        <row r="1949">
          <cell r="A1949" t="str">
            <v>2024M686BU_Anglo American Platinum Managed Operations</v>
          </cell>
          <cell r="B1949" t="str">
            <v>M686</v>
          </cell>
          <cell r="F1949" t="str">
            <v>Anglo American Platinum Managed Operations</v>
          </cell>
          <cell r="G1949">
            <v>2024</v>
          </cell>
          <cell r="H1949" t="str">
            <v>No Value</v>
          </cell>
        </row>
        <row r="1950">
          <cell r="A1950" t="str">
            <v>2023M687BU_Anglo American Platinum Managed Operations</v>
          </cell>
          <cell r="B1950" t="str">
            <v>M687</v>
          </cell>
          <cell r="F1950" t="str">
            <v>Anglo American Platinum Managed Operations</v>
          </cell>
          <cell r="G1950">
            <v>2023</v>
          </cell>
          <cell r="H1950">
            <v>727</v>
          </cell>
        </row>
        <row r="1951">
          <cell r="A1951" t="str">
            <v>2024M687BU_Anglo American Platinum Managed Operations</v>
          </cell>
          <cell r="B1951" t="str">
            <v>M687</v>
          </cell>
          <cell r="F1951" t="str">
            <v>Anglo American Platinum Managed Operations</v>
          </cell>
          <cell r="G1951">
            <v>2024</v>
          </cell>
          <cell r="H1951" t="str">
            <v>No Value</v>
          </cell>
        </row>
        <row r="1952">
          <cell r="A1952" t="str">
            <v>2022M687BU_Anglo American Platinum Managed Operations</v>
          </cell>
          <cell r="B1952" t="str">
            <v>M687</v>
          </cell>
          <cell r="F1952" t="str">
            <v>Anglo American Platinum Managed Operations</v>
          </cell>
          <cell r="G1952">
            <v>2022</v>
          </cell>
          <cell r="H1952">
            <v>791</v>
          </cell>
        </row>
        <row r="1953">
          <cell r="A1953" t="str">
            <v>2023M688BU_Anglo American Platinum Managed Operations</v>
          </cell>
          <cell r="B1953" t="str">
            <v>M688</v>
          </cell>
          <cell r="F1953" t="str">
            <v>Anglo American Platinum Managed Operations</v>
          </cell>
          <cell r="G1953">
            <v>2023</v>
          </cell>
          <cell r="H1953">
            <v>1691</v>
          </cell>
        </row>
        <row r="1954">
          <cell r="A1954" t="str">
            <v>2022M688BU_Anglo American Platinum Managed Operations</v>
          </cell>
          <cell r="B1954" t="str">
            <v>M688</v>
          </cell>
          <cell r="F1954" t="str">
            <v>Anglo American Platinum Managed Operations</v>
          </cell>
          <cell r="G1954">
            <v>2022</v>
          </cell>
          <cell r="H1954">
            <v>1701</v>
          </cell>
        </row>
        <row r="1955">
          <cell r="A1955" t="str">
            <v>2024M688BU_Anglo American Platinum Managed Operations</v>
          </cell>
          <cell r="B1955" t="str">
            <v>M688</v>
          </cell>
          <cell r="F1955" t="str">
            <v>Anglo American Platinum Managed Operations</v>
          </cell>
          <cell r="G1955">
            <v>2024</v>
          </cell>
          <cell r="H1955" t="str">
            <v>No Value</v>
          </cell>
        </row>
        <row r="1956">
          <cell r="A1956" t="str">
            <v>2022M689BU_Anglo American Platinum Managed Operations</v>
          </cell>
          <cell r="B1956" t="str">
            <v>M689</v>
          </cell>
          <cell r="F1956" t="str">
            <v>Anglo American Platinum Managed Operations</v>
          </cell>
          <cell r="G1956">
            <v>2022</v>
          </cell>
          <cell r="H1956">
            <v>0.22550000000000001</v>
          </cell>
        </row>
        <row r="1957">
          <cell r="A1957" t="str">
            <v>2024M689BU_Anglo American Platinum Managed Operations</v>
          </cell>
          <cell r="B1957" t="str">
            <v>M689</v>
          </cell>
          <cell r="F1957" t="str">
            <v>Anglo American Platinum Managed Operations</v>
          </cell>
          <cell r="G1957">
            <v>2024</v>
          </cell>
          <cell r="H1957" t="str">
            <v>No Value</v>
          </cell>
        </row>
        <row r="1958">
          <cell r="A1958" t="str">
            <v>2023M689BU_Anglo American Platinum Managed Operations</v>
          </cell>
          <cell r="B1958" t="str">
            <v>M689</v>
          </cell>
          <cell r="F1958" t="str">
            <v>Anglo American Platinum Managed Operations</v>
          </cell>
          <cell r="G1958">
            <v>2023</v>
          </cell>
          <cell r="H1958">
            <v>19</v>
          </cell>
        </row>
        <row r="1959">
          <cell r="A1959" t="str">
            <v>2023M698BU_Anglo American Platinum Managed Operations</v>
          </cell>
          <cell r="B1959" t="str">
            <v>M698</v>
          </cell>
          <cell r="F1959" t="str">
            <v>Anglo American Platinum Managed Operations</v>
          </cell>
          <cell r="G1959">
            <v>2023</v>
          </cell>
          <cell r="H1959">
            <v>2548</v>
          </cell>
        </row>
        <row r="1960">
          <cell r="A1960" t="str">
            <v>2022M698BU_Anglo American Platinum Managed Operations</v>
          </cell>
          <cell r="B1960" t="str">
            <v>M698</v>
          </cell>
          <cell r="F1960" t="str">
            <v>Anglo American Platinum Managed Operations</v>
          </cell>
          <cell r="G1960">
            <v>2022</v>
          </cell>
          <cell r="H1960">
            <v>2687</v>
          </cell>
        </row>
        <row r="1961">
          <cell r="A1961" t="str">
            <v>2022M699BU_Anglo American Platinum Managed Operations</v>
          </cell>
          <cell r="B1961" t="str">
            <v>M699</v>
          </cell>
          <cell r="F1961" t="str">
            <v>Anglo American Platinum Managed Operations</v>
          </cell>
          <cell r="G1961">
            <v>2022</v>
          </cell>
          <cell r="H1961">
            <v>2687</v>
          </cell>
        </row>
        <row r="1962">
          <cell r="A1962" t="str">
            <v>2023M699BU_Anglo American Platinum Managed Operations</v>
          </cell>
          <cell r="B1962" t="str">
            <v>M699</v>
          </cell>
          <cell r="F1962" t="str">
            <v>Anglo American Platinum Managed Operations</v>
          </cell>
          <cell r="G1962">
            <v>2023</v>
          </cell>
          <cell r="H1962">
            <v>2548</v>
          </cell>
        </row>
        <row r="1963">
          <cell r="A1963" t="str">
            <v>2024M76BU_Anglo American Platinum Managed Operations</v>
          </cell>
          <cell r="B1963" t="str">
            <v>M76</v>
          </cell>
          <cell r="F1963" t="str">
            <v>Anglo American Platinum Managed Operations</v>
          </cell>
          <cell r="G1963">
            <v>2024</v>
          </cell>
          <cell r="H1963" t="str">
            <v>No Value</v>
          </cell>
        </row>
        <row r="1964">
          <cell r="A1964" t="str">
            <v>2022M76BU_Anglo American Platinum Managed Operations</v>
          </cell>
          <cell r="B1964" t="str">
            <v>M76</v>
          </cell>
          <cell r="F1964" t="str">
            <v>Anglo American Platinum Managed Operations</v>
          </cell>
          <cell r="G1964">
            <v>2022</v>
          </cell>
          <cell r="H1964" t="str">
            <v>n/a</v>
          </cell>
        </row>
        <row r="1965">
          <cell r="A1965" t="str">
            <v>2023M76</v>
          </cell>
          <cell r="B1965" t="str">
            <v>M76</v>
          </cell>
          <cell r="G1965">
            <v>2023</v>
          </cell>
          <cell r="H1965">
            <v>0</v>
          </cell>
        </row>
        <row r="1966">
          <cell r="A1966" t="str">
            <v>2022M77BU_Anglo American Platinum Managed Operations</v>
          </cell>
          <cell r="B1966" t="str">
            <v>M77</v>
          </cell>
          <cell r="F1966" t="str">
            <v>Anglo American Platinum Managed Operations</v>
          </cell>
          <cell r="G1966">
            <v>2022</v>
          </cell>
          <cell r="H1966" t="str">
            <v>n/a</v>
          </cell>
        </row>
        <row r="1967">
          <cell r="A1967" t="str">
            <v>2024M77BU_Anglo American Platinum Managed Operations</v>
          </cell>
          <cell r="B1967" t="str">
            <v>M77</v>
          </cell>
          <cell r="F1967" t="str">
            <v>Anglo American Platinum Managed Operations</v>
          </cell>
          <cell r="G1967">
            <v>2024</v>
          </cell>
          <cell r="H1967" t="str">
            <v>No Value</v>
          </cell>
        </row>
        <row r="1968">
          <cell r="A1968" t="str">
            <v>2023M77</v>
          </cell>
          <cell r="B1968" t="str">
            <v>M77</v>
          </cell>
          <cell r="G1968">
            <v>2023</v>
          </cell>
          <cell r="H1968">
            <v>0</v>
          </cell>
        </row>
      </sheetData>
      <sheetData sheetId="6" refreshError="1"/>
      <sheetData sheetId="7" refreshError="1">
        <row r="1">
          <cell r="A1" t="str">
            <v>Key</v>
          </cell>
          <cell r="B1" t="str">
            <v>Metric Code</v>
          </cell>
          <cell r="C1" t="str">
            <v>Dimension Lookup</v>
          </cell>
          <cell r="D1" t="str">
            <v>Reporting Year</v>
          </cell>
          <cell r="E1" t="str">
            <v>Time Dimension</v>
          </cell>
          <cell r="F1" t="str">
            <v>Metric Name</v>
          </cell>
          <cell r="G1" t="str">
            <v>Metric Description</v>
          </cell>
          <cell r="H1" t="str">
            <v>Metric Type</v>
          </cell>
          <cell r="I1" t="str">
            <v>Unit</v>
          </cell>
          <cell r="J1" t="str">
            <v>Dimension Type</v>
          </cell>
          <cell r="K1" t="str">
            <v>Dimension Value</v>
          </cell>
          <cell r="L1" t="str">
            <v>Task Assignee</v>
          </cell>
          <cell r="M1" t="str">
            <v>Task Approver</v>
          </cell>
          <cell r="N1" t="str">
            <v>Task Due Date</v>
          </cell>
          <cell r="O1" t="str">
            <v>Task Approver Due Date</v>
          </cell>
          <cell r="P1" t="str">
            <v>Task Status</v>
          </cell>
          <cell r="Q1" t="str">
            <v>Frameworks</v>
          </cell>
          <cell r="R1" t="str">
            <v>Section 1</v>
          </cell>
          <cell r="S1" t="str">
            <v>Section 2</v>
          </cell>
          <cell r="T1" t="str">
            <v>Section 3</v>
          </cell>
          <cell r="U1" t="str">
            <v>Section 4</v>
          </cell>
          <cell r="V1" t="str">
            <v>Section 5</v>
          </cell>
          <cell r="W1" t="str">
            <v>Topic</v>
          </cell>
          <cell r="X1" t="str">
            <v>Custom Tags</v>
          </cell>
          <cell r="Y1" t="str">
            <v>Source Type</v>
          </cell>
          <cell r="Z1" t="str">
            <v>Source File</v>
          </cell>
          <cell r="AA1" t="str">
            <v>Source Section</v>
          </cell>
        </row>
        <row r="2">
          <cell r="A2" t="str">
            <v>M454BU_Anglo American Platinum Managed Operations</v>
          </cell>
          <cell r="B2" t="str">
            <v>M454</v>
          </cell>
          <cell r="C2" t="str">
            <v>BU_Anglo American Platinum Managed Operations</v>
          </cell>
          <cell r="D2">
            <v>2024</v>
          </cell>
          <cell r="E2" t="str">
            <v>Annual</v>
          </cell>
          <cell r="F2" t="str">
            <v>Number of supplier visits to validate progress (Responsible Sourcing audit)</v>
          </cell>
          <cell r="H2" t="str">
            <v>NUMBER</v>
          </cell>
          <cell r="I2" t="str">
            <v>Number</v>
          </cell>
          <cell r="J2" t="str">
            <v>BU</v>
          </cell>
          <cell r="K2" t="str">
            <v>Anglo American Platinum Managed Operations</v>
          </cell>
          <cell r="L2" t="str">
            <v>ASHLIN RAMLOCHAN</v>
          </cell>
          <cell r="M2" t="str">
            <v>ASHLIN RAMLOCHAN</v>
          </cell>
          <cell r="N2">
            <v>45675</v>
          </cell>
          <cell r="O2">
            <v>45902</v>
          </cell>
          <cell r="P2" t="str">
            <v>Not started</v>
          </cell>
          <cell r="Q2" t="str">
            <v>{}</v>
          </cell>
          <cell r="R2" t="str">
            <v>Business ethics and integrity</v>
          </cell>
          <cell r="W2" t="str">
            <v>Business Conduct</v>
          </cell>
          <cell r="X2" t="str">
            <v>{"PGM":[]}</v>
          </cell>
          <cell r="Y2" t="str">
            <v>CONNECTED</v>
          </cell>
          <cell r="Z2" t="str">
            <v>Data Collection (PGM) (2024)</v>
          </cell>
          <cell r="AA2" t="str">
            <v>Business Conduct (Manual Capture)</v>
          </cell>
        </row>
        <row r="3">
          <cell r="A3" t="str">
            <v>M456BU_Anglo American Platinum Managed Operations</v>
          </cell>
          <cell r="B3" t="str">
            <v>M456</v>
          </cell>
          <cell r="C3" t="str">
            <v>BU_Anglo American Platinum Managed Operations</v>
          </cell>
          <cell r="D3">
            <v>2024</v>
          </cell>
          <cell r="E3" t="str">
            <v>Annual</v>
          </cell>
          <cell r="F3" t="str">
            <v>Business Conduct: No. of Responsible Sourcing Self-Assessments requested</v>
          </cell>
          <cell r="H3" t="str">
            <v>NUMBER</v>
          </cell>
          <cell r="I3" t="str">
            <v>Number</v>
          </cell>
          <cell r="J3" t="str">
            <v>BU</v>
          </cell>
          <cell r="K3" t="str">
            <v>Anglo American Platinum Managed Operations</v>
          </cell>
          <cell r="L3" t="str">
            <v>ASHLIN RAMLOCHAN</v>
          </cell>
          <cell r="M3" t="str">
            <v>ASHLIN RAMLOCHAN</v>
          </cell>
          <cell r="N3">
            <v>45675</v>
          </cell>
          <cell r="O3">
            <v>45902</v>
          </cell>
          <cell r="P3" t="str">
            <v>Not started</v>
          </cell>
          <cell r="Q3" t="str">
            <v>{}</v>
          </cell>
          <cell r="R3" t="str">
            <v>Business ethics and integrity</v>
          </cell>
          <cell r="W3" t="str">
            <v>Business Conduct</v>
          </cell>
          <cell r="X3" t="str">
            <v>{"PGM":[]}</v>
          </cell>
          <cell r="Y3" t="str">
            <v>CONNECTED</v>
          </cell>
          <cell r="Z3" t="str">
            <v>Data Collection (PGM) (2024)</v>
          </cell>
          <cell r="AA3" t="str">
            <v>Business Conduct (Manual Capture)</v>
          </cell>
        </row>
        <row r="4">
          <cell r="A4" t="str">
            <v>M455BU_Anglo American Platinum Managed Operations</v>
          </cell>
          <cell r="B4" t="str">
            <v>M455</v>
          </cell>
          <cell r="C4" t="str">
            <v>BU_Anglo American Platinum Managed Operations</v>
          </cell>
          <cell r="D4">
            <v>2024</v>
          </cell>
          <cell r="E4" t="str">
            <v>Annual</v>
          </cell>
          <cell r="F4" t="str">
            <v>Business Conduct: Number of host community suppliers engaged with (Responsible Sourcing SMME capacity development programme)</v>
          </cell>
          <cell r="H4" t="str">
            <v>NUMBER</v>
          </cell>
          <cell r="I4" t="str">
            <v>Number</v>
          </cell>
          <cell r="J4" t="str">
            <v>BU</v>
          </cell>
          <cell r="K4" t="str">
            <v>Anglo American Platinum Managed Operations</v>
          </cell>
          <cell r="L4" t="str">
            <v>ASHLIN RAMLOCHAN</v>
          </cell>
          <cell r="M4" t="str">
            <v>ASHLIN RAMLOCHAN</v>
          </cell>
          <cell r="N4">
            <v>45675</v>
          </cell>
          <cell r="O4">
            <v>45902</v>
          </cell>
          <cell r="P4" t="str">
            <v>Not started</v>
          </cell>
          <cell r="Q4" t="str">
            <v>{}</v>
          </cell>
          <cell r="R4" t="str">
            <v>Business ethics and integrity</v>
          </cell>
          <cell r="W4" t="str">
            <v>Business Conduct</v>
          </cell>
          <cell r="X4" t="str">
            <v>{"PGM":[]}</v>
          </cell>
          <cell r="Y4" t="str">
            <v>CONNECTED</v>
          </cell>
          <cell r="Z4" t="str">
            <v>Data Collection (PGM) (2024)</v>
          </cell>
          <cell r="AA4" t="str">
            <v>Business Conduct (Manual Capture)</v>
          </cell>
        </row>
        <row r="5">
          <cell r="A5" t="str">
            <v>M457BU_Anglo American Platinum Managed Operations</v>
          </cell>
          <cell r="B5" t="str">
            <v>M457</v>
          </cell>
          <cell r="C5" t="str">
            <v>BU_Anglo American Platinum Managed Operations</v>
          </cell>
          <cell r="D5">
            <v>2024</v>
          </cell>
          <cell r="E5" t="str">
            <v>Annual</v>
          </cell>
          <cell r="F5" t="str">
            <v>Business Conduct: Percentage of supplier spend assessed in risk assessments</v>
          </cell>
          <cell r="H5" t="str">
            <v>PERCENT</v>
          </cell>
          <cell r="I5" t="str">
            <v>Percentage - percentage - (Percentage)</v>
          </cell>
          <cell r="J5" t="str">
            <v>BU</v>
          </cell>
          <cell r="K5" t="str">
            <v>Anglo American Platinum Managed Operations</v>
          </cell>
          <cell r="L5" t="str">
            <v>ASHLIN RAMLOCHAN</v>
          </cell>
          <cell r="M5" t="str">
            <v>ASHLIN RAMLOCHAN</v>
          </cell>
          <cell r="N5">
            <v>45675</v>
          </cell>
          <cell r="O5">
            <v>45902</v>
          </cell>
          <cell r="P5" t="str">
            <v>Not started</v>
          </cell>
          <cell r="Q5" t="str">
            <v>{}</v>
          </cell>
          <cell r="R5" t="str">
            <v>Business ethics and integrity</v>
          </cell>
          <cell r="W5" t="str">
            <v>Business Conduct</v>
          </cell>
          <cell r="X5" t="str">
            <v>{"PGM":[]}</v>
          </cell>
          <cell r="Y5" t="str">
            <v>CONNECTED</v>
          </cell>
          <cell r="Z5" t="str">
            <v>Data Collection (PGM) (2024)</v>
          </cell>
          <cell r="AA5" t="str">
            <v>Business Conduct (Manual Capture)</v>
          </cell>
        </row>
        <row r="6">
          <cell r="A6" t="str">
            <v>M444BU_Anglo American Platinum Managed Operations</v>
          </cell>
          <cell r="B6" t="str">
            <v>M444</v>
          </cell>
          <cell r="C6" t="str">
            <v>BU_Anglo American Platinum Managed Operations</v>
          </cell>
          <cell r="D6">
            <v>2024</v>
          </cell>
          <cell r="E6" t="str">
            <v>Annual</v>
          </cell>
          <cell r="F6" t="str">
            <v>Business Integrity: Suppliers and procurement (including corruption, bribery and fraud in that sphere)</v>
          </cell>
          <cell r="H6" t="str">
            <v>PERCENT</v>
          </cell>
          <cell r="I6" t="str">
            <v>Percentage - percentage - (Percentage)</v>
          </cell>
          <cell r="J6" t="str">
            <v>BU</v>
          </cell>
          <cell r="K6" t="str">
            <v>Anglo American Platinum Managed Operations</v>
          </cell>
          <cell r="L6" t="str">
            <v>RIAAN VENTER</v>
          </cell>
          <cell r="M6" t="str">
            <v>ADELIA THAVER</v>
          </cell>
          <cell r="N6">
            <v>45675</v>
          </cell>
          <cell r="O6">
            <v>45902</v>
          </cell>
          <cell r="P6" t="str">
            <v>Not started</v>
          </cell>
          <cell r="Q6" t="str">
            <v>{}</v>
          </cell>
          <cell r="R6" t="str">
            <v>Business ethics and integrity</v>
          </cell>
          <cell r="W6" t="str">
            <v>Business Integrity</v>
          </cell>
          <cell r="X6" t="str">
            <v>{"PGM":[]}</v>
          </cell>
          <cell r="Y6" t="str">
            <v>CONNECTED</v>
          </cell>
          <cell r="Z6" t="str">
            <v>Data Collection (PGM) (2024)</v>
          </cell>
          <cell r="AA6" t="str">
            <v>Business Integrity (Manual Capture)</v>
          </cell>
        </row>
        <row r="7">
          <cell r="A7" t="str">
            <v>M447BU_Anglo American Platinum Managed Operations</v>
          </cell>
          <cell r="B7" t="str">
            <v>M447</v>
          </cell>
          <cell r="C7" t="str">
            <v>BU_Anglo American Platinum Managed Operations</v>
          </cell>
          <cell r="D7">
            <v>2024</v>
          </cell>
          <cell r="E7" t="str">
            <v>Annual</v>
          </cell>
          <cell r="F7" t="str">
            <v>Business Integrity: People -  Employment, personal policy and other people related matters</v>
          </cell>
          <cell r="H7" t="str">
            <v>PERCENT</v>
          </cell>
          <cell r="I7" t="str">
            <v>Percentage - percentage - (Percentage)</v>
          </cell>
          <cell r="J7" t="str">
            <v>BU</v>
          </cell>
          <cell r="K7" t="str">
            <v>Anglo American Platinum Managed Operations</v>
          </cell>
          <cell r="L7" t="str">
            <v>RIAAN VENTER</v>
          </cell>
          <cell r="M7" t="str">
            <v>ADELIA THAVER</v>
          </cell>
          <cell r="N7">
            <v>45675</v>
          </cell>
          <cell r="O7">
            <v>45902</v>
          </cell>
          <cell r="P7" t="str">
            <v>Not started</v>
          </cell>
          <cell r="Q7" t="str">
            <v>{}</v>
          </cell>
          <cell r="R7" t="str">
            <v>Business ethics and integrity</v>
          </cell>
          <cell r="W7" t="str">
            <v>Business Integrity</v>
          </cell>
          <cell r="X7" t="str">
            <v>{"PGM":[]}</v>
          </cell>
          <cell r="Y7" t="str">
            <v>CONNECTED</v>
          </cell>
          <cell r="Z7" t="str">
            <v>Data Collection (PGM) (2024)</v>
          </cell>
          <cell r="AA7" t="str">
            <v>Business Integrity (Manual Capture)</v>
          </cell>
        </row>
        <row r="8">
          <cell r="A8" t="str">
            <v>M446BU_Anglo American Platinum Managed Operations</v>
          </cell>
          <cell r="B8" t="str">
            <v>M446</v>
          </cell>
          <cell r="C8" t="str">
            <v>BU_Anglo American Platinum Managed Operations</v>
          </cell>
          <cell r="D8">
            <v>2024</v>
          </cell>
          <cell r="E8" t="str">
            <v>Annual</v>
          </cell>
          <cell r="F8" t="str">
            <v>Business Integrity: People -  Bullying, harassment, victimisation and other related matters</v>
          </cell>
          <cell r="H8" t="str">
            <v>PERCENT</v>
          </cell>
          <cell r="I8" t="str">
            <v>Percentage - percentage - (Percentage)</v>
          </cell>
          <cell r="J8" t="str">
            <v>BU</v>
          </cell>
          <cell r="K8" t="str">
            <v>Anglo American Platinum Managed Operations</v>
          </cell>
          <cell r="L8" t="str">
            <v>RIAAN VENTER</v>
          </cell>
          <cell r="M8" t="str">
            <v>ADELIA THAVER</v>
          </cell>
          <cell r="N8">
            <v>45675</v>
          </cell>
          <cell r="O8">
            <v>45902</v>
          </cell>
          <cell r="P8" t="str">
            <v>Not started</v>
          </cell>
          <cell r="Q8" t="str">
            <v>{}</v>
          </cell>
          <cell r="R8" t="str">
            <v>Business ethics and integrity</v>
          </cell>
          <cell r="W8" t="str">
            <v>Business Integrity</v>
          </cell>
          <cell r="X8" t="str">
            <v>{"PGM":[]}</v>
          </cell>
          <cell r="Y8" t="str">
            <v>CONNECTED</v>
          </cell>
          <cell r="Z8" t="str">
            <v>Data Collection (PGM) (2024)</v>
          </cell>
          <cell r="AA8" t="str">
            <v>Business Integrity (Manual Capture)</v>
          </cell>
        </row>
        <row r="9">
          <cell r="A9" t="str">
            <v>M440BU_Anglo American Platinum Managed Operations</v>
          </cell>
          <cell r="B9" t="str">
            <v>M440</v>
          </cell>
          <cell r="C9" t="str">
            <v>BU_Anglo American Platinum Managed Operations</v>
          </cell>
          <cell r="D9">
            <v>2024</v>
          </cell>
          <cell r="E9" t="str">
            <v>Annual</v>
          </cell>
          <cell r="F9" t="str">
            <v>Business Integrity: Other (your voice)</v>
          </cell>
          <cell r="H9" t="str">
            <v>PERCENT</v>
          </cell>
          <cell r="I9" t="str">
            <v>Percentage - percentage - (Percentage)</v>
          </cell>
          <cell r="J9" t="str">
            <v>BU</v>
          </cell>
          <cell r="K9" t="str">
            <v>Anglo American Platinum Managed Operations</v>
          </cell>
          <cell r="L9" t="str">
            <v>RIAAN VENTER</v>
          </cell>
          <cell r="M9" t="str">
            <v>ADELIA THAVER</v>
          </cell>
          <cell r="N9">
            <v>45675</v>
          </cell>
          <cell r="O9">
            <v>45902</v>
          </cell>
          <cell r="P9" t="str">
            <v>Not started</v>
          </cell>
          <cell r="Q9" t="str">
            <v>{}</v>
          </cell>
          <cell r="R9" t="str">
            <v>Business ethics and integrity</v>
          </cell>
          <cell r="W9" t="str">
            <v>Business Integrity</v>
          </cell>
          <cell r="X9" t="str">
            <v>{"PGM":[]}</v>
          </cell>
          <cell r="Y9" t="str">
            <v>CONNECTED</v>
          </cell>
          <cell r="Z9" t="str">
            <v>Data Collection (PGM) (2024)</v>
          </cell>
          <cell r="AA9" t="str">
            <v>Business Integrity (Manual Capture)</v>
          </cell>
        </row>
        <row r="10">
          <cell r="A10" t="str">
            <v>M443BU_Anglo American Platinum Managed Operations</v>
          </cell>
          <cell r="B10" t="str">
            <v>M443</v>
          </cell>
          <cell r="C10" t="str">
            <v>BU_Anglo American Platinum Managed Operations</v>
          </cell>
          <cell r="D10">
            <v>2024</v>
          </cell>
          <cell r="E10" t="str">
            <v>Annual</v>
          </cell>
          <cell r="F10" t="str">
            <v>Business integrity: Safety and health (include Covid-19 related)</v>
          </cell>
          <cell r="H10" t="str">
            <v>PERCENT</v>
          </cell>
          <cell r="I10" t="str">
            <v>Percentage - percentage - (Percentage)</v>
          </cell>
          <cell r="J10" t="str">
            <v>BU</v>
          </cell>
          <cell r="K10" t="str">
            <v>Anglo American Platinum Managed Operations</v>
          </cell>
          <cell r="L10" t="str">
            <v>RIAAN VENTER</v>
          </cell>
          <cell r="M10" t="str">
            <v>ADELIA THAVER</v>
          </cell>
          <cell r="N10">
            <v>45675</v>
          </cell>
          <cell r="O10">
            <v>45902</v>
          </cell>
          <cell r="P10" t="str">
            <v>Not started</v>
          </cell>
          <cell r="Q10" t="str">
            <v>{}</v>
          </cell>
          <cell r="R10" t="str">
            <v>Business ethics and integrity</v>
          </cell>
          <cell r="W10" t="str">
            <v>Business Integrity</v>
          </cell>
          <cell r="X10" t="str">
            <v>{"PGM":[]}</v>
          </cell>
          <cell r="Y10" t="str">
            <v>CONNECTED</v>
          </cell>
          <cell r="Z10" t="str">
            <v>Data Collection (PGM) (2024)</v>
          </cell>
          <cell r="AA10" t="str">
            <v>Business Integrity (Manual Capture)</v>
          </cell>
        </row>
        <row r="11">
          <cell r="A11" t="str">
            <v>M442BU_Anglo American Platinum Managed Operations</v>
          </cell>
          <cell r="B11" t="str">
            <v>M442</v>
          </cell>
          <cell r="C11" t="str">
            <v>BU_Anglo American Platinum Managed Operations</v>
          </cell>
          <cell r="D11">
            <v>2024</v>
          </cell>
          <cell r="E11" t="str">
            <v>Annual</v>
          </cell>
          <cell r="F11" t="str">
            <v>Business integrity: Information security &amp; data privacy</v>
          </cell>
          <cell r="H11" t="str">
            <v>PERCENT</v>
          </cell>
          <cell r="I11" t="str">
            <v>Percentage - percentage - (Percentage)</v>
          </cell>
          <cell r="J11" t="str">
            <v>BU</v>
          </cell>
          <cell r="K11" t="str">
            <v>Anglo American Platinum Managed Operations</v>
          </cell>
          <cell r="L11" t="str">
            <v>RIAAN VENTER</v>
          </cell>
          <cell r="M11" t="str">
            <v>ADELIA THAVER</v>
          </cell>
          <cell r="N11">
            <v>45675</v>
          </cell>
          <cell r="O11">
            <v>45902</v>
          </cell>
          <cell r="P11" t="str">
            <v>Not started</v>
          </cell>
          <cell r="Q11" t="str">
            <v>{}</v>
          </cell>
          <cell r="R11" t="str">
            <v>Business ethics and integrity</v>
          </cell>
          <cell r="W11" t="str">
            <v>Business Integrity</v>
          </cell>
          <cell r="X11" t="str">
            <v>{"PGM":[]}</v>
          </cell>
          <cell r="Y11" t="str">
            <v>CONNECTED</v>
          </cell>
          <cell r="Z11" t="str">
            <v>Data Collection (PGM) (2024)</v>
          </cell>
          <cell r="AA11" t="str">
            <v>Business Integrity (Manual Capture)</v>
          </cell>
        </row>
        <row r="12">
          <cell r="A12" t="str">
            <v>M452BU_Anglo American Platinum Managed Operations</v>
          </cell>
          <cell r="B12" t="str">
            <v>M452</v>
          </cell>
          <cell r="C12" t="str">
            <v>BU_Anglo American Platinum Managed Operations</v>
          </cell>
          <cell r="D12">
            <v>2024</v>
          </cell>
          <cell r="E12" t="str">
            <v>Annual</v>
          </cell>
          <cell r="F12" t="str">
            <v>Business Integrity: Number of reports recorded</v>
          </cell>
          <cell r="H12" t="str">
            <v>NUMBER</v>
          </cell>
          <cell r="I12" t="str">
            <v>Number</v>
          </cell>
          <cell r="J12" t="str">
            <v>BU</v>
          </cell>
          <cell r="K12" t="str">
            <v>Anglo American Platinum Managed Operations</v>
          </cell>
          <cell r="L12" t="str">
            <v>RIAAN VENTER</v>
          </cell>
          <cell r="M12" t="str">
            <v>ADELIA THAVER</v>
          </cell>
          <cell r="N12">
            <v>45675</v>
          </cell>
          <cell r="O12">
            <v>45902</v>
          </cell>
          <cell r="P12" t="str">
            <v>Not started</v>
          </cell>
          <cell r="Q12" t="str">
            <v>{"gri":["2-26-a-ii_2021"]}</v>
          </cell>
          <cell r="R12" t="str">
            <v>Business ethics and integrity</v>
          </cell>
          <cell r="W12" t="str">
            <v>Business Integrity</v>
          </cell>
          <cell r="X12" t="str">
            <v>{"PGM":[]}</v>
          </cell>
          <cell r="Y12" t="str">
            <v>CONNECTED</v>
          </cell>
          <cell r="Z12" t="str">
            <v>Data Collection (PGM) (2024)</v>
          </cell>
          <cell r="AA12" t="str">
            <v>Business Integrity (Manual Capture)</v>
          </cell>
        </row>
        <row r="13">
          <cell r="A13" t="str">
            <v>M449BU_Anglo American Platinum Managed Operations</v>
          </cell>
          <cell r="B13" t="str">
            <v>M449</v>
          </cell>
          <cell r="C13" t="str">
            <v>BU_Anglo American Platinum Managed Operations</v>
          </cell>
          <cell r="D13">
            <v>2024</v>
          </cell>
          <cell r="E13" t="str">
            <v>Annual</v>
          </cell>
          <cell r="F13" t="str">
            <v>Business Integrity: Number of reports closed</v>
          </cell>
          <cell r="H13" t="str">
            <v>NUMBER</v>
          </cell>
          <cell r="I13" t="str">
            <v>Number</v>
          </cell>
          <cell r="J13" t="str">
            <v>BU</v>
          </cell>
          <cell r="K13" t="str">
            <v>Anglo American Platinum Managed Operations</v>
          </cell>
          <cell r="L13" t="str">
            <v>RIAAN VENTER</v>
          </cell>
          <cell r="M13" t="str">
            <v>ADELIA THAVER</v>
          </cell>
          <cell r="N13">
            <v>45675</v>
          </cell>
          <cell r="O13">
            <v>45902</v>
          </cell>
          <cell r="P13" t="str">
            <v>Not started</v>
          </cell>
          <cell r="Q13" t="str">
            <v>{"gri":["2-26-a-ii_2021"]}</v>
          </cell>
          <cell r="R13" t="str">
            <v>Business ethics and integrity</v>
          </cell>
          <cell r="W13" t="str">
            <v>Business Integrity</v>
          </cell>
          <cell r="X13" t="str">
            <v>{"PGM":[]}</v>
          </cell>
          <cell r="Y13" t="str">
            <v>CONNECTED</v>
          </cell>
          <cell r="Z13" t="str">
            <v>Data Collection (PGM) (2024)</v>
          </cell>
          <cell r="AA13" t="str">
            <v>Business Integrity (Manual Capture)</v>
          </cell>
        </row>
        <row r="14">
          <cell r="A14" t="str">
            <v>M453BU_Anglo American Platinum Managed Operations</v>
          </cell>
          <cell r="B14" t="str">
            <v>M453</v>
          </cell>
          <cell r="C14" t="str">
            <v>BU_Anglo American Platinum Managed Operations</v>
          </cell>
          <cell r="D14">
            <v>2024</v>
          </cell>
          <cell r="E14" t="str">
            <v>Annual</v>
          </cell>
          <cell r="F14" t="str">
            <v>Business Integrity: Number of people trained in code of conduct</v>
          </cell>
          <cell r="H14" t="str">
            <v>NUMBER</v>
          </cell>
          <cell r="I14" t="str">
            <v>Number</v>
          </cell>
          <cell r="J14" t="str">
            <v>BU</v>
          </cell>
          <cell r="K14" t="str">
            <v>Anglo American Platinum Managed Operations</v>
          </cell>
          <cell r="L14" t="str">
            <v>ADELIA THAVER</v>
          </cell>
          <cell r="M14" t="str">
            <v>ADELIA THAVER</v>
          </cell>
          <cell r="N14">
            <v>45675</v>
          </cell>
          <cell r="O14">
            <v>45902</v>
          </cell>
          <cell r="P14" t="str">
            <v>Not started</v>
          </cell>
          <cell r="Q14" t="str">
            <v>{}</v>
          </cell>
          <cell r="R14" t="str">
            <v>Business ethics and integrity</v>
          </cell>
          <cell r="W14" t="str">
            <v>Business Integrity</v>
          </cell>
          <cell r="X14" t="str">
            <v>{"PGM":[]}</v>
          </cell>
          <cell r="Y14" t="str">
            <v>CONNECTED</v>
          </cell>
          <cell r="Z14" t="str">
            <v>Data Collection (PGM) (2024)</v>
          </cell>
          <cell r="AA14" t="str">
            <v>Business Integrity (Manual Capture)</v>
          </cell>
        </row>
        <row r="15">
          <cell r="A15" t="str">
            <v>M441BU_Anglo American Platinum Managed Operations</v>
          </cell>
          <cell r="B15" t="str">
            <v>M441</v>
          </cell>
          <cell r="C15" t="str">
            <v>BU_Anglo American Platinum Managed Operations</v>
          </cell>
          <cell r="D15">
            <v>2024</v>
          </cell>
          <cell r="E15" t="str">
            <v>Annual</v>
          </cell>
          <cell r="F15" t="str">
            <v>Business integrity: Social and environment</v>
          </cell>
          <cell r="H15" t="str">
            <v>PERCENT</v>
          </cell>
          <cell r="I15" t="str">
            <v>Percentage - percentage - (Percentage)</v>
          </cell>
          <cell r="J15" t="str">
            <v>BU</v>
          </cell>
          <cell r="K15" t="str">
            <v>Anglo American Platinum Managed Operations</v>
          </cell>
          <cell r="L15" t="str">
            <v>RIAAN VENTER</v>
          </cell>
          <cell r="M15" t="str">
            <v>ADELIA THAVER</v>
          </cell>
          <cell r="N15">
            <v>45675</v>
          </cell>
          <cell r="O15">
            <v>45902</v>
          </cell>
          <cell r="P15" t="str">
            <v>Not started</v>
          </cell>
          <cell r="Q15" t="str">
            <v>{}</v>
          </cell>
          <cell r="R15" t="str">
            <v>Business ethics and integrity</v>
          </cell>
          <cell r="W15" t="str">
            <v>Business Integrity</v>
          </cell>
          <cell r="X15" t="str">
            <v>{"PGM":[]}</v>
          </cell>
          <cell r="Y15" t="str">
            <v>CONNECTED</v>
          </cell>
          <cell r="Z15" t="str">
            <v>Data Collection (PGM) (2024)</v>
          </cell>
          <cell r="AA15" t="str">
            <v>Business Integrity (Manual Capture)</v>
          </cell>
        </row>
        <row r="16">
          <cell r="A16" t="str">
            <v>M733BU_Anglo American Platinum Managed Operations</v>
          </cell>
          <cell r="B16" t="str">
            <v>M733</v>
          </cell>
          <cell r="C16" t="str">
            <v>BU_Anglo American Platinum Managed Operations</v>
          </cell>
          <cell r="D16">
            <v>2024</v>
          </cell>
          <cell r="E16" t="str">
            <v>Annual</v>
          </cell>
          <cell r="F16" t="str">
            <v>Number of Directives (Description)</v>
          </cell>
          <cell r="H16" t="str">
            <v>TEXT</v>
          </cell>
          <cell r="J16" t="str">
            <v>BU</v>
          </cell>
          <cell r="K16" t="str">
            <v>Anglo American Platinum Managed Operations</v>
          </cell>
          <cell r="L16" t="str">
            <v>THOKOZANI HLOPHE</v>
          </cell>
          <cell r="M16" t="str">
            <v>THOKOZANI HLOPHE</v>
          </cell>
          <cell r="N16">
            <v>45675</v>
          </cell>
          <cell r="O16">
            <v>45902</v>
          </cell>
          <cell r="P16" t="str">
            <v>Not started</v>
          </cell>
          <cell r="Q16" t="str">
            <v>{}</v>
          </cell>
          <cell r="R16" t="str">
            <v>Compliance and Risk Management</v>
          </cell>
          <cell r="W16" t="str">
            <v>Incidents</v>
          </cell>
          <cell r="X16" t="str">
            <v>{"PGM":[]}</v>
          </cell>
          <cell r="Y16" t="str">
            <v>CONNECTED</v>
          </cell>
          <cell r="Z16" t="str">
            <v>Data Collection (PGM) (2024)</v>
          </cell>
          <cell r="AA16" t="str">
            <v>Incidents</v>
          </cell>
        </row>
        <row r="17">
          <cell r="A17" t="str">
            <v>M730BU_Anglo American Platinum Managed Operations</v>
          </cell>
          <cell r="B17" t="str">
            <v>M730</v>
          </cell>
          <cell r="C17" t="str">
            <v>BU_Anglo American Platinum Managed Operations</v>
          </cell>
          <cell r="D17">
            <v>2024</v>
          </cell>
          <cell r="E17" t="str">
            <v>Annual</v>
          </cell>
          <cell r="F17" t="str">
            <v>Warnings (Number)</v>
          </cell>
          <cell r="H17" t="str">
            <v>NUMBER</v>
          </cell>
          <cell r="I17" t="str">
            <v>Number</v>
          </cell>
          <cell r="J17" t="str">
            <v>BU</v>
          </cell>
          <cell r="K17" t="str">
            <v>Anglo American Platinum Managed Operations</v>
          </cell>
          <cell r="L17" t="str">
            <v>THOKOZANI HLOPHE</v>
          </cell>
          <cell r="M17" t="str">
            <v>THOKOZANI HLOPHE</v>
          </cell>
          <cell r="N17">
            <v>45675</v>
          </cell>
          <cell r="O17">
            <v>45902</v>
          </cell>
          <cell r="P17" t="str">
            <v>Not started</v>
          </cell>
          <cell r="Q17" t="str">
            <v>{}</v>
          </cell>
          <cell r="R17" t="str">
            <v>Compliance and Risk Management</v>
          </cell>
          <cell r="W17" t="str">
            <v>Incidents</v>
          </cell>
          <cell r="X17" t="str">
            <v>{"PGM":[]}</v>
          </cell>
          <cell r="Y17" t="str">
            <v>CONNECTED</v>
          </cell>
          <cell r="Z17" t="str">
            <v>Data Collection (PGM) (2024)</v>
          </cell>
          <cell r="AA17" t="str">
            <v>Incidents</v>
          </cell>
        </row>
        <row r="18">
          <cell r="A18" t="str">
            <v>M718BU_Anglo American Platinum Managed Operations</v>
          </cell>
          <cell r="B18" t="str">
            <v>M718</v>
          </cell>
          <cell r="C18" t="str">
            <v>BU_Anglo American Platinum Managed Operations</v>
          </cell>
          <cell r="D18">
            <v>2024</v>
          </cell>
          <cell r="E18" t="str">
            <v>Annual</v>
          </cell>
          <cell r="F18" t="str">
            <v>Penalties (Number)</v>
          </cell>
          <cell r="H18" t="str">
            <v>NUMBER</v>
          </cell>
          <cell r="I18" t="str">
            <v>Number</v>
          </cell>
          <cell r="J18" t="str">
            <v>BU</v>
          </cell>
          <cell r="K18" t="str">
            <v>Anglo American Platinum Managed Operations</v>
          </cell>
          <cell r="L18" t="str">
            <v>THOKOZANI HLOPHE</v>
          </cell>
          <cell r="M18" t="str">
            <v>THOKOZANI HLOPHE</v>
          </cell>
          <cell r="N18">
            <v>45675</v>
          </cell>
          <cell r="O18">
            <v>45902</v>
          </cell>
          <cell r="P18" t="str">
            <v>Not started</v>
          </cell>
          <cell r="Q18" t="str">
            <v>{}</v>
          </cell>
          <cell r="R18" t="str">
            <v>Compliance and Risk Management</v>
          </cell>
          <cell r="W18" t="str">
            <v>Incidents</v>
          </cell>
          <cell r="X18" t="str">
            <v>{"PGM":[]}</v>
          </cell>
          <cell r="Y18" t="str">
            <v>CONNECTED</v>
          </cell>
          <cell r="Z18" t="str">
            <v>Data Collection (PGM) (2024)</v>
          </cell>
          <cell r="AA18" t="str">
            <v>Incidents</v>
          </cell>
        </row>
        <row r="19">
          <cell r="A19" t="str">
            <v>M722BU_Anglo American Platinum Managed Operations</v>
          </cell>
          <cell r="B19" t="str">
            <v>M722</v>
          </cell>
          <cell r="C19" t="str">
            <v>BU_Anglo American Platinum Managed Operations</v>
          </cell>
          <cell r="D19">
            <v>2024</v>
          </cell>
          <cell r="E19" t="str">
            <v>Annual</v>
          </cell>
          <cell r="F19" t="str">
            <v>Fines (Description)</v>
          </cell>
          <cell r="H19" t="str">
            <v>TEXT</v>
          </cell>
          <cell r="J19" t="str">
            <v>BU</v>
          </cell>
          <cell r="K19" t="str">
            <v>Anglo American Platinum Managed Operations</v>
          </cell>
          <cell r="L19" t="str">
            <v>THOKOZANI HLOPHE</v>
          </cell>
          <cell r="M19" t="str">
            <v>THOKOZANI HLOPHE</v>
          </cell>
          <cell r="N19">
            <v>45675</v>
          </cell>
          <cell r="O19">
            <v>45902</v>
          </cell>
          <cell r="P19" t="str">
            <v>Not started</v>
          </cell>
          <cell r="Q19" t="str">
            <v>{}</v>
          </cell>
          <cell r="R19" t="str">
            <v>Compliance and Risk Management</v>
          </cell>
          <cell r="W19" t="str">
            <v>Incidents</v>
          </cell>
          <cell r="X19" t="str">
            <v>{"PGM":[]}</v>
          </cell>
          <cell r="Y19" t="str">
            <v>CONNECTED</v>
          </cell>
          <cell r="Z19" t="str">
            <v>Data Collection (PGM) (2024)</v>
          </cell>
          <cell r="AA19" t="str">
            <v>Incidents</v>
          </cell>
        </row>
        <row r="20">
          <cell r="A20" t="str">
            <v>M717BU_Anglo American Platinum Managed Operations</v>
          </cell>
          <cell r="B20" t="str">
            <v>M717</v>
          </cell>
          <cell r="C20" t="str">
            <v>BU_Anglo American Platinum Managed Operations</v>
          </cell>
          <cell r="D20">
            <v>2024</v>
          </cell>
          <cell r="E20" t="str">
            <v>Annual</v>
          </cell>
          <cell r="F20" t="str">
            <v>Penalties (Monetary value)</v>
          </cell>
          <cell r="H20" t="str">
            <v>CURRENCY</v>
          </cell>
          <cell r="I20" t="str">
            <v>Currency - southAfrican_rand - (ZAR)</v>
          </cell>
          <cell r="J20" t="str">
            <v>BU</v>
          </cell>
          <cell r="K20" t="str">
            <v>Anglo American Platinum Managed Operations</v>
          </cell>
          <cell r="L20" t="str">
            <v>THOKOZANI HLOPHE</v>
          </cell>
          <cell r="M20" t="str">
            <v>THOKOZANI HLOPHE</v>
          </cell>
          <cell r="N20">
            <v>45675</v>
          </cell>
          <cell r="O20">
            <v>45902</v>
          </cell>
          <cell r="P20" t="str">
            <v>Not started</v>
          </cell>
          <cell r="Q20" t="str">
            <v>{}</v>
          </cell>
          <cell r="R20" t="str">
            <v>Compliance and Risk Management</v>
          </cell>
          <cell r="W20" t="str">
            <v>Incidents</v>
          </cell>
          <cell r="X20" t="str">
            <v>{"PGM":[]}</v>
          </cell>
          <cell r="Y20" t="str">
            <v>CONNECTED</v>
          </cell>
          <cell r="Z20" t="str">
            <v>Data Collection (PGM) (2024)</v>
          </cell>
          <cell r="AA20" t="str">
            <v>Incidents</v>
          </cell>
        </row>
        <row r="21">
          <cell r="A21" t="str">
            <v>M727BU_Anglo American Platinum Managed Operations</v>
          </cell>
          <cell r="B21" t="str">
            <v>M727</v>
          </cell>
          <cell r="C21" t="str">
            <v>BU_Anglo American Platinum Managed Operations</v>
          </cell>
          <cell r="D21">
            <v>2024</v>
          </cell>
          <cell r="E21" t="str">
            <v>Annual</v>
          </cell>
          <cell r="F21" t="str">
            <v>Investigations (Description)</v>
          </cell>
          <cell r="H21" t="str">
            <v>TEXT</v>
          </cell>
          <cell r="J21" t="str">
            <v>BU</v>
          </cell>
          <cell r="K21" t="str">
            <v>Anglo American Platinum Managed Operations</v>
          </cell>
          <cell r="L21" t="str">
            <v>THOKOZANI HLOPHE</v>
          </cell>
          <cell r="M21" t="str">
            <v>THOKOZANI HLOPHE</v>
          </cell>
          <cell r="N21">
            <v>45675</v>
          </cell>
          <cell r="O21">
            <v>45902</v>
          </cell>
          <cell r="P21" t="str">
            <v>Not started</v>
          </cell>
          <cell r="Q21" t="str">
            <v>{}</v>
          </cell>
          <cell r="R21" t="str">
            <v>Compliance and Risk Management</v>
          </cell>
          <cell r="W21" t="str">
            <v>Incidents</v>
          </cell>
          <cell r="X21" t="str">
            <v>{"PGM":[]}</v>
          </cell>
          <cell r="Y21" t="str">
            <v>CONNECTED</v>
          </cell>
          <cell r="Z21" t="str">
            <v>Data Collection (PGM) (2024)</v>
          </cell>
          <cell r="AA21" t="str">
            <v>Incidents</v>
          </cell>
        </row>
        <row r="22">
          <cell r="A22" t="str">
            <v>M736BU_Anglo American Platinum Managed Operations</v>
          </cell>
          <cell r="B22" t="str">
            <v>M736</v>
          </cell>
          <cell r="C22" t="str">
            <v>BU_Anglo American Platinum Managed Operations</v>
          </cell>
          <cell r="D22">
            <v>2024</v>
          </cell>
          <cell r="E22" t="str">
            <v>Annual</v>
          </cell>
          <cell r="F22" t="str">
            <v>Incidents of legal non-compliance (Number)</v>
          </cell>
          <cell r="H22" t="str">
            <v>NUMBER</v>
          </cell>
          <cell r="I22" t="str">
            <v>Number</v>
          </cell>
          <cell r="J22" t="str">
            <v>BU</v>
          </cell>
          <cell r="K22" t="str">
            <v>Anglo American Platinum Managed Operations</v>
          </cell>
          <cell r="L22" t="str">
            <v>THOKOZANI HLOPHE</v>
          </cell>
          <cell r="M22" t="str">
            <v>THOKOZANI HLOPHE</v>
          </cell>
          <cell r="N22">
            <v>45675</v>
          </cell>
          <cell r="O22">
            <v>45902</v>
          </cell>
          <cell r="P22" t="str">
            <v>Not started</v>
          </cell>
          <cell r="Q22" t="str">
            <v>{}</v>
          </cell>
          <cell r="R22" t="str">
            <v>Compliance and Risk Management</v>
          </cell>
          <cell r="W22" t="str">
            <v>Incidents</v>
          </cell>
          <cell r="X22" t="str">
            <v>{"PGM":[]}</v>
          </cell>
          <cell r="Y22" t="str">
            <v>CONNECTED</v>
          </cell>
          <cell r="Z22" t="str">
            <v>Data Collection (PGM) (2024)</v>
          </cell>
          <cell r="AA22" t="str">
            <v>Incidents</v>
          </cell>
        </row>
        <row r="23">
          <cell r="A23" t="str">
            <v>M738BU_Anglo American Platinum Managed Operations</v>
          </cell>
          <cell r="B23" t="str">
            <v>M738</v>
          </cell>
          <cell r="C23" t="str">
            <v>BU_Anglo American Platinum Managed Operations</v>
          </cell>
          <cell r="D23">
            <v>2024</v>
          </cell>
          <cell r="E23" t="str">
            <v>Annual</v>
          </cell>
          <cell r="F23" t="str">
            <v>Incidents finalised (Number)</v>
          </cell>
          <cell r="H23" t="str">
            <v>NUMBER</v>
          </cell>
          <cell r="I23" t="str">
            <v>Number</v>
          </cell>
          <cell r="J23" t="str">
            <v>BU</v>
          </cell>
          <cell r="K23" t="str">
            <v>Anglo American Platinum Managed Operations</v>
          </cell>
          <cell r="L23" t="str">
            <v>THOKOZANI HLOPHE</v>
          </cell>
          <cell r="M23" t="str">
            <v>THOKOZANI HLOPHE</v>
          </cell>
          <cell r="N23">
            <v>45675</v>
          </cell>
          <cell r="O23">
            <v>45902</v>
          </cell>
          <cell r="P23" t="str">
            <v>Not started</v>
          </cell>
          <cell r="Q23" t="str">
            <v>{}</v>
          </cell>
          <cell r="R23" t="str">
            <v>Compliance and Risk Management</v>
          </cell>
          <cell r="W23" t="str">
            <v>Incidents</v>
          </cell>
          <cell r="X23" t="str">
            <v>{"PGM":[]}</v>
          </cell>
          <cell r="Y23" t="str">
            <v>CONNECTED</v>
          </cell>
          <cell r="Z23" t="str">
            <v>Data Collection (PGM) (2024)</v>
          </cell>
          <cell r="AA23" t="str">
            <v>Incidents</v>
          </cell>
        </row>
        <row r="24">
          <cell r="A24" t="str">
            <v>M732BU_Anglo American Platinum Managed Operations</v>
          </cell>
          <cell r="B24" t="str">
            <v>M732</v>
          </cell>
          <cell r="C24" t="str">
            <v>BU_Anglo American Platinum Managed Operations</v>
          </cell>
          <cell r="D24">
            <v>2024</v>
          </cell>
          <cell r="E24" t="str">
            <v>Annual</v>
          </cell>
          <cell r="F24" t="str">
            <v>Compliance Notices (Number)</v>
          </cell>
          <cell r="H24" t="str">
            <v>NUMBER</v>
          </cell>
          <cell r="I24" t="str">
            <v>Number</v>
          </cell>
          <cell r="J24" t="str">
            <v>BU</v>
          </cell>
          <cell r="K24" t="str">
            <v>Anglo American Platinum Managed Operations</v>
          </cell>
          <cell r="L24" t="str">
            <v>THOKOZANI HLOPHE</v>
          </cell>
          <cell r="M24" t="str">
            <v>THOKOZANI HLOPHE</v>
          </cell>
          <cell r="N24">
            <v>45675</v>
          </cell>
          <cell r="O24">
            <v>45902</v>
          </cell>
          <cell r="P24" t="str">
            <v>Not started</v>
          </cell>
          <cell r="Q24" t="str">
            <v>{}</v>
          </cell>
          <cell r="R24" t="str">
            <v>Compliance and Risk Management</v>
          </cell>
          <cell r="W24" t="str">
            <v>Incidents</v>
          </cell>
          <cell r="X24" t="str">
            <v>{"PGM":[]}</v>
          </cell>
          <cell r="Y24" t="str">
            <v>CONNECTED</v>
          </cell>
          <cell r="Z24" t="str">
            <v>Data Collection (PGM) (2024)</v>
          </cell>
          <cell r="AA24" t="str">
            <v>Incidents</v>
          </cell>
        </row>
        <row r="25">
          <cell r="A25" t="str">
            <v>M737BU_Anglo American Platinum Managed Operations</v>
          </cell>
          <cell r="B25" t="str">
            <v>M737</v>
          </cell>
          <cell r="C25" t="str">
            <v>BU_Anglo American Platinum Managed Operations</v>
          </cell>
          <cell r="D25">
            <v>2024</v>
          </cell>
          <cell r="E25" t="str">
            <v>Annual</v>
          </cell>
          <cell r="F25" t="str">
            <v>Incidents finalised (Description)</v>
          </cell>
          <cell r="H25" t="str">
            <v>TEXT</v>
          </cell>
          <cell r="J25" t="str">
            <v>BU</v>
          </cell>
          <cell r="K25" t="str">
            <v>Anglo American Platinum Managed Operations</v>
          </cell>
          <cell r="L25" t="str">
            <v>THOKOZANI HLOPHE</v>
          </cell>
          <cell r="M25" t="str">
            <v>THOKOZANI HLOPHE</v>
          </cell>
          <cell r="N25">
            <v>45675</v>
          </cell>
          <cell r="O25">
            <v>45902</v>
          </cell>
          <cell r="P25" t="str">
            <v>Not started</v>
          </cell>
          <cell r="Q25" t="str">
            <v>{}</v>
          </cell>
          <cell r="R25" t="str">
            <v>Compliance and Risk Management</v>
          </cell>
          <cell r="W25" t="str">
            <v>Incidents</v>
          </cell>
          <cell r="X25" t="str">
            <v>{"PGM":[]}</v>
          </cell>
          <cell r="Y25" t="str">
            <v>CONNECTED</v>
          </cell>
          <cell r="Z25" t="str">
            <v>Data Collection (PGM) (2024)</v>
          </cell>
          <cell r="AA25" t="str">
            <v>Incidents</v>
          </cell>
        </row>
        <row r="26">
          <cell r="A26" t="str">
            <v>M741BU_Anglo American Platinum Managed Operations</v>
          </cell>
          <cell r="B26" t="str">
            <v>M741</v>
          </cell>
          <cell r="C26" t="str">
            <v>BU_Anglo American Platinum Managed Operations</v>
          </cell>
          <cell r="D26">
            <v>2024</v>
          </cell>
          <cell r="E26" t="str">
            <v>Annual</v>
          </cell>
          <cell r="F26" t="str">
            <v>Incidents under investigation (Description)</v>
          </cell>
          <cell r="H26" t="str">
            <v>TEXT</v>
          </cell>
          <cell r="J26" t="str">
            <v>BU</v>
          </cell>
          <cell r="K26" t="str">
            <v>Anglo American Platinum Managed Operations</v>
          </cell>
          <cell r="L26" t="str">
            <v>THOKOZANI HLOPHE</v>
          </cell>
          <cell r="M26" t="str">
            <v>THOKOZANI HLOPHE</v>
          </cell>
          <cell r="N26">
            <v>45675</v>
          </cell>
          <cell r="O26">
            <v>45902</v>
          </cell>
          <cell r="P26" t="str">
            <v>Not started</v>
          </cell>
          <cell r="Q26" t="str">
            <v>{}</v>
          </cell>
          <cell r="R26" t="str">
            <v>Compliance and Risk Management</v>
          </cell>
          <cell r="W26" t="str">
            <v>Incidents</v>
          </cell>
          <cell r="X26" t="str">
            <v>{"PGM":[]}</v>
          </cell>
          <cell r="Y26" t="str">
            <v>CONNECTED</v>
          </cell>
          <cell r="Z26" t="str">
            <v>Data Collection (PGM) (2024)</v>
          </cell>
          <cell r="AA26" t="str">
            <v>Incidents</v>
          </cell>
        </row>
        <row r="27">
          <cell r="A27" t="str">
            <v>M719BU_Anglo American Platinum Managed Operations</v>
          </cell>
          <cell r="B27" t="str">
            <v>M719</v>
          </cell>
          <cell r="C27" t="str">
            <v>BU_Anglo American Platinum Managed Operations</v>
          </cell>
          <cell r="D27">
            <v>2024</v>
          </cell>
          <cell r="E27" t="str">
            <v>Annual</v>
          </cell>
          <cell r="F27" t="str">
            <v>Settlements (Description)</v>
          </cell>
          <cell r="H27" t="str">
            <v>TEXT</v>
          </cell>
          <cell r="J27" t="str">
            <v>BU</v>
          </cell>
          <cell r="K27" t="str">
            <v>Anglo American Platinum Managed Operations</v>
          </cell>
          <cell r="L27" t="str">
            <v>THOKOZANI HLOPHE</v>
          </cell>
          <cell r="M27" t="str">
            <v>THOKOZANI HLOPHE</v>
          </cell>
          <cell r="N27">
            <v>45675</v>
          </cell>
          <cell r="O27">
            <v>45902</v>
          </cell>
          <cell r="P27" t="str">
            <v>Not started</v>
          </cell>
          <cell r="Q27" t="str">
            <v>{}</v>
          </cell>
          <cell r="R27" t="str">
            <v>Compliance and Risk Management</v>
          </cell>
          <cell r="W27" t="str">
            <v>Incidents</v>
          </cell>
          <cell r="X27" t="str">
            <v>{"PGM":[]}</v>
          </cell>
          <cell r="Y27" t="str">
            <v>CONNECTED</v>
          </cell>
          <cell r="Z27" t="str">
            <v>Data Collection (PGM) (2024)</v>
          </cell>
          <cell r="AA27" t="str">
            <v>Incidents</v>
          </cell>
        </row>
        <row r="28">
          <cell r="A28" t="str">
            <v>M716BU_Anglo American Platinum Managed Operations</v>
          </cell>
          <cell r="B28" t="str">
            <v>M716</v>
          </cell>
          <cell r="C28" t="str">
            <v>BU_Anglo American Platinum Managed Operations</v>
          </cell>
          <cell r="D28">
            <v>2024</v>
          </cell>
          <cell r="E28" t="str">
            <v>Annual</v>
          </cell>
          <cell r="F28" t="str">
            <v>Penalties (Description)</v>
          </cell>
          <cell r="H28" t="str">
            <v>TEXT</v>
          </cell>
          <cell r="J28" t="str">
            <v>BU</v>
          </cell>
          <cell r="K28" t="str">
            <v>Anglo American Platinum Managed Operations</v>
          </cell>
          <cell r="L28" t="str">
            <v>THOKOZANI HLOPHE</v>
          </cell>
          <cell r="M28" t="str">
            <v>THOKOZANI HLOPHE</v>
          </cell>
          <cell r="N28">
            <v>45675</v>
          </cell>
          <cell r="O28">
            <v>45902</v>
          </cell>
          <cell r="P28" t="str">
            <v>Not started</v>
          </cell>
          <cell r="Q28" t="str">
            <v>{}</v>
          </cell>
          <cell r="R28" t="str">
            <v>Compliance and Risk Management</v>
          </cell>
          <cell r="W28" t="str">
            <v>Incidents</v>
          </cell>
          <cell r="X28" t="str">
            <v>{"PGM":[]}</v>
          </cell>
          <cell r="Y28" t="str">
            <v>CONNECTED</v>
          </cell>
          <cell r="Z28" t="str">
            <v>Data Collection (PGM) (2024)</v>
          </cell>
          <cell r="AA28" t="str">
            <v>Incidents</v>
          </cell>
        </row>
        <row r="29">
          <cell r="A29" t="str">
            <v>M721BU_Anglo American Platinum Managed Operations</v>
          </cell>
          <cell r="B29" t="str">
            <v>M721</v>
          </cell>
          <cell r="C29" t="str">
            <v>BU_Anglo American Platinum Managed Operations</v>
          </cell>
          <cell r="D29">
            <v>2024</v>
          </cell>
          <cell r="E29" t="str">
            <v>Annual</v>
          </cell>
          <cell r="F29" t="str">
            <v>Settlements (Number)</v>
          </cell>
          <cell r="H29" t="str">
            <v>NUMBER</v>
          </cell>
          <cell r="I29" t="str">
            <v>Number</v>
          </cell>
          <cell r="J29" t="str">
            <v>BU</v>
          </cell>
          <cell r="K29" t="str">
            <v>Anglo American Platinum Managed Operations</v>
          </cell>
          <cell r="L29" t="str">
            <v>THOKOZANI HLOPHE</v>
          </cell>
          <cell r="M29" t="str">
            <v>THOKOZANI HLOPHE</v>
          </cell>
          <cell r="N29">
            <v>45675</v>
          </cell>
          <cell r="O29">
            <v>45902</v>
          </cell>
          <cell r="P29" t="str">
            <v>Not started</v>
          </cell>
          <cell r="Q29" t="str">
            <v>{}</v>
          </cell>
          <cell r="R29" t="str">
            <v>Compliance and Risk Management</v>
          </cell>
          <cell r="W29" t="str">
            <v>Incidents</v>
          </cell>
          <cell r="X29" t="str">
            <v>{"PGM":[]}</v>
          </cell>
          <cell r="Y29" t="str">
            <v>CONNECTED</v>
          </cell>
          <cell r="Z29" t="str">
            <v>Data Collection (PGM) (2024)</v>
          </cell>
          <cell r="AA29" t="str">
            <v>Incidents</v>
          </cell>
        </row>
        <row r="30">
          <cell r="A30" t="str">
            <v>M714BU_Anglo American Platinum Managed Operations</v>
          </cell>
          <cell r="B30" t="str">
            <v>M714</v>
          </cell>
          <cell r="C30" t="str">
            <v>BU_Anglo American Platinum Managed Operations</v>
          </cell>
          <cell r="D30">
            <v>2024</v>
          </cell>
          <cell r="E30" t="str">
            <v>Annual</v>
          </cell>
          <cell r="F30" t="str">
            <v>Other Monetary losses (Monetary value)</v>
          </cell>
          <cell r="H30" t="str">
            <v>CURRENCY</v>
          </cell>
          <cell r="I30" t="str">
            <v>Currency - southAfrican_rand - (ZAR)</v>
          </cell>
          <cell r="J30" t="str">
            <v>BU</v>
          </cell>
          <cell r="K30" t="str">
            <v>Anglo American Platinum Managed Operations</v>
          </cell>
          <cell r="L30" t="str">
            <v>THOKOZANI HLOPHE</v>
          </cell>
          <cell r="M30" t="str">
            <v>THOKOZANI HLOPHE</v>
          </cell>
          <cell r="N30">
            <v>45675</v>
          </cell>
          <cell r="O30">
            <v>45902</v>
          </cell>
          <cell r="P30" t="str">
            <v>Not started</v>
          </cell>
          <cell r="Q30" t="str">
            <v>{}</v>
          </cell>
          <cell r="R30" t="str">
            <v>Compliance and Risk Management</v>
          </cell>
          <cell r="W30" t="str">
            <v>Incidents</v>
          </cell>
          <cell r="X30" t="str">
            <v>{"PGM":[]}</v>
          </cell>
          <cell r="Y30" t="str">
            <v>CONNECTED</v>
          </cell>
          <cell r="Z30" t="str">
            <v>Data Collection (PGM) (2024)</v>
          </cell>
          <cell r="AA30" t="str">
            <v>Incidents</v>
          </cell>
        </row>
        <row r="31">
          <cell r="A31" t="str">
            <v>M735BU_Anglo American Platinum Managed Operations</v>
          </cell>
          <cell r="B31" t="str">
            <v>M735</v>
          </cell>
          <cell r="C31" t="str">
            <v>BU_Anglo American Platinum Managed Operations</v>
          </cell>
          <cell r="D31">
            <v>2024</v>
          </cell>
          <cell r="E31" t="str">
            <v>Annual</v>
          </cell>
          <cell r="F31" t="str">
            <v>Incidents of legal non-compliance (Description)</v>
          </cell>
          <cell r="H31" t="str">
            <v>TEXT</v>
          </cell>
          <cell r="J31" t="str">
            <v>BU</v>
          </cell>
          <cell r="K31" t="str">
            <v>Anglo American Platinum Managed Operations</v>
          </cell>
          <cell r="L31" t="str">
            <v>THOKOZANI HLOPHE</v>
          </cell>
          <cell r="M31" t="str">
            <v>THOKOZANI HLOPHE</v>
          </cell>
          <cell r="N31">
            <v>45675</v>
          </cell>
          <cell r="O31">
            <v>45902</v>
          </cell>
          <cell r="P31" t="str">
            <v>Not started</v>
          </cell>
          <cell r="Q31" t="str">
            <v>{}</v>
          </cell>
          <cell r="R31" t="str">
            <v>Compliance and Risk Management</v>
          </cell>
          <cell r="W31" t="str">
            <v>Incidents</v>
          </cell>
          <cell r="X31" t="str">
            <v>{"PGM":[]}</v>
          </cell>
          <cell r="Y31" t="str">
            <v>CONNECTED</v>
          </cell>
          <cell r="Z31" t="str">
            <v>Data Collection (PGM) (2024)</v>
          </cell>
          <cell r="AA31" t="str">
            <v>Incidents</v>
          </cell>
        </row>
        <row r="32">
          <cell r="A32" t="str">
            <v>M734BU_Anglo American Platinum Managed Operations</v>
          </cell>
          <cell r="B32" t="str">
            <v>M734</v>
          </cell>
          <cell r="C32" t="str">
            <v>BU_Anglo American Platinum Managed Operations</v>
          </cell>
          <cell r="D32">
            <v>2024</v>
          </cell>
          <cell r="E32" t="str">
            <v>Annual</v>
          </cell>
          <cell r="F32" t="str">
            <v>Number of Directives (Number)</v>
          </cell>
          <cell r="H32" t="str">
            <v>NUMBER</v>
          </cell>
          <cell r="I32" t="str">
            <v>Number</v>
          </cell>
          <cell r="J32" t="str">
            <v>BU</v>
          </cell>
          <cell r="K32" t="str">
            <v>Anglo American Platinum Managed Operations</v>
          </cell>
          <cell r="L32" t="str">
            <v>THOKOZANI HLOPHE</v>
          </cell>
          <cell r="M32" t="str">
            <v>THOKOZANI HLOPHE</v>
          </cell>
          <cell r="N32">
            <v>45675</v>
          </cell>
          <cell r="O32">
            <v>45902</v>
          </cell>
          <cell r="P32" t="str">
            <v>Not started</v>
          </cell>
          <cell r="Q32" t="str">
            <v>{}</v>
          </cell>
          <cell r="R32" t="str">
            <v>Compliance and Risk Management</v>
          </cell>
          <cell r="W32" t="str">
            <v>Incidents</v>
          </cell>
          <cell r="X32" t="str">
            <v>{"PGM":[]}</v>
          </cell>
          <cell r="Y32" t="str">
            <v>CONNECTED</v>
          </cell>
          <cell r="Z32" t="str">
            <v>Data Collection (PGM) (2024)</v>
          </cell>
          <cell r="AA32" t="str">
            <v>Incidents</v>
          </cell>
        </row>
        <row r="33">
          <cell r="A33" t="str">
            <v>M720BU_Anglo American Platinum Managed Operations</v>
          </cell>
          <cell r="B33" t="str">
            <v>M720</v>
          </cell>
          <cell r="C33" t="str">
            <v>BU_Anglo American Platinum Managed Operations</v>
          </cell>
          <cell r="D33">
            <v>2024</v>
          </cell>
          <cell r="E33" t="str">
            <v>Annual</v>
          </cell>
          <cell r="F33" t="str">
            <v>Settlements (Monetary value)</v>
          </cell>
          <cell r="H33" t="str">
            <v>CURRENCY</v>
          </cell>
          <cell r="I33" t="str">
            <v>Currency - southAfrican_rand - (ZAR)</v>
          </cell>
          <cell r="J33" t="str">
            <v>BU</v>
          </cell>
          <cell r="K33" t="str">
            <v>Anglo American Platinum Managed Operations</v>
          </cell>
          <cell r="L33" t="str">
            <v>THOKOZANI HLOPHE</v>
          </cell>
          <cell r="M33" t="str">
            <v>THOKOZANI HLOPHE</v>
          </cell>
          <cell r="N33">
            <v>45675</v>
          </cell>
          <cell r="O33">
            <v>45902</v>
          </cell>
          <cell r="P33" t="str">
            <v>Not started</v>
          </cell>
          <cell r="Q33" t="str">
            <v>{}</v>
          </cell>
          <cell r="R33" t="str">
            <v>Compliance and Risk Management</v>
          </cell>
          <cell r="W33" t="str">
            <v>Incidents</v>
          </cell>
          <cell r="X33" t="str">
            <v>{"PGM":[]}</v>
          </cell>
          <cell r="Y33" t="str">
            <v>CONNECTED</v>
          </cell>
          <cell r="Z33" t="str">
            <v>Data Collection (PGM) (2024)</v>
          </cell>
          <cell r="AA33" t="str">
            <v>Incidents</v>
          </cell>
        </row>
        <row r="34">
          <cell r="A34" t="str">
            <v>M724BU_Anglo American Platinum Managed Operations</v>
          </cell>
          <cell r="B34" t="str">
            <v>M724</v>
          </cell>
          <cell r="C34" t="str">
            <v>BU_Anglo American Platinum Managed Operations</v>
          </cell>
          <cell r="D34">
            <v>2024</v>
          </cell>
          <cell r="E34" t="str">
            <v>Annual</v>
          </cell>
          <cell r="F34" t="str">
            <v>Fines (Number)</v>
          </cell>
          <cell r="H34" t="str">
            <v>NUMBER</v>
          </cell>
          <cell r="I34" t="str">
            <v>Number</v>
          </cell>
          <cell r="J34" t="str">
            <v>BU</v>
          </cell>
          <cell r="K34" t="str">
            <v>Anglo American Platinum Managed Operations</v>
          </cell>
          <cell r="L34" t="str">
            <v>THOKOZANI HLOPHE</v>
          </cell>
          <cell r="M34" t="str">
            <v>THOKOZANI HLOPHE</v>
          </cell>
          <cell r="N34">
            <v>45675</v>
          </cell>
          <cell r="O34">
            <v>45902</v>
          </cell>
          <cell r="P34" t="str">
            <v>Not started</v>
          </cell>
          <cell r="Q34" t="str">
            <v>{}</v>
          </cell>
          <cell r="R34" t="str">
            <v>Compliance and Risk Management</v>
          </cell>
          <cell r="W34" t="str">
            <v>Incidents</v>
          </cell>
          <cell r="X34" t="str">
            <v>{"PGM":[]}</v>
          </cell>
          <cell r="Y34" t="str">
            <v>CONNECTED</v>
          </cell>
          <cell r="Z34" t="str">
            <v>Data Collection (PGM) (2024)</v>
          </cell>
          <cell r="AA34" t="str">
            <v>Incidents</v>
          </cell>
        </row>
        <row r="35">
          <cell r="A35" t="str">
            <v>M742BU_Anglo American Platinum Managed Operations</v>
          </cell>
          <cell r="B35" t="str">
            <v>M742</v>
          </cell>
          <cell r="C35" t="str">
            <v>BU_Anglo American Platinum Managed Operations</v>
          </cell>
          <cell r="D35">
            <v>2024</v>
          </cell>
          <cell r="E35" t="str">
            <v>Annual</v>
          </cell>
          <cell r="F35" t="str">
            <v>Incidents under investigation (Number)</v>
          </cell>
          <cell r="H35" t="str">
            <v>NUMBER</v>
          </cell>
          <cell r="I35" t="str">
            <v>Number</v>
          </cell>
          <cell r="J35" t="str">
            <v>BU</v>
          </cell>
          <cell r="K35" t="str">
            <v>Anglo American Platinum Managed Operations</v>
          </cell>
          <cell r="L35" t="str">
            <v>THOKOZANI HLOPHE</v>
          </cell>
          <cell r="M35" t="str">
            <v>THOKOZANI HLOPHE</v>
          </cell>
          <cell r="N35">
            <v>45675</v>
          </cell>
          <cell r="O35">
            <v>45902</v>
          </cell>
          <cell r="P35" t="str">
            <v>Not started</v>
          </cell>
          <cell r="Q35" t="str">
            <v>{}</v>
          </cell>
          <cell r="R35" t="str">
            <v>Compliance and Risk Management</v>
          </cell>
          <cell r="W35" t="str">
            <v>Incidents</v>
          </cell>
          <cell r="X35" t="str">
            <v>{"PGM":[]}</v>
          </cell>
          <cell r="Y35" t="str">
            <v>CONNECTED</v>
          </cell>
          <cell r="Z35" t="str">
            <v>Data Collection (PGM) (2024)</v>
          </cell>
          <cell r="AA35" t="str">
            <v>Incidents</v>
          </cell>
        </row>
        <row r="36">
          <cell r="A36" t="str">
            <v>M715BU_Anglo American Platinum Managed Operations</v>
          </cell>
          <cell r="B36" t="str">
            <v>M715</v>
          </cell>
          <cell r="C36" t="str">
            <v>BU_Anglo American Platinum Managed Operations</v>
          </cell>
          <cell r="D36">
            <v>2024</v>
          </cell>
          <cell r="E36" t="str">
            <v>Annual</v>
          </cell>
          <cell r="F36" t="str">
            <v>Other Monetary losses (Number)</v>
          </cell>
          <cell r="H36" t="str">
            <v>NUMBER</v>
          </cell>
          <cell r="I36" t="str">
            <v>Number</v>
          </cell>
          <cell r="J36" t="str">
            <v>BU</v>
          </cell>
          <cell r="K36" t="str">
            <v>Anglo American Platinum Managed Operations</v>
          </cell>
          <cell r="L36" t="str">
            <v>THOKOZANI HLOPHE</v>
          </cell>
          <cell r="M36" t="str">
            <v>THOKOZANI HLOPHE</v>
          </cell>
          <cell r="N36">
            <v>45675</v>
          </cell>
          <cell r="O36">
            <v>45902</v>
          </cell>
          <cell r="P36" t="str">
            <v>Not started</v>
          </cell>
          <cell r="Q36" t="str">
            <v>{}</v>
          </cell>
          <cell r="R36" t="str">
            <v>Compliance and Risk Management</v>
          </cell>
          <cell r="W36" t="str">
            <v>Incidents</v>
          </cell>
          <cell r="X36" t="str">
            <v>{"PGM":[]}</v>
          </cell>
          <cell r="Y36" t="str">
            <v>CONNECTED</v>
          </cell>
          <cell r="Z36" t="str">
            <v>Data Collection (PGM) (2024)</v>
          </cell>
          <cell r="AA36" t="str">
            <v>Incidents</v>
          </cell>
        </row>
        <row r="37">
          <cell r="A37" t="str">
            <v>M713BU_Anglo American Platinum Managed Operations</v>
          </cell>
          <cell r="B37" t="str">
            <v>M713</v>
          </cell>
          <cell r="C37" t="str">
            <v>BU_Anglo American Platinum Managed Operations</v>
          </cell>
          <cell r="D37">
            <v>2024</v>
          </cell>
          <cell r="E37" t="str">
            <v>Annual</v>
          </cell>
          <cell r="F37" t="str">
            <v>Fines and monetary loss: Other Monetary losses (Description)</v>
          </cell>
          <cell r="H37" t="str">
            <v>TEXT</v>
          </cell>
          <cell r="J37" t="str">
            <v>BU</v>
          </cell>
          <cell r="K37" t="str">
            <v>Anglo American Platinum Managed Operations</v>
          </cell>
          <cell r="L37" t="str">
            <v>THOKOZANI HLOPHE</v>
          </cell>
          <cell r="M37" t="str">
            <v>THOKOZANI HLOPHE</v>
          </cell>
          <cell r="N37">
            <v>45675</v>
          </cell>
          <cell r="O37">
            <v>45902</v>
          </cell>
          <cell r="P37" t="str">
            <v>Not started</v>
          </cell>
          <cell r="Q37" t="str">
            <v>{}</v>
          </cell>
          <cell r="R37" t="str">
            <v>Compliance and Risk Management</v>
          </cell>
          <cell r="W37" t="str">
            <v>Incidents</v>
          </cell>
          <cell r="X37" t="str">
            <v>{"PGM":[]}</v>
          </cell>
          <cell r="Y37" t="str">
            <v>CONNECTED</v>
          </cell>
          <cell r="Z37" t="str">
            <v>Data Collection (PGM) (2024)</v>
          </cell>
          <cell r="AA37" t="str">
            <v>Incidents</v>
          </cell>
        </row>
        <row r="38">
          <cell r="A38" t="str">
            <v>M731BU_Anglo American Platinum Managed Operations</v>
          </cell>
          <cell r="B38" t="str">
            <v>M731</v>
          </cell>
          <cell r="C38" t="str">
            <v>BU_Anglo American Platinum Managed Operations</v>
          </cell>
          <cell r="D38">
            <v>2024</v>
          </cell>
          <cell r="E38" t="str">
            <v>Annual</v>
          </cell>
          <cell r="F38" t="str">
            <v>Compliance Notices (Description)</v>
          </cell>
          <cell r="H38" t="str">
            <v>TEXT</v>
          </cell>
          <cell r="J38" t="str">
            <v>BU</v>
          </cell>
          <cell r="K38" t="str">
            <v>Anglo American Platinum Managed Operations</v>
          </cell>
          <cell r="L38" t="str">
            <v>THOKOZANI HLOPHE</v>
          </cell>
          <cell r="M38" t="str">
            <v>THOKOZANI HLOPHE</v>
          </cell>
          <cell r="N38">
            <v>45675</v>
          </cell>
          <cell r="O38">
            <v>45902</v>
          </cell>
          <cell r="P38" t="str">
            <v>Not started</v>
          </cell>
          <cell r="Q38" t="str">
            <v>{}</v>
          </cell>
          <cell r="R38" t="str">
            <v>Compliance and Risk Management</v>
          </cell>
          <cell r="W38" t="str">
            <v>Incidents</v>
          </cell>
          <cell r="X38" t="str">
            <v>{"PGM":[]}</v>
          </cell>
          <cell r="Y38" t="str">
            <v>CONNECTED</v>
          </cell>
          <cell r="Z38" t="str">
            <v>Data Collection (PGM) (2024)</v>
          </cell>
          <cell r="AA38" t="str">
            <v>Incidents</v>
          </cell>
        </row>
        <row r="39">
          <cell r="A39" t="str">
            <v>M728BU_Anglo American Platinum Managed Operations</v>
          </cell>
          <cell r="B39" t="str">
            <v>M728</v>
          </cell>
          <cell r="C39" t="str">
            <v>BU_Anglo American Platinum Managed Operations</v>
          </cell>
          <cell r="D39">
            <v>2024</v>
          </cell>
          <cell r="E39" t="str">
            <v>Annual</v>
          </cell>
          <cell r="F39" t="str">
            <v>Investigations (Number)</v>
          </cell>
          <cell r="H39" t="str">
            <v>NUMBER</v>
          </cell>
          <cell r="I39" t="str">
            <v>Number</v>
          </cell>
          <cell r="J39" t="str">
            <v>BU</v>
          </cell>
          <cell r="K39" t="str">
            <v>Anglo American Platinum Managed Operations</v>
          </cell>
          <cell r="L39" t="str">
            <v>THOKOZANI HLOPHE</v>
          </cell>
          <cell r="M39" t="str">
            <v>THOKOZANI HLOPHE</v>
          </cell>
          <cell r="N39">
            <v>45675</v>
          </cell>
          <cell r="O39">
            <v>45902</v>
          </cell>
          <cell r="P39" t="str">
            <v>Not started</v>
          </cell>
          <cell r="Q39" t="str">
            <v>{}</v>
          </cell>
          <cell r="R39" t="str">
            <v>Compliance and Risk Management</v>
          </cell>
          <cell r="W39" t="str">
            <v>Incidents</v>
          </cell>
          <cell r="X39" t="str">
            <v>{"PGM":[]}</v>
          </cell>
          <cell r="Y39" t="str">
            <v>CONNECTED</v>
          </cell>
          <cell r="Z39" t="str">
            <v>Data Collection (PGM) (2024)</v>
          </cell>
          <cell r="AA39" t="str">
            <v>Incidents</v>
          </cell>
        </row>
        <row r="40">
          <cell r="A40" t="str">
            <v>M723BU_Anglo American Platinum Managed Operations</v>
          </cell>
          <cell r="B40" t="str">
            <v>M723</v>
          </cell>
          <cell r="C40" t="str">
            <v>BU_Anglo American Platinum Managed Operations</v>
          </cell>
          <cell r="D40">
            <v>2024</v>
          </cell>
          <cell r="E40" t="str">
            <v>Annual</v>
          </cell>
          <cell r="F40" t="str">
            <v>Fines (Monetary value)</v>
          </cell>
          <cell r="H40" t="str">
            <v>CURRENCY</v>
          </cell>
          <cell r="I40" t="str">
            <v>Currency - southAfrican_rand - (ZAR)</v>
          </cell>
          <cell r="J40" t="str">
            <v>BU</v>
          </cell>
          <cell r="K40" t="str">
            <v>Anglo American Platinum Managed Operations</v>
          </cell>
          <cell r="L40" t="str">
            <v>THOKOZANI HLOPHE</v>
          </cell>
          <cell r="M40" t="str">
            <v>THOKOZANI HLOPHE</v>
          </cell>
          <cell r="N40">
            <v>45675</v>
          </cell>
          <cell r="O40">
            <v>45902</v>
          </cell>
          <cell r="P40" t="str">
            <v>Not started</v>
          </cell>
          <cell r="Q40" t="str">
            <v>{}</v>
          </cell>
          <cell r="R40" t="str">
            <v>Compliance and Risk Management</v>
          </cell>
          <cell r="W40" t="str">
            <v>Incidents</v>
          </cell>
          <cell r="X40" t="str">
            <v>{"PGM":[]}</v>
          </cell>
          <cell r="Y40" t="str">
            <v>CONNECTED</v>
          </cell>
          <cell r="Z40" t="str">
            <v>Data Collection (PGM) (2024)</v>
          </cell>
          <cell r="AA40" t="str">
            <v>Incidents</v>
          </cell>
        </row>
        <row r="41">
          <cell r="A41" t="str">
            <v>M729BU_Anglo American Platinum Managed Operations</v>
          </cell>
          <cell r="B41" t="str">
            <v>M729</v>
          </cell>
          <cell r="C41" t="str">
            <v>BU_Anglo American Platinum Managed Operations</v>
          </cell>
          <cell r="D41">
            <v>2024</v>
          </cell>
          <cell r="E41" t="str">
            <v>Annual</v>
          </cell>
          <cell r="F41" t="str">
            <v>Warnings (Description)</v>
          </cell>
          <cell r="H41" t="str">
            <v>TEXT</v>
          </cell>
          <cell r="J41" t="str">
            <v>BU</v>
          </cell>
          <cell r="K41" t="str">
            <v>Anglo American Platinum Managed Operations</v>
          </cell>
          <cell r="L41" t="str">
            <v>THOKOZANI HLOPHE</v>
          </cell>
          <cell r="M41" t="str">
            <v>THOKOZANI HLOPHE</v>
          </cell>
          <cell r="N41">
            <v>45675</v>
          </cell>
          <cell r="O41">
            <v>45902</v>
          </cell>
          <cell r="P41" t="str">
            <v>Not started</v>
          </cell>
          <cell r="Q41" t="str">
            <v>{}</v>
          </cell>
          <cell r="R41" t="str">
            <v>Compliance and Risk Management</v>
          </cell>
          <cell r="W41" t="str">
            <v>Incidents</v>
          </cell>
          <cell r="X41" t="str">
            <v>{"PGM":[]}</v>
          </cell>
          <cell r="Y41" t="str">
            <v>CONNECTED</v>
          </cell>
          <cell r="Z41" t="str">
            <v>Data Collection (PGM) (2024)</v>
          </cell>
          <cell r="AA41" t="str">
            <v>Incidents</v>
          </cell>
        </row>
        <row r="42">
          <cell r="A42" t="str">
            <v>M739BU_Anglo American Platinum Managed Operations</v>
          </cell>
          <cell r="B42" t="str">
            <v>M739</v>
          </cell>
          <cell r="C42" t="str">
            <v>BU_Anglo American Platinum Managed Operations</v>
          </cell>
          <cell r="D42">
            <v>2024</v>
          </cell>
          <cell r="E42" t="str">
            <v>Annual</v>
          </cell>
          <cell r="F42" t="str">
            <v>Incidents pending finalisation (Description)</v>
          </cell>
          <cell r="H42" t="str">
            <v>TEXT</v>
          </cell>
          <cell r="J42" t="str">
            <v>BU</v>
          </cell>
          <cell r="K42" t="str">
            <v>Anglo American Platinum Managed Operations</v>
          </cell>
          <cell r="L42" t="str">
            <v>THOKOZANI HLOPHE</v>
          </cell>
          <cell r="M42" t="str">
            <v>THOKOZANI HLOPHE</v>
          </cell>
          <cell r="N42">
            <v>45675</v>
          </cell>
          <cell r="O42">
            <v>45902</v>
          </cell>
          <cell r="P42" t="str">
            <v>Not started</v>
          </cell>
          <cell r="Q42" t="str">
            <v>{}</v>
          </cell>
          <cell r="R42" t="str">
            <v>Compliance and Risk Management</v>
          </cell>
          <cell r="W42" t="str">
            <v>Incidents</v>
          </cell>
          <cell r="X42" t="str">
            <v>{"PGM":[]}</v>
          </cell>
          <cell r="Y42" t="str">
            <v>CONNECTED</v>
          </cell>
          <cell r="Z42" t="str">
            <v>Data Collection (PGM) (2024)</v>
          </cell>
          <cell r="AA42" t="str">
            <v>Incidents</v>
          </cell>
        </row>
        <row r="43">
          <cell r="A43" t="str">
            <v>M726BU_Anglo American Platinum Managed Operations</v>
          </cell>
          <cell r="B43" t="str">
            <v>M726</v>
          </cell>
          <cell r="C43" t="str">
            <v>BU_Anglo American Platinum Managed Operations</v>
          </cell>
          <cell r="D43">
            <v>2024</v>
          </cell>
          <cell r="E43" t="str">
            <v>Annual</v>
          </cell>
          <cell r="F43" t="str">
            <v>Public Controversies (Number)</v>
          </cell>
          <cell r="H43" t="str">
            <v>NUMBER</v>
          </cell>
          <cell r="I43" t="str">
            <v>Number</v>
          </cell>
          <cell r="J43" t="str">
            <v>BU</v>
          </cell>
          <cell r="K43" t="str">
            <v>Anglo American Platinum Managed Operations</v>
          </cell>
          <cell r="L43" t="str">
            <v>THOKOZANI HLOPHE</v>
          </cell>
          <cell r="M43" t="str">
            <v>THOKOZANI HLOPHE</v>
          </cell>
          <cell r="N43">
            <v>45675</v>
          </cell>
          <cell r="O43">
            <v>45902</v>
          </cell>
          <cell r="P43" t="str">
            <v>Not started</v>
          </cell>
          <cell r="Q43" t="str">
            <v>{}</v>
          </cell>
          <cell r="R43" t="str">
            <v>Compliance and Risk Management</v>
          </cell>
          <cell r="W43" t="str">
            <v>Incidents</v>
          </cell>
          <cell r="X43" t="str">
            <v>{"PGM":[]}</v>
          </cell>
          <cell r="Y43" t="str">
            <v>CONNECTED</v>
          </cell>
          <cell r="Z43" t="str">
            <v>Data Collection (PGM) (2024)</v>
          </cell>
          <cell r="AA43" t="str">
            <v>Incidents</v>
          </cell>
        </row>
        <row r="44">
          <cell r="A44" t="str">
            <v>M725BU_Anglo American Platinum Managed Operations</v>
          </cell>
          <cell r="B44" t="str">
            <v>M725</v>
          </cell>
          <cell r="C44" t="str">
            <v>BU_Anglo American Platinum Managed Operations</v>
          </cell>
          <cell r="D44">
            <v>2024</v>
          </cell>
          <cell r="E44" t="str">
            <v>Annual</v>
          </cell>
          <cell r="F44" t="str">
            <v>Public Controversies (Description)</v>
          </cell>
          <cell r="H44" t="str">
            <v>TEXT</v>
          </cell>
          <cell r="J44" t="str">
            <v>BU</v>
          </cell>
          <cell r="K44" t="str">
            <v>Anglo American Platinum Managed Operations</v>
          </cell>
          <cell r="L44" t="str">
            <v>THOKOZANI HLOPHE</v>
          </cell>
          <cell r="M44" t="str">
            <v>THOKOZANI HLOPHE</v>
          </cell>
          <cell r="N44">
            <v>45675</v>
          </cell>
          <cell r="O44">
            <v>45902</v>
          </cell>
          <cell r="P44" t="str">
            <v>Not started</v>
          </cell>
          <cell r="Q44" t="str">
            <v>{}</v>
          </cell>
          <cell r="R44" t="str">
            <v>Compliance and Risk Management</v>
          </cell>
          <cell r="W44" t="str">
            <v>Incidents</v>
          </cell>
          <cell r="X44" t="str">
            <v>{"PGM":[]}</v>
          </cell>
          <cell r="Y44" t="str">
            <v>CONNECTED</v>
          </cell>
          <cell r="Z44" t="str">
            <v>Data Collection (PGM) (2024)</v>
          </cell>
          <cell r="AA44" t="str">
            <v>Incidents</v>
          </cell>
        </row>
        <row r="45">
          <cell r="A45" t="str">
            <v>M740BU_Anglo American Platinum Managed Operations</v>
          </cell>
          <cell r="B45" t="str">
            <v>M740</v>
          </cell>
          <cell r="C45" t="str">
            <v>BU_Anglo American Platinum Managed Operations</v>
          </cell>
          <cell r="D45">
            <v>2024</v>
          </cell>
          <cell r="E45" t="str">
            <v>Annual</v>
          </cell>
          <cell r="F45" t="str">
            <v>Incidents pending finalisation (Number)</v>
          </cell>
          <cell r="H45" t="str">
            <v>NUMBER</v>
          </cell>
          <cell r="I45" t="str">
            <v>Number</v>
          </cell>
          <cell r="J45" t="str">
            <v>BU</v>
          </cell>
          <cell r="K45" t="str">
            <v>Anglo American Platinum Managed Operations</v>
          </cell>
          <cell r="L45" t="str">
            <v>THOKOZANI HLOPHE</v>
          </cell>
          <cell r="M45" t="str">
            <v>THOKOZANI HLOPHE</v>
          </cell>
          <cell r="N45">
            <v>45675</v>
          </cell>
          <cell r="O45">
            <v>45902</v>
          </cell>
          <cell r="P45" t="str">
            <v>Not started</v>
          </cell>
          <cell r="Q45" t="str">
            <v>{}</v>
          </cell>
          <cell r="R45" t="str">
            <v>Compliance and Risk Management</v>
          </cell>
          <cell r="W45" t="str">
            <v>Incidents</v>
          </cell>
          <cell r="X45" t="str">
            <v>{"PGM":[]}</v>
          </cell>
          <cell r="Y45" t="str">
            <v>CONNECTED</v>
          </cell>
          <cell r="Z45" t="str">
            <v>Data Collection (PGM) (2024)</v>
          </cell>
          <cell r="AA45" t="str">
            <v>Incidents</v>
          </cell>
        </row>
        <row r="46">
          <cell r="A46" t="str">
            <v>M569BU_Anglo American Platinum Managed Operations</v>
          </cell>
          <cell r="B46" t="str">
            <v>M569</v>
          </cell>
          <cell r="C46" t="str">
            <v>BU_Anglo American Platinum Managed Operations</v>
          </cell>
          <cell r="D46">
            <v>2024</v>
          </cell>
          <cell r="E46" t="str">
            <v>Annual</v>
          </cell>
          <cell r="F46" t="str">
            <v>Direct economic value generated and distributed on an accrual basis: Payments to providers of capital</v>
          </cell>
          <cell r="G46" t="str">
            <v>Revenue Payments to providers of capital</v>
          </cell>
          <cell r="H46" t="str">
            <v>CURRENCY</v>
          </cell>
          <cell r="I46" t="str">
            <v>Currency - southAfrican_rand - (ZAR)</v>
          </cell>
          <cell r="J46" t="str">
            <v>BU</v>
          </cell>
          <cell r="K46" t="str">
            <v>Anglo American Platinum Managed Operations</v>
          </cell>
          <cell r="L46" t="str">
            <v>ANTASHA VIVIERS</v>
          </cell>
          <cell r="M46" t="str">
            <v>CARL NICHOLSON</v>
          </cell>
          <cell r="N46">
            <v>45675</v>
          </cell>
          <cell r="O46">
            <v>45902</v>
          </cell>
          <cell r="P46" t="str">
            <v>Not started</v>
          </cell>
          <cell r="Q46" t="str">
            <v>{}</v>
          </cell>
          <cell r="R46" t="str">
            <v>EVG&amp;D</v>
          </cell>
          <cell r="W46" t="str">
            <v>Community Development</v>
          </cell>
          <cell r="X46" t="str">
            <v>{"PGM":[]}</v>
          </cell>
          <cell r="Y46" t="str">
            <v>CONNECTED</v>
          </cell>
          <cell r="Z46" t="str">
            <v>Data Collection (PGM) (2024)</v>
          </cell>
          <cell r="AA46" t="str">
            <v>Community Development (Manual Capture)</v>
          </cell>
        </row>
        <row r="47">
          <cell r="A47" t="str">
            <v>M571BU_Anglo American Platinum Managed Operations</v>
          </cell>
          <cell r="B47" t="str">
            <v>M571</v>
          </cell>
          <cell r="C47" t="str">
            <v>BU_Anglo American Platinum Managed Operations</v>
          </cell>
          <cell r="D47">
            <v>2024</v>
          </cell>
          <cell r="E47" t="str">
            <v>Annual</v>
          </cell>
          <cell r="F47" t="str">
            <v>Direct economic value generated and distributed on an accrual basis: Operating costs</v>
          </cell>
          <cell r="H47" t="str">
            <v>CURRENCY</v>
          </cell>
          <cell r="I47" t="str">
            <v>Currency - southAfrican_rand - (ZAR)</v>
          </cell>
          <cell r="J47" t="str">
            <v>BU</v>
          </cell>
          <cell r="K47" t="str">
            <v>Anglo American Platinum Managed Operations</v>
          </cell>
          <cell r="L47" t="str">
            <v>ANTASHA VIVIERS</v>
          </cell>
          <cell r="M47" t="str">
            <v>CARL NICHOLSON</v>
          </cell>
          <cell r="N47">
            <v>45675</v>
          </cell>
          <cell r="O47">
            <v>45902</v>
          </cell>
          <cell r="P47" t="str">
            <v>Not started</v>
          </cell>
          <cell r="Q47" t="str">
            <v>{}</v>
          </cell>
          <cell r="R47" t="str">
            <v>EVG&amp;D</v>
          </cell>
          <cell r="W47" t="str">
            <v>Community Development</v>
          </cell>
          <cell r="X47" t="str">
            <v>{"PGM":[]}</v>
          </cell>
          <cell r="Y47" t="str">
            <v>CONNECTED</v>
          </cell>
          <cell r="Z47" t="str">
            <v>Data Collection (PGM) (2024)</v>
          </cell>
          <cell r="AA47" t="str">
            <v>Community Development (Manual Capture)</v>
          </cell>
        </row>
        <row r="48">
          <cell r="A48" t="str">
            <v>M570BU_Anglo American Platinum Managed Operations</v>
          </cell>
          <cell r="B48" t="str">
            <v>M570</v>
          </cell>
          <cell r="C48" t="str">
            <v>BU_Anglo American Platinum Managed Operations</v>
          </cell>
          <cell r="D48">
            <v>2024</v>
          </cell>
          <cell r="E48" t="str">
            <v>Annual</v>
          </cell>
          <cell r="F48" t="str">
            <v>Direct economic value generated and distributed on an accrual basis: Employee wages &amp; benefits</v>
          </cell>
          <cell r="G48" t="str">
            <v>Employee wages and benefits</v>
          </cell>
          <cell r="H48" t="str">
            <v>CURRENCY</v>
          </cell>
          <cell r="I48" t="str">
            <v>Currency - southAfrican_rand - (ZAR)</v>
          </cell>
          <cell r="J48" t="str">
            <v>BU</v>
          </cell>
          <cell r="K48" t="str">
            <v>Anglo American Platinum Managed Operations</v>
          </cell>
          <cell r="L48" t="str">
            <v>ANTASHA VIVIERS</v>
          </cell>
          <cell r="M48" t="str">
            <v>CARL NICHOLSON</v>
          </cell>
          <cell r="N48">
            <v>45675</v>
          </cell>
          <cell r="O48">
            <v>45902</v>
          </cell>
          <cell r="P48" t="str">
            <v>Not started</v>
          </cell>
          <cell r="Q48" t="str">
            <v>{"gri":["201-1-a-ii_2016.2"]}</v>
          </cell>
          <cell r="R48" t="str">
            <v>EVG&amp;D</v>
          </cell>
          <cell r="W48" t="str">
            <v>Community Development</v>
          </cell>
          <cell r="X48" t="str">
            <v>{"PGM":[]}</v>
          </cell>
          <cell r="Y48" t="str">
            <v>CONNECTED</v>
          </cell>
          <cell r="Z48" t="str">
            <v>Data Collection (PGM) (2024)</v>
          </cell>
          <cell r="AA48" t="str">
            <v>Community Development (Manual Capture)</v>
          </cell>
        </row>
        <row r="49">
          <cell r="A49" t="str">
            <v>M555BU_Anglo American Platinum Managed Operations</v>
          </cell>
          <cell r="B49" t="str">
            <v>M555</v>
          </cell>
          <cell r="C49" t="str">
            <v>BU_Anglo American Platinum Managed Operations</v>
          </cell>
          <cell r="D49">
            <v>2024</v>
          </cell>
          <cell r="E49" t="str">
            <v>Annual</v>
          </cell>
          <cell r="F49" t="str">
            <v>Total monetary value of financial assistance received by the organisation from any government during the reporting period.</v>
          </cell>
          <cell r="H49" t="str">
            <v>CURRENCY</v>
          </cell>
          <cell r="I49" t="str">
            <v>Currency - southAfrican_rand - (ZAR)</v>
          </cell>
          <cell r="J49" t="str">
            <v>BU</v>
          </cell>
          <cell r="K49" t="str">
            <v>Anglo American Platinum Managed Operations</v>
          </cell>
          <cell r="L49" t="str">
            <v>ANTASHA VIVIERS</v>
          </cell>
          <cell r="M49" t="str">
            <v>CARL NICHOLSON</v>
          </cell>
          <cell r="N49">
            <v>45675</v>
          </cell>
          <cell r="O49">
            <v>45902</v>
          </cell>
          <cell r="P49" t="str">
            <v>Not started</v>
          </cell>
          <cell r="Q49" t="str">
            <v>{"gri":["413-1_2016.2"]}</v>
          </cell>
          <cell r="R49" t="str">
            <v>EVG&amp;D</v>
          </cell>
          <cell r="W49" t="str">
            <v>Community Development</v>
          </cell>
          <cell r="X49" t="str">
            <v>{"PGM":[]}</v>
          </cell>
          <cell r="Y49" t="str">
            <v>CONNECTED</v>
          </cell>
          <cell r="Z49" t="str">
            <v>Data Collection (PGM) (2024)</v>
          </cell>
          <cell r="AA49" t="str">
            <v>Community Development (Manual Capture)</v>
          </cell>
        </row>
        <row r="50">
          <cell r="A50" t="str">
            <v>M572BU_Anglo American Platinum Managed Operations</v>
          </cell>
          <cell r="B50" t="str">
            <v>M572</v>
          </cell>
          <cell r="C50" t="str">
            <v>BU_Anglo American Platinum Managed Operations</v>
          </cell>
          <cell r="D50">
            <v>2024</v>
          </cell>
          <cell r="E50" t="str">
            <v>Annual</v>
          </cell>
          <cell r="F50" t="str">
            <v>Direct economic value generated and distributed on an accrual basis:  Revenue</v>
          </cell>
          <cell r="G50" t="str">
            <v>Revenue</v>
          </cell>
          <cell r="H50" t="str">
            <v>CURRENCY</v>
          </cell>
          <cell r="I50" t="str">
            <v>Currency - southAfrican_rand - (ZAR)</v>
          </cell>
          <cell r="J50" t="str">
            <v>BU</v>
          </cell>
          <cell r="K50" t="str">
            <v>Anglo American Platinum Managed Operations</v>
          </cell>
          <cell r="L50" t="str">
            <v>ANTASHA VIVIERS</v>
          </cell>
          <cell r="M50" t="str">
            <v>CARL NICHOLSON</v>
          </cell>
          <cell r="N50">
            <v>45675</v>
          </cell>
          <cell r="O50">
            <v>45902</v>
          </cell>
          <cell r="P50" t="str">
            <v>Not started</v>
          </cell>
          <cell r="Q50" t="str">
            <v>{"gri":["201-1-a-i_2016.2"]}</v>
          </cell>
          <cell r="R50" t="str">
            <v>EVG&amp;D</v>
          </cell>
          <cell r="W50" t="str">
            <v>Community Development</v>
          </cell>
          <cell r="X50" t="str">
            <v>{"PGM":[]}</v>
          </cell>
          <cell r="Y50" t="str">
            <v>CONNECTED</v>
          </cell>
          <cell r="Z50" t="str">
            <v>Data Collection (PGM) (2024)</v>
          </cell>
          <cell r="AA50" t="str">
            <v>Community Development (Manual Capture)</v>
          </cell>
        </row>
        <row r="51">
          <cell r="A51" t="str">
            <v>M568BU_Anglo American Platinum Managed Operations</v>
          </cell>
          <cell r="B51" t="str">
            <v>M568</v>
          </cell>
          <cell r="C51" t="str">
            <v>BU_Anglo American Platinum Managed Operations</v>
          </cell>
          <cell r="D51">
            <v>2024</v>
          </cell>
          <cell r="E51" t="str">
            <v>Annual</v>
          </cell>
          <cell r="F51" t="str">
            <v>Direct economic value generated and distributed on an accrual basis: Community investment (including charitable giving, impact investment and other social investment, including dividends)</v>
          </cell>
          <cell r="H51" t="str">
            <v>CURRENCY</v>
          </cell>
          <cell r="I51" t="str">
            <v>Currency - southAfrican_rand - (ZAR)</v>
          </cell>
          <cell r="J51" t="str">
            <v>BU</v>
          </cell>
          <cell r="K51" t="str">
            <v>Anglo American Platinum Managed Operations</v>
          </cell>
          <cell r="L51" t="str">
            <v>ANTASHA VIVIERS</v>
          </cell>
          <cell r="M51" t="str">
            <v>CARL NICHOLSON</v>
          </cell>
          <cell r="N51">
            <v>45675</v>
          </cell>
          <cell r="O51">
            <v>45902</v>
          </cell>
          <cell r="P51" t="str">
            <v>Not started</v>
          </cell>
          <cell r="Q51" t="str">
            <v>{}</v>
          </cell>
          <cell r="R51" t="str">
            <v>EVG&amp;D</v>
          </cell>
          <cell r="W51" t="str">
            <v>Community Development</v>
          </cell>
          <cell r="X51" t="str">
            <v>{"PGM":[]}</v>
          </cell>
          <cell r="Y51" t="str">
            <v>CONNECTED</v>
          </cell>
          <cell r="Z51" t="str">
            <v>Data Collection (PGM) (2024)</v>
          </cell>
          <cell r="AA51" t="str">
            <v>Community Development (Manual Capture)</v>
          </cell>
        </row>
        <row r="52">
          <cell r="A52" t="str">
            <v>M545BU_Anglo American Platinum Managed Operations</v>
          </cell>
          <cell r="B52" t="str">
            <v>M545</v>
          </cell>
          <cell r="C52" t="str">
            <v>BU_Anglo American Platinum Managed Operations</v>
          </cell>
          <cell r="D52">
            <v>2024</v>
          </cell>
          <cell r="E52" t="str">
            <v>Annual</v>
          </cell>
          <cell r="F52" t="str">
            <v>Revenue</v>
          </cell>
          <cell r="H52" t="str">
            <v>CURRENCY</v>
          </cell>
          <cell r="I52" t="str">
            <v>Currency - southAfrican_rand - (ZAR)</v>
          </cell>
          <cell r="J52" t="str">
            <v>BU</v>
          </cell>
          <cell r="K52" t="str">
            <v>Anglo American Platinum Managed Operations</v>
          </cell>
          <cell r="L52" t="str">
            <v>ANTASHA SCHOLTZ</v>
          </cell>
          <cell r="M52" t="str">
            <v>CARL NICHOLSON</v>
          </cell>
          <cell r="N52">
            <v>45675</v>
          </cell>
          <cell r="O52">
            <v>45902</v>
          </cell>
          <cell r="P52" t="str">
            <v>Not started</v>
          </cell>
          <cell r="Q52" t="str">
            <v>{"gri":["201-1-a-i_2016.2"]}</v>
          </cell>
          <cell r="R52" t="str">
            <v>EVG&amp;D</v>
          </cell>
          <cell r="W52" t="str">
            <v>Economic Value Degenerated and Distributed</v>
          </cell>
          <cell r="X52" t="str">
            <v>{"PGM":[]}</v>
          </cell>
          <cell r="Y52" t="str">
            <v>CONNECTED</v>
          </cell>
          <cell r="Z52" t="str">
            <v>Data Collection (PGM) (2024)</v>
          </cell>
          <cell r="AA52" t="str">
            <v>Economic Value Degenerated and Distributed (Manual Capture)</v>
          </cell>
        </row>
        <row r="53">
          <cell r="A53" t="str">
            <v>M537BU_Anglo American Platinum Managed Operations</v>
          </cell>
          <cell r="B53" t="str">
            <v>M537</v>
          </cell>
          <cell r="C53" t="str">
            <v>BU_Anglo American Platinum Managed Operations</v>
          </cell>
          <cell r="D53">
            <v>2024</v>
          </cell>
          <cell r="E53" t="str">
            <v>Annual</v>
          </cell>
          <cell r="F53" t="str">
            <v>Interest expense</v>
          </cell>
          <cell r="H53" t="str">
            <v>CURRENCY</v>
          </cell>
          <cell r="I53" t="str">
            <v>Currency - southAfrican_rand - (ZAR)</v>
          </cell>
          <cell r="J53" t="str">
            <v>BU</v>
          </cell>
          <cell r="K53" t="str">
            <v>Anglo American Platinum Managed Operations</v>
          </cell>
          <cell r="L53" t="str">
            <v>ANTASHA SCHOLTZ</v>
          </cell>
          <cell r="M53" t="str">
            <v>CARL NICHOLSON</v>
          </cell>
          <cell r="N53">
            <v>45675</v>
          </cell>
          <cell r="O53">
            <v>45902</v>
          </cell>
          <cell r="P53" t="str">
            <v>Not started</v>
          </cell>
          <cell r="Q53" t="str">
            <v>{}</v>
          </cell>
          <cell r="R53" t="str">
            <v>EVG&amp;D</v>
          </cell>
          <cell r="W53" t="str">
            <v>Economic Value Degenerated and Distributed</v>
          </cell>
          <cell r="X53" t="str">
            <v>{"PGM":[]}</v>
          </cell>
          <cell r="Y53" t="str">
            <v>CONNECTED</v>
          </cell>
          <cell r="Z53" t="str">
            <v>Data Collection (PGM) (2024)</v>
          </cell>
          <cell r="AA53" t="str">
            <v>Economic Value Degenerated and Distributed (Manual Capture)</v>
          </cell>
        </row>
        <row r="54">
          <cell r="A54" t="str">
            <v>M541BU_Anglo American Platinum Managed Operations</v>
          </cell>
          <cell r="B54" t="str">
            <v>M541</v>
          </cell>
          <cell r="C54" t="str">
            <v>BU_Anglo American Platinum Managed Operations</v>
          </cell>
          <cell r="D54">
            <v>2024</v>
          </cell>
          <cell r="E54" t="str">
            <v>Annual</v>
          </cell>
          <cell r="F54" t="str">
            <v>Operating costs per income statement (After special items and remeasurements)</v>
          </cell>
          <cell r="H54" t="str">
            <v>CURRENCY</v>
          </cell>
          <cell r="I54" t="str">
            <v>Currency - southAfrican_rand - (ZAR)</v>
          </cell>
          <cell r="J54" t="str">
            <v>BU</v>
          </cell>
          <cell r="K54" t="str">
            <v>Anglo American Platinum Managed Operations</v>
          </cell>
          <cell r="L54" t="str">
            <v>ANTASHA SCHOLTZ</v>
          </cell>
          <cell r="M54" t="str">
            <v>CARL NICHOLSON</v>
          </cell>
          <cell r="N54">
            <v>45675</v>
          </cell>
          <cell r="O54">
            <v>45902</v>
          </cell>
          <cell r="P54" t="str">
            <v>Not started</v>
          </cell>
          <cell r="Q54" t="str">
            <v>{}</v>
          </cell>
          <cell r="R54" t="str">
            <v>EVG&amp;D</v>
          </cell>
          <cell r="W54" t="str">
            <v>Economic Value Degenerated and Distributed</v>
          </cell>
          <cell r="X54" t="str">
            <v>{"PGM":[]}</v>
          </cell>
          <cell r="Y54" t="str">
            <v>CONNECTED</v>
          </cell>
          <cell r="Z54" t="str">
            <v>Data Collection (PGM) (2024)</v>
          </cell>
          <cell r="AA54" t="str">
            <v>Economic Value Degenerated and Distributed (Manual Capture)</v>
          </cell>
        </row>
        <row r="55">
          <cell r="A55" t="str">
            <v>M547Zimbabwe_Zimbabwe</v>
          </cell>
          <cell r="B55" t="str">
            <v>M547</v>
          </cell>
          <cell r="C55" t="str">
            <v>Zimbabwe_Zimbabwe</v>
          </cell>
          <cell r="D55">
            <v>2024</v>
          </cell>
          <cell r="E55" t="str">
            <v>Annual</v>
          </cell>
          <cell r="F55" t="str">
            <v>ZAR Reinvested in the Group (capital investment) - Zimbabwe</v>
          </cell>
          <cell r="H55" t="str">
            <v>CURRENCY</v>
          </cell>
          <cell r="I55" t="str">
            <v>Currency - southAfrican_rand - (ZAR)</v>
          </cell>
          <cell r="J55" t="str">
            <v>Zimbabwe</v>
          </cell>
          <cell r="K55" t="str">
            <v>Zimbabwe</v>
          </cell>
          <cell r="L55" t="str">
            <v>ANTASHA VIVIERS</v>
          </cell>
          <cell r="M55" t="str">
            <v>CARL NICHOLSON</v>
          </cell>
          <cell r="N55">
            <v>45694</v>
          </cell>
          <cell r="O55">
            <v>45696</v>
          </cell>
          <cell r="P55" t="str">
            <v>Not started</v>
          </cell>
          <cell r="Q55" t="str">
            <v>{}</v>
          </cell>
          <cell r="R55" t="str">
            <v>EVG&amp;D</v>
          </cell>
          <cell r="W55" t="str">
            <v>Economic Value Degenerated and Distributed</v>
          </cell>
          <cell r="X55" t="str">
            <v>{"PGM":["Manual"]}</v>
          </cell>
          <cell r="Y55" t="str">
            <v>CONNECTED</v>
          </cell>
          <cell r="Z55" t="str">
            <v>Data Collection (PGM) (2024)</v>
          </cell>
          <cell r="AA55" t="str">
            <v>Economic Value Degenerated and Distributed (Manual Capture)</v>
          </cell>
        </row>
        <row r="56">
          <cell r="A56" t="str">
            <v>M535BU_Anglo American Platinum Managed Operations</v>
          </cell>
          <cell r="B56" t="str">
            <v>M535</v>
          </cell>
          <cell r="C56" t="str">
            <v>BU_Anglo American Platinum Managed Operations</v>
          </cell>
          <cell r="D56">
            <v>2024</v>
          </cell>
          <cell r="E56" t="str">
            <v>Annual</v>
          </cell>
          <cell r="F56" t="str">
            <v>Share buyback</v>
          </cell>
          <cell r="G56" t="str">
            <v>Share of (loss)/profit from equity-accounted entities</v>
          </cell>
          <cell r="H56" t="str">
            <v>CURRENCY</v>
          </cell>
          <cell r="I56" t="str">
            <v>Currency - southAfrican_rand - (ZAR)</v>
          </cell>
          <cell r="J56" t="str">
            <v>BU</v>
          </cell>
          <cell r="K56" t="str">
            <v>Anglo American Platinum Managed Operations</v>
          </cell>
          <cell r="L56" t="str">
            <v>ANTASHA SCHOLTZ</v>
          </cell>
          <cell r="M56" t="str">
            <v>CARL NICHOLSON</v>
          </cell>
          <cell r="N56">
            <v>45675</v>
          </cell>
          <cell r="O56">
            <v>45902</v>
          </cell>
          <cell r="P56" t="str">
            <v>Not started</v>
          </cell>
          <cell r="Q56" t="str">
            <v>{}</v>
          </cell>
          <cell r="R56" t="str">
            <v>EVG&amp;D</v>
          </cell>
          <cell r="W56" t="str">
            <v>Economic Value Degenerated and Distributed</v>
          </cell>
          <cell r="X56" t="str">
            <v>{"PGM":[]}</v>
          </cell>
          <cell r="Y56" t="str">
            <v>CONNECTED</v>
          </cell>
          <cell r="Z56" t="str">
            <v>Data Collection (PGM) (2024)</v>
          </cell>
          <cell r="AA56" t="str">
            <v>Economic Value Degenerated and Distributed (Manual Capture)</v>
          </cell>
        </row>
        <row r="57">
          <cell r="A57" t="str">
            <v>M536BU_Anglo American Platinum Managed Operations</v>
          </cell>
          <cell r="B57" t="str">
            <v>M536</v>
          </cell>
          <cell r="C57" t="str">
            <v>BU_Anglo American Platinum Managed Operations</v>
          </cell>
          <cell r="D57">
            <v>2024</v>
          </cell>
          <cell r="E57" t="str">
            <v>Annual</v>
          </cell>
          <cell r="F57" t="str">
            <v>Other financing gains/losses</v>
          </cell>
          <cell r="H57" t="str">
            <v>CURRENCY</v>
          </cell>
          <cell r="I57" t="str">
            <v>Currency - southAfrican_rand - (ZAR)</v>
          </cell>
          <cell r="J57" t="str">
            <v>BU</v>
          </cell>
          <cell r="K57" t="str">
            <v>Anglo American Platinum Managed Operations</v>
          </cell>
          <cell r="L57" t="str">
            <v>ANTASHA SCHOLTZ</v>
          </cell>
          <cell r="M57" t="str">
            <v>CARL NICHOLSON</v>
          </cell>
          <cell r="N57">
            <v>45675</v>
          </cell>
          <cell r="O57">
            <v>45902</v>
          </cell>
          <cell r="P57" t="str">
            <v>Not started</v>
          </cell>
          <cell r="Q57" t="str">
            <v>{}</v>
          </cell>
          <cell r="R57" t="str">
            <v>EVG&amp;D</v>
          </cell>
          <cell r="W57" t="str">
            <v>Economic Value Degenerated and Distributed</v>
          </cell>
          <cell r="X57" t="str">
            <v>{"PGM":[]}</v>
          </cell>
          <cell r="Y57" t="str">
            <v>CONNECTED</v>
          </cell>
          <cell r="Z57" t="str">
            <v>Data Collection (PGM) (2024)</v>
          </cell>
          <cell r="AA57" t="str">
            <v>Economic Value Degenerated and Distributed (Manual Capture)</v>
          </cell>
        </row>
        <row r="58">
          <cell r="A58" t="str">
            <v>M543BU_Anglo American Platinum Managed Operations</v>
          </cell>
          <cell r="B58" t="str">
            <v>M543</v>
          </cell>
          <cell r="C58" t="str">
            <v>BU_Anglo American Platinum Managed Operations</v>
          </cell>
          <cell r="D58">
            <v>2024</v>
          </cell>
          <cell r="E58" t="str">
            <v>Annual</v>
          </cell>
          <cell r="F58" t="str">
            <v>Non-operating special items</v>
          </cell>
          <cell r="H58" t="str">
            <v>CURRENCY</v>
          </cell>
          <cell r="I58" t="str">
            <v>Currency - southAfrican_rand - (ZAR)</v>
          </cell>
          <cell r="J58" t="str">
            <v>BU</v>
          </cell>
          <cell r="K58" t="str">
            <v>Anglo American Platinum Managed Operations</v>
          </cell>
          <cell r="L58" t="str">
            <v>ANTASHA SCHOLTZ</v>
          </cell>
          <cell r="M58" t="str">
            <v>CARL NICHOLSON</v>
          </cell>
          <cell r="N58">
            <v>45675</v>
          </cell>
          <cell r="O58">
            <v>45902</v>
          </cell>
          <cell r="P58" t="str">
            <v>Not started</v>
          </cell>
          <cell r="Q58" t="str">
            <v>{}</v>
          </cell>
          <cell r="R58" t="str">
            <v>EVG&amp;D</v>
          </cell>
          <cell r="W58" t="str">
            <v>Economic Value Degenerated and Distributed</v>
          </cell>
          <cell r="X58" t="str">
            <v>{"PGM":[]}</v>
          </cell>
          <cell r="Y58" t="str">
            <v>CONNECTED</v>
          </cell>
          <cell r="Z58" t="str">
            <v>Data Collection (PGM) (2024)</v>
          </cell>
          <cell r="AA58" t="str">
            <v>Economic Value Degenerated and Distributed (Manual Capture)</v>
          </cell>
        </row>
        <row r="59">
          <cell r="A59" t="str">
            <v>M540BU_Anglo American Platinum Managed Operations</v>
          </cell>
          <cell r="B59" t="str">
            <v>M540</v>
          </cell>
          <cell r="C59" t="str">
            <v>BU_Anglo American Platinum Managed Operations</v>
          </cell>
          <cell r="D59">
            <v>2024</v>
          </cell>
          <cell r="E59" t="str">
            <v>Annual</v>
          </cell>
          <cell r="F59" t="str">
            <v>Employee wages and benefits</v>
          </cell>
          <cell r="H59" t="str">
            <v>CURRENCY</v>
          </cell>
          <cell r="I59" t="str">
            <v>Currency - southAfrican_rand - (ZAR)</v>
          </cell>
          <cell r="J59" t="str">
            <v>BU</v>
          </cell>
          <cell r="K59" t="str">
            <v>Anglo American Platinum Managed Operations</v>
          </cell>
          <cell r="L59" t="str">
            <v>ANTASHA SCHOLTZ</v>
          </cell>
          <cell r="M59" t="str">
            <v>CARL NICHOLSON</v>
          </cell>
          <cell r="N59">
            <v>45675</v>
          </cell>
          <cell r="O59">
            <v>45902</v>
          </cell>
          <cell r="P59" t="str">
            <v>Not started</v>
          </cell>
          <cell r="Q59" t="str">
            <v>{"gri":["201-1-a-ii_2016.2"]}</v>
          </cell>
          <cell r="R59" t="str">
            <v>EVG&amp;D</v>
          </cell>
          <cell r="W59" t="str">
            <v>Economic Value Degenerated and Distributed</v>
          </cell>
          <cell r="X59" t="str">
            <v>{"PGM":[]}</v>
          </cell>
          <cell r="Y59" t="str">
            <v>CONNECTED</v>
          </cell>
          <cell r="Z59" t="str">
            <v>Data Collection (PGM) (2024)</v>
          </cell>
          <cell r="AA59" t="str">
            <v>Economic Value Degenerated and Distributed (Manual Capture)</v>
          </cell>
        </row>
        <row r="60">
          <cell r="A60" t="str">
            <v>M554South Africa_South Africa</v>
          </cell>
          <cell r="B60" t="str">
            <v>M554</v>
          </cell>
          <cell r="C60" t="str">
            <v>South Africa_South Africa</v>
          </cell>
          <cell r="D60">
            <v>2024</v>
          </cell>
          <cell r="E60" t="str">
            <v>Annual</v>
          </cell>
          <cell r="F60" t="str">
            <v>Wages and related payments - South Africa</v>
          </cell>
          <cell r="H60" t="str">
            <v>CURRENCY</v>
          </cell>
          <cell r="I60" t="str">
            <v>Currency - southAfrican_rand - (ZAR)</v>
          </cell>
          <cell r="J60" t="str">
            <v>South Africa</v>
          </cell>
          <cell r="K60" t="str">
            <v>South Africa</v>
          </cell>
          <cell r="L60" t="str">
            <v>AMANDA MANI</v>
          </cell>
          <cell r="M60" t="str">
            <v>CARL NICHOLSON</v>
          </cell>
          <cell r="N60">
            <v>45694</v>
          </cell>
          <cell r="O60">
            <v>45696</v>
          </cell>
          <cell r="P60" t="str">
            <v>Not started</v>
          </cell>
          <cell r="Q60" t="str">
            <v>{"gri":["201-1-a-ii_2016.2"]}</v>
          </cell>
          <cell r="R60" t="str">
            <v>EVG&amp;D</v>
          </cell>
          <cell r="W60" t="str">
            <v>Economic Value Degenerated and Distributed</v>
          </cell>
          <cell r="X60" t="str">
            <v>{"PGM":["Manual"]}</v>
          </cell>
          <cell r="Y60" t="str">
            <v>CONNECTED</v>
          </cell>
          <cell r="Z60" t="str">
            <v>Data Collection (PGM) (2024)</v>
          </cell>
          <cell r="AA60" t="str">
            <v>Economic Value Degenerated and Distributed (Manual Capture)</v>
          </cell>
        </row>
        <row r="61">
          <cell r="A61" t="str">
            <v>M548South Africa_South Africa</v>
          </cell>
          <cell r="B61" t="str">
            <v>M548</v>
          </cell>
          <cell r="C61" t="str">
            <v>South Africa_South Africa</v>
          </cell>
          <cell r="D61">
            <v>2024</v>
          </cell>
          <cell r="E61" t="str">
            <v>Annual</v>
          </cell>
          <cell r="F61" t="str">
            <v>ZAR Reinvested in the Group (capital investment) - South Africa</v>
          </cell>
          <cell r="H61" t="str">
            <v>CURRENCY</v>
          </cell>
          <cell r="I61" t="str">
            <v>Currency - southAfrican_rand - (ZAR)</v>
          </cell>
          <cell r="J61" t="str">
            <v>South Africa</v>
          </cell>
          <cell r="K61" t="str">
            <v>South Africa</v>
          </cell>
          <cell r="L61" t="str">
            <v>ANTASHA VIVIERS</v>
          </cell>
          <cell r="M61" t="str">
            <v>CARL NICHOLSON</v>
          </cell>
          <cell r="N61">
            <v>45694</v>
          </cell>
          <cell r="O61">
            <v>45696</v>
          </cell>
          <cell r="P61" t="str">
            <v>Not started</v>
          </cell>
          <cell r="Q61" t="str">
            <v>{}</v>
          </cell>
          <cell r="R61" t="str">
            <v>EVG&amp;D</v>
          </cell>
          <cell r="W61" t="str">
            <v>Economic Value Degenerated and Distributed</v>
          </cell>
          <cell r="X61" t="str">
            <v>{"PGM":["Manual"]}</v>
          </cell>
          <cell r="Y61" t="str">
            <v>CONNECTED</v>
          </cell>
          <cell r="Z61" t="str">
            <v>Data Collection (PGM) (2024)</v>
          </cell>
          <cell r="AA61" t="str">
            <v>Economic Value Degenerated and Distributed (Manual Capture)</v>
          </cell>
        </row>
        <row r="62">
          <cell r="A62" t="str">
            <v>M550Zimbabwe_Zimbabwe</v>
          </cell>
          <cell r="B62" t="str">
            <v>M550</v>
          </cell>
          <cell r="C62" t="str">
            <v>Zimbabwe_Zimbabwe</v>
          </cell>
          <cell r="D62">
            <v>2024</v>
          </cell>
          <cell r="E62" t="str">
            <v>Annual</v>
          </cell>
          <cell r="F62" t="str">
            <v>Wages and related payments (minus social security) - Zimbabwe</v>
          </cell>
          <cell r="H62" t="str">
            <v>CURRENCY</v>
          </cell>
          <cell r="I62" t="str">
            <v>Currency - southAfrican_rand - (ZAR)</v>
          </cell>
          <cell r="J62" t="str">
            <v>Zimbabwe</v>
          </cell>
          <cell r="K62" t="str">
            <v>Zimbabwe</v>
          </cell>
          <cell r="L62" t="str">
            <v>ANTASHA VIVIERS</v>
          </cell>
          <cell r="M62" t="str">
            <v>CARL NICHOLSON</v>
          </cell>
          <cell r="N62">
            <v>45694</v>
          </cell>
          <cell r="O62">
            <v>45696</v>
          </cell>
          <cell r="P62" t="str">
            <v>Not started</v>
          </cell>
          <cell r="Q62" t="str">
            <v>{"gri":["201-1-a-ii_2016.2"]}</v>
          </cell>
          <cell r="R62" t="str">
            <v>EVG&amp;D</v>
          </cell>
          <cell r="W62" t="str">
            <v>Economic Value Degenerated and Distributed</v>
          </cell>
          <cell r="X62" t="str">
            <v>{"PGM":["Manual"]}</v>
          </cell>
          <cell r="Y62" t="str">
            <v>CONNECTED</v>
          </cell>
          <cell r="Z62" t="str">
            <v>Data Collection (PGM) (2024)</v>
          </cell>
          <cell r="AA62" t="str">
            <v>Economic Value Degenerated and Distributed (Manual Capture)</v>
          </cell>
        </row>
        <row r="63">
          <cell r="A63" t="str">
            <v>M533BU_Anglo American Platinum Managed Operations</v>
          </cell>
          <cell r="B63" t="str">
            <v>M533</v>
          </cell>
          <cell r="C63" t="str">
            <v>BU_Anglo American Platinum Managed Operations</v>
          </cell>
          <cell r="D63">
            <v>2024</v>
          </cell>
          <cell r="E63" t="str">
            <v>Annual</v>
          </cell>
          <cell r="F63" t="str">
            <v>EBIT (underlying earnings before interest and taxes (EBIT), less underlying EBIT of associates and joint ventures)</v>
          </cell>
          <cell r="H63" t="str">
            <v>CURRENCY</v>
          </cell>
          <cell r="I63" t="str">
            <v>Currency - southAfrican_rand - (ZAR)</v>
          </cell>
          <cell r="J63" t="str">
            <v>BU</v>
          </cell>
          <cell r="K63" t="str">
            <v>Anglo American Platinum Managed Operations</v>
          </cell>
          <cell r="L63" t="str">
            <v>ANTASHA SCHOLTZ</v>
          </cell>
          <cell r="M63" t="str">
            <v>CARL NICHOLSON</v>
          </cell>
          <cell r="N63">
            <v>45675</v>
          </cell>
          <cell r="O63">
            <v>45902</v>
          </cell>
          <cell r="P63" t="str">
            <v>Not started</v>
          </cell>
          <cell r="Q63" t="str">
            <v>{}</v>
          </cell>
          <cell r="R63" t="str">
            <v>EVG&amp;D</v>
          </cell>
          <cell r="W63" t="str">
            <v>Economic Value Degenerated and Distributed</v>
          </cell>
          <cell r="X63" t="str">
            <v>{"PGM":[]}</v>
          </cell>
          <cell r="Y63" t="str">
            <v>CONNECTED</v>
          </cell>
          <cell r="Z63" t="str">
            <v>Data Collection (PGM) (2024)</v>
          </cell>
          <cell r="AA63" t="str">
            <v>Economic Value Degenerated and Distributed (Manual Capture)</v>
          </cell>
        </row>
        <row r="64">
          <cell r="A64" t="str">
            <v>M542BU_Anglo American Platinum Managed Operations</v>
          </cell>
          <cell r="B64" t="str">
            <v>M542</v>
          </cell>
          <cell r="C64" t="str">
            <v>BU_Anglo American Platinum Managed Operations</v>
          </cell>
          <cell r="D64">
            <v>2024</v>
          </cell>
          <cell r="E64" t="str">
            <v>Annual</v>
          </cell>
          <cell r="F64" t="str">
            <v>Net income from JVs/Associates</v>
          </cell>
          <cell r="H64" t="str">
            <v>CURRENCY</v>
          </cell>
          <cell r="I64" t="str">
            <v>Currency - southAfrican_rand - (ZAR)</v>
          </cell>
          <cell r="J64" t="str">
            <v>BU</v>
          </cell>
          <cell r="K64" t="str">
            <v>Anglo American Platinum Managed Operations</v>
          </cell>
          <cell r="L64" t="str">
            <v>ANTASHA SCHOLTZ</v>
          </cell>
          <cell r="M64" t="str">
            <v>CARL NICHOLSON</v>
          </cell>
          <cell r="N64">
            <v>45675</v>
          </cell>
          <cell r="O64">
            <v>45902</v>
          </cell>
          <cell r="P64" t="str">
            <v>Not started</v>
          </cell>
          <cell r="Q64" t="str">
            <v>{}</v>
          </cell>
          <cell r="R64" t="str">
            <v>EVG&amp;D</v>
          </cell>
          <cell r="W64" t="str">
            <v>Economic Value Degenerated and Distributed</v>
          </cell>
          <cell r="X64" t="str">
            <v>{"PGM":[]}</v>
          </cell>
          <cell r="Y64" t="str">
            <v>CONNECTED</v>
          </cell>
          <cell r="Z64" t="str">
            <v>Data Collection (PGM) (2024)</v>
          </cell>
          <cell r="AA64" t="str">
            <v>Economic Value Degenerated and Distributed (Manual Capture)</v>
          </cell>
        </row>
        <row r="65">
          <cell r="A65" t="str">
            <v>M539BU_Anglo American Platinum Managed Operations</v>
          </cell>
          <cell r="B65" t="str">
            <v>M539</v>
          </cell>
          <cell r="C65" t="str">
            <v>BU_Anglo American Platinum Managed Operations</v>
          </cell>
          <cell r="D65">
            <v>2024</v>
          </cell>
          <cell r="E65" t="str">
            <v>Annual</v>
          </cell>
          <cell r="F65" t="str">
            <v>Payments to providers of capital</v>
          </cell>
          <cell r="H65" t="str">
            <v>CURRENCY</v>
          </cell>
          <cell r="I65" t="str">
            <v>Currency - southAfrican_rand - (ZAR)</v>
          </cell>
          <cell r="J65" t="str">
            <v>BU</v>
          </cell>
          <cell r="K65" t="str">
            <v>Anglo American Platinum Managed Operations</v>
          </cell>
          <cell r="L65" t="str">
            <v>ANTASHA SCHOLTZ</v>
          </cell>
          <cell r="M65" t="str">
            <v>CARL NICHOLSON</v>
          </cell>
          <cell r="N65">
            <v>45675</v>
          </cell>
          <cell r="O65">
            <v>45902</v>
          </cell>
          <cell r="P65" t="str">
            <v>Not started</v>
          </cell>
          <cell r="Q65" t="str">
            <v>{}</v>
          </cell>
          <cell r="R65" t="str">
            <v>EVG&amp;D</v>
          </cell>
          <cell r="W65" t="str">
            <v>Economic Value Degenerated and Distributed</v>
          </cell>
          <cell r="X65" t="str">
            <v>{"PGM":[]}</v>
          </cell>
          <cell r="Y65" t="str">
            <v>CONNECTED</v>
          </cell>
          <cell r="Z65" t="str">
            <v>Data Collection (PGM) (2024)</v>
          </cell>
          <cell r="AA65" t="str">
            <v>Economic Value Degenerated and Distributed (Manual Capture)</v>
          </cell>
        </row>
        <row r="66">
          <cell r="A66" t="str">
            <v>M553Zimbabwe_Zimbabwe</v>
          </cell>
          <cell r="B66" t="str">
            <v>M553</v>
          </cell>
          <cell r="C66" t="str">
            <v>Zimbabwe_Zimbabwe</v>
          </cell>
          <cell r="D66">
            <v>2024</v>
          </cell>
          <cell r="E66" t="str">
            <v>Annual</v>
          </cell>
          <cell r="F66" t="str">
            <v>Wages and related payments - Zimbabwe</v>
          </cell>
          <cell r="H66" t="str">
            <v>CURRENCY</v>
          </cell>
          <cell r="I66" t="str">
            <v>Currency - southAfrican_rand - (ZAR)</v>
          </cell>
          <cell r="J66" t="str">
            <v>Zimbabwe</v>
          </cell>
          <cell r="K66" t="str">
            <v>Zimbabwe</v>
          </cell>
          <cell r="L66" t="str">
            <v>AMANDA MANI</v>
          </cell>
          <cell r="M66" t="str">
            <v>CARL NICHOLSON</v>
          </cell>
          <cell r="N66">
            <v>45694</v>
          </cell>
          <cell r="O66">
            <v>45696</v>
          </cell>
          <cell r="P66" t="str">
            <v>Not started</v>
          </cell>
          <cell r="Q66" t="str">
            <v>{"gri":["201-1-a-ii_2016.2"]}</v>
          </cell>
          <cell r="R66" t="str">
            <v>EVG&amp;D</v>
          </cell>
          <cell r="W66" t="str">
            <v>Economic Value Degenerated and Distributed</v>
          </cell>
          <cell r="X66" t="str">
            <v>{"PGM":["Manual"]}</v>
          </cell>
          <cell r="Y66" t="str">
            <v>CONNECTED</v>
          </cell>
          <cell r="Z66" t="str">
            <v>Data Collection (PGM) (2024)</v>
          </cell>
          <cell r="AA66" t="str">
            <v>Economic Value Degenerated and Distributed (Manual Capture)</v>
          </cell>
        </row>
        <row r="67">
          <cell r="A67" t="str">
            <v>M534BU_Anglo American Platinum Managed Operations</v>
          </cell>
          <cell r="B67" t="str">
            <v>M534</v>
          </cell>
          <cell r="C67" t="str">
            <v>BU_Anglo American Platinum Managed Operations</v>
          </cell>
          <cell r="D67">
            <v>2024</v>
          </cell>
          <cell r="E67" t="str">
            <v>Annual</v>
          </cell>
          <cell r="F67" t="str">
            <v>Payments to Government</v>
          </cell>
          <cell r="H67" t="str">
            <v>CURRENCY</v>
          </cell>
          <cell r="I67" t="str">
            <v>Currency - southAfrican_rand - (ZAR)</v>
          </cell>
          <cell r="J67" t="str">
            <v>BU</v>
          </cell>
          <cell r="K67" t="str">
            <v>Anglo American Platinum Managed Operations</v>
          </cell>
          <cell r="L67" t="str">
            <v>ANTASHA SCHOLTZ</v>
          </cell>
          <cell r="M67" t="str">
            <v>CARL NICHOLSON</v>
          </cell>
          <cell r="N67">
            <v>45675</v>
          </cell>
          <cell r="O67">
            <v>45902</v>
          </cell>
          <cell r="P67" t="str">
            <v>Not started</v>
          </cell>
          <cell r="Q67" t="str">
            <v>{}</v>
          </cell>
          <cell r="R67" t="str">
            <v>EVG&amp;D</v>
          </cell>
          <cell r="W67" t="str">
            <v>Economic Value Degenerated and Distributed</v>
          </cell>
          <cell r="X67" t="str">
            <v>{"PGM":[]}</v>
          </cell>
          <cell r="Y67" t="str">
            <v>CONNECTED</v>
          </cell>
          <cell r="Z67" t="str">
            <v>Data Collection (PGM) (2024)</v>
          </cell>
          <cell r="AA67" t="str">
            <v>Economic Value Degenerated and Distributed (Manual Capture)</v>
          </cell>
        </row>
        <row r="68">
          <cell r="A68" t="str">
            <v>M551South Africa_South Africa</v>
          </cell>
          <cell r="B68" t="str">
            <v>M551</v>
          </cell>
          <cell r="C68" t="str">
            <v>South Africa_South Africa</v>
          </cell>
          <cell r="D68">
            <v>2024</v>
          </cell>
          <cell r="E68" t="str">
            <v>Annual</v>
          </cell>
          <cell r="F68" t="str">
            <v>Wages and related payments (minus social security) - South Africa</v>
          </cell>
          <cell r="H68" t="str">
            <v>CURRENCY</v>
          </cell>
          <cell r="I68" t="str">
            <v>Currency - southAfrican_rand - (ZAR)</v>
          </cell>
          <cell r="J68" t="str">
            <v>South Africa</v>
          </cell>
          <cell r="K68" t="str">
            <v>South Africa</v>
          </cell>
          <cell r="L68" t="str">
            <v>AMANDA MANI</v>
          </cell>
          <cell r="M68" t="str">
            <v>CARL NICHOLSON</v>
          </cell>
          <cell r="N68">
            <v>45694</v>
          </cell>
          <cell r="O68">
            <v>45696</v>
          </cell>
          <cell r="P68" t="str">
            <v>Not started</v>
          </cell>
          <cell r="Q68" t="str">
            <v>{"gri":["201-1-a-ii_2016.2"]}</v>
          </cell>
          <cell r="R68" t="str">
            <v>EVG&amp;D</v>
          </cell>
          <cell r="W68" t="str">
            <v>Economic Value Degenerated and Distributed</v>
          </cell>
          <cell r="X68" t="str">
            <v>{"PGM":[]}</v>
          </cell>
          <cell r="Y68" t="str">
            <v>CONNECTED</v>
          </cell>
          <cell r="Z68" t="str">
            <v>Data Collection (PGM) (2024)</v>
          </cell>
          <cell r="AA68" t="str">
            <v>Economic Value Degenerated and Distributed (Manual Capture)</v>
          </cell>
        </row>
        <row r="69">
          <cell r="A69" t="str">
            <v>M552BU_Anglo American Platinum Managed Operations</v>
          </cell>
          <cell r="B69" t="str">
            <v>M552</v>
          </cell>
          <cell r="C69" t="str">
            <v>BU_Anglo American Platinum Managed Operations</v>
          </cell>
          <cell r="D69">
            <v>2024</v>
          </cell>
          <cell r="E69" t="str">
            <v>Annual</v>
          </cell>
          <cell r="F69" t="str">
            <v>Wages and related payments - Total</v>
          </cell>
          <cell r="H69" t="str">
            <v>CURRENCY</v>
          </cell>
          <cell r="I69" t="str">
            <v>Currency - southAfrican_rand - (ZAR)</v>
          </cell>
          <cell r="J69" t="str">
            <v>BU</v>
          </cell>
          <cell r="K69" t="str">
            <v>Anglo American Platinum Managed Operations</v>
          </cell>
          <cell r="L69" t="str">
            <v>AMANDA MANI</v>
          </cell>
          <cell r="M69" t="str">
            <v>CARL NICHOLSON</v>
          </cell>
          <cell r="N69">
            <v>45694</v>
          </cell>
          <cell r="O69">
            <v>45696</v>
          </cell>
          <cell r="P69" t="str">
            <v>Not started</v>
          </cell>
          <cell r="Q69" t="str">
            <v>{"gri":["201-1-a-ii_2016.2"]}</v>
          </cell>
          <cell r="R69" t="str">
            <v>EVG&amp;D</v>
          </cell>
          <cell r="W69" t="str">
            <v>Economic Value Degenerated and Distributed</v>
          </cell>
          <cell r="X69" t="str">
            <v>{"PGM":["Manual"]}</v>
          </cell>
          <cell r="Y69" t="str">
            <v>CONNECTED</v>
          </cell>
          <cell r="Z69" t="str">
            <v>Data Collection (PGM) (2024)</v>
          </cell>
          <cell r="AA69" t="str">
            <v>Economic Value Degenerated and Distributed (Manual Capture)</v>
          </cell>
        </row>
        <row r="70">
          <cell r="A70" t="str">
            <v>M544BU_Anglo American Platinum Managed Operations</v>
          </cell>
          <cell r="B70" t="str">
            <v>M544</v>
          </cell>
          <cell r="C70" t="str">
            <v>BU_Anglo American Platinum Managed Operations</v>
          </cell>
          <cell r="D70">
            <v>2024</v>
          </cell>
          <cell r="E70" t="str">
            <v>Annual</v>
          </cell>
          <cell r="F70" t="str">
            <v>Investment income</v>
          </cell>
          <cell r="H70" t="str">
            <v>CURRENCY</v>
          </cell>
          <cell r="I70" t="str">
            <v>Currency - southAfrican_rand - (ZAR)</v>
          </cell>
          <cell r="J70" t="str">
            <v>BU</v>
          </cell>
          <cell r="K70" t="str">
            <v>Anglo American Platinum Managed Operations</v>
          </cell>
          <cell r="L70" t="str">
            <v>ANTASHA SCHOLTZ</v>
          </cell>
          <cell r="M70" t="str">
            <v>CARL NICHOLSON</v>
          </cell>
          <cell r="N70">
            <v>45675</v>
          </cell>
          <cell r="O70">
            <v>45902</v>
          </cell>
          <cell r="P70" t="str">
            <v>Not started</v>
          </cell>
          <cell r="Q70" t="str">
            <v>{}</v>
          </cell>
          <cell r="R70" t="str">
            <v>EVG&amp;D</v>
          </cell>
          <cell r="W70" t="str">
            <v>Economic Value Degenerated and Distributed</v>
          </cell>
          <cell r="X70" t="str">
            <v>{"PGM":[]}</v>
          </cell>
          <cell r="Y70" t="str">
            <v>CONNECTED</v>
          </cell>
          <cell r="Z70" t="str">
            <v>Data Collection (PGM) (2024)</v>
          </cell>
          <cell r="AA70" t="str">
            <v>Economic Value Degenerated and Distributed (Manual Capture)</v>
          </cell>
        </row>
        <row r="71">
          <cell r="A71" t="str">
            <v>M532BU_Anglo American Platinum Managed Operations</v>
          </cell>
          <cell r="B71" t="str">
            <v>M532</v>
          </cell>
          <cell r="C71" t="str">
            <v>BU_Anglo American Platinum Managed Operations</v>
          </cell>
          <cell r="D71">
            <v>2024</v>
          </cell>
          <cell r="E71" t="str">
            <v>Annual</v>
          </cell>
          <cell r="F71" t="str">
            <v>Pre Tax Profit</v>
          </cell>
          <cell r="G71" t="str">
            <v>Profit before taxation</v>
          </cell>
          <cell r="H71" t="str">
            <v>CURRENCY</v>
          </cell>
          <cell r="I71" t="str">
            <v>Currency - southAfrican_rand - (ZAR)</v>
          </cell>
          <cell r="J71" t="str">
            <v>BU</v>
          </cell>
          <cell r="K71" t="str">
            <v>Anglo American Platinum Managed Operations</v>
          </cell>
          <cell r="L71" t="str">
            <v>ANTASHA SCHOLTZ</v>
          </cell>
          <cell r="M71" t="str">
            <v>CARL NICHOLSON</v>
          </cell>
          <cell r="N71">
            <v>45675</v>
          </cell>
          <cell r="O71">
            <v>45902</v>
          </cell>
          <cell r="P71" t="str">
            <v>Not started</v>
          </cell>
          <cell r="Q71" t="str">
            <v>{}</v>
          </cell>
          <cell r="R71" t="str">
            <v>EVG&amp;D</v>
          </cell>
          <cell r="W71" t="str">
            <v>Economic Value Degenerated and Distributed</v>
          </cell>
          <cell r="X71" t="str">
            <v>{"PGM":[]}</v>
          </cell>
          <cell r="Y71" t="str">
            <v>CONNECTED</v>
          </cell>
          <cell r="Z71" t="str">
            <v>Data Collection (PGM) (2024)</v>
          </cell>
          <cell r="AA71" t="str">
            <v>Economic Value Degenerated and Distributed (Manual Capture)</v>
          </cell>
        </row>
        <row r="72">
          <cell r="A72" t="str">
            <v>M546BU_Anglo American Platinum Managed Operations</v>
          </cell>
          <cell r="B72" t="str">
            <v>M546</v>
          </cell>
          <cell r="C72" t="str">
            <v>BU_Anglo American Platinum Managed Operations</v>
          </cell>
          <cell r="D72">
            <v>2024</v>
          </cell>
          <cell r="E72" t="str">
            <v>Annual</v>
          </cell>
          <cell r="F72" t="str">
            <v>ZAR Reinvested in the Group (capital investment) - Total</v>
          </cell>
          <cell r="H72" t="str">
            <v>CURRENCY</v>
          </cell>
          <cell r="I72" t="str">
            <v>Currency - southAfrican_rand - (ZAR)</v>
          </cell>
          <cell r="J72" t="str">
            <v>BU</v>
          </cell>
          <cell r="K72" t="str">
            <v>Anglo American Platinum Managed Operations</v>
          </cell>
          <cell r="L72" t="str">
            <v>ANTASHA VIVIERS</v>
          </cell>
          <cell r="M72" t="str">
            <v>CARL NICHOLSON</v>
          </cell>
          <cell r="N72">
            <v>45694</v>
          </cell>
          <cell r="O72">
            <v>45696</v>
          </cell>
          <cell r="P72" t="str">
            <v>Not started</v>
          </cell>
          <cell r="Q72" t="str">
            <v>{}</v>
          </cell>
          <cell r="R72" t="str">
            <v>EVG&amp;D</v>
          </cell>
          <cell r="W72" t="str">
            <v>Economic Value Degenerated and Distributed</v>
          </cell>
          <cell r="X72" t="str">
            <v>{"PGM":["Manual"]}</v>
          </cell>
          <cell r="Y72" t="str">
            <v>CONNECTED</v>
          </cell>
          <cell r="Z72" t="str">
            <v>Data Collection (PGM) (2024)</v>
          </cell>
          <cell r="AA72" t="str">
            <v>Economic Value Degenerated and Distributed (Manual Capture)</v>
          </cell>
        </row>
        <row r="73">
          <cell r="A73" t="str">
            <v>M538BU_Anglo American Platinum Managed Operations</v>
          </cell>
          <cell r="B73" t="str">
            <v>M538</v>
          </cell>
          <cell r="C73" t="str">
            <v>BU_Anglo American Platinum Managed Operations</v>
          </cell>
          <cell r="D73">
            <v>2024</v>
          </cell>
          <cell r="E73" t="str">
            <v>Annual</v>
          </cell>
          <cell r="F73" t="str">
            <v>Dividends per SOCE</v>
          </cell>
          <cell r="H73" t="str">
            <v>CURRENCY</v>
          </cell>
          <cell r="I73" t="str">
            <v>Currency - southAfrican_rand - (ZAR)</v>
          </cell>
          <cell r="J73" t="str">
            <v>BU</v>
          </cell>
          <cell r="K73" t="str">
            <v>Anglo American Platinum Managed Operations</v>
          </cell>
          <cell r="L73" t="str">
            <v>ANTASHA SCHOLTZ</v>
          </cell>
          <cell r="M73" t="str">
            <v>CARL NICHOLSON</v>
          </cell>
          <cell r="N73">
            <v>45675</v>
          </cell>
          <cell r="O73">
            <v>45902</v>
          </cell>
          <cell r="P73" t="str">
            <v>Not started</v>
          </cell>
          <cell r="Q73" t="str">
            <v>{}</v>
          </cell>
          <cell r="R73" t="str">
            <v>EVG&amp;D</v>
          </cell>
          <cell r="W73" t="str">
            <v>Economic Value Degenerated and Distributed</v>
          </cell>
          <cell r="X73" t="str">
            <v>{"PGM":[]}</v>
          </cell>
          <cell r="Y73" t="str">
            <v>CONNECTED</v>
          </cell>
          <cell r="Z73" t="str">
            <v>Data Collection (PGM) (2024)</v>
          </cell>
          <cell r="AA73" t="str">
            <v>Economic Value Degenerated and Distributed (Manual Capture)</v>
          </cell>
        </row>
        <row r="74">
          <cell r="A74" t="str">
            <v>M549BU_Anglo American Platinum Managed Operations</v>
          </cell>
          <cell r="B74" t="str">
            <v>M549</v>
          </cell>
          <cell r="C74" t="str">
            <v>BU_Anglo American Platinum Managed Operations</v>
          </cell>
          <cell r="D74">
            <v>2024</v>
          </cell>
          <cell r="E74" t="str">
            <v>Annual</v>
          </cell>
          <cell r="F74" t="str">
            <v>Wages and related payments (minus social security) - Total</v>
          </cell>
          <cell r="H74" t="str">
            <v>CURRENCY</v>
          </cell>
          <cell r="I74" t="str">
            <v>Currency - southAfrican_rand - (ZAR)</v>
          </cell>
          <cell r="J74" t="str">
            <v>BU</v>
          </cell>
          <cell r="K74" t="str">
            <v>Anglo American Platinum Managed Operations</v>
          </cell>
          <cell r="L74" t="str">
            <v>AMANDA MANI</v>
          </cell>
          <cell r="M74" t="str">
            <v>CARL NICHOLSON</v>
          </cell>
          <cell r="N74">
            <v>45694</v>
          </cell>
          <cell r="O74">
            <v>45696</v>
          </cell>
          <cell r="P74" t="str">
            <v>Not started</v>
          </cell>
          <cell r="Q74" t="str">
            <v>{"gri":["201-1-a-ii_2016.2"]}</v>
          </cell>
          <cell r="R74" t="str">
            <v>EVG&amp;D</v>
          </cell>
          <cell r="W74" t="str">
            <v>Economic Value Degenerated and Distributed</v>
          </cell>
          <cell r="X74" t="str">
            <v>{"PGM":["Manual"]}</v>
          </cell>
          <cell r="Y74" t="str">
            <v>CONNECTED</v>
          </cell>
          <cell r="Z74" t="str">
            <v>Data Collection (PGM) (2024)</v>
          </cell>
          <cell r="AA74" t="str">
            <v>Economic Value Degenerated and Distributed (Manual Capture)</v>
          </cell>
        </row>
        <row r="75">
          <cell r="A75" t="str">
            <v>M160BU_Anglo American Platinum Managed Operations</v>
          </cell>
          <cell r="B75" t="str">
            <v>M160</v>
          </cell>
          <cell r="C75" t="str">
            <v>BU_Anglo American Platinum Managed Operations</v>
          </cell>
          <cell r="D75">
            <v>2024</v>
          </cell>
          <cell r="E75" t="str">
            <v>Annual</v>
          </cell>
          <cell r="F75" t="str">
            <v>Number of sites adjacent to globally or nationally important biodiversity areas</v>
          </cell>
          <cell r="H75" t="str">
            <v>NUMBER</v>
          </cell>
          <cell r="I75" t="str">
            <v>Number</v>
          </cell>
          <cell r="J75" t="str">
            <v>BU</v>
          </cell>
          <cell r="K75" t="str">
            <v>Anglo American Platinum Managed Operations</v>
          </cell>
          <cell r="L75" t="str">
            <v>JURIE HUMAN</v>
          </cell>
          <cell r="M75" t="str">
            <v>PIERRE PRINSLOO</v>
          </cell>
          <cell r="N75">
            <v>45696</v>
          </cell>
          <cell r="P75" t="str">
            <v>Not started</v>
          </cell>
          <cell r="Q75" t="str">
            <v>{"gri":["304-1_2016.2"]}</v>
          </cell>
          <cell r="R75" t="str">
            <v>Environmental</v>
          </cell>
          <cell r="W75" t="str">
            <v>Biodiversity</v>
          </cell>
          <cell r="X75" t="str">
            <v>{"PGM":[]}</v>
          </cell>
          <cell r="Y75" t="str">
            <v>CONNECTED</v>
          </cell>
          <cell r="Z75" t="str">
            <v>Data Collection (PGM) (2024)</v>
          </cell>
          <cell r="AA75" t="str">
            <v>Biodiversity (Manual Capture)</v>
          </cell>
        </row>
        <row r="76">
          <cell r="A76" t="str">
            <v>M159BU_Anglo American Platinum Managed Operations</v>
          </cell>
          <cell r="B76" t="str">
            <v>M159</v>
          </cell>
          <cell r="C76" t="str">
            <v>BU_Anglo American Platinum Managed Operations</v>
          </cell>
          <cell r="D76">
            <v>2024</v>
          </cell>
          <cell r="E76" t="str">
            <v>Annual</v>
          </cell>
          <cell r="F76" t="str">
            <v>Number of sites adjacent to globally ornationally important biodiversity areas, with biodiversity action plans in place</v>
          </cell>
          <cell r="H76" t="str">
            <v>NUMBER</v>
          </cell>
          <cell r="I76" t="str">
            <v>Number</v>
          </cell>
          <cell r="J76" t="str">
            <v>BU</v>
          </cell>
          <cell r="K76" t="str">
            <v>Anglo American Platinum Managed Operations</v>
          </cell>
          <cell r="L76" t="str">
            <v>JURIE HUMAN</v>
          </cell>
          <cell r="M76" t="str">
            <v>PIERRE PRINSLOO</v>
          </cell>
          <cell r="N76">
            <v>45696</v>
          </cell>
          <cell r="P76" t="str">
            <v>Not started</v>
          </cell>
          <cell r="Q76" t="str">
            <v>{"gri":["304-1_2016.2"]}</v>
          </cell>
          <cell r="R76" t="str">
            <v>Environmental</v>
          </cell>
          <cell r="W76" t="str">
            <v>Biodiversity</v>
          </cell>
          <cell r="X76" t="str">
            <v>{"PGM":[]}</v>
          </cell>
          <cell r="Y76" t="str">
            <v>CONNECTED</v>
          </cell>
          <cell r="Z76" t="str">
            <v>Data Collection (PGM) (2024)</v>
          </cell>
          <cell r="AA76" t="str">
            <v>Biodiversity (Manual Capture)</v>
          </cell>
        </row>
        <row r="77">
          <cell r="A77" t="str">
            <v>M164BU_Anglo American Platinum Managed Operations</v>
          </cell>
          <cell r="B77" t="str">
            <v>M164</v>
          </cell>
          <cell r="C77" t="str">
            <v>BU_Anglo American Platinum Managed Operations</v>
          </cell>
          <cell r="D77">
            <v>2024</v>
          </cell>
          <cell r="E77" t="str">
            <v>Annual</v>
          </cell>
          <cell r="F77" t="str">
            <v>Area of land used for the production of basic plant, animal or mineral commodities (e.g. the area of land used for forestry, agriculture or mining activities).</v>
          </cell>
          <cell r="H77" t="str">
            <v>NUMBER</v>
          </cell>
          <cell r="I77" t="str">
            <v>Hectares (ha)</v>
          </cell>
          <cell r="J77" t="str">
            <v>BU</v>
          </cell>
          <cell r="K77" t="str">
            <v>Anglo American Platinum Managed Operations</v>
          </cell>
          <cell r="L77" t="str">
            <v>JURIE HUMAN</v>
          </cell>
          <cell r="M77" t="str">
            <v>PIERRE PRINSLOO</v>
          </cell>
          <cell r="N77">
            <v>45675</v>
          </cell>
          <cell r="O77">
            <v>45902</v>
          </cell>
          <cell r="P77" t="str">
            <v>Not started</v>
          </cell>
          <cell r="Q77" t="str">
            <v>{"gri":["304-2-a_2016.2"]}</v>
          </cell>
          <cell r="R77" t="str">
            <v>Environmental</v>
          </cell>
          <cell r="W77" t="str">
            <v>Biodiversity Footprint (ecosystems)</v>
          </cell>
          <cell r="X77" t="str">
            <v>{"PGM":[]}</v>
          </cell>
          <cell r="Y77" t="str">
            <v>CONNECTED</v>
          </cell>
          <cell r="Z77" t="str">
            <v>Data Collection (PGM) (2024)</v>
          </cell>
          <cell r="AA77" t="str">
            <v>Biodiversity Footprint (ecosystems) (Manual Capture)</v>
          </cell>
        </row>
        <row r="78">
          <cell r="A78" t="str">
            <v>M162BU_Anglo American Platinum Managed Operations</v>
          </cell>
          <cell r="B78" t="str">
            <v>M162</v>
          </cell>
          <cell r="C78" t="str">
            <v>BU_Anglo American Platinum Managed Operations</v>
          </cell>
          <cell r="D78">
            <v>2024</v>
          </cell>
          <cell r="E78" t="str">
            <v>Annual</v>
          </cell>
          <cell r="F78" t="str">
            <v>Describe wherever material across the value chain mechanisms aimed at enhancing management of biodiversity and ecosystem impacts (such as policies, targets, certifications, and audits).</v>
          </cell>
          <cell r="H78" t="str">
            <v>TEXT</v>
          </cell>
          <cell r="J78" t="str">
            <v>BU</v>
          </cell>
          <cell r="K78" t="str">
            <v>Anglo American Platinum Managed Operations</v>
          </cell>
          <cell r="L78" t="str">
            <v>JURIE HUMAN</v>
          </cell>
          <cell r="M78" t="str">
            <v>PIERRE PRINSLOO</v>
          </cell>
          <cell r="N78">
            <v>45675</v>
          </cell>
          <cell r="O78">
            <v>45902</v>
          </cell>
          <cell r="P78" t="str">
            <v>Not started</v>
          </cell>
          <cell r="Q78" t="str">
            <v>{"gri":["304-3-b_2016.2"]}</v>
          </cell>
          <cell r="R78" t="str">
            <v>Environmental</v>
          </cell>
          <cell r="W78" t="str">
            <v>Biodiversity Footprint (ecosystems)</v>
          </cell>
          <cell r="X78" t="str">
            <v>{"PGM":[]}</v>
          </cell>
          <cell r="Y78" t="str">
            <v>CONNECTED</v>
          </cell>
          <cell r="Z78" t="str">
            <v>Data Collection (PGM) (2024)</v>
          </cell>
          <cell r="AA78" t="str">
            <v>Biodiversity Footprint (ecosystems) (Manual Capture)</v>
          </cell>
        </row>
        <row r="79">
          <cell r="A79" t="str">
            <v>M161BU_Anglo American Platinum Managed Operations</v>
          </cell>
          <cell r="B79" t="str">
            <v>M161</v>
          </cell>
          <cell r="C79" t="str">
            <v>BU_Anglo American Platinum Managed Operations</v>
          </cell>
          <cell r="D79">
            <v>2024</v>
          </cell>
          <cell r="E79" t="str">
            <v>Annual</v>
          </cell>
          <cell r="F79" t="str">
            <v>Describe and report results of any processesaimed at identifying, assessing and/or managing the biodiversity footprint of the organisation, for full description see JSE Sustainability Reporting Guidance metric E3.1e</v>
          </cell>
          <cell r="G79" t="str">
            <v xml:space="preserve"> Describe and report results of any processes aimed at identifying, assessing and/or managing the biodiversity footprint of the organisation, including for whether the success of the restoration measure was or is approved by independent external professionals; and status of each area based on its condition at the close of the reporting period, noting the standards and methodologies used.</v>
          </cell>
          <cell r="H79" t="str">
            <v>TEXT</v>
          </cell>
          <cell r="J79" t="str">
            <v>BU</v>
          </cell>
          <cell r="K79" t="str">
            <v>Anglo American Platinum Managed Operations</v>
          </cell>
          <cell r="L79" t="str">
            <v>JURIE HUMAN</v>
          </cell>
          <cell r="M79" t="str">
            <v>PIERRE PRINSLOO</v>
          </cell>
          <cell r="N79">
            <v>45675</v>
          </cell>
          <cell r="O79">
            <v>45902</v>
          </cell>
          <cell r="P79" t="str">
            <v>Not started</v>
          </cell>
          <cell r="Q79" t="str">
            <v>{"gri":["304-3_2016.2"]}</v>
          </cell>
          <cell r="R79" t="str">
            <v>Environmental</v>
          </cell>
          <cell r="W79" t="str">
            <v>Biodiversity Footprint (ecosystems)</v>
          </cell>
          <cell r="X79" t="str">
            <v>{"PGM":[]}</v>
          </cell>
          <cell r="Y79" t="str">
            <v>CONNECTED</v>
          </cell>
          <cell r="Z79" t="str">
            <v>Data Collection (PGM) (2024)</v>
          </cell>
          <cell r="AA79" t="str">
            <v>Biodiversity Footprint (ecosystems) (Manual Capture)</v>
          </cell>
        </row>
        <row r="80">
          <cell r="A80" t="str">
            <v>M163BU_Anglo American Platinum Managed Operations</v>
          </cell>
          <cell r="B80" t="str">
            <v>M163</v>
          </cell>
          <cell r="C80" t="str">
            <v>BU_Anglo American Platinum Managed Operations</v>
          </cell>
          <cell r="D80">
            <v>2024</v>
          </cell>
          <cell r="E80" t="str">
            <v>Annual</v>
          </cell>
          <cell r="F80" t="str">
            <v>Level of capital and expenditure deployed towards implementation of measures undertaken to manage positive impacts and avoid, minimise, restore/ rehabilitate and/or offset negative impacts on biodiversity and ecosystems.</v>
          </cell>
          <cell r="H80" t="str">
            <v>CURRENCY</v>
          </cell>
          <cell r="I80" t="str">
            <v>Currency - southAfrican_rand - (ZAR)</v>
          </cell>
          <cell r="J80" t="str">
            <v>BU</v>
          </cell>
          <cell r="K80" t="str">
            <v>Anglo American Platinum Managed Operations</v>
          </cell>
          <cell r="L80" t="str">
            <v>JURIE HUMAN</v>
          </cell>
          <cell r="M80" t="str">
            <v>PIERRE PRINSLOO</v>
          </cell>
          <cell r="N80">
            <v>45675</v>
          </cell>
          <cell r="O80">
            <v>45902</v>
          </cell>
          <cell r="P80" t="str">
            <v>Not started</v>
          </cell>
          <cell r="Q80" t="str">
            <v>{"gri":["304-3_2016.2"]}</v>
          </cell>
          <cell r="R80" t="str">
            <v>Environmental</v>
          </cell>
          <cell r="W80" t="str">
            <v>Biodiversity Footprint (ecosystems)</v>
          </cell>
          <cell r="X80" t="str">
            <v>{"PGM":[]}</v>
          </cell>
          <cell r="Y80" t="str">
            <v>CONNECTED</v>
          </cell>
          <cell r="Z80" t="str">
            <v>Data Collection (PGM) (2024)</v>
          </cell>
          <cell r="AA80" t="str">
            <v>Biodiversity Footprint (ecosystems) (Manual Capture)</v>
          </cell>
        </row>
        <row r="81">
          <cell r="A81" t="str">
            <v>M165BU_Anglo American Platinum Managed Operations</v>
          </cell>
          <cell r="B81" t="str">
            <v>M165</v>
          </cell>
          <cell r="C81" t="str">
            <v>BU_Anglo American Platinum Managed Operations</v>
          </cell>
          <cell r="D81">
            <v>2024</v>
          </cell>
          <cell r="E81" t="str">
            <v>Annual</v>
          </cell>
          <cell r="F81" t="str">
            <v>Number and area of sites owned, in or adjacent to areas of high biodiversity value (Key Biodiversity Areas -  KBAs), for operations (if applicable) and full supply chain (if material).</v>
          </cell>
          <cell r="H81" t="str">
            <v>NUMBER</v>
          </cell>
          <cell r="I81" t="str">
            <v>Hectares (ha)</v>
          </cell>
          <cell r="J81" t="str">
            <v>BU</v>
          </cell>
          <cell r="K81" t="str">
            <v>Anglo American Platinum Managed Operations</v>
          </cell>
          <cell r="L81" t="str">
            <v>JURIE HUMAN</v>
          </cell>
          <cell r="M81" t="str">
            <v>PIERRE PRINSLOO</v>
          </cell>
          <cell r="N81">
            <v>45675</v>
          </cell>
          <cell r="O81">
            <v>45902</v>
          </cell>
          <cell r="P81" t="str">
            <v>Not started</v>
          </cell>
          <cell r="Q81" t="str">
            <v>{"gri":["304-1-a_2016.2"]}</v>
          </cell>
          <cell r="R81" t="str">
            <v>Environmental</v>
          </cell>
          <cell r="W81" t="str">
            <v>Biodiversity Footprint (ecosystems)</v>
          </cell>
          <cell r="X81" t="str">
            <v>{"PGM":[]}</v>
          </cell>
          <cell r="Y81" t="str">
            <v>CONNECTED</v>
          </cell>
          <cell r="Z81" t="str">
            <v>Data Collection (PGM) (2024)</v>
          </cell>
          <cell r="AA81" t="str">
            <v>Biodiversity Footprint (ecosystems) (Manual Capture)</v>
          </cell>
        </row>
        <row r="82">
          <cell r="A82" t="str">
            <v>M156BU_Anglo American Platinum Managed Operations</v>
          </cell>
          <cell r="B82" t="str">
            <v>M156</v>
          </cell>
          <cell r="C82" t="str">
            <v>BU_Anglo American Platinum Managed Operations</v>
          </cell>
          <cell r="D82">
            <v>2024</v>
          </cell>
          <cell r="E82" t="str">
            <v>Annual</v>
          </cell>
          <cell r="F82" t="str">
            <v>Number of workers in the past year retrained due to implementation of the decarbonisation plan.</v>
          </cell>
          <cell r="H82" t="str">
            <v>NUMBER</v>
          </cell>
          <cell r="I82" t="str">
            <v>Number</v>
          </cell>
          <cell r="J82" t="str">
            <v>BU</v>
          </cell>
          <cell r="K82" t="str">
            <v>Anglo American Platinum Managed Operations</v>
          </cell>
          <cell r="L82" t="str">
            <v>HERMANUS PRINSLOO</v>
          </cell>
          <cell r="M82" t="str">
            <v>HERMANUS PRINSLOO</v>
          </cell>
          <cell r="N82">
            <v>45675</v>
          </cell>
          <cell r="O82">
            <v>45902</v>
          </cell>
          <cell r="P82" t="str">
            <v>Not started</v>
          </cell>
          <cell r="Q82" t="str">
            <v>{}</v>
          </cell>
          <cell r="R82" t="str">
            <v>Environmental</v>
          </cell>
          <cell r="W82" t="str">
            <v>Climate Change</v>
          </cell>
          <cell r="X82" t="str">
            <v>{"PGM":[]}</v>
          </cell>
          <cell r="Y82" t="str">
            <v>CONNECTED</v>
          </cell>
          <cell r="Z82" t="str">
            <v>Data Collection (PGM) (2024)</v>
          </cell>
          <cell r="AA82" t="str">
            <v>Climate Change (Manual Capture)</v>
          </cell>
        </row>
        <row r="83">
          <cell r="A83" t="str">
            <v>M154BU_Anglo American Platinum Managed Operations</v>
          </cell>
          <cell r="B83" t="str">
            <v>M154</v>
          </cell>
          <cell r="C83" t="str">
            <v>BU_Anglo American Platinum Managed Operations</v>
          </cell>
          <cell r="D83">
            <v>2024</v>
          </cell>
          <cell r="E83" t="str">
            <v>Annual</v>
          </cell>
          <cell r="F83" t="str">
            <v>Number of workers compensated due to implementation of the decarbonisation plan.</v>
          </cell>
          <cell r="H83" t="str">
            <v>NUMBER</v>
          </cell>
          <cell r="I83" t="str">
            <v>Number</v>
          </cell>
          <cell r="J83" t="str">
            <v>BU</v>
          </cell>
          <cell r="K83" t="str">
            <v>Anglo American Platinum Managed Operations</v>
          </cell>
          <cell r="L83" t="str">
            <v>HERMANUS PRINSLOO</v>
          </cell>
          <cell r="M83" t="str">
            <v>HERMANUS PRINSLOO</v>
          </cell>
          <cell r="N83">
            <v>45675</v>
          </cell>
          <cell r="O83">
            <v>45902</v>
          </cell>
          <cell r="P83" t="str">
            <v>Not started</v>
          </cell>
          <cell r="Q83" t="str">
            <v>{}</v>
          </cell>
          <cell r="R83" t="str">
            <v>Environmental</v>
          </cell>
          <cell r="W83" t="str">
            <v>Climate Change</v>
          </cell>
          <cell r="X83" t="str">
            <v>{"PGM":[]}</v>
          </cell>
          <cell r="Y83" t="str">
            <v>CONNECTED</v>
          </cell>
          <cell r="Z83" t="str">
            <v>Data Collection (PGM) (2024)</v>
          </cell>
          <cell r="AA83" t="str">
            <v>Climate Change (Manual Capture)</v>
          </cell>
        </row>
        <row r="84">
          <cell r="A84" t="str">
            <v>M155BU_Anglo American Platinum Managed Operations</v>
          </cell>
          <cell r="B84" t="str">
            <v>M155</v>
          </cell>
          <cell r="C84" t="str">
            <v>BU_Anglo American Platinum Managed Operations</v>
          </cell>
          <cell r="D84">
            <v>2024</v>
          </cell>
          <cell r="E84" t="str">
            <v>Annual</v>
          </cell>
          <cell r="F84" t="str">
            <v>Number of workers in the past year retrenched due to implementation of the decarbonisation plan.</v>
          </cell>
          <cell r="H84" t="str">
            <v>NUMBER</v>
          </cell>
          <cell r="I84" t="str">
            <v>Number</v>
          </cell>
          <cell r="J84" t="str">
            <v>BU</v>
          </cell>
          <cell r="K84" t="str">
            <v>Anglo American Platinum Managed Operations</v>
          </cell>
          <cell r="L84" t="str">
            <v>HERMANUS PRINSLOO</v>
          </cell>
          <cell r="M84" t="str">
            <v>HERMANUS PRINSLOO</v>
          </cell>
          <cell r="N84">
            <v>45675</v>
          </cell>
          <cell r="O84">
            <v>45902</v>
          </cell>
          <cell r="P84" t="str">
            <v>Not started</v>
          </cell>
          <cell r="Q84" t="str">
            <v>{}</v>
          </cell>
          <cell r="R84" t="str">
            <v>Environmental</v>
          </cell>
          <cell r="W84" t="str">
            <v>Climate Change</v>
          </cell>
          <cell r="X84" t="str">
            <v>{"PGM":[]}</v>
          </cell>
          <cell r="Y84" t="str">
            <v>CONNECTED</v>
          </cell>
          <cell r="Z84" t="str">
            <v>Data Collection (PGM) (2024)</v>
          </cell>
          <cell r="AA84" t="str">
            <v>Climate Change (Manual Capture)</v>
          </cell>
        </row>
        <row r="85">
          <cell r="A85" t="str">
            <v>M158BU_Anglo American Platinum Managed Operations</v>
          </cell>
          <cell r="B85" t="str">
            <v>M158</v>
          </cell>
          <cell r="C85" t="str">
            <v>BU_Anglo American Platinum Managed Operations</v>
          </cell>
          <cell r="D85">
            <v>2024</v>
          </cell>
          <cell r="E85" t="str">
            <v>Annual</v>
          </cell>
          <cell r="F85" t="str">
            <v>Existence and nature of a 'transition plan' that commits to stakeholder engagement with affected workers and communities</v>
          </cell>
          <cell r="H85" t="str">
            <v>TEXT</v>
          </cell>
          <cell r="J85" t="str">
            <v>BU</v>
          </cell>
          <cell r="K85" t="str">
            <v>Anglo American Platinum Managed Operations</v>
          </cell>
          <cell r="L85" t="str">
            <v>JACO VISSER</v>
          </cell>
          <cell r="M85" t="str">
            <v>JACO VISSER</v>
          </cell>
          <cell r="N85">
            <v>45675</v>
          </cell>
          <cell r="O85">
            <v>45902</v>
          </cell>
          <cell r="P85" t="str">
            <v>Not started</v>
          </cell>
          <cell r="Q85" t="str">
            <v>{"gri":["2-23-a_2021"]}</v>
          </cell>
          <cell r="R85" t="str">
            <v>Environmental</v>
          </cell>
          <cell r="W85" t="str">
            <v>Climate Change</v>
          </cell>
          <cell r="X85" t="str">
            <v>{"PGM":[]}</v>
          </cell>
          <cell r="Y85" t="str">
            <v>CONNECTED</v>
          </cell>
          <cell r="Z85" t="str">
            <v>Data Collection (PGM) (2024)</v>
          </cell>
          <cell r="AA85" t="str">
            <v>Climate Change (Manual Capture)</v>
          </cell>
        </row>
        <row r="86">
          <cell r="A86" t="str">
            <v>M157BU_Anglo American Platinum Managed Operations</v>
          </cell>
          <cell r="B86" t="str">
            <v>M157</v>
          </cell>
          <cell r="C86" t="str">
            <v>BU_Anglo American Platinum Managed Operations</v>
          </cell>
          <cell r="D86">
            <v>2024</v>
          </cell>
          <cell r="E86" t="str">
            <v>Annual</v>
          </cell>
          <cell r="F86" t="str">
            <v>Number of workers in the past year recruited due to implementation of the decarbonisation plan.</v>
          </cell>
          <cell r="H86" t="str">
            <v>NUMBER</v>
          </cell>
          <cell r="I86" t="str">
            <v>Number</v>
          </cell>
          <cell r="J86" t="str">
            <v>BU</v>
          </cell>
          <cell r="K86" t="str">
            <v>Anglo American Platinum Managed Operations</v>
          </cell>
          <cell r="L86" t="str">
            <v>HERMANUS PRINSLOO</v>
          </cell>
          <cell r="M86" t="str">
            <v>HERMANUS PRINSLOO</v>
          </cell>
          <cell r="N86">
            <v>45675</v>
          </cell>
          <cell r="O86">
            <v>45902</v>
          </cell>
          <cell r="P86" t="str">
            <v>Not started</v>
          </cell>
          <cell r="Q86" t="str">
            <v>{}</v>
          </cell>
          <cell r="R86" t="str">
            <v>Environmental</v>
          </cell>
          <cell r="W86" t="str">
            <v>Climate Change</v>
          </cell>
          <cell r="X86" t="str">
            <v>{"PGM":[]}</v>
          </cell>
          <cell r="Y86" t="str">
            <v>CONNECTED</v>
          </cell>
          <cell r="Z86" t="str">
            <v>Data Collection (PGM) (2024)</v>
          </cell>
          <cell r="AA86" t="str">
            <v>Climate Change (Manual Capture)</v>
          </cell>
        </row>
        <row r="87">
          <cell r="A87" t="str">
            <v>M102BU_Anglo American Platinum Managed Operations</v>
          </cell>
          <cell r="B87" t="str">
            <v>M102</v>
          </cell>
          <cell r="C87" t="str">
            <v>BU_Anglo American Platinum Managed Operations</v>
          </cell>
          <cell r="D87">
            <v>2024</v>
          </cell>
          <cell r="E87" t="str">
            <v>Annual</v>
          </cell>
          <cell r="F87" t="str">
            <v>Energy from renewable fuels</v>
          </cell>
          <cell r="H87" t="str">
            <v>NUMBER</v>
          </cell>
          <cell r="I87" t="str">
            <v>Gigajoules (GJ)</v>
          </cell>
          <cell r="J87" t="str">
            <v>BU</v>
          </cell>
          <cell r="K87" t="str">
            <v>Anglo American Platinum Managed Operations</v>
          </cell>
          <cell r="L87" t="str">
            <v>DEBBIE BAUER</v>
          </cell>
          <cell r="M87" t="str">
            <v>JACO VISSER</v>
          </cell>
          <cell r="N87">
            <v>45675</v>
          </cell>
          <cell r="O87">
            <v>45902</v>
          </cell>
          <cell r="P87" t="str">
            <v>Not started</v>
          </cell>
          <cell r="Q87" t="str">
            <v>{"gri":["302-1-b_2016.2"]}</v>
          </cell>
          <cell r="R87" t="str">
            <v>Environmental</v>
          </cell>
          <cell r="W87" t="str">
            <v>Energy Consumption (million GJ)</v>
          </cell>
          <cell r="X87" t="str">
            <v>{"PGM":[]}</v>
          </cell>
          <cell r="Y87" t="str">
            <v>CONNECTED</v>
          </cell>
          <cell r="Z87" t="str">
            <v>Data Collection (PGM) (2024)</v>
          </cell>
          <cell r="AA87" t="str">
            <v>Energy Consumption (million GJ) (Connected Metrics)</v>
          </cell>
        </row>
        <row r="88">
          <cell r="A88" t="str">
            <v>M101BU_Anglo American Platinum Managed Operations</v>
          </cell>
          <cell r="B88" t="str">
            <v>M101</v>
          </cell>
          <cell r="C88" t="str">
            <v>BU_Anglo American Platinum Managed Operations</v>
          </cell>
          <cell r="D88">
            <v>2024</v>
          </cell>
          <cell r="E88" t="str">
            <v>Annual</v>
          </cell>
          <cell r="F88" t="str">
            <v>Energy from renewable electricity</v>
          </cell>
          <cell r="H88" t="str">
            <v>NUMBER</v>
          </cell>
          <cell r="I88" t="str">
            <v>Gigajoules (GJ)</v>
          </cell>
          <cell r="J88" t="str">
            <v>BU</v>
          </cell>
          <cell r="K88" t="str">
            <v>Anglo American Platinum Managed Operations</v>
          </cell>
          <cell r="L88" t="str">
            <v>DEBBIE BAUER</v>
          </cell>
          <cell r="M88" t="str">
            <v>JACO VISSER</v>
          </cell>
          <cell r="N88">
            <v>45675</v>
          </cell>
          <cell r="O88">
            <v>45902</v>
          </cell>
          <cell r="P88" t="str">
            <v>Not started</v>
          </cell>
          <cell r="Q88" t="str">
            <v>{"gri":["302-1-a_2016.2"]}</v>
          </cell>
          <cell r="R88" t="str">
            <v>Environmental</v>
          </cell>
          <cell r="W88" t="str">
            <v>Energy Consumption (million GJ)</v>
          </cell>
          <cell r="X88" t="str">
            <v>{"PGM":[]}</v>
          </cell>
          <cell r="Y88" t="str">
            <v>CONNECTED</v>
          </cell>
          <cell r="Z88" t="str">
            <v>Data Collection (PGM) (2024)</v>
          </cell>
          <cell r="AA88" t="str">
            <v>Energy Consumption (million GJ) (Connected Metrics)</v>
          </cell>
        </row>
        <row r="89">
          <cell r="A89" t="str">
            <v>M105BU_Anglo American Platinum Managed Operations</v>
          </cell>
          <cell r="B89" t="str">
            <v>M105</v>
          </cell>
          <cell r="C89" t="str">
            <v>BU_Anglo American Platinum Managed Operations</v>
          </cell>
          <cell r="D89">
            <v>2024</v>
          </cell>
          <cell r="E89" t="str">
            <v>Annual</v>
          </cell>
          <cell r="F89" t="str">
            <v>Energy Intensity million GJ per tonne Copper equivalent</v>
          </cell>
          <cell r="H89" t="str">
            <v>NUMBER</v>
          </cell>
          <cell r="I89" t="str">
            <v>Gigajoules (GJ)</v>
          </cell>
          <cell r="J89" t="str">
            <v>BU</v>
          </cell>
          <cell r="K89" t="str">
            <v>Anglo American Platinum Managed Operations</v>
          </cell>
          <cell r="L89" t="str">
            <v>DEBBIE BAUER</v>
          </cell>
          <cell r="M89" t="str">
            <v>JACO VISSER</v>
          </cell>
          <cell r="N89">
            <v>45675</v>
          </cell>
          <cell r="O89">
            <v>45902</v>
          </cell>
          <cell r="P89" t="str">
            <v>Not started</v>
          </cell>
          <cell r="Q89" t="str">
            <v>{"gri":["302-3-a_2016.2"]}</v>
          </cell>
          <cell r="R89" t="str">
            <v>Environmental</v>
          </cell>
          <cell r="W89" t="str">
            <v>Energy Consumption (million GJ)</v>
          </cell>
          <cell r="X89" t="str">
            <v>{"PGM":[]}</v>
          </cell>
          <cell r="Y89" t="str">
            <v>CONNECTED</v>
          </cell>
          <cell r="Z89" t="str">
            <v>Data Collection (PGM) (2024)</v>
          </cell>
          <cell r="AA89" t="str">
            <v>Energy Consumption (million GJ) (Connected Metrics)</v>
          </cell>
        </row>
        <row r="90">
          <cell r="A90" t="str">
            <v>M750BU_Anglo American Platinum Managed Operations</v>
          </cell>
          <cell r="B90" t="str">
            <v>M750</v>
          </cell>
          <cell r="C90" t="str">
            <v>BU_Anglo American Platinum Managed Operations</v>
          </cell>
          <cell r="D90">
            <v>2024</v>
          </cell>
          <cell r="E90" t="str">
            <v>Annual</v>
          </cell>
          <cell r="F90" t="str">
            <v>Energy intensity per tonne milled</v>
          </cell>
          <cell r="G90" t="str">
            <v>GJ/tonne milled</v>
          </cell>
          <cell r="H90" t="str">
            <v>NUMBER</v>
          </cell>
          <cell r="I90" t="str">
            <v>GJ/tonne smelted</v>
          </cell>
          <cell r="J90" t="str">
            <v>BU</v>
          </cell>
          <cell r="K90" t="str">
            <v>Anglo American Platinum Managed Operations</v>
          </cell>
          <cell r="L90" t="str">
            <v>DEBBIE BAUER</v>
          </cell>
          <cell r="M90" t="str">
            <v>JACO VISSER</v>
          </cell>
          <cell r="N90">
            <v>45675</v>
          </cell>
          <cell r="O90">
            <v>45902</v>
          </cell>
          <cell r="P90" t="str">
            <v>Not started</v>
          </cell>
          <cell r="Q90" t="str">
            <v>{}</v>
          </cell>
          <cell r="R90" t="str">
            <v>Environmental</v>
          </cell>
          <cell r="W90" t="str">
            <v>Energy Consumption (million GJ)</v>
          </cell>
          <cell r="X90" t="str">
            <v>{"PGM":[]}</v>
          </cell>
          <cell r="Y90" t="str">
            <v>CONNECTED</v>
          </cell>
          <cell r="Z90" t="str">
            <v>Data Collection (PGM) (2024)</v>
          </cell>
          <cell r="AA90" t="str">
            <v>Energy Consumption (million GJ) (Connected Metrics)</v>
          </cell>
        </row>
        <row r="91">
          <cell r="A91" t="str">
            <v>M103BU_Anglo American Platinum Managed Operations</v>
          </cell>
          <cell r="B91" t="str">
            <v>M103</v>
          </cell>
          <cell r="C91" t="str">
            <v>BU_Anglo American Platinum Managed Operations</v>
          </cell>
          <cell r="D91">
            <v>2024</v>
          </cell>
          <cell r="E91" t="str">
            <v>Annual</v>
          </cell>
          <cell r="F91" t="str">
            <v>Energy from fossil fuels</v>
          </cell>
          <cell r="H91" t="str">
            <v>NUMBER</v>
          </cell>
          <cell r="I91" t="str">
            <v>Gigajoules (GJ)</v>
          </cell>
          <cell r="J91" t="str">
            <v>BU</v>
          </cell>
          <cell r="K91" t="str">
            <v>Anglo American Platinum Managed Operations</v>
          </cell>
          <cell r="L91" t="str">
            <v>DEBBIE BAUER</v>
          </cell>
          <cell r="M91" t="str">
            <v>JACO VISSER</v>
          </cell>
          <cell r="N91">
            <v>45675</v>
          </cell>
          <cell r="O91">
            <v>45902</v>
          </cell>
          <cell r="P91" t="str">
            <v>Not started</v>
          </cell>
          <cell r="Q91" t="str">
            <v>{"gri":["302-1-a_2016.2"]}</v>
          </cell>
          <cell r="R91" t="str">
            <v>Environmental</v>
          </cell>
          <cell r="W91" t="str">
            <v>Energy Consumption (million GJ)</v>
          </cell>
          <cell r="X91" t="str">
            <v>{"PGM":[]}</v>
          </cell>
          <cell r="Y91" t="str">
            <v>CONNECTED</v>
          </cell>
          <cell r="Z91" t="str">
            <v>Data Collection (PGM) (2024)</v>
          </cell>
          <cell r="AA91" t="str">
            <v>Energy Consumption (million GJ) (Connected Metrics)</v>
          </cell>
        </row>
        <row r="92">
          <cell r="A92" t="str">
            <v>M104BU_Anglo American Platinum Managed Operations</v>
          </cell>
          <cell r="B92" t="str">
            <v>M104</v>
          </cell>
          <cell r="C92" t="str">
            <v>BU_Anglo American Platinum Managed Operations</v>
          </cell>
          <cell r="D92">
            <v>2024</v>
          </cell>
          <cell r="E92" t="str">
            <v>Annual</v>
          </cell>
          <cell r="F92" t="str">
            <v>Energy from electricity purchased</v>
          </cell>
          <cell r="H92" t="str">
            <v>NUMBER</v>
          </cell>
          <cell r="I92" t="str">
            <v>Gigajoules (GJ)</v>
          </cell>
          <cell r="J92" t="str">
            <v>BU</v>
          </cell>
          <cell r="K92" t="str">
            <v>Anglo American Platinum Managed Operations</v>
          </cell>
          <cell r="L92" t="str">
            <v>DEBBIE BAUER</v>
          </cell>
          <cell r="M92" t="str">
            <v>JACO VISSER</v>
          </cell>
          <cell r="N92">
            <v>45675</v>
          </cell>
          <cell r="O92">
            <v>45902</v>
          </cell>
          <cell r="P92" t="str">
            <v>Not started</v>
          </cell>
          <cell r="Q92" t="str">
            <v>{"gri":["305-1_2016.2"]}</v>
          </cell>
          <cell r="R92" t="str">
            <v>Environmental</v>
          </cell>
          <cell r="W92" t="str">
            <v>Energy Consumption (million GJ)</v>
          </cell>
          <cell r="X92" t="str">
            <v>{"PGM":[]}</v>
          </cell>
          <cell r="Y92" t="str">
            <v>CONNECTED</v>
          </cell>
          <cell r="Z92" t="str">
            <v>Data Collection (PGM) (2024)</v>
          </cell>
          <cell r="AA92" t="str">
            <v>Energy Consumption (million GJ) (Connected Metrics)</v>
          </cell>
        </row>
        <row r="93">
          <cell r="A93" t="str">
            <v>M106BU_Anglo American Platinum Managed Operations</v>
          </cell>
          <cell r="B93" t="str">
            <v>M106</v>
          </cell>
          <cell r="C93" t="str">
            <v>BU_Anglo American Platinum Managed Operations</v>
          </cell>
          <cell r="D93">
            <v>2024</v>
          </cell>
          <cell r="E93" t="str">
            <v>Annual</v>
          </cell>
          <cell r="F93" t="str">
            <v>Energy intensity per tonne smelted</v>
          </cell>
          <cell r="G93" t="str">
            <v>GJ/tonne smelted</v>
          </cell>
          <cell r="H93" t="str">
            <v>NUMBER</v>
          </cell>
          <cell r="I93" t="str">
            <v>GJ/tonne smelted</v>
          </cell>
          <cell r="J93" t="str">
            <v>BU</v>
          </cell>
          <cell r="K93" t="str">
            <v>Anglo American Platinum Managed Operations</v>
          </cell>
          <cell r="L93" t="str">
            <v>DEBBIE BAUER</v>
          </cell>
          <cell r="M93" t="str">
            <v>JACO VISSER</v>
          </cell>
          <cell r="N93">
            <v>45675</v>
          </cell>
          <cell r="O93">
            <v>45902</v>
          </cell>
          <cell r="P93" t="str">
            <v>Not started</v>
          </cell>
          <cell r="Q93" t="str">
            <v>{}</v>
          </cell>
          <cell r="R93" t="str">
            <v>Environmental</v>
          </cell>
          <cell r="W93" t="str">
            <v>Energy Consumption (million GJ)</v>
          </cell>
          <cell r="X93" t="str">
            <v>{"PGM":[]}</v>
          </cell>
          <cell r="Y93" t="str">
            <v>CONNECTED</v>
          </cell>
          <cell r="Z93" t="str">
            <v>Data Collection (PGM) (2024)</v>
          </cell>
          <cell r="AA93" t="str">
            <v>Energy Consumption (million GJ) (Connected Metrics)</v>
          </cell>
        </row>
        <row r="94">
          <cell r="A94" t="str">
            <v>M100BU_Anglo American Platinum Managed Operations</v>
          </cell>
          <cell r="B94" t="str">
            <v>M100</v>
          </cell>
          <cell r="C94" t="str">
            <v>BU_Anglo American Platinum Managed Operations</v>
          </cell>
          <cell r="D94">
            <v>2024</v>
          </cell>
          <cell r="E94" t="str">
            <v>Annual</v>
          </cell>
          <cell r="F94" t="str">
            <v>Total energy used</v>
          </cell>
          <cell r="H94" t="str">
            <v>NUMBER</v>
          </cell>
          <cell r="I94" t="str">
            <v>Gigajoules (GJ)</v>
          </cell>
          <cell r="J94" t="str">
            <v>BU</v>
          </cell>
          <cell r="K94" t="str">
            <v>Anglo American Platinum Managed Operations</v>
          </cell>
          <cell r="L94" t="str">
            <v>DEBBIE BAUER</v>
          </cell>
          <cell r="M94" t="str">
            <v>JACO VISSER</v>
          </cell>
          <cell r="N94">
            <v>45675</v>
          </cell>
          <cell r="O94">
            <v>45902</v>
          </cell>
          <cell r="P94" t="str">
            <v>Not started</v>
          </cell>
          <cell r="Q94" t="str">
            <v>{"gri":["302-1-e_2016.2"]}</v>
          </cell>
          <cell r="R94" t="str">
            <v>Environmental</v>
          </cell>
          <cell r="W94" t="str">
            <v>Energy Consumption (million GJ)</v>
          </cell>
          <cell r="X94" t="str">
            <v>{"PGM":[]}</v>
          </cell>
          <cell r="Y94" t="str">
            <v>CONNECTED</v>
          </cell>
          <cell r="Z94" t="str">
            <v>Data Collection (PGM) (2024)</v>
          </cell>
          <cell r="AA94" t="str">
            <v>Energy Consumption (million GJ) (Connected Metrics)</v>
          </cell>
        </row>
        <row r="95">
          <cell r="A95" t="str">
            <v>M108South Africa_South Africa</v>
          </cell>
          <cell r="B95" t="str">
            <v>M108</v>
          </cell>
          <cell r="C95" t="str">
            <v>South Africa_South Africa</v>
          </cell>
          <cell r="D95">
            <v>2024</v>
          </cell>
          <cell r="E95" t="str">
            <v>Annual</v>
          </cell>
          <cell r="F95" t="str">
            <v>Energy Consumption (by Country)</v>
          </cell>
          <cell r="G95" t="str">
            <v>South Africa - RSA Managed Ops</v>
          </cell>
          <cell r="H95" t="str">
            <v>NUMBER</v>
          </cell>
          <cell r="I95" t="str">
            <v>Gigajoules (GJ)</v>
          </cell>
          <cell r="J95" t="str">
            <v>South Africa</v>
          </cell>
          <cell r="K95" t="str">
            <v>South Africa</v>
          </cell>
          <cell r="L95" t="str">
            <v>DEBBIE BAUER</v>
          </cell>
          <cell r="M95" t="str">
            <v>JACO VISSER</v>
          </cell>
          <cell r="N95">
            <v>45675</v>
          </cell>
          <cell r="O95">
            <v>45902</v>
          </cell>
          <cell r="P95" t="str">
            <v>Not started</v>
          </cell>
          <cell r="Q95" t="str">
            <v>{"gri":["302-1-e_2016.2"]}</v>
          </cell>
          <cell r="R95" t="str">
            <v>Environmental</v>
          </cell>
          <cell r="W95" t="str">
            <v>Energy Consumption by Country</v>
          </cell>
          <cell r="X95" t="str">
            <v>{"PGM":[]}</v>
          </cell>
          <cell r="Y95" t="str">
            <v>CONNECTED</v>
          </cell>
          <cell r="Z95" t="str">
            <v>Data Collection (PGM) (2024)</v>
          </cell>
          <cell r="AA95" t="str">
            <v>Energy Consumption by Country (Connected Metrics)</v>
          </cell>
        </row>
        <row r="96">
          <cell r="A96" t="str">
            <v>M107Zimbabwe_Zimbabwe</v>
          </cell>
          <cell r="B96" t="str">
            <v>M107</v>
          </cell>
          <cell r="C96" t="str">
            <v>Zimbabwe_Zimbabwe</v>
          </cell>
          <cell r="D96">
            <v>2024</v>
          </cell>
          <cell r="E96" t="str">
            <v>Annual</v>
          </cell>
          <cell r="F96" t="str">
            <v>Energy Consumption (by Country) - Unki</v>
          </cell>
          <cell r="G96" t="str">
            <v>Other - Zimbabwe - Unki</v>
          </cell>
          <cell r="H96" t="str">
            <v>NUMBER</v>
          </cell>
          <cell r="I96" t="str">
            <v>Gigajoules (GJ)</v>
          </cell>
          <cell r="J96" t="str">
            <v>Zimbabwe</v>
          </cell>
          <cell r="K96" t="str">
            <v>Zimbabwe</v>
          </cell>
          <cell r="L96" t="str">
            <v>DEBBIE BAUER</v>
          </cell>
          <cell r="M96" t="str">
            <v>JACO VISSER</v>
          </cell>
          <cell r="N96">
            <v>45675</v>
          </cell>
          <cell r="O96">
            <v>45902</v>
          </cell>
          <cell r="P96" t="str">
            <v>Not started</v>
          </cell>
          <cell r="Q96" t="str">
            <v>{"gri":["302-1-e_2016.2"]}</v>
          </cell>
          <cell r="R96" t="str">
            <v>Environmental</v>
          </cell>
          <cell r="W96" t="str">
            <v>Energy Consumption by Country</v>
          </cell>
          <cell r="X96" t="str">
            <v>{"PGM":[]}</v>
          </cell>
          <cell r="Y96" t="str">
            <v>CONNECTED</v>
          </cell>
          <cell r="Z96" t="str">
            <v>Data Collection (PGM) (2024)</v>
          </cell>
          <cell r="AA96" t="str">
            <v>Energy Consumption by Country (Connected Metrics)</v>
          </cell>
        </row>
        <row r="97">
          <cell r="A97" t="str">
            <v>M146BU_Anglo American Platinum Managed Operations</v>
          </cell>
          <cell r="B97" t="str">
            <v>M146</v>
          </cell>
          <cell r="C97" t="str">
            <v>BU_Anglo American Platinum Managed Operations</v>
          </cell>
          <cell r="D97">
            <v>2024</v>
          </cell>
          <cell r="E97" t="str">
            <v>Annual</v>
          </cell>
          <cell r="F97" t="str">
            <v>Level 3</v>
          </cell>
          <cell r="H97" t="str">
            <v>NUMBER</v>
          </cell>
          <cell r="I97" t="str">
            <v>Number</v>
          </cell>
          <cell r="J97" t="str">
            <v>BU</v>
          </cell>
          <cell r="K97" t="str">
            <v>Anglo American Platinum Managed Operations</v>
          </cell>
          <cell r="L97" t="str">
            <v>MANDY JUBILEUS</v>
          </cell>
          <cell r="M97" t="str">
            <v>PIERRE PRINSLOO</v>
          </cell>
          <cell r="N97">
            <v>45675</v>
          </cell>
          <cell r="O97">
            <v>45902</v>
          </cell>
          <cell r="P97" t="str">
            <v>Not started</v>
          </cell>
          <cell r="Q97" t="str">
            <v>{"gri":["306-3-a_2020.2"]}</v>
          </cell>
          <cell r="R97" t="str">
            <v>Environmental</v>
          </cell>
          <cell r="W97" t="str">
            <v>Environmental Incidents and Complaints</v>
          </cell>
          <cell r="X97" t="str">
            <v>{"PGM":[]}</v>
          </cell>
          <cell r="Y97" t="str">
            <v>CONNECTED</v>
          </cell>
          <cell r="Z97" t="str">
            <v>Data Collection (PGM) (2024)</v>
          </cell>
          <cell r="AA97" t="str">
            <v>Environmental Incidents and Complaints (Connected Metrics)</v>
          </cell>
        </row>
        <row r="98">
          <cell r="A98" t="str">
            <v>M145BU_Anglo American Platinum Managed Operations</v>
          </cell>
          <cell r="B98" t="str">
            <v>M145</v>
          </cell>
          <cell r="C98" t="str">
            <v>BU_Anglo American Platinum Managed Operations</v>
          </cell>
          <cell r="D98">
            <v>2024</v>
          </cell>
          <cell r="E98" t="str">
            <v>Annual</v>
          </cell>
          <cell r="F98" t="str">
            <v>Level 4 and 5</v>
          </cell>
          <cell r="H98" t="str">
            <v>NUMBER</v>
          </cell>
          <cell r="I98" t="str">
            <v>Number</v>
          </cell>
          <cell r="J98" t="str">
            <v>BU</v>
          </cell>
          <cell r="K98" t="str">
            <v>Anglo American Platinum Managed Operations</v>
          </cell>
          <cell r="L98" t="str">
            <v>MANDY JUBILEUS</v>
          </cell>
          <cell r="M98" t="str">
            <v>PIERRE PRINSLOO</v>
          </cell>
          <cell r="N98">
            <v>45675</v>
          </cell>
          <cell r="O98">
            <v>45902</v>
          </cell>
          <cell r="P98" t="str">
            <v>Not started</v>
          </cell>
          <cell r="Q98" t="str">
            <v>{"gri":["306-3-a_2020.2"]}</v>
          </cell>
          <cell r="R98" t="str">
            <v>Environmental</v>
          </cell>
          <cell r="W98" t="str">
            <v>Environmental Incidents and Complaints</v>
          </cell>
          <cell r="X98" t="str">
            <v>{"PGM":[]}</v>
          </cell>
          <cell r="Y98" t="str">
            <v>CONNECTED</v>
          </cell>
          <cell r="Z98" t="str">
            <v>Data Collection (PGM) (2024)</v>
          </cell>
          <cell r="AA98" t="str">
            <v>Environmental Incidents and Complaints (Connected Metrics)</v>
          </cell>
        </row>
        <row r="99">
          <cell r="A99" t="str">
            <v>M148BU_Anglo American Platinum Managed Operations</v>
          </cell>
          <cell r="B99" t="str">
            <v>M148</v>
          </cell>
          <cell r="C99" t="str">
            <v>BU_Anglo American Platinum Managed Operations</v>
          </cell>
          <cell r="D99">
            <v>2024</v>
          </cell>
          <cell r="E99" t="str">
            <v>Annual</v>
          </cell>
          <cell r="F99" t="str">
            <v>Level 1</v>
          </cell>
          <cell r="H99" t="str">
            <v>NUMBER</v>
          </cell>
          <cell r="I99" t="str">
            <v>Number</v>
          </cell>
          <cell r="J99" t="str">
            <v>BU</v>
          </cell>
          <cell r="K99" t="str">
            <v>Anglo American Platinum Managed Operations</v>
          </cell>
          <cell r="L99" t="str">
            <v>MANDY JUBILEUS</v>
          </cell>
          <cell r="M99" t="str">
            <v>PIERRE PRINSLOO</v>
          </cell>
          <cell r="N99">
            <v>45675</v>
          </cell>
          <cell r="O99">
            <v>45902</v>
          </cell>
          <cell r="P99" t="str">
            <v>Not started</v>
          </cell>
          <cell r="Q99" t="str">
            <v>{"gri":["306-3-a_2020.2"]}</v>
          </cell>
          <cell r="R99" t="str">
            <v>Environmental</v>
          </cell>
          <cell r="W99" t="str">
            <v>Environmental Incidents and Complaints</v>
          </cell>
          <cell r="X99" t="str">
            <v>{"PGM":[]}</v>
          </cell>
          <cell r="Y99" t="str">
            <v>CONNECTED</v>
          </cell>
          <cell r="Z99" t="str">
            <v>Data Collection (PGM) (2024)</v>
          </cell>
          <cell r="AA99" t="str">
            <v>Environmental Incidents and Complaints (Connected Metrics)</v>
          </cell>
        </row>
        <row r="100">
          <cell r="A100" t="str">
            <v>M144BU_Anglo American Platinum Managed Operations</v>
          </cell>
          <cell r="B100" t="str">
            <v>M144</v>
          </cell>
          <cell r="C100" t="str">
            <v>BU_Anglo American Platinum Managed Operations</v>
          </cell>
          <cell r="D100">
            <v>2024</v>
          </cell>
          <cell r="E100" t="str">
            <v>Annual</v>
          </cell>
          <cell r="F100" t="str">
            <v>Formal complaints</v>
          </cell>
          <cell r="H100" t="str">
            <v>NUMBER</v>
          </cell>
          <cell r="I100" t="str">
            <v>Number</v>
          </cell>
          <cell r="J100" t="str">
            <v>BU</v>
          </cell>
          <cell r="K100" t="str">
            <v>Anglo American Platinum Managed Operations</v>
          </cell>
          <cell r="L100" t="str">
            <v>MANDY JUBILEUS</v>
          </cell>
          <cell r="M100" t="str">
            <v>PIERRE PRINSLOO</v>
          </cell>
          <cell r="N100">
            <v>45675</v>
          </cell>
          <cell r="O100">
            <v>45902</v>
          </cell>
          <cell r="P100" t="str">
            <v>Not started</v>
          </cell>
          <cell r="Q100" t="str">
            <v>{}</v>
          </cell>
          <cell r="R100" t="str">
            <v>Environmental</v>
          </cell>
          <cell r="W100" t="str">
            <v>Environmental Incidents and Complaints</v>
          </cell>
          <cell r="X100" t="str">
            <v>{"PGM":[]}</v>
          </cell>
          <cell r="Y100" t="str">
            <v>CONNECTED</v>
          </cell>
          <cell r="Z100" t="str">
            <v>Data Collection (PGM) (2024)</v>
          </cell>
          <cell r="AA100" t="str">
            <v>Environmental Incidents and Complaints (Connected Metrics)</v>
          </cell>
        </row>
        <row r="101">
          <cell r="A101" t="str">
            <v>M143BU_Anglo American Platinum Managed Operations</v>
          </cell>
          <cell r="B101" t="str">
            <v>M143</v>
          </cell>
          <cell r="C101" t="str">
            <v>BU_Anglo American Platinum Managed Operations</v>
          </cell>
          <cell r="D101">
            <v>2024</v>
          </cell>
          <cell r="E101" t="str">
            <v>Annual</v>
          </cell>
          <cell r="F101" t="str">
            <v>Substandard acts and conditions</v>
          </cell>
          <cell r="H101" t="str">
            <v>NUMBER</v>
          </cell>
          <cell r="I101" t="str">
            <v>Number</v>
          </cell>
          <cell r="J101" t="str">
            <v>BU</v>
          </cell>
          <cell r="K101" t="str">
            <v>Anglo American Platinum Managed Operations</v>
          </cell>
          <cell r="L101" t="str">
            <v>MANDY JUBILEUS</v>
          </cell>
          <cell r="M101" t="str">
            <v>PIERRE PRINSLOO</v>
          </cell>
          <cell r="N101">
            <v>45675</v>
          </cell>
          <cell r="O101">
            <v>45902</v>
          </cell>
          <cell r="P101" t="str">
            <v>Not started</v>
          </cell>
          <cell r="Q101" t="str">
            <v>{}</v>
          </cell>
          <cell r="R101" t="str">
            <v>Environmental</v>
          </cell>
          <cell r="W101" t="str">
            <v>Environmental Incidents and Complaints</v>
          </cell>
          <cell r="X101" t="str">
            <v>{"PGM":[]}</v>
          </cell>
          <cell r="Y101" t="str">
            <v>CONNECTED</v>
          </cell>
          <cell r="Z101" t="str">
            <v>Data Collection (PGM) (2024)</v>
          </cell>
          <cell r="AA101" t="str">
            <v>Environmental Incidents and Complaints (Connected Metrics)</v>
          </cell>
        </row>
        <row r="102">
          <cell r="A102" t="str">
            <v>M147BU_Anglo American Platinum Managed Operations</v>
          </cell>
          <cell r="B102" t="str">
            <v>M147</v>
          </cell>
          <cell r="C102" t="str">
            <v>BU_Anglo American Platinum Managed Operations</v>
          </cell>
          <cell r="D102">
            <v>2024</v>
          </cell>
          <cell r="E102" t="str">
            <v>Annual</v>
          </cell>
          <cell r="F102" t="str">
            <v>Level 2</v>
          </cell>
          <cell r="H102" t="str">
            <v>NUMBER</v>
          </cell>
          <cell r="I102" t="str">
            <v>Number</v>
          </cell>
          <cell r="J102" t="str">
            <v>BU</v>
          </cell>
          <cell r="K102" t="str">
            <v>Anglo American Platinum Managed Operations</v>
          </cell>
          <cell r="L102" t="str">
            <v>MANDY JUBILEUS</v>
          </cell>
          <cell r="M102" t="str">
            <v>PIERRE PRINSLOO</v>
          </cell>
          <cell r="N102">
            <v>45675</v>
          </cell>
          <cell r="O102">
            <v>45902</v>
          </cell>
          <cell r="P102" t="str">
            <v>Not started</v>
          </cell>
          <cell r="Q102" t="str">
            <v>{"gri":["306-3-a_2020.2"]}</v>
          </cell>
          <cell r="R102" t="str">
            <v>Environmental</v>
          </cell>
          <cell r="W102" t="str">
            <v>Environmental Incidents and Complaints</v>
          </cell>
          <cell r="X102" t="str">
            <v>{"PGM":[]}</v>
          </cell>
          <cell r="Y102" t="str">
            <v>CONNECTED</v>
          </cell>
          <cell r="Z102" t="str">
            <v>Data Collection (PGM) (2024)</v>
          </cell>
          <cell r="AA102" t="str">
            <v>Environmental Incidents and Complaints (Connected Metrics)</v>
          </cell>
        </row>
        <row r="103">
          <cell r="A103" t="str">
            <v>M94BU_Anglo American Platinum Managed Operations</v>
          </cell>
          <cell r="B103" t="str">
            <v>M94</v>
          </cell>
          <cell r="C103" t="str">
            <v>BU_Anglo American Platinum Managed Operations</v>
          </cell>
          <cell r="D103">
            <v>2024</v>
          </cell>
          <cell r="E103" t="str">
            <v>Annual</v>
          </cell>
          <cell r="F103" t="str">
            <v>LPG/liquid fossil fuel gases used</v>
          </cell>
          <cell r="G103" t="str">
            <v>Smelters &amp; Refineries</v>
          </cell>
          <cell r="H103" t="str">
            <v>NUMBER</v>
          </cell>
          <cell r="I103" t="str">
            <v>Metric tons (t)</v>
          </cell>
          <cell r="J103" t="str">
            <v>BU</v>
          </cell>
          <cell r="K103" t="str">
            <v>Anglo American Platinum Managed Operations</v>
          </cell>
          <cell r="L103" t="str">
            <v>ESGINTEGRATION</v>
          </cell>
          <cell r="P103" t="str">
            <v>Not started</v>
          </cell>
          <cell r="Q103" t="str">
            <v>{"gri":["302-1-a_2016.2"]}</v>
          </cell>
          <cell r="R103" t="str">
            <v>Environmental</v>
          </cell>
          <cell r="W103" t="str">
            <v>Fossil Fuels Consumed</v>
          </cell>
          <cell r="X103" t="str">
            <v>{"PGM":[]}</v>
          </cell>
          <cell r="Y103" t="str">
            <v>CONNECTED</v>
          </cell>
          <cell r="Z103" t="str">
            <v>Data Collection (PGM) (2024)</v>
          </cell>
          <cell r="AA103" t="str">
            <v>Fossil Fuels Consumed (Connected Metrics 1)</v>
          </cell>
        </row>
        <row r="104">
          <cell r="A104" t="str">
            <v>M95BU_Anglo American Platinum Managed Operations</v>
          </cell>
          <cell r="B104" t="str">
            <v>M95</v>
          </cell>
          <cell r="C104" t="str">
            <v>BU_Anglo American Platinum Managed Operations</v>
          </cell>
          <cell r="D104">
            <v>2024</v>
          </cell>
          <cell r="E104" t="str">
            <v>Annual</v>
          </cell>
          <cell r="F104" t="str">
            <v>Petrol used</v>
          </cell>
          <cell r="H104" t="str">
            <v>NUMBER</v>
          </cell>
          <cell r="I104" t="str">
            <v>Thousand cubic meters (1,000 m³)</v>
          </cell>
          <cell r="J104" t="str">
            <v>BU</v>
          </cell>
          <cell r="K104" t="str">
            <v>Anglo American Platinum Managed Operations</v>
          </cell>
          <cell r="L104" t="str">
            <v>ESGINTEGRATION</v>
          </cell>
          <cell r="P104" t="str">
            <v>Not started</v>
          </cell>
          <cell r="Q104" t="str">
            <v>{"gri":["302-1-a_2016.2"]}</v>
          </cell>
          <cell r="R104" t="str">
            <v>Environmental</v>
          </cell>
          <cell r="W104" t="str">
            <v>Fossil Fuels Consumed</v>
          </cell>
          <cell r="X104" t="str">
            <v>{"PGM":[]}</v>
          </cell>
          <cell r="Y104" t="str">
            <v>CONNECTED</v>
          </cell>
          <cell r="Z104" t="str">
            <v>Data Collection (PGM) (2024)</v>
          </cell>
          <cell r="AA104" t="str">
            <v>Fossil Fuels Consumed (Connected Metrics 2)</v>
          </cell>
        </row>
        <row r="105">
          <cell r="A105" t="str">
            <v>M96BU_Anglo American Platinum Managed Operations</v>
          </cell>
          <cell r="B105" t="str">
            <v>M96</v>
          </cell>
          <cell r="C105" t="str">
            <v>BU_Anglo American Platinum Managed Operations</v>
          </cell>
          <cell r="D105">
            <v>2024</v>
          </cell>
          <cell r="E105" t="str">
            <v>Annual</v>
          </cell>
          <cell r="F105" t="str">
            <v>Coal for heating and energy generation - RMBR &amp;PMR</v>
          </cell>
          <cell r="H105" t="str">
            <v>NUMBER</v>
          </cell>
          <cell r="I105" t="str">
            <v>Metric tons (t)</v>
          </cell>
          <cell r="J105" t="str">
            <v>BU</v>
          </cell>
          <cell r="K105" t="str">
            <v>Anglo American Platinum Managed Operations</v>
          </cell>
          <cell r="L105" t="str">
            <v>ESGINTEGRATION</v>
          </cell>
          <cell r="P105" t="str">
            <v>Not started</v>
          </cell>
          <cell r="Q105" t="str">
            <v>{"gri":["302-1-a_2016.2"]}</v>
          </cell>
          <cell r="R105" t="str">
            <v>Environmental</v>
          </cell>
          <cell r="W105" t="str">
            <v>Fossil Fuels Consumed</v>
          </cell>
          <cell r="X105" t="str">
            <v>{"PGM":[]}</v>
          </cell>
          <cell r="Y105" t="str">
            <v>CONNECTED</v>
          </cell>
          <cell r="Z105" t="str">
            <v>Data Collection (PGM) (2024)</v>
          </cell>
          <cell r="AA105" t="str">
            <v>Fossil Fuels Consumed (Connected Metrics 1)</v>
          </cell>
        </row>
        <row r="106">
          <cell r="A106" t="str">
            <v>M99BU_Anglo American Platinum Managed Operations</v>
          </cell>
          <cell r="B106" t="str">
            <v>M99</v>
          </cell>
          <cell r="C106" t="str">
            <v>BU_Anglo American Platinum Managed Operations</v>
          </cell>
          <cell r="D106">
            <v>2024</v>
          </cell>
          <cell r="E106" t="str">
            <v>Annual</v>
          </cell>
          <cell r="F106" t="str">
            <v>Diesel used</v>
          </cell>
          <cell r="H106" t="str">
            <v>NUMBER</v>
          </cell>
          <cell r="I106" t="str">
            <v>Thousand cubic meters (1,000 m³)</v>
          </cell>
          <cell r="J106" t="str">
            <v>BU</v>
          </cell>
          <cell r="K106" t="str">
            <v>Anglo American Platinum Managed Operations</v>
          </cell>
          <cell r="L106" t="str">
            <v>ESGINTEGRATION</v>
          </cell>
          <cell r="P106" t="str">
            <v>Not started</v>
          </cell>
          <cell r="Q106" t="str">
            <v>{"gri":["302-1-a_2016.2"]}</v>
          </cell>
          <cell r="R106" t="str">
            <v>Environmental</v>
          </cell>
          <cell r="W106" t="str">
            <v>Fossil Fuels Consumed</v>
          </cell>
          <cell r="X106" t="str">
            <v>{"PGM":[]}</v>
          </cell>
          <cell r="Y106" t="str">
            <v>CONNECTED</v>
          </cell>
          <cell r="Z106" t="str">
            <v>Data Collection (PGM) (2024)</v>
          </cell>
          <cell r="AA106" t="str">
            <v>Fossil Fuels Consumed (Connected Metrics 2)</v>
          </cell>
        </row>
        <row r="107">
          <cell r="A107" t="str">
            <v>M97BU_Anglo American Platinum Managed Operations</v>
          </cell>
          <cell r="B107" t="str">
            <v>M97</v>
          </cell>
          <cell r="C107" t="str">
            <v>BU_Anglo American Platinum Managed Operations</v>
          </cell>
          <cell r="D107">
            <v>2024</v>
          </cell>
          <cell r="E107" t="str">
            <v>Annual</v>
          </cell>
          <cell r="F107" t="str">
            <v>Coal for heating and energy generation - ACP</v>
          </cell>
          <cell r="H107" t="str">
            <v>NUMBER</v>
          </cell>
          <cell r="I107" t="str">
            <v>Metric tons (t)</v>
          </cell>
          <cell r="J107" t="str">
            <v>BU</v>
          </cell>
          <cell r="K107" t="str">
            <v>Anglo American Platinum Managed Operations</v>
          </cell>
          <cell r="L107" t="str">
            <v>ESGINTEGRATION</v>
          </cell>
          <cell r="P107" t="str">
            <v>Not started</v>
          </cell>
          <cell r="Q107" t="str">
            <v>{"gri":["302-1-a_2016.2"]}</v>
          </cell>
          <cell r="R107" t="str">
            <v>Environmental</v>
          </cell>
          <cell r="W107" t="str">
            <v>Fossil Fuels Consumed</v>
          </cell>
          <cell r="X107" t="str">
            <v>{"PGM":[]}</v>
          </cell>
          <cell r="Y107" t="str">
            <v>CONNECTED</v>
          </cell>
          <cell r="Z107" t="str">
            <v>Data Collection (PGM) (2024)</v>
          </cell>
          <cell r="AA107" t="str">
            <v>Fossil Fuels Consumed (Connected Metrics 1)</v>
          </cell>
        </row>
        <row r="108">
          <cell r="A108" t="str">
            <v>M93BU_Anglo American Platinum Managed Operations</v>
          </cell>
          <cell r="B108" t="str">
            <v>M93</v>
          </cell>
          <cell r="C108" t="str">
            <v>BU_Anglo American Platinum Managed Operations</v>
          </cell>
          <cell r="D108">
            <v>2024</v>
          </cell>
          <cell r="E108" t="str">
            <v>Annual</v>
          </cell>
          <cell r="F108" t="str">
            <v>Petcoke used</v>
          </cell>
          <cell r="G108" t="str">
            <v>Waterval Smelter</v>
          </cell>
          <cell r="H108" t="str">
            <v>NUMBER</v>
          </cell>
          <cell r="I108" t="str">
            <v>Metric tons (t)</v>
          </cell>
          <cell r="J108" t="str">
            <v>BU</v>
          </cell>
          <cell r="K108" t="str">
            <v>Anglo American Platinum Managed Operations</v>
          </cell>
          <cell r="L108" t="str">
            <v>ESGINTEGRATION</v>
          </cell>
          <cell r="P108" t="str">
            <v>Not started</v>
          </cell>
          <cell r="Q108" t="str">
            <v>{"gri":["302-1-a_2016.2"]}</v>
          </cell>
          <cell r="R108" t="str">
            <v>Environmental</v>
          </cell>
          <cell r="W108" t="str">
            <v>Fossil Fuels Consumed</v>
          </cell>
          <cell r="X108" t="str">
            <v>{"PGM":[]}</v>
          </cell>
          <cell r="Y108" t="str">
            <v>CONNECTED</v>
          </cell>
          <cell r="Z108" t="str">
            <v>Data Collection (PGM) (2024)</v>
          </cell>
          <cell r="AA108" t="str">
            <v>Fossil Fuels Consumed (Connected Metrics 1)</v>
          </cell>
        </row>
        <row r="109">
          <cell r="A109" t="str">
            <v>M92BU_Anglo American Platinum Managed Operations</v>
          </cell>
          <cell r="B109" t="str">
            <v>M92</v>
          </cell>
          <cell r="C109" t="str">
            <v>BU_Anglo American Platinum Managed Operations</v>
          </cell>
          <cell r="D109">
            <v>2024</v>
          </cell>
          <cell r="E109" t="str">
            <v>Annual</v>
          </cell>
          <cell r="F109" t="str">
            <v>Paraffin used</v>
          </cell>
          <cell r="G109" t="str">
            <v>RBMR</v>
          </cell>
          <cell r="H109" t="str">
            <v>NUMBER</v>
          </cell>
          <cell r="I109" t="str">
            <v>Thousand cubic meters (1,000 m³)</v>
          </cell>
          <cell r="J109" t="str">
            <v>BU</v>
          </cell>
          <cell r="K109" t="str">
            <v>Anglo American Platinum Managed Operations</v>
          </cell>
          <cell r="L109" t="str">
            <v>ESGINTEGRATION</v>
          </cell>
          <cell r="P109" t="str">
            <v>Not started</v>
          </cell>
          <cell r="Q109" t="str">
            <v>{"gri":["302-1-a_2016.2"]}</v>
          </cell>
          <cell r="R109" t="str">
            <v>Environmental</v>
          </cell>
          <cell r="W109" t="str">
            <v>Fossil Fuels Consumed</v>
          </cell>
          <cell r="X109" t="str">
            <v>{"PGM":[]}</v>
          </cell>
          <cell r="Y109" t="str">
            <v>CONNECTED</v>
          </cell>
          <cell r="Z109" t="str">
            <v>Data Collection (PGM) (2024)</v>
          </cell>
          <cell r="AA109" t="str">
            <v>Fossil Fuels Consumed (Connected Metrics 1)</v>
          </cell>
        </row>
        <row r="110">
          <cell r="A110" t="str">
            <v>M98BU_Anglo American Platinum Managed Operations</v>
          </cell>
          <cell r="B110" t="str">
            <v>M98</v>
          </cell>
          <cell r="C110" t="str">
            <v>BU_Anglo American Platinum Managed Operations</v>
          </cell>
          <cell r="D110">
            <v>2024</v>
          </cell>
          <cell r="E110" t="str">
            <v>Annual</v>
          </cell>
          <cell r="F110" t="str">
            <v>Coal for heating and energy generation</v>
          </cell>
          <cell r="G110" t="str">
            <v>Smelters</v>
          </cell>
          <cell r="H110" t="str">
            <v>NUMBER</v>
          </cell>
          <cell r="I110" t="str">
            <v>Metric tons (t)</v>
          </cell>
          <cell r="J110" t="str">
            <v>BU</v>
          </cell>
          <cell r="K110" t="str">
            <v>Anglo American Platinum Managed Operations</v>
          </cell>
          <cell r="L110" t="str">
            <v>ESGINTEGRATION</v>
          </cell>
          <cell r="P110" t="str">
            <v>Not started</v>
          </cell>
          <cell r="Q110" t="str">
            <v>{"gri":["302-1-a_2016.2"]}</v>
          </cell>
          <cell r="R110" t="str">
            <v>Environmental</v>
          </cell>
          <cell r="W110" t="str">
            <v>Fossil Fuels Consumed</v>
          </cell>
          <cell r="X110" t="str">
            <v>{"PGM":[]}</v>
          </cell>
          <cell r="Y110" t="str">
            <v>CONNECTED</v>
          </cell>
          <cell r="Z110" t="str">
            <v>Data Collection (PGM) (2024)</v>
          </cell>
          <cell r="AA110" t="str">
            <v>Fossil Fuels Consumed (Connected Metrics 1)</v>
          </cell>
        </row>
        <row r="111">
          <cell r="A111" t="str">
            <v>M117BU_Anglo American Platinum Managed Operations</v>
          </cell>
          <cell r="B111" t="str">
            <v>M117</v>
          </cell>
          <cell r="C111" t="str">
            <v>BU_Anglo American Platinum Managed Operations</v>
          </cell>
          <cell r="D111">
            <v>2024</v>
          </cell>
          <cell r="E111" t="str">
            <v>Annual</v>
          </cell>
          <cell r="F111" t="str">
            <v>C02e from fossil fuel consumption</v>
          </cell>
          <cell r="H111" t="str">
            <v>NUMBER</v>
          </cell>
          <cell r="I111" t="str">
            <v>Million metric tons carbon dioxide equivalents (MtCO₂-e)</v>
          </cell>
          <cell r="J111" t="str">
            <v>BU</v>
          </cell>
          <cell r="K111" t="str">
            <v>Anglo American Platinum Managed Operations</v>
          </cell>
          <cell r="L111" t="str">
            <v>JACO VISSER</v>
          </cell>
          <cell r="M111" t="str">
            <v>JACO VISSER</v>
          </cell>
          <cell r="N111">
            <v>45675</v>
          </cell>
          <cell r="O111">
            <v>45902</v>
          </cell>
          <cell r="P111" t="str">
            <v>Not started</v>
          </cell>
          <cell r="Q111" t="str">
            <v>{"gri":["305-4_2016.2"]}</v>
          </cell>
          <cell r="R111" t="str">
            <v>Environmental</v>
          </cell>
          <cell r="W111" t="str">
            <v>GHG emissions</v>
          </cell>
          <cell r="X111" t="str">
            <v>{"PGM":[]}</v>
          </cell>
          <cell r="Y111" t="str">
            <v>CONNECTED</v>
          </cell>
          <cell r="Z111" t="str">
            <v>Data Collection (PGM) (2024)</v>
          </cell>
          <cell r="AA111" t="str">
            <v>GHG emissions (Connected Metrics 1)</v>
          </cell>
        </row>
        <row r="112">
          <cell r="A112" t="str">
            <v>M115BU_Anglo American Platinum Managed Operations</v>
          </cell>
          <cell r="B112" t="str">
            <v>M115</v>
          </cell>
          <cell r="C112" t="str">
            <v>BU_Anglo American Platinum Managed Operations</v>
          </cell>
          <cell r="D112">
            <v>2024</v>
          </cell>
          <cell r="E112" t="str">
            <v>Annual</v>
          </cell>
          <cell r="F112" t="str">
            <v>Scope 2</v>
          </cell>
          <cell r="H112" t="str">
            <v>NUMBER</v>
          </cell>
          <cell r="I112" t="str">
            <v>Million metric tons carbon dioxide equivalents (MtCO₂-e)</v>
          </cell>
          <cell r="J112" t="str">
            <v>BU</v>
          </cell>
          <cell r="K112" t="str">
            <v>Anglo American Platinum Managed Operations</v>
          </cell>
          <cell r="L112" t="str">
            <v>JACO VISSER</v>
          </cell>
          <cell r="M112" t="str">
            <v>JACO VISSER</v>
          </cell>
          <cell r="N112">
            <v>45675</v>
          </cell>
          <cell r="O112">
            <v>45902</v>
          </cell>
          <cell r="P112" t="str">
            <v>Not started</v>
          </cell>
          <cell r="Q112" t="str">
            <v>{"gri":["305-2_2016.2"]}</v>
          </cell>
          <cell r="R112" t="str">
            <v>Environmental</v>
          </cell>
          <cell r="W112" t="str">
            <v>GHG emissions</v>
          </cell>
          <cell r="X112" t="str">
            <v>{"PGM":[]}</v>
          </cell>
          <cell r="Y112" t="str">
            <v>CONNECTED</v>
          </cell>
          <cell r="Z112" t="str">
            <v>Data Collection (PGM) (2024)</v>
          </cell>
          <cell r="AA112" t="str">
            <v>GHG emissions (Connected Metrics 1)</v>
          </cell>
        </row>
        <row r="113">
          <cell r="A113" t="str">
            <v>M749BU_Anglo American Platinum Managed Operations</v>
          </cell>
          <cell r="B113" t="str">
            <v>M749</v>
          </cell>
          <cell r="C113" t="str">
            <v>BU_Anglo American Platinum Managed Operations</v>
          </cell>
          <cell r="D113">
            <v>2024</v>
          </cell>
          <cell r="E113" t="str">
            <v>Annual</v>
          </cell>
          <cell r="F113" t="str">
            <v>GHG Emissions intensity (Tonnes Milled)</v>
          </cell>
          <cell r="G113" t="str">
            <v>TonnesCO2(e)/ tonne milled</v>
          </cell>
          <cell r="H113" t="str">
            <v>NUMBER</v>
          </cell>
          <cell r="I113" t="str">
            <v>TonnesCO2(e)/ tonne smelted</v>
          </cell>
          <cell r="J113" t="str">
            <v>BU</v>
          </cell>
          <cell r="K113" t="str">
            <v>Anglo American Platinum Managed Operations</v>
          </cell>
          <cell r="L113" t="str">
            <v>JACO VISSER</v>
          </cell>
          <cell r="M113" t="str">
            <v>JACO VISSER</v>
          </cell>
          <cell r="N113">
            <v>45675</v>
          </cell>
          <cell r="O113">
            <v>45902</v>
          </cell>
          <cell r="P113" t="str">
            <v>Not started</v>
          </cell>
          <cell r="Q113" t="str">
            <v>{}</v>
          </cell>
          <cell r="R113" t="str">
            <v>Environmental</v>
          </cell>
          <cell r="W113" t="str">
            <v>GHG emissions</v>
          </cell>
          <cell r="X113" t="str">
            <v>{"PGM":[]}</v>
          </cell>
          <cell r="Y113" t="str">
            <v>CONNECTED</v>
          </cell>
          <cell r="Z113" t="str">
            <v>Data Collection (PGM) (2024)</v>
          </cell>
          <cell r="AA113" t="str">
            <v>GHG emissions (Manual Metrics 2)</v>
          </cell>
        </row>
        <row r="114">
          <cell r="A114" t="str">
            <v>M110South Africa_South Africa</v>
          </cell>
          <cell r="B114" t="str">
            <v>M110</v>
          </cell>
          <cell r="C114" t="str">
            <v>South Africa_South Africa</v>
          </cell>
          <cell r="D114">
            <v>2024</v>
          </cell>
          <cell r="E114" t="str">
            <v>Annual</v>
          </cell>
          <cell r="F114" t="str">
            <v>Scope 2 emissions: South Africa (RSA Managed Ops)</v>
          </cell>
          <cell r="H114" t="str">
            <v>NUMBER</v>
          </cell>
          <cell r="I114" t="str">
            <v>Million metric tons carbon dioxide equivalents (MtCO₂-e)</v>
          </cell>
          <cell r="J114" t="str">
            <v>South Africa</v>
          </cell>
          <cell r="K114" t="str">
            <v>South Africa</v>
          </cell>
          <cell r="L114" t="str">
            <v>JACO VISSER</v>
          </cell>
          <cell r="M114" t="str">
            <v>JACO VISSER</v>
          </cell>
          <cell r="N114">
            <v>45675</v>
          </cell>
          <cell r="O114">
            <v>45902</v>
          </cell>
          <cell r="P114" t="str">
            <v>Not started</v>
          </cell>
          <cell r="Q114" t="str">
            <v>{"gri":["305-2_2016.2"]}</v>
          </cell>
          <cell r="R114" t="str">
            <v>Environmental</v>
          </cell>
          <cell r="W114" t="str">
            <v>GHG emissions</v>
          </cell>
          <cell r="X114" t="str">
            <v>{"PGM":[]}</v>
          </cell>
          <cell r="Y114" t="str">
            <v>CONNECTED</v>
          </cell>
          <cell r="Z114" t="str">
            <v>Data Collection (PGM) (2024)</v>
          </cell>
          <cell r="AA114" t="str">
            <v>GHG emissions (Manual Metrics 2)</v>
          </cell>
        </row>
        <row r="115">
          <cell r="A115" t="str">
            <v>M116BU_Anglo American Platinum Managed Operations</v>
          </cell>
          <cell r="B115" t="str">
            <v>M116</v>
          </cell>
          <cell r="C115" t="str">
            <v>BU_Anglo American Platinum Managed Operations</v>
          </cell>
          <cell r="D115">
            <v>2024</v>
          </cell>
          <cell r="E115" t="str">
            <v>Annual</v>
          </cell>
          <cell r="F115" t="str">
            <v>C02e from renewable fuel consumption</v>
          </cell>
          <cell r="H115" t="str">
            <v>NUMBER</v>
          </cell>
          <cell r="I115" t="str">
            <v>Million metric tons carbon dioxide equivalents (MtCO₂-e)</v>
          </cell>
          <cell r="J115" t="str">
            <v>BU</v>
          </cell>
          <cell r="K115" t="str">
            <v>Anglo American Platinum Managed Operations</v>
          </cell>
          <cell r="L115" t="str">
            <v>JACO VISSER</v>
          </cell>
          <cell r="M115" t="str">
            <v>JACO VISSER</v>
          </cell>
          <cell r="N115">
            <v>45675</v>
          </cell>
          <cell r="O115">
            <v>45902</v>
          </cell>
          <cell r="P115" t="str">
            <v>Not started</v>
          </cell>
          <cell r="Q115" t="str">
            <v>{"gri":["305-5_2016.2"]}</v>
          </cell>
          <cell r="R115" t="str">
            <v>Environmental</v>
          </cell>
          <cell r="W115" t="str">
            <v>GHG emissions</v>
          </cell>
          <cell r="X115" t="str">
            <v>{"PGM":[]}</v>
          </cell>
          <cell r="Y115" t="str">
            <v>CONNECTED</v>
          </cell>
          <cell r="Z115" t="str">
            <v>Data Collection (PGM) (2024)</v>
          </cell>
          <cell r="AA115" t="str">
            <v>GHG emissions (Connected Metrics 1)</v>
          </cell>
        </row>
        <row r="116">
          <cell r="A116" t="str">
            <v>M122BU_Anglo American Platinum Managed Operations</v>
          </cell>
          <cell r="B116" t="str">
            <v>M122</v>
          </cell>
          <cell r="C116" t="str">
            <v>BU_Anglo American Platinum Managed Operations</v>
          </cell>
          <cell r="D116">
            <v>2024</v>
          </cell>
          <cell r="E116" t="str">
            <v>Annual</v>
          </cell>
          <cell r="F116" t="str">
            <v>GHG emissions intensity</v>
          </cell>
          <cell r="G116" t="str">
            <v>GHG Intensity Total Scope 1 and Scope 2C02e per tonne Copper equivalent</v>
          </cell>
          <cell r="H116" t="str">
            <v>NUMBER</v>
          </cell>
          <cell r="I116" t="str">
            <v>Million metric tons carbon dioxide equivalents (MtCO₂-e)</v>
          </cell>
          <cell r="J116" t="str">
            <v>BU</v>
          </cell>
          <cell r="K116" t="str">
            <v>Anglo American Platinum Managed Operations</v>
          </cell>
          <cell r="L116" t="str">
            <v>JACO VISSER</v>
          </cell>
          <cell r="M116" t="str">
            <v>JACO VISSER</v>
          </cell>
          <cell r="N116">
            <v>45675</v>
          </cell>
          <cell r="O116">
            <v>45902</v>
          </cell>
          <cell r="P116" t="str">
            <v>Not started</v>
          </cell>
          <cell r="Q116" t="str">
            <v>{"gri":["305-4-a_2016.2"]}</v>
          </cell>
          <cell r="R116" t="str">
            <v>Environmental</v>
          </cell>
          <cell r="W116" t="str">
            <v>GHG emissions</v>
          </cell>
          <cell r="X116" t="str">
            <v>{"PGM":[]}</v>
          </cell>
          <cell r="Y116" t="str">
            <v>CONNECTED</v>
          </cell>
          <cell r="Z116" t="str">
            <v>Data Collection (PGM) (2024)</v>
          </cell>
          <cell r="AA116" t="str">
            <v>GHG emissions (Connected Metrics 1)</v>
          </cell>
        </row>
        <row r="117">
          <cell r="A117" t="str">
            <v>M111Zimbabwe_Zimbabwe</v>
          </cell>
          <cell r="B117" t="str">
            <v>M111</v>
          </cell>
          <cell r="C117" t="str">
            <v>Zimbabwe_Zimbabwe</v>
          </cell>
          <cell r="D117">
            <v>2024</v>
          </cell>
          <cell r="E117" t="str">
            <v>Annual</v>
          </cell>
          <cell r="F117" t="str">
            <v>Scope 1 emissions: Other - Zimbabwe (Unki)</v>
          </cell>
          <cell r="H117" t="str">
            <v>NUMBER</v>
          </cell>
          <cell r="I117" t="str">
            <v>Million metric tons carbon dioxide equivalents (MtCO₂-e)</v>
          </cell>
          <cell r="J117" t="str">
            <v>Zimbabwe</v>
          </cell>
          <cell r="K117" t="str">
            <v>Zimbabwe</v>
          </cell>
          <cell r="L117" t="str">
            <v>JACO VISSER</v>
          </cell>
          <cell r="M117" t="str">
            <v>JACO VISSER</v>
          </cell>
          <cell r="N117">
            <v>45675</v>
          </cell>
          <cell r="O117">
            <v>45902</v>
          </cell>
          <cell r="P117" t="str">
            <v>Not started</v>
          </cell>
          <cell r="Q117" t="str">
            <v>{"gri":["305-1-a_2016.2"]}</v>
          </cell>
          <cell r="R117" t="str">
            <v>Environmental</v>
          </cell>
          <cell r="W117" t="str">
            <v>GHG emissions</v>
          </cell>
          <cell r="X117" t="str">
            <v>{"PGM":[]}</v>
          </cell>
          <cell r="Y117" t="str">
            <v>CONNECTED</v>
          </cell>
          <cell r="Z117" t="str">
            <v>Data Collection (PGM) (2024)</v>
          </cell>
          <cell r="AA117" t="str">
            <v>GHG emissions (Manual Metrics 2)</v>
          </cell>
        </row>
        <row r="118">
          <cell r="A118" t="str">
            <v>M123BU_Anglo American Platinum Managed Operations</v>
          </cell>
          <cell r="B118" t="str">
            <v>M123</v>
          </cell>
          <cell r="C118" t="str">
            <v>BU_Anglo American Platinum Managed Operations</v>
          </cell>
          <cell r="D118">
            <v>2024</v>
          </cell>
          <cell r="E118" t="str">
            <v>Annual</v>
          </cell>
          <cell r="F118" t="str">
            <v>GHG Emissions Intensity (Tonnes Smelted)</v>
          </cell>
          <cell r="G118" t="str">
            <v>TonnesCO2(e)/ tonne smelted</v>
          </cell>
          <cell r="H118" t="str">
            <v>NUMBER</v>
          </cell>
          <cell r="I118" t="str">
            <v>TonnesCO2(e)/ tonne smelted</v>
          </cell>
          <cell r="J118" t="str">
            <v>BU</v>
          </cell>
          <cell r="K118" t="str">
            <v>Anglo American Platinum Managed Operations</v>
          </cell>
          <cell r="L118" t="str">
            <v>JACO VISSER</v>
          </cell>
          <cell r="M118" t="str">
            <v>JACO VISSER</v>
          </cell>
          <cell r="N118">
            <v>45675</v>
          </cell>
          <cell r="O118">
            <v>45902</v>
          </cell>
          <cell r="P118" t="str">
            <v>Not started</v>
          </cell>
          <cell r="Q118" t="str">
            <v>{}</v>
          </cell>
          <cell r="R118" t="str">
            <v>Environmental</v>
          </cell>
          <cell r="W118" t="str">
            <v>GHG emissions</v>
          </cell>
          <cell r="X118" t="str">
            <v>{"PGM":[]}</v>
          </cell>
          <cell r="Y118" t="str">
            <v>CONNECTED</v>
          </cell>
          <cell r="Z118" t="str">
            <v>Data Collection (PGM) (2024)</v>
          </cell>
          <cell r="AA118" t="str">
            <v>GHG emissions (Manual Metrics 2)</v>
          </cell>
        </row>
        <row r="119">
          <cell r="A119" t="str">
            <v>M113BU_Anglo American Platinum Managed Operations</v>
          </cell>
          <cell r="B119" t="str">
            <v>M113</v>
          </cell>
          <cell r="C119" t="str">
            <v>BU_Anglo American Platinum Managed Operations</v>
          </cell>
          <cell r="D119">
            <v>2024</v>
          </cell>
          <cell r="E119" t="str">
            <v>Annual</v>
          </cell>
          <cell r="F119" t="str">
            <v>Total C02e emissions (Scope 1 and 2)</v>
          </cell>
          <cell r="H119" t="str">
            <v>NUMBER</v>
          </cell>
          <cell r="I119" t="str">
            <v>Million metric tons carbon dioxide equivalents (MtCO₂-e)</v>
          </cell>
          <cell r="J119" t="str">
            <v>BU</v>
          </cell>
          <cell r="K119" t="str">
            <v>Anglo American Platinum Managed Operations</v>
          </cell>
          <cell r="L119" t="str">
            <v>JACO VISSER</v>
          </cell>
          <cell r="M119" t="str">
            <v>JACO VISSER</v>
          </cell>
          <cell r="N119">
            <v>45675</v>
          </cell>
          <cell r="O119">
            <v>45902</v>
          </cell>
          <cell r="P119" t="str">
            <v>Not started</v>
          </cell>
          <cell r="Q119" t="str">
            <v>{}</v>
          </cell>
          <cell r="R119" t="str">
            <v>Environmental</v>
          </cell>
          <cell r="W119" t="str">
            <v>GHG emissions</v>
          </cell>
          <cell r="X119" t="str">
            <v>{"PGM":[]}</v>
          </cell>
          <cell r="Y119" t="str">
            <v>CONNECTED</v>
          </cell>
          <cell r="Z119" t="str">
            <v>Data Collection (PGM) (2024)</v>
          </cell>
          <cell r="AA119" t="str">
            <v>GHG emissions (Connected Metrics 1)</v>
          </cell>
        </row>
        <row r="120">
          <cell r="A120" t="str">
            <v>M114BU_Anglo American Platinum Managed Operations</v>
          </cell>
          <cell r="B120" t="str">
            <v>M114</v>
          </cell>
          <cell r="C120" t="str">
            <v>BU_Anglo American Platinum Managed Operations</v>
          </cell>
          <cell r="D120">
            <v>2024</v>
          </cell>
          <cell r="E120" t="str">
            <v>Annual</v>
          </cell>
          <cell r="F120" t="str">
            <v>C02e from electricity purchased</v>
          </cell>
          <cell r="H120" t="str">
            <v>NUMBER</v>
          </cell>
          <cell r="I120" t="str">
            <v>Million metric tons carbon dioxide equivalents (MtCO₂-e)</v>
          </cell>
          <cell r="J120" t="str">
            <v>BU</v>
          </cell>
          <cell r="K120" t="str">
            <v>Anglo American Platinum Managed Operations</v>
          </cell>
          <cell r="L120" t="str">
            <v>JACO VISSER</v>
          </cell>
          <cell r="M120" t="str">
            <v>JACO VISSER</v>
          </cell>
          <cell r="N120">
            <v>45675</v>
          </cell>
          <cell r="O120">
            <v>45902</v>
          </cell>
          <cell r="P120" t="str">
            <v>Not started</v>
          </cell>
          <cell r="Q120" t="str">
            <v>{}</v>
          </cell>
          <cell r="R120" t="str">
            <v>Environmental</v>
          </cell>
          <cell r="W120" t="str">
            <v>GHG emissions</v>
          </cell>
          <cell r="X120" t="str">
            <v>{"PGM":[]}</v>
          </cell>
          <cell r="Y120" t="str">
            <v>CONNECTED</v>
          </cell>
          <cell r="Z120" t="str">
            <v>Data Collection (PGM) (2024)</v>
          </cell>
          <cell r="AA120" t="str">
            <v>GHG emissions (Connected Metrics 1)</v>
          </cell>
        </row>
        <row r="121">
          <cell r="A121" t="str">
            <v>M109Zimbabwe_Zimbabwe</v>
          </cell>
          <cell r="B121" t="str">
            <v>M109</v>
          </cell>
          <cell r="C121" t="str">
            <v>Zimbabwe_Zimbabwe</v>
          </cell>
          <cell r="D121">
            <v>2024</v>
          </cell>
          <cell r="E121" t="str">
            <v>Annual</v>
          </cell>
          <cell r="F121" t="str">
            <v>Scope 2 emissions: Other - Zimbabwe (Unki)</v>
          </cell>
          <cell r="H121" t="str">
            <v>NUMBER</v>
          </cell>
          <cell r="I121" t="str">
            <v>Million metric tons carbon dioxide equivalents (MtCO₂-e)</v>
          </cell>
          <cell r="J121" t="str">
            <v>Zimbabwe</v>
          </cell>
          <cell r="K121" t="str">
            <v>Zimbabwe</v>
          </cell>
          <cell r="L121" t="str">
            <v>JACO VISSER</v>
          </cell>
          <cell r="M121" t="str">
            <v>JACO VISSER</v>
          </cell>
          <cell r="N121">
            <v>45675</v>
          </cell>
          <cell r="O121">
            <v>45902</v>
          </cell>
          <cell r="P121" t="str">
            <v>Not started</v>
          </cell>
          <cell r="Q121" t="str">
            <v>{"gri":["305-2_2016.2"]}</v>
          </cell>
          <cell r="R121" t="str">
            <v>Environmental</v>
          </cell>
          <cell r="W121" t="str">
            <v>GHG emissions</v>
          </cell>
          <cell r="X121" t="str">
            <v>{"PGM":[]}</v>
          </cell>
          <cell r="Y121" t="str">
            <v>CONNECTED</v>
          </cell>
          <cell r="Z121" t="str">
            <v>Data Collection (PGM) (2024)</v>
          </cell>
          <cell r="AA121" t="str">
            <v>GHG emissions (Manual Metrics 2)</v>
          </cell>
        </row>
        <row r="122">
          <cell r="A122" t="str">
            <v>M118BU_Anglo American Platinum Managed Operations</v>
          </cell>
          <cell r="B122" t="str">
            <v>M118</v>
          </cell>
          <cell r="C122" t="str">
            <v>BU_Anglo American Platinum Managed Operations</v>
          </cell>
          <cell r="D122">
            <v>2024</v>
          </cell>
          <cell r="E122" t="str">
            <v>Annual</v>
          </cell>
          <cell r="F122" t="str">
            <v>C02e from processes</v>
          </cell>
          <cell r="H122" t="str">
            <v>NUMBER</v>
          </cell>
          <cell r="I122" t="str">
            <v>Million metric tons carbon dioxide equivalents (MtCO₂-e)</v>
          </cell>
          <cell r="J122" t="str">
            <v>BU</v>
          </cell>
          <cell r="K122" t="str">
            <v>Anglo American Platinum Managed Operations</v>
          </cell>
          <cell r="L122" t="str">
            <v>JACO VISSER</v>
          </cell>
          <cell r="M122" t="str">
            <v>JACO VISSER</v>
          </cell>
          <cell r="N122">
            <v>45675</v>
          </cell>
          <cell r="O122">
            <v>45902</v>
          </cell>
          <cell r="P122" t="str">
            <v>Not started</v>
          </cell>
          <cell r="Q122" t="str">
            <v>{"gri":["305-3_2016.2"]}</v>
          </cell>
          <cell r="R122" t="str">
            <v>Environmental</v>
          </cell>
          <cell r="W122" t="str">
            <v>GHG emissions</v>
          </cell>
          <cell r="X122" t="str">
            <v>{"PGM":[]}</v>
          </cell>
          <cell r="Y122" t="str">
            <v>CONNECTED</v>
          </cell>
          <cell r="Z122" t="str">
            <v>Data Collection (PGM) (2024)</v>
          </cell>
          <cell r="AA122" t="str">
            <v>GHG emissions (Connected Metrics 1)</v>
          </cell>
        </row>
        <row r="123">
          <cell r="A123" t="str">
            <v>M112South Africa_South Africa</v>
          </cell>
          <cell r="B123" t="str">
            <v>M112</v>
          </cell>
          <cell r="C123" t="str">
            <v>South Africa_South Africa</v>
          </cell>
          <cell r="D123">
            <v>2024</v>
          </cell>
          <cell r="E123" t="str">
            <v>Annual</v>
          </cell>
          <cell r="F123" t="str">
            <v>Scope 1 emissions: South Africa</v>
          </cell>
          <cell r="H123" t="str">
            <v>NUMBER</v>
          </cell>
          <cell r="I123" t="str">
            <v>Million metric tons carbon dioxide equivalents (MtCO₂-e)</v>
          </cell>
          <cell r="J123" t="str">
            <v>South Africa</v>
          </cell>
          <cell r="K123" t="str">
            <v>South Africa</v>
          </cell>
          <cell r="L123" t="str">
            <v>JACO VISSER</v>
          </cell>
          <cell r="M123" t="str">
            <v>JACO VISSER</v>
          </cell>
          <cell r="N123">
            <v>45675</v>
          </cell>
          <cell r="O123">
            <v>45902</v>
          </cell>
          <cell r="P123" t="str">
            <v>Not started</v>
          </cell>
          <cell r="Q123" t="str">
            <v>{"gri":["305-1-a_2016.2"]}</v>
          </cell>
          <cell r="R123" t="str">
            <v>Environmental</v>
          </cell>
          <cell r="W123" t="str">
            <v>GHG emissions</v>
          </cell>
          <cell r="X123" t="str">
            <v>{"PGM":[]}</v>
          </cell>
          <cell r="Y123" t="str">
            <v>CONNECTED</v>
          </cell>
          <cell r="Z123" t="str">
            <v>Data Collection (PGM) (2024)</v>
          </cell>
          <cell r="AA123" t="str">
            <v>GHG emissions (Manual Metrics 2)</v>
          </cell>
        </row>
        <row r="124">
          <cell r="A124" t="str">
            <v>M121BU_Anglo American Platinum Managed Operations</v>
          </cell>
          <cell r="B124" t="str">
            <v>M121</v>
          </cell>
          <cell r="C124" t="str">
            <v>BU_Anglo American Platinum Managed Operations</v>
          </cell>
          <cell r="D124">
            <v>2024</v>
          </cell>
          <cell r="E124" t="str">
            <v>Annual</v>
          </cell>
          <cell r="F124" t="str">
            <v>Scope 1</v>
          </cell>
          <cell r="H124" t="str">
            <v>NUMBER</v>
          </cell>
          <cell r="I124" t="str">
            <v>Million metric tons carbon dioxide equivalents (MtCO₂-e)</v>
          </cell>
          <cell r="J124" t="str">
            <v>BU</v>
          </cell>
          <cell r="K124" t="str">
            <v>Anglo American Platinum Managed Operations</v>
          </cell>
          <cell r="L124" t="str">
            <v>JACO VISSER</v>
          </cell>
          <cell r="M124" t="str">
            <v>JACO VISSER</v>
          </cell>
          <cell r="N124">
            <v>45675</v>
          </cell>
          <cell r="O124">
            <v>45902</v>
          </cell>
          <cell r="P124" t="str">
            <v>Not started</v>
          </cell>
          <cell r="Q124" t="str">
            <v>{"gri":["305-1-a_2016.2"]}</v>
          </cell>
          <cell r="R124" t="str">
            <v>Environmental</v>
          </cell>
          <cell r="W124" t="str">
            <v>GHG emissions</v>
          </cell>
          <cell r="X124" t="str">
            <v>{"PGM":[]}</v>
          </cell>
          <cell r="Y124" t="str">
            <v>CONNECTED</v>
          </cell>
          <cell r="Z124" t="str">
            <v>Data Collection (PGM) (2024)</v>
          </cell>
          <cell r="AA124" t="str">
            <v>GHG emissions (Connected Metrics 1)</v>
          </cell>
        </row>
        <row r="125">
          <cell r="A125" t="str">
            <v>M57BU_Anglo American Platinum Managed Operations</v>
          </cell>
          <cell r="B125" t="str">
            <v>M57</v>
          </cell>
          <cell r="C125" t="str">
            <v>BU_Anglo American Platinum Managed Operations</v>
          </cell>
          <cell r="D125">
            <v>2024</v>
          </cell>
          <cell r="E125" t="str">
            <v>Annual</v>
          </cell>
          <cell r="F125" t="str">
            <v>Waste-rock dump area</v>
          </cell>
          <cell r="G125" t="str">
            <v>Total waste-rock dump area</v>
          </cell>
          <cell r="H125" t="str">
            <v>NUMBER</v>
          </cell>
          <cell r="I125" t="str">
            <v>Hectares (ha)</v>
          </cell>
          <cell r="J125" t="str">
            <v>BU</v>
          </cell>
          <cell r="K125" t="str">
            <v>Anglo American Platinum Managed Operations</v>
          </cell>
          <cell r="L125" t="str">
            <v>JURIE HUMAN</v>
          </cell>
          <cell r="M125" t="str">
            <v>JURIE HUMAN</v>
          </cell>
          <cell r="N125">
            <v>45675</v>
          </cell>
          <cell r="O125">
            <v>45902</v>
          </cell>
          <cell r="P125" t="str">
            <v>Not started</v>
          </cell>
          <cell r="Q125" t="str">
            <v>{}</v>
          </cell>
          <cell r="R125" t="str">
            <v>Environmental</v>
          </cell>
          <cell r="W125" t="str">
            <v>Land</v>
          </cell>
          <cell r="X125" t="str">
            <v>{"PGM":[]}</v>
          </cell>
          <cell r="Y125" t="str">
            <v>CONNECTED</v>
          </cell>
          <cell r="Z125" t="str">
            <v>Data Collection (PGM) (2024)</v>
          </cell>
          <cell r="AA125" t="str">
            <v>Land (Connected Metrics)</v>
          </cell>
        </row>
        <row r="126">
          <cell r="A126" t="str">
            <v>M61BU_Anglo American Platinum Managed Operations</v>
          </cell>
          <cell r="B126" t="str">
            <v>M61</v>
          </cell>
          <cell r="C126" t="str">
            <v>BU_Anglo American Platinum Managed Operations</v>
          </cell>
          <cell r="D126">
            <v>2024</v>
          </cell>
          <cell r="E126" t="str">
            <v>Annual</v>
          </cell>
          <cell r="F126" t="str">
            <v>Company-managed land</v>
          </cell>
          <cell r="H126" t="str">
            <v>NUMBER</v>
          </cell>
          <cell r="I126" t="str">
            <v>Hectares (ha)</v>
          </cell>
          <cell r="J126" t="str">
            <v>BU</v>
          </cell>
          <cell r="K126" t="str">
            <v>Anglo American Platinum Managed Operations</v>
          </cell>
          <cell r="L126" t="str">
            <v>LORREN JORDT</v>
          </cell>
          <cell r="M126" t="str">
            <v>LORREN JORDT</v>
          </cell>
          <cell r="N126">
            <v>45675</v>
          </cell>
          <cell r="O126">
            <v>45902</v>
          </cell>
          <cell r="P126" t="str">
            <v>Not started</v>
          </cell>
          <cell r="Q126" t="str">
            <v>{}</v>
          </cell>
          <cell r="R126" t="str">
            <v>Environmental</v>
          </cell>
          <cell r="W126" t="str">
            <v>Land</v>
          </cell>
          <cell r="X126" t="str">
            <v>{"PGM":[]}</v>
          </cell>
          <cell r="Y126" t="str">
            <v>CONNECTED</v>
          </cell>
          <cell r="Z126" t="str">
            <v>Data Collection (PGM) (2024)</v>
          </cell>
          <cell r="AA126" t="str">
            <v>Land (Connected Metrics)</v>
          </cell>
        </row>
        <row r="127">
          <cell r="A127" t="str">
            <v>M56BU_Anglo American Platinum Managed Operations</v>
          </cell>
          <cell r="B127" t="str">
            <v>M56</v>
          </cell>
          <cell r="C127" t="str">
            <v>BU_Anglo American Platinum Managed Operations</v>
          </cell>
          <cell r="D127">
            <v>2024</v>
          </cell>
          <cell r="E127" t="str">
            <v>Annual</v>
          </cell>
          <cell r="F127" t="str">
            <v>Company - owned land</v>
          </cell>
          <cell r="G127" t="str">
            <v>All land owned</v>
          </cell>
          <cell r="H127" t="str">
            <v>NUMBER</v>
          </cell>
          <cell r="I127" t="str">
            <v>Hectares (ha)</v>
          </cell>
          <cell r="J127" t="str">
            <v>BU</v>
          </cell>
          <cell r="K127" t="str">
            <v>Anglo American Platinum Managed Operations</v>
          </cell>
          <cell r="L127" t="str">
            <v>LORREN JORDT</v>
          </cell>
          <cell r="M127" t="str">
            <v>LORREN JORDT</v>
          </cell>
          <cell r="N127">
            <v>45675</v>
          </cell>
          <cell r="O127">
            <v>45902</v>
          </cell>
          <cell r="P127" t="str">
            <v>Not started</v>
          </cell>
          <cell r="Q127" t="str">
            <v>{}</v>
          </cell>
          <cell r="R127" t="str">
            <v>Environmental</v>
          </cell>
          <cell r="W127" t="str">
            <v>Land</v>
          </cell>
          <cell r="X127" t="str">
            <v>{"PGM":[]}</v>
          </cell>
          <cell r="Y127" t="str">
            <v>CONNECTED</v>
          </cell>
          <cell r="Z127" t="str">
            <v>Data Collection (PGM) (2024)</v>
          </cell>
          <cell r="AA127" t="str">
            <v>Land (Connected Metrics)</v>
          </cell>
        </row>
        <row r="128">
          <cell r="A128" t="str">
            <v>M59BU_Anglo American Platinum Managed Operations</v>
          </cell>
          <cell r="B128" t="str">
            <v>M59</v>
          </cell>
          <cell r="C128" t="str">
            <v>BU_Anglo American Platinum Managed Operations</v>
          </cell>
          <cell r="D128">
            <v>2024</v>
          </cell>
          <cell r="E128" t="str">
            <v>Annual</v>
          </cell>
          <cell r="F128" t="str">
            <v>Land under company charge for current mining activities</v>
          </cell>
          <cell r="H128" t="str">
            <v>NUMBER</v>
          </cell>
          <cell r="I128" t="str">
            <v>Hectares (ha)</v>
          </cell>
          <cell r="J128" t="str">
            <v>BU</v>
          </cell>
          <cell r="K128" t="str">
            <v>Anglo American Platinum Managed Operations</v>
          </cell>
          <cell r="L128" t="str">
            <v>JURIE HUMAN</v>
          </cell>
          <cell r="M128" t="str">
            <v>JURIE HUMAN</v>
          </cell>
          <cell r="N128">
            <v>45675</v>
          </cell>
          <cell r="O128">
            <v>45902</v>
          </cell>
          <cell r="P128" t="str">
            <v>Not started</v>
          </cell>
          <cell r="Q128" t="str">
            <v>{}</v>
          </cell>
          <cell r="R128" t="str">
            <v>Environmental</v>
          </cell>
          <cell r="W128" t="str">
            <v>Land</v>
          </cell>
          <cell r="X128" t="str">
            <v>{"PGM":[]}</v>
          </cell>
          <cell r="Y128" t="str">
            <v>CONNECTED</v>
          </cell>
          <cell r="Z128" t="str">
            <v>Data Collection (PGM) (2024)</v>
          </cell>
          <cell r="AA128" t="str">
            <v>Land (Connected Metrics)</v>
          </cell>
        </row>
        <row r="129">
          <cell r="A129" t="str">
            <v>M60BU_Anglo American Platinum Managed Operations</v>
          </cell>
          <cell r="B129" t="str">
            <v>M60</v>
          </cell>
          <cell r="C129" t="str">
            <v>BU_Anglo American Platinum Managed Operations</v>
          </cell>
          <cell r="D129">
            <v>2024</v>
          </cell>
          <cell r="E129" t="str">
            <v>Annual</v>
          </cell>
          <cell r="F129" t="str">
            <v>Land altered by mining activities and supporting infrastructure</v>
          </cell>
          <cell r="H129" t="str">
            <v>NUMBER</v>
          </cell>
          <cell r="I129" t="str">
            <v>Hectares (ha)</v>
          </cell>
          <cell r="J129" t="str">
            <v>BU</v>
          </cell>
          <cell r="K129" t="str">
            <v>Anglo American Platinum Managed Operations</v>
          </cell>
          <cell r="L129" t="str">
            <v>JURIE HUMAN</v>
          </cell>
          <cell r="M129" t="str">
            <v>JURIE HUMAN</v>
          </cell>
          <cell r="N129">
            <v>45675</v>
          </cell>
          <cell r="O129">
            <v>45902</v>
          </cell>
          <cell r="P129" t="str">
            <v>Not started</v>
          </cell>
          <cell r="Q129" t="str">
            <v>{}</v>
          </cell>
          <cell r="R129" t="str">
            <v>Environmental</v>
          </cell>
          <cell r="W129" t="str">
            <v>Land</v>
          </cell>
          <cell r="X129" t="str">
            <v>{"PGM":[]}</v>
          </cell>
          <cell r="Y129" t="str">
            <v>CONNECTED</v>
          </cell>
          <cell r="Z129" t="str">
            <v>Data Collection (PGM) (2024)</v>
          </cell>
          <cell r="AA129" t="str">
            <v>Land (Connected Metrics)</v>
          </cell>
        </row>
        <row r="130">
          <cell r="A130" t="str">
            <v>M58BU_Anglo American Platinum Managed Operations</v>
          </cell>
          <cell r="B130" t="str">
            <v>M58</v>
          </cell>
          <cell r="C130" t="str">
            <v>BU_Anglo American Platinum Managed Operations</v>
          </cell>
          <cell r="D130">
            <v>2024</v>
          </cell>
          <cell r="E130" t="str">
            <v>Annual</v>
          </cell>
          <cell r="F130" t="str">
            <v>Tailings dam area (active and inactive)</v>
          </cell>
          <cell r="G130" t="str">
            <v>Total tailings dam area</v>
          </cell>
          <cell r="H130" t="str">
            <v>NUMBER</v>
          </cell>
          <cell r="I130" t="str">
            <v>Hectares (ha)</v>
          </cell>
          <cell r="J130" t="str">
            <v>BU</v>
          </cell>
          <cell r="K130" t="str">
            <v>Anglo American Platinum Managed Operations</v>
          </cell>
          <cell r="L130" t="str">
            <v>JURIE HUMAN</v>
          </cell>
          <cell r="M130" t="str">
            <v>JURIE HUMAN</v>
          </cell>
          <cell r="N130">
            <v>45675</v>
          </cell>
          <cell r="O130">
            <v>45902</v>
          </cell>
          <cell r="P130" t="str">
            <v>Not started</v>
          </cell>
          <cell r="Q130" t="str">
            <v>{}</v>
          </cell>
          <cell r="R130" t="str">
            <v>Environmental</v>
          </cell>
          <cell r="W130" t="str">
            <v>Land</v>
          </cell>
          <cell r="X130" t="str">
            <v>{"PGM":[]}</v>
          </cell>
          <cell r="Y130" t="str">
            <v>CONNECTED</v>
          </cell>
          <cell r="Z130" t="str">
            <v>Data Collection (PGM) (2024)</v>
          </cell>
          <cell r="AA130" t="str">
            <v>Land (Connected Metrics)</v>
          </cell>
        </row>
        <row r="131">
          <cell r="A131" t="str">
            <v>M66BU_Anglo American Platinum Managed Operations</v>
          </cell>
          <cell r="B131" t="str">
            <v>M66</v>
          </cell>
          <cell r="C131" t="str">
            <v>BU_Anglo American Platinum Managed Operations</v>
          </cell>
          <cell r="D131">
            <v>2024</v>
          </cell>
          <cell r="E131" t="str">
            <v>Annual</v>
          </cell>
          <cell r="F131" t="str">
            <v>Annual Rehabilitation target</v>
          </cell>
          <cell r="G131" t="str">
            <v xml:space="preserve"> - Mogalakwena &amp; Amandelbult Operations</v>
          </cell>
          <cell r="H131" t="str">
            <v>NUMBER</v>
          </cell>
          <cell r="I131" t="str">
            <v>Hectares (ha)</v>
          </cell>
          <cell r="J131" t="str">
            <v>BU</v>
          </cell>
          <cell r="K131" t="str">
            <v>Anglo American Platinum Managed Operations</v>
          </cell>
          <cell r="L131" t="str">
            <v>JURIE HUMAN</v>
          </cell>
          <cell r="M131" t="str">
            <v>PIERRE PRINSLOO</v>
          </cell>
          <cell r="N131">
            <v>45675</v>
          </cell>
          <cell r="O131">
            <v>45902</v>
          </cell>
          <cell r="P131" t="str">
            <v>Not started</v>
          </cell>
          <cell r="Q131" t="str">
            <v>{"gri":["304-3_2016.2"]}</v>
          </cell>
          <cell r="R131" t="str">
            <v>Environmental</v>
          </cell>
          <cell r="W131" t="str">
            <v>Land Rehabilitation- Operational footprint impact</v>
          </cell>
          <cell r="X131" t="str">
            <v>{"PGM":[]}</v>
          </cell>
          <cell r="Y131" t="str">
            <v>CONNECTED</v>
          </cell>
          <cell r="Z131" t="str">
            <v>Data Collection (PGM) (2024)</v>
          </cell>
          <cell r="AA131" t="str">
            <v>Land Rehabilitation- Operational footprint impact</v>
          </cell>
        </row>
        <row r="132">
          <cell r="A132" t="str">
            <v>M64BU_Anglo American Platinum Managed Operations</v>
          </cell>
          <cell r="B132" t="str">
            <v>M64</v>
          </cell>
          <cell r="C132" t="str">
            <v>BU_Anglo American Platinum Managed Operations</v>
          </cell>
          <cell r="D132">
            <v>2024</v>
          </cell>
          <cell r="E132" t="str">
            <v>Annual</v>
          </cell>
          <cell r="F132" t="str">
            <v>Growth medium construction completed</v>
          </cell>
          <cell r="G132" t="str">
            <v xml:space="preserve"> - Mogalakwena &amp; Amandelbult Operations</v>
          </cell>
          <cell r="H132" t="str">
            <v>NUMBER</v>
          </cell>
          <cell r="I132" t="str">
            <v>Hectares (ha)</v>
          </cell>
          <cell r="J132" t="str">
            <v>BU</v>
          </cell>
          <cell r="K132" t="str">
            <v>Anglo American Platinum Managed Operations</v>
          </cell>
          <cell r="L132" t="str">
            <v>JURIE HUMAN</v>
          </cell>
          <cell r="M132" t="str">
            <v>PIERRE PRINSLOO</v>
          </cell>
          <cell r="N132">
            <v>45675</v>
          </cell>
          <cell r="O132">
            <v>45902</v>
          </cell>
          <cell r="P132" t="str">
            <v>Not started</v>
          </cell>
          <cell r="Q132" t="str">
            <v>{"gri":["304-3_2016.2"]}</v>
          </cell>
          <cell r="R132" t="str">
            <v>Environmental</v>
          </cell>
          <cell r="W132" t="str">
            <v>Land Rehabilitation- Operational footprint impact</v>
          </cell>
          <cell r="X132" t="str">
            <v>{"PGM":[]}</v>
          </cell>
          <cell r="Y132" t="str">
            <v>CONNECTED</v>
          </cell>
          <cell r="Z132" t="str">
            <v>Data Collection (PGM) (2024)</v>
          </cell>
          <cell r="AA132" t="str">
            <v>Land Rehabilitation- Operational footprint impact</v>
          </cell>
        </row>
        <row r="133">
          <cell r="A133" t="str">
            <v>M67BU_Anglo American Platinum Managed Operations</v>
          </cell>
          <cell r="B133" t="str">
            <v>M67</v>
          </cell>
          <cell r="C133" t="str">
            <v>BU_Anglo American Platinum Managed Operations</v>
          </cell>
          <cell r="D133">
            <v>2024</v>
          </cell>
          <cell r="E133" t="str">
            <v>Annual</v>
          </cell>
          <cell r="F133" t="str">
            <v>Area available for rehabilitation</v>
          </cell>
          <cell r="G133" t="str">
            <v xml:space="preserve"> - Mogalakwena &amp; Amandelbult Operations</v>
          </cell>
          <cell r="H133" t="str">
            <v>NUMBER</v>
          </cell>
          <cell r="I133" t="str">
            <v>Hectares (ha)</v>
          </cell>
          <cell r="J133" t="str">
            <v>BU</v>
          </cell>
          <cell r="K133" t="str">
            <v>Anglo American Platinum Managed Operations</v>
          </cell>
          <cell r="L133" t="str">
            <v>JURIE HUMAN</v>
          </cell>
          <cell r="M133" t="str">
            <v>PIERRE PRINSLOO</v>
          </cell>
          <cell r="N133">
            <v>45675</v>
          </cell>
          <cell r="O133">
            <v>45902</v>
          </cell>
          <cell r="P133" t="str">
            <v>Not started</v>
          </cell>
          <cell r="Q133" t="str">
            <v>{"gri":["304-3_2016.2"]}</v>
          </cell>
          <cell r="R133" t="str">
            <v>Environmental</v>
          </cell>
          <cell r="W133" t="str">
            <v>Land Rehabilitation- Operational footprint impact</v>
          </cell>
          <cell r="X133" t="str">
            <v>{"PGM":[]}</v>
          </cell>
          <cell r="Y133" t="str">
            <v>CONNECTED</v>
          </cell>
          <cell r="Z133" t="str">
            <v>Data Collection (PGM) (2024)</v>
          </cell>
          <cell r="AA133" t="str">
            <v>Land Rehabilitation- Operational footprint impact</v>
          </cell>
        </row>
        <row r="134">
          <cell r="A134" t="str">
            <v>M63BU_Anglo American Platinum Managed Operations</v>
          </cell>
          <cell r="B134" t="str">
            <v>M63</v>
          </cell>
          <cell r="C134" t="str">
            <v>BU_Anglo American Platinum Managed Operations</v>
          </cell>
          <cell r="D134">
            <v>2024</v>
          </cell>
          <cell r="E134" t="str">
            <v>Annual</v>
          </cell>
          <cell r="F134" t="str">
            <v>Seeding completed</v>
          </cell>
          <cell r="G134" t="str">
            <v xml:space="preserve"> - Mogalakwena &amp; Amandelbult Operations</v>
          </cell>
          <cell r="H134" t="str">
            <v>NUMBER</v>
          </cell>
          <cell r="I134" t="str">
            <v>Hectares (ha)</v>
          </cell>
          <cell r="J134" t="str">
            <v>BU</v>
          </cell>
          <cell r="K134" t="str">
            <v>Anglo American Platinum Managed Operations</v>
          </cell>
          <cell r="L134" t="str">
            <v>JURIE HUMAN</v>
          </cell>
          <cell r="M134" t="str">
            <v>PIERRE PRINSLOO</v>
          </cell>
          <cell r="N134">
            <v>45675</v>
          </cell>
          <cell r="O134">
            <v>45902</v>
          </cell>
          <cell r="P134" t="str">
            <v>Not started</v>
          </cell>
          <cell r="Q134" t="str">
            <v>{"gri":["304-3_2016.2"]}</v>
          </cell>
          <cell r="R134" t="str">
            <v>Environmental</v>
          </cell>
          <cell r="W134" t="str">
            <v>Land Rehabilitation- Operational footprint impact</v>
          </cell>
          <cell r="X134" t="str">
            <v>{"PGM":[]}</v>
          </cell>
          <cell r="Y134" t="str">
            <v>CONNECTED</v>
          </cell>
          <cell r="Z134" t="str">
            <v>Data Collection (PGM) (2024)</v>
          </cell>
          <cell r="AA134" t="str">
            <v>Land Rehabilitation- Operational footprint impact</v>
          </cell>
        </row>
        <row r="135">
          <cell r="A135" t="str">
            <v>M65BU_Anglo American Platinum Managed Operations</v>
          </cell>
          <cell r="B135" t="str">
            <v>M65</v>
          </cell>
          <cell r="C135" t="str">
            <v>BU_Anglo American Platinum Managed Operations</v>
          </cell>
          <cell r="D135">
            <v>2024</v>
          </cell>
          <cell r="E135" t="str">
            <v>Annual</v>
          </cell>
          <cell r="F135" t="str">
            <v>Reshaping completed</v>
          </cell>
          <cell r="G135" t="str">
            <v xml:space="preserve"> - Mogalakwena &amp; Amandelbult Operations</v>
          </cell>
          <cell r="H135" t="str">
            <v>NUMBER</v>
          </cell>
          <cell r="I135" t="str">
            <v>Hectares (ha)</v>
          </cell>
          <cell r="J135" t="str">
            <v>BU</v>
          </cell>
          <cell r="K135" t="str">
            <v>Anglo American Platinum Managed Operations</v>
          </cell>
          <cell r="L135" t="str">
            <v>JURIE HUMAN</v>
          </cell>
          <cell r="M135" t="str">
            <v>PIERRE PRINSLOO</v>
          </cell>
          <cell r="N135">
            <v>45675</v>
          </cell>
          <cell r="O135">
            <v>45902</v>
          </cell>
          <cell r="P135" t="str">
            <v>Not started</v>
          </cell>
          <cell r="Q135" t="str">
            <v>{"gri":["304-3_2016.2"]}</v>
          </cell>
          <cell r="R135" t="str">
            <v>Environmental</v>
          </cell>
          <cell r="W135" t="str">
            <v>Land Rehabilitation- Operational footprint impact</v>
          </cell>
          <cell r="X135" t="str">
            <v>{"PGM":[]}</v>
          </cell>
          <cell r="Y135" t="str">
            <v>CONNECTED</v>
          </cell>
          <cell r="Z135" t="str">
            <v>Data Collection (PGM) (2024)</v>
          </cell>
          <cell r="AA135" t="str">
            <v>Land Rehabilitation- Operational footprint impact</v>
          </cell>
        </row>
        <row r="136">
          <cell r="A136" t="str">
            <v>M62BU_Anglo American Platinum Managed Operations</v>
          </cell>
          <cell r="B136" t="str">
            <v>M62</v>
          </cell>
          <cell r="C136" t="str">
            <v>BU_Anglo American Platinum Managed Operations</v>
          </cell>
          <cell r="D136">
            <v>2024</v>
          </cell>
          <cell r="E136" t="str">
            <v>Annual</v>
          </cell>
          <cell r="F136" t="str">
            <v>Land fully rehabilitated and land rehabilitated but not yet meeting agreed land-use objectives1</v>
          </cell>
          <cell r="G136" t="str">
            <v xml:space="preserve"> - Mogalakwena &amp; Amandelbult Operations</v>
          </cell>
          <cell r="H136" t="str">
            <v>NUMBER</v>
          </cell>
          <cell r="I136" t="str">
            <v>Hectares (ha)</v>
          </cell>
          <cell r="J136" t="str">
            <v>BU</v>
          </cell>
          <cell r="K136" t="str">
            <v>Anglo American Platinum Managed Operations</v>
          </cell>
          <cell r="L136" t="str">
            <v>JURIE HUMAN</v>
          </cell>
          <cell r="M136" t="str">
            <v>PIERRE PRINSLOO</v>
          </cell>
          <cell r="N136">
            <v>45675</v>
          </cell>
          <cell r="O136">
            <v>45902</v>
          </cell>
          <cell r="P136" t="str">
            <v>Not started</v>
          </cell>
          <cell r="Q136" t="str">
            <v>{"gri":["304-3_2016.2"]}</v>
          </cell>
          <cell r="R136" t="str">
            <v>Environmental</v>
          </cell>
          <cell r="W136" t="str">
            <v>Land Rehabilitation- Operational footprint impact</v>
          </cell>
          <cell r="X136" t="str">
            <v>{"PGM":[]}</v>
          </cell>
          <cell r="Y136" t="str">
            <v>CONNECTED</v>
          </cell>
          <cell r="Z136" t="str">
            <v>Data Collection (PGM) (2024)</v>
          </cell>
          <cell r="AA136" t="str">
            <v>Land Rehabilitation- Operational footprint impact</v>
          </cell>
        </row>
        <row r="137">
          <cell r="A137" t="str">
            <v>M72BU_Anglo American Platinum Managed Operations</v>
          </cell>
          <cell r="B137" t="str">
            <v>M72</v>
          </cell>
          <cell r="C137" t="str">
            <v>BU_Anglo American Platinum Managed Operations</v>
          </cell>
          <cell r="D137">
            <v>2024</v>
          </cell>
          <cell r="E137" t="str">
            <v>Annual</v>
          </cell>
          <cell r="F137" t="str">
            <v>Rock broken -  managed operations</v>
          </cell>
          <cell r="H137" t="str">
            <v>NUMBER</v>
          </cell>
          <cell r="J137" t="str">
            <v>BU</v>
          </cell>
          <cell r="K137" t="str">
            <v>Anglo American Platinum Managed Operations</v>
          </cell>
          <cell r="L137" t="str">
            <v>HERMANUS PRINSLOO</v>
          </cell>
          <cell r="M137" t="str">
            <v>HERMANUS PRINSLOO</v>
          </cell>
          <cell r="N137">
            <v>45675</v>
          </cell>
          <cell r="O137">
            <v>45902</v>
          </cell>
          <cell r="P137" t="str">
            <v>Not started</v>
          </cell>
          <cell r="Q137" t="str">
            <v>{"gri":["301-1-a_2016.2"]}</v>
          </cell>
          <cell r="R137" t="str">
            <v>Environmental</v>
          </cell>
          <cell r="W137" t="str">
            <v>Materials</v>
          </cell>
          <cell r="X137" t="str">
            <v>{"PGM":[]}</v>
          </cell>
          <cell r="Y137" t="str">
            <v>CONNECTED</v>
          </cell>
          <cell r="Z137" t="str">
            <v>Data Collection (PGM) (2024)</v>
          </cell>
          <cell r="AA137" t="str">
            <v>Materials (Manual Capture)</v>
          </cell>
        </row>
        <row r="138">
          <cell r="A138" t="str">
            <v>M69BU_Anglo American Platinum Managed Operations</v>
          </cell>
          <cell r="B138" t="str">
            <v>M69</v>
          </cell>
          <cell r="C138" t="str">
            <v>BU_Anglo American Platinum Managed Operations</v>
          </cell>
          <cell r="D138">
            <v>2024</v>
          </cell>
          <cell r="E138" t="str">
            <v>Annual</v>
          </cell>
          <cell r="F138" t="str">
            <v>Lubricating and hydraulic oils</v>
          </cell>
          <cell r="H138" t="str">
            <v>NUMBER</v>
          </cell>
          <cell r="I138" t="str">
            <v>Liters (L)</v>
          </cell>
          <cell r="J138" t="str">
            <v>BU</v>
          </cell>
          <cell r="K138" t="str">
            <v>Anglo American Platinum Managed Operations</v>
          </cell>
          <cell r="L138" t="str">
            <v>HERMANUS PRINSLOO</v>
          </cell>
          <cell r="M138" t="str">
            <v>HERMANUS PRINSLOO</v>
          </cell>
          <cell r="N138">
            <v>45675</v>
          </cell>
          <cell r="O138">
            <v>45902</v>
          </cell>
          <cell r="P138" t="str">
            <v>Not started</v>
          </cell>
          <cell r="Q138" t="str">
            <v>{"gri":["301-1-a_2016.2"]}</v>
          </cell>
          <cell r="R138" t="str">
            <v>Environmental</v>
          </cell>
          <cell r="W138" t="str">
            <v>Materials</v>
          </cell>
          <cell r="X138" t="str">
            <v>{"PGM":[]}</v>
          </cell>
          <cell r="Y138" t="str">
            <v>CONNECTED</v>
          </cell>
          <cell r="Z138" t="str">
            <v>Data Collection (PGM) (2024)</v>
          </cell>
          <cell r="AA138" t="str">
            <v>Materials (Connected Metrics)</v>
          </cell>
        </row>
        <row r="139">
          <cell r="A139" t="str">
            <v>M71BU_Anglo American Platinum Managed Operations</v>
          </cell>
          <cell r="B139" t="str">
            <v>M71</v>
          </cell>
          <cell r="C139" t="str">
            <v>BU_Anglo American Platinum Managed Operations</v>
          </cell>
          <cell r="D139">
            <v>2024</v>
          </cell>
          <cell r="E139" t="str">
            <v>Annual</v>
          </cell>
          <cell r="F139" t="str">
            <v>Ore milled -  managed operations</v>
          </cell>
          <cell r="H139" t="str">
            <v>NUMBER</v>
          </cell>
          <cell r="J139" t="str">
            <v>BU</v>
          </cell>
          <cell r="K139" t="str">
            <v>Anglo American Platinum Managed Operations</v>
          </cell>
          <cell r="L139" t="str">
            <v>HERMANUS PRINSLOO</v>
          </cell>
          <cell r="M139" t="str">
            <v>HERMANUS PRINSLOO</v>
          </cell>
          <cell r="N139">
            <v>45675</v>
          </cell>
          <cell r="O139">
            <v>45902</v>
          </cell>
          <cell r="P139" t="str">
            <v>Not started</v>
          </cell>
          <cell r="Q139" t="str">
            <v>{"gri":["301-1-a_2016.2"]}</v>
          </cell>
          <cell r="R139" t="str">
            <v>Environmental</v>
          </cell>
          <cell r="W139" t="str">
            <v>Materials</v>
          </cell>
          <cell r="X139" t="str">
            <v>{"PGM":[]}</v>
          </cell>
          <cell r="Y139" t="str">
            <v>CONNECTED</v>
          </cell>
          <cell r="Z139" t="str">
            <v>Data Collection (PGM) (2024)</v>
          </cell>
          <cell r="AA139" t="str">
            <v>Materials (Connected Metrics)</v>
          </cell>
        </row>
        <row r="140">
          <cell r="A140" t="str">
            <v>M70BU_Anglo American Platinum Managed Operations</v>
          </cell>
          <cell r="B140" t="str">
            <v>M70</v>
          </cell>
          <cell r="C140" t="str">
            <v>BU_Anglo American Platinum Managed Operations</v>
          </cell>
          <cell r="D140">
            <v>2024</v>
          </cell>
          <cell r="E140" t="str">
            <v>Annual</v>
          </cell>
          <cell r="F140" t="str">
            <v>Accumulated low-grade stockpiles</v>
          </cell>
          <cell r="H140" t="str">
            <v>NUMBER</v>
          </cell>
          <cell r="J140" t="str">
            <v>BU</v>
          </cell>
          <cell r="K140" t="str">
            <v>Anglo American Platinum Managed Operations</v>
          </cell>
          <cell r="L140" t="str">
            <v>HERMANUS PRINSLOO</v>
          </cell>
          <cell r="M140" t="str">
            <v>HERMANUS PRINSLOO</v>
          </cell>
          <cell r="N140">
            <v>45675</v>
          </cell>
          <cell r="O140">
            <v>45902</v>
          </cell>
          <cell r="P140" t="str">
            <v>Not started</v>
          </cell>
          <cell r="Q140" t="str">
            <v>{"gri":["301-1-a_2016.2"]}</v>
          </cell>
          <cell r="R140" t="str">
            <v>Environmental</v>
          </cell>
          <cell r="W140" t="str">
            <v>Materials</v>
          </cell>
          <cell r="X140" t="str">
            <v>{"PGM":[]}</v>
          </cell>
          <cell r="Y140" t="str">
            <v>CONNECTED</v>
          </cell>
          <cell r="Z140" t="str">
            <v>Data Collection (PGM) (2024)</v>
          </cell>
          <cell r="AA140" t="str">
            <v>Materials (Connected Metrics)</v>
          </cell>
        </row>
        <row r="141">
          <cell r="A141" t="str">
            <v>M68BU_Anglo American Platinum Managed Operations</v>
          </cell>
          <cell r="B141" t="str">
            <v>M68</v>
          </cell>
          <cell r="C141" t="str">
            <v>BU_Anglo American Platinum Managed Operations</v>
          </cell>
          <cell r="D141">
            <v>2024</v>
          </cell>
          <cell r="E141" t="str">
            <v>Annual</v>
          </cell>
          <cell r="F141" t="str">
            <v>Grease</v>
          </cell>
          <cell r="H141" t="str">
            <v>NUMBER</v>
          </cell>
          <cell r="I141" t="str">
            <v>Metric tons (t)</v>
          </cell>
          <cell r="J141" t="str">
            <v>BU</v>
          </cell>
          <cell r="K141" t="str">
            <v>Anglo American Platinum Managed Operations</v>
          </cell>
          <cell r="L141" t="str">
            <v>HERMANUS PRINSLOO</v>
          </cell>
          <cell r="M141" t="str">
            <v>HERMANUS PRINSLOO</v>
          </cell>
          <cell r="N141">
            <v>45675</v>
          </cell>
          <cell r="O141">
            <v>45902</v>
          </cell>
          <cell r="P141" t="str">
            <v>Not started</v>
          </cell>
          <cell r="Q141" t="str">
            <v>{"gri":["301-1-a_2016.2"]}</v>
          </cell>
          <cell r="R141" t="str">
            <v>Environmental</v>
          </cell>
          <cell r="W141" t="str">
            <v>Materials</v>
          </cell>
          <cell r="X141" t="str">
            <v>{"PGM":[]}</v>
          </cell>
          <cell r="Y141" t="str">
            <v>CONNECTED</v>
          </cell>
          <cell r="Z141" t="str">
            <v>Data Collection (PGM) (2024)</v>
          </cell>
          <cell r="AA141" t="str">
            <v>Materials (Connected Metrics)</v>
          </cell>
        </row>
        <row r="142">
          <cell r="A142" t="str">
            <v>M82BU_Anglo American Platinum Managed Operations</v>
          </cell>
          <cell r="B142" t="str">
            <v>M82</v>
          </cell>
          <cell r="C142" t="str">
            <v>BU_Anglo American Platinum Managed Operations</v>
          </cell>
          <cell r="D142">
            <v>2024</v>
          </cell>
          <cell r="E142" t="str">
            <v>Annual</v>
          </cell>
          <cell r="F142" t="str">
            <v>Accumulated in Rock dumps - Mogalakwena &amp; Twickenham</v>
          </cell>
          <cell r="H142" t="str">
            <v>NUMBER</v>
          </cell>
          <cell r="J142" t="str">
            <v>BU</v>
          </cell>
          <cell r="K142" t="str">
            <v>Anglo American Platinum Managed Operations</v>
          </cell>
          <cell r="L142" t="str">
            <v>GERALD MABULA</v>
          </cell>
          <cell r="M142" t="str">
            <v>HERMANUS PRINSLOO</v>
          </cell>
          <cell r="N142">
            <v>45675</v>
          </cell>
          <cell r="O142">
            <v>45902</v>
          </cell>
          <cell r="P142" t="str">
            <v>Not started</v>
          </cell>
          <cell r="Q142" t="str">
            <v>{}</v>
          </cell>
          <cell r="R142" t="str">
            <v>Environmental</v>
          </cell>
          <cell r="W142" t="str">
            <v>Mineral Waste</v>
          </cell>
          <cell r="X142" t="str">
            <v>{"PGM":[]}</v>
          </cell>
          <cell r="Y142" t="str">
            <v>CONNECTED</v>
          </cell>
          <cell r="Z142" t="str">
            <v>Data Collection (PGM) (2024)</v>
          </cell>
          <cell r="AA142" t="str">
            <v>Mineral Waste (Manual Capture)</v>
          </cell>
        </row>
        <row r="143">
          <cell r="A143" t="str">
            <v>M83BU_Anglo American Platinum Managed Operations</v>
          </cell>
          <cell r="B143" t="str">
            <v>M83</v>
          </cell>
          <cell r="C143" t="str">
            <v>BU_Anglo American Platinum Managed Operations</v>
          </cell>
          <cell r="D143">
            <v>2024</v>
          </cell>
          <cell r="E143" t="str">
            <v>Annual</v>
          </cell>
          <cell r="F143" t="str">
            <v>Accumulated in Tailings dams (active and inactive)</v>
          </cell>
          <cell r="H143" t="str">
            <v>NUMBER</v>
          </cell>
          <cell r="J143" t="str">
            <v>BU</v>
          </cell>
          <cell r="K143" t="str">
            <v>Anglo American Platinum Managed Operations</v>
          </cell>
          <cell r="L143" t="str">
            <v>GERALD MABULA</v>
          </cell>
          <cell r="M143" t="str">
            <v>PIERRE PRINSLOO</v>
          </cell>
          <cell r="N143">
            <v>45675</v>
          </cell>
          <cell r="O143">
            <v>45902</v>
          </cell>
          <cell r="P143" t="str">
            <v>Not started</v>
          </cell>
          <cell r="Q143" t="str">
            <v>{}</v>
          </cell>
          <cell r="R143" t="str">
            <v>Environmental</v>
          </cell>
          <cell r="W143" t="str">
            <v>Mineral Waste</v>
          </cell>
          <cell r="X143" t="str">
            <v>{"PGM":[]}</v>
          </cell>
          <cell r="Y143" t="str">
            <v>CONNECTED</v>
          </cell>
          <cell r="Z143" t="str">
            <v>Data Collection (PGM) (2024)</v>
          </cell>
          <cell r="AA143" t="str">
            <v>Mineral Waste (Connected Metrics)</v>
          </cell>
        </row>
        <row r="144">
          <cell r="A144" t="str">
            <v>M80BU_Anglo American Platinum Managed Operations</v>
          </cell>
          <cell r="B144" t="str">
            <v>M80</v>
          </cell>
          <cell r="C144" t="str">
            <v>BU_Anglo American Platinum Managed Operations</v>
          </cell>
          <cell r="D144">
            <v>2024</v>
          </cell>
          <cell r="E144" t="str">
            <v>Annual</v>
          </cell>
          <cell r="F144" t="str">
            <v>Accumulated in Slag dumps - Polokwane Metallurgical Complex</v>
          </cell>
          <cell r="H144" t="str">
            <v>NUMBER</v>
          </cell>
          <cell r="J144" t="str">
            <v>BU</v>
          </cell>
          <cell r="K144" t="str">
            <v>Anglo American Platinum Managed Operations</v>
          </cell>
          <cell r="L144" t="str">
            <v>GERALD MABULA</v>
          </cell>
          <cell r="M144" t="str">
            <v>HERMANUS PRINSLOO</v>
          </cell>
          <cell r="N144">
            <v>45675</v>
          </cell>
          <cell r="O144">
            <v>45902</v>
          </cell>
          <cell r="P144" t="str">
            <v>Not started</v>
          </cell>
          <cell r="Q144" t="str">
            <v>{}</v>
          </cell>
          <cell r="R144" t="str">
            <v>Environmental</v>
          </cell>
          <cell r="W144" t="str">
            <v>Mineral Waste</v>
          </cell>
          <cell r="X144" t="str">
            <v>{"PGM":[]}</v>
          </cell>
          <cell r="Y144" t="str">
            <v>CONNECTED</v>
          </cell>
          <cell r="Z144" t="str">
            <v>Data Collection (PGM) (2024)</v>
          </cell>
          <cell r="AA144" t="str">
            <v>Mineral Waste (Manual Capture)</v>
          </cell>
        </row>
        <row r="145">
          <cell r="A145" t="str">
            <v>M78BU_Anglo American Platinum Managed Operations</v>
          </cell>
          <cell r="B145" t="str">
            <v>M78</v>
          </cell>
          <cell r="C145" t="str">
            <v>BU_Anglo American Platinum Managed Operations</v>
          </cell>
          <cell r="D145">
            <v>2024</v>
          </cell>
          <cell r="E145" t="str">
            <v>Annual</v>
          </cell>
          <cell r="F145" t="str">
            <v>Total N02  emissions from diesel</v>
          </cell>
          <cell r="H145" t="str">
            <v>NUMBER</v>
          </cell>
          <cell r="I145" t="str">
            <v>Metric tons (t)</v>
          </cell>
          <cell r="J145" t="str">
            <v>BU</v>
          </cell>
          <cell r="K145" t="str">
            <v>Anglo American Platinum Managed Operations</v>
          </cell>
          <cell r="L145" t="str">
            <v>DUSTIN VANHELSDINGEN</v>
          </cell>
          <cell r="M145" t="str">
            <v>PIERRE PRINSLOO</v>
          </cell>
          <cell r="N145">
            <v>45675</v>
          </cell>
          <cell r="O145">
            <v>45902</v>
          </cell>
          <cell r="P145" t="str">
            <v>Not started</v>
          </cell>
          <cell r="Q145" t="str">
            <v>{"gri":["305-7-a-ii_2016.2"]}</v>
          </cell>
          <cell r="R145" t="str">
            <v>Environmental</v>
          </cell>
          <cell r="W145" t="str">
            <v>Non-greenhouse Gas Emmissions</v>
          </cell>
          <cell r="X145" t="str">
            <v>{"PGM":[]}</v>
          </cell>
          <cell r="Y145" t="str">
            <v>CONNECTED</v>
          </cell>
          <cell r="Z145" t="str">
            <v>Data Collection (PGM) (2024)</v>
          </cell>
          <cell r="AA145" t="str">
            <v>Non-greenhouse Gas Emmissions (Connected Metrics)</v>
          </cell>
        </row>
        <row r="146">
          <cell r="A146" t="str">
            <v>M74BU_Anglo American Platinum Managed Operations</v>
          </cell>
          <cell r="B146" t="str">
            <v>M74</v>
          </cell>
          <cell r="C146" t="str">
            <v>BU_Anglo American Platinum Managed Operations</v>
          </cell>
          <cell r="D146">
            <v>2024</v>
          </cell>
          <cell r="E146" t="str">
            <v>Annual</v>
          </cell>
          <cell r="F146" t="str">
            <v>Nitrous oxides (N02  from processes)2</v>
          </cell>
          <cell r="H146" t="str">
            <v>NUMBER</v>
          </cell>
          <cell r="J146" t="str">
            <v>BU</v>
          </cell>
          <cell r="K146" t="str">
            <v>Anglo American Platinum Managed Operations</v>
          </cell>
          <cell r="L146" t="str">
            <v>DUSTIN VANHELSDINGEN</v>
          </cell>
          <cell r="M146" t="str">
            <v>PIERRE PRINSLOO</v>
          </cell>
          <cell r="N146">
            <v>45675</v>
          </cell>
          <cell r="O146">
            <v>45902</v>
          </cell>
          <cell r="P146" t="str">
            <v>Not started</v>
          </cell>
          <cell r="Q146" t="str">
            <v>{"gri":["305-7-a-ii_2016.2"]}</v>
          </cell>
          <cell r="R146" t="str">
            <v>Environmental</v>
          </cell>
          <cell r="W146" t="str">
            <v>Non-greenhouse Gas Emmissions</v>
          </cell>
          <cell r="X146" t="str">
            <v>{"PGM":[]}</v>
          </cell>
          <cell r="Y146" t="str">
            <v>CONNECTED</v>
          </cell>
          <cell r="Z146" t="str">
            <v>Data Collection (PGM) (2024)</v>
          </cell>
          <cell r="AA146" t="str">
            <v>Non-greenhouse Gas Emmissions (Connected Metrics)</v>
          </cell>
        </row>
        <row r="147">
          <cell r="A147" t="str">
            <v>M73BU_Anglo American Platinum Managed Operations</v>
          </cell>
          <cell r="B147" t="str">
            <v>M73</v>
          </cell>
          <cell r="C147" t="str">
            <v>BU_Anglo American Platinum Managed Operations</v>
          </cell>
          <cell r="D147">
            <v>2024</v>
          </cell>
          <cell r="E147" t="str">
            <v>Annual</v>
          </cell>
          <cell r="F147" t="str">
            <v>Particulates (point sources)</v>
          </cell>
          <cell r="H147" t="str">
            <v>NUMBER</v>
          </cell>
          <cell r="I147" t="str">
            <v>Metric tons (t)</v>
          </cell>
          <cell r="J147" t="str">
            <v>BU</v>
          </cell>
          <cell r="K147" t="str">
            <v>Anglo American Platinum Managed Operations</v>
          </cell>
          <cell r="L147" t="str">
            <v>DUSTIN VANHELSDINGEN</v>
          </cell>
          <cell r="M147" t="str">
            <v>PIERRE PRINSLOO</v>
          </cell>
          <cell r="N147">
            <v>45675</v>
          </cell>
          <cell r="O147">
            <v>45902</v>
          </cell>
          <cell r="P147" t="str">
            <v>Not started</v>
          </cell>
          <cell r="Q147" t="str">
            <v>{}</v>
          </cell>
          <cell r="R147" t="str">
            <v>Environmental</v>
          </cell>
          <cell r="W147" t="str">
            <v>Non-greenhouse Gas Emmissions</v>
          </cell>
          <cell r="X147" t="str">
            <v>{"PGM":[]}</v>
          </cell>
          <cell r="Y147" t="str">
            <v>CONNECTED</v>
          </cell>
          <cell r="Z147" t="str">
            <v>Data Collection (PGM) (2024)</v>
          </cell>
          <cell r="AA147" t="str">
            <v>Non-greenhouse Gas Emmissions (Connected Metrics)</v>
          </cell>
        </row>
        <row r="148">
          <cell r="A148" t="str">
            <v>M79BU_Anglo American Platinum Managed Operations</v>
          </cell>
          <cell r="B148" t="str">
            <v>M79</v>
          </cell>
          <cell r="C148" t="str">
            <v>BU_Anglo American Platinum Managed Operations</v>
          </cell>
          <cell r="D148">
            <v>2024</v>
          </cell>
          <cell r="E148" t="str">
            <v>Annual</v>
          </cell>
          <cell r="F148" t="str">
            <v>Total S02  emissions from diesel</v>
          </cell>
          <cell r="H148" t="str">
            <v>NUMBER</v>
          </cell>
          <cell r="I148" t="str">
            <v>Metric tons (t)</v>
          </cell>
          <cell r="J148" t="str">
            <v>BU</v>
          </cell>
          <cell r="K148" t="str">
            <v>Anglo American Platinum Managed Operations</v>
          </cell>
          <cell r="L148" t="str">
            <v>DUSTIN VANHELSDINGEN</v>
          </cell>
          <cell r="M148" t="str">
            <v>PIERRE PRINSLOO</v>
          </cell>
          <cell r="N148">
            <v>45675</v>
          </cell>
          <cell r="O148">
            <v>45902</v>
          </cell>
          <cell r="P148" t="str">
            <v>Not started</v>
          </cell>
          <cell r="Q148" t="str">
            <v>{"gri":["305-7-a-ii_2016.2"]}</v>
          </cell>
          <cell r="R148" t="str">
            <v>Environmental</v>
          </cell>
          <cell r="W148" t="str">
            <v>Non-greenhouse Gas Emmissions</v>
          </cell>
          <cell r="X148" t="str">
            <v>{"PGM":[]}</v>
          </cell>
          <cell r="Y148" t="str">
            <v>CONNECTED</v>
          </cell>
          <cell r="Z148" t="str">
            <v>Data Collection (PGM) (2024)</v>
          </cell>
          <cell r="AA148" t="str">
            <v>Non-greenhouse Gas Emmissions (Connected Metrics)</v>
          </cell>
        </row>
        <row r="149">
          <cell r="A149" t="str">
            <v>M75BU_Anglo American Platinum Managed Operations</v>
          </cell>
          <cell r="B149" t="str">
            <v>M75</v>
          </cell>
          <cell r="C149" t="str">
            <v>BU_Anglo American Platinum Managed Operations</v>
          </cell>
          <cell r="D149">
            <v>2024</v>
          </cell>
          <cell r="E149" t="str">
            <v>Annual</v>
          </cell>
          <cell r="F149" t="str">
            <v>Sulphur dioxide (S02 from processes)2</v>
          </cell>
          <cell r="H149" t="str">
            <v>NUMBER</v>
          </cell>
          <cell r="J149" t="str">
            <v>BU</v>
          </cell>
          <cell r="K149" t="str">
            <v>Anglo American Platinum Managed Operations</v>
          </cell>
          <cell r="L149" t="str">
            <v>DUSTIN VANHELSDINGEN</v>
          </cell>
          <cell r="M149" t="str">
            <v>PIERRE PRINSLOO</v>
          </cell>
          <cell r="N149">
            <v>45675</v>
          </cell>
          <cell r="O149">
            <v>45902</v>
          </cell>
          <cell r="P149" t="str">
            <v>Not started</v>
          </cell>
          <cell r="Q149" t="str">
            <v>{"gri":["305-7-a-ii_2016.2"]}</v>
          </cell>
          <cell r="R149" t="str">
            <v>Environmental</v>
          </cell>
          <cell r="W149" t="str">
            <v>Non-greenhouse Gas Emmissions</v>
          </cell>
          <cell r="X149" t="str">
            <v>{"PGM":[]}</v>
          </cell>
          <cell r="Y149" t="str">
            <v>CONNECTED</v>
          </cell>
          <cell r="Z149" t="str">
            <v>Data Collection (PGM) (2024)</v>
          </cell>
          <cell r="AA149" t="str">
            <v>Non-greenhouse Gas Emmissions (Connected Metrics)</v>
          </cell>
        </row>
        <row r="150">
          <cell r="A150" t="str">
            <v>M91BU_Anglo American Platinum Managed Operations</v>
          </cell>
          <cell r="B150" t="str">
            <v>M91</v>
          </cell>
          <cell r="C150" t="str">
            <v>BU_Anglo American Platinum Managed Operations</v>
          </cell>
          <cell r="D150">
            <v>2024</v>
          </cell>
          <cell r="E150" t="str">
            <v>Annual</v>
          </cell>
          <cell r="F150" t="str">
            <v>Hazardous waste to legal landfill (tonnes)3</v>
          </cell>
          <cell r="H150" t="str">
            <v>NUMBER</v>
          </cell>
          <cell r="I150" t="str">
            <v>Metric tons (t)</v>
          </cell>
          <cell r="J150" t="str">
            <v>BU</v>
          </cell>
          <cell r="K150" t="str">
            <v>Anglo American Platinum Managed Operations</v>
          </cell>
          <cell r="L150" t="str">
            <v>DUSTIN VANHELSDINGEN</v>
          </cell>
          <cell r="M150" t="str">
            <v>PIERRE PRINSLOO</v>
          </cell>
          <cell r="N150">
            <v>45675</v>
          </cell>
          <cell r="O150">
            <v>45902</v>
          </cell>
          <cell r="P150" t="str">
            <v>Not started</v>
          </cell>
          <cell r="Q150" t="str">
            <v>{"gri":["306-5-b-iii_2020.2"]}</v>
          </cell>
          <cell r="R150" t="str">
            <v>Environmental</v>
          </cell>
          <cell r="W150" t="str">
            <v>Non-mineral waste</v>
          </cell>
          <cell r="X150" t="str">
            <v>{"PGM":[]}</v>
          </cell>
          <cell r="Y150" t="str">
            <v>CONNECTED</v>
          </cell>
          <cell r="Z150" t="str">
            <v>Data Collection (PGM) (2024)</v>
          </cell>
          <cell r="AA150" t="str">
            <v>Non-mineral waste (Connected Metrics)</v>
          </cell>
        </row>
        <row r="151">
          <cell r="A151" t="str">
            <v>M90BU_Anglo American Platinum Managed Operations</v>
          </cell>
          <cell r="B151" t="str">
            <v>M90</v>
          </cell>
          <cell r="C151" t="str">
            <v>BU_Anglo American Platinum Managed Operations</v>
          </cell>
          <cell r="D151">
            <v>2024</v>
          </cell>
          <cell r="E151" t="str">
            <v>Annual</v>
          </cell>
          <cell r="F151" t="str">
            <v>Hazardous incinerated4</v>
          </cell>
          <cell r="H151" t="str">
            <v>NUMBER</v>
          </cell>
          <cell r="I151" t="str">
            <v>Metric tons (t)</v>
          </cell>
          <cell r="J151" t="str">
            <v>BU</v>
          </cell>
          <cell r="K151" t="str">
            <v>Anglo American Platinum Managed Operations</v>
          </cell>
          <cell r="L151" t="str">
            <v>DUSTIN VANHELSDINGEN</v>
          </cell>
          <cell r="M151" t="str">
            <v>PIERRE PRINSLOO</v>
          </cell>
          <cell r="N151">
            <v>45675</v>
          </cell>
          <cell r="O151">
            <v>45902</v>
          </cell>
          <cell r="P151" t="str">
            <v>Not started</v>
          </cell>
          <cell r="Q151" t="str">
            <v>{"gri":["306-5-b-ii_2020.2"]}</v>
          </cell>
          <cell r="R151" t="str">
            <v>Environmental</v>
          </cell>
          <cell r="W151" t="str">
            <v>Non-mineral waste</v>
          </cell>
          <cell r="X151" t="str">
            <v>{"PGM":[]}</v>
          </cell>
          <cell r="Y151" t="str">
            <v>CONNECTED</v>
          </cell>
          <cell r="Z151" t="str">
            <v>Data Collection (PGM) (2024)</v>
          </cell>
          <cell r="AA151" t="str">
            <v>Non-mineral waste (Connected Metrics)</v>
          </cell>
        </row>
        <row r="152">
          <cell r="A152" t="str">
            <v>M88BU_Anglo American Platinum Managed Operations</v>
          </cell>
          <cell r="B152" t="str">
            <v>M88</v>
          </cell>
          <cell r="C152" t="str">
            <v>BU_Anglo American Platinum Managed Operations</v>
          </cell>
          <cell r="D152">
            <v>2024</v>
          </cell>
          <cell r="E152" t="str">
            <v>Annual</v>
          </cell>
          <cell r="F152" t="str">
            <v>Hazardous waste recycled (tonnes)</v>
          </cell>
          <cell r="H152" t="str">
            <v>NUMBER</v>
          </cell>
          <cell r="I152" t="str">
            <v>Metric tons (t)</v>
          </cell>
          <cell r="J152" t="str">
            <v>BU</v>
          </cell>
          <cell r="K152" t="str">
            <v>Anglo American Platinum Managed Operations</v>
          </cell>
          <cell r="L152" t="str">
            <v>DUSTIN VANHELSDINGEN</v>
          </cell>
          <cell r="M152" t="str">
            <v>PIERRE PRINSLOO</v>
          </cell>
          <cell r="N152">
            <v>45675</v>
          </cell>
          <cell r="O152">
            <v>45902</v>
          </cell>
          <cell r="P152" t="str">
            <v>Not started</v>
          </cell>
          <cell r="Q152" t="str">
            <v>{"gri":["306-5-b-iv_2020.2"]}</v>
          </cell>
          <cell r="R152" t="str">
            <v>Environmental</v>
          </cell>
          <cell r="W152" t="str">
            <v>Non-mineral waste</v>
          </cell>
          <cell r="X152" t="str">
            <v>{"PGM":[]}</v>
          </cell>
          <cell r="Y152" t="str">
            <v>CONNECTED</v>
          </cell>
          <cell r="Z152" t="str">
            <v>Data Collection (PGM) (2024)</v>
          </cell>
          <cell r="AA152" t="str">
            <v>Non-mineral waste (Connected Metrics)</v>
          </cell>
        </row>
        <row r="153">
          <cell r="A153" t="str">
            <v>M89BU_Anglo American Platinum Managed Operations</v>
          </cell>
          <cell r="B153" t="str">
            <v>M89</v>
          </cell>
          <cell r="C153" t="str">
            <v>BU_Anglo American Platinum Managed Operations</v>
          </cell>
          <cell r="D153">
            <v>2024</v>
          </cell>
          <cell r="E153" t="str">
            <v>Annual</v>
          </cell>
          <cell r="F153" t="str">
            <v>Hazardous waste reused (tonnes)</v>
          </cell>
          <cell r="H153" t="str">
            <v>NUMBER</v>
          </cell>
          <cell r="I153" t="str">
            <v>Metric tons (t)</v>
          </cell>
          <cell r="J153" t="str">
            <v>BU</v>
          </cell>
          <cell r="K153" t="str">
            <v>Anglo American Platinum Managed Operations</v>
          </cell>
          <cell r="L153" t="str">
            <v>DUSTIN VANHELSDINGEN</v>
          </cell>
          <cell r="M153" t="str">
            <v>PIERRE PRINSLOO</v>
          </cell>
          <cell r="N153">
            <v>45675</v>
          </cell>
          <cell r="O153">
            <v>45902</v>
          </cell>
          <cell r="P153" t="str">
            <v>Not started</v>
          </cell>
          <cell r="Q153" t="str">
            <v>{"gri":["306-5-b-iv_2020.2"]}</v>
          </cell>
          <cell r="R153" t="str">
            <v>Environmental</v>
          </cell>
          <cell r="W153" t="str">
            <v>Non-mineral waste</v>
          </cell>
          <cell r="X153" t="str">
            <v>{"PGM":[]}</v>
          </cell>
          <cell r="Y153" t="str">
            <v>CONNECTED</v>
          </cell>
          <cell r="Z153" t="str">
            <v>Data Collection (PGM) (2024)</v>
          </cell>
          <cell r="AA153" t="str">
            <v>Non-mineral waste (Connected Metrics)</v>
          </cell>
        </row>
        <row r="154">
          <cell r="A154" t="str">
            <v>M85BU_Anglo American Platinum Managed Operations</v>
          </cell>
          <cell r="B154" t="str">
            <v>M85</v>
          </cell>
          <cell r="C154" t="str">
            <v>BU_Anglo American Platinum Managed Operations</v>
          </cell>
          <cell r="D154">
            <v>2024</v>
          </cell>
          <cell r="E154" t="str">
            <v>Annual</v>
          </cell>
          <cell r="F154" t="str">
            <v>Non-Hazardous waste reused (tonnes)</v>
          </cell>
          <cell r="H154" t="str">
            <v>NUMBER</v>
          </cell>
          <cell r="I154" t="str">
            <v>Metric tons (t)</v>
          </cell>
          <cell r="J154" t="str">
            <v>BU</v>
          </cell>
          <cell r="K154" t="str">
            <v>Anglo American Platinum Managed Operations</v>
          </cell>
          <cell r="L154" t="str">
            <v>DUSTIN VANHELSDINGEN</v>
          </cell>
          <cell r="M154" t="str">
            <v>PIERRE PRINSLOO</v>
          </cell>
          <cell r="N154">
            <v>45675</v>
          </cell>
          <cell r="O154">
            <v>45902</v>
          </cell>
          <cell r="P154" t="str">
            <v>Not started</v>
          </cell>
          <cell r="Q154" t="str">
            <v>{"gri":["306-5-b-iv_2020.2"]}</v>
          </cell>
          <cell r="R154" t="str">
            <v>Environmental</v>
          </cell>
          <cell r="W154" t="str">
            <v>Non-mineral waste</v>
          </cell>
          <cell r="X154" t="str">
            <v>{"PGM":[]}</v>
          </cell>
          <cell r="Y154" t="str">
            <v>CONNECTED</v>
          </cell>
          <cell r="Z154" t="str">
            <v>Data Collection (PGM) (2024)</v>
          </cell>
          <cell r="AA154" t="str">
            <v>Non-mineral waste (Connected Metrics)</v>
          </cell>
        </row>
        <row r="155">
          <cell r="A155" t="str">
            <v>M84BU_Anglo American Platinum Managed Operations</v>
          </cell>
          <cell r="B155" t="str">
            <v>M84</v>
          </cell>
          <cell r="C155" t="str">
            <v>BU_Anglo American Platinum Managed Operations</v>
          </cell>
          <cell r="D155">
            <v>2024</v>
          </cell>
          <cell r="E155" t="str">
            <v>Annual</v>
          </cell>
          <cell r="F155" t="str">
            <v>Non-Hazardous waste recycled (tonnes)</v>
          </cell>
          <cell r="H155" t="str">
            <v>NUMBER</v>
          </cell>
          <cell r="I155" t="str">
            <v>Metric tons (t)</v>
          </cell>
          <cell r="J155" t="str">
            <v>BU</v>
          </cell>
          <cell r="K155" t="str">
            <v>Anglo American Platinum Managed Operations</v>
          </cell>
          <cell r="L155" t="str">
            <v>DUSTIN VANHELSDINGEN</v>
          </cell>
          <cell r="M155" t="str">
            <v>PIERRE PRINSLOO</v>
          </cell>
          <cell r="N155">
            <v>45675</v>
          </cell>
          <cell r="O155">
            <v>45902</v>
          </cell>
          <cell r="P155" t="str">
            <v>Not started</v>
          </cell>
          <cell r="Q155" t="str">
            <v>{"gri":["306-5-b-iv_2020.2"]}</v>
          </cell>
          <cell r="R155" t="str">
            <v>Environmental</v>
          </cell>
          <cell r="W155" t="str">
            <v>Non-mineral waste</v>
          </cell>
          <cell r="X155" t="str">
            <v>{"PGM":[]}</v>
          </cell>
          <cell r="Y155" t="str">
            <v>CONNECTED</v>
          </cell>
          <cell r="Z155" t="str">
            <v>Data Collection (PGM) (2024)</v>
          </cell>
          <cell r="AA155" t="str">
            <v>Non-mineral waste (Connected Metrics)</v>
          </cell>
        </row>
        <row r="156">
          <cell r="A156" t="str">
            <v>M86BU_Anglo American Platinum Managed Operations</v>
          </cell>
          <cell r="B156" t="str">
            <v>M86</v>
          </cell>
          <cell r="C156" t="str">
            <v>BU_Anglo American Platinum Managed Operations</v>
          </cell>
          <cell r="D156">
            <v>2024</v>
          </cell>
          <cell r="E156" t="str">
            <v>Annual</v>
          </cell>
          <cell r="F156" t="str">
            <v>Non-Hazardous incinerated5</v>
          </cell>
          <cell r="H156" t="str">
            <v>NUMBER</v>
          </cell>
          <cell r="I156" t="str">
            <v>Metric tons (t)</v>
          </cell>
          <cell r="J156" t="str">
            <v>BU</v>
          </cell>
          <cell r="K156" t="str">
            <v>Anglo American Platinum Managed Operations</v>
          </cell>
          <cell r="L156" t="str">
            <v>DUSTIN VANHELSDINGEN</v>
          </cell>
          <cell r="M156" t="str">
            <v>PIERRE PRINSLOO</v>
          </cell>
          <cell r="N156">
            <v>45675</v>
          </cell>
          <cell r="O156">
            <v>45902</v>
          </cell>
          <cell r="P156" t="str">
            <v>Not started</v>
          </cell>
          <cell r="Q156" t="str">
            <v>{"gri":["306-5-b-ii_2020.2"]}</v>
          </cell>
          <cell r="R156" t="str">
            <v>Environmental</v>
          </cell>
          <cell r="W156" t="str">
            <v>Non-mineral waste</v>
          </cell>
          <cell r="X156" t="str">
            <v>{"PGM":[]}</v>
          </cell>
          <cell r="Y156" t="str">
            <v>CONNECTED</v>
          </cell>
          <cell r="Z156" t="str">
            <v>Data Collection (PGM) (2024)</v>
          </cell>
          <cell r="AA156" t="str">
            <v>Non-mineral waste (Connected Metrics)</v>
          </cell>
        </row>
        <row r="157">
          <cell r="A157" t="str">
            <v>M87BU_Anglo American Platinum Managed Operations</v>
          </cell>
          <cell r="B157" t="str">
            <v>M87</v>
          </cell>
          <cell r="C157" t="str">
            <v>BU_Anglo American Platinum Managed Operations</v>
          </cell>
          <cell r="D157">
            <v>2024</v>
          </cell>
          <cell r="E157" t="str">
            <v>Annual</v>
          </cell>
          <cell r="F157" t="str">
            <v>Non-hazardous waste to legal landfill (tonnes)</v>
          </cell>
          <cell r="H157" t="str">
            <v>NUMBER</v>
          </cell>
          <cell r="I157" t="str">
            <v>Metric tons (t)</v>
          </cell>
          <cell r="J157" t="str">
            <v>BU</v>
          </cell>
          <cell r="K157" t="str">
            <v>Anglo American Platinum Managed Operations</v>
          </cell>
          <cell r="L157" t="str">
            <v>DUSTIN VANHELSDINGEN</v>
          </cell>
          <cell r="M157" t="str">
            <v>PIERRE PRINSLOO</v>
          </cell>
          <cell r="N157">
            <v>45675</v>
          </cell>
          <cell r="O157">
            <v>45902</v>
          </cell>
          <cell r="P157" t="str">
            <v>Not started</v>
          </cell>
          <cell r="Q157" t="str">
            <v>{"gri":["306-5-c-iii_2020.2"]}</v>
          </cell>
          <cell r="R157" t="str">
            <v>Environmental</v>
          </cell>
          <cell r="W157" t="str">
            <v>Non-mineral waste</v>
          </cell>
          <cell r="X157" t="str">
            <v>{"PGM":[]}</v>
          </cell>
          <cell r="Y157" t="str">
            <v>CONNECTED</v>
          </cell>
          <cell r="Z157" t="str">
            <v>Data Collection (PGM) (2024)</v>
          </cell>
          <cell r="AA157" t="str">
            <v>Non-mineral waste (Connected Metrics)</v>
          </cell>
        </row>
        <row r="158">
          <cell r="A158" t="str">
            <v>M125BU_Anglo American Platinum Managed Operations</v>
          </cell>
          <cell r="B158" t="str">
            <v>M125</v>
          </cell>
          <cell r="C158" t="str">
            <v>BU_Anglo American Platinum Managed Operations</v>
          </cell>
          <cell r="D158">
            <v>2024</v>
          </cell>
          <cell r="E158" t="str">
            <v>Annual</v>
          </cell>
          <cell r="F158" t="str">
            <v>SLB GHG Metrics: Total Scope 1 &amp; 2</v>
          </cell>
          <cell r="H158" t="str">
            <v>NUMBER</v>
          </cell>
          <cell r="I158" t="str">
            <v>Million metric tons carbon dioxide equivalents (MtCO₂-e)</v>
          </cell>
          <cell r="J158" t="str">
            <v>BU</v>
          </cell>
          <cell r="K158" t="str">
            <v>Anglo American Platinum Managed Operations</v>
          </cell>
          <cell r="L158" t="str">
            <v>DEBBIE BAUER</v>
          </cell>
          <cell r="M158" t="str">
            <v>JACO VISSER</v>
          </cell>
          <cell r="N158">
            <v>45675</v>
          </cell>
          <cell r="O158">
            <v>45902</v>
          </cell>
          <cell r="P158" t="str">
            <v>Not started</v>
          </cell>
          <cell r="Q158" t="str">
            <v>{}</v>
          </cell>
          <cell r="R158" t="str">
            <v>Environmental</v>
          </cell>
          <cell r="W158" t="str">
            <v>SLB GHG Metrics</v>
          </cell>
          <cell r="X158" t="str">
            <v>{"PGM":[]}</v>
          </cell>
          <cell r="Y158" t="str">
            <v>CONNECTED</v>
          </cell>
          <cell r="Z158" t="str">
            <v>Data Collection (PGM) (2024)</v>
          </cell>
          <cell r="AA158" t="str">
            <v>SLB GHG Metrics (Manual Capture)</v>
          </cell>
        </row>
        <row r="159">
          <cell r="A159" t="str">
            <v>M126BU_Anglo American Platinum Managed Operations</v>
          </cell>
          <cell r="B159" t="str">
            <v>M126</v>
          </cell>
          <cell r="C159" t="str">
            <v>BU_Anglo American Platinum Managed Operations</v>
          </cell>
          <cell r="D159">
            <v>2024</v>
          </cell>
          <cell r="E159" t="str">
            <v>Annual</v>
          </cell>
          <cell r="F159" t="str">
            <v>SLB GHG Metrics: Scope 2</v>
          </cell>
          <cell r="H159" t="str">
            <v>NUMBER</v>
          </cell>
          <cell r="I159" t="str">
            <v>Million metric tons carbon dioxide equivalents (MtCO₂-e)</v>
          </cell>
          <cell r="J159" t="str">
            <v>BU</v>
          </cell>
          <cell r="K159" t="str">
            <v>Anglo American Platinum Managed Operations</v>
          </cell>
          <cell r="L159" t="str">
            <v>DEBBIE BAUER</v>
          </cell>
          <cell r="M159" t="str">
            <v>JACO VISSER</v>
          </cell>
          <cell r="N159">
            <v>45675</v>
          </cell>
          <cell r="O159">
            <v>45902</v>
          </cell>
          <cell r="P159" t="str">
            <v>Not started</v>
          </cell>
          <cell r="Q159" t="str">
            <v>{}</v>
          </cell>
          <cell r="R159" t="str">
            <v>Environmental</v>
          </cell>
          <cell r="W159" t="str">
            <v>SLB GHG Metrics</v>
          </cell>
          <cell r="X159" t="str">
            <v>{"PGM":[]}</v>
          </cell>
          <cell r="Y159" t="str">
            <v>CONNECTED</v>
          </cell>
          <cell r="Z159" t="str">
            <v>Data Collection (PGM) (2024)</v>
          </cell>
          <cell r="AA159" t="str">
            <v>SLB GHG Metrics (Manual Capture)</v>
          </cell>
        </row>
        <row r="160">
          <cell r="A160" t="str">
            <v>M124BU_Anglo American Platinum Managed Operations</v>
          </cell>
          <cell r="B160" t="str">
            <v>M124</v>
          </cell>
          <cell r="C160" t="str">
            <v>BU_Anglo American Platinum Managed Operations</v>
          </cell>
          <cell r="D160">
            <v>2024</v>
          </cell>
          <cell r="E160" t="str">
            <v>Annual</v>
          </cell>
          <cell r="F160" t="str">
            <v>SLB GHG Metrics: % reduction on 2016 base year</v>
          </cell>
          <cell r="H160" t="str">
            <v>PERCENT</v>
          </cell>
          <cell r="I160" t="str">
            <v>Percentage - percentage - (Percentage)</v>
          </cell>
          <cell r="J160" t="str">
            <v>BU</v>
          </cell>
          <cell r="K160" t="str">
            <v>Anglo American Platinum Managed Operations</v>
          </cell>
          <cell r="L160" t="str">
            <v>DEBBIE BAUER</v>
          </cell>
          <cell r="M160" t="str">
            <v>JACO VISSER</v>
          </cell>
          <cell r="N160">
            <v>45675</v>
          </cell>
          <cell r="O160">
            <v>45902</v>
          </cell>
          <cell r="P160" t="str">
            <v>Not started</v>
          </cell>
          <cell r="Q160" t="str">
            <v>{}</v>
          </cell>
          <cell r="R160" t="str">
            <v>Environmental</v>
          </cell>
          <cell r="W160" t="str">
            <v>SLB GHG Metrics</v>
          </cell>
          <cell r="X160" t="str">
            <v>{"PGM":[]}</v>
          </cell>
          <cell r="Y160" t="str">
            <v>CONNECTED</v>
          </cell>
          <cell r="Z160" t="str">
            <v>Data Collection (PGM) (2024)</v>
          </cell>
          <cell r="AA160" t="str">
            <v>SLB GHG Metrics (Manual Capture)</v>
          </cell>
        </row>
        <row r="161">
          <cell r="A161" t="str">
            <v>M127BU_Anglo American Platinum Managed Operations</v>
          </cell>
          <cell r="B161" t="str">
            <v>M127</v>
          </cell>
          <cell r="C161" t="str">
            <v>BU_Anglo American Platinum Managed Operations</v>
          </cell>
          <cell r="D161">
            <v>2024</v>
          </cell>
          <cell r="E161" t="str">
            <v>Annual</v>
          </cell>
          <cell r="F161" t="str">
            <v>SLB GHG Metrics: Scope 1</v>
          </cell>
          <cell r="H161" t="str">
            <v>NUMBER</v>
          </cell>
          <cell r="I161" t="str">
            <v>Million metric tons carbon dioxide equivalents (MtCO₂-e)</v>
          </cell>
          <cell r="J161" t="str">
            <v>BU</v>
          </cell>
          <cell r="K161" t="str">
            <v>Anglo American Platinum Managed Operations</v>
          </cell>
          <cell r="L161" t="str">
            <v>DEBBIE BAUER</v>
          </cell>
          <cell r="M161" t="str">
            <v>JACO VISSER</v>
          </cell>
          <cell r="N161">
            <v>45675</v>
          </cell>
          <cell r="O161">
            <v>45902</v>
          </cell>
          <cell r="P161" t="str">
            <v>Not started</v>
          </cell>
          <cell r="Q161" t="str">
            <v>{}</v>
          </cell>
          <cell r="R161" t="str">
            <v>Environmental</v>
          </cell>
          <cell r="W161" t="str">
            <v>SLB GHG Metrics</v>
          </cell>
          <cell r="X161" t="str">
            <v>{"PGM":[]}</v>
          </cell>
          <cell r="Y161" t="str">
            <v>CONNECTED</v>
          </cell>
          <cell r="Z161" t="str">
            <v>Data Collection (PGM) (2024)</v>
          </cell>
          <cell r="AA161" t="str">
            <v>SLB GHG Metrics (Manual Capture)</v>
          </cell>
        </row>
        <row r="162">
          <cell r="A162" t="str">
            <v>M136BU_Anglo American Platinum Managed Operations</v>
          </cell>
          <cell r="B162" t="str">
            <v>M136</v>
          </cell>
          <cell r="C162" t="str">
            <v>BU_Anglo American Platinum Managed Operations</v>
          </cell>
          <cell r="D162">
            <v>2024</v>
          </cell>
          <cell r="E162" t="str">
            <v>Annual</v>
          </cell>
          <cell r="F162" t="str">
            <v>Sources of Scope 3 emissions (Mt CO2e): Scope 3 emissions: Employee Commuting/Travel</v>
          </cell>
          <cell r="H162" t="str">
            <v>NUMBER</v>
          </cell>
          <cell r="I162" t="str">
            <v>Million metric tons carbon dioxide equivalents (MtCO₂-e)</v>
          </cell>
          <cell r="J162" t="str">
            <v>BU</v>
          </cell>
          <cell r="K162" t="str">
            <v>Anglo American Platinum Managed Operations</v>
          </cell>
          <cell r="L162" t="str">
            <v>DEBBIE BAUER</v>
          </cell>
          <cell r="M162" t="str">
            <v>JACO VISSER</v>
          </cell>
          <cell r="N162">
            <v>45675</v>
          </cell>
          <cell r="O162">
            <v>45902</v>
          </cell>
          <cell r="P162" t="str">
            <v>Not started</v>
          </cell>
          <cell r="Q162" t="str">
            <v>{"gri":["305-3_2016.2"]}</v>
          </cell>
          <cell r="R162" t="str">
            <v>Environmental</v>
          </cell>
          <cell r="W162" t="str">
            <v>Source of Scope 3 Emmissions</v>
          </cell>
          <cell r="X162" t="str">
            <v>{"PGM":[]}</v>
          </cell>
          <cell r="Y162" t="str">
            <v>CONNECTED</v>
          </cell>
          <cell r="Z162" t="str">
            <v>Data Collection (PGM) (2024)</v>
          </cell>
          <cell r="AA162" t="str">
            <v>Source of Scope 3 Emmissions (Manual Capture)</v>
          </cell>
        </row>
        <row r="163">
          <cell r="A163" t="str">
            <v>M128BU_Anglo American Platinum Managed Operations</v>
          </cell>
          <cell r="B163" t="str">
            <v>M128</v>
          </cell>
          <cell r="C163" t="str">
            <v>BU_Anglo American Platinum Managed Operations</v>
          </cell>
          <cell r="D163">
            <v>2024</v>
          </cell>
          <cell r="E163" t="str">
            <v>Annual</v>
          </cell>
          <cell r="F163" t="str">
            <v>Sources of Scope 3 emissions (Mt CO2e): Scope 3 emissions: Total Scope 3</v>
          </cell>
          <cell r="H163" t="str">
            <v>NUMBER</v>
          </cell>
          <cell r="I163" t="str">
            <v>Million metric tons carbon dioxide equivalents (MtCO₂-e)</v>
          </cell>
          <cell r="J163" t="str">
            <v>BU</v>
          </cell>
          <cell r="K163" t="str">
            <v>Anglo American Platinum Managed Operations</v>
          </cell>
          <cell r="L163" t="str">
            <v>DEBBIE BAUER</v>
          </cell>
          <cell r="M163" t="str">
            <v>JACO VISSER</v>
          </cell>
          <cell r="N163">
            <v>45675</v>
          </cell>
          <cell r="O163">
            <v>45902</v>
          </cell>
          <cell r="P163" t="str">
            <v>Not started</v>
          </cell>
          <cell r="Q163" t="str">
            <v>{"gri":["305-3_2016.2"]}</v>
          </cell>
          <cell r="R163" t="str">
            <v>Environmental</v>
          </cell>
          <cell r="W163" t="str">
            <v>Source of Scope 3 Emmissions</v>
          </cell>
          <cell r="X163" t="str">
            <v>{"PGM":[]}</v>
          </cell>
          <cell r="Y163" t="str">
            <v>CONNECTED</v>
          </cell>
          <cell r="Z163" t="str">
            <v>Data Collection (PGM) (2024)</v>
          </cell>
          <cell r="AA163" t="str">
            <v>Source of Scope 3 Emmissions (Manual Capture)</v>
          </cell>
        </row>
        <row r="164">
          <cell r="A164" t="str">
            <v>M142BU_Anglo American Platinum Managed Operations</v>
          </cell>
          <cell r="B164" t="str">
            <v>M142</v>
          </cell>
          <cell r="C164" t="str">
            <v>BU_Anglo American Platinum Managed Operations</v>
          </cell>
          <cell r="D164">
            <v>2024</v>
          </cell>
          <cell r="E164" t="str">
            <v>Annual</v>
          </cell>
          <cell r="F164" t="str">
            <v>Sources of Scope 3 emissions (Mt CO2e): Scope 3 emissions: Purchased goods and services</v>
          </cell>
          <cell r="H164" t="str">
            <v>NUMBER</v>
          </cell>
          <cell r="I164" t="str">
            <v>Million metric tons carbon dioxide equivalents (MtCO₂-e)</v>
          </cell>
          <cell r="J164" t="str">
            <v>BU</v>
          </cell>
          <cell r="K164" t="str">
            <v>Anglo American Platinum Managed Operations</v>
          </cell>
          <cell r="L164" t="str">
            <v>DEBBIE BAUER</v>
          </cell>
          <cell r="M164" t="str">
            <v>JACO VISSER</v>
          </cell>
          <cell r="N164">
            <v>45675</v>
          </cell>
          <cell r="O164">
            <v>45902</v>
          </cell>
          <cell r="P164" t="str">
            <v>Not started</v>
          </cell>
          <cell r="Q164" t="str">
            <v>{"gri":["305-3_2016.2"]}</v>
          </cell>
          <cell r="R164" t="str">
            <v>Environmental</v>
          </cell>
          <cell r="W164" t="str">
            <v>Source of Scope 3 Emmissions</v>
          </cell>
          <cell r="X164" t="str">
            <v>{"PGM":[]}</v>
          </cell>
          <cell r="Y164" t="str">
            <v>CONNECTED</v>
          </cell>
          <cell r="Z164" t="str">
            <v>Data Collection (PGM) (2024)</v>
          </cell>
          <cell r="AA164" t="str">
            <v>Source of Scope 3 Emmissions (Manual Capture)</v>
          </cell>
        </row>
        <row r="165">
          <cell r="A165" t="str">
            <v>M140BU_Anglo American Platinum Managed Operations</v>
          </cell>
          <cell r="B165" t="str">
            <v>M140</v>
          </cell>
          <cell r="C165" t="str">
            <v>BU_Anglo American Platinum Managed Operations</v>
          </cell>
          <cell r="D165">
            <v>2024</v>
          </cell>
          <cell r="E165" t="str">
            <v>Annual</v>
          </cell>
          <cell r="F165" t="str">
            <v>Sources of Scope 3 emissions (Mt CO2e): Scope 3 emissions: Fuel and energy related activities (notincluded in Scope 1 or 2)</v>
          </cell>
          <cell r="H165" t="str">
            <v>NUMBER</v>
          </cell>
          <cell r="I165" t="str">
            <v>Million metric tons carbon dioxide equivalents (MtCO₂-e)</v>
          </cell>
          <cell r="J165" t="str">
            <v>BU</v>
          </cell>
          <cell r="K165" t="str">
            <v>Anglo American Platinum Managed Operations</v>
          </cell>
          <cell r="L165" t="str">
            <v>DEBBIE BAUER</v>
          </cell>
          <cell r="M165" t="str">
            <v>JACO VISSER</v>
          </cell>
          <cell r="N165">
            <v>45675</v>
          </cell>
          <cell r="O165">
            <v>45902</v>
          </cell>
          <cell r="P165" t="str">
            <v>Not started</v>
          </cell>
          <cell r="Q165" t="str">
            <v>{"gri":["305-3_2016.2"]}</v>
          </cell>
          <cell r="R165" t="str">
            <v>Environmental</v>
          </cell>
          <cell r="W165" t="str">
            <v>Source of Scope 3 Emmissions</v>
          </cell>
          <cell r="X165" t="str">
            <v>{"PGM":[]}</v>
          </cell>
          <cell r="Y165" t="str">
            <v>CONNECTED</v>
          </cell>
          <cell r="Z165" t="str">
            <v>Data Collection (PGM) (2024)</v>
          </cell>
          <cell r="AA165" t="str">
            <v>Source of Scope 3 Emmissions (Manual Capture)</v>
          </cell>
        </row>
        <row r="166">
          <cell r="A166" t="str">
            <v>M132BU_Anglo American Platinum Managed Operations</v>
          </cell>
          <cell r="B166" t="str">
            <v>M132</v>
          </cell>
          <cell r="C166" t="str">
            <v>BU_Anglo American Platinum Managed Operations</v>
          </cell>
          <cell r="D166">
            <v>2024</v>
          </cell>
          <cell r="E166" t="str">
            <v>Annual</v>
          </cell>
          <cell r="F166" t="str">
            <v>Sources of Scope 3 emissions (Mt CO2e): Scope 3 emissions: End-of-life treatment of sold products</v>
          </cell>
          <cell r="H166" t="str">
            <v>NUMBER</v>
          </cell>
          <cell r="I166" t="str">
            <v>Million metric tons carbon dioxide equivalents (MtCO₂-e)</v>
          </cell>
          <cell r="J166" t="str">
            <v>BU</v>
          </cell>
          <cell r="K166" t="str">
            <v>Anglo American Platinum Managed Operations</v>
          </cell>
          <cell r="L166" t="str">
            <v>DEBBIE BAUER</v>
          </cell>
          <cell r="M166" t="str">
            <v>JACO VISSER</v>
          </cell>
          <cell r="N166">
            <v>45675</v>
          </cell>
          <cell r="O166">
            <v>45902</v>
          </cell>
          <cell r="P166" t="str">
            <v>Not started</v>
          </cell>
          <cell r="Q166" t="str">
            <v>{"gri":["305-3_2016.2"]}</v>
          </cell>
          <cell r="R166" t="str">
            <v>Environmental</v>
          </cell>
          <cell r="W166" t="str">
            <v>Source of Scope 3 Emmissions</v>
          </cell>
          <cell r="X166" t="str">
            <v>{"PGM":[]}</v>
          </cell>
          <cell r="Y166" t="str">
            <v>CONNECTED</v>
          </cell>
          <cell r="Z166" t="str">
            <v>Data Collection (PGM) (2024)</v>
          </cell>
          <cell r="AA166" t="str">
            <v>Source of Scope 3 Emmissions (Manual Capture)</v>
          </cell>
        </row>
        <row r="167">
          <cell r="A167" t="str">
            <v>M129BU_Anglo American Platinum Managed Operations</v>
          </cell>
          <cell r="B167" t="str">
            <v>M129</v>
          </cell>
          <cell r="C167" t="str">
            <v>BU_Anglo American Platinum Managed Operations</v>
          </cell>
          <cell r="D167">
            <v>2024</v>
          </cell>
          <cell r="E167" t="str">
            <v>Annual</v>
          </cell>
          <cell r="F167" t="str">
            <v>Sources of Scope 3 emissions (Mt CO2e): Scope 3 emissions: Investments</v>
          </cell>
          <cell r="H167" t="str">
            <v>NUMBER</v>
          </cell>
          <cell r="I167" t="str">
            <v>Million metric tons carbon dioxide equivalents (MtCO₂-e)</v>
          </cell>
          <cell r="J167" t="str">
            <v>BU</v>
          </cell>
          <cell r="K167" t="str">
            <v>Anglo American Platinum Managed Operations</v>
          </cell>
          <cell r="L167" t="str">
            <v>DEBBIE BAUER</v>
          </cell>
          <cell r="M167" t="str">
            <v>JACO VISSER</v>
          </cell>
          <cell r="N167">
            <v>45675</v>
          </cell>
          <cell r="O167">
            <v>45902</v>
          </cell>
          <cell r="P167" t="str">
            <v>Not started</v>
          </cell>
          <cell r="Q167" t="str">
            <v>{"gri":["305-3_2016.2"]}</v>
          </cell>
          <cell r="R167" t="str">
            <v>Environmental</v>
          </cell>
          <cell r="W167" t="str">
            <v>Source of Scope 3 Emmissions</v>
          </cell>
          <cell r="X167" t="str">
            <v>{"PGM":[]}</v>
          </cell>
          <cell r="Y167" t="str">
            <v>CONNECTED</v>
          </cell>
          <cell r="Z167" t="str">
            <v>Data Collection (PGM) (2024)</v>
          </cell>
          <cell r="AA167" t="str">
            <v>Source of Scope 3 Emmissions (Manual Capture)</v>
          </cell>
        </row>
        <row r="168">
          <cell r="A168" t="str">
            <v>M135BU_Anglo American Platinum Managed Operations</v>
          </cell>
          <cell r="B168" t="str">
            <v>M135</v>
          </cell>
          <cell r="C168" t="str">
            <v>BU_Anglo American Platinum Managed Operations</v>
          </cell>
          <cell r="D168">
            <v>2024</v>
          </cell>
          <cell r="E168" t="str">
            <v>Annual</v>
          </cell>
          <cell r="F168" t="str">
            <v>Sources of Scope 3 emissions (Mt CO2e): Scope 3 emissions: Upstream leased assets</v>
          </cell>
          <cell r="H168" t="str">
            <v>NUMBER</v>
          </cell>
          <cell r="I168" t="str">
            <v>Million metric tons carbon dioxide equivalents (MtCO₂-e)</v>
          </cell>
          <cell r="J168" t="str">
            <v>BU</v>
          </cell>
          <cell r="K168" t="str">
            <v>Anglo American Platinum Managed Operations</v>
          </cell>
          <cell r="L168" t="str">
            <v>DEBBIE BAUER</v>
          </cell>
          <cell r="M168" t="str">
            <v>JACO VISSER</v>
          </cell>
          <cell r="N168">
            <v>45675</v>
          </cell>
          <cell r="O168">
            <v>45902</v>
          </cell>
          <cell r="P168" t="str">
            <v>Not started</v>
          </cell>
          <cell r="Q168" t="str">
            <v>{"gri":["305-3_2016.2"]}</v>
          </cell>
          <cell r="R168" t="str">
            <v>Environmental</v>
          </cell>
          <cell r="W168" t="str">
            <v>Source of Scope 3 Emmissions</v>
          </cell>
          <cell r="X168" t="str">
            <v>{"PGM":[]}</v>
          </cell>
          <cell r="Y168" t="str">
            <v>CONNECTED</v>
          </cell>
          <cell r="Z168" t="str">
            <v>Data Collection (PGM) (2024)</v>
          </cell>
          <cell r="AA168" t="str">
            <v>Source of Scope 3 Emmissions (Manual Capture)</v>
          </cell>
        </row>
        <row r="169">
          <cell r="A169" t="str">
            <v>M133BU_Anglo American Platinum Managed Operations</v>
          </cell>
          <cell r="B169" t="str">
            <v>M133</v>
          </cell>
          <cell r="C169" t="str">
            <v>BU_Anglo American Platinum Managed Operations</v>
          </cell>
          <cell r="D169">
            <v>2024</v>
          </cell>
          <cell r="E169" t="str">
            <v>Annual</v>
          </cell>
          <cell r="F169" t="str">
            <v>Sources of Scope 3 emissions (Mt CO2e): Scope 3 emissions: Use of sold products</v>
          </cell>
          <cell r="H169" t="str">
            <v>NUMBER</v>
          </cell>
          <cell r="I169" t="str">
            <v>Million metric tons carbon dioxide equivalents (MtCO₂-e)</v>
          </cell>
          <cell r="J169" t="str">
            <v>BU</v>
          </cell>
          <cell r="K169" t="str">
            <v>Anglo American Platinum Managed Operations</v>
          </cell>
          <cell r="L169" t="str">
            <v>DEBBIE BAUER</v>
          </cell>
          <cell r="M169" t="str">
            <v>JACO VISSER</v>
          </cell>
          <cell r="N169">
            <v>45675</v>
          </cell>
          <cell r="O169">
            <v>45902</v>
          </cell>
          <cell r="P169" t="str">
            <v>Not started</v>
          </cell>
          <cell r="Q169" t="str">
            <v>{"gri":["305-3_2016.2"]}</v>
          </cell>
          <cell r="R169" t="str">
            <v>Environmental</v>
          </cell>
          <cell r="W169" t="str">
            <v>Source of Scope 3 Emmissions</v>
          </cell>
          <cell r="X169" t="str">
            <v>{"PGM":[]}</v>
          </cell>
          <cell r="Y169" t="str">
            <v>CONNECTED</v>
          </cell>
          <cell r="Z169" t="str">
            <v>Data Collection (PGM) (2024)</v>
          </cell>
          <cell r="AA169" t="str">
            <v>Source of Scope 3 Emmissions (Manual Capture)</v>
          </cell>
        </row>
        <row r="170">
          <cell r="A170" t="str">
            <v>M131BU_Anglo American Platinum Managed Operations</v>
          </cell>
          <cell r="B170" t="str">
            <v>M131</v>
          </cell>
          <cell r="C170" t="str">
            <v>BU_Anglo American Platinum Managed Operations</v>
          </cell>
          <cell r="D170">
            <v>2024</v>
          </cell>
          <cell r="E170" t="str">
            <v>Annual</v>
          </cell>
          <cell r="F170" t="str">
            <v>Sources of Scope 3 emissions (Mt CO2e): Scope 3 emissions: Downstream leased assets</v>
          </cell>
          <cell r="H170" t="str">
            <v>NUMBER</v>
          </cell>
          <cell r="I170" t="str">
            <v>Million metric tons carbon dioxide equivalents (MtCO₂-e)</v>
          </cell>
          <cell r="J170" t="str">
            <v>BU</v>
          </cell>
          <cell r="K170" t="str">
            <v>Anglo American Platinum Managed Operations</v>
          </cell>
          <cell r="L170" t="str">
            <v>DEBBIE BAUER</v>
          </cell>
          <cell r="M170" t="str">
            <v>JACO VISSER</v>
          </cell>
          <cell r="N170">
            <v>45675</v>
          </cell>
          <cell r="O170">
            <v>45902</v>
          </cell>
          <cell r="P170" t="str">
            <v>Not started</v>
          </cell>
          <cell r="Q170" t="str">
            <v>{"gri":["305-3_2016.2"]}</v>
          </cell>
          <cell r="R170" t="str">
            <v>Environmental</v>
          </cell>
          <cell r="W170" t="str">
            <v>Source of Scope 3 Emmissions</v>
          </cell>
          <cell r="X170" t="str">
            <v>{"PGM":[]}</v>
          </cell>
          <cell r="Y170" t="str">
            <v>CONNECTED</v>
          </cell>
          <cell r="Z170" t="str">
            <v>Data Collection (PGM) (2024)</v>
          </cell>
          <cell r="AA170" t="str">
            <v>Source of Scope 3 Emmissions (Manual Capture)</v>
          </cell>
        </row>
        <row r="171">
          <cell r="A171" t="str">
            <v>M130BU_Anglo American Platinum Managed Operations</v>
          </cell>
          <cell r="B171" t="str">
            <v>M130</v>
          </cell>
          <cell r="C171" t="str">
            <v>BU_Anglo American Platinum Managed Operations</v>
          </cell>
          <cell r="D171">
            <v>2024</v>
          </cell>
          <cell r="E171" t="str">
            <v>Annual</v>
          </cell>
          <cell r="F171" t="str">
            <v>Sources of Scope 3 emissions (Mt CO2e): Scope 3 emissions: Franchises</v>
          </cell>
          <cell r="H171" t="str">
            <v>NUMBER</v>
          </cell>
          <cell r="I171" t="str">
            <v>Million metric tons carbon dioxide equivalents (MtCO₂-e)</v>
          </cell>
          <cell r="J171" t="str">
            <v>BU</v>
          </cell>
          <cell r="K171" t="str">
            <v>Anglo American Platinum Managed Operations</v>
          </cell>
          <cell r="L171" t="str">
            <v>JACO VISSER</v>
          </cell>
          <cell r="M171" t="str">
            <v>JACO VISSER</v>
          </cell>
          <cell r="N171">
            <v>45675</v>
          </cell>
          <cell r="O171">
            <v>45902</v>
          </cell>
          <cell r="P171" t="str">
            <v>Not started</v>
          </cell>
          <cell r="Q171" t="str">
            <v>{"gri":["305-3_2016.2"]}</v>
          </cell>
          <cell r="R171" t="str">
            <v>Environmental</v>
          </cell>
          <cell r="W171" t="str">
            <v>Source of Scope 3 Emmissions</v>
          </cell>
          <cell r="X171" t="str">
            <v>{"PGM":[]}</v>
          </cell>
          <cell r="Y171" t="str">
            <v>CONNECTED</v>
          </cell>
          <cell r="Z171" t="str">
            <v>Data Collection (PGM) (2024)</v>
          </cell>
          <cell r="AA171" t="str">
            <v>Source of Scope 3 Emmissions (Manual Capture)</v>
          </cell>
        </row>
        <row r="172">
          <cell r="A172" t="str">
            <v>M138BU_Anglo American Platinum Managed Operations</v>
          </cell>
          <cell r="B172" t="str">
            <v>M138</v>
          </cell>
          <cell r="C172" t="str">
            <v>BU_Anglo American Platinum Managed Operations</v>
          </cell>
          <cell r="D172">
            <v>2024</v>
          </cell>
          <cell r="E172" t="str">
            <v>Annual</v>
          </cell>
          <cell r="F172" t="str">
            <v>Sources of Scope 3 emissions (Mt CO2e): Scope 3 emissions: Waste generated in operations</v>
          </cell>
          <cell r="H172" t="str">
            <v>NUMBER</v>
          </cell>
          <cell r="I172" t="str">
            <v>Million metric tons carbon dioxide equivalents (MtCO₂-e)</v>
          </cell>
          <cell r="J172" t="str">
            <v>BU</v>
          </cell>
          <cell r="K172" t="str">
            <v>Anglo American Platinum Managed Operations</v>
          </cell>
          <cell r="L172" t="str">
            <v>DEBBIE BAUER</v>
          </cell>
          <cell r="M172" t="str">
            <v>JACO VISSER</v>
          </cell>
          <cell r="N172">
            <v>45675</v>
          </cell>
          <cell r="O172">
            <v>45902</v>
          </cell>
          <cell r="P172" t="str">
            <v>Not started</v>
          </cell>
          <cell r="Q172" t="str">
            <v>{"gri":["305-3_2016.2"]}</v>
          </cell>
          <cell r="R172" t="str">
            <v>Environmental</v>
          </cell>
          <cell r="W172" t="str">
            <v>Source of Scope 3 Emmissions</v>
          </cell>
          <cell r="X172" t="str">
            <v>{"PGM":[]}</v>
          </cell>
          <cell r="Y172" t="str">
            <v>CONNECTED</v>
          </cell>
          <cell r="Z172" t="str">
            <v>Data Collection (PGM) (2024)</v>
          </cell>
          <cell r="AA172" t="str">
            <v>Source of Scope 3 Emmissions (Manual Capture)</v>
          </cell>
        </row>
        <row r="173">
          <cell r="A173" t="str">
            <v>M134BU_Anglo American Platinum Managed Operations</v>
          </cell>
          <cell r="B173" t="str">
            <v>M134</v>
          </cell>
          <cell r="C173" t="str">
            <v>BU_Anglo American Platinum Managed Operations</v>
          </cell>
          <cell r="D173">
            <v>2024</v>
          </cell>
          <cell r="E173" t="str">
            <v>Annual</v>
          </cell>
          <cell r="F173" t="str">
            <v>Sources of Scope 3 emissions (Mt CO2e): Scope 3 emissions: Processing of sold products</v>
          </cell>
          <cell r="H173" t="str">
            <v>NUMBER</v>
          </cell>
          <cell r="I173" t="str">
            <v>Million metric tons carbon dioxide equivalents (MtCO₂-e)</v>
          </cell>
          <cell r="J173" t="str">
            <v>BU</v>
          </cell>
          <cell r="K173" t="str">
            <v>Anglo American Platinum Managed Operations</v>
          </cell>
          <cell r="L173" t="str">
            <v>DEBBIE BAUER</v>
          </cell>
          <cell r="M173" t="str">
            <v>JACO VISSER</v>
          </cell>
          <cell r="N173">
            <v>45675</v>
          </cell>
          <cell r="O173">
            <v>45902</v>
          </cell>
          <cell r="P173" t="str">
            <v>Not started</v>
          </cell>
          <cell r="Q173" t="str">
            <v>{"gri":["305-3_2016.2"]}</v>
          </cell>
          <cell r="R173" t="str">
            <v>Environmental</v>
          </cell>
          <cell r="W173" t="str">
            <v>Source of Scope 3 Emmissions</v>
          </cell>
          <cell r="X173" t="str">
            <v>{"PGM":[]}</v>
          </cell>
          <cell r="Y173" t="str">
            <v>CONNECTED</v>
          </cell>
          <cell r="Z173" t="str">
            <v>Data Collection (PGM) (2024)</v>
          </cell>
          <cell r="AA173" t="str">
            <v>Source of Scope 3 Emmissions (Manual Capture)</v>
          </cell>
        </row>
        <row r="174">
          <cell r="A174" t="str">
            <v>M141BU_Anglo American Platinum Managed Operations</v>
          </cell>
          <cell r="B174" t="str">
            <v>M141</v>
          </cell>
          <cell r="C174" t="str">
            <v>BU_Anglo American Platinum Managed Operations</v>
          </cell>
          <cell r="D174">
            <v>2024</v>
          </cell>
          <cell r="E174" t="str">
            <v>Annual</v>
          </cell>
          <cell r="F174" t="str">
            <v>Sources of Scope 3 emissions (Mt CO2e): Scope 3 emissions: Capital goods</v>
          </cell>
          <cell r="H174" t="str">
            <v>NUMBER</v>
          </cell>
          <cell r="I174" t="str">
            <v>Million metric tons carbon dioxide equivalents (MtCO₂-e)</v>
          </cell>
          <cell r="J174" t="str">
            <v>BU</v>
          </cell>
          <cell r="K174" t="str">
            <v>Anglo American Platinum Managed Operations</v>
          </cell>
          <cell r="L174" t="str">
            <v>DEBBIE BAUER</v>
          </cell>
          <cell r="M174" t="str">
            <v>JACO VISSER</v>
          </cell>
          <cell r="N174">
            <v>45675</v>
          </cell>
          <cell r="O174">
            <v>45902</v>
          </cell>
          <cell r="P174" t="str">
            <v>Not started</v>
          </cell>
          <cell r="Q174" t="str">
            <v>{"gri":["305-3_2016.2"]}</v>
          </cell>
          <cell r="R174" t="str">
            <v>Environmental</v>
          </cell>
          <cell r="W174" t="str">
            <v>Source of Scope 3 Emmissions</v>
          </cell>
          <cell r="X174" t="str">
            <v>{"PGM":[]}</v>
          </cell>
          <cell r="Y174" t="str">
            <v>CONNECTED</v>
          </cell>
          <cell r="Z174" t="str">
            <v>Data Collection (PGM) (2024)</v>
          </cell>
          <cell r="AA174" t="str">
            <v>Source of Scope 3 Emmissions (Manual Capture)</v>
          </cell>
        </row>
        <row r="175">
          <cell r="A175" t="str">
            <v>M137BU_Anglo American Platinum Managed Operations</v>
          </cell>
          <cell r="B175" t="str">
            <v>M137</v>
          </cell>
          <cell r="C175" t="str">
            <v>BU_Anglo American Platinum Managed Operations</v>
          </cell>
          <cell r="D175">
            <v>2024</v>
          </cell>
          <cell r="E175" t="str">
            <v>Annual</v>
          </cell>
          <cell r="F175" t="str">
            <v>Sources of Scope 3 emissions (Mt CO2e): Scope 3 emissions: Business travel</v>
          </cell>
          <cell r="H175" t="str">
            <v>NUMBER</v>
          </cell>
          <cell r="I175" t="str">
            <v>Million metric tons carbon dioxide equivalents (MtCO₂-e)</v>
          </cell>
          <cell r="J175" t="str">
            <v>BU</v>
          </cell>
          <cell r="K175" t="str">
            <v>Anglo American Platinum Managed Operations</v>
          </cell>
          <cell r="L175" t="str">
            <v>JACO VISSER</v>
          </cell>
          <cell r="M175" t="str">
            <v>JACO VISSER</v>
          </cell>
          <cell r="N175">
            <v>45675</v>
          </cell>
          <cell r="O175">
            <v>45902</v>
          </cell>
          <cell r="P175" t="str">
            <v>Not started</v>
          </cell>
          <cell r="Q175" t="str">
            <v>{"gri":["305-3_2016.2"]}</v>
          </cell>
          <cell r="R175" t="str">
            <v>Environmental</v>
          </cell>
          <cell r="W175" t="str">
            <v>Source of Scope 3 Emmissions</v>
          </cell>
          <cell r="X175" t="str">
            <v>{"PGM":[]}</v>
          </cell>
          <cell r="Y175" t="str">
            <v>CONNECTED</v>
          </cell>
          <cell r="Z175" t="str">
            <v>Data Collection (PGM) (2024)</v>
          </cell>
          <cell r="AA175" t="str">
            <v>Source of Scope 3 Emmissions (Manual Capture)</v>
          </cell>
        </row>
        <row r="176">
          <cell r="A176" t="str">
            <v>M139BU_Anglo American Platinum Managed Operations</v>
          </cell>
          <cell r="B176" t="str">
            <v>M139</v>
          </cell>
          <cell r="C176" t="str">
            <v>BU_Anglo American Platinum Managed Operations</v>
          </cell>
          <cell r="D176">
            <v>2024</v>
          </cell>
          <cell r="E176" t="str">
            <v>Annual</v>
          </cell>
          <cell r="F176" t="str">
            <v>Sources of Scope 3 emissions (Mt CO2e): Scope 3 emissions: Up/Downstream transport and distribution</v>
          </cell>
          <cell r="H176" t="str">
            <v>NUMBER</v>
          </cell>
          <cell r="I176" t="str">
            <v>Million metric tons carbon dioxide equivalents (MtCO₂-e)</v>
          </cell>
          <cell r="J176" t="str">
            <v>BU</v>
          </cell>
          <cell r="K176" t="str">
            <v>Anglo American Platinum Managed Operations</v>
          </cell>
          <cell r="L176" t="str">
            <v>DEBBIE BAUER</v>
          </cell>
          <cell r="M176" t="str">
            <v>JACO VISSER</v>
          </cell>
          <cell r="N176">
            <v>45675</v>
          </cell>
          <cell r="O176">
            <v>45902</v>
          </cell>
          <cell r="P176" t="str">
            <v>Not started</v>
          </cell>
          <cell r="Q176" t="str">
            <v>{"gri":["305-3_2016.2"]}</v>
          </cell>
          <cell r="R176" t="str">
            <v>Environmental</v>
          </cell>
          <cell r="W176" t="str">
            <v>Source of Scope 3 Emmissions</v>
          </cell>
          <cell r="X176" t="str">
            <v>{"PGM":[]}</v>
          </cell>
          <cell r="Y176" t="str">
            <v>CONNECTED</v>
          </cell>
          <cell r="Z176" t="str">
            <v>Data Collection (PGM) (2024)</v>
          </cell>
          <cell r="AA176" t="str">
            <v>Source of Scope 3 Emmissions (Manual Capture)</v>
          </cell>
        </row>
        <row r="177">
          <cell r="A177" t="str">
            <v>M647BU_Anglo American Platinum Managed Operations</v>
          </cell>
          <cell r="B177" t="str">
            <v>M647</v>
          </cell>
          <cell r="C177" t="str">
            <v>BU_Anglo American Platinum Managed Operations</v>
          </cell>
          <cell r="D177">
            <v>2024</v>
          </cell>
          <cell r="E177" t="str">
            <v>Annual</v>
          </cell>
          <cell r="F177" t="str">
            <v>Board diversity: Board members more than 50 years of age (%)</v>
          </cell>
          <cell r="H177" t="str">
            <v>NUMBER</v>
          </cell>
          <cell r="J177" t="str">
            <v>BU</v>
          </cell>
          <cell r="K177" t="str">
            <v>Anglo American Platinum Managed Operations</v>
          </cell>
          <cell r="L177" t="str">
            <v>JULIA SWANEPOEL</v>
          </cell>
          <cell r="M177" t="str">
            <v>JULIA SWANEPOEL</v>
          </cell>
          <cell r="N177">
            <v>45675</v>
          </cell>
          <cell r="O177">
            <v>45902</v>
          </cell>
          <cell r="P177" t="str">
            <v>Not started</v>
          </cell>
          <cell r="Q177" t="str">
            <v>{"gri":["2-9-c_2021"]}</v>
          </cell>
          <cell r="R177" t="str">
            <v>Governance</v>
          </cell>
          <cell r="W177" t="str">
            <v>Board Composition</v>
          </cell>
          <cell r="X177" t="str">
            <v>{"PGM":[]}</v>
          </cell>
          <cell r="Y177" t="str">
            <v>CONNECTED</v>
          </cell>
          <cell r="Z177" t="str">
            <v>Data Collection (PGM) (2024)</v>
          </cell>
          <cell r="AA177" t="str">
            <v>Board Composition (Manual Capture)</v>
          </cell>
        </row>
        <row r="178">
          <cell r="A178" t="str">
            <v>M643BU_Anglo American Platinum Managed Operations</v>
          </cell>
          <cell r="B178" t="str">
            <v>M643</v>
          </cell>
          <cell r="C178" t="str">
            <v>BU_Anglo American Platinum Managed Operations</v>
          </cell>
          <cell r="D178">
            <v>2024</v>
          </cell>
          <cell r="E178" t="str">
            <v>Annual</v>
          </cell>
          <cell r="F178" t="str">
            <v>Board diversity: Board members between 30-50 years of age (#)</v>
          </cell>
          <cell r="H178" t="str">
            <v>NUMBER</v>
          </cell>
          <cell r="J178" t="str">
            <v>BU</v>
          </cell>
          <cell r="K178" t="str">
            <v>Anglo American Platinum Managed Operations</v>
          </cell>
          <cell r="L178" t="str">
            <v>JULIA SWANEPOEL</v>
          </cell>
          <cell r="M178" t="str">
            <v>JULIA SWANEPOEL</v>
          </cell>
          <cell r="N178">
            <v>45675</v>
          </cell>
          <cell r="O178">
            <v>45902</v>
          </cell>
          <cell r="P178" t="str">
            <v>Not started</v>
          </cell>
          <cell r="Q178" t="str">
            <v>{"gri":["2-9-c_2021"]}</v>
          </cell>
          <cell r="R178" t="str">
            <v>Governance</v>
          </cell>
          <cell r="W178" t="str">
            <v>Board Composition</v>
          </cell>
          <cell r="X178" t="str">
            <v>{"PGM":[]}</v>
          </cell>
          <cell r="Y178" t="str">
            <v>CONNECTED</v>
          </cell>
          <cell r="Z178" t="str">
            <v>Data Collection (PGM) (2024)</v>
          </cell>
          <cell r="AA178" t="str">
            <v>Board Composition (Manual Capture)</v>
          </cell>
        </row>
        <row r="179">
          <cell r="A179" t="str">
            <v>M642BU_Anglo American Platinum Managed Operations</v>
          </cell>
          <cell r="B179" t="str">
            <v>M642</v>
          </cell>
          <cell r="C179" t="str">
            <v>BU_Anglo American Platinum Managed Operations</v>
          </cell>
          <cell r="D179">
            <v>2024</v>
          </cell>
          <cell r="E179" t="str">
            <v>Annual</v>
          </cell>
          <cell r="F179" t="str">
            <v>Board diversity: Board members more than 50 years of age (#)</v>
          </cell>
          <cell r="H179" t="str">
            <v>NUMBER</v>
          </cell>
          <cell r="J179" t="str">
            <v>BU</v>
          </cell>
          <cell r="K179" t="str">
            <v>Anglo American Platinum Managed Operations</v>
          </cell>
          <cell r="L179" t="str">
            <v>JULIA SWANEPOEL</v>
          </cell>
          <cell r="M179" t="str">
            <v>JULIA SWANEPOEL</v>
          </cell>
          <cell r="N179">
            <v>45675</v>
          </cell>
          <cell r="O179">
            <v>45902</v>
          </cell>
          <cell r="P179" t="str">
            <v>Not started</v>
          </cell>
          <cell r="Q179" t="str">
            <v>{"gri":["2-9-c_2021"]}</v>
          </cell>
          <cell r="R179" t="str">
            <v>Governance</v>
          </cell>
          <cell r="W179" t="str">
            <v>Board Composition</v>
          </cell>
          <cell r="X179" t="str">
            <v>{"PGM":[]}</v>
          </cell>
          <cell r="Y179" t="str">
            <v>CONNECTED</v>
          </cell>
          <cell r="Z179" t="str">
            <v>Data Collection (PGM) (2024)</v>
          </cell>
          <cell r="AA179" t="str">
            <v>Board Composition (Manual Capture)</v>
          </cell>
        </row>
        <row r="180">
          <cell r="A180" t="str">
            <v>M645BU_Anglo American Platinum Managed Operations</v>
          </cell>
          <cell r="B180" t="str">
            <v>M645</v>
          </cell>
          <cell r="C180" t="str">
            <v>BU_Anglo American Platinum Managed Operations</v>
          </cell>
          <cell r="D180">
            <v>2024</v>
          </cell>
          <cell r="E180" t="str">
            <v>Annual</v>
          </cell>
          <cell r="F180" t="str">
            <v>Board diversity: Men as % of Board members</v>
          </cell>
          <cell r="H180" t="str">
            <v>NUMBER</v>
          </cell>
          <cell r="J180" t="str">
            <v>BU</v>
          </cell>
          <cell r="K180" t="str">
            <v>Anglo American Platinum Managed Operations</v>
          </cell>
          <cell r="L180" t="str">
            <v>JULIA SWANEPOEL</v>
          </cell>
          <cell r="M180" t="str">
            <v>JULIA SWANEPOEL</v>
          </cell>
          <cell r="N180">
            <v>45675</v>
          </cell>
          <cell r="O180">
            <v>45902</v>
          </cell>
          <cell r="P180" t="str">
            <v>Not started</v>
          </cell>
          <cell r="Q180" t="str">
            <v>{"gri":["2-9-c_2021"]}</v>
          </cell>
          <cell r="R180" t="str">
            <v>Governance</v>
          </cell>
          <cell r="W180" t="str">
            <v>Board Composition</v>
          </cell>
          <cell r="X180" t="str">
            <v>{"PGM":[]}</v>
          </cell>
          <cell r="Y180" t="str">
            <v>CONNECTED</v>
          </cell>
          <cell r="Z180" t="str">
            <v>Data Collection (PGM) (2024)</v>
          </cell>
          <cell r="AA180" t="str">
            <v>Board Composition (Manual Capture)</v>
          </cell>
        </row>
        <row r="181">
          <cell r="A181" t="str">
            <v>M640BU_Anglo American Platinum Managed Operations</v>
          </cell>
          <cell r="B181" t="str">
            <v>M640</v>
          </cell>
          <cell r="C181" t="str">
            <v>BU_Anglo American Platinum Managed Operations</v>
          </cell>
          <cell r="D181">
            <v>2024</v>
          </cell>
          <cell r="E181" t="str">
            <v>Annual</v>
          </cell>
          <cell r="F181" t="str">
            <v>Board diversity: Number of men board members</v>
          </cell>
          <cell r="H181" t="str">
            <v>NUMBER</v>
          </cell>
          <cell r="J181" t="str">
            <v>BU</v>
          </cell>
          <cell r="K181" t="str">
            <v>Anglo American Platinum Managed Operations</v>
          </cell>
          <cell r="L181" t="str">
            <v>JULIA SWANEPOEL</v>
          </cell>
          <cell r="M181" t="str">
            <v>JULIA SWANEPOEL</v>
          </cell>
          <cell r="N181">
            <v>45675</v>
          </cell>
          <cell r="O181">
            <v>45902</v>
          </cell>
          <cell r="P181" t="str">
            <v>Not started</v>
          </cell>
          <cell r="Q181" t="str">
            <v>{"gri":["2-9-c_2021"]}</v>
          </cell>
          <cell r="R181" t="str">
            <v>Governance</v>
          </cell>
          <cell r="W181" t="str">
            <v>Board Composition</v>
          </cell>
          <cell r="X181" t="str">
            <v>{"PGM":[]}</v>
          </cell>
          <cell r="Y181" t="str">
            <v>CONNECTED</v>
          </cell>
          <cell r="Z181" t="str">
            <v>Data Collection (PGM) (2024)</v>
          </cell>
          <cell r="AA181" t="str">
            <v>Board Composition (Manual Capture)</v>
          </cell>
        </row>
        <row r="182">
          <cell r="A182" t="str">
            <v>M649BU_Anglo American Platinum Managed Operations</v>
          </cell>
          <cell r="B182" t="str">
            <v>M649</v>
          </cell>
          <cell r="C182" t="str">
            <v>BU_Anglo American Platinum Managed Operations</v>
          </cell>
          <cell r="D182">
            <v>2024</v>
          </cell>
          <cell r="E182" t="str">
            <v>Annual</v>
          </cell>
          <cell r="F182" t="str">
            <v>Board diversity: Board diversity Board members below 30 years of age (%)</v>
          </cell>
          <cell r="H182" t="str">
            <v>NUMBER</v>
          </cell>
          <cell r="J182" t="str">
            <v>BU</v>
          </cell>
          <cell r="K182" t="str">
            <v>Anglo American Platinum Managed Operations</v>
          </cell>
          <cell r="L182" t="str">
            <v>JULIA SWANEPOEL</v>
          </cell>
          <cell r="M182" t="str">
            <v>JULIA SWANEPOEL</v>
          </cell>
          <cell r="N182">
            <v>45675</v>
          </cell>
          <cell r="O182">
            <v>45902</v>
          </cell>
          <cell r="P182" t="str">
            <v>Not started</v>
          </cell>
          <cell r="Q182" t="str">
            <v>{"gri":["2-9-c-vi_2021"]}</v>
          </cell>
          <cell r="R182" t="str">
            <v>Governance</v>
          </cell>
          <cell r="W182" t="str">
            <v>Board Composition</v>
          </cell>
          <cell r="X182" t="str">
            <v>{"PGM":[]}</v>
          </cell>
          <cell r="Y182" t="str">
            <v>CONNECTED</v>
          </cell>
          <cell r="Z182" t="str">
            <v>Data Collection (PGM) (2024)</v>
          </cell>
          <cell r="AA182" t="str">
            <v>Board Composition (Manual Capture)</v>
          </cell>
        </row>
        <row r="183">
          <cell r="A183" t="str">
            <v>M636BU_Anglo American Platinum Managed Operations</v>
          </cell>
          <cell r="B183" t="str">
            <v>M636</v>
          </cell>
          <cell r="C183" t="str">
            <v>BU_Anglo American Platinum Managed Operations</v>
          </cell>
          <cell r="D183">
            <v>2024</v>
          </cell>
          <cell r="E183" t="str">
            <v>Annual</v>
          </cell>
          <cell r="F183" t="str">
            <v>Board independence: Board independence (%)</v>
          </cell>
          <cell r="H183" t="str">
            <v>PERCENT</v>
          </cell>
          <cell r="I183" t="str">
            <v>Percentage - percentage - (Percentage)</v>
          </cell>
          <cell r="J183" t="str">
            <v>BU</v>
          </cell>
          <cell r="K183" t="str">
            <v>Anglo American Platinum Managed Operations</v>
          </cell>
          <cell r="L183" t="str">
            <v>JULIA SWANEPOEL</v>
          </cell>
          <cell r="M183" t="str">
            <v>JULIA SWANEPOEL</v>
          </cell>
          <cell r="N183">
            <v>45675</v>
          </cell>
          <cell r="O183">
            <v>45902</v>
          </cell>
          <cell r="P183" t="str">
            <v>Not started</v>
          </cell>
          <cell r="Q183" t="str">
            <v>{"gri":["2-9-c-ii_2021"]}</v>
          </cell>
          <cell r="R183" t="str">
            <v>Governance</v>
          </cell>
          <cell r="W183" t="str">
            <v>Board Composition</v>
          </cell>
          <cell r="X183" t="str">
            <v>{"PGM":[]}</v>
          </cell>
          <cell r="Y183" t="str">
            <v>CONNECTED</v>
          </cell>
          <cell r="Z183" t="str">
            <v>Data Collection (PGM) (2024)</v>
          </cell>
          <cell r="AA183" t="str">
            <v>Board Composition (Manual Capture)</v>
          </cell>
        </row>
        <row r="184">
          <cell r="A184" t="str">
            <v>M646BU_Anglo American Platinum Managed Operations</v>
          </cell>
          <cell r="B184" t="str">
            <v>M646</v>
          </cell>
          <cell r="C184" t="str">
            <v>BU_Anglo American Platinum Managed Operations</v>
          </cell>
          <cell r="D184">
            <v>2024</v>
          </cell>
          <cell r="E184" t="str">
            <v>Annual</v>
          </cell>
          <cell r="F184" t="str">
            <v>Board diversity: Women as % of Board members</v>
          </cell>
          <cell r="H184" t="str">
            <v>NUMBER</v>
          </cell>
          <cell r="J184" t="str">
            <v>BU</v>
          </cell>
          <cell r="K184" t="str">
            <v>Anglo American Platinum Managed Operations</v>
          </cell>
          <cell r="L184" t="str">
            <v>JULIA SWANEPOEL</v>
          </cell>
          <cell r="M184" t="str">
            <v>JULIA SWANEPOEL</v>
          </cell>
          <cell r="N184">
            <v>45675</v>
          </cell>
          <cell r="O184">
            <v>45902</v>
          </cell>
          <cell r="P184" t="str">
            <v>Not started</v>
          </cell>
          <cell r="Q184" t="str">
            <v>{"gri":["2-9-c-v_2021"]}</v>
          </cell>
          <cell r="R184" t="str">
            <v>Governance</v>
          </cell>
          <cell r="W184" t="str">
            <v>Board Composition</v>
          </cell>
          <cell r="X184" t="str">
            <v>{"PGM":[]}</v>
          </cell>
          <cell r="Y184" t="str">
            <v>CONNECTED</v>
          </cell>
          <cell r="Z184" t="str">
            <v>Data Collection (PGM) (2024)</v>
          </cell>
          <cell r="AA184" t="str">
            <v>Board Composition (Manual Capture)</v>
          </cell>
        </row>
        <row r="185">
          <cell r="A185" t="str">
            <v>M641BU_Anglo American Platinum Managed Operations</v>
          </cell>
          <cell r="B185" t="str">
            <v>M641</v>
          </cell>
          <cell r="C185" t="str">
            <v>BU_Anglo American Platinum Managed Operations</v>
          </cell>
          <cell r="D185">
            <v>2024</v>
          </cell>
          <cell r="E185" t="str">
            <v>Annual</v>
          </cell>
          <cell r="F185" t="str">
            <v>Board diversity: Number of women board members</v>
          </cell>
          <cell r="H185" t="str">
            <v>NUMBER</v>
          </cell>
          <cell r="J185" t="str">
            <v>BU</v>
          </cell>
          <cell r="K185" t="str">
            <v>Anglo American Platinum Managed Operations</v>
          </cell>
          <cell r="L185" t="str">
            <v>JULIA SWANEPOEL</v>
          </cell>
          <cell r="M185" t="str">
            <v>JULIA SWANEPOEL</v>
          </cell>
          <cell r="N185">
            <v>45675</v>
          </cell>
          <cell r="O185">
            <v>45902</v>
          </cell>
          <cell r="P185" t="str">
            <v>Not started</v>
          </cell>
          <cell r="Q185" t="str">
            <v>{"gri":["2-9-c-v_2021"]}</v>
          </cell>
          <cell r="R185" t="str">
            <v>Governance</v>
          </cell>
          <cell r="W185" t="str">
            <v>Board Composition</v>
          </cell>
          <cell r="X185" t="str">
            <v>{"PGM":[]}</v>
          </cell>
          <cell r="Y185" t="str">
            <v>CONNECTED</v>
          </cell>
          <cell r="Z185" t="str">
            <v>Data Collection (PGM) (2024)</v>
          </cell>
          <cell r="AA185" t="str">
            <v>Board Composition (Manual Capture)</v>
          </cell>
        </row>
        <row r="186">
          <cell r="A186" t="str">
            <v>M644BU_Anglo American Platinum Managed Operations</v>
          </cell>
          <cell r="B186" t="str">
            <v>M644</v>
          </cell>
          <cell r="C186" t="str">
            <v>BU_Anglo American Platinum Managed Operations</v>
          </cell>
          <cell r="D186">
            <v>2024</v>
          </cell>
          <cell r="E186" t="str">
            <v>Annual</v>
          </cell>
          <cell r="F186" t="str">
            <v>Board diversity: Board members below 30 years of age (#)</v>
          </cell>
          <cell r="H186" t="str">
            <v>NUMBER</v>
          </cell>
          <cell r="J186" t="str">
            <v>BU</v>
          </cell>
          <cell r="K186" t="str">
            <v>Anglo American Platinum Managed Operations</v>
          </cell>
          <cell r="L186" t="str">
            <v>JULIA SWANEPOEL</v>
          </cell>
          <cell r="M186" t="str">
            <v>JULIA SWANEPOEL</v>
          </cell>
          <cell r="N186">
            <v>45675</v>
          </cell>
          <cell r="O186">
            <v>45902</v>
          </cell>
          <cell r="P186" t="str">
            <v>Not started</v>
          </cell>
          <cell r="Q186" t="str">
            <v>{"gri":["2-9-c-vi_2021"]}</v>
          </cell>
          <cell r="R186" t="str">
            <v>Governance</v>
          </cell>
          <cell r="W186" t="str">
            <v>Board Composition</v>
          </cell>
          <cell r="X186" t="str">
            <v>{"PGM":[]}</v>
          </cell>
          <cell r="Y186" t="str">
            <v>CONNECTED</v>
          </cell>
          <cell r="Z186" t="str">
            <v>Data Collection (PGM) (2024)</v>
          </cell>
          <cell r="AA186" t="str">
            <v>Board Composition (Manual Capture)</v>
          </cell>
        </row>
        <row r="187">
          <cell r="A187" t="str">
            <v>M648BU_Anglo American Platinum Managed Operations</v>
          </cell>
          <cell r="B187" t="str">
            <v>M648</v>
          </cell>
          <cell r="C187" t="str">
            <v>BU_Anglo American Platinum Managed Operations</v>
          </cell>
          <cell r="D187">
            <v>2024</v>
          </cell>
          <cell r="E187" t="str">
            <v>Annual</v>
          </cell>
          <cell r="F187" t="str">
            <v>Board diversity: Board members between 30-50 years of age (%)</v>
          </cell>
          <cell r="H187" t="str">
            <v>NUMBER</v>
          </cell>
          <cell r="J187" t="str">
            <v>BU</v>
          </cell>
          <cell r="K187" t="str">
            <v>Anglo American Platinum Managed Operations</v>
          </cell>
          <cell r="L187" t="str">
            <v>JULIA SWANEPOEL</v>
          </cell>
          <cell r="M187" t="str">
            <v>JULIA SWANEPOEL</v>
          </cell>
          <cell r="N187">
            <v>45675</v>
          </cell>
          <cell r="O187">
            <v>45902</v>
          </cell>
          <cell r="P187" t="str">
            <v>Not started</v>
          </cell>
          <cell r="Q187" t="str">
            <v>{"gri":["2-9-c_2021"]}</v>
          </cell>
          <cell r="R187" t="str">
            <v>Governance</v>
          </cell>
          <cell r="W187" t="str">
            <v>Board Composition</v>
          </cell>
          <cell r="X187" t="str">
            <v>{"PGM":[]}</v>
          </cell>
          <cell r="Y187" t="str">
            <v>CONNECTED</v>
          </cell>
          <cell r="Z187" t="str">
            <v>Data Collection (PGM) (2024)</v>
          </cell>
          <cell r="AA187" t="str">
            <v>Board Composition (Manual Capture)</v>
          </cell>
        </row>
        <row r="188">
          <cell r="A188" t="str">
            <v>M696BU_Anglo American Platinum Managed Operations</v>
          </cell>
          <cell r="B188" t="str">
            <v>M696</v>
          </cell>
          <cell r="C188" t="str">
            <v>BU_Anglo American Platinum Managed Operations</v>
          </cell>
          <cell r="D188">
            <v>2024</v>
          </cell>
          <cell r="E188" t="str">
            <v>Annual</v>
          </cell>
          <cell r="F188" t="str">
            <v>Workforce breakdown: Workforce breakdown 30-50</v>
          </cell>
          <cell r="G188" t="str">
            <v xml:space="preserve">Permanent and Fixed Term  employees
</v>
          </cell>
          <cell r="H188" t="str">
            <v>NUMBER</v>
          </cell>
          <cell r="I188" t="str">
            <v>Number</v>
          </cell>
          <cell r="J188" t="str">
            <v>BU</v>
          </cell>
          <cell r="K188" t="str">
            <v>Anglo American Platinum Managed Operations</v>
          </cell>
          <cell r="L188" t="str">
            <v>WINNIE MBIZA</v>
          </cell>
          <cell r="M188" t="str">
            <v>HENK STEYN</v>
          </cell>
          <cell r="N188">
            <v>45675</v>
          </cell>
          <cell r="O188">
            <v>45902</v>
          </cell>
          <cell r="P188" t="str">
            <v>Not started</v>
          </cell>
          <cell r="Q188" t="str">
            <v>{}</v>
          </cell>
          <cell r="R188" t="str">
            <v>Governance</v>
          </cell>
          <cell r="W188" t="str">
            <v>Employment and wealth creation</v>
          </cell>
          <cell r="X188" t="str">
            <v>{"PGM":[]}</v>
          </cell>
          <cell r="Y188" t="str">
            <v>CONNECTED</v>
          </cell>
          <cell r="Z188" t="str">
            <v>Data Collection (PGM) (2024)</v>
          </cell>
          <cell r="AA188" t="str">
            <v>Employment and wealth creation (Manual Capture)</v>
          </cell>
        </row>
        <row r="189">
          <cell r="A189" t="str">
            <v>M692BU_Anglo American Platinum Managed Operations</v>
          </cell>
          <cell r="B189" t="str">
            <v>M692</v>
          </cell>
          <cell r="C189" t="str">
            <v>BU_Anglo American Platinum Managed Operations</v>
          </cell>
          <cell r="D189">
            <v>2024</v>
          </cell>
          <cell r="E189" t="str">
            <v>Annual</v>
          </cell>
          <cell r="F189" t="str">
            <v>Workforce breakdown: Workforce breakdown Share of women in all management positions, including junior, middle and top management (as % of total management positions)</v>
          </cell>
          <cell r="H189" t="str">
            <v>NUMBER</v>
          </cell>
          <cell r="I189" t="str">
            <v>Number</v>
          </cell>
          <cell r="J189" t="str">
            <v>BU</v>
          </cell>
          <cell r="K189" t="str">
            <v>Anglo American Platinum Managed Operations</v>
          </cell>
          <cell r="L189" t="str">
            <v>WINNIE MBIZA</v>
          </cell>
          <cell r="M189" t="str">
            <v>HENK STEYN</v>
          </cell>
          <cell r="N189">
            <v>45675</v>
          </cell>
          <cell r="O189">
            <v>45902</v>
          </cell>
          <cell r="P189" t="str">
            <v>Not started</v>
          </cell>
          <cell r="Q189" t="str">
            <v>{}</v>
          </cell>
          <cell r="R189" t="str">
            <v>Governance</v>
          </cell>
          <cell r="W189" t="str">
            <v>Employment and wealth creation</v>
          </cell>
          <cell r="X189" t="str">
            <v>{"PGM":[]}</v>
          </cell>
          <cell r="Y189" t="str">
            <v>CONNECTED</v>
          </cell>
          <cell r="Z189" t="str">
            <v>Data Collection (PGM) (2024)</v>
          </cell>
          <cell r="AA189" t="str">
            <v>Employment and wealth creation (Manual Capture)</v>
          </cell>
        </row>
        <row r="190">
          <cell r="A190" t="str">
            <v>M684BU_Anglo American Platinum Managed Operations</v>
          </cell>
          <cell r="B190" t="str">
            <v>M684</v>
          </cell>
          <cell r="C190" t="str">
            <v>BU_Anglo American Platinum Managed Operations</v>
          </cell>
          <cell r="D190">
            <v>2024</v>
          </cell>
          <cell r="E190" t="str">
            <v>Annual</v>
          </cell>
          <cell r="F190" t="str">
            <v>Total number of new hires: Total number of new hires Gender:</v>
          </cell>
          <cell r="H190" t="str">
            <v>NUMBER</v>
          </cell>
          <cell r="I190" t="str">
            <v>Number</v>
          </cell>
          <cell r="J190" t="str">
            <v>BU</v>
          </cell>
          <cell r="K190" t="str">
            <v>Anglo American Platinum Managed Operations</v>
          </cell>
          <cell r="L190" t="str">
            <v>WINNIE MBIZA</v>
          </cell>
          <cell r="M190" t="str">
            <v>HENK STEYN</v>
          </cell>
          <cell r="N190">
            <v>45675</v>
          </cell>
          <cell r="O190">
            <v>45902</v>
          </cell>
          <cell r="P190" t="str">
            <v>Not started</v>
          </cell>
          <cell r="Q190" t="str">
            <v>{"gri":["401-1-a_2016.2"]}</v>
          </cell>
          <cell r="R190" t="str">
            <v>Governance</v>
          </cell>
          <cell r="W190" t="str">
            <v>Employment and wealth creation</v>
          </cell>
          <cell r="X190" t="str">
            <v>{"PGM":[]}</v>
          </cell>
          <cell r="Y190" t="str">
            <v>MANUAL</v>
          </cell>
        </row>
        <row r="191">
          <cell r="A191" t="str">
            <v>M697BU_Anglo American Platinum Managed Operations</v>
          </cell>
          <cell r="B191" t="str">
            <v>M697</v>
          </cell>
          <cell r="C191" t="str">
            <v>BU_Anglo American Platinum Managed Operations</v>
          </cell>
          <cell r="D191">
            <v>2024</v>
          </cell>
          <cell r="E191" t="str">
            <v>Annual</v>
          </cell>
          <cell r="F191" t="str">
            <v>Workforce breakdown: Workforce breakdown Below 30</v>
          </cell>
          <cell r="G191" t="str">
            <v xml:space="preserve">Permanent and Fixed Term  employees
</v>
          </cell>
          <cell r="H191" t="str">
            <v>NUMBER</v>
          </cell>
          <cell r="I191" t="str">
            <v>Number</v>
          </cell>
          <cell r="J191" t="str">
            <v>BU</v>
          </cell>
          <cell r="K191" t="str">
            <v>Anglo American Platinum Managed Operations</v>
          </cell>
          <cell r="L191" t="str">
            <v>WINNIE MBIZA</v>
          </cell>
          <cell r="M191" t="str">
            <v>HENK STEYN</v>
          </cell>
          <cell r="N191">
            <v>45675</v>
          </cell>
          <cell r="O191">
            <v>45902</v>
          </cell>
          <cell r="P191" t="str">
            <v>Not started</v>
          </cell>
          <cell r="Q191" t="str">
            <v>{}</v>
          </cell>
          <cell r="R191" t="str">
            <v>Governance</v>
          </cell>
          <cell r="W191" t="str">
            <v>Employment and wealth creation</v>
          </cell>
          <cell r="X191" t="str">
            <v>{"PGM":[]}</v>
          </cell>
          <cell r="Y191" t="str">
            <v>CONNECTED</v>
          </cell>
          <cell r="Z191" t="str">
            <v>Data Collection (PGM) (2024)</v>
          </cell>
          <cell r="AA191" t="str">
            <v>Employment and wealth creation (Manual Capture)</v>
          </cell>
        </row>
        <row r="192">
          <cell r="A192" t="str">
            <v>M683BU_Anglo American Platinum Managed Operations</v>
          </cell>
          <cell r="B192" t="str">
            <v>M683</v>
          </cell>
          <cell r="C192" t="str">
            <v>BU_Anglo American Platinum Managed Operations</v>
          </cell>
          <cell r="D192">
            <v>2024</v>
          </cell>
          <cell r="E192" t="str">
            <v>Annual</v>
          </cell>
          <cell r="F192" t="str">
            <v>Total number of new hires: Total number of new hires Female</v>
          </cell>
          <cell r="H192" t="str">
            <v>NUMBER</v>
          </cell>
          <cell r="I192" t="str">
            <v>Number</v>
          </cell>
          <cell r="J192" t="str">
            <v>BU</v>
          </cell>
          <cell r="K192" t="str">
            <v>Anglo American Platinum Managed Operations</v>
          </cell>
          <cell r="L192" t="str">
            <v>WINNIE MBIZA</v>
          </cell>
          <cell r="M192" t="str">
            <v>HENK STEYN</v>
          </cell>
          <cell r="N192">
            <v>45675</v>
          </cell>
          <cell r="O192">
            <v>45902</v>
          </cell>
          <cell r="P192" t="str">
            <v>Not started</v>
          </cell>
          <cell r="Q192" t="str">
            <v>{"gri":["401-1-a_2016.2"]}</v>
          </cell>
          <cell r="R192" t="str">
            <v>Governance</v>
          </cell>
          <cell r="W192" t="str">
            <v>Employment and wealth creation</v>
          </cell>
          <cell r="X192" t="str">
            <v>{"PGM":[]}</v>
          </cell>
          <cell r="Y192" t="str">
            <v>CONNECTED</v>
          </cell>
          <cell r="Z192" t="str">
            <v>Data Collection (PGM) (2024)</v>
          </cell>
          <cell r="AA192" t="str">
            <v>Employment and wealth creation (Manual Capture)</v>
          </cell>
        </row>
        <row r="193">
          <cell r="A193" t="str">
            <v>M671BU_Anglo American Platinum Managed Operations</v>
          </cell>
          <cell r="B193" t="str">
            <v>M671</v>
          </cell>
          <cell r="C193" t="str">
            <v>BU_Anglo American Platinum Managed Operations</v>
          </cell>
          <cell r="D193">
            <v>2024</v>
          </cell>
          <cell r="E193" t="str">
            <v>Annual</v>
          </cell>
          <cell r="F193" t="str">
            <v>New employee hires: Total number of new hires</v>
          </cell>
          <cell r="H193" t="str">
            <v>NUMBER</v>
          </cell>
          <cell r="I193" t="str">
            <v>Number</v>
          </cell>
          <cell r="J193" t="str">
            <v>BU</v>
          </cell>
          <cell r="K193" t="str">
            <v>Anglo American Platinum Managed Operations</v>
          </cell>
          <cell r="L193" t="str">
            <v>FERHANA ADAM</v>
          </cell>
          <cell r="M193" t="str">
            <v>HENK STEYN</v>
          </cell>
          <cell r="N193">
            <v>45675</v>
          </cell>
          <cell r="O193">
            <v>45902</v>
          </cell>
          <cell r="P193" t="str">
            <v>Not started</v>
          </cell>
          <cell r="Q193" t="str">
            <v>{"gri":["401-1-a_2016.2"]}</v>
          </cell>
          <cell r="R193" t="str">
            <v>Governance</v>
          </cell>
          <cell r="W193" t="str">
            <v>Employment and wealth creation</v>
          </cell>
          <cell r="X193" t="str">
            <v>{"PGM":[]}</v>
          </cell>
          <cell r="Y193" t="str">
            <v>CONNECTED</v>
          </cell>
          <cell r="Z193" t="str">
            <v>Data Collection (PGM) (2024)</v>
          </cell>
          <cell r="AA193" t="str">
            <v>Employment and wealth creation (Manual Capture)</v>
          </cell>
        </row>
        <row r="194">
          <cell r="A194" t="str">
            <v>M682BU_Anglo American Platinum Managed Operations</v>
          </cell>
          <cell r="B194" t="str">
            <v>M682</v>
          </cell>
          <cell r="C194" t="str">
            <v>BU_Anglo American Platinum Managed Operations</v>
          </cell>
          <cell r="D194">
            <v>2024</v>
          </cell>
          <cell r="E194" t="str">
            <v>Annual</v>
          </cell>
          <cell r="F194" t="str">
            <v>Total number of new hires: Total number of new hires Male</v>
          </cell>
          <cell r="H194" t="str">
            <v>NUMBER</v>
          </cell>
          <cell r="I194" t="str">
            <v>Number</v>
          </cell>
          <cell r="J194" t="str">
            <v>BU</v>
          </cell>
          <cell r="K194" t="str">
            <v>Anglo American Platinum Managed Operations</v>
          </cell>
          <cell r="L194" t="str">
            <v>WINNIE MBIZA</v>
          </cell>
          <cell r="M194" t="str">
            <v>HENK STEYN</v>
          </cell>
          <cell r="N194">
            <v>45675</v>
          </cell>
          <cell r="O194">
            <v>45902</v>
          </cell>
          <cell r="P194" t="str">
            <v>Not started</v>
          </cell>
          <cell r="Q194" t="str">
            <v>{"gri":["401-1-a_2016.2"]}</v>
          </cell>
          <cell r="R194" t="str">
            <v>Governance</v>
          </cell>
          <cell r="W194" t="str">
            <v>Employment and wealth creation</v>
          </cell>
          <cell r="X194" t="str">
            <v>{"PGM":[]}</v>
          </cell>
          <cell r="Y194" t="str">
            <v>CONNECTED</v>
          </cell>
          <cell r="Z194" t="str">
            <v>Data Collection (PGM) (2024)</v>
          </cell>
          <cell r="AA194" t="str">
            <v>Employment and wealth creation (Manual Capture)</v>
          </cell>
        </row>
        <row r="195">
          <cell r="A195" t="str">
            <v>M694BU_Anglo American Platinum Managed Operations</v>
          </cell>
          <cell r="B195" t="str">
            <v>M694</v>
          </cell>
          <cell r="C195" t="str">
            <v>BU_Anglo American Platinum Managed Operations</v>
          </cell>
          <cell r="D195">
            <v>2024</v>
          </cell>
          <cell r="E195" t="str">
            <v>Annual</v>
          </cell>
          <cell r="F195" t="str">
            <v>Workforce breakdown: Workforce breakdown Total</v>
          </cell>
          <cell r="G195" t="str">
            <v xml:space="preserve">Permanent and Fixed Term  employees
</v>
          </cell>
          <cell r="H195" t="str">
            <v>NUMBER</v>
          </cell>
          <cell r="I195" t="str">
            <v>Number</v>
          </cell>
          <cell r="J195" t="str">
            <v>BU</v>
          </cell>
          <cell r="K195" t="str">
            <v>Anglo American Platinum Managed Operations</v>
          </cell>
          <cell r="L195" t="str">
            <v>WINNIE MBIZA</v>
          </cell>
          <cell r="M195" t="str">
            <v>HENK STEYN</v>
          </cell>
          <cell r="N195">
            <v>45675</v>
          </cell>
          <cell r="O195">
            <v>45902</v>
          </cell>
          <cell r="P195" t="str">
            <v>Not started</v>
          </cell>
          <cell r="Q195" t="str">
            <v>{}</v>
          </cell>
          <cell r="R195" t="str">
            <v>Governance</v>
          </cell>
          <cell r="W195" t="str">
            <v>Employment and wealth creation</v>
          </cell>
          <cell r="X195" t="str">
            <v>{"PGM":[]}</v>
          </cell>
          <cell r="Y195" t="str">
            <v>CONNECTED</v>
          </cell>
          <cell r="Z195" t="str">
            <v>Data Collection (PGM) (2024)</v>
          </cell>
          <cell r="AA195" t="str">
            <v>Employment and wealth creation (Manual Capture)</v>
          </cell>
        </row>
        <row r="196">
          <cell r="A196" t="str">
            <v>M695BU_Anglo American Platinum Managed Operations</v>
          </cell>
          <cell r="B196" t="str">
            <v>M695</v>
          </cell>
          <cell r="C196" t="str">
            <v>BU_Anglo American Platinum Managed Operations</v>
          </cell>
          <cell r="D196">
            <v>2024</v>
          </cell>
          <cell r="E196" t="str">
            <v>Annual</v>
          </cell>
          <cell r="F196" t="str">
            <v>Workforce breakdown: Workforce breakdown Over 50</v>
          </cell>
          <cell r="G196" t="str">
            <v xml:space="preserve">Permanent and Fixed Term  employees
</v>
          </cell>
          <cell r="H196" t="str">
            <v>NUMBER</v>
          </cell>
          <cell r="I196" t="str">
            <v>Number</v>
          </cell>
          <cell r="J196" t="str">
            <v>BU</v>
          </cell>
          <cell r="K196" t="str">
            <v>Anglo American Platinum Managed Operations</v>
          </cell>
          <cell r="L196" t="str">
            <v>WINNIE MBIZA</v>
          </cell>
          <cell r="M196" t="str">
            <v>HENK STEYN</v>
          </cell>
          <cell r="N196">
            <v>45675</v>
          </cell>
          <cell r="O196">
            <v>45902</v>
          </cell>
          <cell r="P196" t="str">
            <v>Not started</v>
          </cell>
          <cell r="Q196" t="str">
            <v>{}</v>
          </cell>
          <cell r="R196" t="str">
            <v>Governance</v>
          </cell>
          <cell r="W196" t="str">
            <v>Employment and wealth creation</v>
          </cell>
          <cell r="X196" t="str">
            <v>{"PGM":[]}</v>
          </cell>
          <cell r="Y196" t="str">
            <v>CONNECTED</v>
          </cell>
          <cell r="Z196" t="str">
            <v>Data Collection (PGM) (2024)</v>
          </cell>
          <cell r="AA196" t="str">
            <v>Employment and wealth creation (Manual Capture)</v>
          </cell>
        </row>
        <row r="197">
          <cell r="A197" t="str">
            <v>M690BU_Anglo American Platinum Managed Operations</v>
          </cell>
          <cell r="B197" t="str">
            <v>M690</v>
          </cell>
          <cell r="C197" t="str">
            <v>BU_Anglo American Platinum Managed Operations</v>
          </cell>
          <cell r="D197">
            <v>2024</v>
          </cell>
          <cell r="E197" t="str">
            <v>Annual</v>
          </cell>
          <cell r="F197" t="str">
            <v>Workforce breakdown: Workforce breakdown Share of women in top management positions, i.e. maximum two levels away from the CEO or comparable positions (as % of total top management positions)</v>
          </cell>
          <cell r="G197" t="str">
            <v xml:space="preserve">SA Occupational Level. Top Management per definition is GBF 2 &amp; 3
</v>
          </cell>
          <cell r="H197" t="str">
            <v>NUMBER</v>
          </cell>
          <cell r="I197" t="str">
            <v>Number</v>
          </cell>
          <cell r="J197" t="str">
            <v>BU</v>
          </cell>
          <cell r="K197" t="str">
            <v>Anglo American Platinum Managed Operations</v>
          </cell>
          <cell r="L197" t="str">
            <v>WINNIE MBIZA</v>
          </cell>
          <cell r="M197" t="str">
            <v>HENK STEYN</v>
          </cell>
          <cell r="N197">
            <v>45675</v>
          </cell>
          <cell r="O197">
            <v>45902</v>
          </cell>
          <cell r="P197" t="str">
            <v>Not started</v>
          </cell>
          <cell r="Q197" t="str">
            <v>{}</v>
          </cell>
          <cell r="R197" t="str">
            <v>Governance</v>
          </cell>
          <cell r="W197" t="str">
            <v>Employment and wealth creation</v>
          </cell>
          <cell r="X197" t="str">
            <v>{"PGM":[]}</v>
          </cell>
          <cell r="Y197" t="str">
            <v>CONNECTED</v>
          </cell>
          <cell r="Z197" t="str">
            <v>Data Collection (PGM) (2024)</v>
          </cell>
          <cell r="AA197" t="str">
            <v>Employment and wealth creation (Manual Capture)</v>
          </cell>
        </row>
        <row r="198">
          <cell r="A198" t="str">
            <v>M693BU_Anglo American Platinum Managed Operations</v>
          </cell>
          <cell r="B198" t="str">
            <v>M693</v>
          </cell>
          <cell r="C198" t="str">
            <v>BU_Anglo American Platinum Managed Operations</v>
          </cell>
          <cell r="D198">
            <v>2024</v>
          </cell>
          <cell r="E198" t="str">
            <v>Annual</v>
          </cell>
          <cell r="F198" t="str">
            <v>Workforce breakdown: Workforce breakdown Share of women in total workforce (as % of total workforce)</v>
          </cell>
          <cell r="G198" t="str">
            <v xml:space="preserve">Calculation includes employees and contractors as per the group headcount policy.
</v>
          </cell>
          <cell r="H198" t="str">
            <v>NUMBER</v>
          </cell>
          <cell r="I198" t="str">
            <v>Number</v>
          </cell>
          <cell r="J198" t="str">
            <v>BU</v>
          </cell>
          <cell r="K198" t="str">
            <v>Anglo American Platinum Managed Operations</v>
          </cell>
          <cell r="L198" t="str">
            <v>WINNIE MBIZA</v>
          </cell>
          <cell r="M198" t="str">
            <v>HENK STEYN</v>
          </cell>
          <cell r="N198">
            <v>45675</v>
          </cell>
          <cell r="O198">
            <v>45902</v>
          </cell>
          <cell r="P198" t="str">
            <v>Not started</v>
          </cell>
          <cell r="Q198" t="str">
            <v>{}</v>
          </cell>
          <cell r="R198" t="str">
            <v>Governance</v>
          </cell>
          <cell r="W198" t="str">
            <v>Employment and wealth creation</v>
          </cell>
          <cell r="X198" t="str">
            <v>{"PGM":[]}</v>
          </cell>
          <cell r="Y198" t="str">
            <v>CONNECTED</v>
          </cell>
          <cell r="Z198" t="str">
            <v>Data Collection (PGM) (2024)</v>
          </cell>
          <cell r="AA198" t="str">
            <v>Employment and wealth creation (Manual Capture)</v>
          </cell>
        </row>
        <row r="199">
          <cell r="A199" t="str">
            <v>M672BU_Anglo American Platinum Managed Operations</v>
          </cell>
          <cell r="B199" t="str">
            <v>M672</v>
          </cell>
          <cell r="C199" t="str">
            <v>BU_Anglo American Platinum Managed Operations</v>
          </cell>
          <cell r="D199">
            <v>2024</v>
          </cell>
          <cell r="E199" t="str">
            <v>Annual</v>
          </cell>
          <cell r="F199" t="str">
            <v>Total number of new hires: Total number of new hires Open positions filled by internal candidates</v>
          </cell>
          <cell r="G199" t="str">
            <v xml:space="preserve">New hires and promotions reduced with 33% year on year. External appointments reduced with 58% while internal appointments increased with 40%.
</v>
          </cell>
          <cell r="H199" t="str">
            <v>NUMBER</v>
          </cell>
          <cell r="I199" t="str">
            <v>Number</v>
          </cell>
          <cell r="J199" t="str">
            <v>BU</v>
          </cell>
          <cell r="K199" t="str">
            <v>Anglo American Platinum Managed Operations</v>
          </cell>
          <cell r="L199" t="str">
            <v>WINNIE MBIZA</v>
          </cell>
          <cell r="M199" t="str">
            <v>HENK STEYN</v>
          </cell>
          <cell r="N199">
            <v>45675</v>
          </cell>
          <cell r="O199">
            <v>45902</v>
          </cell>
          <cell r="P199" t="str">
            <v>Not started</v>
          </cell>
          <cell r="Q199" t="str">
            <v>{"gri":["401-1-a_2016.2"]}</v>
          </cell>
          <cell r="R199" t="str">
            <v>Governance</v>
          </cell>
          <cell r="W199" t="str">
            <v>Employment and wealth creation</v>
          </cell>
          <cell r="X199" t="str">
            <v>{"PGM":[]}</v>
          </cell>
          <cell r="Y199" t="str">
            <v>CONNECTED</v>
          </cell>
          <cell r="Z199" t="str">
            <v>Data Collection (PGM) (2024)</v>
          </cell>
          <cell r="AA199" t="str">
            <v>Employment and wealth creation (Manual Capture)</v>
          </cell>
        </row>
        <row r="200">
          <cell r="A200" t="str">
            <v>M691BU_Anglo American Platinum Managed Operations</v>
          </cell>
          <cell r="B200" t="str">
            <v>M691</v>
          </cell>
          <cell r="C200" t="str">
            <v>BU_Anglo American Platinum Managed Operations</v>
          </cell>
          <cell r="D200">
            <v>2024</v>
          </cell>
          <cell r="E200" t="str">
            <v>Annual</v>
          </cell>
          <cell r="F200" t="str">
            <v>Workforce breakdown 10/21/2024 Workforce breakdown Share of women in junior management positions, i.e. first level of management (as % of total junior management positions)</v>
          </cell>
          <cell r="G200" t="str">
            <v xml:space="preserve">SA Occupational Level. Junior Management per definition is Patterson C1-C5
</v>
          </cell>
          <cell r="H200" t="str">
            <v>NUMBER</v>
          </cell>
          <cell r="I200" t="str">
            <v>Number</v>
          </cell>
          <cell r="J200" t="str">
            <v>BU</v>
          </cell>
          <cell r="K200" t="str">
            <v>Anglo American Platinum Managed Operations</v>
          </cell>
          <cell r="L200" t="str">
            <v>WINNIE MBIZA</v>
          </cell>
          <cell r="M200" t="str">
            <v>HENK STEYN</v>
          </cell>
          <cell r="N200">
            <v>45675</v>
          </cell>
          <cell r="O200">
            <v>45902</v>
          </cell>
          <cell r="P200" t="str">
            <v>Not started</v>
          </cell>
          <cell r="Q200" t="str">
            <v>{}</v>
          </cell>
          <cell r="R200" t="str">
            <v>Governance</v>
          </cell>
          <cell r="W200" t="str">
            <v>Employment and wealth creation</v>
          </cell>
          <cell r="X200" t="str">
            <v>{"PGM":[]}</v>
          </cell>
          <cell r="Y200" t="str">
            <v>CONNECTED</v>
          </cell>
          <cell r="Z200" t="str">
            <v>Data Collection (PGM) (2024)</v>
          </cell>
          <cell r="AA200" t="str">
            <v>Employment and wealth creation (Manual Capture)</v>
          </cell>
        </row>
        <row r="201">
          <cell r="A201" t="str">
            <v>M755BU_Anglo American Platinum Managed Operations</v>
          </cell>
          <cell r="B201" t="str">
            <v>M755</v>
          </cell>
          <cell r="C201" t="str">
            <v>BU_Anglo American Platinum Managed Operations</v>
          </cell>
          <cell r="D201">
            <v>2024</v>
          </cell>
          <cell r="E201" t="str">
            <v>Annual</v>
          </cell>
          <cell r="F201" t="str">
            <v>Turnover rate Resignations (%)</v>
          </cell>
          <cell r="H201" t="str">
            <v>PERCENT</v>
          </cell>
          <cell r="I201" t="str">
            <v>Percentage - percentage - (Percentage)</v>
          </cell>
          <cell r="J201" t="str">
            <v>BU</v>
          </cell>
          <cell r="K201" t="str">
            <v>Anglo American Platinum Managed Operations</v>
          </cell>
          <cell r="L201" t="str">
            <v>FERHANA ADAM</v>
          </cell>
          <cell r="M201" t="str">
            <v>HENK STEYN</v>
          </cell>
          <cell r="N201">
            <v>45675</v>
          </cell>
          <cell r="O201">
            <v>45902</v>
          </cell>
          <cell r="P201" t="str">
            <v>Not started</v>
          </cell>
          <cell r="Q201" t="str">
            <v>{"gri":["401-1-b_2016.2"]}</v>
          </cell>
          <cell r="R201" t="str">
            <v>Governance</v>
          </cell>
          <cell r="W201" t="str">
            <v>Governance disclosure metrics / Labour standards</v>
          </cell>
          <cell r="X201" t="str">
            <v>{"PGM":[]}</v>
          </cell>
          <cell r="Y201" t="str">
            <v>CONNECTED</v>
          </cell>
          <cell r="Z201" t="str">
            <v>Data Collection (PGM) (2024)</v>
          </cell>
          <cell r="AA201" t="str">
            <v>Governance disclosure metrics / Labour standards (Manual Capture)</v>
          </cell>
        </row>
        <row r="202">
          <cell r="A202" t="str">
            <v>M589BU_Anglo American Platinum Managed Operations</v>
          </cell>
          <cell r="B202" t="str">
            <v>M589</v>
          </cell>
          <cell r="C202" t="str">
            <v>BU_Anglo American Platinum Managed Operations</v>
          </cell>
          <cell r="D202">
            <v>2024</v>
          </cell>
          <cell r="E202" t="str">
            <v>Annual</v>
          </cell>
          <cell r="F202" t="str">
            <v>Turnover including VSPs Resignations (%) Voluntary Turnover (%)</v>
          </cell>
          <cell r="H202" t="str">
            <v>PERCENT</v>
          </cell>
          <cell r="I202" t="str">
            <v>Percentage - percentage - (Percentage)</v>
          </cell>
          <cell r="J202" t="str">
            <v>BU</v>
          </cell>
          <cell r="K202" t="str">
            <v>Anglo American Platinum Managed Operations</v>
          </cell>
          <cell r="L202" t="str">
            <v>FERHANA ADAM</v>
          </cell>
          <cell r="M202" t="str">
            <v>HENK STEYN</v>
          </cell>
          <cell r="N202">
            <v>45675</v>
          </cell>
          <cell r="O202">
            <v>45902</v>
          </cell>
          <cell r="P202" t="str">
            <v>Not started</v>
          </cell>
          <cell r="Q202" t="str">
            <v>{"gri":["401-1-b_2016.2"]}</v>
          </cell>
          <cell r="R202" t="str">
            <v>Governance</v>
          </cell>
          <cell r="W202" t="str">
            <v>Governance disclosure metrics / Labour standards</v>
          </cell>
          <cell r="X202" t="str">
            <v>{"PGM":[]}</v>
          </cell>
          <cell r="Y202" t="str">
            <v>CONNECTED</v>
          </cell>
          <cell r="Z202" t="str">
            <v>Data Collection (PGM) (2024)</v>
          </cell>
          <cell r="AA202" t="str">
            <v>Governance disclosure metrics / Labour standards (Manual Capture)</v>
          </cell>
        </row>
        <row r="203">
          <cell r="A203" t="str">
            <v>M620BU_Anglo American Platinum Managed Operations</v>
          </cell>
          <cell r="B203" t="str">
            <v>M620</v>
          </cell>
          <cell r="C203" t="str">
            <v>BU_Anglo American Platinum Managed Operations</v>
          </cell>
          <cell r="D203">
            <v>2024</v>
          </cell>
          <cell r="E203" t="str">
            <v>Annual</v>
          </cell>
          <cell r="F203" t="str">
            <v>Labour turnover % (including voluntary seperation packages): South African operations</v>
          </cell>
          <cell r="H203" t="str">
            <v>PERCENT</v>
          </cell>
          <cell r="I203" t="str">
            <v>Percentage - percentage - (Percentage)</v>
          </cell>
          <cell r="J203" t="str">
            <v>BU</v>
          </cell>
          <cell r="K203" t="str">
            <v>Anglo American Platinum Managed Operations</v>
          </cell>
          <cell r="L203" t="str">
            <v>FERHANA ADAM</v>
          </cell>
          <cell r="P203" t="str">
            <v>Not started</v>
          </cell>
          <cell r="Q203" t="str">
            <v>{"gri":["401-1-b_2016.2"]}</v>
          </cell>
          <cell r="R203" t="str">
            <v>Governance</v>
          </cell>
          <cell r="W203" t="str">
            <v>Governance disclosure metrics / Labour standards</v>
          </cell>
          <cell r="X203" t="str">
            <v>{"PGM":[]}</v>
          </cell>
          <cell r="Y203" t="str">
            <v>CONNECTED</v>
          </cell>
          <cell r="Z203" t="str">
            <v>Data Collection (PGM) (2024)</v>
          </cell>
          <cell r="AA203" t="str">
            <v>Governance disclosure metrics / Labour standards (Manual Capture)</v>
          </cell>
        </row>
        <row r="204">
          <cell r="A204" t="str">
            <v>M579BU_Anglo American Platinum Managed Operations</v>
          </cell>
          <cell r="B204" t="str">
            <v>M579</v>
          </cell>
          <cell r="C204" t="str">
            <v>BU_Anglo American Platinum Managed Operations</v>
          </cell>
          <cell r="D204">
            <v>2024</v>
          </cell>
          <cell r="E204" t="str">
            <v>Annual</v>
          </cell>
          <cell r="F204" t="str">
            <v>Turnover including VSPs by gender Total South Africa</v>
          </cell>
          <cell r="H204" t="str">
            <v>PERCENT</v>
          </cell>
          <cell r="I204" t="str">
            <v>Percentage - percentage - (Percentage)</v>
          </cell>
          <cell r="J204" t="str">
            <v>BU</v>
          </cell>
          <cell r="K204" t="str">
            <v>Anglo American Platinum Managed Operations</v>
          </cell>
          <cell r="L204" t="str">
            <v>FERHANA ADAM</v>
          </cell>
          <cell r="M204" t="str">
            <v>HENK STEYN</v>
          </cell>
          <cell r="N204">
            <v>45675</v>
          </cell>
          <cell r="O204">
            <v>45902</v>
          </cell>
          <cell r="P204" t="str">
            <v>Not started</v>
          </cell>
          <cell r="Q204" t="str">
            <v>{"gri":["401-1-b_2016.2"]}</v>
          </cell>
          <cell r="R204" t="str">
            <v>Governance</v>
          </cell>
          <cell r="W204" t="str">
            <v>Governance disclosure metrics / Labour standards</v>
          </cell>
          <cell r="X204" t="str">
            <v>{"PGM":[]}</v>
          </cell>
          <cell r="Y204" t="str">
            <v>CONNECTED</v>
          </cell>
          <cell r="Z204" t="str">
            <v>Data Collection (PGM) (2024)</v>
          </cell>
          <cell r="AA204" t="str">
            <v>Governance disclosure metrics / Labour standards (Manual Capture)</v>
          </cell>
        </row>
        <row r="205">
          <cell r="A205" t="str">
            <v>M587BU_Anglo American Platinum Managed Operations</v>
          </cell>
          <cell r="B205" t="str">
            <v>M587</v>
          </cell>
          <cell r="C205" t="str">
            <v>BU_Anglo American Platinum Managed Operations</v>
          </cell>
          <cell r="D205">
            <v>2024</v>
          </cell>
          <cell r="E205" t="str">
            <v>Annual</v>
          </cell>
          <cell r="F205" t="str">
            <v>Turnover including VSPs Redundancies (%) Involuntary Turnover (%)</v>
          </cell>
          <cell r="H205" t="str">
            <v>PERCENT</v>
          </cell>
          <cell r="I205" t="str">
            <v>Percentage - percentage - (Percentage)</v>
          </cell>
          <cell r="J205" t="str">
            <v>BU</v>
          </cell>
          <cell r="K205" t="str">
            <v>Anglo American Platinum Managed Operations</v>
          </cell>
          <cell r="L205" t="str">
            <v>FERHANA ADAM</v>
          </cell>
          <cell r="M205" t="str">
            <v>HENK STEYN</v>
          </cell>
          <cell r="N205">
            <v>45675</v>
          </cell>
          <cell r="O205">
            <v>45902</v>
          </cell>
          <cell r="P205" t="str">
            <v>Not started</v>
          </cell>
          <cell r="Q205" t="str">
            <v>{"gri":["401-1-b_2016.2"]}</v>
          </cell>
          <cell r="R205" t="str">
            <v>Governance</v>
          </cell>
          <cell r="W205" t="str">
            <v>Governance disclosure metrics / Labour standards</v>
          </cell>
          <cell r="X205" t="str">
            <v>{"PGM":[]}</v>
          </cell>
          <cell r="Y205" t="str">
            <v>CONNECTED</v>
          </cell>
          <cell r="Z205" t="str">
            <v>Data Collection (PGM) (2024)</v>
          </cell>
          <cell r="AA205" t="str">
            <v>Governance disclosure metrics / Labour standards (Manual Capture)</v>
          </cell>
        </row>
        <row r="206">
          <cell r="A206" t="str">
            <v>M575BU_Anglo American Platinum Managed Operations</v>
          </cell>
          <cell r="B206" t="str">
            <v>M575</v>
          </cell>
          <cell r="C206" t="str">
            <v>BU_Anglo American Platinum Managed Operations</v>
          </cell>
          <cell r="D206">
            <v>2024</v>
          </cell>
          <cell r="E206" t="str">
            <v>Annual</v>
          </cell>
          <cell r="F206" t="str">
            <v>Turnover including VSPs by gender Female Zimbabwe</v>
          </cell>
          <cell r="H206" t="str">
            <v>PERCENT</v>
          </cell>
          <cell r="I206" t="str">
            <v>Percentage - percentage - (Percentage)</v>
          </cell>
          <cell r="J206" t="str">
            <v>BU</v>
          </cell>
          <cell r="K206" t="str">
            <v>Anglo American Platinum Managed Operations</v>
          </cell>
          <cell r="L206" t="str">
            <v>FERHANA ADAM</v>
          </cell>
          <cell r="M206" t="str">
            <v>HENK STEYN</v>
          </cell>
          <cell r="N206">
            <v>45675</v>
          </cell>
          <cell r="O206">
            <v>45902</v>
          </cell>
          <cell r="P206" t="str">
            <v>Not started</v>
          </cell>
          <cell r="Q206" t="str">
            <v>{"gri":["401-1-b_2016.2"]}</v>
          </cell>
          <cell r="R206" t="str">
            <v>Governance</v>
          </cell>
          <cell r="W206" t="str">
            <v>Governance disclosure metrics / Labour standards</v>
          </cell>
          <cell r="X206" t="str">
            <v>{"PGM":[]}</v>
          </cell>
          <cell r="Y206" t="str">
            <v>CONNECTED</v>
          </cell>
          <cell r="Z206" t="str">
            <v>Data Collection (PGM) (2024)</v>
          </cell>
          <cell r="AA206" t="str">
            <v>Governance disclosure metrics / Labour standards (Manual Capture)</v>
          </cell>
        </row>
        <row r="207">
          <cell r="A207" t="str">
            <v>M590BU_Anglo American Platinum Managed Operations</v>
          </cell>
          <cell r="B207" t="str">
            <v>M590</v>
          </cell>
          <cell r="C207" t="str">
            <v>BU_Anglo American Platinum Managed Operations</v>
          </cell>
          <cell r="D207">
            <v>2024</v>
          </cell>
          <cell r="E207" t="str">
            <v>Annual</v>
          </cell>
          <cell r="F207" t="str">
            <v>Turnover excluding VSPs Other reasons for leaving (%) Involuntary Turnover (%)</v>
          </cell>
          <cell r="H207" t="str">
            <v>PERCENT</v>
          </cell>
          <cell r="I207" t="str">
            <v>Percentage - percentage - (Percentage)</v>
          </cell>
          <cell r="J207" t="str">
            <v>BU</v>
          </cell>
          <cell r="K207" t="str">
            <v>Anglo American Platinum Managed Operations</v>
          </cell>
          <cell r="L207" t="str">
            <v>FERHANA ADAM</v>
          </cell>
          <cell r="M207" t="str">
            <v>HENK STEYN</v>
          </cell>
          <cell r="N207">
            <v>45675</v>
          </cell>
          <cell r="O207">
            <v>45902</v>
          </cell>
          <cell r="P207" t="str">
            <v>Not started</v>
          </cell>
          <cell r="Q207" t="str">
            <v>{"gri":["401-1-b_2016.2"]}</v>
          </cell>
          <cell r="R207" t="str">
            <v>Governance</v>
          </cell>
          <cell r="W207" t="str">
            <v>Governance disclosure metrics / Labour standards</v>
          </cell>
          <cell r="X207" t="str">
            <v>{"PGM":[]}</v>
          </cell>
          <cell r="Y207" t="str">
            <v>CONNECTED</v>
          </cell>
          <cell r="Z207" t="str">
            <v>Data Collection (PGM) (2024)</v>
          </cell>
          <cell r="AA207" t="str">
            <v>Governance disclosure metrics / Labour standards (Manual Capture)</v>
          </cell>
        </row>
        <row r="208">
          <cell r="A208" t="str">
            <v>M595BU_Anglo American Platinum Managed Operations</v>
          </cell>
          <cell r="B208" t="str">
            <v>M595</v>
          </cell>
          <cell r="C208" t="str">
            <v>BU_Anglo American Platinum Managed Operations</v>
          </cell>
          <cell r="D208">
            <v>2024</v>
          </cell>
          <cell r="E208" t="str">
            <v>Annual</v>
          </cell>
          <cell r="F208" t="str">
            <v>Total workforce represented, excluding management</v>
          </cell>
          <cell r="H208" t="str">
            <v>PERCENT</v>
          </cell>
          <cell r="I208" t="str">
            <v>Percentage - percentage - (Percentage)</v>
          </cell>
          <cell r="J208" t="str">
            <v>BU</v>
          </cell>
          <cell r="K208" t="str">
            <v>Anglo American Platinum Managed Operations</v>
          </cell>
          <cell r="L208" t="str">
            <v>VIRGINIA TYOBEKA</v>
          </cell>
          <cell r="M208" t="str">
            <v>VIRGINIA TYOBEKA</v>
          </cell>
          <cell r="N208">
            <v>45675</v>
          </cell>
          <cell r="O208">
            <v>45902</v>
          </cell>
          <cell r="P208" t="str">
            <v>Not started</v>
          </cell>
          <cell r="Q208" t="str">
            <v>{"gri":["2-30-a_2021"]}</v>
          </cell>
          <cell r="R208" t="str">
            <v>Governance</v>
          </cell>
          <cell r="W208" t="str">
            <v>Governance disclosure metrics / Labour standards</v>
          </cell>
          <cell r="X208" t="str">
            <v>{"PGM":[]}</v>
          </cell>
          <cell r="Y208" t="str">
            <v>CONNECTED</v>
          </cell>
          <cell r="Z208" t="str">
            <v>Data Collection (PGM) (2024)</v>
          </cell>
          <cell r="AA208" t="str">
            <v>Governance disclosure metrics / Labour standards (Manual Capture)</v>
          </cell>
        </row>
        <row r="209">
          <cell r="A209" t="str">
            <v>M576BU_Anglo American Platinum Managed Operations</v>
          </cell>
          <cell r="B209" t="str">
            <v>M576</v>
          </cell>
          <cell r="C209" t="str">
            <v>BU_Anglo American Platinum Managed Operations</v>
          </cell>
          <cell r="D209">
            <v>2024</v>
          </cell>
          <cell r="E209" t="str">
            <v>Annual</v>
          </cell>
          <cell r="F209" t="str">
            <v>Turnover excluding VSPs by gender Total Zimbabwe</v>
          </cell>
          <cell r="H209" t="str">
            <v>PERCENT</v>
          </cell>
          <cell r="I209" t="str">
            <v>Percentage - percentage - (Percentage)</v>
          </cell>
          <cell r="J209" t="str">
            <v>BU</v>
          </cell>
          <cell r="K209" t="str">
            <v>Anglo American Platinum Managed Operations</v>
          </cell>
          <cell r="L209" t="str">
            <v>FERHANA ADAM</v>
          </cell>
          <cell r="M209" t="str">
            <v>HENK STEYN</v>
          </cell>
          <cell r="N209">
            <v>45675</v>
          </cell>
          <cell r="O209">
            <v>45902</v>
          </cell>
          <cell r="P209" t="str">
            <v>Not started</v>
          </cell>
          <cell r="Q209" t="str">
            <v>{"gri":["401-1-b_2016.2"]}</v>
          </cell>
          <cell r="R209" t="str">
            <v>Governance</v>
          </cell>
          <cell r="W209" t="str">
            <v>Governance disclosure metrics / Labour standards</v>
          </cell>
          <cell r="X209" t="str">
            <v>{"PGM":[]}</v>
          </cell>
          <cell r="Y209" t="str">
            <v>CONNECTED</v>
          </cell>
          <cell r="Z209" t="str">
            <v>Data Collection (PGM) (2024)</v>
          </cell>
          <cell r="AA209" t="str">
            <v>Governance disclosure metrics / Labour standards (Manual Capture)</v>
          </cell>
        </row>
        <row r="210">
          <cell r="A210" t="str">
            <v>M621BU_Anglo American Platinum Managed Operations</v>
          </cell>
          <cell r="B210" t="str">
            <v>M621</v>
          </cell>
          <cell r="C210" t="str">
            <v>BU_Anglo American Platinum Managed Operations</v>
          </cell>
          <cell r="D210">
            <v>2024</v>
          </cell>
          <cell r="E210" t="str">
            <v>Annual</v>
          </cell>
          <cell r="F210" t="str">
            <v>Female Contractors (%)</v>
          </cell>
          <cell r="H210" t="str">
            <v>PERCENT</v>
          </cell>
          <cell r="I210" t="str">
            <v>Percentage - percentage - (Percentage)</v>
          </cell>
          <cell r="J210" t="str">
            <v>BU</v>
          </cell>
          <cell r="K210" t="str">
            <v>Anglo American Platinum Managed Operations</v>
          </cell>
          <cell r="L210" t="str">
            <v>FERHANA ADAM</v>
          </cell>
          <cell r="M210" t="str">
            <v>HENK STEYN</v>
          </cell>
          <cell r="N210">
            <v>45675</v>
          </cell>
          <cell r="O210">
            <v>45902</v>
          </cell>
          <cell r="P210" t="str">
            <v>Not started</v>
          </cell>
          <cell r="Q210" t="str">
            <v>{}</v>
          </cell>
          <cell r="R210" t="str">
            <v>Governance</v>
          </cell>
          <cell r="W210" t="str">
            <v>Governance disclosure metrics / Labour standards</v>
          </cell>
          <cell r="X210" t="str">
            <v>{"PGM":[]}</v>
          </cell>
          <cell r="Y210" t="str">
            <v>CONNECTED</v>
          </cell>
          <cell r="Z210" t="str">
            <v>Data Collection (PGM) (2024)</v>
          </cell>
          <cell r="AA210" t="str">
            <v>Governance disclosure metrics / Labour standards (Manual Capture)</v>
          </cell>
        </row>
        <row r="211">
          <cell r="A211" t="str">
            <v>M585BU_Anglo American Platinum Managed Operations</v>
          </cell>
          <cell r="B211" t="str">
            <v>M585</v>
          </cell>
          <cell r="C211" t="str">
            <v>BU_Anglo American Platinum Managed Operations</v>
          </cell>
          <cell r="D211">
            <v>2024</v>
          </cell>
          <cell r="E211" t="str">
            <v>Annual</v>
          </cell>
          <cell r="F211" t="str">
            <v>Turnover including VSPs Other reasons for leaving (%) Involuntary Turnover (%)</v>
          </cell>
          <cell r="H211" t="str">
            <v>PERCENT</v>
          </cell>
          <cell r="I211" t="str">
            <v>Percentage - percentage - (Percentage)</v>
          </cell>
          <cell r="J211" t="str">
            <v>BU</v>
          </cell>
          <cell r="K211" t="str">
            <v>Anglo American Platinum Managed Operations</v>
          </cell>
          <cell r="L211" t="str">
            <v>FERHANA ADAM</v>
          </cell>
          <cell r="M211" t="str">
            <v>HENK STEYN</v>
          </cell>
          <cell r="N211">
            <v>45675</v>
          </cell>
          <cell r="O211">
            <v>45902</v>
          </cell>
          <cell r="P211" t="str">
            <v>Not started</v>
          </cell>
          <cell r="Q211" t="str">
            <v>{"gri":["401-1-b_2016.2"]}</v>
          </cell>
          <cell r="R211" t="str">
            <v>Governance</v>
          </cell>
          <cell r="W211" t="str">
            <v>Governance disclosure metrics / Labour standards</v>
          </cell>
          <cell r="X211" t="str">
            <v>{"PGM":[]}</v>
          </cell>
          <cell r="Y211" t="str">
            <v>CONNECTED</v>
          </cell>
          <cell r="Z211" t="str">
            <v>Data Collection (PGM) (2024)</v>
          </cell>
          <cell r="AA211" t="str">
            <v>Governance disclosure metrics / Labour standards (Manual Capture)</v>
          </cell>
        </row>
        <row r="212">
          <cell r="A212" t="str">
            <v>M574BU_Anglo American Platinum Managed Operations</v>
          </cell>
          <cell r="B212" t="str">
            <v>M574</v>
          </cell>
          <cell r="C212" t="str">
            <v>BU_Anglo American Platinum Managed Operations</v>
          </cell>
          <cell r="D212">
            <v>2024</v>
          </cell>
          <cell r="E212" t="str">
            <v>Annual</v>
          </cell>
          <cell r="F212" t="str">
            <v>Turnover including VSPs by gender Male Zimbabwe</v>
          </cell>
          <cell r="H212" t="str">
            <v>PERCENT</v>
          </cell>
          <cell r="I212" t="str">
            <v>Percentage - percentage - (Percentage)</v>
          </cell>
          <cell r="J212" t="str">
            <v>BU</v>
          </cell>
          <cell r="K212" t="str">
            <v>Anglo American Platinum Managed Operations</v>
          </cell>
          <cell r="L212" t="str">
            <v>FERHANA ADAM</v>
          </cell>
          <cell r="M212" t="str">
            <v>HENK STEYN</v>
          </cell>
          <cell r="N212">
            <v>45675</v>
          </cell>
          <cell r="O212">
            <v>45902</v>
          </cell>
          <cell r="P212" t="str">
            <v>Not started</v>
          </cell>
          <cell r="Q212" t="str">
            <v>{"gri":["401-1-b_2016.2"]}</v>
          </cell>
          <cell r="R212" t="str">
            <v>Governance</v>
          </cell>
          <cell r="W212" t="str">
            <v>Governance disclosure metrics / Labour standards</v>
          </cell>
          <cell r="X212" t="str">
            <v>{"PGM":[]}</v>
          </cell>
          <cell r="Y212" t="str">
            <v>CONNECTED</v>
          </cell>
          <cell r="Z212" t="str">
            <v>Data Collection (PGM) (2024)</v>
          </cell>
          <cell r="AA212" t="str">
            <v>Governance disclosure metrics / Labour standards (Manual Capture)</v>
          </cell>
        </row>
        <row r="213">
          <cell r="A213" t="str">
            <v>M625BU_Anglo American Platinum Managed Operations</v>
          </cell>
          <cell r="B213" t="str">
            <v>M625</v>
          </cell>
          <cell r="C213" t="str">
            <v>BU_Anglo American Platinum Managed Operations</v>
          </cell>
          <cell r="D213">
            <v>2024</v>
          </cell>
          <cell r="E213" t="str">
            <v>Annual</v>
          </cell>
          <cell r="F213" t="str">
            <v>Employees more than 50 years of age (%)</v>
          </cell>
          <cell r="H213" t="str">
            <v>PERCENT</v>
          </cell>
          <cell r="I213" t="str">
            <v>Percentage - percentage - (Percentage)</v>
          </cell>
          <cell r="J213" t="str">
            <v>BU</v>
          </cell>
          <cell r="K213" t="str">
            <v>Anglo American Platinum Managed Operations</v>
          </cell>
          <cell r="L213" t="str">
            <v>FERHANA ADAM</v>
          </cell>
          <cell r="M213" t="str">
            <v>HENK STEYN</v>
          </cell>
          <cell r="N213">
            <v>45675</v>
          </cell>
          <cell r="O213">
            <v>45902</v>
          </cell>
          <cell r="P213" t="str">
            <v>Not started</v>
          </cell>
          <cell r="Q213" t="str">
            <v>{}</v>
          </cell>
          <cell r="R213" t="str">
            <v>Governance</v>
          </cell>
          <cell r="W213" t="str">
            <v>Governance disclosure metrics / Labour standards</v>
          </cell>
          <cell r="X213" t="str">
            <v>{"PGM":[]}</v>
          </cell>
          <cell r="Y213" t="str">
            <v>CONNECTED</v>
          </cell>
          <cell r="Z213" t="str">
            <v>Data Collection (PGM) (2024)</v>
          </cell>
          <cell r="AA213" t="str">
            <v>Governance disclosure metrics / Labour standards (Manual Capture)</v>
          </cell>
        </row>
        <row r="214">
          <cell r="A214" t="str">
            <v>M583BU_Anglo American Platinum Managed Operations</v>
          </cell>
          <cell r="B214" t="str">
            <v>M583</v>
          </cell>
          <cell r="C214" t="str">
            <v>BU_Anglo American Platinum Managed Operations</v>
          </cell>
          <cell r="D214">
            <v>2024</v>
          </cell>
          <cell r="E214" t="str">
            <v>Annual</v>
          </cell>
          <cell r="F214" t="str">
            <v>Turnover excluding VSPs by gender Male South Africa</v>
          </cell>
          <cell r="H214" t="str">
            <v>PERCENT</v>
          </cell>
          <cell r="I214" t="str">
            <v>Percentage - percentage - (Percentage)</v>
          </cell>
          <cell r="J214" t="str">
            <v>BU</v>
          </cell>
          <cell r="K214" t="str">
            <v>Anglo American Platinum Managed Operations</v>
          </cell>
          <cell r="L214" t="str">
            <v>FERHANA ADAM</v>
          </cell>
          <cell r="M214" t="str">
            <v>HENK STEYN</v>
          </cell>
          <cell r="N214">
            <v>45675</v>
          </cell>
          <cell r="O214">
            <v>45902</v>
          </cell>
          <cell r="P214" t="str">
            <v>Not started</v>
          </cell>
          <cell r="Q214" t="str">
            <v>{"gri":["401-1-b_2016.2"]}</v>
          </cell>
          <cell r="R214" t="str">
            <v>Governance</v>
          </cell>
          <cell r="W214" t="str">
            <v>Governance disclosure metrics / Labour standards</v>
          </cell>
          <cell r="X214" t="str">
            <v>{"PGM":[]}</v>
          </cell>
          <cell r="Y214" t="str">
            <v>CONNECTED</v>
          </cell>
          <cell r="Z214" t="str">
            <v>Data Collection (PGM) (2024)</v>
          </cell>
          <cell r="AA214" t="str">
            <v>Governance disclosure metrics / Labour standards (Manual Capture)</v>
          </cell>
        </row>
        <row r="215">
          <cell r="A215" t="str">
            <v>M578BU_Anglo American Platinum Managed Operations</v>
          </cell>
          <cell r="B215" t="str">
            <v>M578</v>
          </cell>
          <cell r="C215" t="str">
            <v>BU_Anglo American Platinum Managed Operations</v>
          </cell>
          <cell r="D215">
            <v>2024</v>
          </cell>
          <cell r="E215" t="str">
            <v>Annual</v>
          </cell>
          <cell r="F215" t="str">
            <v>Turnover excluding VSPs by gender Female Zimbabwe</v>
          </cell>
          <cell r="H215" t="str">
            <v>PERCENT</v>
          </cell>
          <cell r="I215" t="str">
            <v>Percentage - percentage - (Percentage)</v>
          </cell>
          <cell r="J215" t="str">
            <v>BU</v>
          </cell>
          <cell r="K215" t="str">
            <v>Anglo American Platinum Managed Operations</v>
          </cell>
          <cell r="L215" t="str">
            <v>FERHANA ADAM</v>
          </cell>
          <cell r="M215" t="str">
            <v>HENK STEYN</v>
          </cell>
          <cell r="N215">
            <v>45675</v>
          </cell>
          <cell r="O215">
            <v>45902</v>
          </cell>
          <cell r="P215" t="str">
            <v>Not started</v>
          </cell>
          <cell r="Q215" t="str">
            <v>{"gri":["401-1-b_2016.2"]}</v>
          </cell>
          <cell r="R215" t="str">
            <v>Governance</v>
          </cell>
          <cell r="W215" t="str">
            <v>Governance disclosure metrics / Labour standards</v>
          </cell>
          <cell r="X215" t="str">
            <v>{"PGM":[]}</v>
          </cell>
          <cell r="Y215" t="str">
            <v>CONNECTED</v>
          </cell>
          <cell r="Z215" t="str">
            <v>Data Collection (PGM) (2024)</v>
          </cell>
          <cell r="AA215" t="str">
            <v>Governance disclosure metrics / Labour standards (Manual Capture)</v>
          </cell>
        </row>
        <row r="216">
          <cell r="A216" t="str">
            <v>M573BU_Anglo American Platinum Managed Operations</v>
          </cell>
          <cell r="B216" t="str">
            <v>M573</v>
          </cell>
          <cell r="C216" t="str">
            <v>BU_Anglo American Platinum Managed Operations</v>
          </cell>
          <cell r="D216">
            <v>2024</v>
          </cell>
          <cell r="E216" t="str">
            <v>Annual</v>
          </cell>
          <cell r="F216" t="str">
            <v>Turnover including VSPs by gender Total Zimbabwe</v>
          </cell>
          <cell r="H216" t="str">
            <v>PERCENT</v>
          </cell>
          <cell r="I216" t="str">
            <v>Percentage - percentage - (Percentage)</v>
          </cell>
          <cell r="J216" t="str">
            <v>BU</v>
          </cell>
          <cell r="K216" t="str">
            <v>Anglo American Platinum Managed Operations</v>
          </cell>
          <cell r="L216" t="str">
            <v>FERHANA ADAM</v>
          </cell>
          <cell r="M216" t="str">
            <v>HENK STEYN</v>
          </cell>
          <cell r="N216">
            <v>45675</v>
          </cell>
          <cell r="O216">
            <v>45902</v>
          </cell>
          <cell r="P216" t="str">
            <v>Not started</v>
          </cell>
          <cell r="Q216" t="str">
            <v>{"gri":["401-1-b_2016.2"]}</v>
          </cell>
          <cell r="R216" t="str">
            <v>Governance</v>
          </cell>
          <cell r="W216" t="str">
            <v>Governance disclosure metrics / Labour standards</v>
          </cell>
          <cell r="X216" t="str">
            <v>{"PGM":[]}</v>
          </cell>
          <cell r="Y216" t="str">
            <v>CONNECTED</v>
          </cell>
          <cell r="Z216" t="str">
            <v>Data Collection (PGM) (2024)</v>
          </cell>
          <cell r="AA216" t="str">
            <v>Governance disclosure metrics / Labour standards (Manual Capture)</v>
          </cell>
        </row>
        <row r="217">
          <cell r="A217" t="str">
            <v>M582BU_Anglo American Platinum Managed Operations</v>
          </cell>
          <cell r="B217" t="str">
            <v>M582</v>
          </cell>
          <cell r="C217" t="str">
            <v>BU_Anglo American Platinum Managed Operations</v>
          </cell>
          <cell r="D217">
            <v>2024</v>
          </cell>
          <cell r="E217" t="str">
            <v>Annual</v>
          </cell>
          <cell r="F217" t="str">
            <v>Turnover excluding VSPs by gender Total South Africa</v>
          </cell>
          <cell r="H217" t="str">
            <v>PERCENT</v>
          </cell>
          <cell r="I217" t="str">
            <v>Percentage - percentage - (Percentage)</v>
          </cell>
          <cell r="J217" t="str">
            <v>BU</v>
          </cell>
          <cell r="K217" t="str">
            <v>Anglo American Platinum Managed Operations</v>
          </cell>
          <cell r="L217" t="str">
            <v>FERHANA ADAM</v>
          </cell>
          <cell r="M217" t="str">
            <v>HENK STEYN</v>
          </cell>
          <cell r="N217">
            <v>45675</v>
          </cell>
          <cell r="O217">
            <v>45902</v>
          </cell>
          <cell r="P217" t="str">
            <v>Not started</v>
          </cell>
          <cell r="Q217" t="str">
            <v>{"gri":["401-1-b_2016.2"]}</v>
          </cell>
          <cell r="R217" t="str">
            <v>Governance</v>
          </cell>
          <cell r="W217" t="str">
            <v>Governance disclosure metrics / Labour standards</v>
          </cell>
          <cell r="X217" t="str">
            <v>{"PGM":[]}</v>
          </cell>
          <cell r="Y217" t="str">
            <v>CONNECTED</v>
          </cell>
          <cell r="Z217" t="str">
            <v>Data Collection (PGM) (2024)</v>
          </cell>
          <cell r="AA217" t="str">
            <v>Governance disclosure metrics / Labour standards (Manual Capture)</v>
          </cell>
        </row>
        <row r="218">
          <cell r="A218" t="str">
            <v>M754BU_Anglo American Platinum Managed Operations</v>
          </cell>
          <cell r="B218" t="str">
            <v>M754</v>
          </cell>
          <cell r="C218" t="str">
            <v>BU_Anglo American Platinum Managed Operations</v>
          </cell>
          <cell r="D218">
            <v>2024</v>
          </cell>
          <cell r="E218" t="str">
            <v>Annual</v>
          </cell>
          <cell r="F218" t="str">
            <v>Turnover rate Dismissals (%)</v>
          </cell>
          <cell r="H218" t="str">
            <v>PERCENT</v>
          </cell>
          <cell r="I218" t="str">
            <v>Percentage - percentage - (Percentage)</v>
          </cell>
          <cell r="J218" t="str">
            <v>BU</v>
          </cell>
          <cell r="K218" t="str">
            <v>Anglo American Platinum Managed Operations</v>
          </cell>
          <cell r="L218" t="str">
            <v>FERHANA ADAM</v>
          </cell>
          <cell r="M218" t="str">
            <v>HENK STEYN</v>
          </cell>
          <cell r="N218">
            <v>45675</v>
          </cell>
          <cell r="O218">
            <v>45902</v>
          </cell>
          <cell r="P218" t="str">
            <v>Not started</v>
          </cell>
          <cell r="Q218" t="str">
            <v>{"gri":["401-1-b_2016.2"]}</v>
          </cell>
          <cell r="R218" t="str">
            <v>Governance</v>
          </cell>
          <cell r="W218" t="str">
            <v>Governance disclosure metrics / Labour standards</v>
          </cell>
          <cell r="X218" t="str">
            <v>{"PGM":[]}</v>
          </cell>
          <cell r="Y218" t="str">
            <v>CONNECTED</v>
          </cell>
          <cell r="Z218" t="str">
            <v>Data Collection (PGM) (2024)</v>
          </cell>
          <cell r="AA218" t="str">
            <v>Governance disclosure metrics / Labour standards (Manual Capture)</v>
          </cell>
        </row>
        <row r="219">
          <cell r="A219" t="str">
            <v>M626BU_Anglo American Platinum Managed Operations</v>
          </cell>
          <cell r="B219" t="str">
            <v>M626</v>
          </cell>
          <cell r="C219" t="str">
            <v>BU_Anglo American Platinum Managed Operations</v>
          </cell>
          <cell r="D219">
            <v>2024</v>
          </cell>
          <cell r="E219" t="str">
            <v>Annual</v>
          </cell>
          <cell r="F219" t="str">
            <v>Employees between 30-50 years of age (%)</v>
          </cell>
          <cell r="H219" t="str">
            <v>PERCENT</v>
          </cell>
          <cell r="I219" t="str">
            <v>Percentage - percentage - (Percentage)</v>
          </cell>
          <cell r="J219" t="str">
            <v>BU</v>
          </cell>
          <cell r="K219" t="str">
            <v>Anglo American Platinum Managed Operations</v>
          </cell>
          <cell r="L219" t="str">
            <v>FERHANA ADAM</v>
          </cell>
          <cell r="M219" t="str">
            <v>HENK STEYN</v>
          </cell>
          <cell r="N219">
            <v>45675</v>
          </cell>
          <cell r="O219">
            <v>45902</v>
          </cell>
          <cell r="P219" t="str">
            <v>Not started</v>
          </cell>
          <cell r="Q219" t="str">
            <v>{}</v>
          </cell>
          <cell r="R219" t="str">
            <v>Governance</v>
          </cell>
          <cell r="W219" t="str">
            <v>Governance disclosure metrics / Labour standards</v>
          </cell>
          <cell r="X219" t="str">
            <v>{"PGM":[]}</v>
          </cell>
          <cell r="Y219" t="str">
            <v>CONNECTED</v>
          </cell>
          <cell r="Z219" t="str">
            <v>Data Collection (PGM) (2024)</v>
          </cell>
          <cell r="AA219" t="str">
            <v>Governance disclosure metrics / Labour standards (Manual Capture)</v>
          </cell>
        </row>
        <row r="220">
          <cell r="A220" t="str">
            <v>M597BU_Anglo American Platinum Managed Operations</v>
          </cell>
          <cell r="B220" t="str">
            <v>M597</v>
          </cell>
          <cell r="C220" t="str">
            <v>BU_Anglo American Platinum Managed Operations</v>
          </cell>
          <cell r="D220">
            <v>2024</v>
          </cell>
          <cell r="E220" t="str">
            <v>Annual</v>
          </cell>
          <cell r="F220" t="str">
            <v>General Industrial Workers of South Africa (GIWUSA)</v>
          </cell>
          <cell r="H220" t="str">
            <v>NUMBER</v>
          </cell>
          <cell r="I220" t="str">
            <v>Number</v>
          </cell>
          <cell r="J220" t="str">
            <v>BU</v>
          </cell>
          <cell r="K220" t="str">
            <v>Anglo American Platinum Managed Operations</v>
          </cell>
          <cell r="L220" t="str">
            <v>VIRGINIA TYOBEKA</v>
          </cell>
          <cell r="M220" t="str">
            <v>VIRGINIA TYOBEKA</v>
          </cell>
          <cell r="N220">
            <v>45675</v>
          </cell>
          <cell r="O220">
            <v>45902</v>
          </cell>
          <cell r="P220" t="str">
            <v>Not started</v>
          </cell>
          <cell r="Q220" t="str">
            <v>{"gri":["2-30-a_2021"]}</v>
          </cell>
          <cell r="R220" t="str">
            <v>Governance</v>
          </cell>
          <cell r="W220" t="str">
            <v>Governance disclosure metrics / Labour standards</v>
          </cell>
          <cell r="X220" t="str">
            <v>{"PGM":[]}</v>
          </cell>
          <cell r="Y220" t="str">
            <v>CONNECTED</v>
          </cell>
          <cell r="Z220" t="str">
            <v>Data Collection (PGM) (2024)</v>
          </cell>
          <cell r="AA220" t="str">
            <v>Governance disclosure metrics / Labour standards (Manual Capture)</v>
          </cell>
        </row>
        <row r="221">
          <cell r="A221" t="str">
            <v>M593BU_Anglo American Platinum Managed Operations</v>
          </cell>
          <cell r="B221" t="str">
            <v>M593</v>
          </cell>
          <cell r="C221" t="str">
            <v>BU_Anglo American Platinum Managed Operations</v>
          </cell>
          <cell r="D221">
            <v>2024</v>
          </cell>
          <cell r="E221" t="str">
            <v>Annual</v>
          </cell>
          <cell r="F221" t="str">
            <v>Turnover excluding VSPs Other reasons for leaving (%) Voluntary Turnover (%)</v>
          </cell>
          <cell r="H221" t="str">
            <v>PERCENT</v>
          </cell>
          <cell r="I221" t="str">
            <v>Percentage - percentage - (Percentage)</v>
          </cell>
          <cell r="J221" t="str">
            <v>BU</v>
          </cell>
          <cell r="K221" t="str">
            <v>Anglo American Platinum Managed Operations</v>
          </cell>
          <cell r="L221" t="str">
            <v>FERHANA ADAM</v>
          </cell>
          <cell r="M221" t="str">
            <v>HENK STEYN</v>
          </cell>
          <cell r="N221">
            <v>45675</v>
          </cell>
          <cell r="O221">
            <v>45902</v>
          </cell>
          <cell r="P221" t="str">
            <v>Not started</v>
          </cell>
          <cell r="Q221" t="str">
            <v>{"gri":["401-1-b_2016.2"]}</v>
          </cell>
          <cell r="R221" t="str">
            <v>Governance</v>
          </cell>
          <cell r="W221" t="str">
            <v>Governance disclosure metrics / Labour standards</v>
          </cell>
          <cell r="X221" t="str">
            <v>{"PGM":[]}</v>
          </cell>
          <cell r="Y221" t="str">
            <v>CONNECTED</v>
          </cell>
          <cell r="Z221" t="str">
            <v>Data Collection (PGM) (2024)</v>
          </cell>
          <cell r="AA221" t="str">
            <v>Governance disclosure metrics / Labour standards (Manual Capture)</v>
          </cell>
        </row>
        <row r="222">
          <cell r="A222" t="str">
            <v>M635BU_Anglo American Platinum Managed Operations</v>
          </cell>
          <cell r="B222" t="str">
            <v>M635</v>
          </cell>
          <cell r="C222" t="str">
            <v>BU_Anglo American Platinum Managed Operations</v>
          </cell>
          <cell r="D222">
            <v>2024</v>
          </cell>
          <cell r="E222" t="str">
            <v>Annual</v>
          </cell>
          <cell r="F222" t="str">
            <v>Board diversity: Number of executive directors</v>
          </cell>
          <cell r="H222" t="str">
            <v>NUMBER</v>
          </cell>
          <cell r="I222" t="str">
            <v>Number</v>
          </cell>
          <cell r="J222" t="str">
            <v>BU</v>
          </cell>
          <cell r="K222" t="str">
            <v>Anglo American Platinum Managed Operations</v>
          </cell>
          <cell r="L222" t="str">
            <v>JULIA SWANEPOEL</v>
          </cell>
          <cell r="M222" t="str">
            <v>JULIA SWANEPOEL</v>
          </cell>
          <cell r="N222">
            <v>45675</v>
          </cell>
          <cell r="O222">
            <v>45902</v>
          </cell>
          <cell r="P222" t="str">
            <v>Not started</v>
          </cell>
          <cell r="Q222" t="str">
            <v>{"gri":["2-9-a_2021"]}</v>
          </cell>
          <cell r="R222" t="str">
            <v>Governance</v>
          </cell>
          <cell r="W222" t="str">
            <v>Governance disclosure metrics / Labour standards</v>
          </cell>
          <cell r="X222" t="str">
            <v>{"PGM":[]}</v>
          </cell>
          <cell r="Y222" t="str">
            <v>CONNECTED</v>
          </cell>
          <cell r="Z222" t="str">
            <v>Data Collection (PGM) (2024)</v>
          </cell>
          <cell r="AA222" t="str">
            <v>Governance disclosure metrics / Labour standards (Manual Capture)</v>
          </cell>
        </row>
        <row r="223">
          <cell r="A223" t="str">
            <v>M581BU_Anglo American Platinum Managed Operations</v>
          </cell>
          <cell r="B223" t="str">
            <v>M581</v>
          </cell>
          <cell r="C223" t="str">
            <v>BU_Anglo American Platinum Managed Operations</v>
          </cell>
          <cell r="D223">
            <v>2024</v>
          </cell>
          <cell r="E223" t="str">
            <v>Annual</v>
          </cell>
          <cell r="F223" t="str">
            <v>Turnover including VSPs by gender Female South Africa</v>
          </cell>
          <cell r="H223" t="str">
            <v>PERCENT</v>
          </cell>
          <cell r="I223" t="str">
            <v>Percentage - percentage - (Percentage)</v>
          </cell>
          <cell r="J223" t="str">
            <v>BU</v>
          </cell>
          <cell r="K223" t="str">
            <v>Anglo American Platinum Managed Operations</v>
          </cell>
          <cell r="L223" t="str">
            <v>FERHANA ADAM</v>
          </cell>
          <cell r="M223" t="str">
            <v>HENK STEYN</v>
          </cell>
          <cell r="N223">
            <v>45675</v>
          </cell>
          <cell r="O223">
            <v>45902</v>
          </cell>
          <cell r="P223" t="str">
            <v>Not started</v>
          </cell>
          <cell r="Q223" t="str">
            <v>{"gri":["401-1-b_2016.2"]}</v>
          </cell>
          <cell r="R223" t="str">
            <v>Governance</v>
          </cell>
          <cell r="W223" t="str">
            <v>Governance disclosure metrics / Labour standards</v>
          </cell>
          <cell r="X223" t="str">
            <v>{"PGM":[]}</v>
          </cell>
          <cell r="Y223" t="str">
            <v>CONNECTED</v>
          </cell>
          <cell r="Z223" t="str">
            <v>Data Collection (PGM) (2024)</v>
          </cell>
          <cell r="AA223" t="str">
            <v>Governance disclosure metrics / Labour standards (Manual Capture)</v>
          </cell>
        </row>
        <row r="224">
          <cell r="A224" t="str">
            <v>M615BU_Anglo American Platinum Managed Operations</v>
          </cell>
          <cell r="B224" t="str">
            <v>M615</v>
          </cell>
          <cell r="C224" t="str">
            <v>BU_Anglo American Platinum Managed Operations</v>
          </cell>
          <cell r="D224">
            <v>2024</v>
          </cell>
          <cell r="E224" t="str">
            <v>Annual</v>
          </cell>
          <cell r="F224" t="str">
            <v>Turnover: Labour turnover % (including voluntary seperation packages): Zimbabwe</v>
          </cell>
          <cell r="H224" t="str">
            <v>PERCENT</v>
          </cell>
          <cell r="I224" t="str">
            <v>Percentage - percentage - (Percentage)</v>
          </cell>
          <cell r="J224" t="str">
            <v>BU</v>
          </cell>
          <cell r="K224" t="str">
            <v>Anglo American Platinum Managed Operations</v>
          </cell>
          <cell r="L224" t="str">
            <v>WINNIE MBIZA</v>
          </cell>
          <cell r="P224" t="str">
            <v>Not started</v>
          </cell>
          <cell r="Q224" t="str">
            <v>{"gri":["401-1-b_2016.2"]}</v>
          </cell>
          <cell r="R224" t="str">
            <v>Governance</v>
          </cell>
          <cell r="W224" t="str">
            <v>Governance disclosure metrics / Labour standards</v>
          </cell>
          <cell r="X224" t="str">
            <v>{"PGM":[]}</v>
          </cell>
          <cell r="Y224" t="str">
            <v>CONNECTED</v>
          </cell>
          <cell r="Z224" t="str">
            <v>Data Collection (PGM) (2024)</v>
          </cell>
          <cell r="AA224" t="str">
            <v>Governance disclosure metrics / Labour standards (Manual Capture)</v>
          </cell>
        </row>
        <row r="225">
          <cell r="A225" t="str">
            <v>M598BU_Anglo American Platinum Managed Operations</v>
          </cell>
          <cell r="B225" t="str">
            <v>M598</v>
          </cell>
          <cell r="C225" t="str">
            <v>BU_Anglo American Platinum Managed Operations</v>
          </cell>
          <cell r="D225">
            <v>2024</v>
          </cell>
          <cell r="E225" t="str">
            <v>Annual</v>
          </cell>
          <cell r="F225" t="str">
            <v>National Union of Metalworkers South Africa (NUMSA)</v>
          </cell>
          <cell r="H225" t="str">
            <v>NUMBER</v>
          </cell>
          <cell r="I225" t="str">
            <v>Number</v>
          </cell>
          <cell r="J225" t="str">
            <v>BU</v>
          </cell>
          <cell r="K225" t="str">
            <v>Anglo American Platinum Managed Operations</v>
          </cell>
          <cell r="L225" t="str">
            <v>VIRGINIA TYOBEKA</v>
          </cell>
          <cell r="M225" t="str">
            <v>VIRGINIA TYOBEKA</v>
          </cell>
          <cell r="N225">
            <v>45675</v>
          </cell>
          <cell r="O225">
            <v>45902</v>
          </cell>
          <cell r="P225" t="str">
            <v>Not started</v>
          </cell>
          <cell r="Q225" t="str">
            <v>{"gri":["2-30-a_2021"]}</v>
          </cell>
          <cell r="R225" t="str">
            <v>Governance</v>
          </cell>
          <cell r="W225" t="str">
            <v>Governance disclosure metrics / Labour standards</v>
          </cell>
          <cell r="X225" t="str">
            <v>{"PGM":[]}</v>
          </cell>
          <cell r="Y225" t="str">
            <v>CONNECTED</v>
          </cell>
          <cell r="Z225" t="str">
            <v>Data Collection (PGM) (2024)</v>
          </cell>
          <cell r="AA225" t="str">
            <v>Governance disclosure metrics / Labour standards (Manual Capture)</v>
          </cell>
        </row>
        <row r="226">
          <cell r="A226" t="str">
            <v>M584BU_Anglo American Platinum Managed Operations</v>
          </cell>
          <cell r="B226" t="str">
            <v>M584</v>
          </cell>
          <cell r="C226" t="str">
            <v>BU_Anglo American Platinum Managed Operations</v>
          </cell>
          <cell r="D226">
            <v>2024</v>
          </cell>
          <cell r="E226" t="str">
            <v>Annual</v>
          </cell>
          <cell r="F226" t="str">
            <v>Turnover excluding VSPs by gender Female South Africa</v>
          </cell>
          <cell r="H226" t="str">
            <v>PERCENT</v>
          </cell>
          <cell r="I226" t="str">
            <v>Percentage - percentage - (Percentage)</v>
          </cell>
          <cell r="J226" t="str">
            <v>BU</v>
          </cell>
          <cell r="K226" t="str">
            <v>Anglo American Platinum Managed Operations</v>
          </cell>
          <cell r="L226" t="str">
            <v>FERHANA ADAM</v>
          </cell>
          <cell r="M226" t="str">
            <v>HENK STEYN</v>
          </cell>
          <cell r="N226">
            <v>45675</v>
          </cell>
          <cell r="O226">
            <v>45902</v>
          </cell>
          <cell r="P226" t="str">
            <v>Not started</v>
          </cell>
          <cell r="Q226" t="str">
            <v>{"gri":["401-1-b_2016.2"]}</v>
          </cell>
          <cell r="R226" t="str">
            <v>Governance</v>
          </cell>
          <cell r="W226" t="str">
            <v>Governance disclosure metrics / Labour standards</v>
          </cell>
          <cell r="X226" t="str">
            <v>{"PGM":[]}</v>
          </cell>
          <cell r="Y226" t="str">
            <v>CONNECTED</v>
          </cell>
          <cell r="Z226" t="str">
            <v>Data Collection (PGM) (2024)</v>
          </cell>
          <cell r="AA226" t="str">
            <v>Governance disclosure metrics / Labour standards (Manual Capture)</v>
          </cell>
        </row>
        <row r="227">
          <cell r="A227" t="str">
            <v>M623BU_Anglo American Platinum Managed Operations</v>
          </cell>
          <cell r="B227" t="str">
            <v>M623</v>
          </cell>
          <cell r="C227" t="str">
            <v>BU_Anglo American Platinum Managed Operations</v>
          </cell>
          <cell r="D227">
            <v>2024</v>
          </cell>
          <cell r="E227" t="str">
            <v>Annual</v>
          </cell>
          <cell r="F227" t="str">
            <v>Historically disadvantaged South Africans in management (% of South African management)</v>
          </cell>
          <cell r="H227" t="str">
            <v>PERCENT</v>
          </cell>
          <cell r="I227" t="str">
            <v>Percentage - percentage - (Percentage)</v>
          </cell>
          <cell r="J227" t="str">
            <v>BU</v>
          </cell>
          <cell r="K227" t="str">
            <v>Anglo American Platinum Managed Operations</v>
          </cell>
          <cell r="L227" t="str">
            <v>FERHANA ADAM</v>
          </cell>
          <cell r="M227" t="str">
            <v>HENK STEYN</v>
          </cell>
          <cell r="N227">
            <v>45675</v>
          </cell>
          <cell r="O227">
            <v>45902</v>
          </cell>
          <cell r="P227" t="str">
            <v>Not started</v>
          </cell>
          <cell r="Q227" t="str">
            <v>{}</v>
          </cell>
          <cell r="R227" t="str">
            <v>Governance</v>
          </cell>
          <cell r="W227" t="str">
            <v>Governance disclosure metrics / Labour standards</v>
          </cell>
          <cell r="X227" t="str">
            <v>{"PGM":[]}</v>
          </cell>
          <cell r="Y227" t="str">
            <v>CONNECTED</v>
          </cell>
          <cell r="Z227" t="str">
            <v>Data Collection (PGM) (2024)</v>
          </cell>
          <cell r="AA227" t="str">
            <v>Governance disclosure metrics / Labour standards (Manual Capture)</v>
          </cell>
        </row>
        <row r="228">
          <cell r="A228" t="str">
            <v>M599BU_Anglo American Platinum Managed Operations</v>
          </cell>
          <cell r="B228" t="str">
            <v>M599</v>
          </cell>
          <cell r="C228" t="str">
            <v>BU_Anglo American Platinum Managed Operations</v>
          </cell>
          <cell r="D228">
            <v>2024</v>
          </cell>
          <cell r="E228" t="str">
            <v>Annual</v>
          </cell>
          <cell r="F228" t="str">
            <v>United Association of South Africa (UASA)</v>
          </cell>
          <cell r="H228" t="str">
            <v>NUMBER</v>
          </cell>
          <cell r="I228" t="str">
            <v>Number</v>
          </cell>
          <cell r="J228" t="str">
            <v>BU</v>
          </cell>
          <cell r="K228" t="str">
            <v>Anglo American Platinum Managed Operations</v>
          </cell>
          <cell r="L228" t="str">
            <v>VIRGINIA TYOBEKA</v>
          </cell>
          <cell r="M228" t="str">
            <v>VIRGINIA TYOBEKA</v>
          </cell>
          <cell r="N228">
            <v>45675</v>
          </cell>
          <cell r="O228">
            <v>45902</v>
          </cell>
          <cell r="P228" t="str">
            <v>Not started</v>
          </cell>
          <cell r="Q228" t="str">
            <v>{"gri":["2-30-a_2021"]}</v>
          </cell>
          <cell r="R228" t="str">
            <v>Governance</v>
          </cell>
          <cell r="W228" t="str">
            <v>Governance disclosure metrics / Labour standards</v>
          </cell>
          <cell r="X228" t="str">
            <v>{"PGM":[]}</v>
          </cell>
          <cell r="Y228" t="str">
            <v>CONNECTED</v>
          </cell>
          <cell r="Z228" t="str">
            <v>Data Collection (PGM) (2024)</v>
          </cell>
          <cell r="AA228" t="str">
            <v>Governance disclosure metrics / Labour standards (Manual Capture)</v>
          </cell>
        </row>
        <row r="229">
          <cell r="A229" t="str">
            <v>M634BU_Anglo American Platinum Managed Operations</v>
          </cell>
          <cell r="B229" t="str">
            <v>M634</v>
          </cell>
          <cell r="C229" t="str">
            <v>BU_Anglo American Platinum Managed Operations</v>
          </cell>
          <cell r="D229">
            <v>2024</v>
          </cell>
          <cell r="E229" t="str">
            <v>Annual</v>
          </cell>
          <cell r="F229" t="str">
            <v>Board diversity: Number of independent directors</v>
          </cell>
          <cell r="H229" t="str">
            <v>NUMBER</v>
          </cell>
          <cell r="I229" t="str">
            <v>Number</v>
          </cell>
          <cell r="J229" t="str">
            <v>BU</v>
          </cell>
          <cell r="K229" t="str">
            <v>Anglo American Platinum Managed Operations</v>
          </cell>
          <cell r="L229" t="str">
            <v>JULIA SWANEPOEL</v>
          </cell>
          <cell r="M229" t="str">
            <v>JULIA SWANEPOEL</v>
          </cell>
          <cell r="N229">
            <v>45675</v>
          </cell>
          <cell r="O229">
            <v>45902</v>
          </cell>
          <cell r="P229" t="str">
            <v>Not started</v>
          </cell>
          <cell r="Q229" t="str">
            <v>{"gri":["2-9-a_2021"]}</v>
          </cell>
          <cell r="R229" t="str">
            <v>Governance</v>
          </cell>
          <cell r="W229" t="str">
            <v>Governance disclosure metrics / Labour standards</v>
          </cell>
          <cell r="X229" t="str">
            <v>{"PGM":[]}</v>
          </cell>
          <cell r="Y229" t="str">
            <v>CONNECTED</v>
          </cell>
          <cell r="Z229" t="str">
            <v>Data Collection (PGM) (2024)</v>
          </cell>
          <cell r="AA229" t="str">
            <v>Governance disclosure metrics / Labour standards (Manual Capture)</v>
          </cell>
        </row>
        <row r="230">
          <cell r="A230" t="str">
            <v>M631BU_Anglo American Platinum Managed Operations</v>
          </cell>
          <cell r="B230" t="str">
            <v>M631</v>
          </cell>
          <cell r="C230" t="str">
            <v>BU_Anglo American Platinum Managed Operations</v>
          </cell>
          <cell r="D230">
            <v>2024</v>
          </cell>
          <cell r="E230" t="str">
            <v>Annual</v>
          </cell>
          <cell r="F230" t="str">
            <v>Board diversity: Total number of board members</v>
          </cell>
          <cell r="H230" t="str">
            <v>NUMBER</v>
          </cell>
          <cell r="I230" t="str">
            <v>Number</v>
          </cell>
          <cell r="J230" t="str">
            <v>BU</v>
          </cell>
          <cell r="K230" t="str">
            <v>Anglo American Platinum Managed Operations</v>
          </cell>
          <cell r="L230" t="str">
            <v>JULIA SWANEPOEL</v>
          </cell>
          <cell r="M230" t="str">
            <v>JULIA SWANEPOEL</v>
          </cell>
          <cell r="N230">
            <v>45675</v>
          </cell>
          <cell r="O230">
            <v>45902</v>
          </cell>
          <cell r="P230" t="str">
            <v>Not started</v>
          </cell>
          <cell r="Q230" t="str">
            <v>{"gri":["2-9-a_2021"]}</v>
          </cell>
          <cell r="R230" t="str">
            <v>Governance</v>
          </cell>
          <cell r="W230" t="str">
            <v>Governance disclosure metrics / Labour standards</v>
          </cell>
          <cell r="X230" t="str">
            <v>{"PGM":[]}</v>
          </cell>
          <cell r="Y230" t="str">
            <v>CONNECTED</v>
          </cell>
          <cell r="Z230" t="str">
            <v>Data Collection (PGM) (2024)</v>
          </cell>
          <cell r="AA230" t="str">
            <v>Governance disclosure metrics / Labour standards (Manual Capture)</v>
          </cell>
        </row>
        <row r="231">
          <cell r="A231" t="str">
            <v>M627BU_Anglo American Platinum Managed Operations</v>
          </cell>
          <cell r="B231" t="str">
            <v>M627</v>
          </cell>
          <cell r="C231" t="str">
            <v>BU_Anglo American Platinum Managed Operations</v>
          </cell>
          <cell r="D231">
            <v>2024</v>
          </cell>
          <cell r="E231" t="str">
            <v>Annual</v>
          </cell>
          <cell r="F231" t="str">
            <v>Employees below 30 years of age (%)</v>
          </cell>
          <cell r="H231" t="str">
            <v>PERCENT</v>
          </cell>
          <cell r="I231" t="str">
            <v>Percentage - percentage - (Percentage)</v>
          </cell>
          <cell r="J231" t="str">
            <v>BU</v>
          </cell>
          <cell r="K231" t="str">
            <v>Anglo American Platinum Managed Operations</v>
          </cell>
          <cell r="L231" t="str">
            <v>FERHANA ADAM</v>
          </cell>
          <cell r="M231" t="str">
            <v>HENK STEYN</v>
          </cell>
          <cell r="N231">
            <v>45675</v>
          </cell>
          <cell r="O231">
            <v>45902</v>
          </cell>
          <cell r="P231" t="str">
            <v>Not started</v>
          </cell>
          <cell r="Q231" t="str">
            <v>{}</v>
          </cell>
          <cell r="R231" t="str">
            <v>Governance</v>
          </cell>
          <cell r="W231" t="str">
            <v>Governance disclosure metrics / Labour standards</v>
          </cell>
          <cell r="X231" t="str">
            <v>{"PGM":[]}</v>
          </cell>
          <cell r="Y231" t="str">
            <v>CONNECTED</v>
          </cell>
          <cell r="Z231" t="str">
            <v>Data Collection (PGM) (2024)</v>
          </cell>
          <cell r="AA231" t="str">
            <v>Governance disclosure metrics / Labour standards (Manual Capture)</v>
          </cell>
        </row>
        <row r="232">
          <cell r="A232" t="str">
            <v>M633BU_Anglo American Platinum Managed Operations</v>
          </cell>
          <cell r="B232" t="str">
            <v>M633</v>
          </cell>
          <cell r="C232" t="str">
            <v>BU_Anglo American Platinum Managed Operations</v>
          </cell>
          <cell r="D232">
            <v>2024</v>
          </cell>
          <cell r="E232" t="str">
            <v>Annual</v>
          </cell>
          <cell r="F232" t="str">
            <v>Board diversity: Number of other non- executive directors</v>
          </cell>
          <cell r="H232" t="str">
            <v>NUMBER</v>
          </cell>
          <cell r="I232" t="str">
            <v>Number</v>
          </cell>
          <cell r="J232" t="str">
            <v>BU</v>
          </cell>
          <cell r="K232" t="str">
            <v>Anglo American Platinum Managed Operations</v>
          </cell>
          <cell r="L232" t="str">
            <v>JULIA SWANEPOEL</v>
          </cell>
          <cell r="M232" t="str">
            <v>JULIA SWANEPOEL</v>
          </cell>
          <cell r="N232">
            <v>45675</v>
          </cell>
          <cell r="O232">
            <v>45902</v>
          </cell>
          <cell r="P232" t="str">
            <v>Not started</v>
          </cell>
          <cell r="Q232" t="str">
            <v>{"gri":["2-9-a_2021"]}</v>
          </cell>
          <cell r="R232" t="str">
            <v>Governance</v>
          </cell>
          <cell r="W232" t="str">
            <v>Governance disclosure metrics / Labour standards</v>
          </cell>
          <cell r="X232" t="str">
            <v>{"PGM":[]}</v>
          </cell>
          <cell r="Y232" t="str">
            <v>CONNECTED</v>
          </cell>
          <cell r="Z232" t="str">
            <v>Data Collection (PGM) (2024)</v>
          </cell>
          <cell r="AA232" t="str">
            <v>Governance disclosure metrics / Labour standards (Manual Capture)</v>
          </cell>
        </row>
        <row r="233">
          <cell r="A233" t="str">
            <v>M624BU_Anglo American Platinum Managed Operations</v>
          </cell>
          <cell r="B233" t="str">
            <v>M624</v>
          </cell>
          <cell r="C233" t="str">
            <v>BU_Anglo American Platinum Managed Operations</v>
          </cell>
          <cell r="D233">
            <v>2024</v>
          </cell>
          <cell r="E233" t="str">
            <v>Annual</v>
          </cell>
          <cell r="F233" t="str">
            <v>Women as % of management (band 5 and above) population</v>
          </cell>
          <cell r="H233" t="str">
            <v>PERCENT</v>
          </cell>
          <cell r="I233" t="str">
            <v>Percentage - percentage - (Percentage)</v>
          </cell>
          <cell r="J233" t="str">
            <v>BU</v>
          </cell>
          <cell r="K233" t="str">
            <v>Anglo American Platinum Managed Operations</v>
          </cell>
          <cell r="L233" t="str">
            <v>FERHANA ADAM</v>
          </cell>
          <cell r="M233" t="str">
            <v>HENK STEYN</v>
          </cell>
          <cell r="N233">
            <v>45675</v>
          </cell>
          <cell r="O233">
            <v>45902</v>
          </cell>
          <cell r="P233" t="str">
            <v>Not started</v>
          </cell>
          <cell r="Q233" t="str">
            <v>{}</v>
          </cell>
          <cell r="R233" t="str">
            <v>Governance</v>
          </cell>
          <cell r="W233" t="str">
            <v>Governance disclosure metrics / Labour standards</v>
          </cell>
          <cell r="X233" t="str">
            <v>{"PGM":[]}</v>
          </cell>
          <cell r="Y233" t="str">
            <v>CONNECTED</v>
          </cell>
          <cell r="Z233" t="str">
            <v>Data Collection (PGM) (2024)</v>
          </cell>
          <cell r="AA233" t="str">
            <v>Governance disclosure metrics / Labour standards (Manual Capture)</v>
          </cell>
        </row>
        <row r="234">
          <cell r="A234" t="str">
            <v>M602BU_Anglo American Platinum Managed Operations</v>
          </cell>
          <cell r="B234" t="str">
            <v>M602</v>
          </cell>
          <cell r="C234" t="str">
            <v>BU_Anglo American Platinum Managed Operations</v>
          </cell>
          <cell r="D234">
            <v>2024</v>
          </cell>
          <cell r="E234" t="str">
            <v>Annual</v>
          </cell>
          <cell r="F234" t="str">
            <v>Membership of recognised unions and associations 2023 - Number</v>
          </cell>
          <cell r="H234" t="str">
            <v>NUMBER</v>
          </cell>
          <cell r="I234" t="str">
            <v>Number</v>
          </cell>
          <cell r="J234" t="str">
            <v>BU</v>
          </cell>
          <cell r="K234" t="str">
            <v>Anglo American Platinum Managed Operations</v>
          </cell>
          <cell r="L234" t="str">
            <v>VIRGINIA TYOBEKA</v>
          </cell>
          <cell r="M234" t="str">
            <v>VIRGINIA TYOBEKA</v>
          </cell>
          <cell r="N234">
            <v>45675</v>
          </cell>
          <cell r="O234">
            <v>45902</v>
          </cell>
          <cell r="P234" t="str">
            <v>Not started</v>
          </cell>
          <cell r="Q234" t="str">
            <v>{"gri":["2-30-a_2021"]}</v>
          </cell>
          <cell r="R234" t="str">
            <v>Governance</v>
          </cell>
          <cell r="W234" t="str">
            <v>Governance disclosure metrics / Labour standards</v>
          </cell>
          <cell r="X234" t="str">
            <v>{"PGM":[]}</v>
          </cell>
          <cell r="Y234" t="str">
            <v>CONNECTED</v>
          </cell>
          <cell r="Z234" t="str">
            <v>Data Collection (PGM) (2024)</v>
          </cell>
          <cell r="AA234" t="str">
            <v>Governance disclosure metrics / Labour standards (Manual Capture)</v>
          </cell>
        </row>
        <row r="235">
          <cell r="A235" t="str">
            <v>M467South Africa_South Africa</v>
          </cell>
          <cell r="B235" t="str">
            <v>M467</v>
          </cell>
          <cell r="C235" t="str">
            <v>South Africa_South Africa</v>
          </cell>
          <cell r="D235">
            <v>2024</v>
          </cell>
          <cell r="E235" t="str">
            <v>Annual</v>
          </cell>
          <cell r="F235" t="str">
            <v>Membership of recognised unions and associations 2022: Total workforce represented, excluding management - South Africa</v>
          </cell>
          <cell r="H235" t="str">
            <v>NUMBER</v>
          </cell>
          <cell r="I235" t="str">
            <v>Number</v>
          </cell>
          <cell r="J235" t="str">
            <v>South Africa</v>
          </cell>
          <cell r="K235" t="str">
            <v>South Africa</v>
          </cell>
          <cell r="L235" t="str">
            <v>WINNIE MBIZA</v>
          </cell>
          <cell r="M235" t="str">
            <v>VIRGINIA TYOBEKA</v>
          </cell>
          <cell r="N235">
            <v>45694</v>
          </cell>
          <cell r="O235">
            <v>45696</v>
          </cell>
          <cell r="P235" t="str">
            <v>Not started</v>
          </cell>
          <cell r="Q235" t="str">
            <v>{"gri":["2-30-a_2021"]}</v>
          </cell>
          <cell r="R235" t="str">
            <v>Governance</v>
          </cell>
          <cell r="W235" t="str">
            <v>Governance disclosure metrics / Labour standards</v>
          </cell>
          <cell r="X235" t="str">
            <v>{"PGM":["Manual"]}</v>
          </cell>
          <cell r="Y235" t="str">
            <v>MANUAL</v>
          </cell>
        </row>
        <row r="236">
          <cell r="A236" t="str">
            <v>M592BU_Anglo American Platinum Managed Operations</v>
          </cell>
          <cell r="B236" t="str">
            <v>M592</v>
          </cell>
          <cell r="C236" t="str">
            <v>BU_Anglo American Platinum Managed Operations</v>
          </cell>
          <cell r="D236">
            <v>2024</v>
          </cell>
          <cell r="E236" t="str">
            <v>Annual</v>
          </cell>
          <cell r="F236" t="str">
            <v>Turnover excluding VSPs Redundancies (%) Involuntary Turnover (%)</v>
          </cell>
          <cell r="H236" t="str">
            <v>PERCENT</v>
          </cell>
          <cell r="I236" t="str">
            <v>Percentage - percentage - (Percentage)</v>
          </cell>
          <cell r="J236" t="str">
            <v>BU</v>
          </cell>
          <cell r="K236" t="str">
            <v>Anglo American Platinum Managed Operations</v>
          </cell>
          <cell r="L236" t="str">
            <v>FERHANA ADAM</v>
          </cell>
          <cell r="M236" t="str">
            <v>HENK STEYN</v>
          </cell>
          <cell r="N236">
            <v>45675</v>
          </cell>
          <cell r="O236">
            <v>45902</v>
          </cell>
          <cell r="P236" t="str">
            <v>Not started</v>
          </cell>
          <cell r="Q236" t="str">
            <v>{"gri":["401-1-b_2016.2"]}</v>
          </cell>
          <cell r="R236" t="str">
            <v>Governance</v>
          </cell>
          <cell r="W236" t="str">
            <v>Governance disclosure metrics / Labour standards</v>
          </cell>
          <cell r="X236" t="str">
            <v>{"PGM":[]}</v>
          </cell>
          <cell r="Y236" t="str">
            <v>CONNECTED</v>
          </cell>
          <cell r="Z236" t="str">
            <v>Data Collection (PGM) (2024)</v>
          </cell>
          <cell r="AA236" t="str">
            <v>Governance disclosure metrics / Labour standards (Manual Capture)</v>
          </cell>
        </row>
        <row r="237">
          <cell r="A237" t="str">
            <v>M601BU_Anglo American Platinum Managed Operations</v>
          </cell>
          <cell r="B237" t="str">
            <v>M601</v>
          </cell>
          <cell r="C237" t="str">
            <v>BU_Anglo American Platinum Managed Operations</v>
          </cell>
          <cell r="D237">
            <v>2024</v>
          </cell>
          <cell r="E237" t="str">
            <v>Annual</v>
          </cell>
          <cell r="F237" t="str">
            <v>Association of Mineworkers and Construction Union (AMCU)</v>
          </cell>
          <cell r="H237" t="str">
            <v>NUMBER</v>
          </cell>
          <cell r="I237" t="str">
            <v>Number</v>
          </cell>
          <cell r="J237" t="str">
            <v>BU</v>
          </cell>
          <cell r="K237" t="str">
            <v>Anglo American Platinum Managed Operations</v>
          </cell>
          <cell r="L237" t="str">
            <v>VIRGINIA TYOBEKA</v>
          </cell>
          <cell r="M237" t="str">
            <v>VIRGINIA TYOBEKA</v>
          </cell>
          <cell r="N237">
            <v>45675</v>
          </cell>
          <cell r="O237">
            <v>45902</v>
          </cell>
          <cell r="P237" t="str">
            <v>Not started</v>
          </cell>
          <cell r="Q237" t="str">
            <v>{"gri":["2-30-a_2021"]}</v>
          </cell>
          <cell r="R237" t="str">
            <v>Governance</v>
          </cell>
          <cell r="W237" t="str">
            <v>Governance disclosure metrics / Labour standards</v>
          </cell>
          <cell r="X237" t="str">
            <v>{"PGM":[]}</v>
          </cell>
          <cell r="Y237" t="str">
            <v>CONNECTED</v>
          </cell>
          <cell r="Z237" t="str">
            <v>Data Collection (PGM) (2024)</v>
          </cell>
          <cell r="AA237" t="str">
            <v>Governance disclosure metrics / Labour standards (Manual Capture)</v>
          </cell>
        </row>
        <row r="238">
          <cell r="A238" t="str">
            <v>M596BU_Anglo American Platinum Managed Operations</v>
          </cell>
          <cell r="B238" t="str">
            <v>M596</v>
          </cell>
          <cell r="C238" t="str">
            <v>BU_Anglo American Platinum Managed Operations</v>
          </cell>
          <cell r="D238">
            <v>2024</v>
          </cell>
          <cell r="E238" t="str">
            <v>Annual</v>
          </cell>
          <cell r="F238" t="str">
            <v>Total</v>
          </cell>
          <cell r="H238" t="str">
            <v>NUMBER</v>
          </cell>
          <cell r="I238" t="str">
            <v>Number</v>
          </cell>
          <cell r="J238" t="str">
            <v>BU</v>
          </cell>
          <cell r="K238" t="str">
            <v>Anglo American Platinum Managed Operations</v>
          </cell>
          <cell r="L238" t="str">
            <v>VIRGINIA TYOBEKA</v>
          </cell>
          <cell r="M238" t="str">
            <v>VIRGINIA TYOBEKA</v>
          </cell>
          <cell r="N238">
            <v>45675</v>
          </cell>
          <cell r="O238">
            <v>45902</v>
          </cell>
          <cell r="P238" t="str">
            <v>Not started</v>
          </cell>
          <cell r="Q238" t="str">
            <v>{"gri":["2-30-a_2021"]}</v>
          </cell>
          <cell r="R238" t="str">
            <v>Governance</v>
          </cell>
          <cell r="W238" t="str">
            <v>Governance disclosure metrics / Labour standards</v>
          </cell>
          <cell r="X238" t="str">
            <v>{"PGM":[]}</v>
          </cell>
          <cell r="Y238" t="str">
            <v>CONNECTED</v>
          </cell>
          <cell r="Z238" t="str">
            <v>Data Collection (PGM) (2024)</v>
          </cell>
          <cell r="AA238" t="str">
            <v>Governance disclosure metrics / Labour standards (Manual Capture)</v>
          </cell>
        </row>
        <row r="239">
          <cell r="A239" t="str">
            <v>M588BU_Anglo American Platinum Managed Operations</v>
          </cell>
          <cell r="B239" t="str">
            <v>M588</v>
          </cell>
          <cell r="C239" t="str">
            <v>BU_Anglo American Platinum Managed Operations</v>
          </cell>
          <cell r="D239">
            <v>2024</v>
          </cell>
          <cell r="E239" t="str">
            <v>Annual</v>
          </cell>
          <cell r="F239" t="str">
            <v>Turnover including VSPs Other reasons for leaving (%) Voluntary Turnover (%)</v>
          </cell>
          <cell r="H239" t="str">
            <v>PERCENT</v>
          </cell>
          <cell r="I239" t="str">
            <v>Percentage - percentage - (Percentage)</v>
          </cell>
          <cell r="J239" t="str">
            <v>BU</v>
          </cell>
          <cell r="K239" t="str">
            <v>Anglo American Platinum Managed Operations</v>
          </cell>
          <cell r="L239" t="str">
            <v>FERHANA ADAM</v>
          </cell>
          <cell r="M239" t="str">
            <v>HENK STEYN</v>
          </cell>
          <cell r="N239">
            <v>45675</v>
          </cell>
          <cell r="O239">
            <v>45902</v>
          </cell>
          <cell r="P239" t="str">
            <v>Not started</v>
          </cell>
          <cell r="Q239" t="str">
            <v>{"gri":["401-1-b_2016.2"]}</v>
          </cell>
          <cell r="R239" t="str">
            <v>Governance</v>
          </cell>
          <cell r="W239" t="str">
            <v>Governance disclosure metrics / Labour standards</v>
          </cell>
          <cell r="X239" t="str">
            <v>{"PGM":[]}</v>
          </cell>
          <cell r="Y239" t="str">
            <v>CONNECTED</v>
          </cell>
          <cell r="Z239" t="str">
            <v>Data Collection (PGM) (2024)</v>
          </cell>
          <cell r="AA239" t="str">
            <v>Governance disclosure metrics / Labour standards (Manual Capture)</v>
          </cell>
        </row>
        <row r="240">
          <cell r="A240" t="str">
            <v>M613BU_Anglo American Platinum Managed Operations</v>
          </cell>
          <cell r="B240" t="str">
            <v>M613</v>
          </cell>
          <cell r="C240" t="str">
            <v>BU_Anglo American Platinum Managed Operations</v>
          </cell>
          <cell r="D240">
            <v>2024</v>
          </cell>
          <cell r="E240" t="str">
            <v>Annual</v>
          </cell>
          <cell r="F240" t="str">
            <v>Turnover: Labour turnover % (including voluntary seperation packages):  Anglo American Platinum total turnover</v>
          </cell>
          <cell r="H240" t="str">
            <v>PERCENT</v>
          </cell>
          <cell r="I240" t="str">
            <v>Percentage - percentage - (Percentage)</v>
          </cell>
          <cell r="J240" t="str">
            <v>BU</v>
          </cell>
          <cell r="K240" t="str">
            <v>Anglo American Platinum Managed Operations</v>
          </cell>
          <cell r="L240" t="str">
            <v>WINNIE MBIZA</v>
          </cell>
          <cell r="P240" t="str">
            <v>Not started</v>
          </cell>
          <cell r="Q240" t="str">
            <v>{"gri":["401-1-b_2016.2"]}</v>
          </cell>
          <cell r="R240" t="str">
            <v>Governance</v>
          </cell>
          <cell r="W240" t="str">
            <v>Governance disclosure metrics / Labour standards</v>
          </cell>
          <cell r="X240" t="str">
            <v>{"PGM":[]}</v>
          </cell>
          <cell r="Y240" t="str">
            <v>CONNECTED</v>
          </cell>
          <cell r="Z240" t="str">
            <v>Data Collection (PGM) (2024)</v>
          </cell>
          <cell r="AA240" t="str">
            <v>Governance disclosure metrics / Labour standards (Manual Capture)</v>
          </cell>
        </row>
        <row r="241">
          <cell r="A241" t="str">
            <v>M586BU_Anglo American Platinum Managed Operations</v>
          </cell>
          <cell r="B241" t="str">
            <v>M586</v>
          </cell>
          <cell r="C241" t="str">
            <v>BU_Anglo American Platinum Managed Operations</v>
          </cell>
          <cell r="D241">
            <v>2024</v>
          </cell>
          <cell r="E241" t="str">
            <v>Annual</v>
          </cell>
          <cell r="F241" t="str">
            <v>Turnover including VSPs Dismissals (%) Involuntary Turnover (%)</v>
          </cell>
          <cell r="H241" t="str">
            <v>PERCENT</v>
          </cell>
          <cell r="I241" t="str">
            <v>Percentage - percentage - (Percentage)</v>
          </cell>
          <cell r="J241" t="str">
            <v>BU</v>
          </cell>
          <cell r="K241" t="str">
            <v>Anglo American Platinum Managed Operations</v>
          </cell>
          <cell r="L241" t="str">
            <v>FERHANA ADAM</v>
          </cell>
          <cell r="M241" t="str">
            <v>HENK STEYN</v>
          </cell>
          <cell r="N241">
            <v>45675</v>
          </cell>
          <cell r="O241">
            <v>45902</v>
          </cell>
          <cell r="P241" t="str">
            <v>Not started</v>
          </cell>
          <cell r="Q241" t="str">
            <v>{"gri":["401-1-b_2016.2"]}</v>
          </cell>
          <cell r="R241" t="str">
            <v>Governance</v>
          </cell>
          <cell r="W241" t="str">
            <v>Governance disclosure metrics / Labour standards</v>
          </cell>
          <cell r="X241" t="str">
            <v>{"PGM":[]}</v>
          </cell>
          <cell r="Y241" t="str">
            <v>CONNECTED</v>
          </cell>
          <cell r="Z241" t="str">
            <v>Data Collection (PGM) (2024)</v>
          </cell>
          <cell r="AA241" t="str">
            <v>Governance disclosure metrics / Labour standards (Manual Capture)</v>
          </cell>
        </row>
        <row r="242">
          <cell r="A242" t="str">
            <v>M591BU_Anglo American Platinum Managed Operations</v>
          </cell>
          <cell r="B242" t="str">
            <v>M591</v>
          </cell>
          <cell r="C242" t="str">
            <v>BU_Anglo American Platinum Managed Operations</v>
          </cell>
          <cell r="D242">
            <v>2024</v>
          </cell>
          <cell r="E242" t="str">
            <v>Annual</v>
          </cell>
          <cell r="F242" t="str">
            <v>Turnover excluding VSPs Dismissals (%) Involuntary Turnover (%)</v>
          </cell>
          <cell r="H242" t="str">
            <v>PERCENT</v>
          </cell>
          <cell r="I242" t="str">
            <v>Percentage - percentage - (Percentage)</v>
          </cell>
          <cell r="J242" t="str">
            <v>BU</v>
          </cell>
          <cell r="K242" t="str">
            <v>Anglo American Platinum Managed Operations</v>
          </cell>
          <cell r="L242" t="str">
            <v>FERHANA ADAM</v>
          </cell>
          <cell r="M242" t="str">
            <v>HENK STEYN</v>
          </cell>
          <cell r="N242">
            <v>45675</v>
          </cell>
          <cell r="O242">
            <v>45902</v>
          </cell>
          <cell r="P242" t="str">
            <v>Not started</v>
          </cell>
          <cell r="Q242" t="str">
            <v>{"gri":["401-1-b_2016.2"]}</v>
          </cell>
          <cell r="R242" t="str">
            <v>Governance</v>
          </cell>
          <cell r="W242" t="str">
            <v>Governance disclosure metrics / Labour standards</v>
          </cell>
          <cell r="X242" t="str">
            <v>{"PGM":[]}</v>
          </cell>
          <cell r="Y242" t="str">
            <v>CONNECTED</v>
          </cell>
          <cell r="Z242" t="str">
            <v>Data Collection (PGM) (2024)</v>
          </cell>
          <cell r="AA242" t="str">
            <v>Governance disclosure metrics / Labour standards (Manual Capture)</v>
          </cell>
        </row>
        <row r="243">
          <cell r="A243" t="str">
            <v>M622BU_Anglo American Platinum Managed Operations</v>
          </cell>
          <cell r="B243" t="str">
            <v>M622</v>
          </cell>
          <cell r="C243" t="str">
            <v>BU_Anglo American Platinum Managed Operations</v>
          </cell>
          <cell r="D243">
            <v>2024</v>
          </cell>
          <cell r="E243" t="str">
            <v>Annual</v>
          </cell>
          <cell r="F243" t="str">
            <v>Male Contractors (%)</v>
          </cell>
          <cell r="H243" t="str">
            <v>PERCENT</v>
          </cell>
          <cell r="I243" t="str">
            <v>Percentage - percentage - (Percentage)</v>
          </cell>
          <cell r="J243" t="str">
            <v>BU</v>
          </cell>
          <cell r="K243" t="str">
            <v>Anglo American Platinum Managed Operations</v>
          </cell>
          <cell r="L243" t="str">
            <v>FERHANA ADAM</v>
          </cell>
          <cell r="M243" t="str">
            <v>HENK STEYN</v>
          </cell>
          <cell r="N243">
            <v>45675</v>
          </cell>
          <cell r="O243">
            <v>45902</v>
          </cell>
          <cell r="P243" t="str">
            <v>Not started</v>
          </cell>
          <cell r="Q243" t="str">
            <v>{}</v>
          </cell>
          <cell r="R243" t="str">
            <v>Governance</v>
          </cell>
          <cell r="W243" t="str">
            <v>Governance disclosure metrics / Labour standards</v>
          </cell>
          <cell r="X243" t="str">
            <v>{"PGM":[]}</v>
          </cell>
          <cell r="Y243" t="str">
            <v>CONNECTED</v>
          </cell>
          <cell r="Z243" t="str">
            <v>Data Collection (PGM) (2024)</v>
          </cell>
          <cell r="AA243" t="str">
            <v>Governance disclosure metrics / Labour standards (Manual Capture)</v>
          </cell>
        </row>
        <row r="244">
          <cell r="A244" t="str">
            <v>M594BU_Anglo American Platinum Managed Operations</v>
          </cell>
          <cell r="B244" t="str">
            <v>M594</v>
          </cell>
          <cell r="C244" t="str">
            <v>BU_Anglo American Platinum Managed Operations</v>
          </cell>
          <cell r="D244">
            <v>2024</v>
          </cell>
          <cell r="E244" t="str">
            <v>Annual</v>
          </cell>
          <cell r="F244" t="str">
            <v>Turnover excluding VSPs Resignations (%) Voluntary Turnover (%)</v>
          </cell>
          <cell r="H244" t="str">
            <v>PERCENT</v>
          </cell>
          <cell r="I244" t="str">
            <v>Percentage - percentage - (Percentage)</v>
          </cell>
          <cell r="J244" t="str">
            <v>BU</v>
          </cell>
          <cell r="K244" t="str">
            <v>Anglo American Platinum Managed Operations</v>
          </cell>
          <cell r="L244" t="str">
            <v>FERHANA ADAM</v>
          </cell>
          <cell r="M244" t="str">
            <v>HENK STEYN</v>
          </cell>
          <cell r="N244">
            <v>45675</v>
          </cell>
          <cell r="O244">
            <v>45902</v>
          </cell>
          <cell r="P244" t="str">
            <v>Not started</v>
          </cell>
          <cell r="Q244" t="str">
            <v>{"gri":["401-1-b_2016.2"]}</v>
          </cell>
          <cell r="R244" t="str">
            <v>Governance</v>
          </cell>
          <cell r="W244" t="str">
            <v>Governance disclosure metrics / Labour standards</v>
          </cell>
          <cell r="X244" t="str">
            <v>{"PGM":[]}</v>
          </cell>
          <cell r="Y244" t="str">
            <v>CONNECTED</v>
          </cell>
          <cell r="Z244" t="str">
            <v>Data Collection (PGM) (2024)</v>
          </cell>
          <cell r="AA244" t="str">
            <v>Governance disclosure metrics / Labour standards (Manual Capture)</v>
          </cell>
        </row>
        <row r="245">
          <cell r="A245" t="str">
            <v>M580BU_Anglo American Platinum Managed Operations</v>
          </cell>
          <cell r="B245" t="str">
            <v>M580</v>
          </cell>
          <cell r="C245" t="str">
            <v>BU_Anglo American Platinum Managed Operations</v>
          </cell>
          <cell r="D245">
            <v>2024</v>
          </cell>
          <cell r="E245" t="str">
            <v>Annual</v>
          </cell>
          <cell r="F245" t="str">
            <v>Turnover including VSPs by gender Male South Africa</v>
          </cell>
          <cell r="H245" t="str">
            <v>PERCENT</v>
          </cell>
          <cell r="I245" t="str">
            <v>Percentage - percentage - (Percentage)</v>
          </cell>
          <cell r="J245" t="str">
            <v>BU</v>
          </cell>
          <cell r="K245" t="str">
            <v>Anglo American Platinum Managed Operations</v>
          </cell>
          <cell r="L245" t="str">
            <v>FERHANA ADAM</v>
          </cell>
          <cell r="M245" t="str">
            <v>HENK STEYN</v>
          </cell>
          <cell r="N245">
            <v>45675</v>
          </cell>
          <cell r="O245">
            <v>45902</v>
          </cell>
          <cell r="P245" t="str">
            <v>Not started</v>
          </cell>
          <cell r="Q245" t="str">
            <v>{"gri":["401-1-b_2016.2"]}</v>
          </cell>
          <cell r="R245" t="str">
            <v>Governance</v>
          </cell>
          <cell r="W245" t="str">
            <v>Governance disclosure metrics / Labour standards</v>
          </cell>
          <cell r="X245" t="str">
            <v>{"PGM":[]}</v>
          </cell>
          <cell r="Y245" t="str">
            <v>CONNECTED</v>
          </cell>
          <cell r="Z245" t="str">
            <v>Data Collection (PGM) (2024)</v>
          </cell>
          <cell r="AA245" t="str">
            <v>Governance disclosure metrics / Labour standards (Manual Capture)</v>
          </cell>
        </row>
        <row r="246">
          <cell r="A246" t="str">
            <v>M577BU_Anglo American Platinum Managed Operations</v>
          </cell>
          <cell r="B246" t="str">
            <v>M577</v>
          </cell>
          <cell r="C246" t="str">
            <v>BU_Anglo American Platinum Managed Operations</v>
          </cell>
          <cell r="D246">
            <v>2024</v>
          </cell>
          <cell r="E246" t="str">
            <v>Annual</v>
          </cell>
          <cell r="F246" t="str">
            <v>Turnover excluding VSPs by gender Male Zimbabwe</v>
          </cell>
          <cell r="H246" t="str">
            <v>PERCENT</v>
          </cell>
          <cell r="I246" t="str">
            <v>Percentage - percentage - (Percentage)</v>
          </cell>
          <cell r="J246" t="str">
            <v>BU</v>
          </cell>
          <cell r="K246" t="str">
            <v>Anglo American Platinum Managed Operations</v>
          </cell>
          <cell r="L246" t="str">
            <v>FERHANA ADAM</v>
          </cell>
          <cell r="M246" t="str">
            <v>HENK STEYN</v>
          </cell>
          <cell r="N246">
            <v>45675</v>
          </cell>
          <cell r="O246">
            <v>45902</v>
          </cell>
          <cell r="P246" t="str">
            <v>Not started</v>
          </cell>
          <cell r="Q246" t="str">
            <v>{"gri":["401-1-b_2016.2"]}</v>
          </cell>
          <cell r="R246" t="str">
            <v>Governance</v>
          </cell>
          <cell r="W246" t="str">
            <v>Governance disclosure metrics / Labour standards</v>
          </cell>
          <cell r="X246" t="str">
            <v>{"PGM":[]}</v>
          </cell>
          <cell r="Y246" t="str">
            <v>CONNECTED</v>
          </cell>
          <cell r="Z246" t="str">
            <v>Data Collection (PGM) (2024)</v>
          </cell>
          <cell r="AA246" t="str">
            <v>Governance disclosure metrics / Labour standards (Manual Capture)</v>
          </cell>
        </row>
        <row r="247">
          <cell r="A247" t="str">
            <v>M630BU_Anglo American Platinum Managed Operations</v>
          </cell>
          <cell r="B247" t="str">
            <v>M630</v>
          </cell>
          <cell r="C247" t="str">
            <v>BU_Anglo American Platinum Managed Operations</v>
          </cell>
          <cell r="D247">
            <v>2024</v>
          </cell>
          <cell r="E247" t="str">
            <v>Annual</v>
          </cell>
          <cell r="F247" t="str">
            <v>Board diversity: Average board tenure (years)</v>
          </cell>
          <cell r="H247" t="str">
            <v>NUMBER</v>
          </cell>
          <cell r="I247" t="str">
            <v>Number</v>
          </cell>
          <cell r="J247" t="str">
            <v>BU</v>
          </cell>
          <cell r="K247" t="str">
            <v>Anglo American Platinum Managed Operations</v>
          </cell>
          <cell r="L247" t="str">
            <v>JULIA SWANEPOEL</v>
          </cell>
          <cell r="M247" t="str">
            <v>JULIA SWANEPOEL</v>
          </cell>
          <cell r="N247">
            <v>45675</v>
          </cell>
          <cell r="O247">
            <v>45902</v>
          </cell>
          <cell r="P247" t="str">
            <v>Not started</v>
          </cell>
          <cell r="Q247" t="str">
            <v>{"gri":["2-9-a_2021"]}</v>
          </cell>
          <cell r="R247" t="str">
            <v>Governance</v>
          </cell>
          <cell r="W247" t="str">
            <v>Governance disclosure metrics / Labour standards</v>
          </cell>
          <cell r="X247" t="str">
            <v>{"PGM":[]}</v>
          </cell>
          <cell r="Y247" t="str">
            <v>CONNECTED</v>
          </cell>
          <cell r="Z247" t="str">
            <v>Data Collection (PGM) (2024)</v>
          </cell>
          <cell r="AA247" t="str">
            <v>Governance disclosure metrics / Labour standards (Manual Capture)</v>
          </cell>
        </row>
        <row r="248">
          <cell r="A248" t="str">
            <v>M468Zimbabwe_Zimbabwe</v>
          </cell>
          <cell r="B248" t="str">
            <v>M468</v>
          </cell>
          <cell r="C248" t="str">
            <v>Zimbabwe_Zimbabwe</v>
          </cell>
          <cell r="D248">
            <v>2024</v>
          </cell>
          <cell r="E248" t="str">
            <v>Annual</v>
          </cell>
          <cell r="F248" t="str">
            <v>Membership of recognised unions and associations 2022: Total workforce represented, excluding management - Zimbabwe</v>
          </cell>
          <cell r="H248" t="str">
            <v>NUMBER</v>
          </cell>
          <cell r="I248" t="str">
            <v>Number</v>
          </cell>
          <cell r="J248" t="str">
            <v>Zimbabwe</v>
          </cell>
          <cell r="K248" t="str">
            <v>Zimbabwe</v>
          </cell>
          <cell r="L248" t="str">
            <v>WINNIE MBIZA</v>
          </cell>
          <cell r="M248" t="str">
            <v>VIRGINIA TYOBEKA</v>
          </cell>
          <cell r="N248">
            <v>45694</v>
          </cell>
          <cell r="O248">
            <v>45696</v>
          </cell>
          <cell r="P248" t="str">
            <v>Not started</v>
          </cell>
          <cell r="Q248" t="str">
            <v>{"gri":["2-30-a_2021"]}</v>
          </cell>
          <cell r="R248" t="str">
            <v>Governance</v>
          </cell>
          <cell r="W248" t="str">
            <v>Governance disclosure metrics / Labour standards</v>
          </cell>
          <cell r="X248" t="str">
            <v>{"PGM":["Manual"]}</v>
          </cell>
          <cell r="Y248" t="str">
            <v>MANUAL</v>
          </cell>
        </row>
        <row r="249">
          <cell r="A249" t="str">
            <v>M600BU_Anglo American Platinum Managed Operations</v>
          </cell>
          <cell r="B249" t="str">
            <v>M600</v>
          </cell>
          <cell r="C249" t="str">
            <v>BU_Anglo American Platinum Managed Operations</v>
          </cell>
          <cell r="D249">
            <v>2024</v>
          </cell>
          <cell r="E249" t="str">
            <v>Annual</v>
          </cell>
          <cell r="F249" t="str">
            <v>National Union of Mineworkers (NUM)</v>
          </cell>
          <cell r="H249" t="str">
            <v>NUMBER</v>
          </cell>
          <cell r="I249" t="str">
            <v>Number</v>
          </cell>
          <cell r="J249" t="str">
            <v>BU</v>
          </cell>
          <cell r="K249" t="str">
            <v>Anglo American Platinum Managed Operations</v>
          </cell>
          <cell r="L249" t="str">
            <v>VIRGINIA TYOBEKA</v>
          </cell>
          <cell r="M249" t="str">
            <v>VIRGINIA TYOBEKA</v>
          </cell>
          <cell r="N249">
            <v>45675</v>
          </cell>
          <cell r="O249">
            <v>45902</v>
          </cell>
          <cell r="P249" t="str">
            <v>Not started</v>
          </cell>
          <cell r="Q249" t="str">
            <v>{"gri":["2-30-a_2021"]}</v>
          </cell>
          <cell r="R249" t="str">
            <v>Governance</v>
          </cell>
          <cell r="W249" t="str">
            <v>Governance disclosure metrics / Labour standards</v>
          </cell>
          <cell r="X249" t="str">
            <v>{"PGM":[]}</v>
          </cell>
          <cell r="Y249" t="str">
            <v>CONNECTED</v>
          </cell>
          <cell r="Z249" t="str">
            <v>Data Collection (PGM) (2024)</v>
          </cell>
          <cell r="AA249" t="str">
            <v>Governance disclosure metrics / Labour standards (Manual Capture)</v>
          </cell>
        </row>
        <row r="250">
          <cell r="A250" t="str">
            <v>M661BU_Anglo American Platinum Managed Operations</v>
          </cell>
          <cell r="B250" t="str">
            <v>M661</v>
          </cell>
          <cell r="C250" t="str">
            <v>BU_Anglo American Platinum Managed Operations</v>
          </cell>
          <cell r="D250">
            <v>2024</v>
          </cell>
          <cell r="E250" t="str">
            <v>Annual</v>
          </cell>
          <cell r="F250" t="str">
            <v>Percentage of total employees covered under collective bargaining agreements.</v>
          </cell>
          <cell r="H250" t="str">
            <v>PERCENT</v>
          </cell>
          <cell r="I250" t="str">
            <v>Percentage - percentage - (Percentage)</v>
          </cell>
          <cell r="J250" t="str">
            <v>BU</v>
          </cell>
          <cell r="K250" t="str">
            <v>Anglo American Platinum Managed Operations</v>
          </cell>
          <cell r="L250" t="str">
            <v>WINNIE MBIZA</v>
          </cell>
          <cell r="P250" t="str">
            <v>Not started</v>
          </cell>
          <cell r="Q250" t="str">
            <v>{}</v>
          </cell>
          <cell r="R250" t="str">
            <v>Governance</v>
          </cell>
          <cell r="W250" t="str">
            <v>Labour Status</v>
          </cell>
          <cell r="X250" t="str">
            <v>{"PGM":[]}</v>
          </cell>
          <cell r="Y250" t="str">
            <v>CONNECTED</v>
          </cell>
          <cell r="Z250" t="str">
            <v>Data Collection (PGM) (2024)</v>
          </cell>
          <cell r="AA250" t="str">
            <v>Labour Status (Manual Capture)</v>
          </cell>
        </row>
        <row r="251">
          <cell r="A251" t="str">
            <v>M22BU_Anglo American Platinum Managed Operations</v>
          </cell>
          <cell r="B251" t="str">
            <v>M22</v>
          </cell>
          <cell r="C251" t="str">
            <v>BU_Anglo American Platinum Managed Operations</v>
          </cell>
          <cell r="D251">
            <v>2024</v>
          </cell>
          <cell r="E251" t="str">
            <v>Annual</v>
          </cell>
          <cell r="F251" t="str">
            <v>Total number of workers at risk of exposure to noise</v>
          </cell>
          <cell r="H251" t="str">
            <v>NUMBER</v>
          </cell>
          <cell r="I251" t="str">
            <v>Number</v>
          </cell>
          <cell r="J251" t="str">
            <v>BU</v>
          </cell>
          <cell r="K251" t="str">
            <v>Anglo American Platinum Managed Operations</v>
          </cell>
          <cell r="L251" t="str">
            <v>KIM KING</v>
          </cell>
          <cell r="M251" t="str">
            <v>THEUNIS PIETERSE</v>
          </cell>
          <cell r="N251">
            <v>45675</v>
          </cell>
          <cell r="O251">
            <v>45902</v>
          </cell>
          <cell r="P251" t="str">
            <v>Not started</v>
          </cell>
          <cell r="Q251" t="str">
            <v>{"gri":["403-10_2018.2"]}</v>
          </cell>
          <cell r="R251" t="str">
            <v>Health</v>
          </cell>
          <cell r="W251" t="str">
            <v>Employees potentially exposed to hazards</v>
          </cell>
          <cell r="X251" t="str">
            <v>{"PGM":[]}</v>
          </cell>
          <cell r="Y251" t="str">
            <v>CONNECTED</v>
          </cell>
          <cell r="Z251" t="str">
            <v>Data Collection (PGM) (2024)</v>
          </cell>
          <cell r="AA251" t="str">
            <v>Employees potentially exposed to hazards (Connected Metrics)</v>
          </cell>
        </row>
        <row r="252">
          <cell r="A252" t="str">
            <v>M744BU_Anglo American Platinum Managed Operations</v>
          </cell>
          <cell r="B252" t="str">
            <v>M744</v>
          </cell>
          <cell r="C252" t="str">
            <v>BU_Anglo American Platinum Managed Operations</v>
          </cell>
          <cell r="D252">
            <v>2024</v>
          </cell>
          <cell r="E252" t="str">
            <v>Annual</v>
          </cell>
          <cell r="F252" t="str">
            <v>Number of pieces of equipment emitting noise = 107dB(A)</v>
          </cell>
          <cell r="H252" t="str">
            <v>NUMBER</v>
          </cell>
          <cell r="I252" t="str">
            <v>Number</v>
          </cell>
          <cell r="J252" t="str">
            <v>BU</v>
          </cell>
          <cell r="K252" t="str">
            <v>Anglo American Platinum Managed Operations</v>
          </cell>
          <cell r="L252" t="str">
            <v>KIM KING</v>
          </cell>
          <cell r="M252" t="str">
            <v>THEUNIS PIETERSE</v>
          </cell>
          <cell r="N252">
            <v>45694</v>
          </cell>
          <cell r="O252">
            <v>45696</v>
          </cell>
          <cell r="P252" t="str">
            <v>Not started</v>
          </cell>
          <cell r="Q252" t="str">
            <v>{"gri":["403-10_2018.2"]}</v>
          </cell>
          <cell r="R252" t="str">
            <v>Health</v>
          </cell>
          <cell r="W252" t="str">
            <v>Employees potentially exposed to hazards</v>
          </cell>
          <cell r="X252" t="str">
            <v>{"PGM":["OnT Connected"]}</v>
          </cell>
          <cell r="Y252" t="str">
            <v>CONNECTED</v>
          </cell>
          <cell r="Z252" t="str">
            <v>Data Collection (PGM) (2024)</v>
          </cell>
          <cell r="AA252" t="str">
            <v>Employees potentially exposed to hazards (Connected Metrics)</v>
          </cell>
        </row>
        <row r="253">
          <cell r="A253" t="str">
            <v>M23BU_Anglo American Platinum Managed Operations</v>
          </cell>
          <cell r="B253" t="str">
            <v>M23</v>
          </cell>
          <cell r="C253" t="str">
            <v>BU_Anglo American Platinum Managed Operations</v>
          </cell>
          <cell r="D253">
            <v>2024</v>
          </cell>
          <cell r="E253" t="str">
            <v>Annual</v>
          </cell>
          <cell r="F253" t="str">
            <v>Workers exposed to inhalable hazards above the exposure limit</v>
          </cell>
          <cell r="H253" t="str">
            <v>NUMBER</v>
          </cell>
          <cell r="I253" t="str">
            <v>Number</v>
          </cell>
          <cell r="J253" t="str">
            <v>BU</v>
          </cell>
          <cell r="K253" t="str">
            <v>Anglo American Platinum Managed Operations</v>
          </cell>
          <cell r="L253" t="str">
            <v>KIM KING</v>
          </cell>
          <cell r="M253" t="str">
            <v>THEUNIS PIETERSE</v>
          </cell>
          <cell r="N253">
            <v>45675</v>
          </cell>
          <cell r="O253">
            <v>45902</v>
          </cell>
          <cell r="P253" t="str">
            <v>Not started</v>
          </cell>
          <cell r="Q253" t="str">
            <v>{"gri":["403-10_2018.2"]}</v>
          </cell>
          <cell r="R253" t="str">
            <v>Health</v>
          </cell>
          <cell r="W253" t="str">
            <v>Employees potentially exposed to hazards</v>
          </cell>
          <cell r="X253" t="str">
            <v>{"PGM":[]}</v>
          </cell>
          <cell r="Y253" t="str">
            <v>CONNECTED</v>
          </cell>
          <cell r="Z253" t="str">
            <v>Data Collection (PGM) (2024)</v>
          </cell>
          <cell r="AA253" t="str">
            <v>Employees potentially exposed to hazards (Connected Metrics)</v>
          </cell>
        </row>
        <row r="254">
          <cell r="A254" t="str">
            <v>M26BU_Anglo American Platinum Managed Operations</v>
          </cell>
          <cell r="B254" t="str">
            <v>M26</v>
          </cell>
          <cell r="C254" t="str">
            <v>BU_Anglo American Platinum Managed Operations</v>
          </cell>
          <cell r="D254">
            <v>2024</v>
          </cell>
          <cell r="E254" t="str">
            <v>Annual</v>
          </cell>
          <cell r="F254" t="str">
            <v>Total number of workers(3)</v>
          </cell>
          <cell r="H254" t="str">
            <v>NUMBER</v>
          </cell>
          <cell r="I254" t="str">
            <v>Number</v>
          </cell>
          <cell r="J254" t="str">
            <v>BU</v>
          </cell>
          <cell r="K254" t="str">
            <v>Anglo American Platinum Managed Operations</v>
          </cell>
          <cell r="L254" t="str">
            <v>KIM KING</v>
          </cell>
          <cell r="M254" t="str">
            <v>THEUNIS PIETERSE</v>
          </cell>
          <cell r="N254">
            <v>45675</v>
          </cell>
          <cell r="O254">
            <v>45902</v>
          </cell>
          <cell r="P254" t="str">
            <v>Not started</v>
          </cell>
          <cell r="Q254" t="str">
            <v>{"gri":["403-10_2018.2"]}</v>
          </cell>
          <cell r="R254" t="str">
            <v>Health</v>
          </cell>
          <cell r="W254" t="str">
            <v>Employees potentially exposed to hazards</v>
          </cell>
          <cell r="X254" t="str">
            <v>{"PGM":[]}</v>
          </cell>
          <cell r="Y254" t="str">
            <v>CONNECTED</v>
          </cell>
          <cell r="Z254" t="str">
            <v>Data Collection (PGM) (2024)</v>
          </cell>
          <cell r="AA254" t="str">
            <v>Employees potentially exposed to hazards (Connected Metrics)</v>
          </cell>
        </row>
        <row r="255">
          <cell r="A255" t="str">
            <v>M24BU_Anglo American Platinum Managed Operations</v>
          </cell>
          <cell r="B255" t="str">
            <v>M24</v>
          </cell>
          <cell r="C255" t="str">
            <v>BU_Anglo American Platinum Managed Operations</v>
          </cell>
          <cell r="D255">
            <v>2024</v>
          </cell>
          <cell r="E255" t="str">
            <v>Annual</v>
          </cell>
          <cell r="F255" t="str">
            <v>Total number of workers at risk of exposure (above the exposure limit) to carcinogens</v>
          </cell>
          <cell r="H255" t="str">
            <v>NUMBER</v>
          </cell>
          <cell r="I255" t="str">
            <v>Number</v>
          </cell>
          <cell r="J255" t="str">
            <v>BU</v>
          </cell>
          <cell r="K255" t="str">
            <v>Anglo American Platinum Managed Operations</v>
          </cell>
          <cell r="L255" t="str">
            <v>KIM KING</v>
          </cell>
          <cell r="M255" t="str">
            <v>THEUNIS PIETERSE</v>
          </cell>
          <cell r="N255">
            <v>45675</v>
          </cell>
          <cell r="O255">
            <v>45902</v>
          </cell>
          <cell r="P255" t="str">
            <v>Not started</v>
          </cell>
          <cell r="Q255" t="str">
            <v>{"gri":["403-10_2018.2"]}</v>
          </cell>
          <cell r="R255" t="str">
            <v>Health</v>
          </cell>
          <cell r="W255" t="str">
            <v>Employees potentially exposed to hazards</v>
          </cell>
          <cell r="X255" t="str">
            <v>{"PGM":[]}</v>
          </cell>
          <cell r="Y255" t="str">
            <v>CONNECTED</v>
          </cell>
          <cell r="Z255" t="str">
            <v>Data Collection (PGM) (2024)</v>
          </cell>
          <cell r="AA255" t="str">
            <v>Employees potentially exposed to hazards (Connected Metrics)</v>
          </cell>
        </row>
        <row r="256">
          <cell r="A256" t="str">
            <v>M25BU_Anglo American Platinum Managed Operations</v>
          </cell>
          <cell r="B256" t="str">
            <v>M25</v>
          </cell>
          <cell r="C256" t="str">
            <v>BU_Anglo American Platinum Managed Operations</v>
          </cell>
          <cell r="D256">
            <v>2024</v>
          </cell>
          <cell r="E256" t="str">
            <v>Annual</v>
          </cell>
          <cell r="F256" t="str">
            <v>Total number of workers at risk of exposure (above the exposure limit) to inhalable hazards and carcinogens</v>
          </cell>
          <cell r="H256" t="str">
            <v>NUMBER</v>
          </cell>
          <cell r="I256" t="str">
            <v>Number</v>
          </cell>
          <cell r="J256" t="str">
            <v>BU</v>
          </cell>
          <cell r="K256" t="str">
            <v>Anglo American Platinum Managed Operations</v>
          </cell>
          <cell r="L256" t="str">
            <v>KIM KING</v>
          </cell>
          <cell r="M256" t="str">
            <v>THEUNIS PIETERSE</v>
          </cell>
          <cell r="N256">
            <v>45675</v>
          </cell>
          <cell r="O256">
            <v>45902</v>
          </cell>
          <cell r="P256" t="str">
            <v>Not started</v>
          </cell>
          <cell r="Q256" t="str">
            <v>{"gri":["403-10_2018.2"]}</v>
          </cell>
          <cell r="R256" t="str">
            <v>Health</v>
          </cell>
          <cell r="W256" t="str">
            <v>Employees potentially exposed to hazards</v>
          </cell>
          <cell r="X256" t="str">
            <v>{"PGM":[]}</v>
          </cell>
          <cell r="Y256" t="str">
            <v>CONNECTED</v>
          </cell>
          <cell r="Z256" t="str">
            <v>Data Collection (PGM) (2024)</v>
          </cell>
          <cell r="AA256" t="str">
            <v>Employees potentially exposed to hazards (Connected Metrics)</v>
          </cell>
        </row>
        <row r="257">
          <cell r="A257" t="str">
            <v>M743BU_Anglo American Platinum Managed Operations</v>
          </cell>
          <cell r="B257" t="str">
            <v>M743</v>
          </cell>
          <cell r="C257" t="str">
            <v>BU_Anglo American Platinum Managed Operations</v>
          </cell>
          <cell r="D257">
            <v>2024</v>
          </cell>
          <cell r="E257" t="str">
            <v>Annual</v>
          </cell>
          <cell r="F257" t="str">
            <v>Workers exposed to noise above 85dB(A)</v>
          </cell>
          <cell r="H257" t="str">
            <v>NUMBER</v>
          </cell>
          <cell r="I257" t="str">
            <v>Number</v>
          </cell>
          <cell r="J257" t="str">
            <v>BU</v>
          </cell>
          <cell r="K257" t="str">
            <v>Anglo American Platinum Managed Operations</v>
          </cell>
          <cell r="L257" t="str">
            <v>KIM KING</v>
          </cell>
          <cell r="M257" t="str">
            <v>THEUNIS PIETERSE</v>
          </cell>
          <cell r="N257">
            <v>45694</v>
          </cell>
          <cell r="O257">
            <v>45696</v>
          </cell>
          <cell r="P257" t="str">
            <v>Not started</v>
          </cell>
          <cell r="Q257" t="str">
            <v>{"gri":["403-10_2018.2"]}</v>
          </cell>
          <cell r="R257" t="str">
            <v>Health</v>
          </cell>
          <cell r="W257" t="str">
            <v>Employees potentially exposed to hazards</v>
          </cell>
          <cell r="X257" t="str">
            <v>{"PGM":["OnT Connected"]}</v>
          </cell>
          <cell r="Y257" t="str">
            <v>CONNECTED</v>
          </cell>
          <cell r="Z257" t="str">
            <v>Data Collection (PGM) (2024)</v>
          </cell>
          <cell r="AA257" t="str">
            <v>Employees potentially exposed to hazards (Connected Metrics)</v>
          </cell>
        </row>
        <row r="258">
          <cell r="A258" t="str">
            <v>M52BU_Anglo American Platinum Managed Operations</v>
          </cell>
          <cell r="B258" t="str">
            <v>M52</v>
          </cell>
          <cell r="C258" t="str">
            <v>BU_Anglo American Platinum Managed Operations</v>
          </cell>
          <cell r="D258">
            <v>2024</v>
          </cell>
          <cell r="E258" t="str">
            <v>Annual</v>
          </cell>
          <cell r="F258" t="str">
            <v>Total absenteeism rate</v>
          </cell>
          <cell r="G258" t="str">
            <v>Total absenteeism rate</v>
          </cell>
          <cell r="H258" t="str">
            <v>PERCENT</v>
          </cell>
          <cell r="I258" t="str">
            <v>Percentage - percentage - (Percentage)</v>
          </cell>
          <cell r="J258" t="str">
            <v>BU</v>
          </cell>
          <cell r="K258" t="str">
            <v>Anglo American Platinum Managed Operations</v>
          </cell>
          <cell r="L258" t="str">
            <v>KIM KING</v>
          </cell>
          <cell r="M258" t="str">
            <v>THEUNIS PIETERSE</v>
          </cell>
          <cell r="N258">
            <v>45675</v>
          </cell>
          <cell r="O258">
            <v>45902</v>
          </cell>
          <cell r="P258" t="str">
            <v>Not started</v>
          </cell>
          <cell r="Q258" t="str">
            <v>{"gri":["403-6_2018.2"]}</v>
          </cell>
          <cell r="R258" t="str">
            <v>Health &amp; Hygiene</v>
          </cell>
          <cell r="W258" t="str">
            <v>Absenteeism</v>
          </cell>
          <cell r="X258" t="str">
            <v>{"PGM":[]}</v>
          </cell>
          <cell r="Y258" t="str">
            <v>CONNECTED</v>
          </cell>
          <cell r="Z258" t="str">
            <v>Data Collection (PGM) (2024)</v>
          </cell>
          <cell r="AA258" t="str">
            <v>Absenteeism (Connected Metrics 1)</v>
          </cell>
        </row>
        <row r="259">
          <cell r="A259" t="str">
            <v>M54BU_Anglo American Platinum Managed Operations</v>
          </cell>
          <cell r="B259" t="str">
            <v>M54</v>
          </cell>
          <cell r="C259" t="str">
            <v>BU_Anglo American Platinum Managed Operations</v>
          </cell>
          <cell r="D259">
            <v>2024</v>
          </cell>
          <cell r="E259" t="str">
            <v>Annual</v>
          </cell>
          <cell r="F259" t="str">
            <v>Absenteeism due to injury on duty</v>
          </cell>
          <cell r="H259" t="str">
            <v>NUMBER</v>
          </cell>
          <cell r="I259" t="str">
            <v>Number</v>
          </cell>
          <cell r="J259" t="str">
            <v>BU</v>
          </cell>
          <cell r="K259" t="str">
            <v>Anglo American Platinum Managed Operations</v>
          </cell>
          <cell r="L259" t="str">
            <v>KIM KING</v>
          </cell>
          <cell r="M259" t="str">
            <v>THEUNIS PIETERSE</v>
          </cell>
          <cell r="N259">
            <v>45675</v>
          </cell>
          <cell r="O259">
            <v>45902</v>
          </cell>
          <cell r="P259" t="str">
            <v>Not started</v>
          </cell>
          <cell r="Q259" t="str">
            <v>{"gri":["403-6_2018.2"]}</v>
          </cell>
          <cell r="R259" t="str">
            <v>Health &amp; Hygiene</v>
          </cell>
          <cell r="W259" t="str">
            <v>Absenteeism</v>
          </cell>
          <cell r="X259" t="str">
            <v>{"PGM":[]}</v>
          </cell>
          <cell r="Y259" t="str">
            <v>CONNECTED</v>
          </cell>
          <cell r="Z259" t="str">
            <v>Data Collection (PGM) (2024)</v>
          </cell>
          <cell r="AA259" t="str">
            <v>Absenteeism (Connected Metrics 1)</v>
          </cell>
        </row>
        <row r="260">
          <cell r="A260" t="str">
            <v>M55BU_Anglo American Platinum Managed Operations</v>
          </cell>
          <cell r="B260" t="str">
            <v>M55</v>
          </cell>
          <cell r="C260" t="str">
            <v>BU_Anglo American Platinum Managed Operations</v>
          </cell>
          <cell r="D260">
            <v>2024</v>
          </cell>
          <cell r="E260" t="str">
            <v>Annual</v>
          </cell>
          <cell r="F260" t="str">
            <v>Absenteeism (number)</v>
          </cell>
          <cell r="H260" t="str">
            <v>NUMBER</v>
          </cell>
          <cell r="I260" t="str">
            <v>Number</v>
          </cell>
          <cell r="J260" t="str">
            <v>BU</v>
          </cell>
          <cell r="K260" t="str">
            <v>Anglo American Platinum Managed Operations</v>
          </cell>
          <cell r="L260" t="str">
            <v>KIM KING</v>
          </cell>
          <cell r="M260" t="str">
            <v>THEUNIS PIETERSE</v>
          </cell>
          <cell r="N260">
            <v>45675</v>
          </cell>
          <cell r="O260">
            <v>45902</v>
          </cell>
          <cell r="P260" t="str">
            <v>Not started</v>
          </cell>
          <cell r="Q260" t="str">
            <v>{"gri":["403-6_2018.2"]}</v>
          </cell>
          <cell r="R260" t="str">
            <v>Health &amp; Hygiene</v>
          </cell>
          <cell r="W260" t="str">
            <v>Absenteeism</v>
          </cell>
          <cell r="X260" t="str">
            <v>{"PGM":[]}</v>
          </cell>
          <cell r="Y260" t="str">
            <v>CONNECTED</v>
          </cell>
          <cell r="Z260" t="str">
            <v>Data Collection (PGM) (2024)</v>
          </cell>
          <cell r="AA260" t="str">
            <v>Absenteeism (Connected Metrics 2)</v>
          </cell>
        </row>
        <row r="261">
          <cell r="A261" t="str">
            <v>M53BU_Anglo American Platinum Managed Operations</v>
          </cell>
          <cell r="B261" t="str">
            <v>M53</v>
          </cell>
          <cell r="C261" t="str">
            <v>BU_Anglo American Platinum Managed Operations</v>
          </cell>
          <cell r="D261">
            <v>2024</v>
          </cell>
          <cell r="E261" t="str">
            <v>Annual</v>
          </cell>
          <cell r="F261" t="str">
            <v>Absenteeism due to non-work-related illness and injuries</v>
          </cell>
          <cell r="H261" t="str">
            <v>NUMBER</v>
          </cell>
          <cell r="I261" t="str">
            <v>Number</v>
          </cell>
          <cell r="J261" t="str">
            <v>BU</v>
          </cell>
          <cell r="K261" t="str">
            <v>Anglo American Platinum Managed Operations</v>
          </cell>
          <cell r="L261" t="str">
            <v>KIM KING</v>
          </cell>
          <cell r="M261" t="str">
            <v>THEUNIS PIETERSE</v>
          </cell>
          <cell r="N261">
            <v>45675</v>
          </cell>
          <cell r="O261">
            <v>45902</v>
          </cell>
          <cell r="P261" t="str">
            <v>Not started</v>
          </cell>
          <cell r="Q261" t="str">
            <v>{"gri":["403-6_2018.2"]}</v>
          </cell>
          <cell r="R261" t="str">
            <v>Health &amp; Hygiene</v>
          </cell>
          <cell r="W261" t="str">
            <v>Absenteeism</v>
          </cell>
          <cell r="X261" t="str">
            <v>{"PGM":[]}</v>
          </cell>
          <cell r="Y261" t="str">
            <v>CONNECTED</v>
          </cell>
          <cell r="Z261" t="str">
            <v>Data Collection (PGM) (2024)</v>
          </cell>
          <cell r="AA261" t="str">
            <v>Absenteeism (Connected Metrics 1)</v>
          </cell>
        </row>
        <row r="262">
          <cell r="A262" t="str">
            <v>M48BU_Anglo American Platinum Managed Operations</v>
          </cell>
          <cell r="B262" t="str">
            <v>M48</v>
          </cell>
          <cell r="C262" t="str">
            <v>BU_Anglo American Platinum Managed Operations</v>
          </cell>
          <cell r="D262">
            <v>2024</v>
          </cell>
          <cell r="E262" t="str">
            <v>Annual</v>
          </cell>
          <cell r="F262" t="str">
            <v>Number of employee voluntary testing and counselling cases</v>
          </cell>
          <cell r="H262" t="str">
            <v>NUMBER</v>
          </cell>
          <cell r="I262" t="str">
            <v>Number</v>
          </cell>
          <cell r="J262" t="str">
            <v>BU</v>
          </cell>
          <cell r="K262" t="str">
            <v>Anglo American Platinum Managed Operations</v>
          </cell>
          <cell r="L262" t="str">
            <v>KIM KING</v>
          </cell>
          <cell r="M262" t="str">
            <v>THEUNIS PIETERSE</v>
          </cell>
          <cell r="N262">
            <v>45675</v>
          </cell>
          <cell r="O262">
            <v>45902</v>
          </cell>
          <cell r="P262" t="str">
            <v>Not started</v>
          </cell>
          <cell r="Q262" t="str">
            <v>{"gri":["403-6_2018.2"]}</v>
          </cell>
          <cell r="R262" t="str">
            <v>Health &amp; Hygiene</v>
          </cell>
          <cell r="W262" t="str">
            <v>HIV/AIDS</v>
          </cell>
          <cell r="X262" t="str">
            <v>{"PGM":[]}</v>
          </cell>
          <cell r="Y262" t="str">
            <v>CONNECTED</v>
          </cell>
          <cell r="Z262" t="str">
            <v>Data Collection (PGM) (2024)</v>
          </cell>
          <cell r="AA262" t="str">
            <v>HIV/AIDS (Connected Metrics)</v>
          </cell>
        </row>
        <row r="263">
          <cell r="A263" t="str">
            <v>M42BU_Anglo American Platinum Managed Operations</v>
          </cell>
          <cell r="B263" t="str">
            <v>M42</v>
          </cell>
          <cell r="C263" t="str">
            <v>BU_Anglo American Platinum Managed Operations</v>
          </cell>
          <cell r="D263">
            <v>2024</v>
          </cell>
          <cell r="E263" t="str">
            <v>Annual</v>
          </cell>
          <cell r="F263" t="str">
            <v>HIV incidence rate</v>
          </cell>
          <cell r="H263" t="str">
            <v>PERCENT</v>
          </cell>
          <cell r="I263" t="str">
            <v>Percentage - percentage - (Percentage)</v>
          </cell>
          <cell r="J263" t="str">
            <v>BU</v>
          </cell>
          <cell r="K263" t="str">
            <v>Anglo American Platinum Managed Operations</v>
          </cell>
          <cell r="L263" t="str">
            <v>KIM KING</v>
          </cell>
          <cell r="M263" t="str">
            <v>THEUNIS PIETERSE</v>
          </cell>
          <cell r="N263">
            <v>45675</v>
          </cell>
          <cell r="O263">
            <v>45902</v>
          </cell>
          <cell r="P263" t="str">
            <v>Not started</v>
          </cell>
          <cell r="Q263" t="str">
            <v>{"gri":["403-6_2018.2"]}</v>
          </cell>
          <cell r="R263" t="str">
            <v>Health &amp; Hygiene</v>
          </cell>
          <cell r="W263" t="str">
            <v>HIV/AIDS</v>
          </cell>
          <cell r="X263" t="str">
            <v>{"PGM":[]}</v>
          </cell>
          <cell r="Y263" t="str">
            <v>CONNECTED</v>
          </cell>
          <cell r="Z263" t="str">
            <v>Data Collection (PGM) (2024)</v>
          </cell>
          <cell r="AA263" t="str">
            <v>HIV/AIDS (Connected Metrics)</v>
          </cell>
        </row>
        <row r="264">
          <cell r="A264" t="str">
            <v>M45BU_Anglo American Platinum Managed Operations</v>
          </cell>
          <cell r="B264" t="str">
            <v>M45</v>
          </cell>
          <cell r="C264" t="str">
            <v>BU_Anglo American Platinum Managed Operations</v>
          </cell>
          <cell r="D264">
            <v>2024</v>
          </cell>
          <cell r="E264" t="str">
            <v>Annual</v>
          </cell>
          <cell r="F264" t="str">
            <v>Known HIV+ employees on anti-retroviral therapy (ART) (%)</v>
          </cell>
          <cell r="H264" t="str">
            <v>PERCENT</v>
          </cell>
          <cell r="I264" t="str">
            <v>Percentage - percentage - (Percentage)</v>
          </cell>
          <cell r="J264" t="str">
            <v>BU</v>
          </cell>
          <cell r="K264" t="str">
            <v>Anglo American Platinum Managed Operations</v>
          </cell>
          <cell r="L264" t="str">
            <v>KIM KING</v>
          </cell>
          <cell r="M264" t="str">
            <v>THEUNIS PIETERSE</v>
          </cell>
          <cell r="N264">
            <v>45675</v>
          </cell>
          <cell r="O264">
            <v>45902</v>
          </cell>
          <cell r="P264" t="str">
            <v>Not started</v>
          </cell>
          <cell r="Q264" t="str">
            <v>{"gri":["403-6_2018.2"]}</v>
          </cell>
          <cell r="R264" t="str">
            <v>Health &amp; Hygiene</v>
          </cell>
          <cell r="W264" t="str">
            <v>HIV/AIDS</v>
          </cell>
          <cell r="X264" t="str">
            <v>{"PGM":[]}</v>
          </cell>
          <cell r="Y264" t="str">
            <v>CONNECTED</v>
          </cell>
          <cell r="Z264" t="str">
            <v>Data Collection (PGM) (2024)</v>
          </cell>
          <cell r="AA264" t="str">
            <v>HIV/AIDS (Connected Metrics)</v>
          </cell>
        </row>
        <row r="265">
          <cell r="A265" t="str">
            <v>M44BU_Anglo American Platinum Managed Operations</v>
          </cell>
          <cell r="B265" t="str">
            <v>M44</v>
          </cell>
          <cell r="C265" t="str">
            <v>BU_Anglo American Platinum Managed Operations</v>
          </cell>
          <cell r="D265">
            <v>2024</v>
          </cell>
          <cell r="E265" t="str">
            <v>Annual</v>
          </cell>
          <cell r="F265" t="str">
            <v>Number of new employee HIV cases</v>
          </cell>
          <cell r="H265" t="str">
            <v>NUMBER</v>
          </cell>
          <cell r="I265" t="str">
            <v>Number</v>
          </cell>
          <cell r="J265" t="str">
            <v>BU</v>
          </cell>
          <cell r="K265" t="str">
            <v>Anglo American Platinum Managed Operations</v>
          </cell>
          <cell r="L265" t="str">
            <v>KIM KING</v>
          </cell>
          <cell r="M265" t="str">
            <v>THEUNIS PIETERSE</v>
          </cell>
          <cell r="N265">
            <v>45675</v>
          </cell>
          <cell r="O265">
            <v>45902</v>
          </cell>
          <cell r="P265" t="str">
            <v>Not started</v>
          </cell>
          <cell r="Q265" t="str">
            <v>{"gri":["403-6_2018.2"]}</v>
          </cell>
          <cell r="R265" t="str">
            <v>Health &amp; Hygiene</v>
          </cell>
          <cell r="W265" t="str">
            <v>HIV/AIDS</v>
          </cell>
          <cell r="X265" t="str">
            <v>{"PGM":[]}</v>
          </cell>
          <cell r="Y265" t="str">
            <v>CONNECTED</v>
          </cell>
          <cell r="Z265" t="str">
            <v>Data Collection (PGM) (2024)</v>
          </cell>
          <cell r="AA265" t="str">
            <v>HIV/AIDS (Connected Metrics)</v>
          </cell>
        </row>
        <row r="266">
          <cell r="A266" t="str">
            <v>M43BU_Anglo American Platinum Managed Operations</v>
          </cell>
          <cell r="B266" t="str">
            <v>M43</v>
          </cell>
          <cell r="C266" t="str">
            <v>BU_Anglo American Platinum Managed Operations</v>
          </cell>
          <cell r="D266">
            <v>2024</v>
          </cell>
          <cell r="E266" t="str">
            <v>Annual</v>
          </cell>
          <cell r="F266" t="str">
            <v>Number of employee AIDS deaths</v>
          </cell>
          <cell r="H266" t="str">
            <v>NUMBER</v>
          </cell>
          <cell r="I266" t="str">
            <v>Number</v>
          </cell>
          <cell r="J266" t="str">
            <v>BU</v>
          </cell>
          <cell r="K266" t="str">
            <v>Anglo American Platinum Managed Operations</v>
          </cell>
          <cell r="L266" t="str">
            <v>KIM KING</v>
          </cell>
          <cell r="M266" t="str">
            <v>THEUNIS PIETERSE</v>
          </cell>
          <cell r="N266">
            <v>45675</v>
          </cell>
          <cell r="O266">
            <v>45902</v>
          </cell>
          <cell r="P266" t="str">
            <v>Not started</v>
          </cell>
          <cell r="Q266" t="str">
            <v>{"gri":["403-6_2018.2"]}</v>
          </cell>
          <cell r="R266" t="str">
            <v>Health &amp; Hygiene</v>
          </cell>
          <cell r="W266" t="str">
            <v>HIV/AIDS</v>
          </cell>
          <cell r="X266" t="str">
            <v>{"PGM":[]}</v>
          </cell>
          <cell r="Y266" t="str">
            <v>CONNECTED</v>
          </cell>
          <cell r="Z266" t="str">
            <v>Data Collection (PGM) (2024)</v>
          </cell>
          <cell r="AA266" t="str">
            <v>HIV/AIDS (Connected Metrics)</v>
          </cell>
        </row>
        <row r="267">
          <cell r="A267" t="str">
            <v>M47BU_Anglo American Platinum Managed Operations</v>
          </cell>
          <cell r="B267" t="str">
            <v>M47</v>
          </cell>
          <cell r="C267" t="str">
            <v>BU_Anglo American Platinum Managed Operations</v>
          </cell>
          <cell r="D267">
            <v>2024</v>
          </cell>
          <cell r="E267" t="str">
            <v>Annual</v>
          </cell>
          <cell r="F267" t="str">
            <v>Number of contractor voluntary testing and counselling case</v>
          </cell>
          <cell r="H267" t="str">
            <v>NUMBER</v>
          </cell>
          <cell r="I267" t="str">
            <v>Number</v>
          </cell>
          <cell r="J267" t="str">
            <v>BU</v>
          </cell>
          <cell r="K267" t="str">
            <v>Anglo American Platinum Managed Operations</v>
          </cell>
          <cell r="L267" t="str">
            <v>KIM KING</v>
          </cell>
          <cell r="M267" t="str">
            <v>THEUNIS PIETERSE</v>
          </cell>
          <cell r="N267">
            <v>45675</v>
          </cell>
          <cell r="O267">
            <v>45902</v>
          </cell>
          <cell r="P267" t="str">
            <v>Not started</v>
          </cell>
          <cell r="Q267" t="str">
            <v>{"gri":["403-6_2018.2"]}</v>
          </cell>
          <cell r="R267" t="str">
            <v>Health &amp; Hygiene</v>
          </cell>
          <cell r="W267" t="str">
            <v>HIV/AIDS</v>
          </cell>
          <cell r="X267" t="str">
            <v>{"PGM":[]}</v>
          </cell>
          <cell r="Y267" t="str">
            <v>CONNECTED</v>
          </cell>
          <cell r="Z267" t="str">
            <v>Data Collection (PGM) (2024)</v>
          </cell>
          <cell r="AA267" t="str">
            <v>HIV/AIDS (Connected Metrics)</v>
          </cell>
        </row>
        <row r="268">
          <cell r="A268" t="str">
            <v>M46BU_Anglo American Platinum Managed Operations</v>
          </cell>
          <cell r="B268" t="str">
            <v>M46</v>
          </cell>
          <cell r="C268" t="str">
            <v>BU_Anglo American Platinum Managed Operations</v>
          </cell>
          <cell r="D268">
            <v>2024</v>
          </cell>
          <cell r="E268" t="str">
            <v>Annual</v>
          </cell>
          <cell r="F268" t="str">
            <v>Employees who know their status (%)</v>
          </cell>
          <cell r="H268" t="str">
            <v>PERCENT</v>
          </cell>
          <cell r="I268" t="str">
            <v>Percentage - percentage - (Percentage)</v>
          </cell>
          <cell r="J268" t="str">
            <v>BU</v>
          </cell>
          <cell r="K268" t="str">
            <v>Anglo American Platinum Managed Operations</v>
          </cell>
          <cell r="L268" t="str">
            <v>KIM KING</v>
          </cell>
          <cell r="M268" t="str">
            <v>THEUNIS PIETERSE</v>
          </cell>
          <cell r="N268">
            <v>45675</v>
          </cell>
          <cell r="O268">
            <v>45902</v>
          </cell>
          <cell r="P268" t="str">
            <v>Not started</v>
          </cell>
          <cell r="Q268" t="str">
            <v>{"gri":["403-6_2018.2"]}</v>
          </cell>
          <cell r="R268" t="str">
            <v>Health &amp; Hygiene</v>
          </cell>
          <cell r="W268" t="str">
            <v>HIV/AIDS</v>
          </cell>
          <cell r="X268" t="str">
            <v>{"PGM":[]}</v>
          </cell>
          <cell r="Y268" t="str">
            <v>CONNECTED</v>
          </cell>
          <cell r="Z268" t="str">
            <v>Data Collection (PGM) (2024)</v>
          </cell>
          <cell r="AA268" t="str">
            <v>HIV/AIDS (Connected Metrics)</v>
          </cell>
        </row>
        <row r="269">
          <cell r="A269" t="str">
            <v>M29BU_Anglo American Platinum Managed Operations</v>
          </cell>
          <cell r="B269" t="str">
            <v>M29</v>
          </cell>
          <cell r="C269" t="str">
            <v>BU_Anglo American Platinum Managed Operations</v>
          </cell>
          <cell r="D269">
            <v>2024</v>
          </cell>
          <cell r="E269" t="str">
            <v>Annual</v>
          </cell>
          <cell r="F269" t="str">
            <v>Venous thromboembolism</v>
          </cell>
          <cell r="H269" t="str">
            <v>NUMBER</v>
          </cell>
          <cell r="I269" t="str">
            <v>Number</v>
          </cell>
          <cell r="J269" t="str">
            <v>BU</v>
          </cell>
          <cell r="K269" t="str">
            <v>Anglo American Platinum Managed Operations</v>
          </cell>
          <cell r="L269" t="str">
            <v>KIM KING</v>
          </cell>
          <cell r="M269" t="str">
            <v>THEUNIS PIETERSE</v>
          </cell>
          <cell r="N269">
            <v>45675</v>
          </cell>
          <cell r="O269">
            <v>45902</v>
          </cell>
          <cell r="P269" t="str">
            <v>Not started</v>
          </cell>
          <cell r="Q269" t="str">
            <v>{"gri":["403-10_2018.2"]}</v>
          </cell>
          <cell r="R269" t="str">
            <v>Health &amp; Hygiene</v>
          </cell>
          <cell r="W269" t="str">
            <v>New cases of Occupational Diseases</v>
          </cell>
          <cell r="X269" t="str">
            <v>{"PGM":[]}</v>
          </cell>
          <cell r="Y269" t="str">
            <v>CONNECTED</v>
          </cell>
          <cell r="Z269" t="str">
            <v>Data Collection (PGM) (2024)</v>
          </cell>
          <cell r="AA269" t="str">
            <v>New cases of Occupational Diseases (Manual Metrics)</v>
          </cell>
        </row>
        <row r="270">
          <cell r="A270" t="str">
            <v>M32BU_Anglo American Platinum Managed Operations</v>
          </cell>
          <cell r="B270" t="str">
            <v>M32</v>
          </cell>
          <cell r="C270" t="str">
            <v>BU_Anglo American Platinum Managed Operations</v>
          </cell>
          <cell r="D270">
            <v>2024</v>
          </cell>
          <cell r="E270" t="str">
            <v>Annual</v>
          </cell>
          <cell r="F270" t="str">
            <v>Occupational dermatitis</v>
          </cell>
          <cell r="H270" t="str">
            <v>NUMBER</v>
          </cell>
          <cell r="I270" t="str">
            <v>Number</v>
          </cell>
          <cell r="J270" t="str">
            <v>BU</v>
          </cell>
          <cell r="K270" t="str">
            <v>Anglo American Platinum Managed Operations</v>
          </cell>
          <cell r="L270" t="str">
            <v>KIM KING</v>
          </cell>
          <cell r="M270" t="str">
            <v>THEUNIS PIETERSE</v>
          </cell>
          <cell r="N270">
            <v>45675</v>
          </cell>
          <cell r="O270">
            <v>45902</v>
          </cell>
          <cell r="P270" t="str">
            <v>Not started</v>
          </cell>
          <cell r="Q270" t="str">
            <v>{"gri":["403-10_2018.2"]}</v>
          </cell>
          <cell r="R270" t="str">
            <v>Health &amp; Hygiene</v>
          </cell>
          <cell r="W270" t="str">
            <v>New cases of Occupational Diseases</v>
          </cell>
          <cell r="X270" t="str">
            <v>{"PGM":[]}</v>
          </cell>
          <cell r="Y270" t="str">
            <v>CONNECTED</v>
          </cell>
          <cell r="Z270" t="str">
            <v>Data Collection (PGM) (2024)</v>
          </cell>
          <cell r="AA270" t="str">
            <v>New cases of Occupational Diseases (Manual Metrics)</v>
          </cell>
        </row>
        <row r="271">
          <cell r="A271" t="str">
            <v>M31BU_Anglo American Platinum Managed Operations</v>
          </cell>
          <cell r="B271" t="str">
            <v>M31</v>
          </cell>
          <cell r="C271" t="str">
            <v>BU_Anglo American Platinum Managed Operations</v>
          </cell>
          <cell r="D271">
            <v>2024</v>
          </cell>
          <cell r="E271" t="str">
            <v>Annual</v>
          </cell>
          <cell r="F271" t="str">
            <v>Platinum salt sensitivity</v>
          </cell>
          <cell r="H271" t="str">
            <v>NUMBER</v>
          </cell>
          <cell r="I271" t="str">
            <v>Number</v>
          </cell>
          <cell r="J271" t="str">
            <v>BU</v>
          </cell>
          <cell r="K271" t="str">
            <v>Anglo American Platinum Managed Operations</v>
          </cell>
          <cell r="L271" t="str">
            <v>KIM KING</v>
          </cell>
          <cell r="M271" t="str">
            <v>THEUNIS PIETERSE</v>
          </cell>
          <cell r="N271">
            <v>45675</v>
          </cell>
          <cell r="O271">
            <v>45902</v>
          </cell>
          <cell r="P271" t="str">
            <v>Not started</v>
          </cell>
          <cell r="Q271" t="str">
            <v>{"gri":["403-10_2018.2"]}</v>
          </cell>
          <cell r="R271" t="str">
            <v>Health &amp; Hygiene</v>
          </cell>
          <cell r="W271" t="str">
            <v>New cases of Occupational Diseases</v>
          </cell>
          <cell r="X271" t="str">
            <v>{"PGM":[]}</v>
          </cell>
          <cell r="Y271" t="str">
            <v>CONNECTED</v>
          </cell>
          <cell r="Z271" t="str">
            <v>Data Collection (PGM) (2024)</v>
          </cell>
          <cell r="AA271" t="str">
            <v>New cases of Occupational Diseases (Manual Metrics)</v>
          </cell>
        </row>
        <row r="272">
          <cell r="A272" t="str">
            <v>M34BU_Anglo American Platinum Managed Operations</v>
          </cell>
          <cell r="B272" t="str">
            <v>M34</v>
          </cell>
          <cell r="C272" t="str">
            <v>BU_Anglo American Platinum Managed Operations</v>
          </cell>
          <cell r="D272">
            <v>2024</v>
          </cell>
          <cell r="E272" t="str">
            <v>Annual</v>
          </cell>
          <cell r="F272" t="str">
            <v>Hand arm vibration syndrome</v>
          </cell>
          <cell r="H272" t="str">
            <v>NUMBER</v>
          </cell>
          <cell r="I272" t="str">
            <v>Number</v>
          </cell>
          <cell r="J272" t="str">
            <v>BU</v>
          </cell>
          <cell r="K272" t="str">
            <v>Anglo American Platinum Managed Operations</v>
          </cell>
          <cell r="L272" t="str">
            <v>KIM KING</v>
          </cell>
          <cell r="M272" t="str">
            <v>THEUNIS PIETERSE</v>
          </cell>
          <cell r="N272">
            <v>45675</v>
          </cell>
          <cell r="O272">
            <v>45902</v>
          </cell>
          <cell r="P272" t="str">
            <v>Not started</v>
          </cell>
          <cell r="Q272" t="str">
            <v>{"gri":["403-10_2018.2"]}</v>
          </cell>
          <cell r="R272" t="str">
            <v>Health &amp; Hygiene</v>
          </cell>
          <cell r="W272" t="str">
            <v>New cases of Occupational Diseases</v>
          </cell>
          <cell r="X272" t="str">
            <v>{"PGM":[]}</v>
          </cell>
          <cell r="Y272" t="str">
            <v>CONNECTED</v>
          </cell>
          <cell r="Z272" t="str">
            <v>Data Collection (PGM) (2024)</v>
          </cell>
          <cell r="AA272" t="str">
            <v>New cases of Occupational Diseases (Manual Metrics)</v>
          </cell>
        </row>
        <row r="273">
          <cell r="A273" t="str">
            <v>M30BU_Anglo American Platinum Managed Operations</v>
          </cell>
          <cell r="B273" t="str">
            <v>M30</v>
          </cell>
          <cell r="C273" t="str">
            <v>BU_Anglo American Platinum Managed Operations</v>
          </cell>
          <cell r="D273">
            <v>2024</v>
          </cell>
          <cell r="E273" t="str">
            <v>Annual</v>
          </cell>
          <cell r="F273" t="str">
            <v>Malaria</v>
          </cell>
          <cell r="H273" t="str">
            <v>NUMBER</v>
          </cell>
          <cell r="I273" t="str">
            <v>Number</v>
          </cell>
          <cell r="J273" t="str">
            <v>BU</v>
          </cell>
          <cell r="K273" t="str">
            <v>Anglo American Platinum Managed Operations</v>
          </cell>
          <cell r="L273" t="str">
            <v>KIM KING</v>
          </cell>
          <cell r="M273" t="str">
            <v>THEUNIS PIETERSE</v>
          </cell>
          <cell r="N273">
            <v>45675</v>
          </cell>
          <cell r="O273">
            <v>45902</v>
          </cell>
          <cell r="P273" t="str">
            <v>Not started</v>
          </cell>
          <cell r="Q273" t="str">
            <v>{"gri":["403-10_2018.2"]}</v>
          </cell>
          <cell r="R273" t="str">
            <v>Health &amp; Hygiene</v>
          </cell>
          <cell r="W273" t="str">
            <v>New cases of Occupational Diseases</v>
          </cell>
          <cell r="X273" t="str">
            <v>{"PGM":[]}</v>
          </cell>
          <cell r="Y273" t="str">
            <v>CONNECTED</v>
          </cell>
          <cell r="Z273" t="str">
            <v>Data Collection (PGM) (2024)</v>
          </cell>
          <cell r="AA273" t="str">
            <v>New cases of Occupational Diseases (Manual Metrics)</v>
          </cell>
        </row>
        <row r="274">
          <cell r="A274" t="str">
            <v>M27BU_Anglo American Platinum Managed Operations</v>
          </cell>
          <cell r="B274" t="str">
            <v>M27</v>
          </cell>
          <cell r="C274" t="str">
            <v>BU_Anglo American Platinum Managed Operations</v>
          </cell>
          <cell r="D274">
            <v>2024</v>
          </cell>
          <cell r="E274" t="str">
            <v>Annual</v>
          </cell>
          <cell r="F274" t="str">
            <v>Work-related mental disorder</v>
          </cell>
          <cell r="H274" t="str">
            <v>NUMBER</v>
          </cell>
          <cell r="I274" t="str">
            <v>Number</v>
          </cell>
          <cell r="J274" t="str">
            <v>BU</v>
          </cell>
          <cell r="K274" t="str">
            <v>Anglo American Platinum Managed Operations</v>
          </cell>
          <cell r="L274" t="str">
            <v>KIM KING</v>
          </cell>
          <cell r="M274" t="str">
            <v>THEUNIS PIETERSE</v>
          </cell>
          <cell r="N274">
            <v>45675</v>
          </cell>
          <cell r="O274">
            <v>45902</v>
          </cell>
          <cell r="P274" t="str">
            <v>Not started</v>
          </cell>
          <cell r="Q274" t="str">
            <v>{"gri":["403-10_2018.2"]}</v>
          </cell>
          <cell r="R274" t="str">
            <v>Health &amp; Hygiene</v>
          </cell>
          <cell r="W274" t="str">
            <v>New cases of Occupational Diseases</v>
          </cell>
          <cell r="X274" t="str">
            <v>{"PGM":[]}</v>
          </cell>
          <cell r="Y274" t="str">
            <v>CONNECTED</v>
          </cell>
          <cell r="Z274" t="str">
            <v>Data Collection (PGM) (2024)</v>
          </cell>
          <cell r="AA274" t="str">
            <v>New cases of Occupational Diseases (Manual Metrics)</v>
          </cell>
        </row>
        <row r="275">
          <cell r="A275" t="str">
            <v>M33BU_Anglo American Platinum Managed Operations</v>
          </cell>
          <cell r="B275" t="str">
            <v>M33</v>
          </cell>
          <cell r="C275" t="str">
            <v>BU_Anglo American Platinum Managed Operations</v>
          </cell>
          <cell r="D275">
            <v>2024</v>
          </cell>
          <cell r="E275" t="str">
            <v>Annual</v>
          </cell>
          <cell r="F275" t="str">
            <v>Musculoskeletal disorder</v>
          </cell>
          <cell r="H275" t="str">
            <v>NUMBER</v>
          </cell>
          <cell r="I275" t="str">
            <v>Number</v>
          </cell>
          <cell r="J275" t="str">
            <v>BU</v>
          </cell>
          <cell r="K275" t="str">
            <v>Anglo American Platinum Managed Operations</v>
          </cell>
          <cell r="L275" t="str">
            <v>KIM KING</v>
          </cell>
          <cell r="M275" t="str">
            <v>THEUNIS PIETERSE</v>
          </cell>
          <cell r="N275">
            <v>45675</v>
          </cell>
          <cell r="O275">
            <v>45902</v>
          </cell>
          <cell r="P275" t="str">
            <v>Not started</v>
          </cell>
          <cell r="Q275" t="str">
            <v>{"gri":["403-10_2018.2"]}</v>
          </cell>
          <cell r="R275" t="str">
            <v>Health &amp; Hygiene</v>
          </cell>
          <cell r="W275" t="str">
            <v>New cases of Occupational Diseases</v>
          </cell>
          <cell r="X275" t="str">
            <v>{"PGM":[]}</v>
          </cell>
          <cell r="Y275" t="str">
            <v>CONNECTED</v>
          </cell>
          <cell r="Z275" t="str">
            <v>Data Collection (PGM) (2024)</v>
          </cell>
          <cell r="AA275" t="str">
            <v>New cases of Occupational Diseases (Manual Metrics)</v>
          </cell>
        </row>
        <row r="276">
          <cell r="A276" t="str">
            <v>M36BU_Anglo American Platinum Managed Operations</v>
          </cell>
          <cell r="B276" t="str">
            <v>M36</v>
          </cell>
          <cell r="C276" t="str">
            <v>BU_Anglo American Platinum Managed Operations</v>
          </cell>
          <cell r="D276">
            <v>2024</v>
          </cell>
          <cell r="E276" t="str">
            <v>Annual</v>
          </cell>
          <cell r="F276" t="str">
            <v>Occupational cancers</v>
          </cell>
          <cell r="H276" t="str">
            <v>NUMBER</v>
          </cell>
          <cell r="I276" t="str">
            <v>Number</v>
          </cell>
          <cell r="J276" t="str">
            <v>BU</v>
          </cell>
          <cell r="K276" t="str">
            <v>Anglo American Platinum Managed Operations</v>
          </cell>
          <cell r="L276" t="str">
            <v>KIM KING</v>
          </cell>
          <cell r="M276" t="str">
            <v>THEUNIS PIETERSE</v>
          </cell>
          <cell r="N276">
            <v>45675</v>
          </cell>
          <cell r="O276">
            <v>45902</v>
          </cell>
          <cell r="P276" t="str">
            <v>Not started</v>
          </cell>
          <cell r="Q276" t="str">
            <v>{"gri":["403-10_2018.2"]}</v>
          </cell>
          <cell r="R276" t="str">
            <v>Health &amp; Hygiene</v>
          </cell>
          <cell r="W276" t="str">
            <v>New cases of Occupational Diseases</v>
          </cell>
          <cell r="X276" t="str">
            <v>{"PGM":[]}</v>
          </cell>
          <cell r="Y276" t="str">
            <v>CONNECTED</v>
          </cell>
          <cell r="Z276" t="str">
            <v>Data Collection (PGM) (2024)</v>
          </cell>
          <cell r="AA276" t="str">
            <v>New cases of Occupational Diseases (Manual Metrics)</v>
          </cell>
        </row>
        <row r="277">
          <cell r="A277" t="str">
            <v>M35BU_Anglo American Platinum Managed Operations</v>
          </cell>
          <cell r="B277" t="str">
            <v>M35</v>
          </cell>
          <cell r="C277" t="str">
            <v>BU_Anglo American Platinum Managed Operations</v>
          </cell>
          <cell r="D277">
            <v>2024</v>
          </cell>
          <cell r="E277" t="str">
            <v>Annual</v>
          </cell>
          <cell r="F277" t="str">
            <v>Noise-induced hearing loss</v>
          </cell>
          <cell r="H277" t="str">
            <v>NUMBER</v>
          </cell>
          <cell r="I277" t="str">
            <v>Number</v>
          </cell>
          <cell r="J277" t="str">
            <v>BU</v>
          </cell>
          <cell r="K277" t="str">
            <v>Anglo American Platinum Managed Operations</v>
          </cell>
          <cell r="L277" t="str">
            <v>KIM KING</v>
          </cell>
          <cell r="M277" t="str">
            <v>THEUNIS PIETERSE</v>
          </cell>
          <cell r="N277">
            <v>45675</v>
          </cell>
          <cell r="O277">
            <v>45902</v>
          </cell>
          <cell r="P277" t="str">
            <v>Not started</v>
          </cell>
          <cell r="Q277" t="str">
            <v>{"gri":["403-10_2018.2"]}</v>
          </cell>
          <cell r="R277" t="str">
            <v>Health &amp; Hygiene</v>
          </cell>
          <cell r="W277" t="str">
            <v>New cases of Occupational Diseases</v>
          </cell>
          <cell r="X277" t="str">
            <v>{"PGM":[]}</v>
          </cell>
          <cell r="Y277" t="str">
            <v>CONNECTED</v>
          </cell>
          <cell r="Z277" t="str">
            <v>Data Collection (PGM) (2024)</v>
          </cell>
          <cell r="AA277" t="str">
            <v>New cases of Occupational Diseases (Manual Metrics)</v>
          </cell>
        </row>
        <row r="278">
          <cell r="A278" t="str">
            <v>M28BU_Anglo American Platinum Managed Operations</v>
          </cell>
          <cell r="B278" t="str">
            <v>M28</v>
          </cell>
          <cell r="C278" t="str">
            <v>BU_Anglo American Platinum Managed Operations</v>
          </cell>
          <cell r="D278">
            <v>2024</v>
          </cell>
          <cell r="E278" t="str">
            <v>Annual</v>
          </cell>
          <cell r="F278" t="str">
            <v>New cases of Occupational Diseases - Other</v>
          </cell>
          <cell r="H278" t="str">
            <v>NUMBER</v>
          </cell>
          <cell r="I278" t="str">
            <v>Number</v>
          </cell>
          <cell r="J278" t="str">
            <v>BU</v>
          </cell>
          <cell r="K278" t="str">
            <v>Anglo American Platinum Managed Operations</v>
          </cell>
          <cell r="L278" t="str">
            <v>KIM KING</v>
          </cell>
          <cell r="M278" t="str">
            <v>THEUNIS PIETERSE</v>
          </cell>
          <cell r="N278">
            <v>45675</v>
          </cell>
          <cell r="O278">
            <v>45902</v>
          </cell>
          <cell r="P278" t="str">
            <v>Not started</v>
          </cell>
          <cell r="Q278" t="str">
            <v>{"gri":["403-10_2018.2"]}</v>
          </cell>
          <cell r="R278" t="str">
            <v>Health &amp; Hygiene</v>
          </cell>
          <cell r="W278" t="str">
            <v>New cases of Occupational Diseases</v>
          </cell>
          <cell r="X278" t="str">
            <v>{"PGM":[]}</v>
          </cell>
          <cell r="Y278" t="str">
            <v>CONNECTED</v>
          </cell>
          <cell r="Z278" t="str">
            <v>Data Collection (PGM) (2024)</v>
          </cell>
          <cell r="AA278" t="str">
            <v>New cases of Occupational Diseases (Manual Metrics)</v>
          </cell>
        </row>
        <row r="279">
          <cell r="A279" t="str">
            <v>M40BU_Anglo American Platinum Managed Operations</v>
          </cell>
          <cell r="B279" t="str">
            <v>M40</v>
          </cell>
          <cell r="C279" t="str">
            <v>BU_Anglo American Platinum Managed Operations</v>
          </cell>
          <cell r="D279">
            <v>2024</v>
          </cell>
          <cell r="E279" t="str">
            <v>Annual</v>
          </cell>
          <cell r="F279" t="str">
            <v>Diseases related to inhalable hazard and carcinogen exposure - Silicosis</v>
          </cell>
          <cell r="H279" t="str">
            <v>NUMBER</v>
          </cell>
          <cell r="I279" t="str">
            <v>Number</v>
          </cell>
          <cell r="J279" t="str">
            <v>BU</v>
          </cell>
          <cell r="K279" t="str">
            <v>Anglo American Platinum Managed Operations</v>
          </cell>
          <cell r="L279" t="str">
            <v>KIM KING</v>
          </cell>
          <cell r="M279" t="str">
            <v>THEUNIS PIETERSE</v>
          </cell>
          <cell r="N279">
            <v>45675</v>
          </cell>
          <cell r="O279">
            <v>45902</v>
          </cell>
          <cell r="P279" t="str">
            <v>Not started</v>
          </cell>
          <cell r="Q279" t="str">
            <v>{"gri":["403-10_2018.2"]}</v>
          </cell>
          <cell r="R279" t="str">
            <v>Health &amp; Hygiene</v>
          </cell>
          <cell r="W279" t="str">
            <v>Occupational Disease Incidence Rates</v>
          </cell>
          <cell r="X279" t="str">
            <v>{"PGM":[]}</v>
          </cell>
          <cell r="Y279" t="str">
            <v>CONNECTED</v>
          </cell>
          <cell r="Z279" t="str">
            <v>Data Collection (PGM) (2024)</v>
          </cell>
          <cell r="AA279" t="str">
            <v>Occupational Disease Incidence Rates (Connected Metrics)</v>
          </cell>
        </row>
        <row r="280">
          <cell r="A280" t="str">
            <v>M38BU_Anglo American Platinum Managed Operations</v>
          </cell>
          <cell r="B280" t="str">
            <v>M38</v>
          </cell>
          <cell r="C280" t="str">
            <v>BU_Anglo American Platinum Managed Operations</v>
          </cell>
          <cell r="D280">
            <v>2024</v>
          </cell>
          <cell r="E280" t="str">
            <v>Annual</v>
          </cell>
          <cell r="F280" t="str">
            <v>Diseases related to inhalable hazard and carcinogen exposure - Occupational asthma</v>
          </cell>
          <cell r="H280" t="str">
            <v>NUMBER</v>
          </cell>
          <cell r="I280" t="str">
            <v>Number</v>
          </cell>
          <cell r="J280" t="str">
            <v>BU</v>
          </cell>
          <cell r="K280" t="str">
            <v>Anglo American Platinum Managed Operations</v>
          </cell>
          <cell r="L280" t="str">
            <v>KIM KING</v>
          </cell>
          <cell r="M280" t="str">
            <v>THEUNIS PIETERSE</v>
          </cell>
          <cell r="N280">
            <v>45675</v>
          </cell>
          <cell r="O280">
            <v>45902</v>
          </cell>
          <cell r="P280" t="str">
            <v>Not started</v>
          </cell>
          <cell r="Q280" t="str">
            <v>{"gri":["403-10_2018.2"]}</v>
          </cell>
          <cell r="R280" t="str">
            <v>Health &amp; Hygiene</v>
          </cell>
          <cell r="W280" t="str">
            <v>Occupational Disease Incidence Rates</v>
          </cell>
          <cell r="X280" t="str">
            <v>{"PGM":[]}</v>
          </cell>
          <cell r="Y280" t="str">
            <v>CONNECTED</v>
          </cell>
          <cell r="Z280" t="str">
            <v>Data Collection (PGM) (2024)</v>
          </cell>
          <cell r="AA280" t="str">
            <v>Occupational Disease Incidence Rates (Connected Metrics)</v>
          </cell>
        </row>
        <row r="281">
          <cell r="A281" t="str">
            <v>M39BU_Anglo American Platinum Managed Operations</v>
          </cell>
          <cell r="B281" t="str">
            <v>M39</v>
          </cell>
          <cell r="C281" t="str">
            <v>BU_Anglo American Platinum Managed Operations</v>
          </cell>
          <cell r="D281">
            <v>2024</v>
          </cell>
          <cell r="E281" t="str">
            <v>Annual</v>
          </cell>
          <cell r="F281" t="str">
            <v>Diseases related to inhalable hazard and carcinogen exposure - Chronic obstructive airways disease</v>
          </cell>
          <cell r="H281" t="str">
            <v>NUMBER</v>
          </cell>
          <cell r="I281" t="str">
            <v>Number</v>
          </cell>
          <cell r="J281" t="str">
            <v>BU</v>
          </cell>
          <cell r="K281" t="str">
            <v>Anglo American Platinum Managed Operations</v>
          </cell>
          <cell r="L281" t="str">
            <v>KIM KING</v>
          </cell>
          <cell r="M281" t="str">
            <v>THEUNIS PIETERSE</v>
          </cell>
          <cell r="N281">
            <v>45675</v>
          </cell>
          <cell r="O281">
            <v>45902</v>
          </cell>
          <cell r="P281" t="str">
            <v>Not started</v>
          </cell>
          <cell r="Q281" t="str">
            <v>{"gri":["403-10_2018.2"]}</v>
          </cell>
          <cell r="R281" t="str">
            <v>Health &amp; Hygiene</v>
          </cell>
          <cell r="W281" t="str">
            <v>Occupational Disease Incidence Rates</v>
          </cell>
          <cell r="X281" t="str">
            <v>{"PGM":[]}</v>
          </cell>
          <cell r="Y281" t="str">
            <v>CONNECTED</v>
          </cell>
          <cell r="Z281" t="str">
            <v>Data Collection (PGM) (2024)</v>
          </cell>
          <cell r="AA281" t="str">
            <v>Occupational Disease Incidence Rates (Connected Metrics)</v>
          </cell>
        </row>
        <row r="282">
          <cell r="A282" t="str">
            <v>M41BU_Anglo American Platinum Managed Operations</v>
          </cell>
          <cell r="B282" t="str">
            <v>M41</v>
          </cell>
          <cell r="C282" t="str">
            <v>BU_Anglo American Platinum Managed Operations</v>
          </cell>
          <cell r="D282">
            <v>2024</v>
          </cell>
          <cell r="E282" t="str">
            <v>Annual</v>
          </cell>
          <cell r="F282" t="str">
            <v>Total number of new cases of occupational disease per 100,000 I Annual average of number of Employees</v>
          </cell>
          <cell r="H282" t="str">
            <v>PERCENT</v>
          </cell>
          <cell r="I282" t="str">
            <v>Percentage - percentage - (Percentage)</v>
          </cell>
          <cell r="J282" t="str">
            <v>BU</v>
          </cell>
          <cell r="K282" t="str">
            <v>Anglo American Platinum Managed Operations</v>
          </cell>
          <cell r="L282" t="str">
            <v>KIM KING</v>
          </cell>
          <cell r="M282" t="str">
            <v>THEUNIS PIETERSE</v>
          </cell>
          <cell r="N282">
            <v>45675</v>
          </cell>
          <cell r="O282">
            <v>45902</v>
          </cell>
          <cell r="P282" t="str">
            <v>Not started</v>
          </cell>
          <cell r="Q282" t="str">
            <v>{"gri":["403-10_2018.2"]}</v>
          </cell>
          <cell r="R282" t="str">
            <v>Health &amp; Hygiene</v>
          </cell>
          <cell r="W282" t="str">
            <v>Occupational Disease Incidence Rates</v>
          </cell>
          <cell r="X282" t="str">
            <v>{"PGM":[]}</v>
          </cell>
          <cell r="Y282" t="str">
            <v>CONNECTED</v>
          </cell>
          <cell r="Z282" t="str">
            <v>Data Collection (PGM) (2024)</v>
          </cell>
          <cell r="AA282" t="str">
            <v>Occupational Disease Incidence Rates (Connected Metrics)</v>
          </cell>
        </row>
        <row r="283">
          <cell r="A283" t="str">
            <v>M37BU_Anglo American Platinum Managed Operations</v>
          </cell>
          <cell r="B283" t="str">
            <v>M37</v>
          </cell>
          <cell r="C283" t="str">
            <v>BU_Anglo American Platinum Managed Operations</v>
          </cell>
          <cell r="D283">
            <v>2024</v>
          </cell>
          <cell r="E283" t="str">
            <v>Annual</v>
          </cell>
          <cell r="F283" t="str">
            <v>Diseases related to inhalable hazard and carcinogen exposure - Occupational tuberculosis</v>
          </cell>
          <cell r="H283" t="str">
            <v>NUMBER</v>
          </cell>
          <cell r="I283" t="str">
            <v>Number</v>
          </cell>
          <cell r="J283" t="str">
            <v>BU</v>
          </cell>
          <cell r="K283" t="str">
            <v>Anglo American Platinum Managed Operations</v>
          </cell>
          <cell r="L283" t="str">
            <v>KIM KING</v>
          </cell>
          <cell r="M283" t="str">
            <v>THEUNIS PIETERSE</v>
          </cell>
          <cell r="N283">
            <v>45675</v>
          </cell>
          <cell r="O283">
            <v>45902</v>
          </cell>
          <cell r="P283" t="str">
            <v>Not started</v>
          </cell>
          <cell r="Q283" t="str">
            <v>{"gri":["403-10_2018.2"]}</v>
          </cell>
          <cell r="R283" t="str">
            <v>Health &amp; Hygiene</v>
          </cell>
          <cell r="W283" t="str">
            <v>Occupational Disease Incidence Rates</v>
          </cell>
          <cell r="X283" t="str">
            <v>{"PGM":[]}</v>
          </cell>
          <cell r="Y283" t="str">
            <v>CONNECTED</v>
          </cell>
          <cell r="Z283" t="str">
            <v>Data Collection (PGM) (2024)</v>
          </cell>
          <cell r="AA283" t="str">
            <v>Occupational Disease Incidence Rates (Connected Metrics)</v>
          </cell>
        </row>
        <row r="284">
          <cell r="A284" t="str">
            <v>M49BU_Anglo American Platinum Managed Operations</v>
          </cell>
          <cell r="B284" t="str">
            <v>M49</v>
          </cell>
          <cell r="C284" t="str">
            <v>BU_Anglo American Platinum Managed Operations</v>
          </cell>
          <cell r="D284">
            <v>2024</v>
          </cell>
          <cell r="E284" t="str">
            <v>Annual</v>
          </cell>
          <cell r="F284" t="str">
            <v>Proven TB deaths</v>
          </cell>
          <cell r="H284" t="str">
            <v>NUMBER</v>
          </cell>
          <cell r="I284" t="str">
            <v>Number</v>
          </cell>
          <cell r="J284" t="str">
            <v>BU</v>
          </cell>
          <cell r="K284" t="str">
            <v>Anglo American Platinum Managed Operations</v>
          </cell>
          <cell r="L284" t="str">
            <v>KIM KING</v>
          </cell>
          <cell r="M284" t="str">
            <v>THEUNIS PIETERSE</v>
          </cell>
          <cell r="N284">
            <v>45675</v>
          </cell>
          <cell r="O284">
            <v>45902</v>
          </cell>
          <cell r="P284" t="str">
            <v>Not started</v>
          </cell>
          <cell r="Q284" t="str">
            <v>{"gri":["403-6_2018.2"]}</v>
          </cell>
          <cell r="R284" t="str">
            <v>Health &amp; Hygiene</v>
          </cell>
          <cell r="W284" t="str">
            <v>Tuberculosis</v>
          </cell>
          <cell r="X284" t="str">
            <v>{"PGM":[]}</v>
          </cell>
          <cell r="Y284" t="str">
            <v>CONNECTED</v>
          </cell>
          <cell r="Z284" t="str">
            <v>Data Collection (PGM) (2024)</v>
          </cell>
          <cell r="AA284" t="str">
            <v>Tuberculosis (Connected Metrics)</v>
          </cell>
        </row>
        <row r="285">
          <cell r="A285" t="str">
            <v>M50BU_Anglo American Platinum Managed Operations</v>
          </cell>
          <cell r="B285" t="str">
            <v>M50</v>
          </cell>
          <cell r="C285" t="str">
            <v>BU_Anglo American Platinum Managed Operations</v>
          </cell>
          <cell r="D285">
            <v>2024</v>
          </cell>
          <cell r="E285" t="str">
            <v>Annual</v>
          </cell>
          <cell r="F285" t="str">
            <v>TB incidence rate per 100,000 employees(6)</v>
          </cell>
          <cell r="H285" t="str">
            <v>PERCENT</v>
          </cell>
          <cell r="I285" t="str">
            <v>Percentage - percentage - (Percentage)</v>
          </cell>
          <cell r="J285" t="str">
            <v>BU</v>
          </cell>
          <cell r="K285" t="str">
            <v>Anglo American Platinum Managed Operations</v>
          </cell>
          <cell r="L285" t="str">
            <v>KIM KING</v>
          </cell>
          <cell r="M285" t="str">
            <v>THEUNIS PIETERSE</v>
          </cell>
          <cell r="N285">
            <v>45675</v>
          </cell>
          <cell r="O285">
            <v>45902</v>
          </cell>
          <cell r="P285" t="str">
            <v>Not started</v>
          </cell>
          <cell r="Q285" t="str">
            <v>{"gri":["403-6_2018.2"]}</v>
          </cell>
          <cell r="R285" t="str">
            <v>Health &amp; Hygiene</v>
          </cell>
          <cell r="W285" t="str">
            <v>Tuberculosis</v>
          </cell>
          <cell r="X285" t="str">
            <v>{"PGM":[]}</v>
          </cell>
          <cell r="Y285" t="str">
            <v>CONNECTED</v>
          </cell>
          <cell r="Z285" t="str">
            <v>Data Collection (PGM) (2024)</v>
          </cell>
          <cell r="AA285" t="str">
            <v>Tuberculosis (Connected Metrics)</v>
          </cell>
        </row>
        <row r="286">
          <cell r="A286" t="str">
            <v>M51BU_Anglo American Platinum Managed Operations</v>
          </cell>
          <cell r="B286" t="str">
            <v>M51</v>
          </cell>
          <cell r="C286" t="str">
            <v>BU_Anglo American Platinum Managed Operations</v>
          </cell>
          <cell r="D286">
            <v>2024</v>
          </cell>
          <cell r="E286" t="str">
            <v>Annual</v>
          </cell>
          <cell r="F286" t="str">
            <v>New cases of tuberculosis (TB)</v>
          </cell>
          <cell r="H286" t="str">
            <v>NUMBER</v>
          </cell>
          <cell r="I286" t="str">
            <v>Number</v>
          </cell>
          <cell r="J286" t="str">
            <v>BU</v>
          </cell>
          <cell r="K286" t="str">
            <v>Anglo American Platinum Managed Operations</v>
          </cell>
          <cell r="L286" t="str">
            <v>KIM KING</v>
          </cell>
          <cell r="M286" t="str">
            <v>THEUNIS PIETERSE</v>
          </cell>
          <cell r="N286">
            <v>45675</v>
          </cell>
          <cell r="O286">
            <v>45902</v>
          </cell>
          <cell r="P286" t="str">
            <v>Not started</v>
          </cell>
          <cell r="Q286" t="str">
            <v>{"gri":["403-6_2018.2"]}</v>
          </cell>
          <cell r="R286" t="str">
            <v>Health &amp; Hygiene</v>
          </cell>
          <cell r="W286" t="str">
            <v>Tuberculosis</v>
          </cell>
          <cell r="X286" t="str">
            <v>{"PGM":[]}</v>
          </cell>
          <cell r="Y286" t="str">
            <v>CONNECTED</v>
          </cell>
          <cell r="Z286" t="str">
            <v>Data Collection (PGM) (2024)</v>
          </cell>
          <cell r="AA286" t="str">
            <v>Tuberculosis (Connected Metrics)</v>
          </cell>
        </row>
        <row r="287">
          <cell r="A287" t="str">
            <v>M479BU_Anglo American Platinum Managed Operations</v>
          </cell>
          <cell r="B287" t="str">
            <v>M479</v>
          </cell>
          <cell r="C287" t="str">
            <v>BU_Anglo American Platinum Managed Operations</v>
          </cell>
          <cell r="D287">
            <v>2024</v>
          </cell>
          <cell r="E287" t="str">
            <v>Annual</v>
          </cell>
          <cell r="F287" t="str">
            <v>Inclusive (designated suppliers -  BEE, Indigenous or Aboriginal) procurement spend -  $bn</v>
          </cell>
          <cell r="H287" t="str">
            <v>CURRENCY</v>
          </cell>
          <cell r="I287" t="str">
            <v>Currency - southAfrican_rand - (ZAR)</v>
          </cell>
          <cell r="J287" t="str">
            <v>BU</v>
          </cell>
          <cell r="K287" t="str">
            <v>Anglo American Platinum Managed Operations</v>
          </cell>
          <cell r="L287" t="str">
            <v>MAARTIN ZIMMERMANN</v>
          </cell>
          <cell r="M287" t="str">
            <v>MAARTIN ZIMMERMANN</v>
          </cell>
          <cell r="N287">
            <v>45694</v>
          </cell>
          <cell r="O287">
            <v>45696</v>
          </cell>
          <cell r="P287" t="str">
            <v>Not started</v>
          </cell>
          <cell r="Q287" t="str">
            <v>{}</v>
          </cell>
          <cell r="R287" t="str">
            <v>Procurement</v>
          </cell>
          <cell r="W287" t="str">
            <v>Procurement Spend</v>
          </cell>
          <cell r="X287" t="str">
            <v>{"PGM":["Manual"]}</v>
          </cell>
          <cell r="Y287" t="str">
            <v>CONNECTED</v>
          </cell>
          <cell r="Z287" t="str">
            <v>Data Collection (PGM) (2024)</v>
          </cell>
          <cell r="AA287" t="str">
            <v>Procurement Spend (Manual Capture)</v>
          </cell>
        </row>
        <row r="288">
          <cell r="A288" t="str">
            <v>M478BU_Anglo American Platinum Managed Operations</v>
          </cell>
          <cell r="B288" t="str">
            <v>M478</v>
          </cell>
          <cell r="C288" t="str">
            <v>BU_Anglo American Platinum Managed Operations</v>
          </cell>
          <cell r="D288">
            <v>2024</v>
          </cell>
          <cell r="E288" t="str">
            <v>Annual</v>
          </cell>
          <cell r="F288" t="str">
            <v>Inclusive procurement spend%</v>
          </cell>
          <cell r="H288" t="str">
            <v>NUMBER</v>
          </cell>
          <cell r="J288" t="str">
            <v>BU</v>
          </cell>
          <cell r="K288" t="str">
            <v>Anglo American Platinum Managed Operations</v>
          </cell>
          <cell r="L288" t="str">
            <v>MAARTIN ZIMMERMANN</v>
          </cell>
          <cell r="M288" t="str">
            <v>MAARTIN ZIMMERMANN</v>
          </cell>
          <cell r="N288">
            <v>45694</v>
          </cell>
          <cell r="O288">
            <v>45696</v>
          </cell>
          <cell r="P288" t="str">
            <v>Not started</v>
          </cell>
          <cell r="Q288" t="str">
            <v>{}</v>
          </cell>
          <cell r="R288" t="str">
            <v>Procurement</v>
          </cell>
          <cell r="W288" t="str">
            <v>Procurement Spend</v>
          </cell>
          <cell r="X288" t="str">
            <v>{"PGM":["Manual"]}</v>
          </cell>
          <cell r="Y288" t="str">
            <v>CONNECTED</v>
          </cell>
          <cell r="Z288" t="str">
            <v>Data Collection (PGM) (2024)</v>
          </cell>
          <cell r="AA288" t="str">
            <v>Procurement Spend (Manual Capture)</v>
          </cell>
        </row>
        <row r="289">
          <cell r="A289" t="str">
            <v>M484South Africa_South Africa</v>
          </cell>
          <cell r="B289" t="str">
            <v>M484</v>
          </cell>
          <cell r="C289" t="str">
            <v>South Africa_South Africa</v>
          </cell>
          <cell r="D289">
            <v>2024</v>
          </cell>
          <cell r="E289" t="str">
            <v>Annual</v>
          </cell>
          <cell r="F289" t="str">
            <v>Total Procurement Spend (Discretionary) - South Africa</v>
          </cell>
          <cell r="H289" t="str">
            <v>CURRENCY</v>
          </cell>
          <cell r="I289" t="str">
            <v>Currency - southAfrican_rand - (ZAR)</v>
          </cell>
          <cell r="J289" t="str">
            <v>South Africa</v>
          </cell>
          <cell r="K289" t="str">
            <v>South Africa</v>
          </cell>
          <cell r="L289" t="str">
            <v>MAARTIN ZIMMERMANN</v>
          </cell>
          <cell r="M289" t="str">
            <v>MAARTIN ZIMMERMANN</v>
          </cell>
          <cell r="N289">
            <v>45694</v>
          </cell>
          <cell r="O289">
            <v>45696</v>
          </cell>
          <cell r="P289" t="str">
            <v>Not started</v>
          </cell>
          <cell r="Q289" t="str">
            <v>{}</v>
          </cell>
          <cell r="R289" t="str">
            <v>Procurement</v>
          </cell>
          <cell r="W289" t="str">
            <v>Procurement Spend</v>
          </cell>
          <cell r="X289" t="str">
            <v>{"PGM":["Manual"]}</v>
          </cell>
          <cell r="Y289" t="str">
            <v>CONNECTED</v>
          </cell>
          <cell r="Z289" t="str">
            <v>Data Collection (PGM) (2024)</v>
          </cell>
          <cell r="AA289" t="str">
            <v>Procurement Spend (Manual Capture)</v>
          </cell>
        </row>
        <row r="290">
          <cell r="A290" t="str">
            <v>M477BU_Anglo American Platinum Managed Operations</v>
          </cell>
          <cell r="B290" t="str">
            <v>M477</v>
          </cell>
          <cell r="C290" t="str">
            <v>BU_Anglo American Platinum Managed Operations</v>
          </cell>
          <cell r="D290">
            <v>2024</v>
          </cell>
          <cell r="E290" t="str">
            <v>Annual</v>
          </cell>
          <cell r="F290" t="str">
            <v>Procurement: localised expenditure (% of total)</v>
          </cell>
          <cell r="H290" t="str">
            <v>PERCENT</v>
          </cell>
          <cell r="I290" t="str">
            <v>Percentage - percentage - (Percentage)</v>
          </cell>
          <cell r="J290" t="str">
            <v>BU</v>
          </cell>
          <cell r="K290" t="str">
            <v>Anglo American Platinum Managed Operations</v>
          </cell>
          <cell r="L290" t="str">
            <v>MAARTIN ZIMMERMANN</v>
          </cell>
          <cell r="M290" t="str">
            <v>MAARTIN ZIMMERMANN</v>
          </cell>
          <cell r="N290">
            <v>45694</v>
          </cell>
          <cell r="O290">
            <v>45696</v>
          </cell>
          <cell r="P290" t="str">
            <v>Not started</v>
          </cell>
          <cell r="Q290" t="str">
            <v>{}</v>
          </cell>
          <cell r="R290" t="str">
            <v>Procurement</v>
          </cell>
          <cell r="W290" t="str">
            <v>Procurement Spend</v>
          </cell>
          <cell r="X290" t="str">
            <v>{"PGM":["Manual"]}</v>
          </cell>
          <cell r="Y290" t="str">
            <v>CONNECTED</v>
          </cell>
          <cell r="Z290" t="str">
            <v>Data Collection (PGM) (2024)</v>
          </cell>
          <cell r="AA290" t="str">
            <v>Procurement Spend (Manual Capture)</v>
          </cell>
        </row>
        <row r="291">
          <cell r="A291" t="str">
            <v>M485BU_Anglo American Platinum Managed Operations</v>
          </cell>
          <cell r="B291" t="str">
            <v>M485</v>
          </cell>
          <cell r="C291" t="str">
            <v>BU_Anglo American Platinum Managed Operations</v>
          </cell>
          <cell r="D291">
            <v>2024</v>
          </cell>
          <cell r="E291" t="str">
            <v>Annual</v>
          </cell>
          <cell r="F291" t="str">
            <v>Local Procurement Spend (In Country) - BU Total</v>
          </cell>
          <cell r="H291" t="str">
            <v>CURRENCY</v>
          </cell>
          <cell r="I291" t="str">
            <v>Currency - southAfrican_rand - (ZAR)</v>
          </cell>
          <cell r="J291" t="str">
            <v>BU</v>
          </cell>
          <cell r="K291" t="str">
            <v>Anglo American Platinum Managed Operations</v>
          </cell>
          <cell r="L291" t="str">
            <v>MAARTIN ZIMMERMANN</v>
          </cell>
          <cell r="M291" t="str">
            <v>MAARTIN ZIMMERMANN</v>
          </cell>
          <cell r="N291">
            <v>45694</v>
          </cell>
          <cell r="O291">
            <v>45696</v>
          </cell>
          <cell r="P291" t="str">
            <v>Not started</v>
          </cell>
          <cell r="Q291" t="str">
            <v>{}</v>
          </cell>
          <cell r="R291" t="str">
            <v>Procurement</v>
          </cell>
          <cell r="W291" t="str">
            <v>Procurement Spend</v>
          </cell>
          <cell r="X291" t="str">
            <v>{"PGM":["Manual"]}</v>
          </cell>
          <cell r="Y291" t="str">
            <v>CONNECTED</v>
          </cell>
          <cell r="Z291" t="str">
            <v>Data Collection (PGM) (2024)</v>
          </cell>
          <cell r="AA291" t="str">
            <v>Procurement Spend (Manual Capture)</v>
          </cell>
        </row>
        <row r="292">
          <cell r="A292" t="str">
            <v>M480BU_Anglo American Platinum Managed Operations</v>
          </cell>
          <cell r="B292" t="str">
            <v>M480</v>
          </cell>
          <cell r="C292" t="str">
            <v>BU_Anglo American Platinum Managed Operations</v>
          </cell>
          <cell r="D292">
            <v>2024</v>
          </cell>
          <cell r="E292" t="str">
            <v>Annual</v>
          </cell>
          <cell r="F292" t="str">
            <v>Supplier spend with host communities as a % of total supplier spend Host (+BO) Excludes Unki)</v>
          </cell>
          <cell r="H292" t="str">
            <v>PERCENT</v>
          </cell>
          <cell r="I292" t="str">
            <v>Percentage - percentage - (Percentage)</v>
          </cell>
          <cell r="J292" t="str">
            <v>BU</v>
          </cell>
          <cell r="K292" t="str">
            <v>Anglo American Platinum Managed Operations</v>
          </cell>
          <cell r="L292" t="str">
            <v>MAARTIN ZIMMERMANN</v>
          </cell>
          <cell r="M292" t="str">
            <v>MAARTIN ZIMMERMANN</v>
          </cell>
          <cell r="N292">
            <v>45694</v>
          </cell>
          <cell r="O292">
            <v>45696</v>
          </cell>
          <cell r="P292" t="str">
            <v>Not started</v>
          </cell>
          <cell r="Q292" t="str">
            <v>{}</v>
          </cell>
          <cell r="R292" t="str">
            <v>Procurement</v>
          </cell>
          <cell r="W292" t="str">
            <v>Procurement Spend</v>
          </cell>
          <cell r="X292" t="str">
            <v>{"PGM":["Manual"]}</v>
          </cell>
          <cell r="Y292" t="str">
            <v>CONNECTED</v>
          </cell>
          <cell r="Z292" t="str">
            <v>Data Collection (PGM) (2024)</v>
          </cell>
          <cell r="AA292" t="str">
            <v>Procurement Spend (Manual Capture)</v>
          </cell>
        </row>
        <row r="293">
          <cell r="A293" t="str">
            <v>M486South Africa_South Africa</v>
          </cell>
          <cell r="B293" t="str">
            <v>M486</v>
          </cell>
          <cell r="C293" t="str">
            <v>South Africa_South Africa</v>
          </cell>
          <cell r="D293">
            <v>2024</v>
          </cell>
          <cell r="E293" t="str">
            <v>Annual</v>
          </cell>
          <cell r="F293" t="str">
            <v>Local Procurement Spend (In Country) - South Africa</v>
          </cell>
          <cell r="H293" t="str">
            <v>CURRENCY</v>
          </cell>
          <cell r="I293" t="str">
            <v>Currency - southAfrican_rand - (ZAR)</v>
          </cell>
          <cell r="J293" t="str">
            <v>South Africa</v>
          </cell>
          <cell r="K293" t="str">
            <v>South Africa</v>
          </cell>
          <cell r="L293" t="str">
            <v>MAARTIN ZIMMERMANN</v>
          </cell>
          <cell r="M293" t="str">
            <v>MAARTIN ZIMMERMANN</v>
          </cell>
          <cell r="N293">
            <v>45694</v>
          </cell>
          <cell r="O293">
            <v>45696</v>
          </cell>
          <cell r="P293" t="str">
            <v>Not started</v>
          </cell>
          <cell r="Q293" t="str">
            <v>{}</v>
          </cell>
          <cell r="R293" t="str">
            <v>Procurement</v>
          </cell>
          <cell r="W293" t="str">
            <v>Procurement Spend</v>
          </cell>
          <cell r="X293" t="str">
            <v>{"PGM":["Manual"]}</v>
          </cell>
          <cell r="Y293" t="str">
            <v>CONNECTED</v>
          </cell>
          <cell r="Z293" t="str">
            <v>Data Collection (PGM) (2024)</v>
          </cell>
          <cell r="AA293" t="str">
            <v>Procurement Spend (Manual Capture)</v>
          </cell>
        </row>
        <row r="294">
          <cell r="A294" t="str">
            <v>M482BU_Anglo American Platinum Managed Operations</v>
          </cell>
          <cell r="B294" t="str">
            <v>M482</v>
          </cell>
          <cell r="C294" t="str">
            <v>BU_Anglo American Platinum Managed Operations</v>
          </cell>
          <cell r="D294">
            <v>2024</v>
          </cell>
          <cell r="E294" t="str">
            <v>Annual</v>
          </cell>
          <cell r="F294" t="str">
            <v>Total Procurement Spend (Discretionary) - Total (Country)</v>
          </cell>
          <cell r="H294" t="str">
            <v>CURRENCY</v>
          </cell>
          <cell r="I294" t="str">
            <v>Currency - southAfrican_rand - (ZAR)</v>
          </cell>
          <cell r="J294" t="str">
            <v>BU</v>
          </cell>
          <cell r="K294" t="str">
            <v>Anglo American Platinum Managed Operations</v>
          </cell>
          <cell r="L294" t="str">
            <v>MAARTIN ZIMMERMANN</v>
          </cell>
          <cell r="M294" t="str">
            <v>MAARTIN ZIMMERMANN</v>
          </cell>
          <cell r="N294">
            <v>45694</v>
          </cell>
          <cell r="O294">
            <v>45696</v>
          </cell>
          <cell r="P294" t="str">
            <v>Not started</v>
          </cell>
          <cell r="Q294" t="str">
            <v>{}</v>
          </cell>
          <cell r="R294" t="str">
            <v>Procurement</v>
          </cell>
          <cell r="W294" t="str">
            <v>Procurement Spend</v>
          </cell>
          <cell r="X294" t="str">
            <v>{"PGM":["Manual"]}</v>
          </cell>
          <cell r="Y294" t="str">
            <v>CONNECTED</v>
          </cell>
          <cell r="Z294" t="str">
            <v>Data Collection (PGM) (2024)</v>
          </cell>
          <cell r="AA294" t="str">
            <v>Procurement Spend (Manual Capture)</v>
          </cell>
        </row>
        <row r="295">
          <cell r="A295" t="str">
            <v>M487Zimbabwe_Zimbabwe</v>
          </cell>
          <cell r="B295" t="str">
            <v>M487</v>
          </cell>
          <cell r="C295" t="str">
            <v>Zimbabwe_Zimbabwe</v>
          </cell>
          <cell r="D295">
            <v>2024</v>
          </cell>
          <cell r="E295" t="str">
            <v>Annual</v>
          </cell>
          <cell r="F295" t="str">
            <v>Local Procurement Spend (In Country) - Zimbabwe</v>
          </cell>
          <cell r="H295" t="str">
            <v>CURRENCY</v>
          </cell>
          <cell r="I295" t="str">
            <v>Currency - southAfrican_rand - (ZAR)</v>
          </cell>
          <cell r="J295" t="str">
            <v>Zimbabwe</v>
          </cell>
          <cell r="K295" t="str">
            <v>Zimbabwe</v>
          </cell>
          <cell r="L295" t="str">
            <v>MAARTIN ZIMMERMANN</v>
          </cell>
          <cell r="M295" t="str">
            <v>MAARTIN ZIMMERMANN</v>
          </cell>
          <cell r="N295">
            <v>45694</v>
          </cell>
          <cell r="O295">
            <v>45696</v>
          </cell>
          <cell r="P295" t="str">
            <v>Not started</v>
          </cell>
          <cell r="Q295" t="str">
            <v>{}</v>
          </cell>
          <cell r="R295" t="str">
            <v>Procurement</v>
          </cell>
          <cell r="W295" t="str">
            <v>Procurement Spend</v>
          </cell>
          <cell r="X295" t="str">
            <v>{"PGM":["Manual"]}</v>
          </cell>
          <cell r="Y295" t="str">
            <v>CONNECTED</v>
          </cell>
          <cell r="Z295" t="str">
            <v>Data Collection (PGM) (2024)</v>
          </cell>
          <cell r="AA295" t="str">
            <v>Procurement Spend (Manual Capture)</v>
          </cell>
        </row>
        <row r="296">
          <cell r="A296" t="str">
            <v>M483Zimbabwe_Zimbabwe</v>
          </cell>
          <cell r="B296" t="str">
            <v>M483</v>
          </cell>
          <cell r="C296" t="str">
            <v>Zimbabwe_Zimbabwe</v>
          </cell>
          <cell r="D296">
            <v>2024</v>
          </cell>
          <cell r="E296" t="str">
            <v>Annual</v>
          </cell>
          <cell r="F296" t="str">
            <v>Total Procurement Spend (Discretionary) - Zimbabwe</v>
          </cell>
          <cell r="H296" t="str">
            <v>CURRENCY</v>
          </cell>
          <cell r="I296" t="str">
            <v>Currency - southAfrican_rand - (ZAR)</v>
          </cell>
          <cell r="J296" t="str">
            <v>Zimbabwe</v>
          </cell>
          <cell r="K296" t="str">
            <v>Zimbabwe</v>
          </cell>
          <cell r="L296" t="str">
            <v>MAARTIN ZIMMERMANN</v>
          </cell>
          <cell r="M296" t="str">
            <v>MAARTIN ZIMMERMANN</v>
          </cell>
          <cell r="N296">
            <v>45694</v>
          </cell>
          <cell r="O296">
            <v>45696</v>
          </cell>
          <cell r="P296" t="str">
            <v>Not started</v>
          </cell>
          <cell r="Q296" t="str">
            <v>{}</v>
          </cell>
          <cell r="R296" t="str">
            <v>Procurement</v>
          </cell>
          <cell r="W296" t="str">
            <v>Procurement Spend</v>
          </cell>
          <cell r="X296" t="str">
            <v>{"PGM":["Manual"]}</v>
          </cell>
          <cell r="Y296" t="str">
            <v>CONNECTED</v>
          </cell>
          <cell r="Z296" t="str">
            <v>Data Collection (PGM) (2024)</v>
          </cell>
          <cell r="AA296" t="str">
            <v>Procurement Spend (Manual Capture)</v>
          </cell>
        </row>
        <row r="297">
          <cell r="A297" t="str">
            <v>M481BU_Anglo American Platinum Managed Operations</v>
          </cell>
          <cell r="B297" t="str">
            <v>M481</v>
          </cell>
          <cell r="C297" t="str">
            <v>BU_Anglo American Platinum Managed Operations</v>
          </cell>
          <cell r="D297">
            <v>2024</v>
          </cell>
          <cell r="E297" t="str">
            <v>Annual</v>
          </cell>
          <cell r="F297" t="str">
            <v>Total supplier spend with host communities (host +BO, excludes Unki)</v>
          </cell>
          <cell r="H297" t="str">
            <v>CURRENCY</v>
          </cell>
          <cell r="I297" t="str">
            <v>Currency - southAfrican_rand - (ZAR)</v>
          </cell>
          <cell r="J297" t="str">
            <v>BU</v>
          </cell>
          <cell r="K297" t="str">
            <v>Anglo American Platinum Managed Operations</v>
          </cell>
          <cell r="L297" t="str">
            <v>MAARTIN ZIMMERMANN</v>
          </cell>
          <cell r="M297" t="str">
            <v>MAARTIN ZIMMERMANN</v>
          </cell>
          <cell r="N297">
            <v>45694</v>
          </cell>
          <cell r="O297">
            <v>45696</v>
          </cell>
          <cell r="P297" t="str">
            <v>Not started</v>
          </cell>
          <cell r="Q297" t="str">
            <v>{}</v>
          </cell>
          <cell r="R297" t="str">
            <v>Procurement</v>
          </cell>
          <cell r="W297" t="str">
            <v>Procurement Spend</v>
          </cell>
          <cell r="X297" t="str">
            <v>{"PGM":["Manual"]}</v>
          </cell>
          <cell r="Y297" t="str">
            <v>CONNECTED</v>
          </cell>
          <cell r="Z297" t="str">
            <v>Data Collection (PGM) (2024)</v>
          </cell>
          <cell r="AA297" t="str">
            <v>Procurement Spend (Manual Capture)</v>
          </cell>
        </row>
        <row r="298">
          <cell r="A298" t="str">
            <v>M433Location_Rustenburg Base Metal Refiners</v>
          </cell>
          <cell r="B298" t="str">
            <v>M433</v>
          </cell>
          <cell r="C298" t="str">
            <v>Location_Rustenburg Base Metal Refiners</v>
          </cell>
          <cell r="D298">
            <v>2024</v>
          </cell>
          <cell r="E298" t="str">
            <v>Annual</v>
          </cell>
          <cell r="F298" t="str">
            <v>Base metal production - RBMR</v>
          </cell>
          <cell r="H298" t="str">
            <v>NUMBER</v>
          </cell>
          <cell r="I298" t="str">
            <v>Metric tons (t)</v>
          </cell>
          <cell r="J298" t="str">
            <v>Location</v>
          </cell>
          <cell r="K298" t="str">
            <v>Rustenburg Base Metal Refiners</v>
          </cell>
          <cell r="L298" t="str">
            <v>KIM KING</v>
          </cell>
          <cell r="P298" t="str">
            <v>Not started</v>
          </cell>
          <cell r="Q298" t="str">
            <v>{}</v>
          </cell>
          <cell r="R298" t="str">
            <v>Production</v>
          </cell>
          <cell r="W298" t="str">
            <v>Base metal production</v>
          </cell>
          <cell r="X298" t="str">
            <v>{"PGM":[]}</v>
          </cell>
          <cell r="Y298" t="str">
            <v>CONNECTED</v>
          </cell>
          <cell r="Z298" t="str">
            <v>Data Collection (PGM) (2024)</v>
          </cell>
          <cell r="AA298" t="str">
            <v>Base metal production (Connected Metrics)</v>
          </cell>
        </row>
        <row r="299">
          <cell r="A299" t="str">
            <v>M432Location_ACP</v>
          </cell>
          <cell r="B299" t="str">
            <v>M432</v>
          </cell>
          <cell r="C299" t="str">
            <v>Location_ACP</v>
          </cell>
          <cell r="D299">
            <v>2024</v>
          </cell>
          <cell r="E299" t="str">
            <v>Annual</v>
          </cell>
          <cell r="F299" t="str">
            <v>Converter Matte produced - ACP</v>
          </cell>
          <cell r="H299" t="str">
            <v>NUMBER</v>
          </cell>
          <cell r="I299" t="str">
            <v>Metric tons (t)</v>
          </cell>
          <cell r="J299" t="str">
            <v>Location</v>
          </cell>
          <cell r="K299" t="str">
            <v>ACP</v>
          </cell>
          <cell r="L299" t="str">
            <v>KIM KING</v>
          </cell>
          <cell r="P299" t="str">
            <v>Not started</v>
          </cell>
          <cell r="Q299" t="str">
            <v>{}</v>
          </cell>
          <cell r="R299" t="str">
            <v>Production</v>
          </cell>
          <cell r="W299" t="str">
            <v>Converter Matte produced</v>
          </cell>
          <cell r="X299" t="str">
            <v>{"PGM":[]}</v>
          </cell>
          <cell r="Y299" t="str">
            <v>CONNECTED</v>
          </cell>
          <cell r="Z299" t="str">
            <v>Data Collection (PGM) (2024)</v>
          </cell>
          <cell r="AA299" t="str">
            <v>Converter Matte produced (Connected Metrics)</v>
          </cell>
        </row>
        <row r="300">
          <cell r="A300" t="str">
            <v>M434Location_Precious Metals Refinery</v>
          </cell>
          <cell r="B300" t="str">
            <v>M434</v>
          </cell>
          <cell r="C300" t="str">
            <v>Location_Precious Metals Refinery</v>
          </cell>
          <cell r="D300">
            <v>2024</v>
          </cell>
          <cell r="E300" t="str">
            <v>Annual</v>
          </cell>
          <cell r="F300" t="str">
            <v>PMR production - PMR</v>
          </cell>
          <cell r="H300" t="str">
            <v>NUMBER</v>
          </cell>
          <cell r="I300" t="str">
            <v>Number</v>
          </cell>
          <cell r="J300" t="str">
            <v>Location</v>
          </cell>
          <cell r="K300" t="str">
            <v>Precious Metals Refinery</v>
          </cell>
          <cell r="L300" t="str">
            <v>KIM KING</v>
          </cell>
          <cell r="P300" t="str">
            <v>Not started</v>
          </cell>
          <cell r="Q300" t="str">
            <v>{}</v>
          </cell>
          <cell r="R300" t="str">
            <v>Production</v>
          </cell>
          <cell r="W300" t="str">
            <v>PMR production</v>
          </cell>
          <cell r="X300" t="str">
            <v>{"PGM":[]}</v>
          </cell>
          <cell r="Y300" t="str">
            <v>CONNECTED</v>
          </cell>
          <cell r="Z300" t="str">
            <v>Data Collection (PGM) (2024)</v>
          </cell>
          <cell r="AA300" t="str">
            <v>PMR production (Connected Metrics)</v>
          </cell>
        </row>
        <row r="301">
          <cell r="A301" t="str">
            <v>M419Location_Mogalakwena concentrators</v>
          </cell>
          <cell r="B301" t="str">
            <v>M419</v>
          </cell>
          <cell r="C301" t="str">
            <v>Location_Mogalakwena concentrators</v>
          </cell>
          <cell r="D301">
            <v>2024</v>
          </cell>
          <cell r="E301" t="str">
            <v>Annual</v>
          </cell>
          <cell r="F301" t="str">
            <v>Tonnes milled/process - Mogalakwena</v>
          </cell>
          <cell r="H301" t="str">
            <v>NUMBER</v>
          </cell>
          <cell r="I301" t="str">
            <v>Metric tons (t)</v>
          </cell>
          <cell r="J301" t="str">
            <v>Location</v>
          </cell>
          <cell r="K301" t="str">
            <v>Mogalakwena concentrators</v>
          </cell>
          <cell r="L301" t="str">
            <v>KIM KING</v>
          </cell>
          <cell r="P301" t="str">
            <v>Not started</v>
          </cell>
          <cell r="Q301" t="str">
            <v>{}</v>
          </cell>
          <cell r="R301" t="str">
            <v>Production</v>
          </cell>
          <cell r="W301" t="str">
            <v>Platinum Group Metals (produced ounces)</v>
          </cell>
          <cell r="X301" t="str">
            <v>{"PGM":[]}</v>
          </cell>
          <cell r="Y301" t="str">
            <v>CONNECTED</v>
          </cell>
          <cell r="Z301" t="str">
            <v>Data Collection (PGM) (2024)</v>
          </cell>
          <cell r="AA301" t="str">
            <v>Platinum Group Metals (produced ounces) (Connected Metrics)</v>
          </cell>
        </row>
        <row r="302">
          <cell r="A302" t="str">
            <v>M425Location_Amandelbult concentrators*</v>
          </cell>
          <cell r="B302" t="str">
            <v>M425</v>
          </cell>
          <cell r="C302" t="str">
            <v>Location_Amandelbult concentrators*</v>
          </cell>
          <cell r="D302">
            <v>2024</v>
          </cell>
          <cell r="E302" t="str">
            <v>Annual</v>
          </cell>
          <cell r="F302" t="str">
            <v>Tonnes mined - Amandelbult</v>
          </cell>
          <cell r="H302" t="str">
            <v>NUMBER</v>
          </cell>
          <cell r="I302" t="str">
            <v>Metric tons (t)</v>
          </cell>
          <cell r="J302" t="str">
            <v>Location</v>
          </cell>
          <cell r="K302" t="str">
            <v>Amandelbult concentrators*</v>
          </cell>
          <cell r="L302" t="str">
            <v>KIM KING</v>
          </cell>
          <cell r="P302" t="str">
            <v>Not started</v>
          </cell>
          <cell r="Q302" t="str">
            <v>{}</v>
          </cell>
          <cell r="R302" t="str">
            <v>Production</v>
          </cell>
          <cell r="W302" t="str">
            <v>Platinum Group Metals (produced ounces)</v>
          </cell>
          <cell r="X302" t="str">
            <v>{"PGM":[]}</v>
          </cell>
          <cell r="Y302" t="str">
            <v>CONNECTED</v>
          </cell>
          <cell r="Z302" t="str">
            <v>Data Collection (PGM) (2024)</v>
          </cell>
          <cell r="AA302" t="str">
            <v>Platinum Group Metals (produced ounces) (Connected Metrics)</v>
          </cell>
        </row>
        <row r="303">
          <cell r="A303" t="str">
            <v>M418Location_Mototolo concentrator°</v>
          </cell>
          <cell r="B303" t="str">
            <v>M418</v>
          </cell>
          <cell r="C303" t="str">
            <v>Location_Mototolo concentrator°</v>
          </cell>
          <cell r="D303">
            <v>2024</v>
          </cell>
          <cell r="E303" t="str">
            <v>Annual</v>
          </cell>
          <cell r="F303" t="str">
            <v>Tonnes milled/process - Mototolo</v>
          </cell>
          <cell r="H303" t="str">
            <v>NUMBER</v>
          </cell>
          <cell r="I303" t="str">
            <v>Metric tons (t)</v>
          </cell>
          <cell r="J303" t="str">
            <v>Location</v>
          </cell>
          <cell r="K303" t="str">
            <v>Mototolo concentrator°</v>
          </cell>
          <cell r="L303" t="str">
            <v>KIM KING</v>
          </cell>
          <cell r="P303" t="str">
            <v>Not started</v>
          </cell>
          <cell r="Q303" t="str">
            <v>{}</v>
          </cell>
          <cell r="R303" t="str">
            <v>Production</v>
          </cell>
          <cell r="W303" t="str">
            <v>Platinum Group Metals (produced ounces)</v>
          </cell>
          <cell r="X303" t="str">
            <v>{"PGM":[]}</v>
          </cell>
          <cell r="Y303" t="str">
            <v>CONNECTED</v>
          </cell>
          <cell r="Z303" t="str">
            <v>Data Collection (PGM) (2024)</v>
          </cell>
          <cell r="AA303" t="str">
            <v>Platinum Group Metals (produced ounces) (Connected Metrics)</v>
          </cell>
        </row>
        <row r="304">
          <cell r="A304" t="str">
            <v>M424Location_Mogalakwena Mine°</v>
          </cell>
          <cell r="B304" t="str">
            <v>M424</v>
          </cell>
          <cell r="C304" t="str">
            <v>Location_Mogalakwena Mine°</v>
          </cell>
          <cell r="D304">
            <v>2024</v>
          </cell>
          <cell r="E304" t="str">
            <v>Annual</v>
          </cell>
          <cell r="F304" t="str">
            <v>Tonnes mined - Mogalakwena</v>
          </cell>
          <cell r="H304" t="str">
            <v>NUMBER</v>
          </cell>
          <cell r="I304" t="str">
            <v>Metric tons (t)</v>
          </cell>
          <cell r="J304" t="str">
            <v>Location</v>
          </cell>
          <cell r="K304" t="str">
            <v>Mogalakwena Mine°</v>
          </cell>
          <cell r="L304" t="str">
            <v>KIM KING</v>
          </cell>
          <cell r="P304" t="str">
            <v>Not started</v>
          </cell>
          <cell r="Q304" t="str">
            <v>{}</v>
          </cell>
          <cell r="R304" t="str">
            <v>Production</v>
          </cell>
          <cell r="W304" t="str">
            <v>Platinum Group Metals (produced ounces)</v>
          </cell>
          <cell r="X304" t="str">
            <v>{"PGM":[]}</v>
          </cell>
          <cell r="Y304" t="str">
            <v>CONNECTED</v>
          </cell>
          <cell r="Z304" t="str">
            <v>Data Collection (PGM) (2024)</v>
          </cell>
          <cell r="AA304" t="str">
            <v>Platinum Group Metals (produced ounces) (Connected Metrics)</v>
          </cell>
        </row>
        <row r="305">
          <cell r="A305" t="str">
            <v>M426BU_Anglo American Platinum Managed Operations</v>
          </cell>
          <cell r="B305" t="str">
            <v>M426</v>
          </cell>
          <cell r="C305" t="str">
            <v>BU_Anglo American Platinum Managed Operations</v>
          </cell>
          <cell r="D305">
            <v>2024</v>
          </cell>
          <cell r="E305" t="str">
            <v>Annual</v>
          </cell>
          <cell r="F305" t="str">
            <v>Tonnes mined - Ops</v>
          </cell>
          <cell r="H305" t="str">
            <v>NUMBER</v>
          </cell>
          <cell r="I305" t="str">
            <v>Metric tons (t)</v>
          </cell>
          <cell r="J305" t="str">
            <v>BU</v>
          </cell>
          <cell r="K305" t="str">
            <v>Anglo American Platinum Managed Operations</v>
          </cell>
          <cell r="L305" t="str">
            <v>KIM KING</v>
          </cell>
          <cell r="P305" t="str">
            <v>Not started</v>
          </cell>
          <cell r="Q305" t="str">
            <v>{}</v>
          </cell>
          <cell r="R305" t="str">
            <v>Production</v>
          </cell>
          <cell r="W305" t="str">
            <v>Platinum Group Metals (produced ounces)</v>
          </cell>
          <cell r="X305" t="str">
            <v>{"PGM":[]}</v>
          </cell>
          <cell r="Y305" t="str">
            <v>CONNECTED</v>
          </cell>
          <cell r="Z305" t="str">
            <v>Data Collection (PGM) (2024)</v>
          </cell>
          <cell r="AA305" t="str">
            <v>Platinum Group Metals (produced ounces) (Connected Metrics)</v>
          </cell>
        </row>
        <row r="306">
          <cell r="A306" t="str">
            <v>M430Location_Amandelbult concentrators*</v>
          </cell>
          <cell r="B306" t="str">
            <v>M430</v>
          </cell>
          <cell r="C306" t="str">
            <v>Location_Amandelbult concentrators*</v>
          </cell>
          <cell r="D306">
            <v>2024</v>
          </cell>
          <cell r="E306" t="str">
            <v>Annual</v>
          </cell>
          <cell r="F306" t="str">
            <v>Platinum Group Metals (produced ounces) (koz)1 (Total PGM production) - Amandelbult</v>
          </cell>
          <cell r="H306" t="str">
            <v>NUMBER</v>
          </cell>
          <cell r="I306" t="str">
            <v>Number</v>
          </cell>
          <cell r="J306" t="str">
            <v>Location</v>
          </cell>
          <cell r="K306" t="str">
            <v>Amandelbult concentrators*</v>
          </cell>
          <cell r="L306" t="str">
            <v>KIM KING</v>
          </cell>
          <cell r="P306" t="str">
            <v>Not started</v>
          </cell>
          <cell r="Q306" t="str">
            <v>{}</v>
          </cell>
          <cell r="R306" t="str">
            <v>Production</v>
          </cell>
          <cell r="W306" t="str">
            <v>Platinum Group Metals (produced ounces)</v>
          </cell>
          <cell r="X306" t="str">
            <v>{"PGM":[]}</v>
          </cell>
          <cell r="Y306" t="str">
            <v>CONNECTED</v>
          </cell>
          <cell r="Z306" t="str">
            <v>Data Collection (PGM) (2024)</v>
          </cell>
          <cell r="AA306" t="str">
            <v>Platinum Group Metals (produced ounces) (Connected Metrics)</v>
          </cell>
        </row>
        <row r="307">
          <cell r="A307" t="str">
            <v>M415Location_Mortimer smelter</v>
          </cell>
          <cell r="B307" t="str">
            <v>M415</v>
          </cell>
          <cell r="C307" t="str">
            <v>Location_Mortimer smelter</v>
          </cell>
          <cell r="D307">
            <v>2024</v>
          </cell>
          <cell r="E307" t="str">
            <v>Annual</v>
          </cell>
          <cell r="F307" t="str">
            <v>Tonnes Smelted - Mortimer Smelter</v>
          </cell>
          <cell r="H307" t="str">
            <v>NUMBER</v>
          </cell>
          <cell r="I307" t="str">
            <v>Metric tons (t)</v>
          </cell>
          <cell r="J307" t="str">
            <v>Location</v>
          </cell>
          <cell r="K307" t="str">
            <v>Mortimer smelter</v>
          </cell>
          <cell r="L307" t="str">
            <v>KIM KING</v>
          </cell>
          <cell r="P307" t="str">
            <v>Not started</v>
          </cell>
          <cell r="Q307" t="str">
            <v>{}</v>
          </cell>
          <cell r="R307" t="str">
            <v>Production</v>
          </cell>
          <cell r="W307" t="str">
            <v>Platinum Group Metals (produced ounces)</v>
          </cell>
          <cell r="X307" t="str">
            <v>{"PGM":[]}</v>
          </cell>
          <cell r="Y307" t="str">
            <v>CONNECTED</v>
          </cell>
          <cell r="Z307" t="str">
            <v>Data Collection (PGM) (2024)</v>
          </cell>
          <cell r="AA307" t="str">
            <v>Platinum Group Metals (produced ounces) (Connected Metrics)</v>
          </cell>
        </row>
        <row r="308">
          <cell r="A308" t="str">
            <v>M421BU_Anglo American Platinum Managed Operations</v>
          </cell>
          <cell r="B308" t="str">
            <v>M421</v>
          </cell>
          <cell r="C308" t="str">
            <v>BU_Anglo American Platinum Managed Operations</v>
          </cell>
          <cell r="D308">
            <v>2024</v>
          </cell>
          <cell r="E308" t="str">
            <v>Annual</v>
          </cell>
          <cell r="F308" t="str">
            <v>Tonnes milled/process - Ops</v>
          </cell>
          <cell r="H308" t="str">
            <v>NUMBER</v>
          </cell>
          <cell r="I308" t="str">
            <v>Metric tons (t)</v>
          </cell>
          <cell r="J308" t="str">
            <v>BU</v>
          </cell>
          <cell r="K308" t="str">
            <v>Anglo American Platinum Managed Operations</v>
          </cell>
          <cell r="L308" t="str">
            <v>KIM KING</v>
          </cell>
          <cell r="P308" t="str">
            <v>Not started</v>
          </cell>
          <cell r="Q308" t="str">
            <v>{}</v>
          </cell>
          <cell r="R308" t="str">
            <v>Production</v>
          </cell>
          <cell r="W308" t="str">
            <v>Platinum Group Metals (produced ounces)</v>
          </cell>
          <cell r="X308" t="str">
            <v>{"PGM":[]}</v>
          </cell>
          <cell r="Y308" t="str">
            <v>CONNECTED</v>
          </cell>
          <cell r="Z308" t="str">
            <v>Data Collection (PGM) (2024)</v>
          </cell>
          <cell r="AA308" t="str">
            <v>Platinum Group Metals (produced ounces) (Connected Metrics)</v>
          </cell>
        </row>
        <row r="309">
          <cell r="A309" t="str">
            <v>M412Location_Unki smelted</v>
          </cell>
          <cell r="B309" t="str">
            <v>M412</v>
          </cell>
          <cell r="C309" t="str">
            <v>Location_Unki smelted</v>
          </cell>
          <cell r="D309">
            <v>2024</v>
          </cell>
          <cell r="E309" t="str">
            <v>Annual</v>
          </cell>
          <cell r="F309" t="str">
            <v>Tonnes Smelted - Unki Smelter Zimbabwe</v>
          </cell>
          <cell r="H309" t="str">
            <v>NUMBER</v>
          </cell>
          <cell r="I309" t="str">
            <v>Metric tons (t)</v>
          </cell>
          <cell r="J309" t="str">
            <v>Location</v>
          </cell>
          <cell r="K309" t="str">
            <v>Unki smelted</v>
          </cell>
          <cell r="L309" t="str">
            <v>KIM KING</v>
          </cell>
          <cell r="P309" t="str">
            <v>Not started</v>
          </cell>
          <cell r="Q309" t="str">
            <v>{}</v>
          </cell>
          <cell r="R309" t="str">
            <v>Production</v>
          </cell>
          <cell r="W309" t="str">
            <v>Platinum Group Metals (produced ounces)</v>
          </cell>
          <cell r="X309" t="str">
            <v>{"PGM":[]}</v>
          </cell>
          <cell r="Y309" t="str">
            <v>CONNECTED</v>
          </cell>
          <cell r="Z309" t="str">
            <v>Data Collection (PGM) (2024)</v>
          </cell>
          <cell r="AA309" t="str">
            <v>Platinum Group Metals (produced ounces) (Connected Metrics)</v>
          </cell>
        </row>
        <row r="310">
          <cell r="A310" t="str">
            <v>M428Location_Mototolo Mine’</v>
          </cell>
          <cell r="B310" t="str">
            <v>M428</v>
          </cell>
          <cell r="C310" t="str">
            <v>Location_Mototolo Mine’</v>
          </cell>
          <cell r="D310">
            <v>2024</v>
          </cell>
          <cell r="E310" t="str">
            <v>Annual</v>
          </cell>
          <cell r="F310" t="str">
            <v>Platinum Group Metals (produced ounces) (koz)1 (Total PGM production) - Mototolo</v>
          </cell>
          <cell r="H310" t="str">
            <v>NUMBER</v>
          </cell>
          <cell r="I310" t="str">
            <v>Number</v>
          </cell>
          <cell r="J310" t="str">
            <v>Location</v>
          </cell>
          <cell r="K310" t="str">
            <v>Mototolo Mine’</v>
          </cell>
          <cell r="L310" t="str">
            <v>KIM KING</v>
          </cell>
          <cell r="P310" t="str">
            <v>Not started</v>
          </cell>
          <cell r="Q310" t="str">
            <v>{}</v>
          </cell>
          <cell r="R310" t="str">
            <v>Production</v>
          </cell>
          <cell r="W310" t="str">
            <v>Platinum Group Metals (produced ounces)</v>
          </cell>
          <cell r="X310" t="str">
            <v>{"PGM":[]}</v>
          </cell>
          <cell r="Y310" t="str">
            <v>CONNECTED</v>
          </cell>
          <cell r="Z310" t="str">
            <v>Data Collection (PGM) (2024)</v>
          </cell>
          <cell r="AA310" t="str">
            <v>Platinum Group Metals (produced ounces) (Connected Metrics)</v>
          </cell>
        </row>
        <row r="311">
          <cell r="A311" t="str">
            <v>M427Location_Unki Mine</v>
          </cell>
          <cell r="B311" t="str">
            <v>M427</v>
          </cell>
          <cell r="C311" t="str">
            <v>Location_Unki Mine</v>
          </cell>
          <cell r="D311">
            <v>2024</v>
          </cell>
          <cell r="E311" t="str">
            <v>Annual</v>
          </cell>
          <cell r="F311" t="str">
            <v>Platinum Group Metals (produced ounces) (koz)1 (Total PGM production) - Unki</v>
          </cell>
          <cell r="H311" t="str">
            <v>NUMBER</v>
          </cell>
          <cell r="I311" t="str">
            <v>Number</v>
          </cell>
          <cell r="J311" t="str">
            <v>Location</v>
          </cell>
          <cell r="K311" t="str">
            <v>Unki Mine</v>
          </cell>
          <cell r="L311" t="str">
            <v>KIM KING</v>
          </cell>
          <cell r="P311" t="str">
            <v>Not started</v>
          </cell>
          <cell r="Q311" t="str">
            <v>{}</v>
          </cell>
          <cell r="R311" t="str">
            <v>Production</v>
          </cell>
          <cell r="W311" t="str">
            <v>Platinum Group Metals (produced ounces)</v>
          </cell>
          <cell r="X311" t="str">
            <v>{"PGM":[]}</v>
          </cell>
          <cell r="Y311" t="str">
            <v>CONNECTED</v>
          </cell>
          <cell r="Z311" t="str">
            <v>Data Collection (PGM) (2024)</v>
          </cell>
          <cell r="AA311" t="str">
            <v>Platinum Group Metals (produced ounces) (Connected Metrics)</v>
          </cell>
        </row>
        <row r="312">
          <cell r="A312" t="str">
            <v>M420Location_Amandelbult concentrators*</v>
          </cell>
          <cell r="B312" t="str">
            <v>M420</v>
          </cell>
          <cell r="C312" t="str">
            <v>Location_Amandelbult concentrators*</v>
          </cell>
          <cell r="D312">
            <v>2024</v>
          </cell>
          <cell r="E312" t="str">
            <v>Annual</v>
          </cell>
          <cell r="F312" t="str">
            <v>Tonnes milled/process - Amandelbult</v>
          </cell>
          <cell r="H312" t="str">
            <v>NUMBER</v>
          </cell>
          <cell r="I312" t="str">
            <v>Metric tons (t)</v>
          </cell>
          <cell r="J312" t="str">
            <v>Location</v>
          </cell>
          <cell r="K312" t="str">
            <v>Amandelbult concentrators*</v>
          </cell>
          <cell r="L312" t="str">
            <v>KIM KING</v>
          </cell>
          <cell r="P312" t="str">
            <v>Not started</v>
          </cell>
          <cell r="Q312" t="str">
            <v>{}</v>
          </cell>
          <cell r="R312" t="str">
            <v>Production</v>
          </cell>
          <cell r="W312" t="str">
            <v>Platinum Group Metals (produced ounces)</v>
          </cell>
          <cell r="X312" t="str">
            <v>{"PGM":[]}</v>
          </cell>
          <cell r="Y312" t="str">
            <v>CONNECTED</v>
          </cell>
          <cell r="Z312" t="str">
            <v>Data Collection (PGM) (2024)</v>
          </cell>
          <cell r="AA312" t="str">
            <v>Platinum Group Metals (produced ounces) (Connected Metrics)</v>
          </cell>
        </row>
        <row r="313">
          <cell r="A313" t="str">
            <v>M423Location_Mototolo Mine’</v>
          </cell>
          <cell r="B313" t="str">
            <v>M423</v>
          </cell>
          <cell r="C313" t="str">
            <v>Location_Mototolo Mine’</v>
          </cell>
          <cell r="D313">
            <v>2024</v>
          </cell>
          <cell r="E313" t="str">
            <v>Annual</v>
          </cell>
          <cell r="F313" t="str">
            <v>Tonnes mined - Mototolo</v>
          </cell>
          <cell r="H313" t="str">
            <v>NUMBER</v>
          </cell>
          <cell r="I313" t="str">
            <v>Metric tons (t)</v>
          </cell>
          <cell r="J313" t="str">
            <v>Location</v>
          </cell>
          <cell r="K313" t="str">
            <v>Mototolo Mine’</v>
          </cell>
          <cell r="L313" t="str">
            <v>KIM KING</v>
          </cell>
          <cell r="P313" t="str">
            <v>Not started</v>
          </cell>
          <cell r="Q313" t="str">
            <v>{}</v>
          </cell>
          <cell r="R313" t="str">
            <v>Production</v>
          </cell>
          <cell r="W313" t="str">
            <v>Platinum Group Metals (produced ounces)</v>
          </cell>
          <cell r="X313" t="str">
            <v>{"PGM":[]}</v>
          </cell>
          <cell r="Y313" t="str">
            <v>CONNECTED</v>
          </cell>
          <cell r="Z313" t="str">
            <v>Data Collection (PGM) (2024)</v>
          </cell>
          <cell r="AA313" t="str">
            <v>Platinum Group Metals (produced ounces) (Connected Metrics)</v>
          </cell>
        </row>
        <row r="314">
          <cell r="A314" t="str">
            <v>M417Location_Unki concentrator</v>
          </cell>
          <cell r="B314" t="str">
            <v>M417</v>
          </cell>
          <cell r="C314" t="str">
            <v>Location_Unki concentrator</v>
          </cell>
          <cell r="D314">
            <v>2024</v>
          </cell>
          <cell r="E314" t="str">
            <v>Annual</v>
          </cell>
          <cell r="F314" t="str">
            <v>Tonnes milled/process - Unki</v>
          </cell>
          <cell r="H314" t="str">
            <v>NUMBER</v>
          </cell>
          <cell r="I314" t="str">
            <v>Metric tons (t)</v>
          </cell>
          <cell r="J314" t="str">
            <v>Location</v>
          </cell>
          <cell r="K314" t="str">
            <v>Unki concentrator</v>
          </cell>
          <cell r="L314" t="str">
            <v>KIM KING</v>
          </cell>
          <cell r="P314" t="str">
            <v>Not started</v>
          </cell>
          <cell r="Q314" t="str">
            <v>{}</v>
          </cell>
          <cell r="R314" t="str">
            <v>Production</v>
          </cell>
          <cell r="W314" t="str">
            <v>Platinum Group Metals (produced ounces)</v>
          </cell>
          <cell r="X314" t="str">
            <v>{"PGM":[]}</v>
          </cell>
          <cell r="Y314" t="str">
            <v>CONNECTED</v>
          </cell>
          <cell r="Z314" t="str">
            <v>Data Collection (PGM) (2024)</v>
          </cell>
          <cell r="AA314" t="str">
            <v>Platinum Group Metals (produced ounces) (Connected Metrics)</v>
          </cell>
        </row>
        <row r="315">
          <cell r="A315" t="str">
            <v>M416South Africa_South Africa</v>
          </cell>
          <cell r="B315" t="str">
            <v>M416</v>
          </cell>
          <cell r="C315" t="str">
            <v>South Africa_South Africa</v>
          </cell>
          <cell r="D315">
            <v>2024</v>
          </cell>
          <cell r="E315" t="str">
            <v>Annual</v>
          </cell>
          <cell r="F315" t="str">
            <v>Tonnes Smelted - RSA Smelters</v>
          </cell>
          <cell r="H315" t="str">
            <v>NUMBER</v>
          </cell>
          <cell r="I315" t="str">
            <v>Metric tons (t)</v>
          </cell>
          <cell r="J315" t="str">
            <v>South Africa</v>
          </cell>
          <cell r="K315" t="str">
            <v>South Africa</v>
          </cell>
          <cell r="L315" t="str">
            <v>KIM KING</v>
          </cell>
          <cell r="P315" t="str">
            <v>Not started</v>
          </cell>
          <cell r="Q315" t="str">
            <v>{}</v>
          </cell>
          <cell r="R315" t="str">
            <v>Production</v>
          </cell>
          <cell r="W315" t="str">
            <v>Platinum Group Metals (produced ounces)</v>
          </cell>
          <cell r="X315" t="str">
            <v>{"PGM":[]}</v>
          </cell>
          <cell r="Y315" t="str">
            <v>CONNECTED</v>
          </cell>
          <cell r="Z315" t="str">
            <v>Data Collection (PGM) (2024)</v>
          </cell>
          <cell r="AA315" t="str">
            <v>Platinum Group Metals (produced ounces) (Connected Metrics)</v>
          </cell>
        </row>
        <row r="316">
          <cell r="A316" t="str">
            <v>M429Location_Mogalakwena Mine°</v>
          </cell>
          <cell r="B316" t="str">
            <v>M429</v>
          </cell>
          <cell r="C316" t="str">
            <v>Location_Mogalakwena Mine°</v>
          </cell>
          <cell r="D316">
            <v>2024</v>
          </cell>
          <cell r="E316" t="str">
            <v>Annual</v>
          </cell>
          <cell r="F316" t="str">
            <v>Platinum Group Metals (produced ounces) (koz)1 (Total PGM production) - Mogalakwena</v>
          </cell>
          <cell r="H316" t="str">
            <v>NUMBER</v>
          </cell>
          <cell r="I316" t="str">
            <v>Number</v>
          </cell>
          <cell r="J316" t="str">
            <v>Location</v>
          </cell>
          <cell r="K316" t="str">
            <v>Mogalakwena Mine°</v>
          </cell>
          <cell r="L316" t="str">
            <v>HANNAH SCHULTZ</v>
          </cell>
          <cell r="P316" t="str">
            <v>Not started</v>
          </cell>
          <cell r="Q316" t="str">
            <v>{}</v>
          </cell>
          <cell r="R316" t="str">
            <v>Production</v>
          </cell>
          <cell r="W316" t="str">
            <v>Platinum Group Metals (produced ounces)</v>
          </cell>
          <cell r="X316" t="str">
            <v>{"PGM":[]}</v>
          </cell>
          <cell r="Y316" t="str">
            <v>CONNECTED</v>
          </cell>
          <cell r="Z316" t="str">
            <v>Data Collection (PGM) (2024)</v>
          </cell>
          <cell r="AA316" t="str">
            <v>Platinum Group Metals (produced ounces) (Connected Metrics)</v>
          </cell>
        </row>
        <row r="317">
          <cell r="A317" t="str">
            <v>M422Location_Unki Mine</v>
          </cell>
          <cell r="B317" t="str">
            <v>M422</v>
          </cell>
          <cell r="C317" t="str">
            <v>Location_Unki Mine</v>
          </cell>
          <cell r="D317">
            <v>2024</v>
          </cell>
          <cell r="E317" t="str">
            <v>Annual</v>
          </cell>
          <cell r="F317" t="str">
            <v>Tonnes mined - Unki</v>
          </cell>
          <cell r="H317" t="str">
            <v>NUMBER</v>
          </cell>
          <cell r="I317" t="str">
            <v>Metric tons (t)</v>
          </cell>
          <cell r="J317" t="str">
            <v>Location</v>
          </cell>
          <cell r="K317" t="str">
            <v>Unki Mine</v>
          </cell>
          <cell r="L317" t="str">
            <v>KIM KING</v>
          </cell>
          <cell r="P317" t="str">
            <v>Not started</v>
          </cell>
          <cell r="Q317" t="str">
            <v>{}</v>
          </cell>
          <cell r="R317" t="str">
            <v>Production</v>
          </cell>
          <cell r="W317" t="str">
            <v>Platinum Group Metals (produced ounces)</v>
          </cell>
          <cell r="X317" t="str">
            <v>{"PGM":[]}</v>
          </cell>
          <cell r="Y317" t="str">
            <v>CONNECTED</v>
          </cell>
          <cell r="Z317" t="str">
            <v>Data Collection (PGM) (2024)</v>
          </cell>
          <cell r="AA317" t="str">
            <v>Platinum Group Metals (produced ounces) (Connected Metrics)</v>
          </cell>
        </row>
        <row r="318">
          <cell r="A318" t="str">
            <v>M413Location_Waterval smelter</v>
          </cell>
          <cell r="B318" t="str">
            <v>M413</v>
          </cell>
          <cell r="C318" t="str">
            <v>Location_Waterval smelter</v>
          </cell>
          <cell r="D318">
            <v>2024</v>
          </cell>
          <cell r="E318" t="str">
            <v>Annual</v>
          </cell>
          <cell r="F318" t="str">
            <v>Tonnes Smelted - Waterval Smelter</v>
          </cell>
          <cell r="H318" t="str">
            <v>NUMBER</v>
          </cell>
          <cell r="I318" t="str">
            <v>Metric tons (t)</v>
          </cell>
          <cell r="J318" t="str">
            <v>Location</v>
          </cell>
          <cell r="K318" t="str">
            <v>Waterval smelter</v>
          </cell>
          <cell r="L318" t="str">
            <v>KIM KING</v>
          </cell>
          <cell r="P318" t="str">
            <v>Not started</v>
          </cell>
          <cell r="Q318" t="str">
            <v>{}</v>
          </cell>
          <cell r="R318" t="str">
            <v>Production</v>
          </cell>
          <cell r="W318" t="str">
            <v>Platinum Group Metals (produced ounces)</v>
          </cell>
          <cell r="X318" t="str">
            <v>{"PGM":[]}</v>
          </cell>
          <cell r="Y318" t="str">
            <v>CONNECTED</v>
          </cell>
          <cell r="Z318" t="str">
            <v>Data Collection (PGM) (2024)</v>
          </cell>
          <cell r="AA318" t="str">
            <v>Platinum Group Metals (produced ounces) (Connected Metrics)</v>
          </cell>
        </row>
        <row r="319">
          <cell r="A319" t="str">
            <v>M414Location_Polokwane smelter</v>
          </cell>
          <cell r="B319" t="str">
            <v>M414</v>
          </cell>
          <cell r="C319" t="str">
            <v>Location_Polokwane smelter</v>
          </cell>
          <cell r="D319">
            <v>2024</v>
          </cell>
          <cell r="E319" t="str">
            <v>Annual</v>
          </cell>
          <cell r="F319" t="str">
            <v>Tonnes Smelted - Polokwane Smelter</v>
          </cell>
          <cell r="H319" t="str">
            <v>NUMBER</v>
          </cell>
          <cell r="I319" t="str">
            <v>Metric tons (t)</v>
          </cell>
          <cell r="J319" t="str">
            <v>Location</v>
          </cell>
          <cell r="K319" t="str">
            <v>Polokwane smelter</v>
          </cell>
          <cell r="L319" t="str">
            <v>KIM KING</v>
          </cell>
          <cell r="P319" t="str">
            <v>Not started</v>
          </cell>
          <cell r="Q319" t="str">
            <v>{}</v>
          </cell>
          <cell r="R319" t="str">
            <v>Production</v>
          </cell>
          <cell r="W319" t="str">
            <v>Platinum Group Metals (produced ounces)</v>
          </cell>
          <cell r="X319" t="str">
            <v>{"PGM":[]}</v>
          </cell>
          <cell r="Y319" t="str">
            <v>CONNECTED</v>
          </cell>
          <cell r="Z319" t="str">
            <v>Data Collection (PGM) (2024)</v>
          </cell>
          <cell r="AA319" t="str">
            <v>Platinum Group Metals (produced ounces) (Connected Metrics)</v>
          </cell>
        </row>
        <row r="320">
          <cell r="A320" t="str">
            <v>M431BU_Anglo American Platinum Managed Operations</v>
          </cell>
          <cell r="B320" t="str">
            <v>M431</v>
          </cell>
          <cell r="C320" t="str">
            <v>BU_Anglo American Platinum Managed Operations</v>
          </cell>
          <cell r="D320">
            <v>2024</v>
          </cell>
          <cell r="E320" t="str">
            <v>Annual</v>
          </cell>
          <cell r="F320" t="str">
            <v>Platinum Group Metals (produced ounces) (koz)1 (Total PGM production) - Ops</v>
          </cell>
          <cell r="H320" t="str">
            <v>NUMBER</v>
          </cell>
          <cell r="I320" t="str">
            <v>Number</v>
          </cell>
          <cell r="J320" t="str">
            <v>BU</v>
          </cell>
          <cell r="K320" t="str">
            <v>Anglo American Platinum Managed Operations</v>
          </cell>
          <cell r="L320" t="str">
            <v>KIM KING</v>
          </cell>
          <cell r="P320" t="str">
            <v>Not started</v>
          </cell>
          <cell r="Q320" t="str">
            <v>{}</v>
          </cell>
          <cell r="R320" t="str">
            <v>Production</v>
          </cell>
          <cell r="W320" t="str">
            <v>Platinum Group Metals (produced ounces)</v>
          </cell>
          <cell r="X320" t="str">
            <v>{"PGM":[]}</v>
          </cell>
          <cell r="Y320" t="str">
            <v>CONNECTED</v>
          </cell>
          <cell r="Z320" t="str">
            <v>Data Collection (PGM) (2024)</v>
          </cell>
          <cell r="AA320" t="str">
            <v>Platinum Group Metals (produced ounces) (Connected Metrics)</v>
          </cell>
        </row>
        <row r="321">
          <cell r="A321" t="str">
            <v>M438BU_Anglo American Platinum Managed Operations</v>
          </cell>
          <cell r="B321" t="str">
            <v>M438</v>
          </cell>
          <cell r="C321" t="str">
            <v>BU_Anglo American Platinum Managed Operations</v>
          </cell>
          <cell r="D321">
            <v>2024</v>
          </cell>
          <cell r="E321" t="str">
            <v>Annual</v>
          </cell>
          <cell r="F321" t="str">
            <v>Number of operations with ISO 45001 certification</v>
          </cell>
          <cell r="H321" t="str">
            <v>NUMBER</v>
          </cell>
          <cell r="I321" t="str">
            <v>Number</v>
          </cell>
          <cell r="J321" t="str">
            <v>BU</v>
          </cell>
          <cell r="K321" t="str">
            <v>Anglo American Platinum Managed Operations</v>
          </cell>
          <cell r="L321" t="str">
            <v>STEVE POTGIETER</v>
          </cell>
          <cell r="M321" t="str">
            <v>STEVE POTGIETER</v>
          </cell>
          <cell r="N321">
            <v>45675</v>
          </cell>
          <cell r="O321">
            <v>45902</v>
          </cell>
          <cell r="P321" t="str">
            <v>Not started</v>
          </cell>
          <cell r="Q321" t="str">
            <v>{}</v>
          </cell>
          <cell r="R321" t="str">
            <v>SHE | ISO</v>
          </cell>
          <cell r="W321" t="str">
            <v>Management Systems</v>
          </cell>
          <cell r="X321" t="str">
            <v>{"PGM":[]}</v>
          </cell>
          <cell r="Y321" t="str">
            <v>CONNECTED</v>
          </cell>
          <cell r="Z321" t="str">
            <v>Data Collection (PGM) (2024)</v>
          </cell>
          <cell r="AA321" t="str">
            <v>Management Systems (Manual Capture)</v>
          </cell>
        </row>
        <row r="322">
          <cell r="A322" t="str">
            <v>M439BU_Anglo American Platinum Managed Operations</v>
          </cell>
          <cell r="B322" t="str">
            <v>M439</v>
          </cell>
          <cell r="C322" t="str">
            <v>BU_Anglo American Platinum Managed Operations</v>
          </cell>
          <cell r="D322">
            <v>2024</v>
          </cell>
          <cell r="E322" t="str">
            <v>Annual</v>
          </cell>
          <cell r="F322" t="str">
            <v>Number of operations with ISO14001 certification</v>
          </cell>
          <cell r="H322" t="str">
            <v>NUMBER</v>
          </cell>
          <cell r="I322" t="str">
            <v>Number</v>
          </cell>
          <cell r="J322" t="str">
            <v>BU</v>
          </cell>
          <cell r="K322" t="str">
            <v>Anglo American Platinum Managed Operations</v>
          </cell>
          <cell r="L322" t="str">
            <v>MANDY JUBILEUS</v>
          </cell>
          <cell r="M322" t="str">
            <v>PIERRE PRINSLOO</v>
          </cell>
          <cell r="N322">
            <v>45675</v>
          </cell>
          <cell r="O322">
            <v>45902</v>
          </cell>
          <cell r="P322" t="str">
            <v>Not started</v>
          </cell>
          <cell r="Q322" t="str">
            <v>{}</v>
          </cell>
          <cell r="R322" t="str">
            <v>SHE | ISO</v>
          </cell>
          <cell r="W322" t="str">
            <v>Management Systems</v>
          </cell>
          <cell r="X322" t="str">
            <v>{"PGM":[]}</v>
          </cell>
          <cell r="Y322" t="str">
            <v>CONNECTED</v>
          </cell>
          <cell r="Z322" t="str">
            <v>Data Collection (PGM) (2024)</v>
          </cell>
          <cell r="AA322" t="str">
            <v>Management Systems (Manual Capture)</v>
          </cell>
        </row>
        <row r="323">
          <cell r="A323" t="str">
            <v>M9Location_Tumela mine</v>
          </cell>
          <cell r="B323" t="str">
            <v>M9</v>
          </cell>
          <cell r="C323" t="str">
            <v>Location_Tumela mine</v>
          </cell>
          <cell r="D323">
            <v>2024</v>
          </cell>
          <cell r="E323" t="str">
            <v>Annual</v>
          </cell>
          <cell r="F323" t="str">
            <v>LTIFR (Total LTIFR) -(excludes Amandelbult Serviœs, Mogalakwena Services, Process DivisionServices, Western Limb Distribution Centre and Eastern Limb Support)</v>
          </cell>
          <cell r="G323" t="str">
            <v>(excludes Amandelbult Serviœs, Mogalakwena Services, Process Division Services, Western Limb Distribution Centre and Eastern Limb Support)</v>
          </cell>
          <cell r="H323" t="str">
            <v>PERCENT</v>
          </cell>
          <cell r="I323" t="str">
            <v>Percentage - percentage - (Percentage)</v>
          </cell>
          <cell r="J323" t="str">
            <v>Location</v>
          </cell>
          <cell r="K323" t="str">
            <v>Tumela mine</v>
          </cell>
          <cell r="L323" t="str">
            <v>KIM KING</v>
          </cell>
          <cell r="M323" t="str">
            <v>FRANS MARAIS</v>
          </cell>
          <cell r="N323">
            <v>45675</v>
          </cell>
          <cell r="O323">
            <v>45902</v>
          </cell>
          <cell r="P323" t="str">
            <v>Not started</v>
          </cell>
          <cell r="Q323" t="str">
            <v>{}</v>
          </cell>
          <cell r="R323" t="str">
            <v>Safety</v>
          </cell>
          <cell r="W323" t="str">
            <v>Fatal Injury Frequency Rate</v>
          </cell>
          <cell r="X323" t="str">
            <v>{"PGM":["Manual"]}</v>
          </cell>
          <cell r="Y323" t="str">
            <v>CONNECTED</v>
          </cell>
          <cell r="Z323" t="str">
            <v>Data Collection (PGM) (2024)</v>
          </cell>
          <cell r="AA323" t="str">
            <v>Fatal Injury Frequency Rate (Manual Capture)</v>
          </cell>
        </row>
        <row r="324">
          <cell r="A324" t="str">
            <v>M12BU_Anglo American Platinum Managed Operations</v>
          </cell>
          <cell r="B324" t="str">
            <v>M12</v>
          </cell>
          <cell r="C324" t="str">
            <v>BU_Anglo American Platinum Managed Operations</v>
          </cell>
          <cell r="D324">
            <v>2024</v>
          </cell>
          <cell r="E324" t="str">
            <v>Annual</v>
          </cell>
          <cell r="F324" t="str">
            <v>TRIFR</v>
          </cell>
          <cell r="H324" t="str">
            <v>PERCENT</v>
          </cell>
          <cell r="I324" t="str">
            <v>Percentage - percentage - (Percentage)</v>
          </cell>
          <cell r="J324" t="str">
            <v>BU</v>
          </cell>
          <cell r="K324" t="str">
            <v>Anglo American Platinum Managed Operations</v>
          </cell>
          <cell r="L324" t="str">
            <v>KIM KING</v>
          </cell>
          <cell r="M324" t="str">
            <v>FRANS MARAIS</v>
          </cell>
          <cell r="N324">
            <v>45675</v>
          </cell>
          <cell r="O324">
            <v>45902</v>
          </cell>
          <cell r="P324" t="str">
            <v>Not started</v>
          </cell>
          <cell r="Q324" t="str">
            <v>{}</v>
          </cell>
          <cell r="R324" t="str">
            <v>Safety</v>
          </cell>
          <cell r="W324" t="str">
            <v>Fatal Injury Frequency Rate</v>
          </cell>
          <cell r="X324" t="str">
            <v>{"PGM":["OnT Connected"]}</v>
          </cell>
          <cell r="Y324" t="str">
            <v>CONNECTED</v>
          </cell>
          <cell r="Z324" t="str">
            <v>Data Collection (PGM) (2024)</v>
          </cell>
          <cell r="AA324" t="str">
            <v>Fatal Injury Frequency Rate (Connected Metrics)</v>
          </cell>
        </row>
        <row r="325">
          <cell r="A325" t="str">
            <v>M9Location_Waterval smelter</v>
          </cell>
          <cell r="B325" t="str">
            <v>M9</v>
          </cell>
          <cell r="C325" t="str">
            <v>Location_Waterval smelter</v>
          </cell>
          <cell r="D325">
            <v>2024</v>
          </cell>
          <cell r="E325" t="str">
            <v>Annual</v>
          </cell>
          <cell r="F325" t="str">
            <v>LTIFR (Total LTIFR) -(excludes Amandelbult Serviœs, Mogalakwena Services, Process DivisionServices, Western Limb Distribution Centre and Eastern Limb Support)</v>
          </cell>
          <cell r="G325" t="str">
            <v>(excludes Amandelbult Serviœs, Mogalakwena Services, Process Division Services, Western Limb Distribution Centre and Eastern Limb Support)</v>
          </cell>
          <cell r="H325" t="str">
            <v>PERCENT</v>
          </cell>
          <cell r="I325" t="str">
            <v>Percentage - percentage - (Percentage)</v>
          </cell>
          <cell r="J325" t="str">
            <v>Location</v>
          </cell>
          <cell r="K325" t="str">
            <v>Waterval smelter</v>
          </cell>
          <cell r="L325" t="str">
            <v>KIM KING</v>
          </cell>
          <cell r="M325" t="str">
            <v>FRANS MARAIS</v>
          </cell>
          <cell r="N325">
            <v>45675</v>
          </cell>
          <cell r="O325">
            <v>45902</v>
          </cell>
          <cell r="P325" t="str">
            <v>Not started</v>
          </cell>
          <cell r="Q325" t="str">
            <v>{}</v>
          </cell>
          <cell r="R325" t="str">
            <v>Safety</v>
          </cell>
          <cell r="W325" t="str">
            <v>Fatal Injury Frequency Rate</v>
          </cell>
          <cell r="X325" t="str">
            <v>{"PGM":["Manual"]}</v>
          </cell>
          <cell r="Y325" t="str">
            <v>CONNECTED</v>
          </cell>
          <cell r="Z325" t="str">
            <v>Data Collection (PGM) (2024)</v>
          </cell>
          <cell r="AA325" t="str">
            <v>Fatal Injury Frequency Rate (Manual Capture)</v>
          </cell>
        </row>
        <row r="326">
          <cell r="A326" t="str">
            <v>M11Location_Mogalakwena concentrators</v>
          </cell>
          <cell r="B326" t="str">
            <v>M11</v>
          </cell>
          <cell r="C326" t="str">
            <v>Location_Mogalakwena concentrators</v>
          </cell>
          <cell r="D326">
            <v>2024</v>
          </cell>
          <cell r="E326" t="str">
            <v>Annual</v>
          </cell>
          <cell r="F326" t="str">
            <v>TRIFR (Total TRIFR)</v>
          </cell>
          <cell r="G326" t="str">
            <v>(excludes Amandelbult Serviœs, Mogalakwena Services, Process Division  Services, Western Limb Distribution Centre and Eastern Limb Support)</v>
          </cell>
          <cell r="H326" t="str">
            <v>PERCENT</v>
          </cell>
          <cell r="I326" t="str">
            <v>Percentage - percentage - (Percentage)</v>
          </cell>
          <cell r="J326" t="str">
            <v>Location</v>
          </cell>
          <cell r="K326" t="str">
            <v>Mogalakwena concentrators</v>
          </cell>
          <cell r="L326" t="str">
            <v>KIM KING</v>
          </cell>
          <cell r="M326" t="str">
            <v>FRANS MARAIS</v>
          </cell>
          <cell r="N326">
            <v>45675</v>
          </cell>
          <cell r="O326">
            <v>45902</v>
          </cell>
          <cell r="P326" t="str">
            <v>Not started</v>
          </cell>
          <cell r="Q326" t="str">
            <v>{}</v>
          </cell>
          <cell r="R326" t="str">
            <v>Safety</v>
          </cell>
          <cell r="W326" t="str">
            <v>Fatal Injury Frequency Rate</v>
          </cell>
          <cell r="X326" t="str">
            <v>{"PGM":["Manual"]}</v>
          </cell>
          <cell r="Y326" t="str">
            <v>CONNECTED</v>
          </cell>
          <cell r="Z326" t="str">
            <v>Data Collection (PGM) (2024)</v>
          </cell>
          <cell r="AA326" t="str">
            <v>Fatal Injury Frequency Rate (Manual Capture)</v>
          </cell>
        </row>
        <row r="327">
          <cell r="A327" t="str">
            <v>M9Location_Precious Metals Refinery</v>
          </cell>
          <cell r="B327" t="str">
            <v>M9</v>
          </cell>
          <cell r="C327" t="str">
            <v>Location_Precious Metals Refinery</v>
          </cell>
          <cell r="D327">
            <v>2024</v>
          </cell>
          <cell r="E327" t="str">
            <v>Annual</v>
          </cell>
          <cell r="F327" t="str">
            <v>LTIFR (Total LTIFR) -(excludes Amandelbult Serviœs, Mogalakwena Services, Process DivisionServices, Western Limb Distribution Centre and Eastern Limb Support)</v>
          </cell>
          <cell r="G327" t="str">
            <v>(excludes Amandelbult Serviœs, Mogalakwena Services, Process Division Services, Western Limb Distribution Centre and Eastern Limb Support)</v>
          </cell>
          <cell r="H327" t="str">
            <v>PERCENT</v>
          </cell>
          <cell r="I327" t="str">
            <v>Percentage - percentage - (Percentage)</v>
          </cell>
          <cell r="J327" t="str">
            <v>Location</v>
          </cell>
          <cell r="K327" t="str">
            <v>Precious Metals Refinery</v>
          </cell>
          <cell r="L327" t="str">
            <v>KIM KING</v>
          </cell>
          <cell r="M327" t="str">
            <v>FRANS MARAIS</v>
          </cell>
          <cell r="N327">
            <v>45675</v>
          </cell>
          <cell r="O327">
            <v>45902</v>
          </cell>
          <cell r="P327" t="str">
            <v>Not started</v>
          </cell>
          <cell r="Q327" t="str">
            <v>{}</v>
          </cell>
          <cell r="R327" t="str">
            <v>Safety</v>
          </cell>
          <cell r="W327" t="str">
            <v>Fatal Injury Frequency Rate</v>
          </cell>
          <cell r="X327" t="str">
            <v>{"PGM":["Manual"]}</v>
          </cell>
          <cell r="Y327" t="str">
            <v>CONNECTED</v>
          </cell>
          <cell r="Z327" t="str">
            <v>Data Collection (PGM) (2024)</v>
          </cell>
          <cell r="AA327" t="str">
            <v>Fatal Injury Frequency Rate (Manual Capture)</v>
          </cell>
        </row>
        <row r="328">
          <cell r="A328" t="str">
            <v>M11Location_Mototolo concentrator°</v>
          </cell>
          <cell r="B328" t="str">
            <v>M11</v>
          </cell>
          <cell r="C328" t="str">
            <v>Location_Mototolo concentrator°</v>
          </cell>
          <cell r="D328">
            <v>2024</v>
          </cell>
          <cell r="E328" t="str">
            <v>Annual</v>
          </cell>
          <cell r="F328" t="str">
            <v>TRIFR (Total TRIFR)</v>
          </cell>
          <cell r="G328" t="str">
            <v>(excludes Amandelbult Serviœs, Mogalakwena Services, Process Division  Services, Western Limb Distribution Centre and Eastern Limb Support)</v>
          </cell>
          <cell r="H328" t="str">
            <v>PERCENT</v>
          </cell>
          <cell r="I328" t="str">
            <v>Percentage - percentage - (Percentage)</v>
          </cell>
          <cell r="J328" t="str">
            <v>Location</v>
          </cell>
          <cell r="K328" t="str">
            <v>Mototolo concentrator°</v>
          </cell>
          <cell r="L328" t="str">
            <v>KIM KING</v>
          </cell>
          <cell r="M328" t="str">
            <v>FRANS MARAIS</v>
          </cell>
          <cell r="N328">
            <v>45675</v>
          </cell>
          <cell r="O328">
            <v>45902</v>
          </cell>
          <cell r="P328" t="str">
            <v>Not started</v>
          </cell>
          <cell r="Q328" t="str">
            <v>{}</v>
          </cell>
          <cell r="R328" t="str">
            <v>Safety</v>
          </cell>
          <cell r="W328" t="str">
            <v>Fatal Injury Frequency Rate</v>
          </cell>
          <cell r="X328" t="str">
            <v>{"PGM":["Manual"]}</v>
          </cell>
          <cell r="Y328" t="str">
            <v>CONNECTED</v>
          </cell>
          <cell r="Z328" t="str">
            <v>Data Collection (PGM) (2024)</v>
          </cell>
          <cell r="AA328" t="str">
            <v>Fatal Injury Frequency Rate (Manual Capture)</v>
          </cell>
        </row>
        <row r="329">
          <cell r="A329" t="str">
            <v>M11Location_Mototolo Mine’</v>
          </cell>
          <cell r="B329" t="str">
            <v>M11</v>
          </cell>
          <cell r="C329" t="str">
            <v>Location_Mototolo Mine’</v>
          </cell>
          <cell r="D329">
            <v>2024</v>
          </cell>
          <cell r="E329" t="str">
            <v>Annual</v>
          </cell>
          <cell r="F329" t="str">
            <v>TRIFR (Total TRIFR)</v>
          </cell>
          <cell r="G329" t="str">
            <v>(excludes Amandelbult Serviœs, Mogalakwena Services, Process Division  Services, Western Limb Distribution Centre and Eastern Limb Support)</v>
          </cell>
          <cell r="H329" t="str">
            <v>PERCENT</v>
          </cell>
          <cell r="I329" t="str">
            <v>Percentage - percentage - (Percentage)</v>
          </cell>
          <cell r="J329" t="str">
            <v>Location</v>
          </cell>
          <cell r="K329" t="str">
            <v>Mototolo Mine’</v>
          </cell>
          <cell r="L329" t="str">
            <v>KIM KING</v>
          </cell>
          <cell r="M329" t="str">
            <v>FRANS MARAIS</v>
          </cell>
          <cell r="N329">
            <v>45675</v>
          </cell>
          <cell r="O329">
            <v>45902</v>
          </cell>
          <cell r="P329" t="str">
            <v>Not started</v>
          </cell>
          <cell r="Q329" t="str">
            <v>{}</v>
          </cell>
          <cell r="R329" t="str">
            <v>Safety</v>
          </cell>
          <cell r="W329" t="str">
            <v>Fatal Injury Frequency Rate</v>
          </cell>
          <cell r="X329" t="str">
            <v>{"PGM":["Manual"]}</v>
          </cell>
          <cell r="Y329" t="str">
            <v>CONNECTED</v>
          </cell>
          <cell r="Z329" t="str">
            <v>Data Collection (PGM) (2024)</v>
          </cell>
          <cell r="AA329" t="str">
            <v>Fatal Injury Frequency Rate (Manual Capture)</v>
          </cell>
        </row>
        <row r="330">
          <cell r="A330" t="str">
            <v>M9Location_Dishaba mine</v>
          </cell>
          <cell r="B330" t="str">
            <v>M9</v>
          </cell>
          <cell r="C330" t="str">
            <v>Location_Dishaba mine</v>
          </cell>
          <cell r="D330">
            <v>2024</v>
          </cell>
          <cell r="E330" t="str">
            <v>Annual</v>
          </cell>
          <cell r="F330" t="str">
            <v>LTIFR (Total LTIFR) -(excludes Amandelbult Serviœs, Mogalakwena Services, Process DivisionServices, Western Limb Distribution Centre and Eastern Limb Support)</v>
          </cell>
          <cell r="G330" t="str">
            <v>(excludes Amandelbult Serviœs, Mogalakwena Services, Process Division Services, Western Limb Distribution Centre and Eastern Limb Support)</v>
          </cell>
          <cell r="H330" t="str">
            <v>PERCENT</v>
          </cell>
          <cell r="I330" t="str">
            <v>Percentage - percentage - (Percentage)</v>
          </cell>
          <cell r="J330" t="str">
            <v>Location</v>
          </cell>
          <cell r="K330" t="str">
            <v>Dishaba mine</v>
          </cell>
          <cell r="L330" t="str">
            <v>KIM KING</v>
          </cell>
          <cell r="M330" t="str">
            <v>FRANS MARAIS</v>
          </cell>
          <cell r="N330">
            <v>45675</v>
          </cell>
          <cell r="O330">
            <v>45902</v>
          </cell>
          <cell r="P330" t="str">
            <v>Not started</v>
          </cell>
          <cell r="Q330" t="str">
            <v>{}</v>
          </cell>
          <cell r="R330" t="str">
            <v>Safety</v>
          </cell>
          <cell r="W330" t="str">
            <v>Fatal Injury Frequency Rate</v>
          </cell>
          <cell r="X330" t="str">
            <v>{"PGM":["Manual"]}</v>
          </cell>
          <cell r="Y330" t="str">
            <v>CONNECTED</v>
          </cell>
          <cell r="Z330" t="str">
            <v>Data Collection (PGM) (2024)</v>
          </cell>
          <cell r="AA330" t="str">
            <v>Fatal Injury Frequency Rate (Manual Capture)</v>
          </cell>
        </row>
        <row r="331">
          <cell r="A331" t="str">
            <v>M9Location_Unki Mine</v>
          </cell>
          <cell r="B331" t="str">
            <v>M9</v>
          </cell>
          <cell r="C331" t="str">
            <v>Location_Unki Mine</v>
          </cell>
          <cell r="D331">
            <v>2024</v>
          </cell>
          <cell r="E331" t="str">
            <v>Annual</v>
          </cell>
          <cell r="F331" t="str">
            <v>LTIFR (Total LTIFR) -(excludes Amandelbult Serviœs, Mogalakwena Services, Process DivisionServices, Western Limb Distribution Centre and Eastern Limb Support)</v>
          </cell>
          <cell r="G331" t="str">
            <v>(excludes Amandelbult Serviœs, Mogalakwena Services, Process Division Services, Western Limb Distribution Centre and Eastern Limb Support)</v>
          </cell>
          <cell r="H331" t="str">
            <v>PERCENT</v>
          </cell>
          <cell r="I331" t="str">
            <v>Percentage - percentage - (Percentage)</v>
          </cell>
          <cell r="J331" t="str">
            <v>Location</v>
          </cell>
          <cell r="K331" t="str">
            <v>Unki Mine</v>
          </cell>
          <cell r="L331" t="str">
            <v>KIM KING</v>
          </cell>
          <cell r="M331" t="str">
            <v>FRANS MARAIS</v>
          </cell>
          <cell r="N331">
            <v>45675</v>
          </cell>
          <cell r="O331">
            <v>45902</v>
          </cell>
          <cell r="P331" t="str">
            <v>Not started</v>
          </cell>
          <cell r="Q331" t="str">
            <v>{}</v>
          </cell>
          <cell r="R331" t="str">
            <v>Safety</v>
          </cell>
          <cell r="W331" t="str">
            <v>Fatal Injury Frequency Rate</v>
          </cell>
          <cell r="X331" t="str">
            <v>{"PGM":["Manual"]}</v>
          </cell>
          <cell r="Y331" t="str">
            <v>CONNECTED</v>
          </cell>
          <cell r="Z331" t="str">
            <v>Data Collection (PGM) (2024)</v>
          </cell>
          <cell r="AA331" t="str">
            <v>Fatal Injury Frequency Rate (Manual Capture)</v>
          </cell>
        </row>
        <row r="332">
          <cell r="A332" t="str">
            <v>M15BU_Anglo American Platinum Managed Operations</v>
          </cell>
          <cell r="B332" t="str">
            <v>M15</v>
          </cell>
          <cell r="C332" t="str">
            <v>BU_Anglo American Platinum Managed Operations</v>
          </cell>
          <cell r="D332">
            <v>2024</v>
          </cell>
          <cell r="E332" t="str">
            <v>Annual</v>
          </cell>
          <cell r="F332" t="str">
            <v>Lost time injury frequency rate (LTIFR) Total Workers</v>
          </cell>
          <cell r="H332" t="str">
            <v>PERCENT</v>
          </cell>
          <cell r="I332" t="str">
            <v>Percentage - percentage - (Percentage)</v>
          </cell>
          <cell r="J332" t="str">
            <v>BU</v>
          </cell>
          <cell r="K332" t="str">
            <v>Anglo American Platinum Managed Operations</v>
          </cell>
          <cell r="L332" t="str">
            <v>KIM KING</v>
          </cell>
          <cell r="M332" t="str">
            <v>FRANS MARAIS</v>
          </cell>
          <cell r="N332">
            <v>45675</v>
          </cell>
          <cell r="O332">
            <v>45902</v>
          </cell>
          <cell r="P332" t="str">
            <v>Not started</v>
          </cell>
          <cell r="Q332" t="str">
            <v>{"gri":["403-9-a-ii_2018.2"]}</v>
          </cell>
          <cell r="R332" t="str">
            <v>Safety</v>
          </cell>
          <cell r="W332" t="str">
            <v>Fatal Injury Frequency Rate</v>
          </cell>
          <cell r="X332" t="str">
            <v>{"PGM":["OnT Connected"]}</v>
          </cell>
          <cell r="Y332" t="str">
            <v>CONNECTED</v>
          </cell>
          <cell r="Z332" t="str">
            <v>Data Collection (PGM) (2024)</v>
          </cell>
          <cell r="AA332" t="str">
            <v>Fatal Injury Frequency Rate (Connected Metrics)</v>
          </cell>
        </row>
        <row r="333">
          <cell r="A333" t="str">
            <v>M9Location_Rustenburg Base Metal Refiners</v>
          </cell>
          <cell r="B333" t="str">
            <v>M9</v>
          </cell>
          <cell r="C333" t="str">
            <v>Location_Rustenburg Base Metal Refiners</v>
          </cell>
          <cell r="D333">
            <v>2024</v>
          </cell>
          <cell r="E333" t="str">
            <v>Annual</v>
          </cell>
          <cell r="F333" t="str">
            <v>LTIFR (Total LTIFR) -(excludes Amandelbult Serviœs, Mogalakwena Services, Process DivisionServices, Western Limb Distribution Centre and Eastern Limb Support)</v>
          </cell>
          <cell r="G333" t="str">
            <v>(excludes Amandelbult Serviœs, Mogalakwena Services, Process Division Services, Western Limb Distribution Centre and Eastern Limb Support)</v>
          </cell>
          <cell r="H333" t="str">
            <v>PERCENT</v>
          </cell>
          <cell r="I333" t="str">
            <v>Percentage - percentage - (Percentage)</v>
          </cell>
          <cell r="J333" t="str">
            <v>Location</v>
          </cell>
          <cell r="K333" t="str">
            <v>Rustenburg Base Metal Refiners</v>
          </cell>
          <cell r="L333" t="str">
            <v>KIM KING</v>
          </cell>
          <cell r="M333" t="str">
            <v>FRANS MARAIS</v>
          </cell>
          <cell r="N333">
            <v>45675</v>
          </cell>
          <cell r="O333">
            <v>45902</v>
          </cell>
          <cell r="P333" t="str">
            <v>Not started</v>
          </cell>
          <cell r="Q333" t="str">
            <v>{}</v>
          </cell>
          <cell r="R333" t="str">
            <v>Safety</v>
          </cell>
          <cell r="W333" t="str">
            <v>Fatal Injury Frequency Rate</v>
          </cell>
          <cell r="X333" t="str">
            <v>{"PGM":["Manual"]}</v>
          </cell>
          <cell r="Y333" t="str">
            <v>CONNECTED</v>
          </cell>
          <cell r="Z333" t="str">
            <v>Data Collection (PGM) (2024)</v>
          </cell>
          <cell r="AA333" t="str">
            <v>Fatal Injury Frequency Rate (Manual Capture)</v>
          </cell>
        </row>
        <row r="334">
          <cell r="A334" t="str">
            <v>M11Location_Unki concentrator</v>
          </cell>
          <cell r="B334" t="str">
            <v>M11</v>
          </cell>
          <cell r="C334" t="str">
            <v>Location_Unki concentrator</v>
          </cell>
          <cell r="D334">
            <v>2024</v>
          </cell>
          <cell r="E334" t="str">
            <v>Annual</v>
          </cell>
          <cell r="F334" t="str">
            <v>TRIFR (Total TRIFR)</v>
          </cell>
          <cell r="G334" t="str">
            <v>(excludes Amandelbult Serviœs, Mogalakwena Services, Process Division  Services, Western Limb Distribution Centre and Eastern Limb Support)</v>
          </cell>
          <cell r="H334" t="str">
            <v>PERCENT</v>
          </cell>
          <cell r="I334" t="str">
            <v>Percentage - percentage - (Percentage)</v>
          </cell>
          <cell r="J334" t="str">
            <v>Location</v>
          </cell>
          <cell r="K334" t="str">
            <v>Unki concentrator</v>
          </cell>
          <cell r="L334" t="str">
            <v>KIM KING</v>
          </cell>
          <cell r="M334" t="str">
            <v>FRANS MARAIS</v>
          </cell>
          <cell r="N334">
            <v>45675</v>
          </cell>
          <cell r="O334">
            <v>45902</v>
          </cell>
          <cell r="P334" t="str">
            <v>Not started</v>
          </cell>
          <cell r="Q334" t="str">
            <v>{}</v>
          </cell>
          <cell r="R334" t="str">
            <v>Safety</v>
          </cell>
          <cell r="W334" t="str">
            <v>Fatal Injury Frequency Rate</v>
          </cell>
          <cell r="X334" t="str">
            <v>{"PGM":["Manual"]}</v>
          </cell>
          <cell r="Y334" t="str">
            <v>CONNECTED</v>
          </cell>
          <cell r="Z334" t="str">
            <v>Data Collection (PGM) (2024)</v>
          </cell>
          <cell r="AA334" t="str">
            <v>Fatal Injury Frequency Rate (Manual Capture)</v>
          </cell>
        </row>
        <row r="335">
          <cell r="A335" t="str">
            <v>M11Location_Polokwane smelter</v>
          </cell>
          <cell r="B335" t="str">
            <v>M11</v>
          </cell>
          <cell r="C335" t="str">
            <v>Location_Polokwane smelter</v>
          </cell>
          <cell r="D335">
            <v>2024</v>
          </cell>
          <cell r="E335" t="str">
            <v>Annual</v>
          </cell>
          <cell r="F335" t="str">
            <v>TRIFR (Total TRIFR)</v>
          </cell>
          <cell r="G335" t="str">
            <v>(excludes Amandelbult Serviœs, Mogalakwena Services, Process Division  Services, Western Limb Distribution Centre and Eastern Limb Support)</v>
          </cell>
          <cell r="H335" t="str">
            <v>PERCENT</v>
          </cell>
          <cell r="I335" t="str">
            <v>Percentage - percentage - (Percentage)</v>
          </cell>
          <cell r="J335" t="str">
            <v>Location</v>
          </cell>
          <cell r="K335" t="str">
            <v>Polokwane smelter</v>
          </cell>
          <cell r="L335" t="str">
            <v>KIM KING</v>
          </cell>
          <cell r="M335" t="str">
            <v>FRANS MARAIS</v>
          </cell>
          <cell r="N335">
            <v>45675</v>
          </cell>
          <cell r="O335">
            <v>45902</v>
          </cell>
          <cell r="P335" t="str">
            <v>Not started</v>
          </cell>
          <cell r="Q335" t="str">
            <v>{}</v>
          </cell>
          <cell r="R335" t="str">
            <v>Safety</v>
          </cell>
          <cell r="W335" t="str">
            <v>Fatal Injury Frequency Rate</v>
          </cell>
          <cell r="X335" t="str">
            <v>{"PGM":["Manual"]}</v>
          </cell>
          <cell r="Y335" t="str">
            <v>CONNECTED</v>
          </cell>
          <cell r="Z335" t="str">
            <v>Data Collection (PGM) (2024)</v>
          </cell>
          <cell r="AA335" t="str">
            <v>Fatal Injury Frequency Rate (Manual Capture)</v>
          </cell>
        </row>
        <row r="336">
          <cell r="A336" t="str">
            <v>M18BU_Anglo American Platinum Managed Operations</v>
          </cell>
          <cell r="B336" t="str">
            <v>M18</v>
          </cell>
          <cell r="C336" t="str">
            <v>BU_Anglo American Platinum Managed Operations</v>
          </cell>
          <cell r="D336">
            <v>2024</v>
          </cell>
          <cell r="E336" t="str">
            <v>Annual</v>
          </cell>
          <cell r="F336" t="str">
            <v>Total Recordable Injury Frequency Rate (TRIFR) Total Workers</v>
          </cell>
          <cell r="H336" t="str">
            <v>PERCENT</v>
          </cell>
          <cell r="I336" t="str">
            <v>Percentage - percentage - (Percentage)</v>
          </cell>
          <cell r="J336" t="str">
            <v>BU</v>
          </cell>
          <cell r="K336" t="str">
            <v>Anglo American Platinum Managed Operations</v>
          </cell>
          <cell r="L336" t="str">
            <v>KIM KING</v>
          </cell>
          <cell r="M336" t="str">
            <v>FRANS MARAIS</v>
          </cell>
          <cell r="N336">
            <v>45675</v>
          </cell>
          <cell r="O336">
            <v>45902</v>
          </cell>
          <cell r="P336" t="str">
            <v>Not started</v>
          </cell>
          <cell r="Q336" t="str">
            <v>{"gri":["403-9-a-iii_2018.2"]}</v>
          </cell>
          <cell r="R336" t="str">
            <v>Safety</v>
          </cell>
          <cell r="W336" t="str">
            <v>Fatal Injury Frequency Rate</v>
          </cell>
          <cell r="X336" t="str">
            <v>{"PGM":["OnT Connected"]}</v>
          </cell>
          <cell r="Y336" t="str">
            <v>CONNECTED</v>
          </cell>
          <cell r="Z336" t="str">
            <v>Data Collection (PGM) (2024)</v>
          </cell>
          <cell r="AA336" t="str">
            <v>Fatal Injury Frequency Rate (Connected Metrics)</v>
          </cell>
        </row>
        <row r="337">
          <cell r="A337" t="str">
            <v>M13BU_Anglo American Platinum Managed Operations</v>
          </cell>
          <cell r="B337" t="str">
            <v>M13</v>
          </cell>
          <cell r="C337" t="str">
            <v>BU_Anglo American Platinum Managed Operations</v>
          </cell>
          <cell r="D337">
            <v>2024</v>
          </cell>
          <cell r="E337" t="str">
            <v>Annual</v>
          </cell>
          <cell r="F337" t="str">
            <v>Lost time injury frequency rate (LTIFR) Contractors</v>
          </cell>
          <cell r="H337" t="str">
            <v>PERCENT</v>
          </cell>
          <cell r="I337" t="str">
            <v>Percentage - percentage - (Percentage)</v>
          </cell>
          <cell r="J337" t="str">
            <v>BU</v>
          </cell>
          <cell r="K337" t="str">
            <v>Anglo American Platinum Managed Operations</v>
          </cell>
          <cell r="L337" t="str">
            <v>KIM KING</v>
          </cell>
          <cell r="M337" t="str">
            <v>FRANS MARAIS</v>
          </cell>
          <cell r="N337">
            <v>45675</v>
          </cell>
          <cell r="O337">
            <v>45902</v>
          </cell>
          <cell r="P337" t="str">
            <v>Not started</v>
          </cell>
          <cell r="Q337" t="str">
            <v>{"gri":["403-9-a-ii_2018.2"]}</v>
          </cell>
          <cell r="R337" t="str">
            <v>Safety</v>
          </cell>
          <cell r="W337" t="str">
            <v>Fatal Injury Frequency Rate</v>
          </cell>
          <cell r="X337" t="str">
            <v>{"PGM":["OnT Connected"]}</v>
          </cell>
          <cell r="Y337" t="str">
            <v>CONNECTED</v>
          </cell>
          <cell r="Z337" t="str">
            <v>Data Collection (PGM) (2024)</v>
          </cell>
          <cell r="AA337" t="str">
            <v>Fatal Injury Frequency Rate (Connected Metrics)</v>
          </cell>
        </row>
        <row r="338">
          <cell r="A338" t="str">
            <v>M9Location_Mogalakwena Mine°</v>
          </cell>
          <cell r="B338" t="str">
            <v>M9</v>
          </cell>
          <cell r="C338" t="str">
            <v>Location_Mogalakwena Mine°</v>
          </cell>
          <cell r="D338">
            <v>2024</v>
          </cell>
          <cell r="E338" t="str">
            <v>Annual</v>
          </cell>
          <cell r="F338" t="str">
            <v>LTIFR (Total LTIFR) -(excludes Amandelbult Serviœs, Mogalakwena Services, Process DivisionServices, Western Limb Distribution Centre and Eastern Limb Support)</v>
          </cell>
          <cell r="G338" t="str">
            <v>(excludes Amandelbult Serviœs, Mogalakwena Services, Process Division Services, Western Limb Distribution Centre and Eastern Limb Support)</v>
          </cell>
          <cell r="H338" t="str">
            <v>PERCENT</v>
          </cell>
          <cell r="I338" t="str">
            <v>Percentage - percentage - (Percentage)</v>
          </cell>
          <cell r="J338" t="str">
            <v>Location</v>
          </cell>
          <cell r="K338" t="str">
            <v>Mogalakwena Mine°</v>
          </cell>
          <cell r="L338" t="str">
            <v>KIM KING</v>
          </cell>
          <cell r="M338" t="str">
            <v>FRANS MARAIS</v>
          </cell>
          <cell r="N338">
            <v>45675</v>
          </cell>
          <cell r="O338">
            <v>45902</v>
          </cell>
          <cell r="P338" t="str">
            <v>Not started</v>
          </cell>
          <cell r="Q338" t="str">
            <v>{}</v>
          </cell>
          <cell r="R338" t="str">
            <v>Safety</v>
          </cell>
          <cell r="W338" t="str">
            <v>Fatal Injury Frequency Rate</v>
          </cell>
          <cell r="X338" t="str">
            <v>{"PGM":["Manual"]}</v>
          </cell>
          <cell r="Y338" t="str">
            <v>CONNECTED</v>
          </cell>
          <cell r="Z338" t="str">
            <v>Data Collection (PGM) (2024)</v>
          </cell>
          <cell r="AA338" t="str">
            <v>Fatal Injury Frequency Rate (Manual Capture)</v>
          </cell>
        </row>
        <row r="339">
          <cell r="A339" t="str">
            <v>M11Location_Rustenburg Base Metal Refiners</v>
          </cell>
          <cell r="B339" t="str">
            <v>M11</v>
          </cell>
          <cell r="C339" t="str">
            <v>Location_Rustenburg Base Metal Refiners</v>
          </cell>
          <cell r="D339">
            <v>2024</v>
          </cell>
          <cell r="E339" t="str">
            <v>Annual</v>
          </cell>
          <cell r="F339" t="str">
            <v>TRIFR (Total TRIFR)</v>
          </cell>
          <cell r="G339" t="str">
            <v>(excludes Amandelbult Serviœs, Mogalakwena Services, Process Division  Services, Western Limb Distribution Centre and Eastern Limb Support)</v>
          </cell>
          <cell r="H339" t="str">
            <v>PERCENT</v>
          </cell>
          <cell r="I339" t="str">
            <v>Percentage - percentage - (Percentage)</v>
          </cell>
          <cell r="J339" t="str">
            <v>Location</v>
          </cell>
          <cell r="K339" t="str">
            <v>Rustenburg Base Metal Refiners</v>
          </cell>
          <cell r="L339" t="str">
            <v>KIM KING</v>
          </cell>
          <cell r="M339" t="str">
            <v>FRANS MARAIS</v>
          </cell>
          <cell r="N339">
            <v>45675</v>
          </cell>
          <cell r="O339">
            <v>45902</v>
          </cell>
          <cell r="P339" t="str">
            <v>Not started</v>
          </cell>
          <cell r="Q339" t="str">
            <v>{}</v>
          </cell>
          <cell r="R339" t="str">
            <v>Safety</v>
          </cell>
          <cell r="W339" t="str">
            <v>Fatal Injury Frequency Rate</v>
          </cell>
          <cell r="X339" t="str">
            <v>{"PGM":["Manual"]}</v>
          </cell>
          <cell r="Y339" t="str">
            <v>CONNECTED</v>
          </cell>
          <cell r="Z339" t="str">
            <v>Data Collection (PGM) (2024)</v>
          </cell>
          <cell r="AA339" t="str">
            <v>Fatal Injury Frequency Rate (Manual Capture)</v>
          </cell>
        </row>
        <row r="340">
          <cell r="A340" t="str">
            <v>M11Location_Tumela mine</v>
          </cell>
          <cell r="B340" t="str">
            <v>M11</v>
          </cell>
          <cell r="C340" t="str">
            <v>Location_Tumela mine</v>
          </cell>
          <cell r="D340">
            <v>2024</v>
          </cell>
          <cell r="E340" t="str">
            <v>Annual</v>
          </cell>
          <cell r="F340" t="str">
            <v>TRIFR (Total TRIFR)</v>
          </cell>
          <cell r="G340" t="str">
            <v>(excludes Amandelbult Serviœs, Mogalakwena Services, Process Division  Services, Western Limb Distribution Centre and Eastern Limb Support)</v>
          </cell>
          <cell r="H340" t="str">
            <v>PERCENT</v>
          </cell>
          <cell r="I340" t="str">
            <v>Percentage - percentage - (Percentage)</v>
          </cell>
          <cell r="J340" t="str">
            <v>Location</v>
          </cell>
          <cell r="K340" t="str">
            <v>Tumela mine</v>
          </cell>
          <cell r="L340" t="str">
            <v>KIM KING</v>
          </cell>
          <cell r="M340" t="str">
            <v>FRANS MARAIS</v>
          </cell>
          <cell r="N340">
            <v>45675</v>
          </cell>
          <cell r="O340">
            <v>45902</v>
          </cell>
          <cell r="P340" t="str">
            <v>Not started</v>
          </cell>
          <cell r="Q340" t="str">
            <v>{}</v>
          </cell>
          <cell r="R340" t="str">
            <v>Safety</v>
          </cell>
          <cell r="W340" t="str">
            <v>Fatal Injury Frequency Rate</v>
          </cell>
          <cell r="X340" t="str">
            <v>{"PGM":["Manual"]}</v>
          </cell>
          <cell r="Y340" t="str">
            <v>CONNECTED</v>
          </cell>
          <cell r="Z340" t="str">
            <v>Data Collection (PGM) (2024)</v>
          </cell>
          <cell r="AA340" t="str">
            <v>Fatal Injury Frequency Rate (Manual Capture)</v>
          </cell>
        </row>
        <row r="341">
          <cell r="A341" t="str">
            <v>M9Location_Mototolo concentrator°</v>
          </cell>
          <cell r="B341" t="str">
            <v>M9</v>
          </cell>
          <cell r="C341" t="str">
            <v>Location_Mototolo concentrator°</v>
          </cell>
          <cell r="D341">
            <v>2024</v>
          </cell>
          <cell r="E341" t="str">
            <v>Annual</v>
          </cell>
          <cell r="F341" t="str">
            <v>LTIFR (Total LTIFR) -(excludes Amandelbult Serviœs, Mogalakwena Services, Process DivisionServices, Western Limb Distribution Centre and Eastern Limb Support)</v>
          </cell>
          <cell r="G341" t="str">
            <v>(excludes Amandelbult Serviœs, Mogalakwena Services, Process Division Services, Western Limb Distribution Centre and Eastern Limb Support)</v>
          </cell>
          <cell r="H341" t="str">
            <v>PERCENT</v>
          </cell>
          <cell r="I341" t="str">
            <v>Percentage - percentage - (Percentage)</v>
          </cell>
          <cell r="J341" t="str">
            <v>Location</v>
          </cell>
          <cell r="K341" t="str">
            <v>Mototolo concentrator°</v>
          </cell>
          <cell r="L341" t="str">
            <v>KIM KING</v>
          </cell>
          <cell r="M341" t="str">
            <v>FRANS MARAIS</v>
          </cell>
          <cell r="N341">
            <v>45675</v>
          </cell>
          <cell r="O341">
            <v>45902</v>
          </cell>
          <cell r="P341" t="str">
            <v>Not started</v>
          </cell>
          <cell r="Q341" t="str">
            <v>{}</v>
          </cell>
          <cell r="R341" t="str">
            <v>Safety</v>
          </cell>
          <cell r="W341" t="str">
            <v>Fatal Injury Frequency Rate</v>
          </cell>
          <cell r="X341" t="str">
            <v>{"PGM":["Manual"]}</v>
          </cell>
          <cell r="Y341" t="str">
            <v>CONNECTED</v>
          </cell>
          <cell r="Z341" t="str">
            <v>Data Collection (PGM) (2024)</v>
          </cell>
          <cell r="AA341" t="str">
            <v>Fatal Injury Frequency Rate (Manual Capture)</v>
          </cell>
        </row>
        <row r="342">
          <cell r="A342" t="str">
            <v>M9Location_Mogalakwena concentrators</v>
          </cell>
          <cell r="B342" t="str">
            <v>M9</v>
          </cell>
          <cell r="C342" t="str">
            <v>Location_Mogalakwena concentrators</v>
          </cell>
          <cell r="D342">
            <v>2024</v>
          </cell>
          <cell r="E342" t="str">
            <v>Annual</v>
          </cell>
          <cell r="F342" t="str">
            <v>LTIFR (Total LTIFR) -(excludes Amandelbult Serviœs, Mogalakwena Services, Process DivisionServices, Western Limb Distribution Centre and Eastern Limb Support)</v>
          </cell>
          <cell r="G342" t="str">
            <v>(excludes Amandelbult Serviœs, Mogalakwena Services, Process Division Services, Western Limb Distribution Centre and Eastern Limb Support)</v>
          </cell>
          <cell r="H342" t="str">
            <v>PERCENT</v>
          </cell>
          <cell r="I342" t="str">
            <v>Percentage - percentage - (Percentage)</v>
          </cell>
          <cell r="J342" t="str">
            <v>Location</v>
          </cell>
          <cell r="K342" t="str">
            <v>Mogalakwena concentrators</v>
          </cell>
          <cell r="L342" t="str">
            <v>KIM KING</v>
          </cell>
          <cell r="M342" t="str">
            <v>FRANS MARAIS</v>
          </cell>
          <cell r="N342">
            <v>45675</v>
          </cell>
          <cell r="O342">
            <v>45902</v>
          </cell>
          <cell r="P342" t="str">
            <v>Not started</v>
          </cell>
          <cell r="Q342" t="str">
            <v>{}</v>
          </cell>
          <cell r="R342" t="str">
            <v>Safety</v>
          </cell>
          <cell r="W342" t="str">
            <v>Fatal Injury Frequency Rate</v>
          </cell>
          <cell r="X342" t="str">
            <v>{"PGM":["Manual"]}</v>
          </cell>
          <cell r="Y342" t="str">
            <v>CONNECTED</v>
          </cell>
          <cell r="Z342" t="str">
            <v>Data Collection (PGM) (2024)</v>
          </cell>
          <cell r="AA342" t="str">
            <v>Fatal Injury Frequency Rate (Manual Capture)</v>
          </cell>
        </row>
        <row r="343">
          <cell r="A343" t="str">
            <v>M9Location_Unki concentrator</v>
          </cell>
          <cell r="B343" t="str">
            <v>M9</v>
          </cell>
          <cell r="C343" t="str">
            <v>Location_Unki concentrator</v>
          </cell>
          <cell r="D343">
            <v>2024</v>
          </cell>
          <cell r="E343" t="str">
            <v>Annual</v>
          </cell>
          <cell r="F343" t="str">
            <v>LTIFR (Total LTIFR) -(excludes Amandelbult Serviœs, Mogalakwena Services, Process DivisionServices, Western Limb Distribution Centre and Eastern Limb Support)</v>
          </cell>
          <cell r="G343" t="str">
            <v>(excludes Amandelbult Serviœs, Mogalakwena Services, Process Division Services, Western Limb Distribution Centre and Eastern Limb Support)</v>
          </cell>
          <cell r="H343" t="str">
            <v>PERCENT</v>
          </cell>
          <cell r="I343" t="str">
            <v>Percentage - percentage - (Percentage)</v>
          </cell>
          <cell r="J343" t="str">
            <v>Location</v>
          </cell>
          <cell r="K343" t="str">
            <v>Unki concentrator</v>
          </cell>
          <cell r="L343" t="str">
            <v>KIM KING</v>
          </cell>
          <cell r="M343" t="str">
            <v>FRANS MARAIS</v>
          </cell>
          <cell r="N343">
            <v>45675</v>
          </cell>
          <cell r="O343">
            <v>45902</v>
          </cell>
          <cell r="P343" t="str">
            <v>Not started</v>
          </cell>
          <cell r="Q343" t="str">
            <v>{}</v>
          </cell>
          <cell r="R343" t="str">
            <v>Safety</v>
          </cell>
          <cell r="W343" t="str">
            <v>Fatal Injury Frequency Rate</v>
          </cell>
          <cell r="X343" t="str">
            <v>{"PGM":["Manual"]}</v>
          </cell>
          <cell r="Y343" t="str">
            <v>CONNECTED</v>
          </cell>
          <cell r="Z343" t="str">
            <v>Data Collection (PGM) (2024)</v>
          </cell>
          <cell r="AA343" t="str">
            <v>Fatal Injury Frequency Rate (Manual Capture)</v>
          </cell>
        </row>
        <row r="344">
          <cell r="A344" t="str">
            <v>M9Location_Unki smelted</v>
          </cell>
          <cell r="B344" t="str">
            <v>M9</v>
          </cell>
          <cell r="C344" t="str">
            <v>Location_Unki smelted</v>
          </cell>
          <cell r="D344">
            <v>2024</v>
          </cell>
          <cell r="E344" t="str">
            <v>Annual</v>
          </cell>
          <cell r="F344" t="str">
            <v>LTIFR (Total LTIFR) -(excludes Amandelbult Serviœs, Mogalakwena Services, Process DivisionServices, Western Limb Distribution Centre and Eastern Limb Support)</v>
          </cell>
          <cell r="G344" t="str">
            <v>(excludes Amandelbult Serviœs, Mogalakwena Services, Process Division Services, Western Limb Distribution Centre and Eastern Limb Support)</v>
          </cell>
          <cell r="H344" t="str">
            <v>PERCENT</v>
          </cell>
          <cell r="I344" t="str">
            <v>Percentage - percentage - (Percentage)</v>
          </cell>
          <cell r="J344" t="str">
            <v>Location</v>
          </cell>
          <cell r="K344" t="str">
            <v>Unki smelted</v>
          </cell>
          <cell r="L344" t="str">
            <v>KIM KING</v>
          </cell>
          <cell r="M344" t="str">
            <v>FRANS MARAIS</v>
          </cell>
          <cell r="N344">
            <v>45675</v>
          </cell>
          <cell r="O344">
            <v>45902</v>
          </cell>
          <cell r="P344" t="str">
            <v>Not started</v>
          </cell>
          <cell r="Q344" t="str">
            <v>{}</v>
          </cell>
          <cell r="R344" t="str">
            <v>Safety</v>
          </cell>
          <cell r="W344" t="str">
            <v>Fatal Injury Frequency Rate</v>
          </cell>
          <cell r="X344" t="str">
            <v>{"PGM":["Manual"]}</v>
          </cell>
          <cell r="Y344" t="str">
            <v>CONNECTED</v>
          </cell>
          <cell r="Z344" t="str">
            <v>Data Collection (PGM) (2024)</v>
          </cell>
          <cell r="AA344" t="str">
            <v>Fatal Injury Frequency Rate (Manual Capture)</v>
          </cell>
        </row>
        <row r="345">
          <cell r="A345" t="str">
            <v>M19BU_Anglo American Platinum Managed Operations</v>
          </cell>
          <cell r="B345" t="str">
            <v>M19</v>
          </cell>
          <cell r="C345" t="str">
            <v>BU_Anglo American Platinum Managed Operations</v>
          </cell>
          <cell r="D345">
            <v>2024</v>
          </cell>
          <cell r="E345" t="str">
            <v>Annual</v>
          </cell>
          <cell r="F345" t="str">
            <v>Fatal-injury frequency rate (FIFR)</v>
          </cell>
          <cell r="H345" t="str">
            <v>PERCENT</v>
          </cell>
          <cell r="I345" t="str">
            <v>Percentage - percentage - (Percentage)</v>
          </cell>
          <cell r="J345" t="str">
            <v>BU</v>
          </cell>
          <cell r="K345" t="str">
            <v>Anglo American Platinum Managed Operations</v>
          </cell>
          <cell r="L345" t="str">
            <v>KIM KING</v>
          </cell>
          <cell r="M345" t="str">
            <v>FRANS MARAIS</v>
          </cell>
          <cell r="N345">
            <v>45675</v>
          </cell>
          <cell r="O345">
            <v>45902</v>
          </cell>
          <cell r="P345" t="str">
            <v>Not started</v>
          </cell>
          <cell r="Q345" t="str">
            <v>{"gri":["403-9-a-iii_2018.2"]}</v>
          </cell>
          <cell r="R345" t="str">
            <v>Safety</v>
          </cell>
          <cell r="W345" t="str">
            <v>Fatal Injury Frequency Rate</v>
          </cell>
          <cell r="X345" t="str">
            <v>{"PGM":["OnT Connected"]}</v>
          </cell>
          <cell r="Y345" t="str">
            <v>CONNECTED</v>
          </cell>
          <cell r="Z345" t="str">
            <v>Data Collection (PGM) (2024)</v>
          </cell>
          <cell r="AA345" t="str">
            <v>Fatal Injury Frequency Rate (Connected Metrics)</v>
          </cell>
        </row>
        <row r="346">
          <cell r="A346" t="str">
            <v>M14BU_Anglo American Platinum Managed Operations</v>
          </cell>
          <cell r="B346" t="str">
            <v>M14</v>
          </cell>
          <cell r="C346" t="str">
            <v>BU_Anglo American Platinum Managed Operations</v>
          </cell>
          <cell r="D346">
            <v>2024</v>
          </cell>
          <cell r="E346" t="str">
            <v>Annual</v>
          </cell>
          <cell r="F346" t="str">
            <v>Lost time injury frequency rate (LTIFR) Employees</v>
          </cell>
          <cell r="H346" t="str">
            <v>PERCENT</v>
          </cell>
          <cell r="I346" t="str">
            <v>Percentage - percentage - (Percentage)</v>
          </cell>
          <cell r="J346" t="str">
            <v>BU</v>
          </cell>
          <cell r="K346" t="str">
            <v>Anglo American Platinum Managed Operations</v>
          </cell>
          <cell r="L346" t="str">
            <v>FRANS MARAIS</v>
          </cell>
          <cell r="M346" t="str">
            <v>FRANS MARAIS</v>
          </cell>
          <cell r="N346">
            <v>45675</v>
          </cell>
          <cell r="O346">
            <v>45902</v>
          </cell>
          <cell r="P346" t="str">
            <v>Not started</v>
          </cell>
          <cell r="Q346" t="str">
            <v>{"gri":["403-9-a-ii_2018.2"]}</v>
          </cell>
          <cell r="R346" t="str">
            <v>Safety</v>
          </cell>
          <cell r="W346" t="str">
            <v>Fatal Injury Frequency Rate</v>
          </cell>
          <cell r="X346" t="str">
            <v>{"PGM":["OnT Connected"]}</v>
          </cell>
          <cell r="Y346" t="str">
            <v>CONNECTED</v>
          </cell>
          <cell r="Z346" t="str">
            <v>Data Collection (PGM) (2024)</v>
          </cell>
          <cell r="AA346" t="str">
            <v>Fatal Injury Frequency Rate (Connected Metrics)</v>
          </cell>
        </row>
        <row r="347">
          <cell r="A347" t="str">
            <v>M11Location_Waterval smelter</v>
          </cell>
          <cell r="B347" t="str">
            <v>M11</v>
          </cell>
          <cell r="C347" t="str">
            <v>Location_Waterval smelter</v>
          </cell>
          <cell r="D347">
            <v>2024</v>
          </cell>
          <cell r="E347" t="str">
            <v>Annual</v>
          </cell>
          <cell r="F347" t="str">
            <v>TRIFR (Total TRIFR)</v>
          </cell>
          <cell r="G347" t="str">
            <v>(excludes Amandelbult Serviœs, Mogalakwena Services, Process Division  Services, Western Limb Distribution Centre and Eastern Limb Support)</v>
          </cell>
          <cell r="H347" t="str">
            <v>PERCENT</v>
          </cell>
          <cell r="I347" t="str">
            <v>Percentage - percentage - (Percentage)</v>
          </cell>
          <cell r="J347" t="str">
            <v>Location</v>
          </cell>
          <cell r="K347" t="str">
            <v>Waterval smelter</v>
          </cell>
          <cell r="L347" t="str">
            <v>KIM KING</v>
          </cell>
          <cell r="M347" t="str">
            <v>FRANS MARAIS</v>
          </cell>
          <cell r="N347">
            <v>45675</v>
          </cell>
          <cell r="O347">
            <v>45902</v>
          </cell>
          <cell r="P347" t="str">
            <v>Not started</v>
          </cell>
          <cell r="Q347" t="str">
            <v>{}</v>
          </cell>
          <cell r="R347" t="str">
            <v>Safety</v>
          </cell>
          <cell r="W347" t="str">
            <v>Fatal Injury Frequency Rate</v>
          </cell>
          <cell r="X347" t="str">
            <v>{"PGM":["Manual"]}</v>
          </cell>
          <cell r="Y347" t="str">
            <v>CONNECTED</v>
          </cell>
          <cell r="Z347" t="str">
            <v>Data Collection (PGM) (2024)</v>
          </cell>
          <cell r="AA347" t="str">
            <v>Fatal Injury Frequency Rate (Manual Capture)</v>
          </cell>
        </row>
        <row r="348">
          <cell r="A348" t="str">
            <v>M9Location_Greenfield projects"</v>
          </cell>
          <cell r="B348" t="str">
            <v>M9</v>
          </cell>
          <cell r="C348" t="str">
            <v>Location_Greenfield projects"</v>
          </cell>
          <cell r="D348">
            <v>2024</v>
          </cell>
          <cell r="E348" t="str">
            <v>Annual</v>
          </cell>
          <cell r="F348" t="str">
            <v>LTIFR (Total LTIFR) -(excludes Amandelbult Serviœs, Mogalakwena Services, Process DivisionServices, Western Limb Distribution Centre and Eastern Limb Support)</v>
          </cell>
          <cell r="G348" t="str">
            <v>(excludes Amandelbult Serviœs, Mogalakwena Services, Process Division Services, Western Limb Distribution Centre and Eastern Limb Support)</v>
          </cell>
          <cell r="H348" t="str">
            <v>PERCENT</v>
          </cell>
          <cell r="I348" t="str">
            <v>Percentage - percentage - (Percentage)</v>
          </cell>
          <cell r="J348" t="str">
            <v>Location</v>
          </cell>
          <cell r="K348" t="str">
            <v>Greenfield projects"</v>
          </cell>
          <cell r="L348" t="str">
            <v>KIM KING</v>
          </cell>
          <cell r="M348" t="str">
            <v>FRANS MARAIS</v>
          </cell>
          <cell r="N348">
            <v>45675</v>
          </cell>
          <cell r="O348">
            <v>45902</v>
          </cell>
          <cell r="P348" t="str">
            <v>Not started</v>
          </cell>
          <cell r="Q348" t="str">
            <v>{}</v>
          </cell>
          <cell r="R348" t="str">
            <v>Safety</v>
          </cell>
          <cell r="W348" t="str">
            <v>Fatal Injury Frequency Rate</v>
          </cell>
          <cell r="X348" t="str">
            <v>{"PGM":["Manual"]}</v>
          </cell>
          <cell r="Y348" t="str">
            <v>CONNECTED</v>
          </cell>
          <cell r="Z348" t="str">
            <v>Data Collection (PGM) (2024)</v>
          </cell>
          <cell r="AA348" t="str">
            <v>Fatal Injury Frequency Rate (Manual Capture)</v>
          </cell>
        </row>
        <row r="349">
          <cell r="A349" t="str">
            <v>M9Location_ACP</v>
          </cell>
          <cell r="B349" t="str">
            <v>M9</v>
          </cell>
          <cell r="C349" t="str">
            <v>Location_ACP</v>
          </cell>
          <cell r="D349">
            <v>2024</v>
          </cell>
          <cell r="E349" t="str">
            <v>Annual</v>
          </cell>
          <cell r="F349" t="str">
            <v>LTIFR (Total LTIFR) -(excludes Amandelbult Serviœs, Mogalakwena Services, Process DivisionServices, Western Limb Distribution Centre and Eastern Limb Support)</v>
          </cell>
          <cell r="G349" t="str">
            <v>(excludes Amandelbult Serviœs, Mogalakwena Services, Process Division Services, Western Limb Distribution Centre and Eastern Limb Support)</v>
          </cell>
          <cell r="H349" t="str">
            <v>PERCENT</v>
          </cell>
          <cell r="I349" t="str">
            <v>Percentage - percentage - (Percentage)</v>
          </cell>
          <cell r="J349" t="str">
            <v>Location</v>
          </cell>
          <cell r="K349" t="str">
            <v>ACP</v>
          </cell>
          <cell r="L349" t="str">
            <v>KIM KING</v>
          </cell>
          <cell r="M349" t="str">
            <v>FRANS MARAIS</v>
          </cell>
          <cell r="N349">
            <v>45675</v>
          </cell>
          <cell r="O349">
            <v>45902</v>
          </cell>
          <cell r="P349" t="str">
            <v>Not started</v>
          </cell>
          <cell r="Q349" t="str">
            <v>{}</v>
          </cell>
          <cell r="R349" t="str">
            <v>Safety</v>
          </cell>
          <cell r="W349" t="str">
            <v>Fatal Injury Frequency Rate</v>
          </cell>
          <cell r="X349" t="str">
            <v>{"PGM":["Manual"]}</v>
          </cell>
          <cell r="Y349" t="str">
            <v>CONNECTED</v>
          </cell>
          <cell r="Z349" t="str">
            <v>Data Collection (PGM) (2024)</v>
          </cell>
          <cell r="AA349" t="str">
            <v>Fatal Injury Frequency Rate (Manual Capture)</v>
          </cell>
        </row>
        <row r="350">
          <cell r="A350" t="str">
            <v>M9Location_Mortimer smelter</v>
          </cell>
          <cell r="B350" t="str">
            <v>M9</v>
          </cell>
          <cell r="C350" t="str">
            <v>Location_Mortimer smelter</v>
          </cell>
          <cell r="D350">
            <v>2024</v>
          </cell>
          <cell r="E350" t="str">
            <v>Annual</v>
          </cell>
          <cell r="F350" t="str">
            <v>LTIFR (Total LTIFR) -(excludes Amandelbult Serviœs, Mogalakwena Services, Process DivisionServices, Western Limb Distribution Centre and Eastern Limb Support)</v>
          </cell>
          <cell r="G350" t="str">
            <v>(excludes Amandelbult Serviœs, Mogalakwena Services, Process Division Services, Western Limb Distribution Centre and Eastern Limb Support)</v>
          </cell>
          <cell r="H350" t="str">
            <v>PERCENT</v>
          </cell>
          <cell r="I350" t="str">
            <v>Percentage - percentage - (Percentage)</v>
          </cell>
          <cell r="J350" t="str">
            <v>Location</v>
          </cell>
          <cell r="K350" t="str">
            <v>Mortimer smelter</v>
          </cell>
          <cell r="L350" t="str">
            <v>KIM KING</v>
          </cell>
          <cell r="M350" t="str">
            <v>FRANS MARAIS</v>
          </cell>
          <cell r="N350">
            <v>45675</v>
          </cell>
          <cell r="O350">
            <v>45902</v>
          </cell>
          <cell r="P350" t="str">
            <v>Not started</v>
          </cell>
          <cell r="Q350" t="str">
            <v>{}</v>
          </cell>
          <cell r="R350" t="str">
            <v>Safety</v>
          </cell>
          <cell r="W350" t="str">
            <v>Fatal Injury Frequency Rate</v>
          </cell>
          <cell r="X350" t="str">
            <v>{"PGM":["Manual"]}</v>
          </cell>
          <cell r="Y350" t="str">
            <v>CONNECTED</v>
          </cell>
          <cell r="Z350" t="str">
            <v>Data Collection (PGM) (2024)</v>
          </cell>
          <cell r="AA350" t="str">
            <v>Fatal Injury Frequency Rate (Manual Capture)</v>
          </cell>
        </row>
        <row r="351">
          <cell r="A351" t="str">
            <v>M11Location_Amandelbult concentrators*</v>
          </cell>
          <cell r="B351" t="str">
            <v>M11</v>
          </cell>
          <cell r="C351" t="str">
            <v>Location_Amandelbult concentrators*</v>
          </cell>
          <cell r="D351">
            <v>2024</v>
          </cell>
          <cell r="E351" t="str">
            <v>Annual</v>
          </cell>
          <cell r="F351" t="str">
            <v>TRIFR (Total TRIFR)</v>
          </cell>
          <cell r="G351" t="str">
            <v>(excludes Amandelbult Serviœs, Mogalakwena Services, Process Division  Services, Western Limb Distribution Centre and Eastern Limb Support)</v>
          </cell>
          <cell r="H351" t="str">
            <v>PERCENT</v>
          </cell>
          <cell r="I351" t="str">
            <v>Percentage - percentage - (Percentage)</v>
          </cell>
          <cell r="J351" t="str">
            <v>Location</v>
          </cell>
          <cell r="K351" t="str">
            <v>Amandelbult concentrators*</v>
          </cell>
          <cell r="L351" t="str">
            <v>KIM KING</v>
          </cell>
          <cell r="M351" t="str">
            <v>FRANS MARAIS</v>
          </cell>
          <cell r="N351">
            <v>45675</v>
          </cell>
          <cell r="O351">
            <v>45902</v>
          </cell>
          <cell r="P351" t="str">
            <v>Not started</v>
          </cell>
          <cell r="Q351" t="str">
            <v>{}</v>
          </cell>
          <cell r="R351" t="str">
            <v>Safety</v>
          </cell>
          <cell r="W351" t="str">
            <v>Fatal Injury Frequency Rate</v>
          </cell>
          <cell r="X351" t="str">
            <v>{"PGM":["Manual"]}</v>
          </cell>
          <cell r="Y351" t="str">
            <v>CONNECTED</v>
          </cell>
          <cell r="Z351" t="str">
            <v>Data Collection (PGM) (2024)</v>
          </cell>
          <cell r="AA351" t="str">
            <v>Fatal Injury Frequency Rate (Manual Capture)</v>
          </cell>
        </row>
        <row r="352">
          <cell r="A352" t="str">
            <v>M17BU_Anglo American Platinum Managed Operations</v>
          </cell>
          <cell r="B352" t="str">
            <v>M17</v>
          </cell>
          <cell r="C352" t="str">
            <v>BU_Anglo American Platinum Managed Operations</v>
          </cell>
          <cell r="D352">
            <v>2024</v>
          </cell>
          <cell r="E352" t="str">
            <v>Annual</v>
          </cell>
          <cell r="F352" t="str">
            <v>Total Recordable Injury Frequency Rate (TRIFR) Employees</v>
          </cell>
          <cell r="H352" t="str">
            <v>PERCENT</v>
          </cell>
          <cell r="I352" t="str">
            <v>Percentage - percentage - (Percentage)</v>
          </cell>
          <cell r="J352" t="str">
            <v>BU</v>
          </cell>
          <cell r="K352" t="str">
            <v>Anglo American Platinum Managed Operations</v>
          </cell>
          <cell r="L352" t="str">
            <v>KIM KING</v>
          </cell>
          <cell r="M352" t="str">
            <v>FRANS MARAIS</v>
          </cell>
          <cell r="N352">
            <v>45675</v>
          </cell>
          <cell r="O352">
            <v>45902</v>
          </cell>
          <cell r="P352" t="str">
            <v>Not started</v>
          </cell>
          <cell r="Q352" t="str">
            <v>{"gri":["403-9-a-iii_2018.2"]}</v>
          </cell>
          <cell r="R352" t="str">
            <v>Safety</v>
          </cell>
          <cell r="W352" t="str">
            <v>Fatal Injury Frequency Rate</v>
          </cell>
          <cell r="X352" t="str">
            <v>{"PGM":["OnT Connected"]}</v>
          </cell>
          <cell r="Y352" t="str">
            <v>CONNECTED</v>
          </cell>
          <cell r="Z352" t="str">
            <v>Data Collection (PGM) (2024)</v>
          </cell>
          <cell r="AA352" t="str">
            <v>Fatal Injury Frequency Rate (Connected Metrics)</v>
          </cell>
        </row>
        <row r="353">
          <cell r="A353" t="str">
            <v>M9Location_Amandelbult concentrators*</v>
          </cell>
          <cell r="B353" t="str">
            <v>M9</v>
          </cell>
          <cell r="C353" t="str">
            <v>Location_Amandelbult concentrators*</v>
          </cell>
          <cell r="D353">
            <v>2024</v>
          </cell>
          <cell r="E353" t="str">
            <v>Annual</v>
          </cell>
          <cell r="F353" t="str">
            <v>LTIFR (Total LTIFR) -(excludes Amandelbult Serviœs, Mogalakwena Services, Process DivisionServices, Western Limb Distribution Centre and Eastern Limb Support)</v>
          </cell>
          <cell r="G353" t="str">
            <v>(excludes Amandelbult Serviœs, Mogalakwena Services, Process Division Services, Western Limb Distribution Centre and Eastern Limb Support)</v>
          </cell>
          <cell r="H353" t="str">
            <v>PERCENT</v>
          </cell>
          <cell r="I353" t="str">
            <v>Percentage - percentage - (Percentage)</v>
          </cell>
          <cell r="J353" t="str">
            <v>Location</v>
          </cell>
          <cell r="K353" t="str">
            <v>Amandelbult concentrators*</v>
          </cell>
          <cell r="L353" t="str">
            <v>KIM KING</v>
          </cell>
          <cell r="M353" t="str">
            <v>FRANS MARAIS</v>
          </cell>
          <cell r="N353">
            <v>45675</v>
          </cell>
          <cell r="O353">
            <v>45902</v>
          </cell>
          <cell r="P353" t="str">
            <v>Not started</v>
          </cell>
          <cell r="Q353" t="str">
            <v>{}</v>
          </cell>
          <cell r="R353" t="str">
            <v>Safety</v>
          </cell>
          <cell r="W353" t="str">
            <v>Fatal Injury Frequency Rate</v>
          </cell>
          <cell r="X353" t="str">
            <v>{"PGM":["Manual"]}</v>
          </cell>
          <cell r="Y353" t="str">
            <v>CONNECTED</v>
          </cell>
          <cell r="Z353" t="str">
            <v>Data Collection (PGM) (2024)</v>
          </cell>
          <cell r="AA353" t="str">
            <v>Fatal Injury Frequency Rate (Manual Capture)</v>
          </cell>
        </row>
        <row r="354">
          <cell r="A354" t="str">
            <v>M11Location_Unki Mine</v>
          </cell>
          <cell r="B354" t="str">
            <v>M11</v>
          </cell>
          <cell r="C354" t="str">
            <v>Location_Unki Mine</v>
          </cell>
          <cell r="D354">
            <v>2024</v>
          </cell>
          <cell r="E354" t="str">
            <v>Annual</v>
          </cell>
          <cell r="F354" t="str">
            <v>TRIFR (Total TRIFR)</v>
          </cell>
          <cell r="G354" t="str">
            <v>(excludes Amandelbult Serviœs, Mogalakwena Services, Process Division  Services, Western Limb Distribution Centre and Eastern Limb Support)</v>
          </cell>
          <cell r="H354" t="str">
            <v>PERCENT</v>
          </cell>
          <cell r="I354" t="str">
            <v>Percentage - percentage - (Percentage)</v>
          </cell>
          <cell r="J354" t="str">
            <v>Location</v>
          </cell>
          <cell r="K354" t="str">
            <v>Unki Mine</v>
          </cell>
          <cell r="L354" t="str">
            <v>KIM KING</v>
          </cell>
          <cell r="M354" t="str">
            <v>FRANS MARAIS</v>
          </cell>
          <cell r="N354">
            <v>45675</v>
          </cell>
          <cell r="O354">
            <v>45902</v>
          </cell>
          <cell r="P354" t="str">
            <v>Not started</v>
          </cell>
          <cell r="Q354" t="str">
            <v>{}</v>
          </cell>
          <cell r="R354" t="str">
            <v>Safety</v>
          </cell>
          <cell r="W354" t="str">
            <v>Fatal Injury Frequency Rate</v>
          </cell>
          <cell r="X354" t="str">
            <v>{"PGM":["Manual"]}</v>
          </cell>
          <cell r="Y354" t="str">
            <v>CONNECTED</v>
          </cell>
          <cell r="Z354" t="str">
            <v>Data Collection (PGM) (2024)</v>
          </cell>
          <cell r="AA354" t="str">
            <v>Fatal Injury Frequency Rate (Manual Capture)</v>
          </cell>
        </row>
        <row r="355">
          <cell r="A355" t="str">
            <v>M11Location_Greenfield projects"</v>
          </cell>
          <cell r="B355" t="str">
            <v>M11</v>
          </cell>
          <cell r="C355" t="str">
            <v>Location_Greenfield projects"</v>
          </cell>
          <cell r="D355">
            <v>2024</v>
          </cell>
          <cell r="E355" t="str">
            <v>Annual</v>
          </cell>
          <cell r="F355" t="str">
            <v>TRIFR (Total TRIFR)</v>
          </cell>
          <cell r="G355" t="str">
            <v>(excludes Amandelbult Serviœs, Mogalakwena Services, Process Division  Services, Western Limb Distribution Centre and Eastern Limb Support)</v>
          </cell>
          <cell r="H355" t="str">
            <v>PERCENT</v>
          </cell>
          <cell r="I355" t="str">
            <v>Percentage - percentage - (Percentage)</v>
          </cell>
          <cell r="J355" t="str">
            <v>Location</v>
          </cell>
          <cell r="K355" t="str">
            <v>Greenfield projects"</v>
          </cell>
          <cell r="L355" t="str">
            <v>KIM KING</v>
          </cell>
          <cell r="M355" t="str">
            <v>FRANS MARAIS</v>
          </cell>
          <cell r="N355">
            <v>45675</v>
          </cell>
          <cell r="O355">
            <v>45902</v>
          </cell>
          <cell r="P355" t="str">
            <v>Not started</v>
          </cell>
          <cell r="Q355" t="str">
            <v>{}</v>
          </cell>
          <cell r="R355" t="str">
            <v>Safety</v>
          </cell>
          <cell r="W355" t="str">
            <v>Fatal Injury Frequency Rate</v>
          </cell>
          <cell r="X355" t="str">
            <v>{"PGM":["Manual"]}</v>
          </cell>
          <cell r="Y355" t="str">
            <v>CONNECTED</v>
          </cell>
          <cell r="Z355" t="str">
            <v>Data Collection (PGM) (2024)</v>
          </cell>
          <cell r="AA355" t="str">
            <v>Fatal Injury Frequency Rate (Manual Capture)</v>
          </cell>
        </row>
        <row r="356">
          <cell r="A356" t="str">
            <v>M11Location_Mortimer smelter</v>
          </cell>
          <cell r="B356" t="str">
            <v>M11</v>
          </cell>
          <cell r="C356" t="str">
            <v>Location_Mortimer smelter</v>
          </cell>
          <cell r="D356">
            <v>2024</v>
          </cell>
          <cell r="E356" t="str">
            <v>Annual</v>
          </cell>
          <cell r="F356" t="str">
            <v>TRIFR (Total TRIFR)</v>
          </cell>
          <cell r="G356" t="str">
            <v>(excludes Amandelbult Serviœs, Mogalakwena Services, Process Division  Services, Western Limb Distribution Centre and Eastern Limb Support)</v>
          </cell>
          <cell r="H356" t="str">
            <v>PERCENT</v>
          </cell>
          <cell r="I356" t="str">
            <v>Percentage - percentage - (Percentage)</v>
          </cell>
          <cell r="J356" t="str">
            <v>Location</v>
          </cell>
          <cell r="K356" t="str">
            <v>Mortimer smelter</v>
          </cell>
          <cell r="L356" t="str">
            <v>KIM KING</v>
          </cell>
          <cell r="M356" t="str">
            <v>FRANS MARAIS</v>
          </cell>
          <cell r="N356">
            <v>45675</v>
          </cell>
          <cell r="O356">
            <v>45902</v>
          </cell>
          <cell r="P356" t="str">
            <v>Not started</v>
          </cell>
          <cell r="Q356" t="str">
            <v>{}</v>
          </cell>
          <cell r="R356" t="str">
            <v>Safety</v>
          </cell>
          <cell r="W356" t="str">
            <v>Fatal Injury Frequency Rate</v>
          </cell>
          <cell r="X356" t="str">
            <v>{"PGM":["Manual"]}</v>
          </cell>
          <cell r="Y356" t="str">
            <v>CONNECTED</v>
          </cell>
          <cell r="Z356" t="str">
            <v>Data Collection (PGM) (2024)</v>
          </cell>
          <cell r="AA356" t="str">
            <v>Fatal Injury Frequency Rate (Manual Capture)</v>
          </cell>
        </row>
        <row r="357">
          <cell r="A357" t="str">
            <v>M11Location_Unki smelted</v>
          </cell>
          <cell r="B357" t="str">
            <v>M11</v>
          </cell>
          <cell r="C357" t="str">
            <v>Location_Unki smelted</v>
          </cell>
          <cell r="D357">
            <v>2024</v>
          </cell>
          <cell r="E357" t="str">
            <v>Annual</v>
          </cell>
          <cell r="F357" t="str">
            <v>TRIFR (Total TRIFR)</v>
          </cell>
          <cell r="G357" t="str">
            <v>(excludes Amandelbult Serviœs, Mogalakwena Services, Process Division  Services, Western Limb Distribution Centre and Eastern Limb Support)</v>
          </cell>
          <cell r="H357" t="str">
            <v>PERCENT</v>
          </cell>
          <cell r="I357" t="str">
            <v>Percentage - percentage - (Percentage)</v>
          </cell>
          <cell r="J357" t="str">
            <v>Location</v>
          </cell>
          <cell r="K357" t="str">
            <v>Unki smelted</v>
          </cell>
          <cell r="L357" t="str">
            <v>KIM KING</v>
          </cell>
          <cell r="M357" t="str">
            <v>FRANS MARAIS</v>
          </cell>
          <cell r="N357">
            <v>45675</v>
          </cell>
          <cell r="O357">
            <v>45902</v>
          </cell>
          <cell r="P357" t="str">
            <v>Not started</v>
          </cell>
          <cell r="Q357" t="str">
            <v>{}</v>
          </cell>
          <cell r="R357" t="str">
            <v>Safety</v>
          </cell>
          <cell r="W357" t="str">
            <v>Fatal Injury Frequency Rate</v>
          </cell>
          <cell r="X357" t="str">
            <v>{"PGM":["Manual"]}</v>
          </cell>
          <cell r="Y357" t="str">
            <v>CONNECTED</v>
          </cell>
          <cell r="Z357" t="str">
            <v>Data Collection (PGM) (2024)</v>
          </cell>
          <cell r="AA357" t="str">
            <v>Fatal Injury Frequency Rate (Manual Capture)</v>
          </cell>
        </row>
        <row r="358">
          <cell r="A358" t="str">
            <v>M9Location_Mototolo Mine’</v>
          </cell>
          <cell r="B358" t="str">
            <v>M9</v>
          </cell>
          <cell r="C358" t="str">
            <v>Location_Mototolo Mine’</v>
          </cell>
          <cell r="D358">
            <v>2024</v>
          </cell>
          <cell r="E358" t="str">
            <v>Annual</v>
          </cell>
          <cell r="F358" t="str">
            <v>LTIFR (Total LTIFR) -(excludes Amandelbult Serviœs, Mogalakwena Services, Process DivisionServices, Western Limb Distribution Centre and Eastern Limb Support)</v>
          </cell>
          <cell r="G358" t="str">
            <v>(excludes Amandelbult Serviœs, Mogalakwena Services, Process Division Services, Western Limb Distribution Centre and Eastern Limb Support)</v>
          </cell>
          <cell r="H358" t="str">
            <v>PERCENT</v>
          </cell>
          <cell r="I358" t="str">
            <v>Percentage - percentage - (Percentage)</v>
          </cell>
          <cell r="J358" t="str">
            <v>Location</v>
          </cell>
          <cell r="K358" t="str">
            <v>Mototolo Mine’</v>
          </cell>
          <cell r="L358" t="str">
            <v>KIM KING</v>
          </cell>
          <cell r="M358" t="str">
            <v>FRANS MARAIS</v>
          </cell>
          <cell r="N358">
            <v>45675</v>
          </cell>
          <cell r="O358">
            <v>45902</v>
          </cell>
          <cell r="P358" t="str">
            <v>Not started</v>
          </cell>
          <cell r="Q358" t="str">
            <v>{}</v>
          </cell>
          <cell r="R358" t="str">
            <v>Safety</v>
          </cell>
          <cell r="W358" t="str">
            <v>Fatal Injury Frequency Rate</v>
          </cell>
          <cell r="X358" t="str">
            <v>{"PGM":["Manual"]}</v>
          </cell>
          <cell r="Y358" t="str">
            <v>CONNECTED</v>
          </cell>
          <cell r="Z358" t="str">
            <v>Data Collection (PGM) (2024)</v>
          </cell>
          <cell r="AA358" t="str">
            <v>Fatal Injury Frequency Rate (Manual Capture)</v>
          </cell>
        </row>
        <row r="359">
          <cell r="A359" t="str">
            <v>M9Location_Polokwane smelter</v>
          </cell>
          <cell r="B359" t="str">
            <v>M9</v>
          </cell>
          <cell r="C359" t="str">
            <v>Location_Polokwane smelter</v>
          </cell>
          <cell r="D359">
            <v>2024</v>
          </cell>
          <cell r="E359" t="str">
            <v>Annual</v>
          </cell>
          <cell r="F359" t="str">
            <v>LTIFR (Total LTIFR) -(excludes Amandelbult Serviœs, Mogalakwena Services, Process DivisionServices, Western Limb Distribution Centre and Eastern Limb Support)</v>
          </cell>
          <cell r="G359" t="str">
            <v>(excludes Amandelbult Serviœs, Mogalakwena Services, Process Division Services, Western Limb Distribution Centre and Eastern Limb Support)</v>
          </cell>
          <cell r="H359" t="str">
            <v>PERCENT</v>
          </cell>
          <cell r="I359" t="str">
            <v>Percentage - percentage - (Percentage)</v>
          </cell>
          <cell r="J359" t="str">
            <v>Location</v>
          </cell>
          <cell r="K359" t="str">
            <v>Polokwane smelter</v>
          </cell>
          <cell r="L359" t="str">
            <v>KIM KING</v>
          </cell>
          <cell r="M359" t="str">
            <v>FRANS MARAIS</v>
          </cell>
          <cell r="N359">
            <v>45675</v>
          </cell>
          <cell r="O359">
            <v>45902</v>
          </cell>
          <cell r="P359" t="str">
            <v>Not started</v>
          </cell>
          <cell r="Q359" t="str">
            <v>{}</v>
          </cell>
          <cell r="R359" t="str">
            <v>Safety</v>
          </cell>
          <cell r="W359" t="str">
            <v>Fatal Injury Frequency Rate</v>
          </cell>
          <cell r="X359" t="str">
            <v>{"PGM":["Manual"]}</v>
          </cell>
          <cell r="Y359" t="str">
            <v>CONNECTED</v>
          </cell>
          <cell r="Z359" t="str">
            <v>Data Collection (PGM) (2024)</v>
          </cell>
          <cell r="AA359" t="str">
            <v>Fatal Injury Frequency Rate (Manual Capture)</v>
          </cell>
        </row>
        <row r="360">
          <cell r="A360" t="str">
            <v>M11Location_Precious Metals Refinery</v>
          </cell>
          <cell r="B360" t="str">
            <v>M11</v>
          </cell>
          <cell r="C360" t="str">
            <v>Location_Precious Metals Refinery</v>
          </cell>
          <cell r="D360">
            <v>2024</v>
          </cell>
          <cell r="E360" t="str">
            <v>Annual</v>
          </cell>
          <cell r="F360" t="str">
            <v>TRIFR (Total TRIFR)</v>
          </cell>
          <cell r="G360" t="str">
            <v>(excludes Amandelbult Serviœs, Mogalakwena Services, Process Division  Services, Western Limb Distribution Centre and Eastern Limb Support)</v>
          </cell>
          <cell r="H360" t="str">
            <v>PERCENT</v>
          </cell>
          <cell r="I360" t="str">
            <v>Percentage - percentage - (Percentage)</v>
          </cell>
          <cell r="J360" t="str">
            <v>Location</v>
          </cell>
          <cell r="K360" t="str">
            <v>Precious Metals Refinery</v>
          </cell>
          <cell r="L360" t="str">
            <v>KIM KING</v>
          </cell>
          <cell r="M360" t="str">
            <v>FRANS MARAIS</v>
          </cell>
          <cell r="N360">
            <v>45675</v>
          </cell>
          <cell r="O360">
            <v>45902</v>
          </cell>
          <cell r="P360" t="str">
            <v>Not started</v>
          </cell>
          <cell r="Q360" t="str">
            <v>{}</v>
          </cell>
          <cell r="R360" t="str">
            <v>Safety</v>
          </cell>
          <cell r="W360" t="str">
            <v>Fatal Injury Frequency Rate</v>
          </cell>
          <cell r="X360" t="str">
            <v>{"PGM":["Manual"]}</v>
          </cell>
          <cell r="Y360" t="str">
            <v>CONNECTED</v>
          </cell>
          <cell r="Z360" t="str">
            <v>Data Collection (PGM) (2024)</v>
          </cell>
          <cell r="AA360" t="str">
            <v>Fatal Injury Frequency Rate (Manual Capture)</v>
          </cell>
        </row>
        <row r="361">
          <cell r="A361" t="str">
            <v>M11Location_Mogalakwena Mine°</v>
          </cell>
          <cell r="B361" t="str">
            <v>M11</v>
          </cell>
          <cell r="C361" t="str">
            <v>Location_Mogalakwena Mine°</v>
          </cell>
          <cell r="D361">
            <v>2024</v>
          </cell>
          <cell r="E361" t="str">
            <v>Annual</v>
          </cell>
          <cell r="F361" t="str">
            <v>TRIFR (Total TRIFR)</v>
          </cell>
          <cell r="G361" t="str">
            <v>(excludes Amandelbult Serviœs, Mogalakwena Services, Process Division  Services, Western Limb Distribution Centre and Eastern Limb Support)</v>
          </cell>
          <cell r="H361" t="str">
            <v>PERCENT</v>
          </cell>
          <cell r="I361" t="str">
            <v>Percentage - percentage - (Percentage)</v>
          </cell>
          <cell r="J361" t="str">
            <v>Location</v>
          </cell>
          <cell r="K361" t="str">
            <v>Mogalakwena Mine°</v>
          </cell>
          <cell r="L361" t="str">
            <v>KIM KING</v>
          </cell>
          <cell r="M361" t="str">
            <v>FRANS MARAIS</v>
          </cell>
          <cell r="N361">
            <v>45675</v>
          </cell>
          <cell r="O361">
            <v>45902</v>
          </cell>
          <cell r="P361" t="str">
            <v>Not started</v>
          </cell>
          <cell r="Q361" t="str">
            <v>{}</v>
          </cell>
          <cell r="R361" t="str">
            <v>Safety</v>
          </cell>
          <cell r="W361" t="str">
            <v>Fatal Injury Frequency Rate</v>
          </cell>
          <cell r="X361" t="str">
            <v>{"PGM":["Manual"]}</v>
          </cell>
          <cell r="Y361" t="str">
            <v>CONNECTED</v>
          </cell>
          <cell r="Z361" t="str">
            <v>Data Collection (PGM) (2024)</v>
          </cell>
          <cell r="AA361" t="str">
            <v>Fatal Injury Frequency Rate (Manual Capture)</v>
          </cell>
        </row>
        <row r="362">
          <cell r="A362" t="str">
            <v>M16BU_Anglo American Platinum Managed Operations</v>
          </cell>
          <cell r="B362" t="str">
            <v>M16</v>
          </cell>
          <cell r="C362" t="str">
            <v>BU_Anglo American Platinum Managed Operations</v>
          </cell>
          <cell r="D362">
            <v>2024</v>
          </cell>
          <cell r="E362" t="str">
            <v>Annual</v>
          </cell>
          <cell r="F362" t="str">
            <v>Total Recordable Injury Frequency Rate (TRIFR) Contractors</v>
          </cell>
          <cell r="H362" t="str">
            <v>PERCENT</v>
          </cell>
          <cell r="I362" t="str">
            <v>Percentage - percentage - (Percentage)</v>
          </cell>
          <cell r="J362" t="str">
            <v>BU</v>
          </cell>
          <cell r="K362" t="str">
            <v>Anglo American Platinum Managed Operations</v>
          </cell>
          <cell r="L362" t="str">
            <v>KIM KING</v>
          </cell>
          <cell r="M362" t="str">
            <v>FRANS MARAIS</v>
          </cell>
          <cell r="N362">
            <v>45675</v>
          </cell>
          <cell r="O362">
            <v>45902</v>
          </cell>
          <cell r="P362" t="str">
            <v>Not started</v>
          </cell>
          <cell r="Q362" t="str">
            <v>{"gri":["403-9-a-iii_2018.2"]}</v>
          </cell>
          <cell r="R362" t="str">
            <v>Safety</v>
          </cell>
          <cell r="W362" t="str">
            <v>Fatal Injury Frequency Rate</v>
          </cell>
          <cell r="X362" t="str">
            <v>{"PGM":["OnT Connected"]}</v>
          </cell>
          <cell r="Y362" t="str">
            <v>CONNECTED</v>
          </cell>
          <cell r="Z362" t="str">
            <v>Data Collection (PGM) (2024)</v>
          </cell>
          <cell r="AA362" t="str">
            <v>Fatal Injury Frequency Rate (Connected Metrics)</v>
          </cell>
        </row>
        <row r="363">
          <cell r="A363" t="str">
            <v>M11Location_ACP</v>
          </cell>
          <cell r="B363" t="str">
            <v>M11</v>
          </cell>
          <cell r="C363" t="str">
            <v>Location_ACP</v>
          </cell>
          <cell r="D363">
            <v>2024</v>
          </cell>
          <cell r="E363" t="str">
            <v>Annual</v>
          </cell>
          <cell r="F363" t="str">
            <v>TRIFR (Total TRIFR)</v>
          </cell>
          <cell r="G363" t="str">
            <v>(excludes Amandelbult Serviœs, Mogalakwena Services, Process Division  Services, Western Limb Distribution Centre and Eastern Limb Support)</v>
          </cell>
          <cell r="H363" t="str">
            <v>PERCENT</v>
          </cell>
          <cell r="I363" t="str">
            <v>Percentage - percentage - (Percentage)</v>
          </cell>
          <cell r="J363" t="str">
            <v>Location</v>
          </cell>
          <cell r="K363" t="str">
            <v>ACP</v>
          </cell>
          <cell r="L363" t="str">
            <v>KIM KING</v>
          </cell>
          <cell r="M363" t="str">
            <v>FRANS MARAIS</v>
          </cell>
          <cell r="N363">
            <v>45675</v>
          </cell>
          <cell r="O363">
            <v>45902</v>
          </cell>
          <cell r="P363" t="str">
            <v>Not started</v>
          </cell>
          <cell r="Q363" t="str">
            <v>{}</v>
          </cell>
          <cell r="R363" t="str">
            <v>Safety</v>
          </cell>
          <cell r="W363" t="str">
            <v>Fatal Injury Frequency Rate</v>
          </cell>
          <cell r="X363" t="str">
            <v>{"PGM":["Manual"]}</v>
          </cell>
          <cell r="Y363" t="str">
            <v>CONNECTED</v>
          </cell>
          <cell r="Z363" t="str">
            <v>Data Collection (PGM) (2024)</v>
          </cell>
          <cell r="AA363" t="str">
            <v>Fatal Injury Frequency Rate (Manual Capture)</v>
          </cell>
        </row>
        <row r="364">
          <cell r="A364" t="str">
            <v>M11Location_Dishaba mine</v>
          </cell>
          <cell r="B364" t="str">
            <v>M11</v>
          </cell>
          <cell r="C364" t="str">
            <v>Location_Dishaba mine</v>
          </cell>
          <cell r="D364">
            <v>2024</v>
          </cell>
          <cell r="E364" t="str">
            <v>Annual</v>
          </cell>
          <cell r="F364" t="str">
            <v>TRIFR (Total TRIFR)</v>
          </cell>
          <cell r="G364" t="str">
            <v>(excludes Amandelbult Serviœs, Mogalakwena Services, Process Division  Services, Western Limb Distribution Centre and Eastern Limb Support)</v>
          </cell>
          <cell r="H364" t="str">
            <v>PERCENT</v>
          </cell>
          <cell r="I364" t="str">
            <v>Percentage - percentage - (Percentage)</v>
          </cell>
          <cell r="J364" t="str">
            <v>Location</v>
          </cell>
          <cell r="K364" t="str">
            <v>Dishaba mine</v>
          </cell>
          <cell r="L364" t="str">
            <v>KIM KING</v>
          </cell>
          <cell r="M364" t="str">
            <v>FRANS MARAIS</v>
          </cell>
          <cell r="N364">
            <v>45675</v>
          </cell>
          <cell r="O364">
            <v>45902</v>
          </cell>
          <cell r="P364" t="str">
            <v>Not started</v>
          </cell>
          <cell r="Q364" t="str">
            <v>{}</v>
          </cell>
          <cell r="R364" t="str">
            <v>Safety</v>
          </cell>
          <cell r="W364" t="str">
            <v>Fatal Injury Frequency Rate</v>
          </cell>
          <cell r="X364" t="str">
            <v>{"PGM":["Manual"]}</v>
          </cell>
          <cell r="Y364" t="str">
            <v>CONNECTED</v>
          </cell>
          <cell r="Z364" t="str">
            <v>Data Collection (PGM) (2024)</v>
          </cell>
          <cell r="AA364" t="str">
            <v>Fatal Injury Frequency Rate (Manual Capture)</v>
          </cell>
        </row>
        <row r="365">
          <cell r="A365" t="str">
            <v>M10BU_Anglo American Platinum Managed Operations</v>
          </cell>
          <cell r="B365" t="str">
            <v>M10</v>
          </cell>
          <cell r="C365" t="str">
            <v>BU_Anglo American Platinum Managed Operations</v>
          </cell>
          <cell r="D365">
            <v>2024</v>
          </cell>
          <cell r="E365" t="str">
            <v>Annual</v>
          </cell>
          <cell r="F365" t="str">
            <v>LTIFR (Total LTIFR)</v>
          </cell>
          <cell r="H365" t="str">
            <v>PERCENT</v>
          </cell>
          <cell r="I365" t="str">
            <v>Percentage - percentage - (Percentage)</v>
          </cell>
          <cell r="J365" t="str">
            <v>BU</v>
          </cell>
          <cell r="K365" t="str">
            <v>Anglo American Platinum Managed Operations</v>
          </cell>
          <cell r="L365" t="str">
            <v>KIM KING</v>
          </cell>
          <cell r="M365" t="str">
            <v>FRANS MARAIS</v>
          </cell>
          <cell r="N365">
            <v>45675</v>
          </cell>
          <cell r="O365">
            <v>45902</v>
          </cell>
          <cell r="P365" t="str">
            <v>Not started</v>
          </cell>
          <cell r="Q365" t="str">
            <v>{}</v>
          </cell>
          <cell r="R365" t="str">
            <v>Safety</v>
          </cell>
          <cell r="W365" t="str">
            <v>Fatal Injury Frequency Rate</v>
          </cell>
          <cell r="X365" t="str">
            <v>{"PGM":["OnT Connected"]}</v>
          </cell>
          <cell r="Y365" t="str">
            <v>CONNECTED</v>
          </cell>
          <cell r="Z365" t="str">
            <v>Data Collection (PGM) (2024)</v>
          </cell>
          <cell r="AA365" t="str">
            <v>Fatal Injury Frequency Rate (Connected Metrics)</v>
          </cell>
        </row>
        <row r="366">
          <cell r="A366" t="str">
            <v>M21Risk Factors_Subsidence or Caving</v>
          </cell>
          <cell r="B366" t="str">
            <v>M21</v>
          </cell>
          <cell r="C366" t="str">
            <v>Risk Factors_Subsidence or Caving</v>
          </cell>
          <cell r="D366">
            <v>2024</v>
          </cell>
          <cell r="E366" t="str">
            <v>Annual</v>
          </cell>
          <cell r="F366" t="str">
            <v>Fatal Incident Data - Employee (By Risk Category)</v>
          </cell>
          <cell r="H366" t="str">
            <v>NUMBER</v>
          </cell>
          <cell r="I366" t="str">
            <v>Number</v>
          </cell>
          <cell r="J366" t="str">
            <v>Risk Factors</v>
          </cell>
          <cell r="K366" t="str">
            <v>Subsidence or Caving</v>
          </cell>
          <cell r="L366" t="str">
            <v>KIM KING</v>
          </cell>
          <cell r="M366" t="str">
            <v>FRANS MARAIS</v>
          </cell>
          <cell r="N366">
            <v>45675</v>
          </cell>
          <cell r="O366">
            <v>45902</v>
          </cell>
          <cell r="P366" t="str">
            <v>Not started</v>
          </cell>
          <cell r="Q366" t="str">
            <v>{}</v>
          </cell>
          <cell r="R366" t="str">
            <v>Safety</v>
          </cell>
          <cell r="W366" t="str">
            <v>Fatal incident data (AAplc) / Work-related loss of life employee agencies</v>
          </cell>
          <cell r="X366" t="str">
            <v>{"PGM":[]}</v>
          </cell>
          <cell r="Y366" t="str">
            <v>CONNECTED</v>
          </cell>
          <cell r="Z366" t="str">
            <v>Data Collection (PGM) (2024)</v>
          </cell>
          <cell r="AA366" t="str">
            <v>Fatal incident data (AAplc) / Work-related loss of life employee agencies (Manual Capture)</v>
          </cell>
        </row>
        <row r="367">
          <cell r="A367" t="str">
            <v>M21Risk Factors_Other</v>
          </cell>
          <cell r="B367" t="str">
            <v>M21</v>
          </cell>
          <cell r="C367" t="str">
            <v>Risk Factors_Other</v>
          </cell>
          <cell r="D367">
            <v>2024</v>
          </cell>
          <cell r="E367" t="str">
            <v>Annual</v>
          </cell>
          <cell r="F367" t="str">
            <v>Fatal Incident Data - Employee (By Risk Category)</v>
          </cell>
          <cell r="H367" t="str">
            <v>NUMBER</v>
          </cell>
          <cell r="I367" t="str">
            <v>Number</v>
          </cell>
          <cell r="J367" t="str">
            <v>Risk Factors</v>
          </cell>
          <cell r="K367" t="str">
            <v>Other</v>
          </cell>
          <cell r="L367" t="str">
            <v>KIM KING</v>
          </cell>
          <cell r="M367" t="str">
            <v>FRANS MARAIS</v>
          </cell>
          <cell r="N367">
            <v>45675</v>
          </cell>
          <cell r="O367">
            <v>45902</v>
          </cell>
          <cell r="P367" t="str">
            <v>Not started</v>
          </cell>
          <cell r="Q367" t="str">
            <v>{}</v>
          </cell>
          <cell r="R367" t="str">
            <v>Safety</v>
          </cell>
          <cell r="W367" t="str">
            <v>Fatal incident data (AAplc) / Work-related loss of life employee agencies</v>
          </cell>
          <cell r="X367" t="str">
            <v>{"PGM":[]}</v>
          </cell>
          <cell r="Y367" t="str">
            <v>CONNECTED</v>
          </cell>
          <cell r="Z367" t="str">
            <v>Data Collection (PGM) (2024)</v>
          </cell>
          <cell r="AA367" t="str">
            <v>Fatal incident data (AAplc) / Work-related loss of life employee agencies (Manual Capture)</v>
          </cell>
        </row>
        <row r="368">
          <cell r="A368" t="str">
            <v>M20Risk Factors_Uncontrolled Release of Energy</v>
          </cell>
          <cell r="B368" t="str">
            <v>M20</v>
          </cell>
          <cell r="C368" t="str">
            <v>Risk Factors_Uncontrolled Release of Energy</v>
          </cell>
          <cell r="D368">
            <v>2024</v>
          </cell>
          <cell r="E368" t="str">
            <v>Annual</v>
          </cell>
          <cell r="F368" t="str">
            <v>Fatal Incident Data - Contractor (By Risk Category)</v>
          </cell>
          <cell r="H368" t="str">
            <v>NUMBER</v>
          </cell>
          <cell r="I368" t="str">
            <v>Number</v>
          </cell>
          <cell r="J368" t="str">
            <v>Risk Factors</v>
          </cell>
          <cell r="K368" t="str">
            <v>Uncontrolled Release of Energy</v>
          </cell>
          <cell r="L368" t="str">
            <v>KIM KING</v>
          </cell>
          <cell r="M368" t="str">
            <v>FRANS MARAIS</v>
          </cell>
          <cell r="N368">
            <v>45675</v>
          </cell>
          <cell r="O368">
            <v>45902</v>
          </cell>
          <cell r="P368" t="str">
            <v>Not started</v>
          </cell>
          <cell r="Q368" t="str">
            <v>{}</v>
          </cell>
          <cell r="R368" t="str">
            <v>Safety</v>
          </cell>
          <cell r="W368" t="str">
            <v>Fatal incident data (AAplc) / Work-related loss of life employee agencies</v>
          </cell>
          <cell r="X368" t="str">
            <v>{"PGM":[]}</v>
          </cell>
          <cell r="Y368" t="str">
            <v>CONNECTED</v>
          </cell>
          <cell r="Z368" t="str">
            <v>Data Collection (PGM) (2024)</v>
          </cell>
          <cell r="AA368" t="str">
            <v>Fatal incident data (AAplc) / Work-related loss of life employee agencies (Manual Capture)</v>
          </cell>
        </row>
        <row r="369">
          <cell r="A369" t="str">
            <v>M21Risk Factors_Assault / Violence &amp; Crime</v>
          </cell>
          <cell r="B369" t="str">
            <v>M21</v>
          </cell>
          <cell r="C369" t="str">
            <v>Risk Factors_Assault / Violence &amp; Crime</v>
          </cell>
          <cell r="D369">
            <v>2024</v>
          </cell>
          <cell r="E369" t="str">
            <v>Annual</v>
          </cell>
          <cell r="F369" t="str">
            <v>Fatal Incident Data - Employee (By Risk Category)</v>
          </cell>
          <cell r="H369" t="str">
            <v>NUMBER</v>
          </cell>
          <cell r="I369" t="str">
            <v>Number</v>
          </cell>
          <cell r="J369" t="str">
            <v>Risk Factors</v>
          </cell>
          <cell r="K369" t="str">
            <v>Assault / Violence &amp; Crime</v>
          </cell>
          <cell r="L369" t="str">
            <v>KIM KING</v>
          </cell>
          <cell r="M369" t="str">
            <v>FRANS MARAIS</v>
          </cell>
          <cell r="N369">
            <v>45675</v>
          </cell>
          <cell r="O369">
            <v>45902</v>
          </cell>
          <cell r="P369" t="str">
            <v>Not started</v>
          </cell>
          <cell r="Q369" t="str">
            <v>{}</v>
          </cell>
          <cell r="R369" t="str">
            <v>Safety</v>
          </cell>
          <cell r="W369" t="str">
            <v>Fatal incident data (AAplc) / Work-related loss of life employee agencies</v>
          </cell>
          <cell r="X369" t="str">
            <v>{"PGM":[]}</v>
          </cell>
          <cell r="Y369" t="str">
            <v>CONNECTED</v>
          </cell>
          <cell r="Z369" t="str">
            <v>Data Collection (PGM) (2024)</v>
          </cell>
          <cell r="AA369" t="str">
            <v>Fatal incident data (AAplc) / Work-related loss of life employee agencies (Manual Capture)</v>
          </cell>
        </row>
        <row r="370">
          <cell r="A370" t="str">
            <v>M20Risk Factors_Assault / Violence &amp; Crime</v>
          </cell>
          <cell r="B370" t="str">
            <v>M20</v>
          </cell>
          <cell r="C370" t="str">
            <v>Risk Factors_Assault / Violence &amp; Crime</v>
          </cell>
          <cell r="D370">
            <v>2024</v>
          </cell>
          <cell r="E370" t="str">
            <v>Annual</v>
          </cell>
          <cell r="F370" t="str">
            <v>Fatal Incident Data - Contractor (By Risk Category)</v>
          </cell>
          <cell r="H370" t="str">
            <v>NUMBER</v>
          </cell>
          <cell r="I370" t="str">
            <v>Number</v>
          </cell>
          <cell r="J370" t="str">
            <v>Risk Factors</v>
          </cell>
          <cell r="K370" t="str">
            <v>Assault / Violence &amp; Crime</v>
          </cell>
          <cell r="L370" t="str">
            <v>KIM KING</v>
          </cell>
          <cell r="M370" t="str">
            <v>FRANS MARAIS</v>
          </cell>
          <cell r="N370">
            <v>45675</v>
          </cell>
          <cell r="O370">
            <v>45902</v>
          </cell>
          <cell r="P370" t="str">
            <v>Not started</v>
          </cell>
          <cell r="Q370" t="str">
            <v>{}</v>
          </cell>
          <cell r="R370" t="str">
            <v>Safety</v>
          </cell>
          <cell r="W370" t="str">
            <v>Fatal incident data (AAplc) / Work-related loss of life employee agencies</v>
          </cell>
          <cell r="X370" t="str">
            <v>{"PGM":[]}</v>
          </cell>
          <cell r="Y370" t="str">
            <v>CONNECTED</v>
          </cell>
          <cell r="Z370" t="str">
            <v>Data Collection (PGM) (2024)</v>
          </cell>
          <cell r="AA370" t="str">
            <v>Fatal incident data (AAplc) / Work-related loss of life employee agencies (Manual Capture)</v>
          </cell>
        </row>
        <row r="371">
          <cell r="A371" t="str">
            <v>M21Risk Factors_Slip / Trip &amp; Fall</v>
          </cell>
          <cell r="B371" t="str">
            <v>M21</v>
          </cell>
          <cell r="C371" t="str">
            <v>Risk Factors_Slip / Trip &amp; Fall</v>
          </cell>
          <cell r="D371">
            <v>2024</v>
          </cell>
          <cell r="E371" t="str">
            <v>Annual</v>
          </cell>
          <cell r="F371" t="str">
            <v>Fatal Incident Data - Employee (By Risk Category)</v>
          </cell>
          <cell r="H371" t="str">
            <v>NUMBER</v>
          </cell>
          <cell r="I371" t="str">
            <v>Number</v>
          </cell>
          <cell r="J371" t="str">
            <v>Risk Factors</v>
          </cell>
          <cell r="K371" t="str">
            <v>Slip / Trip &amp; Fall</v>
          </cell>
          <cell r="L371" t="str">
            <v>KIM KING</v>
          </cell>
          <cell r="M371" t="str">
            <v>FRANS MARAIS</v>
          </cell>
          <cell r="N371">
            <v>45675</v>
          </cell>
          <cell r="O371">
            <v>45902</v>
          </cell>
          <cell r="P371" t="str">
            <v>Not started</v>
          </cell>
          <cell r="Q371" t="str">
            <v>{}</v>
          </cell>
          <cell r="R371" t="str">
            <v>Safety</v>
          </cell>
          <cell r="W371" t="str">
            <v>Fatal incident data (AAplc) / Work-related loss of life employee agencies</v>
          </cell>
          <cell r="X371" t="str">
            <v>{"PGM":[]}</v>
          </cell>
          <cell r="Y371" t="str">
            <v>CONNECTED</v>
          </cell>
          <cell r="Z371" t="str">
            <v>Data Collection (PGM) (2024)</v>
          </cell>
          <cell r="AA371" t="str">
            <v>Fatal incident data (AAplc) / Work-related loss of life employee agencies (Manual Capture)</v>
          </cell>
        </row>
        <row r="372">
          <cell r="A372" t="str">
            <v>M20Risk Factors_Mobile Equipment</v>
          </cell>
          <cell r="B372" t="str">
            <v>M20</v>
          </cell>
          <cell r="C372" t="str">
            <v>Risk Factors_Mobile Equipment</v>
          </cell>
          <cell r="D372">
            <v>2024</v>
          </cell>
          <cell r="E372" t="str">
            <v>Annual</v>
          </cell>
          <cell r="F372" t="str">
            <v>Fatal Incident Data - Contractor (By Risk Category)</v>
          </cell>
          <cell r="H372" t="str">
            <v>NUMBER</v>
          </cell>
          <cell r="I372" t="str">
            <v>Number</v>
          </cell>
          <cell r="J372" t="str">
            <v>Risk Factors</v>
          </cell>
          <cell r="K372" t="str">
            <v>Mobile Equipment</v>
          </cell>
          <cell r="L372" t="str">
            <v>KIM KING</v>
          </cell>
          <cell r="M372" t="str">
            <v>FRANS MARAIS</v>
          </cell>
          <cell r="N372">
            <v>45675</v>
          </cell>
          <cell r="O372">
            <v>45902</v>
          </cell>
          <cell r="P372" t="str">
            <v>Not started</v>
          </cell>
          <cell r="Q372" t="str">
            <v>{}</v>
          </cell>
          <cell r="R372" t="str">
            <v>Safety</v>
          </cell>
          <cell r="W372" t="str">
            <v>Fatal incident data (AAplc) / Work-related loss of life employee agencies</v>
          </cell>
          <cell r="X372" t="str">
            <v>{"PGM":[]}</v>
          </cell>
          <cell r="Y372" t="str">
            <v>CONNECTED</v>
          </cell>
          <cell r="Z372" t="str">
            <v>Data Collection (PGM) (2024)</v>
          </cell>
          <cell r="AA372" t="str">
            <v>Fatal incident data (AAplc) / Work-related loss of life employee agencies (Manual Capture)</v>
          </cell>
        </row>
        <row r="373">
          <cell r="A373" t="str">
            <v>M20Risk Factors_Harmful Substances &amp; Environments</v>
          </cell>
          <cell r="B373" t="str">
            <v>M20</v>
          </cell>
          <cell r="C373" t="str">
            <v>Risk Factors_Harmful Substances &amp; Environments</v>
          </cell>
          <cell r="D373">
            <v>2024</v>
          </cell>
          <cell r="E373" t="str">
            <v>Annual</v>
          </cell>
          <cell r="F373" t="str">
            <v>Fatal Incident Data - Contractor (By Risk Category)</v>
          </cell>
          <cell r="H373" t="str">
            <v>NUMBER</v>
          </cell>
          <cell r="I373" t="str">
            <v>Number</v>
          </cell>
          <cell r="J373" t="str">
            <v>Risk Factors</v>
          </cell>
          <cell r="K373" t="str">
            <v>Harmful Substances &amp; Environments</v>
          </cell>
          <cell r="L373" t="str">
            <v>KIM KING</v>
          </cell>
          <cell r="M373" t="str">
            <v>FRANS MARAIS</v>
          </cell>
          <cell r="N373">
            <v>45675</v>
          </cell>
          <cell r="O373">
            <v>45902</v>
          </cell>
          <cell r="P373" t="str">
            <v>Not started</v>
          </cell>
          <cell r="Q373" t="str">
            <v>{}</v>
          </cell>
          <cell r="R373" t="str">
            <v>Safety</v>
          </cell>
          <cell r="W373" t="str">
            <v>Fatal incident data (AAplc) / Work-related loss of life employee agencies</v>
          </cell>
          <cell r="X373" t="str">
            <v>{"PGM":[]}</v>
          </cell>
          <cell r="Y373" t="str">
            <v>CONNECTED</v>
          </cell>
          <cell r="Z373" t="str">
            <v>Data Collection (PGM) (2024)</v>
          </cell>
          <cell r="AA373" t="str">
            <v>Fatal incident data (AAplc) / Work-related loss of life employee agencies (Manual Capture)</v>
          </cell>
        </row>
        <row r="374">
          <cell r="A374" t="str">
            <v>M20Risk Factors_Explosives Management</v>
          </cell>
          <cell r="B374" t="str">
            <v>M20</v>
          </cell>
          <cell r="C374" t="str">
            <v>Risk Factors_Explosives Management</v>
          </cell>
          <cell r="D374">
            <v>2024</v>
          </cell>
          <cell r="E374" t="str">
            <v>Annual</v>
          </cell>
          <cell r="F374" t="str">
            <v>Fatal Incident Data - Contractor (By Risk Category)</v>
          </cell>
          <cell r="H374" t="str">
            <v>NUMBER</v>
          </cell>
          <cell r="I374" t="str">
            <v>Number</v>
          </cell>
          <cell r="J374" t="str">
            <v>Risk Factors</v>
          </cell>
          <cell r="K374" t="str">
            <v>Explosives Management</v>
          </cell>
          <cell r="L374" t="str">
            <v>KIM KING</v>
          </cell>
          <cell r="M374" t="str">
            <v>FRANS MARAIS</v>
          </cell>
          <cell r="N374">
            <v>45675</v>
          </cell>
          <cell r="O374">
            <v>45902</v>
          </cell>
          <cell r="P374" t="str">
            <v>Not started</v>
          </cell>
          <cell r="Q374" t="str">
            <v>{}</v>
          </cell>
          <cell r="R374" t="str">
            <v>Safety</v>
          </cell>
          <cell r="W374" t="str">
            <v>Fatal incident data (AAplc) / Work-related loss of life employee agencies</v>
          </cell>
          <cell r="X374" t="str">
            <v>{"PGM":[]}</v>
          </cell>
          <cell r="Y374" t="str">
            <v>CONNECTED</v>
          </cell>
          <cell r="Z374" t="str">
            <v>Data Collection (PGM) (2024)</v>
          </cell>
          <cell r="AA374" t="str">
            <v>Fatal incident data (AAplc) / Work-related loss of life employee agencies (Manual Capture)</v>
          </cell>
        </row>
        <row r="375">
          <cell r="A375" t="str">
            <v>M21Risk Factors_Falling or Dropped Objects</v>
          </cell>
          <cell r="B375" t="str">
            <v>M21</v>
          </cell>
          <cell r="C375" t="str">
            <v>Risk Factors_Falling or Dropped Objects</v>
          </cell>
          <cell r="D375">
            <v>2024</v>
          </cell>
          <cell r="E375" t="str">
            <v>Annual</v>
          </cell>
          <cell r="F375" t="str">
            <v>Fatal Incident Data - Employee (By Risk Category)</v>
          </cell>
          <cell r="H375" t="str">
            <v>NUMBER</v>
          </cell>
          <cell r="I375" t="str">
            <v>Number</v>
          </cell>
          <cell r="J375" t="str">
            <v>Risk Factors</v>
          </cell>
          <cell r="K375" t="str">
            <v>Falling or Dropped Objects</v>
          </cell>
          <cell r="L375" t="str">
            <v>KIM KING</v>
          </cell>
          <cell r="M375" t="str">
            <v>FRANS MARAIS</v>
          </cell>
          <cell r="N375">
            <v>45675</v>
          </cell>
          <cell r="O375">
            <v>45902</v>
          </cell>
          <cell r="P375" t="str">
            <v>Not started</v>
          </cell>
          <cell r="Q375" t="str">
            <v>{}</v>
          </cell>
          <cell r="R375" t="str">
            <v>Safety</v>
          </cell>
          <cell r="W375" t="str">
            <v>Fatal incident data (AAplc) / Work-related loss of life employee agencies</v>
          </cell>
          <cell r="X375" t="str">
            <v>{"PGM":[]}</v>
          </cell>
          <cell r="Y375" t="str">
            <v>CONNECTED</v>
          </cell>
          <cell r="Z375" t="str">
            <v>Data Collection (PGM) (2024)</v>
          </cell>
          <cell r="AA375" t="str">
            <v>Fatal incident data (AAplc) / Work-related loss of life employee agencies (Manual Capture)</v>
          </cell>
        </row>
        <row r="376">
          <cell r="A376" t="str">
            <v>M21Risk Factors_Fire or Explosion</v>
          </cell>
          <cell r="B376" t="str">
            <v>M21</v>
          </cell>
          <cell r="C376" t="str">
            <v>Risk Factors_Fire or Explosion</v>
          </cell>
          <cell r="D376">
            <v>2024</v>
          </cell>
          <cell r="E376" t="str">
            <v>Annual</v>
          </cell>
          <cell r="F376" t="str">
            <v>Fatal Incident Data - Employee (By Risk Category)</v>
          </cell>
          <cell r="H376" t="str">
            <v>NUMBER</v>
          </cell>
          <cell r="I376" t="str">
            <v>Number</v>
          </cell>
          <cell r="J376" t="str">
            <v>Risk Factors</v>
          </cell>
          <cell r="K376" t="str">
            <v>Fire or Explosion</v>
          </cell>
          <cell r="L376" t="str">
            <v>KIM KING</v>
          </cell>
          <cell r="M376" t="str">
            <v>FRANS MARAIS</v>
          </cell>
          <cell r="N376">
            <v>45675</v>
          </cell>
          <cell r="O376">
            <v>45902</v>
          </cell>
          <cell r="P376" t="str">
            <v>Not started</v>
          </cell>
          <cell r="Q376" t="str">
            <v>{}</v>
          </cell>
          <cell r="R376" t="str">
            <v>Safety</v>
          </cell>
          <cell r="W376" t="str">
            <v>Fatal incident data (AAplc) / Work-related loss of life employee agencies</v>
          </cell>
          <cell r="X376" t="str">
            <v>{"PGM":[]}</v>
          </cell>
          <cell r="Y376" t="str">
            <v>CONNECTED</v>
          </cell>
          <cell r="Z376" t="str">
            <v>Data Collection (PGM) (2024)</v>
          </cell>
          <cell r="AA376" t="str">
            <v>Fatal incident data (AAplc) / Work-related loss of life employee agencies (Manual Capture)</v>
          </cell>
        </row>
        <row r="377">
          <cell r="A377" t="str">
            <v>M20Risk Factors_Moving Machinery</v>
          </cell>
          <cell r="B377" t="str">
            <v>M20</v>
          </cell>
          <cell r="C377" t="str">
            <v>Risk Factors_Moving Machinery</v>
          </cell>
          <cell r="D377">
            <v>2024</v>
          </cell>
          <cell r="E377" t="str">
            <v>Annual</v>
          </cell>
          <cell r="F377" t="str">
            <v>Fatal Incident Data - Contractor (By Risk Category)</v>
          </cell>
          <cell r="H377" t="str">
            <v>NUMBER</v>
          </cell>
          <cell r="I377" t="str">
            <v>Number</v>
          </cell>
          <cell r="J377" t="str">
            <v>Risk Factors</v>
          </cell>
          <cell r="K377" t="str">
            <v>Moving Machinery</v>
          </cell>
          <cell r="L377" t="str">
            <v>KIM KING</v>
          </cell>
          <cell r="M377" t="str">
            <v>FRANS MARAIS</v>
          </cell>
          <cell r="N377">
            <v>45675</v>
          </cell>
          <cell r="O377">
            <v>45902</v>
          </cell>
          <cell r="P377" t="str">
            <v>Not started</v>
          </cell>
          <cell r="Q377" t="str">
            <v>{}</v>
          </cell>
          <cell r="R377" t="str">
            <v>Safety</v>
          </cell>
          <cell r="W377" t="str">
            <v>Fatal incident data (AAplc) / Work-related loss of life employee agencies</v>
          </cell>
          <cell r="X377" t="str">
            <v>{"PGM":[]}</v>
          </cell>
          <cell r="Y377" t="str">
            <v>CONNECTED</v>
          </cell>
          <cell r="Z377" t="str">
            <v>Data Collection (PGM) (2024)</v>
          </cell>
          <cell r="AA377" t="str">
            <v>Fatal incident data (AAplc) / Work-related loss of life employee agencies (Manual Capture)</v>
          </cell>
        </row>
        <row r="378">
          <cell r="A378" t="str">
            <v>M20Risk Factors_Other</v>
          </cell>
          <cell r="B378" t="str">
            <v>M20</v>
          </cell>
          <cell r="C378" t="str">
            <v>Risk Factors_Other</v>
          </cell>
          <cell r="D378">
            <v>2024</v>
          </cell>
          <cell r="E378" t="str">
            <v>Annual</v>
          </cell>
          <cell r="F378" t="str">
            <v>Fatal Incident Data - Contractor (By Risk Category)</v>
          </cell>
          <cell r="H378" t="str">
            <v>NUMBER</v>
          </cell>
          <cell r="I378" t="str">
            <v>Number</v>
          </cell>
          <cell r="J378" t="str">
            <v>Risk Factors</v>
          </cell>
          <cell r="K378" t="str">
            <v>Other</v>
          </cell>
          <cell r="L378" t="str">
            <v>KIM KING</v>
          </cell>
          <cell r="M378" t="str">
            <v>FRANS MARAIS</v>
          </cell>
          <cell r="N378">
            <v>45675</v>
          </cell>
          <cell r="O378">
            <v>45902</v>
          </cell>
          <cell r="P378" t="str">
            <v>Not started</v>
          </cell>
          <cell r="Q378" t="str">
            <v>{}</v>
          </cell>
          <cell r="R378" t="str">
            <v>Safety</v>
          </cell>
          <cell r="W378" t="str">
            <v>Fatal incident data (AAplc) / Work-related loss of life employee agencies</v>
          </cell>
          <cell r="X378" t="str">
            <v>{"PGM":[]}</v>
          </cell>
          <cell r="Y378" t="str">
            <v>CONNECTED</v>
          </cell>
          <cell r="Z378" t="str">
            <v>Data Collection (PGM) (2024)</v>
          </cell>
          <cell r="AA378" t="str">
            <v>Fatal incident data (AAplc) / Work-related loss of life employee agencies (Manual Capture)</v>
          </cell>
        </row>
        <row r="379">
          <cell r="A379" t="str">
            <v>M20Risk Factors_Slip / Trip &amp; Fall</v>
          </cell>
          <cell r="B379" t="str">
            <v>M20</v>
          </cell>
          <cell r="C379" t="str">
            <v>Risk Factors_Slip / Trip &amp; Fall</v>
          </cell>
          <cell r="D379">
            <v>2024</v>
          </cell>
          <cell r="E379" t="str">
            <v>Annual</v>
          </cell>
          <cell r="F379" t="str">
            <v>Fatal Incident Data - Contractor (By Risk Category)</v>
          </cell>
          <cell r="H379" t="str">
            <v>NUMBER</v>
          </cell>
          <cell r="I379" t="str">
            <v>Number</v>
          </cell>
          <cell r="J379" t="str">
            <v>Risk Factors</v>
          </cell>
          <cell r="K379" t="str">
            <v>Slip / Trip &amp; Fall</v>
          </cell>
          <cell r="L379" t="str">
            <v>KIM KING</v>
          </cell>
          <cell r="M379" t="str">
            <v>FRANS MARAIS</v>
          </cell>
          <cell r="N379">
            <v>45675</v>
          </cell>
          <cell r="O379">
            <v>45902</v>
          </cell>
          <cell r="P379" t="str">
            <v>Not started</v>
          </cell>
          <cell r="Q379" t="str">
            <v>{}</v>
          </cell>
          <cell r="R379" t="str">
            <v>Safety</v>
          </cell>
          <cell r="W379" t="str">
            <v>Fatal incident data (AAplc) / Work-related loss of life employee agencies</v>
          </cell>
          <cell r="X379" t="str">
            <v>{"PGM":[]}</v>
          </cell>
          <cell r="Y379" t="str">
            <v>CONNECTED</v>
          </cell>
          <cell r="Z379" t="str">
            <v>Data Collection (PGM) (2024)</v>
          </cell>
          <cell r="AA379" t="str">
            <v>Fatal incident data (AAplc) / Work-related loss of life employee agencies (Manual Capture)</v>
          </cell>
        </row>
        <row r="380">
          <cell r="A380" t="str">
            <v>M21Risk Factors_Hand &amp; Power Tools</v>
          </cell>
          <cell r="B380" t="str">
            <v>M21</v>
          </cell>
          <cell r="C380" t="str">
            <v>Risk Factors_Hand &amp; Power Tools</v>
          </cell>
          <cell r="D380">
            <v>2024</v>
          </cell>
          <cell r="E380" t="str">
            <v>Annual</v>
          </cell>
          <cell r="F380" t="str">
            <v>Fatal Incident Data - Employee (By Risk Category)</v>
          </cell>
          <cell r="H380" t="str">
            <v>NUMBER</v>
          </cell>
          <cell r="I380" t="str">
            <v>Number</v>
          </cell>
          <cell r="J380" t="str">
            <v>Risk Factors</v>
          </cell>
          <cell r="K380" t="str">
            <v>Hand &amp; Power Tools</v>
          </cell>
          <cell r="L380" t="str">
            <v>KIM KING</v>
          </cell>
          <cell r="M380" t="str">
            <v>FRANS MARAIS</v>
          </cell>
          <cell r="N380">
            <v>45675</v>
          </cell>
          <cell r="O380">
            <v>45902</v>
          </cell>
          <cell r="P380" t="str">
            <v>Not started</v>
          </cell>
          <cell r="Q380" t="str">
            <v>{}</v>
          </cell>
          <cell r="R380" t="str">
            <v>Safety</v>
          </cell>
          <cell r="W380" t="str">
            <v>Fatal incident data (AAplc) / Work-related loss of life employee agencies</v>
          </cell>
          <cell r="X380" t="str">
            <v>{"PGM":[]}</v>
          </cell>
          <cell r="Y380" t="str">
            <v>CONNECTED</v>
          </cell>
          <cell r="Z380" t="str">
            <v>Data Collection (PGM) (2024)</v>
          </cell>
          <cell r="AA380" t="str">
            <v>Fatal incident data (AAplc) / Work-related loss of life employee agencies (Manual Capture)</v>
          </cell>
        </row>
        <row r="381">
          <cell r="A381" t="str">
            <v>M20Risk Factors_Falling or Dropped Objects</v>
          </cell>
          <cell r="B381" t="str">
            <v>M20</v>
          </cell>
          <cell r="C381" t="str">
            <v>Risk Factors_Falling or Dropped Objects</v>
          </cell>
          <cell r="D381">
            <v>2024</v>
          </cell>
          <cell r="E381" t="str">
            <v>Annual</v>
          </cell>
          <cell r="F381" t="str">
            <v>Fatal Incident Data - Contractor (By Risk Category)</v>
          </cell>
          <cell r="H381" t="str">
            <v>NUMBER</v>
          </cell>
          <cell r="I381" t="str">
            <v>Number</v>
          </cell>
          <cell r="J381" t="str">
            <v>Risk Factors</v>
          </cell>
          <cell r="K381" t="str">
            <v>Falling or Dropped Objects</v>
          </cell>
          <cell r="L381" t="str">
            <v>KIM KING</v>
          </cell>
          <cell r="M381" t="str">
            <v>FRANS MARAIS</v>
          </cell>
          <cell r="N381">
            <v>45675</v>
          </cell>
          <cell r="O381">
            <v>45902</v>
          </cell>
          <cell r="P381" t="str">
            <v>Not started</v>
          </cell>
          <cell r="Q381" t="str">
            <v>{}</v>
          </cell>
          <cell r="R381" t="str">
            <v>Safety</v>
          </cell>
          <cell r="W381" t="str">
            <v>Fatal incident data (AAplc) / Work-related loss of life employee agencies</v>
          </cell>
          <cell r="X381" t="str">
            <v>{"PGM":[]}</v>
          </cell>
          <cell r="Y381" t="str">
            <v>CONNECTED</v>
          </cell>
          <cell r="Z381" t="str">
            <v>Data Collection (PGM) (2024)</v>
          </cell>
          <cell r="AA381" t="str">
            <v>Fatal incident data (AAplc) / Work-related loss of life employee agencies (Manual Capture)</v>
          </cell>
        </row>
        <row r="382">
          <cell r="A382" t="str">
            <v>M20Risk Factors_Injections / Stings &amp; Bites</v>
          </cell>
          <cell r="B382" t="str">
            <v>M20</v>
          </cell>
          <cell r="C382" t="str">
            <v>Risk Factors_Injections / Stings &amp; Bites</v>
          </cell>
          <cell r="D382">
            <v>2024</v>
          </cell>
          <cell r="E382" t="str">
            <v>Annual</v>
          </cell>
          <cell r="F382" t="str">
            <v>Fatal Incident Data - Contractor (By Risk Category)</v>
          </cell>
          <cell r="H382" t="str">
            <v>NUMBER</v>
          </cell>
          <cell r="I382" t="str">
            <v>Number</v>
          </cell>
          <cell r="J382" t="str">
            <v>Risk Factors</v>
          </cell>
          <cell r="K382" t="str">
            <v>Injections / Stings &amp; Bites</v>
          </cell>
          <cell r="L382" t="str">
            <v>KIM KING</v>
          </cell>
          <cell r="M382" t="str">
            <v>FRANS MARAIS</v>
          </cell>
          <cell r="N382">
            <v>45675</v>
          </cell>
          <cell r="O382">
            <v>45902</v>
          </cell>
          <cell r="P382" t="str">
            <v>Not started</v>
          </cell>
          <cell r="Q382" t="str">
            <v>{}</v>
          </cell>
          <cell r="R382" t="str">
            <v>Safety</v>
          </cell>
          <cell r="W382" t="str">
            <v>Fatal incident data (AAplc) / Work-related loss of life employee agencies</v>
          </cell>
          <cell r="X382" t="str">
            <v>{"PGM":[]}</v>
          </cell>
          <cell r="Y382" t="str">
            <v>CONNECTED</v>
          </cell>
          <cell r="Z382" t="str">
            <v>Data Collection (PGM) (2024)</v>
          </cell>
          <cell r="AA382" t="str">
            <v>Fatal incident data (AAplc) / Work-related loss of life employee agencies (Manual Capture)</v>
          </cell>
        </row>
        <row r="383">
          <cell r="A383" t="str">
            <v>M21Risk Factors_Injections / Stings &amp; Bites</v>
          </cell>
          <cell r="B383" t="str">
            <v>M21</v>
          </cell>
          <cell r="C383" t="str">
            <v>Risk Factors_Injections / Stings &amp; Bites</v>
          </cell>
          <cell r="D383">
            <v>2024</v>
          </cell>
          <cell r="E383" t="str">
            <v>Annual</v>
          </cell>
          <cell r="F383" t="str">
            <v>Fatal Incident Data - Employee (By Risk Category)</v>
          </cell>
          <cell r="H383" t="str">
            <v>NUMBER</v>
          </cell>
          <cell r="I383" t="str">
            <v>Number</v>
          </cell>
          <cell r="J383" t="str">
            <v>Risk Factors</v>
          </cell>
          <cell r="K383" t="str">
            <v>Injections / Stings &amp; Bites</v>
          </cell>
          <cell r="L383" t="str">
            <v>KIM KING</v>
          </cell>
          <cell r="M383" t="str">
            <v>FRANS MARAIS</v>
          </cell>
          <cell r="N383">
            <v>45675</v>
          </cell>
          <cell r="O383">
            <v>45902</v>
          </cell>
          <cell r="P383" t="str">
            <v>Not started</v>
          </cell>
          <cell r="Q383" t="str">
            <v>{}</v>
          </cell>
          <cell r="R383" t="str">
            <v>Safety</v>
          </cell>
          <cell r="W383" t="str">
            <v>Fatal incident data (AAplc) / Work-related loss of life employee agencies</v>
          </cell>
          <cell r="X383" t="str">
            <v>{"PGM":[]}</v>
          </cell>
          <cell r="Y383" t="str">
            <v>CONNECTED</v>
          </cell>
          <cell r="Z383" t="str">
            <v>Data Collection (PGM) (2024)</v>
          </cell>
          <cell r="AA383" t="str">
            <v>Fatal incident data (AAplc) / Work-related loss of life employee agencies (Manual Capture)</v>
          </cell>
        </row>
        <row r="384">
          <cell r="A384" t="str">
            <v>M20Risk Factors_Fire or Explosion</v>
          </cell>
          <cell r="B384" t="str">
            <v>M20</v>
          </cell>
          <cell r="C384" t="str">
            <v>Risk Factors_Fire or Explosion</v>
          </cell>
          <cell r="D384">
            <v>2024</v>
          </cell>
          <cell r="E384" t="str">
            <v>Annual</v>
          </cell>
          <cell r="F384" t="str">
            <v>Fatal Incident Data - Contractor (By Risk Category)</v>
          </cell>
          <cell r="H384" t="str">
            <v>NUMBER</v>
          </cell>
          <cell r="I384" t="str">
            <v>Number</v>
          </cell>
          <cell r="J384" t="str">
            <v>Risk Factors</v>
          </cell>
          <cell r="K384" t="str">
            <v>Fire or Explosion</v>
          </cell>
          <cell r="L384" t="str">
            <v>KIM KING</v>
          </cell>
          <cell r="M384" t="str">
            <v>FRANS MARAIS</v>
          </cell>
          <cell r="N384">
            <v>45675</v>
          </cell>
          <cell r="O384">
            <v>45902</v>
          </cell>
          <cell r="P384" t="str">
            <v>Not started</v>
          </cell>
          <cell r="Q384" t="str">
            <v>{}</v>
          </cell>
          <cell r="R384" t="str">
            <v>Safety</v>
          </cell>
          <cell r="W384" t="str">
            <v>Fatal incident data (AAplc) / Work-related loss of life employee agencies</v>
          </cell>
          <cell r="X384" t="str">
            <v>{"PGM":[]}</v>
          </cell>
          <cell r="Y384" t="str">
            <v>CONNECTED</v>
          </cell>
          <cell r="Z384" t="str">
            <v>Data Collection (PGM) (2024)</v>
          </cell>
          <cell r="AA384" t="str">
            <v>Fatal incident data (AAplc) / Work-related loss of life employee agencies (Manual Capture)</v>
          </cell>
        </row>
        <row r="385">
          <cell r="A385" t="str">
            <v>M20Risk Factors_Material Handling</v>
          </cell>
          <cell r="B385" t="str">
            <v>M20</v>
          </cell>
          <cell r="C385" t="str">
            <v>Risk Factors_Material Handling</v>
          </cell>
          <cell r="D385">
            <v>2024</v>
          </cell>
          <cell r="E385" t="str">
            <v>Annual</v>
          </cell>
          <cell r="F385" t="str">
            <v>Fatal Incident Data - Contractor (By Risk Category)</v>
          </cell>
          <cell r="H385" t="str">
            <v>NUMBER</v>
          </cell>
          <cell r="I385" t="str">
            <v>Number</v>
          </cell>
          <cell r="J385" t="str">
            <v>Risk Factors</v>
          </cell>
          <cell r="K385" t="str">
            <v>Material Handling</v>
          </cell>
          <cell r="L385" t="str">
            <v>KIM KING</v>
          </cell>
          <cell r="M385" t="str">
            <v>FRANS MARAIS</v>
          </cell>
          <cell r="N385">
            <v>45675</v>
          </cell>
          <cell r="O385">
            <v>45902</v>
          </cell>
          <cell r="P385" t="str">
            <v>Not started</v>
          </cell>
          <cell r="Q385" t="str">
            <v>{}</v>
          </cell>
          <cell r="R385" t="str">
            <v>Safety</v>
          </cell>
          <cell r="W385" t="str">
            <v>Fatal incident data (AAplc) / Work-related loss of life employee agencies</v>
          </cell>
          <cell r="X385" t="str">
            <v>{"PGM":[]}</v>
          </cell>
          <cell r="Y385" t="str">
            <v>CONNECTED</v>
          </cell>
          <cell r="Z385" t="str">
            <v>Data Collection (PGM) (2024)</v>
          </cell>
          <cell r="AA385" t="str">
            <v>Fatal incident data (AAplc) / Work-related loss of life employee agencies (Manual Capture)</v>
          </cell>
        </row>
        <row r="386">
          <cell r="A386" t="str">
            <v>M20Risk Factors_Hand &amp; Power Tools</v>
          </cell>
          <cell r="B386" t="str">
            <v>M20</v>
          </cell>
          <cell r="C386" t="str">
            <v>Risk Factors_Hand &amp; Power Tools</v>
          </cell>
          <cell r="D386">
            <v>2024</v>
          </cell>
          <cell r="E386" t="str">
            <v>Annual</v>
          </cell>
          <cell r="F386" t="str">
            <v>Fatal Incident Data - Contractor (By Risk Category)</v>
          </cell>
          <cell r="H386" t="str">
            <v>NUMBER</v>
          </cell>
          <cell r="I386" t="str">
            <v>Number</v>
          </cell>
          <cell r="J386" t="str">
            <v>Risk Factors</v>
          </cell>
          <cell r="K386" t="str">
            <v>Hand &amp; Power Tools</v>
          </cell>
          <cell r="L386" t="str">
            <v>KIM KING</v>
          </cell>
          <cell r="M386" t="str">
            <v>FRANS MARAIS</v>
          </cell>
          <cell r="N386">
            <v>45675</v>
          </cell>
          <cell r="O386">
            <v>45902</v>
          </cell>
          <cell r="P386" t="str">
            <v>Not started</v>
          </cell>
          <cell r="Q386" t="str">
            <v>{}</v>
          </cell>
          <cell r="R386" t="str">
            <v>Safety</v>
          </cell>
          <cell r="W386" t="str">
            <v>Fatal incident data (AAplc) / Work-related loss of life employee agencies</v>
          </cell>
          <cell r="X386" t="str">
            <v>{"PGM":[]}</v>
          </cell>
          <cell r="Y386" t="str">
            <v>CONNECTED</v>
          </cell>
          <cell r="Z386" t="str">
            <v>Data Collection (PGM) (2024)</v>
          </cell>
          <cell r="AA386" t="str">
            <v>Fatal incident data (AAplc) / Work-related loss of life employee agencies (Manual Capture)</v>
          </cell>
        </row>
        <row r="387">
          <cell r="A387" t="str">
            <v>M21Risk Factors_COVID-19 exposure</v>
          </cell>
          <cell r="B387" t="str">
            <v>M21</v>
          </cell>
          <cell r="C387" t="str">
            <v>Risk Factors_COVID-19 exposure</v>
          </cell>
          <cell r="D387">
            <v>2024</v>
          </cell>
          <cell r="E387" t="str">
            <v>Annual</v>
          </cell>
          <cell r="F387" t="str">
            <v>Fatal Incident Data - Employee (By Risk Category)</v>
          </cell>
          <cell r="H387" t="str">
            <v>NUMBER</v>
          </cell>
          <cell r="I387" t="str">
            <v>Number</v>
          </cell>
          <cell r="J387" t="str">
            <v>Risk Factors</v>
          </cell>
          <cell r="K387" t="str">
            <v>COVID-19 exposure</v>
          </cell>
          <cell r="L387" t="str">
            <v>KIM KING</v>
          </cell>
          <cell r="M387" t="str">
            <v>FRANS MARAIS</v>
          </cell>
          <cell r="N387">
            <v>45675</v>
          </cell>
          <cell r="O387">
            <v>45902</v>
          </cell>
          <cell r="P387" t="str">
            <v>Not started</v>
          </cell>
          <cell r="Q387" t="str">
            <v>{}</v>
          </cell>
          <cell r="R387" t="str">
            <v>Safety</v>
          </cell>
          <cell r="W387" t="str">
            <v>Fatal incident data (AAplc) / Work-related loss of life employee agencies</v>
          </cell>
          <cell r="X387" t="str">
            <v>{"PGM":[]}</v>
          </cell>
          <cell r="Y387" t="str">
            <v>CONNECTED</v>
          </cell>
          <cell r="Z387" t="str">
            <v>Data Collection (PGM) (2024)</v>
          </cell>
          <cell r="AA387" t="str">
            <v>Fatal incident data (AAplc) / Work-related loss of life employee agencies (Manual Capture)</v>
          </cell>
        </row>
        <row r="388">
          <cell r="A388" t="str">
            <v>M21Risk Factors_Material Handling</v>
          </cell>
          <cell r="B388" t="str">
            <v>M21</v>
          </cell>
          <cell r="C388" t="str">
            <v>Risk Factors_Material Handling</v>
          </cell>
          <cell r="D388">
            <v>2024</v>
          </cell>
          <cell r="E388" t="str">
            <v>Annual</v>
          </cell>
          <cell r="F388" t="str">
            <v>Fatal Incident Data - Employee (By Risk Category)</v>
          </cell>
          <cell r="H388" t="str">
            <v>NUMBER</v>
          </cell>
          <cell r="I388" t="str">
            <v>Number</v>
          </cell>
          <cell r="J388" t="str">
            <v>Risk Factors</v>
          </cell>
          <cell r="K388" t="str">
            <v>Material Handling</v>
          </cell>
          <cell r="L388" t="str">
            <v>KIM KING</v>
          </cell>
          <cell r="M388" t="str">
            <v>FRANS MARAIS</v>
          </cell>
          <cell r="N388">
            <v>45675</v>
          </cell>
          <cell r="O388">
            <v>45902</v>
          </cell>
          <cell r="P388" t="str">
            <v>Not started</v>
          </cell>
          <cell r="Q388" t="str">
            <v>{}</v>
          </cell>
          <cell r="R388" t="str">
            <v>Safety</v>
          </cell>
          <cell r="W388" t="str">
            <v>Fatal incident data (AAplc) / Work-related loss of life employee agencies</v>
          </cell>
          <cell r="X388" t="str">
            <v>{"PGM":[]}</v>
          </cell>
          <cell r="Y388" t="str">
            <v>CONNECTED</v>
          </cell>
          <cell r="Z388" t="str">
            <v>Data Collection (PGM) (2024)</v>
          </cell>
          <cell r="AA388" t="str">
            <v>Fatal incident data (AAplc) / Work-related loss of life employee agencies (Manual Capture)</v>
          </cell>
        </row>
        <row r="389">
          <cell r="A389" t="str">
            <v>M20Risk Factors_Subsidence or Caving</v>
          </cell>
          <cell r="B389" t="str">
            <v>M20</v>
          </cell>
          <cell r="C389" t="str">
            <v>Risk Factors_Subsidence or Caving</v>
          </cell>
          <cell r="D389">
            <v>2024</v>
          </cell>
          <cell r="E389" t="str">
            <v>Annual</v>
          </cell>
          <cell r="F389" t="str">
            <v>Fatal Incident Data - Contractor (By Risk Category)</v>
          </cell>
          <cell r="H389" t="str">
            <v>NUMBER</v>
          </cell>
          <cell r="I389" t="str">
            <v>Number</v>
          </cell>
          <cell r="J389" t="str">
            <v>Risk Factors</v>
          </cell>
          <cell r="K389" t="str">
            <v>Subsidence or Caving</v>
          </cell>
          <cell r="L389" t="str">
            <v>KIM KING</v>
          </cell>
          <cell r="M389" t="str">
            <v>FRANS MARAIS</v>
          </cell>
          <cell r="N389">
            <v>45675</v>
          </cell>
          <cell r="O389">
            <v>45902</v>
          </cell>
          <cell r="P389" t="str">
            <v>Not started</v>
          </cell>
          <cell r="Q389" t="str">
            <v>{}</v>
          </cell>
          <cell r="R389" t="str">
            <v>Safety</v>
          </cell>
          <cell r="W389" t="str">
            <v>Fatal incident data (AAplc) / Work-related loss of life employee agencies</v>
          </cell>
          <cell r="X389" t="str">
            <v>{"PGM":[]}</v>
          </cell>
          <cell r="Y389" t="str">
            <v>CONNECTED</v>
          </cell>
          <cell r="Z389" t="str">
            <v>Data Collection (PGM) (2024)</v>
          </cell>
          <cell r="AA389" t="str">
            <v>Fatal incident data (AAplc) / Work-related loss of life employee agencies (Manual Capture)</v>
          </cell>
        </row>
        <row r="390">
          <cell r="A390" t="str">
            <v>M20Risk Factors_"Fall of Ground (Underground)"</v>
          </cell>
          <cell r="B390" t="str">
            <v>M20</v>
          </cell>
          <cell r="C390" t="str">
            <v>Risk Factors_"Fall of Ground (Underground)"</v>
          </cell>
          <cell r="D390">
            <v>2024</v>
          </cell>
          <cell r="E390" t="str">
            <v>Annual</v>
          </cell>
          <cell r="F390" t="str">
            <v>Fatal Incident Data - Contractor (By Risk Category)</v>
          </cell>
          <cell r="H390" t="str">
            <v>NUMBER</v>
          </cell>
          <cell r="I390" t="str">
            <v>Number</v>
          </cell>
          <cell r="J390" t="str">
            <v>Risk Factors</v>
          </cell>
          <cell r="K390" t="str">
            <v>"Fall of Ground (Underground)"</v>
          </cell>
          <cell r="L390" t="str">
            <v>KIM KING</v>
          </cell>
          <cell r="M390" t="str">
            <v>FRANS MARAIS</v>
          </cell>
          <cell r="N390">
            <v>45675</v>
          </cell>
          <cell r="O390">
            <v>45902</v>
          </cell>
          <cell r="P390" t="str">
            <v>Not started</v>
          </cell>
          <cell r="Q390" t="str">
            <v>{}</v>
          </cell>
          <cell r="R390" t="str">
            <v>Safety</v>
          </cell>
          <cell r="W390" t="str">
            <v>Fatal incident data (AAplc) / Work-related loss of life employee agencies</v>
          </cell>
          <cell r="X390" t="str">
            <v>{"PGM":[]}</v>
          </cell>
          <cell r="Y390" t="str">
            <v>CONNECTED</v>
          </cell>
          <cell r="Z390" t="str">
            <v>Data Collection (PGM) (2024)</v>
          </cell>
          <cell r="AA390" t="str">
            <v>Fatal incident data (AAplc) / Work-related loss of life employee agencies (Manual Capture)</v>
          </cell>
        </row>
        <row r="391">
          <cell r="A391" t="str">
            <v>M20Risk Factors_COVID-19 exposure</v>
          </cell>
          <cell r="B391" t="str">
            <v>M20</v>
          </cell>
          <cell r="C391" t="str">
            <v>Risk Factors_COVID-19 exposure</v>
          </cell>
          <cell r="D391">
            <v>2024</v>
          </cell>
          <cell r="E391" t="str">
            <v>Annual</v>
          </cell>
          <cell r="F391" t="str">
            <v>Fatal Incident Data - Contractor (By Risk Category)</v>
          </cell>
          <cell r="H391" t="str">
            <v>NUMBER</v>
          </cell>
          <cell r="I391" t="str">
            <v>Number</v>
          </cell>
          <cell r="J391" t="str">
            <v>Risk Factors</v>
          </cell>
          <cell r="K391" t="str">
            <v>COVID-19 exposure</v>
          </cell>
          <cell r="L391" t="str">
            <v>KIM KING</v>
          </cell>
          <cell r="M391" t="str">
            <v>FRANS MARAIS</v>
          </cell>
          <cell r="N391">
            <v>45675</v>
          </cell>
          <cell r="O391">
            <v>45902</v>
          </cell>
          <cell r="P391" t="str">
            <v>Not started</v>
          </cell>
          <cell r="Q391" t="str">
            <v>{}</v>
          </cell>
          <cell r="R391" t="str">
            <v>Safety</v>
          </cell>
          <cell r="W391" t="str">
            <v>Fatal incident data (AAplc) / Work-related loss of life employee agencies</v>
          </cell>
          <cell r="X391" t="str">
            <v>{"PGM":[]}</v>
          </cell>
          <cell r="Y391" t="str">
            <v>CONNECTED</v>
          </cell>
          <cell r="Z391" t="str">
            <v>Data Collection (PGM) (2024)</v>
          </cell>
          <cell r="AA391" t="str">
            <v>Fatal incident data (AAplc) / Work-related loss of life employee agencies (Manual Capture)</v>
          </cell>
        </row>
        <row r="392">
          <cell r="A392" t="str">
            <v>M21Risk Factors_"Fall of Ground (Underground)"</v>
          </cell>
          <cell r="B392" t="str">
            <v>M21</v>
          </cell>
          <cell r="C392" t="str">
            <v>Risk Factors_"Fall of Ground (Underground)"</v>
          </cell>
          <cell r="D392">
            <v>2024</v>
          </cell>
          <cell r="E392" t="str">
            <v>Annual</v>
          </cell>
          <cell r="F392" t="str">
            <v>Fatal Incident Data - Employee (By Risk Category)</v>
          </cell>
          <cell r="H392" t="str">
            <v>NUMBER</v>
          </cell>
          <cell r="I392" t="str">
            <v>Number</v>
          </cell>
          <cell r="J392" t="str">
            <v>Risk Factors</v>
          </cell>
          <cell r="K392" t="str">
            <v>"Fall of Ground (Underground)"</v>
          </cell>
          <cell r="L392" t="str">
            <v>KIM KING</v>
          </cell>
          <cell r="M392" t="str">
            <v>FRANS MARAIS</v>
          </cell>
          <cell r="N392">
            <v>45675</v>
          </cell>
          <cell r="O392">
            <v>45902</v>
          </cell>
          <cell r="P392" t="str">
            <v>Not started</v>
          </cell>
          <cell r="Q392" t="str">
            <v>{}</v>
          </cell>
          <cell r="R392" t="str">
            <v>Safety</v>
          </cell>
          <cell r="W392" t="str">
            <v>Fatal incident data (AAplc) / Work-related loss of life employee agencies</v>
          </cell>
          <cell r="X392" t="str">
            <v>{"PGM":[]}</v>
          </cell>
          <cell r="Y392" t="str">
            <v>CONNECTED</v>
          </cell>
          <cell r="Z392" t="str">
            <v>Data Collection (PGM) (2024)</v>
          </cell>
          <cell r="AA392" t="str">
            <v>Fatal incident data (AAplc) / Work-related loss of life employee agencies (Manual Capture)</v>
          </cell>
        </row>
        <row r="393">
          <cell r="A393" t="str">
            <v>M21Risk Factors_Fall from Heights</v>
          </cell>
          <cell r="B393" t="str">
            <v>M21</v>
          </cell>
          <cell r="C393" t="str">
            <v>Risk Factors_Fall from Heights</v>
          </cell>
          <cell r="D393">
            <v>2024</v>
          </cell>
          <cell r="E393" t="str">
            <v>Annual</v>
          </cell>
          <cell r="F393" t="str">
            <v>Fatal Incident Data - Employee (By Risk Category)</v>
          </cell>
          <cell r="H393" t="str">
            <v>NUMBER</v>
          </cell>
          <cell r="I393" t="str">
            <v>Number</v>
          </cell>
          <cell r="J393" t="str">
            <v>Risk Factors</v>
          </cell>
          <cell r="K393" t="str">
            <v>Fall from Heights</v>
          </cell>
          <cell r="L393" t="str">
            <v>KIM KING</v>
          </cell>
          <cell r="M393" t="str">
            <v>FRANS MARAIS</v>
          </cell>
          <cell r="N393">
            <v>45675</v>
          </cell>
          <cell r="O393">
            <v>45902</v>
          </cell>
          <cell r="P393" t="str">
            <v>Not started</v>
          </cell>
          <cell r="Q393" t="str">
            <v>{}</v>
          </cell>
          <cell r="R393" t="str">
            <v>Safety</v>
          </cell>
          <cell r="W393" t="str">
            <v>Fatal incident data (AAplc) / Work-related loss of life employee agencies</v>
          </cell>
          <cell r="X393" t="str">
            <v>{"PGM":[]}</v>
          </cell>
          <cell r="Y393" t="str">
            <v>CONNECTED</v>
          </cell>
          <cell r="Z393" t="str">
            <v>Data Collection (PGM) (2024)</v>
          </cell>
          <cell r="AA393" t="str">
            <v>Fatal incident data (AAplc) / Work-related loss of life employee agencies (Manual Capture)</v>
          </cell>
        </row>
        <row r="394">
          <cell r="A394" t="str">
            <v>M21Risk Factors_Mobile Equipment</v>
          </cell>
          <cell r="B394" t="str">
            <v>M21</v>
          </cell>
          <cell r="C394" t="str">
            <v>Risk Factors_Mobile Equipment</v>
          </cell>
          <cell r="D394">
            <v>2024</v>
          </cell>
          <cell r="E394" t="str">
            <v>Annual</v>
          </cell>
          <cell r="F394" t="str">
            <v>Fatal Incident Data - Employee (By Risk Category)</v>
          </cell>
          <cell r="H394" t="str">
            <v>NUMBER</v>
          </cell>
          <cell r="I394" t="str">
            <v>Number</v>
          </cell>
          <cell r="J394" t="str">
            <v>Risk Factors</v>
          </cell>
          <cell r="K394" t="str">
            <v>Mobile Equipment</v>
          </cell>
          <cell r="L394" t="str">
            <v>KIM KING</v>
          </cell>
          <cell r="M394" t="str">
            <v>FRANS MARAIS</v>
          </cell>
          <cell r="N394">
            <v>45675</v>
          </cell>
          <cell r="O394">
            <v>45902</v>
          </cell>
          <cell r="P394" t="str">
            <v>Not started</v>
          </cell>
          <cell r="Q394" t="str">
            <v>{}</v>
          </cell>
          <cell r="R394" t="str">
            <v>Safety</v>
          </cell>
          <cell r="W394" t="str">
            <v>Fatal incident data (AAplc) / Work-related loss of life employee agencies</v>
          </cell>
          <cell r="X394" t="str">
            <v>{"PGM":[]}</v>
          </cell>
          <cell r="Y394" t="str">
            <v>CONNECTED</v>
          </cell>
          <cell r="Z394" t="str">
            <v>Data Collection (PGM) (2024)</v>
          </cell>
          <cell r="AA394" t="str">
            <v>Fatal incident data (AAplc) / Work-related loss of life employee agencies (Manual Capture)</v>
          </cell>
        </row>
        <row r="395">
          <cell r="A395" t="str">
            <v>M21Risk Factors_Uncontrolled Release of Energy</v>
          </cell>
          <cell r="B395" t="str">
            <v>M21</v>
          </cell>
          <cell r="C395" t="str">
            <v>Risk Factors_Uncontrolled Release of Energy</v>
          </cell>
          <cell r="D395">
            <v>2024</v>
          </cell>
          <cell r="E395" t="str">
            <v>Annual</v>
          </cell>
          <cell r="F395" t="str">
            <v>Fatal Incident Data - Employee (By Risk Category)</v>
          </cell>
          <cell r="H395" t="str">
            <v>NUMBER</v>
          </cell>
          <cell r="I395" t="str">
            <v>Number</v>
          </cell>
          <cell r="J395" t="str">
            <v>Risk Factors</v>
          </cell>
          <cell r="K395" t="str">
            <v>Uncontrolled Release of Energy</v>
          </cell>
          <cell r="L395" t="str">
            <v>KIM KING</v>
          </cell>
          <cell r="M395" t="str">
            <v>FRANS MARAIS</v>
          </cell>
          <cell r="N395">
            <v>45675</v>
          </cell>
          <cell r="O395">
            <v>45902</v>
          </cell>
          <cell r="P395" t="str">
            <v>Not started</v>
          </cell>
          <cell r="Q395" t="str">
            <v>{}</v>
          </cell>
          <cell r="R395" t="str">
            <v>Safety</v>
          </cell>
          <cell r="W395" t="str">
            <v>Fatal incident data (AAplc) / Work-related loss of life employee agencies</v>
          </cell>
          <cell r="X395" t="str">
            <v>{"PGM":[]}</v>
          </cell>
          <cell r="Y395" t="str">
            <v>CONNECTED</v>
          </cell>
          <cell r="Z395" t="str">
            <v>Data Collection (PGM) (2024)</v>
          </cell>
          <cell r="AA395" t="str">
            <v>Fatal incident data (AAplc) / Work-related loss of life employee agencies (Manual Capture)</v>
          </cell>
        </row>
        <row r="396">
          <cell r="A396" t="str">
            <v>M21Risk Factors_Harmful Substances &amp; Environments</v>
          </cell>
          <cell r="B396" t="str">
            <v>M21</v>
          </cell>
          <cell r="C396" t="str">
            <v>Risk Factors_Harmful Substances &amp; Environments</v>
          </cell>
          <cell r="D396">
            <v>2024</v>
          </cell>
          <cell r="E396" t="str">
            <v>Annual</v>
          </cell>
          <cell r="F396" t="str">
            <v>Fatal Incident Data - Employee (By Risk Category)</v>
          </cell>
          <cell r="H396" t="str">
            <v>NUMBER</v>
          </cell>
          <cell r="I396" t="str">
            <v>Number</v>
          </cell>
          <cell r="J396" t="str">
            <v>Risk Factors</v>
          </cell>
          <cell r="K396" t="str">
            <v>Harmful Substances &amp; Environments</v>
          </cell>
          <cell r="L396" t="str">
            <v>KIM KING</v>
          </cell>
          <cell r="M396" t="str">
            <v>FRANS MARAIS</v>
          </cell>
          <cell r="N396">
            <v>45675</v>
          </cell>
          <cell r="O396">
            <v>45902</v>
          </cell>
          <cell r="P396" t="str">
            <v>Not started</v>
          </cell>
          <cell r="Q396" t="str">
            <v>{}</v>
          </cell>
          <cell r="R396" t="str">
            <v>Safety</v>
          </cell>
          <cell r="W396" t="str">
            <v>Fatal incident data (AAplc) / Work-related loss of life employee agencies</v>
          </cell>
          <cell r="X396" t="str">
            <v>{"PGM":[]}</v>
          </cell>
          <cell r="Y396" t="str">
            <v>CONNECTED</v>
          </cell>
          <cell r="Z396" t="str">
            <v>Data Collection (PGM) (2024)</v>
          </cell>
          <cell r="AA396" t="str">
            <v>Fatal incident data (AAplc) / Work-related loss of life employee agencies (Manual Capture)</v>
          </cell>
        </row>
        <row r="397">
          <cell r="A397" t="str">
            <v>M21Risk Factors_Weather</v>
          </cell>
          <cell r="B397" t="str">
            <v>M21</v>
          </cell>
          <cell r="C397" t="str">
            <v>Risk Factors_Weather</v>
          </cell>
          <cell r="D397">
            <v>2024</v>
          </cell>
          <cell r="E397" t="str">
            <v>Annual</v>
          </cell>
          <cell r="F397" t="str">
            <v>Fatal Incident Data - Employee (By Risk Category)</v>
          </cell>
          <cell r="H397" t="str">
            <v>NUMBER</v>
          </cell>
          <cell r="I397" t="str">
            <v>Number</v>
          </cell>
          <cell r="J397" t="str">
            <v>Risk Factors</v>
          </cell>
          <cell r="K397" t="str">
            <v>Weather</v>
          </cell>
          <cell r="L397" t="str">
            <v>KIM KING</v>
          </cell>
          <cell r="M397" t="str">
            <v>FRANS MARAIS</v>
          </cell>
          <cell r="N397">
            <v>45675</v>
          </cell>
          <cell r="O397">
            <v>45902</v>
          </cell>
          <cell r="P397" t="str">
            <v>Not started</v>
          </cell>
          <cell r="Q397" t="str">
            <v>{}</v>
          </cell>
          <cell r="R397" t="str">
            <v>Safety</v>
          </cell>
          <cell r="W397" t="str">
            <v>Fatal incident data (AAplc) / Work-related loss of life employee agencies</v>
          </cell>
          <cell r="X397" t="str">
            <v>{"PGM":[]}</v>
          </cell>
          <cell r="Y397" t="str">
            <v>CONNECTED</v>
          </cell>
          <cell r="Z397" t="str">
            <v>Data Collection (PGM) (2024)</v>
          </cell>
          <cell r="AA397" t="str">
            <v>Fatal incident data (AAplc) / Work-related loss of life employee agencies (Manual Capture)</v>
          </cell>
        </row>
        <row r="398">
          <cell r="A398" t="str">
            <v>M21Risk Factors_"Rolling or Sliding Rock / Material (Open Pit /  Open Cast)"</v>
          </cell>
          <cell r="B398" t="str">
            <v>M21</v>
          </cell>
          <cell r="C398" t="str">
            <v>Risk Factors_"Rolling or Sliding Rock / Material (Open Pit /  Open Cast)"</v>
          </cell>
          <cell r="D398">
            <v>2024</v>
          </cell>
          <cell r="E398" t="str">
            <v>Annual</v>
          </cell>
          <cell r="F398" t="str">
            <v>Fatal Incident Data - Employee (By Risk Category)</v>
          </cell>
          <cell r="H398" t="str">
            <v>NUMBER</v>
          </cell>
          <cell r="I398" t="str">
            <v>Number</v>
          </cell>
          <cell r="J398" t="str">
            <v>Risk Factors</v>
          </cell>
          <cell r="K398" t="str">
            <v>"Rolling or Sliding Rock / Material (Open Pit /  Open Cast)"</v>
          </cell>
          <cell r="L398" t="str">
            <v>KIM KING</v>
          </cell>
          <cell r="M398" t="str">
            <v>FRANS MARAIS</v>
          </cell>
          <cell r="N398">
            <v>45675</v>
          </cell>
          <cell r="O398">
            <v>45902</v>
          </cell>
          <cell r="P398" t="str">
            <v>Not started</v>
          </cell>
          <cell r="Q398" t="str">
            <v>{}</v>
          </cell>
          <cell r="R398" t="str">
            <v>Safety</v>
          </cell>
          <cell r="W398" t="str">
            <v>Fatal incident data (AAplc) / Work-related loss of life employee agencies</v>
          </cell>
          <cell r="X398" t="str">
            <v>{"PGM":[]}</v>
          </cell>
          <cell r="Y398" t="str">
            <v>CONNECTED</v>
          </cell>
          <cell r="Z398" t="str">
            <v>Data Collection (PGM) (2024)</v>
          </cell>
          <cell r="AA398" t="str">
            <v>Fatal incident data (AAplc) / Work-related loss of life employee agencies (Manual Capture)</v>
          </cell>
        </row>
        <row r="399">
          <cell r="A399" t="str">
            <v>M20Risk Factors_Aviation</v>
          </cell>
          <cell r="B399" t="str">
            <v>M20</v>
          </cell>
          <cell r="C399" t="str">
            <v>Risk Factors_Aviation</v>
          </cell>
          <cell r="D399">
            <v>2024</v>
          </cell>
          <cell r="E399" t="str">
            <v>Annual</v>
          </cell>
          <cell r="F399" t="str">
            <v>Fatal Incident Data - Contractor (By Risk Category)</v>
          </cell>
          <cell r="H399" t="str">
            <v>NUMBER</v>
          </cell>
          <cell r="I399" t="str">
            <v>Number</v>
          </cell>
          <cell r="J399" t="str">
            <v>Risk Factors</v>
          </cell>
          <cell r="K399" t="str">
            <v>Aviation</v>
          </cell>
          <cell r="L399" t="str">
            <v>KIM KING</v>
          </cell>
          <cell r="M399" t="str">
            <v>FRANS MARAIS</v>
          </cell>
          <cell r="N399">
            <v>45675</v>
          </cell>
          <cell r="O399">
            <v>45902</v>
          </cell>
          <cell r="P399" t="str">
            <v>Not started</v>
          </cell>
          <cell r="Q399" t="str">
            <v>{}</v>
          </cell>
          <cell r="R399" t="str">
            <v>Safety</v>
          </cell>
          <cell r="W399" t="str">
            <v>Fatal incident data (AAplc) / Work-related loss of life employee agencies</v>
          </cell>
          <cell r="X399" t="str">
            <v>{"PGM":[]}</v>
          </cell>
          <cell r="Y399" t="str">
            <v>CONNECTED</v>
          </cell>
          <cell r="Z399" t="str">
            <v>Data Collection (PGM) (2024)</v>
          </cell>
          <cell r="AA399" t="str">
            <v>Fatal incident data (AAplc) / Work-related loss of life employee agencies (Manual Capture)</v>
          </cell>
        </row>
        <row r="400">
          <cell r="A400" t="str">
            <v>M21Risk Factors_Vertical Conveyance</v>
          </cell>
          <cell r="B400" t="str">
            <v>M21</v>
          </cell>
          <cell r="C400" t="str">
            <v>Risk Factors_Vertical Conveyance</v>
          </cell>
          <cell r="D400">
            <v>2024</v>
          </cell>
          <cell r="E400" t="str">
            <v>Annual</v>
          </cell>
          <cell r="F400" t="str">
            <v>Fatal Incident Data - Employee (By Risk Category)</v>
          </cell>
          <cell r="H400" t="str">
            <v>NUMBER</v>
          </cell>
          <cell r="I400" t="str">
            <v>Number</v>
          </cell>
          <cell r="J400" t="str">
            <v>Risk Factors</v>
          </cell>
          <cell r="K400" t="str">
            <v>Vertical Conveyance</v>
          </cell>
          <cell r="L400" t="str">
            <v>KIM KING</v>
          </cell>
          <cell r="M400" t="str">
            <v>FRANS MARAIS</v>
          </cell>
          <cell r="N400">
            <v>45675</v>
          </cell>
          <cell r="O400">
            <v>45902</v>
          </cell>
          <cell r="P400" t="str">
            <v>Not started</v>
          </cell>
          <cell r="Q400" t="str">
            <v>{}</v>
          </cell>
          <cell r="R400" t="str">
            <v>Safety</v>
          </cell>
          <cell r="W400" t="str">
            <v>Fatal incident data (AAplc) / Work-related loss of life employee agencies</v>
          </cell>
          <cell r="X400" t="str">
            <v>{"PGM":[]}</v>
          </cell>
          <cell r="Y400" t="str">
            <v>CONNECTED</v>
          </cell>
          <cell r="Z400" t="str">
            <v>Data Collection (PGM) (2024)</v>
          </cell>
          <cell r="AA400" t="str">
            <v>Fatal incident data (AAplc) / Work-related loss of life employee agencies (Manual Capture)</v>
          </cell>
        </row>
        <row r="401">
          <cell r="A401" t="str">
            <v>M21Risk Factors_Moving Machinery</v>
          </cell>
          <cell r="B401" t="str">
            <v>M21</v>
          </cell>
          <cell r="C401" t="str">
            <v>Risk Factors_Moving Machinery</v>
          </cell>
          <cell r="D401">
            <v>2024</v>
          </cell>
          <cell r="E401" t="str">
            <v>Annual</v>
          </cell>
          <cell r="F401" t="str">
            <v>Fatal Incident Data - Employee (By Risk Category)</v>
          </cell>
          <cell r="H401" t="str">
            <v>NUMBER</v>
          </cell>
          <cell r="I401" t="str">
            <v>Number</v>
          </cell>
          <cell r="J401" t="str">
            <v>Risk Factors</v>
          </cell>
          <cell r="K401" t="str">
            <v>Moving Machinery</v>
          </cell>
          <cell r="L401" t="str">
            <v>KIM KING</v>
          </cell>
          <cell r="M401" t="str">
            <v>FRANS MARAIS</v>
          </cell>
          <cell r="N401">
            <v>45675</v>
          </cell>
          <cell r="O401">
            <v>45902</v>
          </cell>
          <cell r="P401" t="str">
            <v>Not started</v>
          </cell>
          <cell r="Q401" t="str">
            <v>{}</v>
          </cell>
          <cell r="R401" t="str">
            <v>Safety</v>
          </cell>
          <cell r="W401" t="str">
            <v>Fatal incident data (AAplc) / Work-related loss of life employee agencies</v>
          </cell>
          <cell r="X401" t="str">
            <v>{"PGM":[]}</v>
          </cell>
          <cell r="Y401" t="str">
            <v>CONNECTED</v>
          </cell>
          <cell r="Z401" t="str">
            <v>Data Collection (PGM) (2024)</v>
          </cell>
          <cell r="AA401" t="str">
            <v>Fatal incident data (AAplc) / Work-related loss of life employee agencies (Manual Capture)</v>
          </cell>
        </row>
        <row r="402">
          <cell r="A402" t="str">
            <v>M20Risk Factors_"Rolling or Sliding Rock / Material (Open Pit /  Open Cast)"</v>
          </cell>
          <cell r="B402" t="str">
            <v>M20</v>
          </cell>
          <cell r="C402" t="str">
            <v>Risk Factors_"Rolling or Sliding Rock / Material (Open Pit /  Open Cast)"</v>
          </cell>
          <cell r="D402">
            <v>2024</v>
          </cell>
          <cell r="E402" t="str">
            <v>Annual</v>
          </cell>
          <cell r="F402" t="str">
            <v>Fatal Incident Data - Contractor (By Risk Category)</v>
          </cell>
          <cell r="H402" t="str">
            <v>NUMBER</v>
          </cell>
          <cell r="I402" t="str">
            <v>Number</v>
          </cell>
          <cell r="J402" t="str">
            <v>Risk Factors</v>
          </cell>
          <cell r="K402" t="str">
            <v>"Rolling or Sliding Rock / Material (Open Pit /  Open Cast)"</v>
          </cell>
          <cell r="L402" t="str">
            <v>KIM KING</v>
          </cell>
          <cell r="M402" t="str">
            <v>FRANS MARAIS</v>
          </cell>
          <cell r="N402">
            <v>45675</v>
          </cell>
          <cell r="O402">
            <v>45902</v>
          </cell>
          <cell r="P402" t="str">
            <v>Not started</v>
          </cell>
          <cell r="Q402" t="str">
            <v>{}</v>
          </cell>
          <cell r="R402" t="str">
            <v>Safety</v>
          </cell>
          <cell r="W402" t="str">
            <v>Fatal incident data (AAplc) / Work-related loss of life employee agencies</v>
          </cell>
          <cell r="X402" t="str">
            <v>{"PGM":[]}</v>
          </cell>
          <cell r="Y402" t="str">
            <v>CONNECTED</v>
          </cell>
          <cell r="Z402" t="str">
            <v>Data Collection (PGM) (2024)</v>
          </cell>
          <cell r="AA402" t="str">
            <v>Fatal incident data (AAplc) / Work-related loss of life employee agencies (Manual Capture)</v>
          </cell>
        </row>
        <row r="403">
          <cell r="A403" t="str">
            <v>M21Risk Factors_Aviation</v>
          </cell>
          <cell r="B403" t="str">
            <v>M21</v>
          </cell>
          <cell r="C403" t="str">
            <v>Risk Factors_Aviation</v>
          </cell>
          <cell r="D403">
            <v>2024</v>
          </cell>
          <cell r="E403" t="str">
            <v>Annual</v>
          </cell>
          <cell r="F403" t="str">
            <v>Fatal Incident Data - Employee (By Risk Category)</v>
          </cell>
          <cell r="H403" t="str">
            <v>NUMBER</v>
          </cell>
          <cell r="I403" t="str">
            <v>Number</v>
          </cell>
          <cell r="J403" t="str">
            <v>Risk Factors</v>
          </cell>
          <cell r="K403" t="str">
            <v>Aviation</v>
          </cell>
          <cell r="L403" t="str">
            <v>KIM KING</v>
          </cell>
          <cell r="M403" t="str">
            <v>FRANS MARAIS</v>
          </cell>
          <cell r="N403">
            <v>45675</v>
          </cell>
          <cell r="O403">
            <v>45902</v>
          </cell>
          <cell r="P403" t="str">
            <v>Not started</v>
          </cell>
          <cell r="Q403" t="str">
            <v>{}</v>
          </cell>
          <cell r="R403" t="str">
            <v>Safety</v>
          </cell>
          <cell r="W403" t="str">
            <v>Fatal incident data (AAplc) / Work-related loss of life employee agencies</v>
          </cell>
          <cell r="X403" t="str">
            <v>{"PGM":[]}</v>
          </cell>
          <cell r="Y403" t="str">
            <v>CONNECTED</v>
          </cell>
          <cell r="Z403" t="str">
            <v>Data Collection (PGM) (2024)</v>
          </cell>
          <cell r="AA403" t="str">
            <v>Fatal incident data (AAplc) / Work-related loss of life employee agencies (Manual Capture)</v>
          </cell>
        </row>
        <row r="404">
          <cell r="A404" t="str">
            <v>M21Risk Factors_Explosives Management</v>
          </cell>
          <cell r="B404" t="str">
            <v>M21</v>
          </cell>
          <cell r="C404" t="str">
            <v>Risk Factors_Explosives Management</v>
          </cell>
          <cell r="D404">
            <v>2024</v>
          </cell>
          <cell r="E404" t="str">
            <v>Annual</v>
          </cell>
          <cell r="F404" t="str">
            <v>Fatal Incident Data - Employee (By Risk Category)</v>
          </cell>
          <cell r="H404" t="str">
            <v>NUMBER</v>
          </cell>
          <cell r="I404" t="str">
            <v>Number</v>
          </cell>
          <cell r="J404" t="str">
            <v>Risk Factors</v>
          </cell>
          <cell r="K404" t="str">
            <v>Explosives Management</v>
          </cell>
          <cell r="L404" t="str">
            <v>KIM KING</v>
          </cell>
          <cell r="M404" t="str">
            <v>FRANS MARAIS</v>
          </cell>
          <cell r="N404">
            <v>45675</v>
          </cell>
          <cell r="O404">
            <v>45902</v>
          </cell>
          <cell r="P404" t="str">
            <v>Not started</v>
          </cell>
          <cell r="Q404" t="str">
            <v>{}</v>
          </cell>
          <cell r="R404" t="str">
            <v>Safety</v>
          </cell>
          <cell r="W404" t="str">
            <v>Fatal incident data (AAplc) / Work-related loss of life employee agencies</v>
          </cell>
          <cell r="X404" t="str">
            <v>{"PGM":[]}</v>
          </cell>
          <cell r="Y404" t="str">
            <v>CONNECTED</v>
          </cell>
          <cell r="Z404" t="str">
            <v>Data Collection (PGM) (2024)</v>
          </cell>
          <cell r="AA404" t="str">
            <v>Fatal incident data (AAplc) / Work-related loss of life employee agencies (Manual Capture)</v>
          </cell>
        </row>
        <row r="405">
          <cell r="A405" t="str">
            <v>M20Risk Factors_Inrush / Inundation &amp; Engulfment</v>
          </cell>
          <cell r="B405" t="str">
            <v>M20</v>
          </cell>
          <cell r="C405" t="str">
            <v>Risk Factors_Inrush / Inundation &amp; Engulfment</v>
          </cell>
          <cell r="D405">
            <v>2024</v>
          </cell>
          <cell r="E405" t="str">
            <v>Annual</v>
          </cell>
          <cell r="F405" t="str">
            <v>Fatal Incident Data - Contractor (By Risk Category)</v>
          </cell>
          <cell r="H405" t="str">
            <v>NUMBER</v>
          </cell>
          <cell r="I405" t="str">
            <v>Number</v>
          </cell>
          <cell r="J405" t="str">
            <v>Risk Factors</v>
          </cell>
          <cell r="K405" t="str">
            <v>Inrush / Inundation &amp; Engulfment</v>
          </cell>
          <cell r="L405" t="str">
            <v>KIM KING</v>
          </cell>
          <cell r="M405" t="str">
            <v>FRANS MARAIS</v>
          </cell>
          <cell r="N405">
            <v>45675</v>
          </cell>
          <cell r="O405">
            <v>45902</v>
          </cell>
          <cell r="P405" t="str">
            <v>Not started</v>
          </cell>
          <cell r="Q405" t="str">
            <v>{}</v>
          </cell>
          <cell r="R405" t="str">
            <v>Safety</v>
          </cell>
          <cell r="W405" t="str">
            <v>Fatal incident data (AAplc) / Work-related loss of life employee agencies</v>
          </cell>
          <cell r="X405" t="str">
            <v>{"PGM":[]}</v>
          </cell>
          <cell r="Y405" t="str">
            <v>CONNECTED</v>
          </cell>
          <cell r="Z405" t="str">
            <v>Data Collection (PGM) (2024)</v>
          </cell>
          <cell r="AA405" t="str">
            <v>Fatal incident data (AAplc) / Work-related loss of life employee agencies (Manual Capture)</v>
          </cell>
        </row>
        <row r="406">
          <cell r="A406" t="str">
            <v>M21Risk Factors_Inrush / Inundation &amp; Engulfment</v>
          </cell>
          <cell r="B406" t="str">
            <v>M21</v>
          </cell>
          <cell r="C406" t="str">
            <v>Risk Factors_Inrush / Inundation &amp; Engulfment</v>
          </cell>
          <cell r="D406">
            <v>2024</v>
          </cell>
          <cell r="E406" t="str">
            <v>Annual</v>
          </cell>
          <cell r="F406" t="str">
            <v>Fatal Incident Data - Employee (By Risk Category)</v>
          </cell>
          <cell r="H406" t="str">
            <v>NUMBER</v>
          </cell>
          <cell r="I406" t="str">
            <v>Number</v>
          </cell>
          <cell r="J406" t="str">
            <v>Risk Factors</v>
          </cell>
          <cell r="K406" t="str">
            <v>Inrush / Inundation &amp; Engulfment</v>
          </cell>
          <cell r="L406" t="str">
            <v>KIM KING</v>
          </cell>
          <cell r="M406" t="str">
            <v>FRANS MARAIS</v>
          </cell>
          <cell r="N406">
            <v>45675</v>
          </cell>
          <cell r="O406">
            <v>45902</v>
          </cell>
          <cell r="P406" t="str">
            <v>Not started</v>
          </cell>
          <cell r="Q406" t="str">
            <v>{}</v>
          </cell>
          <cell r="R406" t="str">
            <v>Safety</v>
          </cell>
          <cell r="W406" t="str">
            <v>Fatal incident data (AAplc) / Work-related loss of life employee agencies</v>
          </cell>
          <cell r="X406" t="str">
            <v>{"PGM":[]}</v>
          </cell>
          <cell r="Y406" t="str">
            <v>CONNECTED</v>
          </cell>
          <cell r="Z406" t="str">
            <v>Data Collection (PGM) (2024)</v>
          </cell>
          <cell r="AA406" t="str">
            <v>Fatal incident data (AAplc) / Work-related loss of life employee agencies (Manual Capture)</v>
          </cell>
        </row>
        <row r="407">
          <cell r="A407" t="str">
            <v>M20Risk Factors_Weather</v>
          </cell>
          <cell r="B407" t="str">
            <v>M20</v>
          </cell>
          <cell r="C407" t="str">
            <v>Risk Factors_Weather</v>
          </cell>
          <cell r="D407">
            <v>2024</v>
          </cell>
          <cell r="E407" t="str">
            <v>Annual</v>
          </cell>
          <cell r="F407" t="str">
            <v>Fatal Incident Data - Contractor (By Risk Category)</v>
          </cell>
          <cell r="H407" t="str">
            <v>NUMBER</v>
          </cell>
          <cell r="I407" t="str">
            <v>Number</v>
          </cell>
          <cell r="J407" t="str">
            <v>Risk Factors</v>
          </cell>
          <cell r="K407" t="str">
            <v>Weather</v>
          </cell>
          <cell r="L407" t="str">
            <v>KIM KING</v>
          </cell>
          <cell r="M407" t="str">
            <v>FRANS MARAIS</v>
          </cell>
          <cell r="N407">
            <v>45675</v>
          </cell>
          <cell r="O407">
            <v>45902</v>
          </cell>
          <cell r="P407" t="str">
            <v>Not started</v>
          </cell>
          <cell r="Q407" t="str">
            <v>{}</v>
          </cell>
          <cell r="R407" t="str">
            <v>Safety</v>
          </cell>
          <cell r="W407" t="str">
            <v>Fatal incident data (AAplc) / Work-related loss of life employee agencies</v>
          </cell>
          <cell r="X407" t="str">
            <v>{"PGM":[]}</v>
          </cell>
          <cell r="Y407" t="str">
            <v>CONNECTED</v>
          </cell>
          <cell r="Z407" t="str">
            <v>Data Collection (PGM) (2024)</v>
          </cell>
          <cell r="AA407" t="str">
            <v>Fatal incident data (AAplc) / Work-related loss of life employee agencies (Manual Capture)</v>
          </cell>
        </row>
        <row r="408">
          <cell r="A408" t="str">
            <v>M20Risk Factors_Fall from Heights</v>
          </cell>
          <cell r="B408" t="str">
            <v>M20</v>
          </cell>
          <cell r="C408" t="str">
            <v>Risk Factors_Fall from Heights</v>
          </cell>
          <cell r="D408">
            <v>2024</v>
          </cell>
          <cell r="E408" t="str">
            <v>Annual</v>
          </cell>
          <cell r="F408" t="str">
            <v>Fatal Incident Data - Contractor (By Risk Category)</v>
          </cell>
          <cell r="H408" t="str">
            <v>NUMBER</v>
          </cell>
          <cell r="I408" t="str">
            <v>Number</v>
          </cell>
          <cell r="J408" t="str">
            <v>Risk Factors</v>
          </cell>
          <cell r="K408" t="str">
            <v>Fall from Heights</v>
          </cell>
          <cell r="L408" t="str">
            <v>KIM KING</v>
          </cell>
          <cell r="M408" t="str">
            <v>FRANS MARAIS</v>
          </cell>
          <cell r="N408">
            <v>45675</v>
          </cell>
          <cell r="O408">
            <v>45902</v>
          </cell>
          <cell r="P408" t="str">
            <v>Not started</v>
          </cell>
          <cell r="Q408" t="str">
            <v>{}</v>
          </cell>
          <cell r="R408" t="str">
            <v>Safety</v>
          </cell>
          <cell r="W408" t="str">
            <v>Fatal incident data (AAplc) / Work-related loss of life employee agencies</v>
          </cell>
          <cell r="X408" t="str">
            <v>{"PGM":[]}</v>
          </cell>
          <cell r="Y408" t="str">
            <v>CONNECTED</v>
          </cell>
          <cell r="Z408" t="str">
            <v>Data Collection (PGM) (2024)</v>
          </cell>
          <cell r="AA408" t="str">
            <v>Fatal incident data (AAplc) / Work-related loss of life employee agencies (Manual Capture)</v>
          </cell>
        </row>
        <row r="409">
          <cell r="A409" t="str">
            <v>M20Risk Factors_Vertical Conveyance</v>
          </cell>
          <cell r="B409" t="str">
            <v>M20</v>
          </cell>
          <cell r="C409" t="str">
            <v>Risk Factors_Vertical Conveyance</v>
          </cell>
          <cell r="D409">
            <v>2024</v>
          </cell>
          <cell r="E409" t="str">
            <v>Annual</v>
          </cell>
          <cell r="F409" t="str">
            <v>Fatal Incident Data - Contractor (By Risk Category)</v>
          </cell>
          <cell r="H409" t="str">
            <v>NUMBER</v>
          </cell>
          <cell r="I409" t="str">
            <v>Number</v>
          </cell>
          <cell r="J409" t="str">
            <v>Risk Factors</v>
          </cell>
          <cell r="K409" t="str">
            <v>Vertical Conveyance</v>
          </cell>
          <cell r="L409" t="str">
            <v>KIM KING</v>
          </cell>
          <cell r="M409" t="str">
            <v>FRANS MARAIS</v>
          </cell>
          <cell r="N409">
            <v>45675</v>
          </cell>
          <cell r="O409">
            <v>45902</v>
          </cell>
          <cell r="P409" t="str">
            <v>Not started</v>
          </cell>
          <cell r="Q409" t="str">
            <v>{}</v>
          </cell>
          <cell r="R409" t="str">
            <v>Safety</v>
          </cell>
          <cell r="W409" t="str">
            <v>Fatal incident data (AAplc) / Work-related loss of life employee agencies</v>
          </cell>
          <cell r="X409" t="str">
            <v>{"PGM":[]}</v>
          </cell>
          <cell r="Y409" t="str">
            <v>CONNECTED</v>
          </cell>
          <cell r="Z409" t="str">
            <v>Data Collection (PGM) (2024)</v>
          </cell>
          <cell r="AA409" t="str">
            <v>Fatal incident data (AAplc) / Work-related loss of life employee agencies (Manual Capture)</v>
          </cell>
        </row>
        <row r="410">
          <cell r="A410" t="str">
            <v>M1BU_Anglo American Platinum Managed Operations</v>
          </cell>
          <cell r="B410" t="str">
            <v>M1</v>
          </cell>
          <cell r="C410" t="str">
            <v>BU_Anglo American Platinum Managed Operations</v>
          </cell>
          <cell r="D410">
            <v>2024</v>
          </cell>
          <cell r="E410" t="str">
            <v>Annual</v>
          </cell>
          <cell r="F410" t="str">
            <v>Total injuries (recordable cases + FACs)</v>
          </cell>
          <cell r="H410" t="str">
            <v>NUMBER</v>
          </cell>
          <cell r="I410" t="str">
            <v>Number</v>
          </cell>
          <cell r="J410" t="str">
            <v>BU</v>
          </cell>
          <cell r="K410" t="str">
            <v>Anglo American Platinum Managed Operations</v>
          </cell>
          <cell r="L410" t="str">
            <v>KIM KING</v>
          </cell>
          <cell r="M410" t="str">
            <v>FRANS MARAIS</v>
          </cell>
          <cell r="N410">
            <v>45675</v>
          </cell>
          <cell r="O410">
            <v>45902</v>
          </cell>
          <cell r="P410" t="str">
            <v>Not started</v>
          </cell>
          <cell r="Q410" t="str">
            <v>{"gri":["403-9-a-iii_2018.2"]}</v>
          </cell>
          <cell r="R410" t="str">
            <v>Safety</v>
          </cell>
          <cell r="W410" t="str">
            <v>Fatalities</v>
          </cell>
          <cell r="X410" t="str">
            <v>{"PGM":["OnT Connected"]}</v>
          </cell>
          <cell r="Y410" t="str">
            <v>CONNECTED</v>
          </cell>
          <cell r="Z410" t="str">
            <v>Data Collection (PGM) (2024)</v>
          </cell>
          <cell r="AA410" t="str">
            <v>Fatalities (Connected Metrics)</v>
          </cell>
        </row>
        <row r="411">
          <cell r="A411" t="str">
            <v>M5BU_Anglo American Platinum Managed Operations</v>
          </cell>
          <cell r="B411" t="str">
            <v>M5</v>
          </cell>
          <cell r="C411" t="str">
            <v>BU_Anglo American Platinum Managed Operations</v>
          </cell>
          <cell r="D411">
            <v>2024</v>
          </cell>
          <cell r="E411" t="str">
            <v>Annual</v>
          </cell>
          <cell r="F411" t="str">
            <v>Lost time injuries (LTI)</v>
          </cell>
          <cell r="H411" t="str">
            <v>NUMBER</v>
          </cell>
          <cell r="I411" t="str">
            <v>Number</v>
          </cell>
          <cell r="J411" t="str">
            <v>BU</v>
          </cell>
          <cell r="K411" t="str">
            <v>Anglo American Platinum Managed Operations</v>
          </cell>
          <cell r="L411" t="str">
            <v>KIM KING</v>
          </cell>
          <cell r="M411" t="str">
            <v>FRANS MARAIS</v>
          </cell>
          <cell r="N411">
            <v>45675</v>
          </cell>
          <cell r="O411">
            <v>45902</v>
          </cell>
          <cell r="P411" t="str">
            <v>Not started</v>
          </cell>
          <cell r="Q411" t="str">
            <v>{"gri":["403-9-a-i_2018.2"]}</v>
          </cell>
          <cell r="R411" t="str">
            <v>Safety</v>
          </cell>
          <cell r="W411" t="str">
            <v>Fatalities</v>
          </cell>
          <cell r="X411" t="str">
            <v>{"PGM":["OnT Connected"]}</v>
          </cell>
          <cell r="Y411" t="str">
            <v>CONNECTED</v>
          </cell>
          <cell r="Z411" t="str">
            <v>Data Collection (PGM) (2024)</v>
          </cell>
          <cell r="AA411" t="str">
            <v>Fatalities (Connected Metrics)</v>
          </cell>
        </row>
        <row r="412">
          <cell r="A412" t="str">
            <v>M2BU_Anglo American Platinum Managed Operations</v>
          </cell>
          <cell r="B412" t="str">
            <v>M2</v>
          </cell>
          <cell r="C412" t="str">
            <v>BU_Anglo American Platinum Managed Operations</v>
          </cell>
          <cell r="D412">
            <v>2024</v>
          </cell>
          <cell r="E412" t="str">
            <v>Annual</v>
          </cell>
          <cell r="F412" t="str">
            <v>Total recordable injuries (Fatal injuries + LTIs + MTCs)</v>
          </cell>
          <cell r="H412" t="str">
            <v>NUMBER</v>
          </cell>
          <cell r="I412" t="str">
            <v>Number</v>
          </cell>
          <cell r="J412" t="str">
            <v>BU</v>
          </cell>
          <cell r="K412" t="str">
            <v>Anglo American Platinum Managed Operations</v>
          </cell>
          <cell r="L412" t="str">
            <v>KIM KING</v>
          </cell>
          <cell r="M412" t="str">
            <v>FRANS MARAIS</v>
          </cell>
          <cell r="N412">
            <v>45675</v>
          </cell>
          <cell r="O412">
            <v>45902</v>
          </cell>
          <cell r="P412" t="str">
            <v>Not started</v>
          </cell>
          <cell r="Q412" t="str">
            <v>{"gri":["403-9-a-iii_2018.2"]}</v>
          </cell>
          <cell r="R412" t="str">
            <v>Safety</v>
          </cell>
          <cell r="W412" t="str">
            <v>Fatalities</v>
          </cell>
          <cell r="X412" t="str">
            <v>{"PGM":["OnT Connected"]}</v>
          </cell>
          <cell r="Y412" t="str">
            <v>CONNECTED</v>
          </cell>
          <cell r="Z412" t="str">
            <v>Data Collection (PGM) (2024)</v>
          </cell>
          <cell r="AA412" t="str">
            <v>Fatalities (Connected Metrics)</v>
          </cell>
        </row>
        <row r="413">
          <cell r="A413" t="str">
            <v>M6BU_Anglo American Platinum Managed Operations</v>
          </cell>
          <cell r="B413" t="str">
            <v>M6</v>
          </cell>
          <cell r="C413" t="str">
            <v>BU_Anglo American Platinum Managed Operations</v>
          </cell>
          <cell r="D413">
            <v>2024</v>
          </cell>
          <cell r="E413" t="str">
            <v>Annual</v>
          </cell>
          <cell r="F413" t="str">
            <v>Loss of life incidents</v>
          </cell>
          <cell r="H413" t="str">
            <v>NUMBER</v>
          </cell>
          <cell r="I413" t="str">
            <v>Number</v>
          </cell>
          <cell r="J413" t="str">
            <v>BU</v>
          </cell>
          <cell r="K413" t="str">
            <v>Anglo American Platinum Managed Operations</v>
          </cell>
          <cell r="L413" t="str">
            <v>KIM KING</v>
          </cell>
          <cell r="M413" t="str">
            <v>FRANS MARAIS</v>
          </cell>
          <cell r="N413">
            <v>45675</v>
          </cell>
          <cell r="O413">
            <v>45902</v>
          </cell>
          <cell r="P413" t="str">
            <v>Not started</v>
          </cell>
          <cell r="Q413" t="str">
            <v>{"gri":["403-9-a-i_2018.2"]}</v>
          </cell>
          <cell r="R413" t="str">
            <v>Safety</v>
          </cell>
          <cell r="W413" t="str">
            <v>Fatalities</v>
          </cell>
          <cell r="X413" t="str">
            <v>{"PGM":["OnT Connected"]}</v>
          </cell>
          <cell r="Y413" t="str">
            <v>CONNECTED</v>
          </cell>
          <cell r="Z413" t="str">
            <v>Data Collection (PGM) (2024)</v>
          </cell>
          <cell r="AA413" t="str">
            <v>Fatalities (Connected Metrics)</v>
          </cell>
        </row>
        <row r="414">
          <cell r="A414" t="str">
            <v>M4BU_Anglo American Platinum Managed Operations</v>
          </cell>
          <cell r="B414" t="str">
            <v>M4</v>
          </cell>
          <cell r="C414" t="str">
            <v>BU_Anglo American Platinum Managed Operations</v>
          </cell>
          <cell r="D414">
            <v>2024</v>
          </cell>
          <cell r="E414" t="str">
            <v>Annual</v>
          </cell>
          <cell r="F414" t="str">
            <v>Medical treatment cases (MTC)</v>
          </cell>
          <cell r="H414" t="str">
            <v>NUMBER</v>
          </cell>
          <cell r="I414" t="str">
            <v>Number</v>
          </cell>
          <cell r="J414" t="str">
            <v>BU</v>
          </cell>
          <cell r="K414" t="str">
            <v>Anglo American Platinum Managed Operations</v>
          </cell>
          <cell r="L414" t="str">
            <v>KIM KING</v>
          </cell>
          <cell r="M414" t="str">
            <v>FRANS MARAIS</v>
          </cell>
          <cell r="N414">
            <v>45675</v>
          </cell>
          <cell r="O414">
            <v>45902</v>
          </cell>
          <cell r="P414" t="str">
            <v>Not started</v>
          </cell>
          <cell r="Q414" t="str">
            <v>{"gri":["403-9-a-iii_2018.2"]}</v>
          </cell>
          <cell r="R414" t="str">
            <v>Safety</v>
          </cell>
          <cell r="W414" t="str">
            <v>Fatalities</v>
          </cell>
          <cell r="X414" t="str">
            <v>{"PGM":["OnT Connected"]}</v>
          </cell>
          <cell r="Y414" t="str">
            <v>CONNECTED</v>
          </cell>
          <cell r="Z414" t="str">
            <v>Data Collection (PGM) (2024)</v>
          </cell>
          <cell r="AA414" t="str">
            <v>Fatalities (Connected Metrics)</v>
          </cell>
        </row>
        <row r="415">
          <cell r="A415" t="str">
            <v>M3BU_Anglo American Platinum Managed Operations</v>
          </cell>
          <cell r="B415" t="str">
            <v>M3</v>
          </cell>
          <cell r="C415" t="str">
            <v>BU_Anglo American Platinum Managed Operations</v>
          </cell>
          <cell r="D415">
            <v>2024</v>
          </cell>
          <cell r="E415" t="str">
            <v>Annual</v>
          </cell>
          <cell r="F415" t="str">
            <v>First aid cases (FAC)</v>
          </cell>
          <cell r="H415" t="str">
            <v>NUMBER</v>
          </cell>
          <cell r="I415" t="str">
            <v>Number</v>
          </cell>
          <cell r="J415" t="str">
            <v>BU</v>
          </cell>
          <cell r="K415" t="str">
            <v>Anglo American Platinum Managed Operations</v>
          </cell>
          <cell r="L415" t="str">
            <v>KIM KING</v>
          </cell>
          <cell r="M415" t="str">
            <v>FRANS MARAIS</v>
          </cell>
          <cell r="N415">
            <v>45675</v>
          </cell>
          <cell r="O415">
            <v>45902</v>
          </cell>
          <cell r="P415" t="str">
            <v>Not started</v>
          </cell>
          <cell r="Q415" t="str">
            <v>{}</v>
          </cell>
          <cell r="R415" t="str">
            <v>Safety</v>
          </cell>
          <cell r="W415" t="str">
            <v>Fatalities</v>
          </cell>
          <cell r="X415" t="str">
            <v>{"PGM":["OnT Connected"]}</v>
          </cell>
          <cell r="Y415" t="str">
            <v>CONNECTED</v>
          </cell>
          <cell r="Z415" t="str">
            <v>Data Collection (PGM) (2024)</v>
          </cell>
          <cell r="AA415" t="str">
            <v>Fatalities (Connected Metrics)</v>
          </cell>
        </row>
        <row r="416">
          <cell r="A416" t="str">
            <v>M7Location_Dishaba mine</v>
          </cell>
          <cell r="B416" t="str">
            <v>M7</v>
          </cell>
          <cell r="C416" t="str">
            <v>Location_Dishaba mine</v>
          </cell>
          <cell r="D416">
            <v>2024</v>
          </cell>
          <cell r="E416" t="str">
            <v>Annual</v>
          </cell>
          <cell r="F416" t="str">
            <v>Total employee and contractor hours worked Main operations</v>
          </cell>
          <cell r="G416" t="str">
            <v>(excludes Amandelbult Serviœs, Mogalakwena Services, Process Division Services, Western Limb Distribution Centre and Eastern Limb Support)</v>
          </cell>
          <cell r="H416" t="str">
            <v>NUMBER</v>
          </cell>
          <cell r="I416" t="str">
            <v>Hours (h)</v>
          </cell>
          <cell r="J416" t="str">
            <v>Location</v>
          </cell>
          <cell r="K416" t="str">
            <v>Dishaba mine</v>
          </cell>
          <cell r="L416" t="str">
            <v>KIM KING</v>
          </cell>
          <cell r="M416" t="str">
            <v>FRANS MARAIS</v>
          </cell>
          <cell r="N416">
            <v>45675</v>
          </cell>
          <cell r="O416">
            <v>45902</v>
          </cell>
          <cell r="P416" t="str">
            <v>Not started</v>
          </cell>
          <cell r="Q416" t="str">
            <v>{}</v>
          </cell>
          <cell r="R416" t="str">
            <v>Safety</v>
          </cell>
          <cell r="W416" t="str">
            <v>Hours Worked</v>
          </cell>
          <cell r="X416" t="str">
            <v>{"PGM":["Manual"]}</v>
          </cell>
          <cell r="Y416" t="str">
            <v>CONNECTED</v>
          </cell>
          <cell r="Z416" t="str">
            <v>Data Collection (PGM) (2024)</v>
          </cell>
          <cell r="AA416" t="str">
            <v>Hours Worked (Manual Capture)</v>
          </cell>
        </row>
        <row r="417">
          <cell r="A417" t="str">
            <v>M7Location_Rustenburg Base Metal Refiners</v>
          </cell>
          <cell r="B417" t="str">
            <v>M7</v>
          </cell>
          <cell r="C417" t="str">
            <v>Location_Rustenburg Base Metal Refiners</v>
          </cell>
          <cell r="D417">
            <v>2024</v>
          </cell>
          <cell r="E417" t="str">
            <v>Annual</v>
          </cell>
          <cell r="F417" t="str">
            <v>Total employee and contractor hours worked Main operations</v>
          </cell>
          <cell r="G417" t="str">
            <v>(excludes Amandelbult Serviœs, Mogalakwena Services, Process Division Services, Western Limb Distribution Centre and Eastern Limb Support)</v>
          </cell>
          <cell r="H417" t="str">
            <v>NUMBER</v>
          </cell>
          <cell r="I417" t="str">
            <v>Hours (h)</v>
          </cell>
          <cell r="J417" t="str">
            <v>Location</v>
          </cell>
          <cell r="K417" t="str">
            <v>Rustenburg Base Metal Refiners</v>
          </cell>
          <cell r="L417" t="str">
            <v>KIM KING</v>
          </cell>
          <cell r="M417" t="str">
            <v>FRANS MARAIS</v>
          </cell>
          <cell r="N417">
            <v>45675</v>
          </cell>
          <cell r="O417">
            <v>45902</v>
          </cell>
          <cell r="P417" t="str">
            <v>Not started</v>
          </cell>
          <cell r="Q417" t="str">
            <v>{}</v>
          </cell>
          <cell r="R417" t="str">
            <v>Safety</v>
          </cell>
          <cell r="W417" t="str">
            <v>Hours Worked</v>
          </cell>
          <cell r="X417" t="str">
            <v>{"PGM":["Manual"]}</v>
          </cell>
          <cell r="Y417" t="str">
            <v>CONNECTED</v>
          </cell>
          <cell r="Z417" t="str">
            <v>Data Collection (PGM) (2024)</v>
          </cell>
          <cell r="AA417" t="str">
            <v>Hours Worked (Manual Capture)</v>
          </cell>
        </row>
        <row r="418">
          <cell r="A418" t="str">
            <v>M7Location_Unki smelted</v>
          </cell>
          <cell r="B418" t="str">
            <v>M7</v>
          </cell>
          <cell r="C418" t="str">
            <v>Location_Unki smelted</v>
          </cell>
          <cell r="D418">
            <v>2024</v>
          </cell>
          <cell r="E418" t="str">
            <v>Annual</v>
          </cell>
          <cell r="F418" t="str">
            <v>Total employee and contractor hours worked Main operations</v>
          </cell>
          <cell r="G418" t="str">
            <v>(excludes Amandelbult Serviœs, Mogalakwena Services, Process Division Services, Western Limb Distribution Centre and Eastern Limb Support)</v>
          </cell>
          <cell r="H418" t="str">
            <v>NUMBER</v>
          </cell>
          <cell r="I418" t="str">
            <v>Hours (h)</v>
          </cell>
          <cell r="J418" t="str">
            <v>Location</v>
          </cell>
          <cell r="K418" t="str">
            <v>Unki smelted</v>
          </cell>
          <cell r="L418" t="str">
            <v>KIM KING</v>
          </cell>
          <cell r="M418" t="str">
            <v>FRANS MARAIS</v>
          </cell>
          <cell r="N418">
            <v>45675</v>
          </cell>
          <cell r="O418">
            <v>45902</v>
          </cell>
          <cell r="P418" t="str">
            <v>Not started</v>
          </cell>
          <cell r="Q418" t="str">
            <v>{}</v>
          </cell>
          <cell r="R418" t="str">
            <v>Safety</v>
          </cell>
          <cell r="W418" t="str">
            <v>Hours Worked</v>
          </cell>
          <cell r="X418" t="str">
            <v>{"PGM":["Manual"]}</v>
          </cell>
          <cell r="Y418" t="str">
            <v>CONNECTED</v>
          </cell>
          <cell r="Z418" t="str">
            <v>Data Collection (PGM) (2024)</v>
          </cell>
          <cell r="AA418" t="str">
            <v>Hours Worked (Manual Capture)</v>
          </cell>
        </row>
        <row r="419">
          <cell r="A419" t="str">
            <v>M7Location_Polokwane smelter</v>
          </cell>
          <cell r="B419" t="str">
            <v>M7</v>
          </cell>
          <cell r="C419" t="str">
            <v>Location_Polokwane smelter</v>
          </cell>
          <cell r="D419">
            <v>2024</v>
          </cell>
          <cell r="E419" t="str">
            <v>Annual</v>
          </cell>
          <cell r="F419" t="str">
            <v>Total employee and contractor hours worked Main operations</v>
          </cell>
          <cell r="G419" t="str">
            <v>(excludes Amandelbult Serviœs, Mogalakwena Services, Process Division Services, Western Limb Distribution Centre and Eastern Limb Support)</v>
          </cell>
          <cell r="H419" t="str">
            <v>NUMBER</v>
          </cell>
          <cell r="I419" t="str">
            <v>Hours (h)</v>
          </cell>
          <cell r="J419" t="str">
            <v>Location</v>
          </cell>
          <cell r="K419" t="str">
            <v>Polokwane smelter</v>
          </cell>
          <cell r="L419" t="str">
            <v>KIM KING</v>
          </cell>
          <cell r="M419" t="str">
            <v>FRANS MARAIS</v>
          </cell>
          <cell r="N419">
            <v>45675</v>
          </cell>
          <cell r="O419">
            <v>45902</v>
          </cell>
          <cell r="P419" t="str">
            <v>Not started</v>
          </cell>
          <cell r="Q419" t="str">
            <v>{}</v>
          </cell>
          <cell r="R419" t="str">
            <v>Safety</v>
          </cell>
          <cell r="W419" t="str">
            <v>Hours Worked</v>
          </cell>
          <cell r="X419" t="str">
            <v>{"PGM":["Manual"]}</v>
          </cell>
          <cell r="Y419" t="str">
            <v>CONNECTED</v>
          </cell>
          <cell r="Z419" t="str">
            <v>Data Collection (PGM) (2024)</v>
          </cell>
          <cell r="AA419" t="str">
            <v>Hours Worked (Manual Capture)</v>
          </cell>
        </row>
        <row r="420">
          <cell r="A420" t="str">
            <v>M7Location_Mortimer smelter</v>
          </cell>
          <cell r="B420" t="str">
            <v>M7</v>
          </cell>
          <cell r="C420" t="str">
            <v>Location_Mortimer smelter</v>
          </cell>
          <cell r="D420">
            <v>2024</v>
          </cell>
          <cell r="E420" t="str">
            <v>Annual</v>
          </cell>
          <cell r="F420" t="str">
            <v>Total employee and contractor hours worked Main operations</v>
          </cell>
          <cell r="G420" t="str">
            <v>(excludes Amandelbult Serviœs, Mogalakwena Services, Process Division Services, Western Limb Distribution Centre and Eastern Limb Support)</v>
          </cell>
          <cell r="H420" t="str">
            <v>NUMBER</v>
          </cell>
          <cell r="I420" t="str">
            <v>Hours (h)</v>
          </cell>
          <cell r="J420" t="str">
            <v>Location</v>
          </cell>
          <cell r="K420" t="str">
            <v>Mortimer smelter</v>
          </cell>
          <cell r="L420" t="str">
            <v>KIM KING</v>
          </cell>
          <cell r="M420" t="str">
            <v>FRANS MARAIS</v>
          </cell>
          <cell r="N420">
            <v>45675</v>
          </cell>
          <cell r="O420">
            <v>45902</v>
          </cell>
          <cell r="P420" t="str">
            <v>Not started</v>
          </cell>
          <cell r="Q420" t="str">
            <v>{}</v>
          </cell>
          <cell r="R420" t="str">
            <v>Safety</v>
          </cell>
          <cell r="W420" t="str">
            <v>Hours Worked</v>
          </cell>
          <cell r="X420" t="str">
            <v>{"PGM":["Manual"]}</v>
          </cell>
          <cell r="Y420" t="str">
            <v>CONNECTED</v>
          </cell>
          <cell r="Z420" t="str">
            <v>Data Collection (PGM) (2024)</v>
          </cell>
          <cell r="AA420" t="str">
            <v>Hours Worked (Manual Capture)</v>
          </cell>
        </row>
        <row r="421">
          <cell r="A421" t="str">
            <v>M7Location_Amandelbult concentrators*</v>
          </cell>
          <cell r="B421" t="str">
            <v>M7</v>
          </cell>
          <cell r="C421" t="str">
            <v>Location_Amandelbult concentrators*</v>
          </cell>
          <cell r="D421">
            <v>2024</v>
          </cell>
          <cell r="E421" t="str">
            <v>Annual</v>
          </cell>
          <cell r="F421" t="str">
            <v>Total employee and contractor hours worked Main operations</v>
          </cell>
          <cell r="G421" t="str">
            <v>(excludes Amandelbult Serviœs, Mogalakwena Services, Process Division Services, Western Limb Distribution Centre and Eastern Limb Support)</v>
          </cell>
          <cell r="H421" t="str">
            <v>NUMBER</v>
          </cell>
          <cell r="I421" t="str">
            <v>Hours (h)</v>
          </cell>
          <cell r="J421" t="str">
            <v>Location</v>
          </cell>
          <cell r="K421" t="str">
            <v>Amandelbult concentrators*</v>
          </cell>
          <cell r="L421" t="str">
            <v>KIM KING</v>
          </cell>
          <cell r="M421" t="str">
            <v>FRANS MARAIS</v>
          </cell>
          <cell r="N421">
            <v>45675</v>
          </cell>
          <cell r="O421">
            <v>45902</v>
          </cell>
          <cell r="P421" t="str">
            <v>Not started</v>
          </cell>
          <cell r="Q421" t="str">
            <v>{}</v>
          </cell>
          <cell r="R421" t="str">
            <v>Safety</v>
          </cell>
          <cell r="W421" t="str">
            <v>Hours Worked</v>
          </cell>
          <cell r="X421" t="str">
            <v>{"PGM":["Manual"]}</v>
          </cell>
          <cell r="Y421" t="str">
            <v>CONNECTED</v>
          </cell>
          <cell r="Z421" t="str">
            <v>Data Collection (PGM) (2024)</v>
          </cell>
          <cell r="AA421" t="str">
            <v>Hours Worked (Manual Capture)</v>
          </cell>
        </row>
        <row r="422">
          <cell r="A422" t="str">
            <v>M7Location_Unki Mine</v>
          </cell>
          <cell r="B422" t="str">
            <v>M7</v>
          </cell>
          <cell r="C422" t="str">
            <v>Location_Unki Mine</v>
          </cell>
          <cell r="D422">
            <v>2024</v>
          </cell>
          <cell r="E422" t="str">
            <v>Annual</v>
          </cell>
          <cell r="F422" t="str">
            <v>Total employee and contractor hours worked Main operations</v>
          </cell>
          <cell r="G422" t="str">
            <v>(excludes Amandelbult Serviœs, Mogalakwena Services, Process Division Services, Western Limb Distribution Centre and Eastern Limb Support)</v>
          </cell>
          <cell r="H422" t="str">
            <v>NUMBER</v>
          </cell>
          <cell r="I422" t="str">
            <v>Hours (h)</v>
          </cell>
          <cell r="J422" t="str">
            <v>Location</v>
          </cell>
          <cell r="K422" t="str">
            <v>Unki Mine</v>
          </cell>
          <cell r="L422" t="str">
            <v>KIM KING</v>
          </cell>
          <cell r="M422" t="str">
            <v>FRANS MARAIS</v>
          </cell>
          <cell r="N422">
            <v>45675</v>
          </cell>
          <cell r="O422">
            <v>45902</v>
          </cell>
          <cell r="P422" t="str">
            <v>Not started</v>
          </cell>
          <cell r="Q422" t="str">
            <v>{}</v>
          </cell>
          <cell r="R422" t="str">
            <v>Safety</v>
          </cell>
          <cell r="W422" t="str">
            <v>Hours Worked</v>
          </cell>
          <cell r="X422" t="str">
            <v>{"PGM":["Manual"]}</v>
          </cell>
          <cell r="Y422" t="str">
            <v>CONNECTED</v>
          </cell>
          <cell r="Z422" t="str">
            <v>Data Collection (PGM) (2024)</v>
          </cell>
          <cell r="AA422" t="str">
            <v>Hours Worked (Manual Capture)</v>
          </cell>
        </row>
        <row r="423">
          <cell r="A423" t="str">
            <v>M7Location_Waterval smelter</v>
          </cell>
          <cell r="B423" t="str">
            <v>M7</v>
          </cell>
          <cell r="C423" t="str">
            <v>Location_Waterval smelter</v>
          </cell>
          <cell r="D423">
            <v>2024</v>
          </cell>
          <cell r="E423" t="str">
            <v>Annual</v>
          </cell>
          <cell r="F423" t="str">
            <v>Total employee and contractor hours worked Main operations</v>
          </cell>
          <cell r="G423" t="str">
            <v>(excludes Amandelbult Serviœs, Mogalakwena Services, Process Division Services, Western Limb Distribution Centre and Eastern Limb Support)</v>
          </cell>
          <cell r="H423" t="str">
            <v>NUMBER</v>
          </cell>
          <cell r="I423" t="str">
            <v>Hours (h)</v>
          </cell>
          <cell r="J423" t="str">
            <v>Location</v>
          </cell>
          <cell r="K423" t="str">
            <v>Waterval smelter</v>
          </cell>
          <cell r="L423" t="str">
            <v>KIM KING</v>
          </cell>
          <cell r="M423" t="str">
            <v>FRANS MARAIS</v>
          </cell>
          <cell r="N423">
            <v>45675</v>
          </cell>
          <cell r="O423">
            <v>45902</v>
          </cell>
          <cell r="P423" t="str">
            <v>Not started</v>
          </cell>
          <cell r="Q423" t="str">
            <v>{}</v>
          </cell>
          <cell r="R423" t="str">
            <v>Safety</v>
          </cell>
          <cell r="W423" t="str">
            <v>Hours Worked</v>
          </cell>
          <cell r="X423" t="str">
            <v>{"PGM":["Manual"]}</v>
          </cell>
          <cell r="Y423" t="str">
            <v>CONNECTED</v>
          </cell>
          <cell r="Z423" t="str">
            <v>Data Collection (PGM) (2024)</v>
          </cell>
          <cell r="AA423" t="str">
            <v>Hours Worked (Manual Capture)</v>
          </cell>
        </row>
        <row r="424">
          <cell r="A424" t="str">
            <v>M7Location_Mogalakwena Mine°</v>
          </cell>
          <cell r="B424" t="str">
            <v>M7</v>
          </cell>
          <cell r="C424" t="str">
            <v>Location_Mogalakwena Mine°</v>
          </cell>
          <cell r="D424">
            <v>2024</v>
          </cell>
          <cell r="E424" t="str">
            <v>Annual</v>
          </cell>
          <cell r="F424" t="str">
            <v>Total employee and contractor hours worked Main operations</v>
          </cell>
          <cell r="G424" t="str">
            <v>(excludes Amandelbult Serviœs, Mogalakwena Services, Process Division Services, Western Limb Distribution Centre and Eastern Limb Support)</v>
          </cell>
          <cell r="H424" t="str">
            <v>NUMBER</v>
          </cell>
          <cell r="I424" t="str">
            <v>Hours (h)</v>
          </cell>
          <cell r="J424" t="str">
            <v>Location</v>
          </cell>
          <cell r="K424" t="str">
            <v>Mogalakwena Mine°</v>
          </cell>
          <cell r="L424" t="str">
            <v>KIM KING</v>
          </cell>
          <cell r="M424" t="str">
            <v>FRANS MARAIS</v>
          </cell>
          <cell r="N424">
            <v>45675</v>
          </cell>
          <cell r="O424">
            <v>45902</v>
          </cell>
          <cell r="P424" t="str">
            <v>Not started</v>
          </cell>
          <cell r="Q424" t="str">
            <v>{}</v>
          </cell>
          <cell r="R424" t="str">
            <v>Safety</v>
          </cell>
          <cell r="W424" t="str">
            <v>Hours Worked</v>
          </cell>
          <cell r="X424" t="str">
            <v>{"PGM":["Manual"]}</v>
          </cell>
          <cell r="Y424" t="str">
            <v>CONNECTED</v>
          </cell>
          <cell r="Z424" t="str">
            <v>Data Collection (PGM) (2024)</v>
          </cell>
          <cell r="AA424" t="str">
            <v>Hours Worked (Manual Capture)</v>
          </cell>
        </row>
        <row r="425">
          <cell r="A425" t="str">
            <v>M7Location_Precious Metals Refinery</v>
          </cell>
          <cell r="B425" t="str">
            <v>M7</v>
          </cell>
          <cell r="C425" t="str">
            <v>Location_Precious Metals Refinery</v>
          </cell>
          <cell r="D425">
            <v>2024</v>
          </cell>
          <cell r="E425" t="str">
            <v>Annual</v>
          </cell>
          <cell r="F425" t="str">
            <v>Total employee and contractor hours worked Main operations</v>
          </cell>
          <cell r="G425" t="str">
            <v>(excludes Amandelbult Serviœs, Mogalakwena Services, Process Division Services, Western Limb Distribution Centre and Eastern Limb Support)</v>
          </cell>
          <cell r="H425" t="str">
            <v>NUMBER</v>
          </cell>
          <cell r="I425" t="str">
            <v>Hours (h)</v>
          </cell>
          <cell r="J425" t="str">
            <v>Location</v>
          </cell>
          <cell r="K425" t="str">
            <v>Precious Metals Refinery</v>
          </cell>
          <cell r="L425" t="str">
            <v>KIM KING</v>
          </cell>
          <cell r="M425" t="str">
            <v>FRANS MARAIS</v>
          </cell>
          <cell r="N425">
            <v>45675</v>
          </cell>
          <cell r="O425">
            <v>45902</v>
          </cell>
          <cell r="P425" t="str">
            <v>Not started</v>
          </cell>
          <cell r="Q425" t="str">
            <v>{}</v>
          </cell>
          <cell r="R425" t="str">
            <v>Safety</v>
          </cell>
          <cell r="W425" t="str">
            <v>Hours Worked</v>
          </cell>
          <cell r="X425" t="str">
            <v>{"PGM":["Manual"]}</v>
          </cell>
          <cell r="Y425" t="str">
            <v>CONNECTED</v>
          </cell>
          <cell r="Z425" t="str">
            <v>Data Collection (PGM) (2024)</v>
          </cell>
          <cell r="AA425" t="str">
            <v>Hours Worked (Manual Capture)</v>
          </cell>
        </row>
        <row r="426">
          <cell r="A426" t="str">
            <v>M7Location_ACP</v>
          </cell>
          <cell r="B426" t="str">
            <v>M7</v>
          </cell>
          <cell r="C426" t="str">
            <v>Location_ACP</v>
          </cell>
          <cell r="D426">
            <v>2024</v>
          </cell>
          <cell r="E426" t="str">
            <v>Annual</v>
          </cell>
          <cell r="F426" t="str">
            <v>Total employee and contractor hours worked Main operations</v>
          </cell>
          <cell r="G426" t="str">
            <v>(excludes Amandelbult Serviœs, Mogalakwena Services, Process Division Services, Western Limb Distribution Centre and Eastern Limb Support)</v>
          </cell>
          <cell r="H426" t="str">
            <v>NUMBER</v>
          </cell>
          <cell r="I426" t="str">
            <v>Hours (h)</v>
          </cell>
          <cell r="J426" t="str">
            <v>Location</v>
          </cell>
          <cell r="K426" t="str">
            <v>ACP</v>
          </cell>
          <cell r="L426" t="str">
            <v>KIM KING</v>
          </cell>
          <cell r="M426" t="str">
            <v>FRANS MARAIS</v>
          </cell>
          <cell r="N426">
            <v>45675</v>
          </cell>
          <cell r="O426">
            <v>45902</v>
          </cell>
          <cell r="P426" t="str">
            <v>Not started</v>
          </cell>
          <cell r="Q426" t="str">
            <v>{}</v>
          </cell>
          <cell r="R426" t="str">
            <v>Safety</v>
          </cell>
          <cell r="W426" t="str">
            <v>Hours Worked</v>
          </cell>
          <cell r="X426" t="str">
            <v>{"PGM":["Manual"]}</v>
          </cell>
          <cell r="Y426" t="str">
            <v>CONNECTED</v>
          </cell>
          <cell r="Z426" t="str">
            <v>Data Collection (PGM) (2024)</v>
          </cell>
          <cell r="AA426" t="str">
            <v>Hours Worked (Manual Capture)</v>
          </cell>
        </row>
        <row r="427">
          <cell r="A427" t="str">
            <v>M7Location_Mogalakwena concentrators</v>
          </cell>
          <cell r="B427" t="str">
            <v>M7</v>
          </cell>
          <cell r="C427" t="str">
            <v>Location_Mogalakwena concentrators</v>
          </cell>
          <cell r="D427">
            <v>2024</v>
          </cell>
          <cell r="E427" t="str">
            <v>Annual</v>
          </cell>
          <cell r="F427" t="str">
            <v>Total employee and contractor hours worked Main operations</v>
          </cell>
          <cell r="G427" t="str">
            <v>(excludes Amandelbult Serviœs, Mogalakwena Services, Process Division Services, Western Limb Distribution Centre and Eastern Limb Support)</v>
          </cell>
          <cell r="H427" t="str">
            <v>NUMBER</v>
          </cell>
          <cell r="I427" t="str">
            <v>Hours (h)</v>
          </cell>
          <cell r="J427" t="str">
            <v>Location</v>
          </cell>
          <cell r="K427" t="str">
            <v>Mogalakwena concentrators</v>
          </cell>
          <cell r="L427" t="str">
            <v>KIM KING</v>
          </cell>
          <cell r="M427" t="str">
            <v>FRANS MARAIS</v>
          </cell>
          <cell r="N427">
            <v>45675</v>
          </cell>
          <cell r="O427">
            <v>45902</v>
          </cell>
          <cell r="P427" t="str">
            <v>Not started</v>
          </cell>
          <cell r="Q427" t="str">
            <v>{}</v>
          </cell>
          <cell r="R427" t="str">
            <v>Safety</v>
          </cell>
          <cell r="W427" t="str">
            <v>Hours Worked</v>
          </cell>
          <cell r="X427" t="str">
            <v>{"PGM":["Manual"]}</v>
          </cell>
          <cell r="Y427" t="str">
            <v>CONNECTED</v>
          </cell>
          <cell r="Z427" t="str">
            <v>Data Collection (PGM) (2024)</v>
          </cell>
          <cell r="AA427" t="str">
            <v>Hours Worked (Manual Capture)</v>
          </cell>
        </row>
        <row r="428">
          <cell r="A428" t="str">
            <v>M7Location_Mototolo Mine’</v>
          </cell>
          <cell r="B428" t="str">
            <v>M7</v>
          </cell>
          <cell r="C428" t="str">
            <v>Location_Mototolo Mine’</v>
          </cell>
          <cell r="D428">
            <v>2024</v>
          </cell>
          <cell r="E428" t="str">
            <v>Annual</v>
          </cell>
          <cell r="F428" t="str">
            <v>Total employee and contractor hours worked Main operations</v>
          </cell>
          <cell r="G428" t="str">
            <v>(excludes Amandelbult Serviœs, Mogalakwena Services, Process Division Services, Western Limb Distribution Centre and Eastern Limb Support)</v>
          </cell>
          <cell r="H428" t="str">
            <v>NUMBER</v>
          </cell>
          <cell r="I428" t="str">
            <v>Hours (h)</v>
          </cell>
          <cell r="J428" t="str">
            <v>Location</v>
          </cell>
          <cell r="K428" t="str">
            <v>Mototolo Mine’</v>
          </cell>
          <cell r="L428" t="str">
            <v>KIM KING</v>
          </cell>
          <cell r="M428" t="str">
            <v>FRANS MARAIS</v>
          </cell>
          <cell r="N428">
            <v>45675</v>
          </cell>
          <cell r="O428">
            <v>45902</v>
          </cell>
          <cell r="P428" t="str">
            <v>Not started</v>
          </cell>
          <cell r="Q428" t="str">
            <v>{}</v>
          </cell>
          <cell r="R428" t="str">
            <v>Safety</v>
          </cell>
          <cell r="W428" t="str">
            <v>Hours Worked</v>
          </cell>
          <cell r="X428" t="str">
            <v>{"PGM":["Manual"]}</v>
          </cell>
          <cell r="Y428" t="str">
            <v>CONNECTED</v>
          </cell>
          <cell r="Z428" t="str">
            <v>Data Collection (PGM) (2024)</v>
          </cell>
          <cell r="AA428" t="str">
            <v>Hours Worked (Manual Capture)</v>
          </cell>
        </row>
        <row r="429">
          <cell r="A429" t="str">
            <v>M7Location_Greenfield projects"</v>
          </cell>
          <cell r="B429" t="str">
            <v>M7</v>
          </cell>
          <cell r="C429" t="str">
            <v>Location_Greenfield projects"</v>
          </cell>
          <cell r="D429">
            <v>2024</v>
          </cell>
          <cell r="E429" t="str">
            <v>Annual</v>
          </cell>
          <cell r="F429" t="str">
            <v>Total employee and contractor hours worked Main operations</v>
          </cell>
          <cell r="G429" t="str">
            <v>(excludes Amandelbult Serviœs, Mogalakwena Services, Process Division Services, Western Limb Distribution Centre and Eastern Limb Support)</v>
          </cell>
          <cell r="H429" t="str">
            <v>NUMBER</v>
          </cell>
          <cell r="I429" t="str">
            <v>Hours (h)</v>
          </cell>
          <cell r="J429" t="str">
            <v>Location</v>
          </cell>
          <cell r="K429" t="str">
            <v>Greenfield projects"</v>
          </cell>
          <cell r="L429" t="str">
            <v>KIM KING</v>
          </cell>
          <cell r="M429" t="str">
            <v>FRANS MARAIS</v>
          </cell>
          <cell r="N429">
            <v>45675</v>
          </cell>
          <cell r="O429">
            <v>45902</v>
          </cell>
          <cell r="P429" t="str">
            <v>Not started</v>
          </cell>
          <cell r="Q429" t="str">
            <v>{}</v>
          </cell>
          <cell r="R429" t="str">
            <v>Safety</v>
          </cell>
          <cell r="W429" t="str">
            <v>Hours Worked</v>
          </cell>
          <cell r="X429" t="str">
            <v>{"PGM":["Manual"]}</v>
          </cell>
          <cell r="Y429" t="str">
            <v>CONNECTED</v>
          </cell>
          <cell r="Z429" t="str">
            <v>Data Collection (PGM) (2024)</v>
          </cell>
          <cell r="AA429" t="str">
            <v>Hours Worked (Manual Capture)</v>
          </cell>
        </row>
        <row r="430">
          <cell r="A430" t="str">
            <v>M7Location_Unki concentrator</v>
          </cell>
          <cell r="B430" t="str">
            <v>M7</v>
          </cell>
          <cell r="C430" t="str">
            <v>Location_Unki concentrator</v>
          </cell>
          <cell r="D430">
            <v>2024</v>
          </cell>
          <cell r="E430" t="str">
            <v>Annual</v>
          </cell>
          <cell r="F430" t="str">
            <v>Total employee and contractor hours worked Main operations</v>
          </cell>
          <cell r="G430" t="str">
            <v>(excludes Amandelbult Serviœs, Mogalakwena Services, Process Division Services, Western Limb Distribution Centre and Eastern Limb Support)</v>
          </cell>
          <cell r="H430" t="str">
            <v>NUMBER</v>
          </cell>
          <cell r="I430" t="str">
            <v>Hours (h)</v>
          </cell>
          <cell r="J430" t="str">
            <v>Location</v>
          </cell>
          <cell r="K430" t="str">
            <v>Unki concentrator</v>
          </cell>
          <cell r="L430" t="str">
            <v>KIM KING</v>
          </cell>
          <cell r="M430" t="str">
            <v>FRANS MARAIS</v>
          </cell>
          <cell r="N430">
            <v>45675</v>
          </cell>
          <cell r="O430">
            <v>45902</v>
          </cell>
          <cell r="P430" t="str">
            <v>Not started</v>
          </cell>
          <cell r="Q430" t="str">
            <v>{}</v>
          </cell>
          <cell r="R430" t="str">
            <v>Safety</v>
          </cell>
          <cell r="W430" t="str">
            <v>Hours Worked</v>
          </cell>
          <cell r="X430" t="str">
            <v>{"PGM":["Manual"]}</v>
          </cell>
          <cell r="Y430" t="str">
            <v>CONNECTED</v>
          </cell>
          <cell r="Z430" t="str">
            <v>Data Collection (PGM) (2024)</v>
          </cell>
          <cell r="AA430" t="str">
            <v>Hours Worked (Manual Capture)</v>
          </cell>
        </row>
        <row r="431">
          <cell r="A431" t="str">
            <v>M8BU_Anglo American Platinum Managed Operations</v>
          </cell>
          <cell r="B431" t="str">
            <v>M8</v>
          </cell>
          <cell r="C431" t="str">
            <v>BU_Anglo American Platinum Managed Operations</v>
          </cell>
          <cell r="D431">
            <v>2024</v>
          </cell>
          <cell r="E431" t="str">
            <v>Annual</v>
          </cell>
          <cell r="F431" t="str">
            <v>Total employee and contractor hours worked</v>
          </cell>
          <cell r="H431" t="str">
            <v>NUMBER</v>
          </cell>
          <cell r="I431" t="str">
            <v>Hours (h)</v>
          </cell>
          <cell r="J431" t="str">
            <v>BU</v>
          </cell>
          <cell r="K431" t="str">
            <v>Anglo American Platinum Managed Operations</v>
          </cell>
          <cell r="L431" t="str">
            <v>KIM KING</v>
          </cell>
          <cell r="M431" t="str">
            <v>FRANS MARAIS</v>
          </cell>
          <cell r="N431">
            <v>45675</v>
          </cell>
          <cell r="O431">
            <v>45902</v>
          </cell>
          <cell r="P431" t="str">
            <v>Not started</v>
          </cell>
          <cell r="Q431" t="str">
            <v>{}</v>
          </cell>
          <cell r="R431" t="str">
            <v>Safety</v>
          </cell>
          <cell r="W431" t="str">
            <v>Hours Worked</v>
          </cell>
          <cell r="X431" t="str">
            <v>{"PGM":["OnT Connected"]}</v>
          </cell>
          <cell r="Y431" t="str">
            <v>CONNECTED</v>
          </cell>
          <cell r="Z431" t="str">
            <v>Data Collection (PGM) (2024)</v>
          </cell>
          <cell r="AA431" t="str">
            <v>Hours Worked (Connected Metrics)</v>
          </cell>
        </row>
        <row r="432">
          <cell r="A432" t="str">
            <v>M7Location_Tumela mine</v>
          </cell>
          <cell r="B432" t="str">
            <v>M7</v>
          </cell>
          <cell r="C432" t="str">
            <v>Location_Tumela mine</v>
          </cell>
          <cell r="D432">
            <v>2024</v>
          </cell>
          <cell r="E432" t="str">
            <v>Annual</v>
          </cell>
          <cell r="F432" t="str">
            <v>Total employee and contractor hours worked Main operations</v>
          </cell>
          <cell r="G432" t="str">
            <v>(excludes Amandelbult Serviœs, Mogalakwena Services, Process Division Services, Western Limb Distribution Centre and Eastern Limb Support)</v>
          </cell>
          <cell r="H432" t="str">
            <v>NUMBER</v>
          </cell>
          <cell r="I432" t="str">
            <v>Hours (h)</v>
          </cell>
          <cell r="J432" t="str">
            <v>Location</v>
          </cell>
          <cell r="K432" t="str">
            <v>Tumela mine</v>
          </cell>
          <cell r="L432" t="str">
            <v>KIM KING</v>
          </cell>
          <cell r="M432" t="str">
            <v>FRANS MARAIS</v>
          </cell>
          <cell r="N432">
            <v>45675</v>
          </cell>
          <cell r="O432">
            <v>45902</v>
          </cell>
          <cell r="P432" t="str">
            <v>Not started</v>
          </cell>
          <cell r="Q432" t="str">
            <v>{}</v>
          </cell>
          <cell r="R432" t="str">
            <v>Safety</v>
          </cell>
          <cell r="W432" t="str">
            <v>Hours Worked</v>
          </cell>
          <cell r="X432" t="str">
            <v>{"PGM":["Manual"]}</v>
          </cell>
          <cell r="Y432" t="str">
            <v>CONNECTED</v>
          </cell>
          <cell r="Z432" t="str">
            <v>Data Collection (PGM) (2024)</v>
          </cell>
          <cell r="AA432" t="str">
            <v>Hours Worked (Manual Capture)</v>
          </cell>
        </row>
        <row r="433">
          <cell r="A433" t="str">
            <v>M7Location_Mototolo concentrator°</v>
          </cell>
          <cell r="B433" t="str">
            <v>M7</v>
          </cell>
          <cell r="C433" t="str">
            <v>Location_Mototolo concentrator°</v>
          </cell>
          <cell r="D433">
            <v>2024</v>
          </cell>
          <cell r="E433" t="str">
            <v>Annual</v>
          </cell>
          <cell r="F433" t="str">
            <v>Total employee and contractor hours worked Main operations</v>
          </cell>
          <cell r="G433" t="str">
            <v>(excludes Amandelbult Serviœs, Mogalakwena Services, Process Division Services, Western Limb Distribution Centre and Eastern Limb Support)</v>
          </cell>
          <cell r="H433" t="str">
            <v>NUMBER</v>
          </cell>
          <cell r="I433" t="str">
            <v>Hours (h)</v>
          </cell>
          <cell r="J433" t="str">
            <v>Location</v>
          </cell>
          <cell r="K433" t="str">
            <v>Mototolo concentrator°</v>
          </cell>
          <cell r="L433" t="str">
            <v>KIM KING</v>
          </cell>
          <cell r="M433" t="str">
            <v>FRANS MARAIS</v>
          </cell>
          <cell r="N433">
            <v>45675</v>
          </cell>
          <cell r="O433">
            <v>45902</v>
          </cell>
          <cell r="P433" t="str">
            <v>Not started</v>
          </cell>
          <cell r="Q433" t="str">
            <v>{}</v>
          </cell>
          <cell r="R433" t="str">
            <v>Safety</v>
          </cell>
          <cell r="W433" t="str">
            <v>Hours Worked</v>
          </cell>
          <cell r="X433" t="str">
            <v>{"PGM":["Manual"]}</v>
          </cell>
          <cell r="Y433" t="str">
            <v>CONNECTED</v>
          </cell>
          <cell r="Z433" t="str">
            <v>Data Collection (PGM) (2024)</v>
          </cell>
          <cell r="AA433" t="str">
            <v>Hours Worked (Manual Capture)</v>
          </cell>
        </row>
        <row r="434">
          <cell r="A434" t="str">
            <v>M309BU_Anglo American Platinum Managed Operations</v>
          </cell>
          <cell r="B434" t="str">
            <v>M309</v>
          </cell>
          <cell r="C434" t="str">
            <v>BU_Anglo American Platinum Managed Operations</v>
          </cell>
          <cell r="D434">
            <v>2024</v>
          </cell>
          <cell r="E434" t="str">
            <v>Annual</v>
          </cell>
          <cell r="F434" t="str">
            <v>Hours of work in kind for ambassadors for good</v>
          </cell>
          <cell r="H434" t="str">
            <v>NUMBER</v>
          </cell>
          <cell r="I434" t="str">
            <v>Hours (h)</v>
          </cell>
          <cell r="J434" t="str">
            <v>BU</v>
          </cell>
          <cell r="K434" t="str">
            <v>Anglo American Platinum Managed Operations</v>
          </cell>
          <cell r="L434" t="str">
            <v>VANESSA TESTOLIN</v>
          </cell>
          <cell r="M434" t="str">
            <v>PATRICK GIBBS</v>
          </cell>
          <cell r="N434">
            <v>45675</v>
          </cell>
          <cell r="O434">
            <v>45902</v>
          </cell>
          <cell r="P434" t="str">
            <v>Not started</v>
          </cell>
          <cell r="Q434" t="str">
            <v>{}</v>
          </cell>
          <cell r="R434" t="str">
            <v>Social Performance and CSI</v>
          </cell>
          <cell r="W434" t="str">
            <v>Ambassadors for Good</v>
          </cell>
          <cell r="X434" t="str">
            <v>{"PGM":[]}</v>
          </cell>
          <cell r="Y434" t="str">
            <v>CONNECTED</v>
          </cell>
          <cell r="Z434" t="str">
            <v>Data Collection (PGM) (2024)</v>
          </cell>
          <cell r="AA434" t="str">
            <v>Ambassadors for Good (Manual Capture)</v>
          </cell>
        </row>
        <row r="435">
          <cell r="A435" t="str">
            <v>M308BU_Anglo American Platinum Managed Operations</v>
          </cell>
          <cell r="B435" t="str">
            <v>M308</v>
          </cell>
          <cell r="C435" t="str">
            <v>BU_Anglo American Platinum Managed Operations</v>
          </cell>
          <cell r="D435">
            <v>2024</v>
          </cell>
          <cell r="E435" t="str">
            <v>Annual</v>
          </cell>
          <cell r="F435" t="str">
            <v>Number of NGOs supported by ambassadors for good</v>
          </cell>
          <cell r="H435" t="str">
            <v>NUMBER</v>
          </cell>
          <cell r="I435" t="str">
            <v>Number</v>
          </cell>
          <cell r="J435" t="str">
            <v>BU</v>
          </cell>
          <cell r="K435" t="str">
            <v>Anglo American Platinum Managed Operations</v>
          </cell>
          <cell r="L435" t="str">
            <v>VANESSA TESTOLIN</v>
          </cell>
          <cell r="M435" t="str">
            <v>PATRICK GIBBS</v>
          </cell>
          <cell r="N435">
            <v>45675</v>
          </cell>
          <cell r="O435">
            <v>45902</v>
          </cell>
          <cell r="P435" t="str">
            <v>Not started</v>
          </cell>
          <cell r="Q435" t="str">
            <v>{}</v>
          </cell>
          <cell r="R435" t="str">
            <v>Social Performance and CSI</v>
          </cell>
          <cell r="W435" t="str">
            <v>Ambassadors for Good</v>
          </cell>
          <cell r="X435" t="str">
            <v>{"PGM":[]}</v>
          </cell>
          <cell r="Y435" t="str">
            <v>CONNECTED</v>
          </cell>
          <cell r="Z435" t="str">
            <v>Data Collection (PGM) (2024)</v>
          </cell>
          <cell r="AA435" t="str">
            <v>Ambassadors for Good (Manual Capture)</v>
          </cell>
        </row>
        <row r="436">
          <cell r="A436" t="str">
            <v>M310BU_Anglo American Platinum Managed Operations</v>
          </cell>
          <cell r="B436" t="str">
            <v>M310</v>
          </cell>
          <cell r="C436" t="str">
            <v>BU_Anglo American Platinum Managed Operations</v>
          </cell>
          <cell r="D436">
            <v>2024</v>
          </cell>
          <cell r="E436" t="str">
            <v>Annual</v>
          </cell>
          <cell r="F436" t="str">
            <v>Number of employees involved in ambassadors for good</v>
          </cell>
          <cell r="H436" t="str">
            <v>NUMBER</v>
          </cell>
          <cell r="I436" t="str">
            <v>Number</v>
          </cell>
          <cell r="J436" t="str">
            <v>BU</v>
          </cell>
          <cell r="K436" t="str">
            <v>Anglo American Platinum Managed Operations</v>
          </cell>
          <cell r="L436" t="str">
            <v>WINNIE MBIZA</v>
          </cell>
          <cell r="M436" t="str">
            <v>PATRICK GIBBS</v>
          </cell>
          <cell r="N436">
            <v>45675</v>
          </cell>
          <cell r="O436">
            <v>45902</v>
          </cell>
          <cell r="P436" t="str">
            <v>Not started</v>
          </cell>
          <cell r="Q436" t="str">
            <v>{}</v>
          </cell>
          <cell r="R436" t="str">
            <v>Social Performance and CSI</v>
          </cell>
          <cell r="W436" t="str">
            <v>Ambassadors for Good</v>
          </cell>
          <cell r="X436" t="str">
            <v>{"PGM":[]}</v>
          </cell>
          <cell r="Y436" t="str">
            <v>CONNECTED</v>
          </cell>
          <cell r="Z436" t="str">
            <v>Data Collection (PGM) (2024)</v>
          </cell>
          <cell r="AA436" t="str">
            <v>Ambassadors for Good (Manual Capture)</v>
          </cell>
        </row>
        <row r="437">
          <cell r="A437" t="str">
            <v>M307BU_Anglo American Platinum Managed Operations</v>
          </cell>
          <cell r="B437" t="str">
            <v>M307</v>
          </cell>
          <cell r="C437" t="str">
            <v>BU_Anglo American Platinum Managed Operations</v>
          </cell>
          <cell r="D437">
            <v>2024</v>
          </cell>
          <cell r="E437" t="str">
            <v>Annual</v>
          </cell>
          <cell r="F437" t="str">
            <v>Number of beneficiaries from ambassadors for good</v>
          </cell>
          <cell r="H437" t="str">
            <v>NUMBER</v>
          </cell>
          <cell r="I437" t="str">
            <v>Number</v>
          </cell>
          <cell r="J437" t="str">
            <v>BU</v>
          </cell>
          <cell r="K437" t="str">
            <v>Anglo American Platinum Managed Operations</v>
          </cell>
          <cell r="L437" t="str">
            <v>VANESSA TESTOLIN</v>
          </cell>
          <cell r="M437" t="str">
            <v>PATRICK GIBBS</v>
          </cell>
          <cell r="N437">
            <v>45675</v>
          </cell>
          <cell r="O437">
            <v>45902</v>
          </cell>
          <cell r="P437" t="str">
            <v>Not started</v>
          </cell>
          <cell r="Q437" t="str">
            <v>{}</v>
          </cell>
          <cell r="R437" t="str">
            <v>Social Performance and CSI</v>
          </cell>
          <cell r="W437" t="str">
            <v>Ambassadors for Good</v>
          </cell>
          <cell r="X437" t="str">
            <v>{"PGM":[]}</v>
          </cell>
          <cell r="Y437" t="str">
            <v>CONNECTED</v>
          </cell>
          <cell r="Z437" t="str">
            <v>Data Collection (PGM) (2024)</v>
          </cell>
          <cell r="AA437" t="str">
            <v>Ambassadors for Good (Manual Capture)</v>
          </cell>
        </row>
        <row r="438">
          <cell r="A438" t="str">
            <v>M300BU_Anglo American Platinum Managed Operations</v>
          </cell>
          <cell r="B438" t="str">
            <v>M300</v>
          </cell>
          <cell r="C438" t="str">
            <v>BU_Anglo American Platinum Managed Operations</v>
          </cell>
          <cell r="D438">
            <v>2024</v>
          </cell>
          <cell r="E438" t="str">
            <v>Annual</v>
          </cell>
          <cell r="F438" t="str">
            <v>Sports, art, culture and heritage</v>
          </cell>
          <cell r="H438" t="str">
            <v>CURRENCY</v>
          </cell>
          <cell r="I438" t="str">
            <v>Currency - southAfrican_rand - (ZAR)</v>
          </cell>
          <cell r="J438" t="str">
            <v>BU</v>
          </cell>
          <cell r="K438" t="str">
            <v>Anglo American Platinum Managed Operations</v>
          </cell>
          <cell r="L438" t="str">
            <v>CHRISTOFF LOMBARD</v>
          </cell>
          <cell r="M438" t="str">
            <v>CHRISTOFF LOMBARD</v>
          </cell>
          <cell r="N438">
            <v>45675</v>
          </cell>
          <cell r="O438">
            <v>45902</v>
          </cell>
          <cell r="P438" t="str">
            <v>Not started</v>
          </cell>
          <cell r="Q438" t="str">
            <v>{"gri":["203-1-a_2016.2"]}</v>
          </cell>
          <cell r="R438" t="str">
            <v>Social Performance and CSI</v>
          </cell>
          <cell r="W438" t="str">
            <v>CSI Expenditure</v>
          </cell>
          <cell r="X438" t="str">
            <v>{"PGM":[]}</v>
          </cell>
          <cell r="Y438" t="str">
            <v>CONNECTED</v>
          </cell>
          <cell r="Z438" t="str">
            <v>Data Collection (PGM) (2024)</v>
          </cell>
          <cell r="AA438" t="str">
            <v>CSI Expenditure (Manual Capture)</v>
          </cell>
        </row>
        <row r="439">
          <cell r="A439" t="str">
            <v>M306BU_Anglo American Platinum Managed Operations</v>
          </cell>
          <cell r="B439" t="str">
            <v>M306</v>
          </cell>
          <cell r="C439" t="str">
            <v>BU_Anglo American Platinum Managed Operations</v>
          </cell>
          <cell r="D439">
            <v>2024</v>
          </cell>
          <cell r="E439" t="str">
            <v>Annual</v>
          </cell>
          <cell r="F439" t="str">
            <v>CSI expenditure - South Africa</v>
          </cell>
          <cell r="H439" t="str">
            <v>CURRENCY</v>
          </cell>
          <cell r="I439" t="str">
            <v>Currency - southAfrican_rand - (ZAR)</v>
          </cell>
          <cell r="J439" t="str">
            <v>BU</v>
          </cell>
          <cell r="K439" t="str">
            <v>Anglo American Platinum Managed Operations</v>
          </cell>
          <cell r="L439" t="str">
            <v>CHRISTOFF LOMBARD</v>
          </cell>
          <cell r="P439" t="str">
            <v>Not started</v>
          </cell>
          <cell r="Q439" t="str">
            <v>{"gri":["203-1-a_2016.2"]}</v>
          </cell>
          <cell r="R439" t="str">
            <v>Social Performance and CSI</v>
          </cell>
          <cell r="W439" t="str">
            <v>CSI Expenditure</v>
          </cell>
          <cell r="X439" t="str">
            <v>{"PGM":[]}</v>
          </cell>
          <cell r="Y439" t="str">
            <v>CONNECTED</v>
          </cell>
          <cell r="Z439" t="str">
            <v>Data Collection (PGM) (2024)</v>
          </cell>
          <cell r="AA439" t="str">
            <v>CSI Expenditure (Manual Capture)</v>
          </cell>
        </row>
        <row r="440">
          <cell r="A440" t="str">
            <v>M292BU_Anglo American Platinum Managed Operations</v>
          </cell>
          <cell r="B440" t="str">
            <v>M292</v>
          </cell>
          <cell r="C440" t="str">
            <v>BU_Anglo American Platinum Managed Operations</v>
          </cell>
          <cell r="D440">
            <v>2024</v>
          </cell>
          <cell r="E440" t="str">
            <v>Annual</v>
          </cell>
          <cell r="F440" t="str">
            <v>CSI spend % EBIT</v>
          </cell>
          <cell r="H440" t="str">
            <v>PERCENT</v>
          </cell>
          <cell r="I440" t="str">
            <v>Percentage - percentage - (Percentage)</v>
          </cell>
          <cell r="J440" t="str">
            <v>BU</v>
          </cell>
          <cell r="K440" t="str">
            <v>Anglo American Platinum Managed Operations</v>
          </cell>
          <cell r="L440" t="str">
            <v>CHRISTOFF LOMBARD</v>
          </cell>
          <cell r="M440" t="str">
            <v>CHRISTOFF LOMBARD</v>
          </cell>
          <cell r="N440">
            <v>45675</v>
          </cell>
          <cell r="O440">
            <v>45902</v>
          </cell>
          <cell r="P440" t="str">
            <v>Not started</v>
          </cell>
          <cell r="Q440" t="str">
            <v>{"gri":["203-1-a_2016.2"]}</v>
          </cell>
          <cell r="R440" t="str">
            <v>Social Performance and CSI</v>
          </cell>
          <cell r="W440" t="str">
            <v>CSI Expenditure</v>
          </cell>
          <cell r="X440" t="str">
            <v>{"PGM":[]}</v>
          </cell>
          <cell r="Y440" t="str">
            <v>CONNECTED</v>
          </cell>
          <cell r="Z440" t="str">
            <v>Data Collection (PGM) (2024)</v>
          </cell>
          <cell r="AA440" t="str">
            <v>CSI Expenditure (Manual Capture)</v>
          </cell>
        </row>
        <row r="441">
          <cell r="A441" t="str">
            <v>M295BU_Anglo American Platinum Managed Operations</v>
          </cell>
          <cell r="B441" t="str">
            <v>M295</v>
          </cell>
          <cell r="C441" t="str">
            <v>BU_Anglo American Platinum Managed Operations</v>
          </cell>
          <cell r="D441">
            <v>2024</v>
          </cell>
          <cell r="E441" t="str">
            <v>Annual</v>
          </cell>
          <cell r="F441" t="str">
            <v>Disaster and emergency relief</v>
          </cell>
          <cell r="H441" t="str">
            <v>CURRENCY</v>
          </cell>
          <cell r="I441" t="str">
            <v>Currency - southAfrican_rand - (ZAR)</v>
          </cell>
          <cell r="J441" t="str">
            <v>BU</v>
          </cell>
          <cell r="K441" t="str">
            <v>Anglo American Platinum Managed Operations</v>
          </cell>
          <cell r="L441" t="str">
            <v>CHRISTOFF LOMBARD</v>
          </cell>
          <cell r="M441" t="str">
            <v>CHRISTOFF LOMBARD</v>
          </cell>
          <cell r="N441">
            <v>45675</v>
          </cell>
          <cell r="O441">
            <v>45902</v>
          </cell>
          <cell r="P441" t="str">
            <v>Not started</v>
          </cell>
          <cell r="Q441" t="str">
            <v>{"gri":["203-1-a_2016.2"]}</v>
          </cell>
          <cell r="R441" t="str">
            <v>Social Performance and CSI</v>
          </cell>
          <cell r="W441" t="str">
            <v>CSI Expenditure</v>
          </cell>
          <cell r="X441" t="str">
            <v>{"PGM":[]}</v>
          </cell>
          <cell r="Y441" t="str">
            <v>CONNECTED</v>
          </cell>
          <cell r="Z441" t="str">
            <v>Data Collection (PGM) (2024)</v>
          </cell>
          <cell r="AA441" t="str">
            <v>CSI Expenditure (Manual Capture)</v>
          </cell>
        </row>
        <row r="442">
          <cell r="A442" t="str">
            <v>M302BU_Anglo American Platinum Managed Operations</v>
          </cell>
          <cell r="B442" t="str">
            <v>M302</v>
          </cell>
          <cell r="C442" t="str">
            <v>BU_Anglo American Platinum Managed Operations</v>
          </cell>
          <cell r="D442">
            <v>2024</v>
          </cell>
          <cell r="E442" t="str">
            <v>Annual</v>
          </cell>
          <cell r="F442" t="str">
            <v>Water and sanitation</v>
          </cell>
          <cell r="H442" t="str">
            <v>CURRENCY</v>
          </cell>
          <cell r="I442" t="str">
            <v>Currency - southAfrican_rand - (ZAR)</v>
          </cell>
          <cell r="J442" t="str">
            <v>BU</v>
          </cell>
          <cell r="K442" t="str">
            <v>Anglo American Platinum Managed Operations</v>
          </cell>
          <cell r="L442" t="str">
            <v>CHRISTOFF LOMBARD</v>
          </cell>
          <cell r="M442" t="str">
            <v>CHRISTOFF LOMBARD</v>
          </cell>
          <cell r="N442">
            <v>45675</v>
          </cell>
          <cell r="O442">
            <v>45902</v>
          </cell>
          <cell r="P442" t="str">
            <v>Not started</v>
          </cell>
          <cell r="Q442" t="str">
            <v>{"gri":["203-1-a_2016.2"]}</v>
          </cell>
          <cell r="R442" t="str">
            <v>Social Performance and CSI</v>
          </cell>
          <cell r="W442" t="str">
            <v>CSI Expenditure</v>
          </cell>
          <cell r="X442" t="str">
            <v>{"PGM":[]}</v>
          </cell>
          <cell r="Y442" t="str">
            <v>CONNECTED</v>
          </cell>
          <cell r="Z442" t="str">
            <v>Data Collection (PGM) (2024)</v>
          </cell>
          <cell r="AA442" t="str">
            <v>CSI Expenditure (Manual Capture)</v>
          </cell>
        </row>
        <row r="443">
          <cell r="A443" t="str">
            <v>M296BU_Anglo American Platinum Managed Operations</v>
          </cell>
          <cell r="B443" t="str">
            <v>M296</v>
          </cell>
          <cell r="C443" t="str">
            <v>BU_Anglo American Platinum Managed Operations</v>
          </cell>
          <cell r="D443">
            <v>2024</v>
          </cell>
          <cell r="E443" t="str">
            <v>Annual</v>
          </cell>
          <cell r="F443" t="str">
            <v>Energy and climate change</v>
          </cell>
          <cell r="H443" t="str">
            <v>CURRENCY</v>
          </cell>
          <cell r="I443" t="str">
            <v>Currency - southAfrican_rand - (ZAR)</v>
          </cell>
          <cell r="J443" t="str">
            <v>BU</v>
          </cell>
          <cell r="K443" t="str">
            <v>Anglo American Platinum Managed Operations</v>
          </cell>
          <cell r="L443" t="str">
            <v>CHRISTOFF LOMBARD</v>
          </cell>
          <cell r="M443" t="str">
            <v>CHRISTOFF LOMBARD</v>
          </cell>
          <cell r="N443">
            <v>45675</v>
          </cell>
          <cell r="O443">
            <v>45902</v>
          </cell>
          <cell r="P443" t="str">
            <v>Not started</v>
          </cell>
          <cell r="Q443" t="str">
            <v>{"gri":["203-1-a_2016.2"]}</v>
          </cell>
          <cell r="R443" t="str">
            <v>Social Performance and CSI</v>
          </cell>
          <cell r="W443" t="str">
            <v>CSI Expenditure</v>
          </cell>
          <cell r="X443" t="str">
            <v>{"PGM":[]}</v>
          </cell>
          <cell r="Y443" t="str">
            <v>CONNECTED</v>
          </cell>
          <cell r="Z443" t="str">
            <v>Data Collection (PGM) (2024)</v>
          </cell>
          <cell r="AA443" t="str">
            <v>CSI Expenditure (Manual Capture)</v>
          </cell>
        </row>
        <row r="444">
          <cell r="A444" t="str">
            <v>M299BU_Anglo American Platinum Managed Operations</v>
          </cell>
          <cell r="B444" t="str">
            <v>M299</v>
          </cell>
          <cell r="C444" t="str">
            <v>BU_Anglo American Platinum Managed Operations</v>
          </cell>
          <cell r="D444">
            <v>2024</v>
          </cell>
          <cell r="E444" t="str">
            <v>Annual</v>
          </cell>
          <cell r="F444" t="str">
            <v>CSI Expenditure: Other</v>
          </cell>
          <cell r="H444" t="str">
            <v>CURRENCY</v>
          </cell>
          <cell r="I444" t="str">
            <v>Currency - southAfrican_rand - (ZAR)</v>
          </cell>
          <cell r="J444" t="str">
            <v>BU</v>
          </cell>
          <cell r="K444" t="str">
            <v>Anglo American Platinum Managed Operations</v>
          </cell>
          <cell r="L444" t="str">
            <v>CHRISTOFF LOMBARD</v>
          </cell>
          <cell r="M444" t="str">
            <v>CHRISTOFF LOMBARD</v>
          </cell>
          <cell r="N444">
            <v>45675</v>
          </cell>
          <cell r="O444">
            <v>45902</v>
          </cell>
          <cell r="P444" t="str">
            <v>Not started</v>
          </cell>
          <cell r="Q444" t="str">
            <v>{"gri":["203-1-a_2016.2"]}</v>
          </cell>
          <cell r="R444" t="str">
            <v>Social Performance and CSI</v>
          </cell>
          <cell r="W444" t="str">
            <v>CSI Expenditure</v>
          </cell>
          <cell r="X444" t="str">
            <v>{"PGM":[]}</v>
          </cell>
          <cell r="Y444" t="str">
            <v>CONNECTED</v>
          </cell>
          <cell r="Z444" t="str">
            <v>Data Collection (PGM) (2024)</v>
          </cell>
          <cell r="AA444" t="str">
            <v>CSI Expenditure (Manual Capture)</v>
          </cell>
        </row>
        <row r="445">
          <cell r="A445" t="str">
            <v>M298BU_Anglo American Platinum Managed Operations</v>
          </cell>
          <cell r="B445" t="str">
            <v>M298</v>
          </cell>
          <cell r="C445" t="str">
            <v>BU_Anglo American Platinum Managed Operations</v>
          </cell>
          <cell r="D445">
            <v>2024</v>
          </cell>
          <cell r="E445" t="str">
            <v>Annual</v>
          </cell>
          <cell r="F445" t="str">
            <v>Environment</v>
          </cell>
          <cell r="H445" t="str">
            <v>CURRENCY</v>
          </cell>
          <cell r="I445" t="str">
            <v>Currency - southAfrican_rand - (ZAR)</v>
          </cell>
          <cell r="J445" t="str">
            <v>BU</v>
          </cell>
          <cell r="K445" t="str">
            <v>Anglo American Platinum Managed Operations</v>
          </cell>
          <cell r="L445" t="str">
            <v>CHRISTOFF LOMBARD</v>
          </cell>
          <cell r="M445" t="str">
            <v>CHRISTOFF LOMBARD</v>
          </cell>
          <cell r="N445">
            <v>45675</v>
          </cell>
          <cell r="O445">
            <v>45902</v>
          </cell>
          <cell r="P445" t="str">
            <v>Not started</v>
          </cell>
          <cell r="Q445" t="str">
            <v>{"gri":["203-1-a_2016.2"]}</v>
          </cell>
          <cell r="R445" t="str">
            <v>Social Performance and CSI</v>
          </cell>
          <cell r="W445" t="str">
            <v>CSI Expenditure</v>
          </cell>
          <cell r="X445" t="str">
            <v>{"PGM":[]}</v>
          </cell>
          <cell r="Y445" t="str">
            <v>CONNECTED</v>
          </cell>
          <cell r="Z445" t="str">
            <v>Data Collection (PGM) (2024)</v>
          </cell>
          <cell r="AA445" t="str">
            <v>CSI Expenditure (Manual Capture)</v>
          </cell>
        </row>
        <row r="446">
          <cell r="A446" t="str">
            <v>M294BU_Anglo American Platinum Managed Operations</v>
          </cell>
          <cell r="B446" t="str">
            <v>M294</v>
          </cell>
          <cell r="C446" t="str">
            <v>BU_Anglo American Platinum Managed Operations</v>
          </cell>
          <cell r="D446">
            <v>2024</v>
          </cell>
          <cell r="E446" t="str">
            <v>Annual</v>
          </cell>
          <cell r="F446" t="str">
            <v>Total CSI Spend</v>
          </cell>
          <cell r="H446" t="str">
            <v>CURRENCY</v>
          </cell>
          <cell r="I446" t="str">
            <v>Currency - southAfrican_rand - (ZAR)</v>
          </cell>
          <cell r="J446" t="str">
            <v>BU</v>
          </cell>
          <cell r="K446" t="str">
            <v>Anglo American Platinum Managed Operations</v>
          </cell>
          <cell r="L446" t="str">
            <v>CHRISTOFF LOMBARD</v>
          </cell>
          <cell r="M446" t="str">
            <v>CHRISTOFF LOMBARD</v>
          </cell>
          <cell r="N446">
            <v>45675</v>
          </cell>
          <cell r="O446">
            <v>45902</v>
          </cell>
          <cell r="P446" t="str">
            <v>Not started</v>
          </cell>
          <cell r="Q446" t="str">
            <v>{"gri":["203-1-a_2016.2"]}</v>
          </cell>
          <cell r="R446" t="str">
            <v>Social Performance and CSI</v>
          </cell>
          <cell r="W446" t="str">
            <v>CSI Expenditure</v>
          </cell>
          <cell r="X446" t="str">
            <v>{"PGM":[]}</v>
          </cell>
          <cell r="Y446" t="str">
            <v>CONNECTED</v>
          </cell>
          <cell r="Z446" t="str">
            <v>Data Collection (PGM) (2024)</v>
          </cell>
          <cell r="AA446" t="str">
            <v>CSI Expenditure (Manual Capture)</v>
          </cell>
        </row>
        <row r="447">
          <cell r="A447" t="str">
            <v>M297BU_Anglo American Platinum Managed Operations</v>
          </cell>
          <cell r="B447" t="str">
            <v>M297</v>
          </cell>
          <cell r="C447" t="str">
            <v>BU_Anglo American Platinum Managed Operations</v>
          </cell>
          <cell r="D447">
            <v>2024</v>
          </cell>
          <cell r="E447" t="str">
            <v>Annual</v>
          </cell>
          <cell r="F447" t="str">
            <v>Institutional capacity development</v>
          </cell>
          <cell r="H447" t="str">
            <v>CURRENCY</v>
          </cell>
          <cell r="I447" t="str">
            <v>Currency - southAfrican_rand - (ZAR)</v>
          </cell>
          <cell r="J447" t="str">
            <v>BU</v>
          </cell>
          <cell r="K447" t="str">
            <v>Anglo American Platinum Managed Operations</v>
          </cell>
          <cell r="L447" t="str">
            <v>CHRISTOFF LOMBARD</v>
          </cell>
          <cell r="M447" t="str">
            <v>CHRISTOFF LOMBARD</v>
          </cell>
          <cell r="N447">
            <v>45675</v>
          </cell>
          <cell r="O447">
            <v>45902</v>
          </cell>
          <cell r="P447" t="str">
            <v>Not started</v>
          </cell>
          <cell r="Q447" t="str">
            <v>{"gri":["203-1-a_2016.2"]}</v>
          </cell>
          <cell r="R447" t="str">
            <v>Social Performance and CSI</v>
          </cell>
          <cell r="W447" t="str">
            <v>CSI Expenditure</v>
          </cell>
          <cell r="X447" t="str">
            <v>{"PGM":[]}</v>
          </cell>
          <cell r="Y447" t="str">
            <v>CONNECTED</v>
          </cell>
          <cell r="Z447" t="str">
            <v>Data Collection (PGM) (2024)</v>
          </cell>
          <cell r="AA447" t="str">
            <v>CSI Expenditure (Manual Capture)</v>
          </cell>
        </row>
        <row r="448">
          <cell r="A448" t="str">
            <v>M301BU_Anglo American Platinum Managed Operations</v>
          </cell>
          <cell r="B448" t="str">
            <v>M301</v>
          </cell>
          <cell r="C448" t="str">
            <v>BU_Anglo American Platinum Managed Operations</v>
          </cell>
          <cell r="D448">
            <v>2024</v>
          </cell>
          <cell r="E448" t="str">
            <v>Annual</v>
          </cell>
          <cell r="F448" t="str">
            <v>Health and welfare</v>
          </cell>
          <cell r="H448" t="str">
            <v>CURRENCY</v>
          </cell>
          <cell r="I448" t="str">
            <v>Currency - southAfrican_rand - (ZAR)</v>
          </cell>
          <cell r="J448" t="str">
            <v>BU</v>
          </cell>
          <cell r="K448" t="str">
            <v>Anglo American Platinum Managed Operations</v>
          </cell>
          <cell r="L448" t="str">
            <v>CHRISTOFF LOMBARD</v>
          </cell>
          <cell r="M448" t="str">
            <v>CHRISTOFF LOMBARD</v>
          </cell>
          <cell r="N448">
            <v>45675</v>
          </cell>
          <cell r="O448">
            <v>45902</v>
          </cell>
          <cell r="P448" t="str">
            <v>Not started</v>
          </cell>
          <cell r="Q448" t="str">
            <v>{"gri":["203-1-a_2016.2"]}</v>
          </cell>
          <cell r="R448" t="str">
            <v>Social Performance and CSI</v>
          </cell>
          <cell r="W448" t="str">
            <v>CSI Expenditure</v>
          </cell>
          <cell r="X448" t="str">
            <v>{"PGM":[]}</v>
          </cell>
          <cell r="Y448" t="str">
            <v>CONNECTED</v>
          </cell>
          <cell r="Z448" t="str">
            <v>Data Collection (PGM) (2024)</v>
          </cell>
          <cell r="AA448" t="str">
            <v>CSI Expenditure (Manual Capture)</v>
          </cell>
        </row>
        <row r="449">
          <cell r="A449" t="str">
            <v>M305BU_Anglo American Platinum Managed Operations</v>
          </cell>
          <cell r="B449" t="str">
            <v>M305</v>
          </cell>
          <cell r="C449" t="str">
            <v>BU_Anglo American Platinum Managed Operations</v>
          </cell>
          <cell r="D449">
            <v>2024</v>
          </cell>
          <cell r="E449" t="str">
            <v>Annual</v>
          </cell>
          <cell r="F449" t="str">
            <v>CSI expenditure - Zimbabwe</v>
          </cell>
          <cell r="H449" t="str">
            <v>CURRENCY</v>
          </cell>
          <cell r="I449" t="str">
            <v>Currency - southAfrican_rand - (ZAR)</v>
          </cell>
          <cell r="J449" t="str">
            <v>BU</v>
          </cell>
          <cell r="K449" t="str">
            <v>Anglo American Platinum Managed Operations</v>
          </cell>
          <cell r="L449" t="str">
            <v>CHRISTOFF LOMBARD</v>
          </cell>
          <cell r="P449" t="str">
            <v>Not started</v>
          </cell>
          <cell r="Q449" t="str">
            <v>{"gri":["203-1-a_2016.2"]}</v>
          </cell>
          <cell r="R449" t="str">
            <v>Social Performance and CSI</v>
          </cell>
          <cell r="W449" t="str">
            <v>CSI Expenditure</v>
          </cell>
          <cell r="X449" t="str">
            <v>{"PGM":[]}</v>
          </cell>
          <cell r="Y449" t="str">
            <v>CONNECTED</v>
          </cell>
          <cell r="Z449" t="str">
            <v>Data Collection (PGM) (2024)</v>
          </cell>
          <cell r="AA449" t="str">
            <v>CSI Expenditure (Manual Capture)</v>
          </cell>
        </row>
        <row r="450">
          <cell r="A450" t="str">
            <v>M293BU_Anglo American Platinum Managed Operations</v>
          </cell>
          <cell r="B450" t="str">
            <v>M293</v>
          </cell>
          <cell r="C450" t="str">
            <v>BU_Anglo American Platinum Managed Operations</v>
          </cell>
          <cell r="D450">
            <v>2024</v>
          </cell>
          <cell r="E450" t="str">
            <v>Annual</v>
          </cell>
          <cell r="F450" t="str">
            <v>CSI spend (ZARm) relating to Zimele</v>
          </cell>
          <cell r="H450" t="str">
            <v>CURRENCY</v>
          </cell>
          <cell r="I450" t="str">
            <v>Currency - southAfrican_rand - (ZAR)</v>
          </cell>
          <cell r="J450" t="str">
            <v>BU</v>
          </cell>
          <cell r="K450" t="str">
            <v>Anglo American Platinum Managed Operations</v>
          </cell>
          <cell r="L450" t="str">
            <v>CHRISTOFF LOMBARD</v>
          </cell>
          <cell r="M450" t="str">
            <v>CHRISTOFF LOMBARD</v>
          </cell>
          <cell r="N450">
            <v>45675</v>
          </cell>
          <cell r="O450">
            <v>45902</v>
          </cell>
          <cell r="P450" t="str">
            <v>Not started</v>
          </cell>
          <cell r="Q450" t="str">
            <v>{"gri":["203-1-a_2016.2"]}</v>
          </cell>
          <cell r="R450" t="str">
            <v>Social Performance and CSI</v>
          </cell>
          <cell r="W450" t="str">
            <v>CSI Expenditure</v>
          </cell>
          <cell r="X450" t="str">
            <v>{"PGM":[]}</v>
          </cell>
          <cell r="Y450" t="str">
            <v>CONNECTED</v>
          </cell>
          <cell r="Z450" t="str">
            <v>Data Collection (PGM) (2024)</v>
          </cell>
          <cell r="AA450" t="str">
            <v>CSI Expenditure (Manual Capture)</v>
          </cell>
        </row>
        <row r="451">
          <cell r="A451" t="str">
            <v>M291BU_Anglo American Platinum Managed Operations</v>
          </cell>
          <cell r="B451" t="str">
            <v>M291</v>
          </cell>
          <cell r="C451" t="str">
            <v>BU_Anglo American Platinum Managed Operations</v>
          </cell>
          <cell r="D451">
            <v>2024</v>
          </cell>
          <cell r="E451" t="str">
            <v>Annual</v>
          </cell>
          <cell r="F451" t="str">
            <v>CSI % spent to NOPAT</v>
          </cell>
          <cell r="H451" t="str">
            <v>PERCENT</v>
          </cell>
          <cell r="I451" t="str">
            <v>Percentage - percentage - (Percentage)</v>
          </cell>
          <cell r="J451" t="str">
            <v>BU</v>
          </cell>
          <cell r="K451" t="str">
            <v>Anglo American Platinum Managed Operations</v>
          </cell>
          <cell r="L451" t="str">
            <v>CHRISTOFF LOMBARD</v>
          </cell>
          <cell r="M451" t="str">
            <v>CHRISTOFF LOMBARD</v>
          </cell>
          <cell r="N451">
            <v>45675</v>
          </cell>
          <cell r="O451">
            <v>45902</v>
          </cell>
          <cell r="P451" t="str">
            <v>Not started</v>
          </cell>
          <cell r="Q451" t="str">
            <v>{"gri":["203-1-a_2016.2"]}</v>
          </cell>
          <cell r="R451" t="str">
            <v>Social Performance and CSI</v>
          </cell>
          <cell r="W451" t="str">
            <v>CSI Expenditure</v>
          </cell>
          <cell r="X451" t="str">
            <v>{"PGM":[]}</v>
          </cell>
          <cell r="Y451" t="str">
            <v>CONNECTED</v>
          </cell>
          <cell r="Z451" t="str">
            <v>Data Collection (PGM) (2024)</v>
          </cell>
          <cell r="AA451" t="str">
            <v>CSI Expenditure (Manual Capture)</v>
          </cell>
        </row>
        <row r="452">
          <cell r="A452" t="str">
            <v>M303BU_Anglo American Platinum Managed Operations</v>
          </cell>
          <cell r="B452" t="str">
            <v>M303</v>
          </cell>
          <cell r="C452" t="str">
            <v>BU_Anglo American Platinum Managed Operations</v>
          </cell>
          <cell r="D452">
            <v>2024</v>
          </cell>
          <cell r="E452" t="str">
            <v>Annual</v>
          </cell>
          <cell r="F452" t="str">
            <v>Education and Training</v>
          </cell>
          <cell r="H452" t="str">
            <v>CURRENCY</v>
          </cell>
          <cell r="I452" t="str">
            <v>Currency - southAfrican_rand - (ZAR)</v>
          </cell>
          <cell r="J452" t="str">
            <v>BU</v>
          </cell>
          <cell r="K452" t="str">
            <v>Anglo American Platinum Managed Operations</v>
          </cell>
          <cell r="L452" t="str">
            <v>CHRISTOFF LOMBARD</v>
          </cell>
          <cell r="M452" t="str">
            <v>CHRISTOFF LOMBARD</v>
          </cell>
          <cell r="N452">
            <v>45675</v>
          </cell>
          <cell r="O452">
            <v>45902</v>
          </cell>
          <cell r="P452" t="str">
            <v>Not started</v>
          </cell>
          <cell r="Q452" t="str">
            <v>{"gri":["203-1-a_2016.2"]}</v>
          </cell>
          <cell r="R452" t="str">
            <v>Social Performance and CSI</v>
          </cell>
          <cell r="W452" t="str">
            <v>CSI Expenditure</v>
          </cell>
          <cell r="X452" t="str">
            <v>{"PGM":[]}</v>
          </cell>
          <cell r="Y452" t="str">
            <v>CONNECTED</v>
          </cell>
          <cell r="Z452" t="str">
            <v>Data Collection (PGM) (2024)</v>
          </cell>
          <cell r="AA452" t="str">
            <v>CSI Expenditure (Manual Capture)</v>
          </cell>
        </row>
        <row r="453">
          <cell r="A453" t="str">
            <v>M304BU_Anglo American Platinum Managed Operations</v>
          </cell>
          <cell r="B453" t="str">
            <v>M304</v>
          </cell>
          <cell r="C453" t="str">
            <v>BU_Anglo American Platinum Managed Operations</v>
          </cell>
          <cell r="D453">
            <v>2024</v>
          </cell>
          <cell r="E453" t="str">
            <v>Annual</v>
          </cell>
          <cell r="F453" t="str">
            <v>CSI Expenditure: Community Development</v>
          </cell>
          <cell r="H453" t="str">
            <v>CURRENCY</v>
          </cell>
          <cell r="I453" t="str">
            <v>Currency - southAfrican_rand - (ZAR)</v>
          </cell>
          <cell r="J453" t="str">
            <v>BU</v>
          </cell>
          <cell r="K453" t="str">
            <v>Anglo American Platinum Managed Operations</v>
          </cell>
          <cell r="L453" t="str">
            <v>CHRISTOFF LOMBARD</v>
          </cell>
          <cell r="M453" t="str">
            <v>CHRISTOFF LOMBARD</v>
          </cell>
          <cell r="N453">
            <v>45675</v>
          </cell>
          <cell r="O453">
            <v>45902</v>
          </cell>
          <cell r="P453" t="str">
            <v>Not started</v>
          </cell>
          <cell r="Q453" t="str">
            <v>{"gri":["203-1-a_2016.2"]}</v>
          </cell>
          <cell r="R453" t="str">
            <v>Social Performance and CSI</v>
          </cell>
          <cell r="W453" t="str">
            <v>CSI Expenditure</v>
          </cell>
          <cell r="X453" t="str">
            <v>{"PGM":[]}</v>
          </cell>
          <cell r="Y453" t="str">
            <v>CONNECTED</v>
          </cell>
          <cell r="Z453" t="str">
            <v>Data Collection (PGM) (2024)</v>
          </cell>
          <cell r="AA453" t="str">
            <v>CSI Expenditure (Manual Capture)</v>
          </cell>
        </row>
        <row r="454">
          <cell r="A454" t="str">
            <v>M335BU_Anglo American Platinum Managed Operations</v>
          </cell>
          <cell r="B454" t="str">
            <v>M335</v>
          </cell>
          <cell r="C454" t="str">
            <v>BU_Anglo American Platinum Managed Operations</v>
          </cell>
          <cell r="D454">
            <v>2024</v>
          </cell>
          <cell r="E454" t="str">
            <v>Annual</v>
          </cell>
          <cell r="F454" t="str">
            <v>Percentage of identified child labour incidents</v>
          </cell>
          <cell r="H454" t="str">
            <v>PERCENT</v>
          </cell>
          <cell r="I454" t="str">
            <v>Percentage - percentage - (Percentage)</v>
          </cell>
          <cell r="J454" t="str">
            <v>BU</v>
          </cell>
          <cell r="K454" t="str">
            <v>Anglo American Platinum Managed Operations</v>
          </cell>
          <cell r="L454" t="str">
            <v>ASHLIN RAMLOCHAN</v>
          </cell>
          <cell r="M454" t="str">
            <v>ASHLIN RAMLOCHAN</v>
          </cell>
          <cell r="N454">
            <v>45675</v>
          </cell>
          <cell r="O454">
            <v>45902</v>
          </cell>
          <cell r="P454" t="str">
            <v>Not started</v>
          </cell>
          <cell r="Q454" t="str">
            <v>{"gri":["408_2016.2"]}</v>
          </cell>
          <cell r="R454" t="str">
            <v>Social Performance and CSI</v>
          </cell>
          <cell r="W454" t="str">
            <v>Child Labour</v>
          </cell>
          <cell r="X454" t="str">
            <v>{"PGM":[]}</v>
          </cell>
          <cell r="Y454" t="str">
            <v>CONNECTED</v>
          </cell>
          <cell r="Z454" t="str">
            <v>Data Collection (PGM) (2024)</v>
          </cell>
          <cell r="AA454" t="str">
            <v>Child Labour (Manual Capture)</v>
          </cell>
        </row>
        <row r="455">
          <cell r="A455" t="str">
            <v>M332BU_Anglo American Platinum Managed Operations</v>
          </cell>
          <cell r="B455" t="str">
            <v>M332</v>
          </cell>
          <cell r="C455" t="str">
            <v>BU_Anglo American Platinum Managed Operations</v>
          </cell>
          <cell r="D455">
            <v>2024</v>
          </cell>
          <cell r="E455" t="str">
            <v>Annual</v>
          </cell>
          <cell r="F455" t="str">
            <v>Percentage of identified forced and compulsory labour incidents</v>
          </cell>
          <cell r="H455" t="str">
            <v>PERCENT</v>
          </cell>
          <cell r="I455" t="str">
            <v>Percentage - percentage - (Percentage)</v>
          </cell>
          <cell r="J455" t="str">
            <v>BU</v>
          </cell>
          <cell r="K455" t="str">
            <v>Anglo American Platinum Managed Operations</v>
          </cell>
          <cell r="L455" t="str">
            <v>ASHLIN RAMLOCHAN</v>
          </cell>
          <cell r="M455" t="str">
            <v>ASHLIN RAMLOCHAN</v>
          </cell>
          <cell r="N455">
            <v>45675</v>
          </cell>
          <cell r="O455">
            <v>45902</v>
          </cell>
          <cell r="P455" t="str">
            <v>Not started</v>
          </cell>
          <cell r="Q455" t="str">
            <v>{"gri":["408_2016.2"]}</v>
          </cell>
          <cell r="R455" t="str">
            <v>Social Performance and CSI</v>
          </cell>
          <cell r="W455" t="str">
            <v>Child Labour</v>
          </cell>
          <cell r="X455" t="str">
            <v>{"PGM":[]}</v>
          </cell>
          <cell r="Y455" t="str">
            <v>CONNECTED</v>
          </cell>
          <cell r="Z455" t="str">
            <v>Data Collection (PGM) (2024)</v>
          </cell>
          <cell r="AA455" t="str">
            <v>Child Labour (Manual Capture)</v>
          </cell>
        </row>
        <row r="456">
          <cell r="A456" t="str">
            <v>M334BU_Anglo American Platinum Managed Operations</v>
          </cell>
          <cell r="B456" t="str">
            <v>M334</v>
          </cell>
          <cell r="C456" t="str">
            <v>BU_Anglo American Platinum Managed Operations</v>
          </cell>
          <cell r="D456">
            <v>2024</v>
          </cell>
          <cell r="E456" t="str">
            <v>Annual</v>
          </cell>
          <cell r="F456" t="str">
            <v>Percentage of child labour incidents where the reporting entity has played a role in securing remedy for those affected.</v>
          </cell>
          <cell r="H456" t="str">
            <v>PERCENT</v>
          </cell>
          <cell r="I456" t="str">
            <v>Percentage - percentage - (Percentage)</v>
          </cell>
          <cell r="J456" t="str">
            <v>BU</v>
          </cell>
          <cell r="K456" t="str">
            <v>Anglo American Platinum Managed Operations</v>
          </cell>
          <cell r="L456" t="str">
            <v>ASHLIN RAMLOCHAN</v>
          </cell>
          <cell r="M456" t="str">
            <v>ASHLIN RAMLOCHAN</v>
          </cell>
          <cell r="N456">
            <v>45675</v>
          </cell>
          <cell r="O456">
            <v>45902</v>
          </cell>
          <cell r="P456" t="str">
            <v>Not started</v>
          </cell>
          <cell r="Q456" t="str">
            <v>{"gri":["408_2016.2"]}</v>
          </cell>
          <cell r="R456" t="str">
            <v>Social Performance and CSI</v>
          </cell>
          <cell r="W456" t="str">
            <v>Child Labour</v>
          </cell>
          <cell r="X456" t="str">
            <v>{"PGM":[]}</v>
          </cell>
          <cell r="Y456" t="str">
            <v>CONNECTED</v>
          </cell>
          <cell r="Z456" t="str">
            <v>Data Collection (PGM) (2024)</v>
          </cell>
          <cell r="AA456" t="str">
            <v>Child Labour (Manual Capture)</v>
          </cell>
        </row>
        <row r="457">
          <cell r="A457" t="str">
            <v>M333BU_Anglo American Platinum Managed Operations</v>
          </cell>
          <cell r="B457" t="str">
            <v>M333</v>
          </cell>
          <cell r="C457" t="str">
            <v>BU_Anglo American Platinum Managed Operations</v>
          </cell>
          <cell r="D457">
            <v>2024</v>
          </cell>
          <cell r="E457" t="str">
            <v>Annual</v>
          </cell>
          <cell r="F457" t="str">
            <v>Number of identified forced and compulsory labour incidents</v>
          </cell>
          <cell r="H457" t="str">
            <v>NUMBER</v>
          </cell>
          <cell r="I457" t="str">
            <v>Number</v>
          </cell>
          <cell r="J457" t="str">
            <v>BU</v>
          </cell>
          <cell r="K457" t="str">
            <v>Anglo American Platinum Managed Operations</v>
          </cell>
          <cell r="L457" t="str">
            <v>ASHLIN RAMLOCHAN</v>
          </cell>
          <cell r="M457" t="str">
            <v>ASHLIN RAMLOCHAN</v>
          </cell>
          <cell r="N457">
            <v>45675</v>
          </cell>
          <cell r="O457">
            <v>45902</v>
          </cell>
          <cell r="P457" t="str">
            <v>Not started</v>
          </cell>
          <cell r="Q457" t="str">
            <v>{"gri":["408_2016.2"]}</v>
          </cell>
          <cell r="R457" t="str">
            <v>Social Performance and CSI</v>
          </cell>
          <cell r="W457" t="str">
            <v>Child Labour</v>
          </cell>
          <cell r="X457" t="str">
            <v>{"PGM":[]}</v>
          </cell>
          <cell r="Y457" t="str">
            <v>CONNECTED</v>
          </cell>
          <cell r="Z457" t="str">
            <v>Data Collection (PGM) (2024)</v>
          </cell>
          <cell r="AA457" t="str">
            <v>Child Labour (Manual Capture)</v>
          </cell>
        </row>
        <row r="458">
          <cell r="A458" t="str">
            <v>M331BU_Anglo American Platinum Managed Operations</v>
          </cell>
          <cell r="B458" t="str">
            <v>M331</v>
          </cell>
          <cell r="C458" t="str">
            <v>BU_Anglo American Platinum Managed Operations</v>
          </cell>
          <cell r="D458">
            <v>2024</v>
          </cell>
          <cell r="E458" t="str">
            <v>Annual</v>
          </cell>
          <cell r="F458" t="str">
            <v>Percentage of forced labour incidents where the reporting entity has played a role in securing remedy for those affected.</v>
          </cell>
          <cell r="H458" t="str">
            <v>PERCENT</v>
          </cell>
          <cell r="I458" t="str">
            <v>Percentage - percentage - (Percentage)</v>
          </cell>
          <cell r="J458" t="str">
            <v>BU</v>
          </cell>
          <cell r="K458" t="str">
            <v>Anglo American Platinum Managed Operations</v>
          </cell>
          <cell r="L458" t="str">
            <v>ASHLIN RAMLOCHAN</v>
          </cell>
          <cell r="M458" t="str">
            <v>ASHLIN RAMLOCHAN</v>
          </cell>
          <cell r="N458">
            <v>45675</v>
          </cell>
          <cell r="O458">
            <v>45902</v>
          </cell>
          <cell r="P458" t="str">
            <v>Not started</v>
          </cell>
          <cell r="Q458" t="str">
            <v>{"gri":["408_2016.2"]}</v>
          </cell>
          <cell r="R458" t="str">
            <v>Social Performance and CSI</v>
          </cell>
          <cell r="W458" t="str">
            <v>Child Labour</v>
          </cell>
          <cell r="X458" t="str">
            <v>{"PGM":[]}</v>
          </cell>
          <cell r="Y458" t="str">
            <v>CONNECTED</v>
          </cell>
          <cell r="Z458" t="str">
            <v>Data Collection (PGM) (2024)</v>
          </cell>
          <cell r="AA458" t="str">
            <v>Child Labour (Manual Capture)</v>
          </cell>
        </row>
        <row r="459">
          <cell r="A459" t="str">
            <v>M336BU_Anglo American Platinum Managed Operations</v>
          </cell>
          <cell r="B459" t="str">
            <v>M336</v>
          </cell>
          <cell r="C459" t="str">
            <v>BU_Anglo American Platinum Managed Operations</v>
          </cell>
          <cell r="D459">
            <v>2024</v>
          </cell>
          <cell r="E459" t="str">
            <v>Annual</v>
          </cell>
          <cell r="F459" t="str">
            <v>The number of identified child labour, incidents</v>
          </cell>
          <cell r="H459" t="str">
            <v>NUMBER</v>
          </cell>
          <cell r="I459" t="str">
            <v>Number</v>
          </cell>
          <cell r="J459" t="str">
            <v>BU</v>
          </cell>
          <cell r="K459" t="str">
            <v>Anglo American Platinum Managed Operations</v>
          </cell>
          <cell r="L459" t="str">
            <v>ASHLIN RAMLOCHAN</v>
          </cell>
          <cell r="M459" t="str">
            <v>ASHLIN RAMLOCHAN</v>
          </cell>
          <cell r="N459">
            <v>45675</v>
          </cell>
          <cell r="O459">
            <v>45902</v>
          </cell>
          <cell r="P459" t="str">
            <v>Not started</v>
          </cell>
          <cell r="Q459" t="str">
            <v>{"gri":["408_2016.2"]}</v>
          </cell>
          <cell r="R459" t="str">
            <v>Social Performance and CSI</v>
          </cell>
          <cell r="W459" t="str">
            <v>Child Labour</v>
          </cell>
          <cell r="X459" t="str">
            <v>{"PGM":[]}</v>
          </cell>
          <cell r="Y459" t="str">
            <v>CONNECTED</v>
          </cell>
          <cell r="Z459" t="str">
            <v>Data Collection (PGM) (2024)</v>
          </cell>
          <cell r="AA459" t="str">
            <v>Child Labour (Manual Capture)</v>
          </cell>
        </row>
        <row r="460">
          <cell r="A460" t="str">
            <v>M311BU_Anglo American Platinum Managed Operations</v>
          </cell>
          <cell r="B460" t="str">
            <v>M311</v>
          </cell>
          <cell r="C460" t="str">
            <v>BU_Anglo American Platinum Managed Operations</v>
          </cell>
          <cell r="D460">
            <v>2024</v>
          </cell>
          <cell r="E460" t="str">
            <v>Annual</v>
          </cell>
          <cell r="F460" t="str">
            <v>Percentage of relevant sites (typically those involved in extracting, harvesting, or developing natural resources or energy) that implement a human rights and security approach consistent with the Voluntary Principles on Security and Human Rights.</v>
          </cell>
          <cell r="H460" t="str">
            <v>PERCENT</v>
          </cell>
          <cell r="I460" t="str">
            <v>Percentage - percentage - (Percentage)</v>
          </cell>
          <cell r="J460" t="str">
            <v>BU</v>
          </cell>
          <cell r="K460" t="str">
            <v>Anglo American Platinum Managed Operations</v>
          </cell>
          <cell r="L460" t="str">
            <v>LINDO KHUZWAYO</v>
          </cell>
          <cell r="M460" t="str">
            <v>LINDO KHUZWAYO</v>
          </cell>
          <cell r="N460">
            <v>45675</v>
          </cell>
          <cell r="O460">
            <v>45902</v>
          </cell>
          <cell r="P460" t="str">
            <v>Not started</v>
          </cell>
          <cell r="Q460" t="str">
            <v>{}</v>
          </cell>
          <cell r="R460" t="str">
            <v>Social Performance and CSI</v>
          </cell>
          <cell r="W460" t="str">
            <v>Community human rights</v>
          </cell>
          <cell r="X460" t="str">
            <v>{"PGM":[]}</v>
          </cell>
          <cell r="Y460" t="str">
            <v>CONNECTED</v>
          </cell>
          <cell r="Z460" t="str">
            <v>Data Collection (PGM) (2024)</v>
          </cell>
          <cell r="AA460" t="str">
            <v>Community human rights (Manual Capture)</v>
          </cell>
        </row>
        <row r="461">
          <cell r="A461" t="str">
            <v>M314BU_Anglo American Platinum Managed Operations</v>
          </cell>
          <cell r="B461" t="str">
            <v>M314</v>
          </cell>
          <cell r="C461" t="str">
            <v>BU_Anglo American Platinum Managed Operations</v>
          </cell>
          <cell r="D461">
            <v>2024</v>
          </cell>
          <cell r="E461" t="str">
            <v>Annual</v>
          </cell>
          <cell r="F461" t="str">
            <v>Nature of processes for engaging with affected communities and their representatives, and channels for affected community members to raise concerns.</v>
          </cell>
          <cell r="H461" t="str">
            <v>TEXT</v>
          </cell>
          <cell r="J461" t="str">
            <v>BU</v>
          </cell>
          <cell r="K461" t="str">
            <v>Anglo American Platinum Managed Operations</v>
          </cell>
          <cell r="L461" t="str">
            <v>LINDO KHUZWAYO</v>
          </cell>
          <cell r="M461" t="str">
            <v>LINDO KHUZWAYO</v>
          </cell>
          <cell r="N461">
            <v>45675</v>
          </cell>
          <cell r="O461">
            <v>45902</v>
          </cell>
          <cell r="P461" t="str">
            <v>Not started</v>
          </cell>
          <cell r="Q461" t="str">
            <v>{}</v>
          </cell>
          <cell r="R461" t="str">
            <v>Social Performance and CSI</v>
          </cell>
          <cell r="W461" t="str">
            <v>Community human rights</v>
          </cell>
          <cell r="X461" t="str">
            <v>{"PGM":[]}</v>
          </cell>
          <cell r="Y461" t="str">
            <v>CONNECTED</v>
          </cell>
          <cell r="Z461" t="str">
            <v>Data Collection (PGM) (2024)</v>
          </cell>
          <cell r="AA461" t="str">
            <v>Community human rights (Manual Capture)</v>
          </cell>
        </row>
        <row r="462">
          <cell r="A462" t="str">
            <v>M313BU_Anglo American Platinum Managed Operations</v>
          </cell>
          <cell r="B462" t="str">
            <v>M313</v>
          </cell>
          <cell r="C462" t="str">
            <v>BU_Anglo American Platinum Managed Operations</v>
          </cell>
          <cell r="D462">
            <v>2024</v>
          </cell>
          <cell r="E462" t="str">
            <v>Annual</v>
          </cell>
          <cell r="F462" t="str">
            <v>Number and type of grievances reported with associated impacts related to a salienthuman rights issue in the reporting period,</v>
          </cell>
          <cell r="H462" t="str">
            <v>NUMBER</v>
          </cell>
          <cell r="I462" t="str">
            <v>Number</v>
          </cell>
          <cell r="J462" t="str">
            <v>BU</v>
          </cell>
          <cell r="K462" t="str">
            <v>Anglo American Platinum Managed Operations</v>
          </cell>
          <cell r="L462" t="str">
            <v>LINDO KHUZWAYO</v>
          </cell>
          <cell r="M462" t="str">
            <v>LINDO KHUZWAYO</v>
          </cell>
          <cell r="N462">
            <v>45675</v>
          </cell>
          <cell r="O462">
            <v>45902</v>
          </cell>
          <cell r="P462" t="str">
            <v>Not started</v>
          </cell>
          <cell r="Q462" t="str">
            <v>{}</v>
          </cell>
          <cell r="R462" t="str">
            <v>Social Performance and CSI</v>
          </cell>
          <cell r="W462" t="str">
            <v>Community human rights</v>
          </cell>
          <cell r="X462" t="str">
            <v>{"PGM":[]}</v>
          </cell>
          <cell r="Y462" t="str">
            <v>CONNECTED</v>
          </cell>
          <cell r="Z462" t="str">
            <v>Data Collection (PGM) (2024)</v>
          </cell>
          <cell r="AA462" t="str">
            <v>Community human rights (Manual Capture)</v>
          </cell>
        </row>
        <row r="463">
          <cell r="A463" t="str">
            <v>M316BU_Anglo American Platinum Managed Operations</v>
          </cell>
          <cell r="B463" t="str">
            <v>M316</v>
          </cell>
          <cell r="C463" t="str">
            <v>BU_Anglo American Platinum Managed Operations</v>
          </cell>
          <cell r="D463">
            <v>2024</v>
          </cell>
          <cell r="E463" t="str">
            <v>Annual</v>
          </cell>
          <cell r="F463" t="str">
            <v>Total number of operations that have been subject to a human rights due diligence process or impact assessments, by country.</v>
          </cell>
          <cell r="H463" t="str">
            <v>NUMBER</v>
          </cell>
          <cell r="I463" t="str">
            <v>Number</v>
          </cell>
          <cell r="J463" t="str">
            <v>BU</v>
          </cell>
          <cell r="K463" t="str">
            <v>Anglo American Platinum Managed Operations</v>
          </cell>
          <cell r="L463" t="str">
            <v>LINDO KHUZWAYO</v>
          </cell>
          <cell r="M463" t="str">
            <v>LINDO KHUZWAYO</v>
          </cell>
          <cell r="N463">
            <v>45675</v>
          </cell>
          <cell r="O463">
            <v>45902</v>
          </cell>
          <cell r="P463" t="str">
            <v>Not started</v>
          </cell>
          <cell r="Q463" t="str">
            <v>{}</v>
          </cell>
          <cell r="R463" t="str">
            <v>Social Performance and CSI</v>
          </cell>
          <cell r="W463" t="str">
            <v>Community human rights</v>
          </cell>
          <cell r="X463" t="str">
            <v>{"PGM":[]}</v>
          </cell>
          <cell r="Y463" t="str">
            <v>CONNECTED</v>
          </cell>
          <cell r="Z463" t="str">
            <v>Data Collection (PGM) (2024)</v>
          </cell>
          <cell r="AA463" t="str">
            <v>Community human rights (Manual Capture)</v>
          </cell>
        </row>
        <row r="464">
          <cell r="A464" t="str">
            <v>M315BU_Anglo American Platinum Managed Operations</v>
          </cell>
          <cell r="B464" t="str">
            <v>M315</v>
          </cell>
          <cell r="C464" t="str">
            <v>BU_Anglo American Platinum Managed Operations</v>
          </cell>
          <cell r="D464">
            <v>2024</v>
          </cell>
          <cell r="E464" t="str">
            <v>Annual</v>
          </cell>
          <cell r="F464" t="str">
            <v>Percentage of operations that have been subject to a human rights due diligence process or impact assessments, by country.</v>
          </cell>
          <cell r="H464" t="str">
            <v>PERCENT</v>
          </cell>
          <cell r="I464" t="str">
            <v>Percentage - percentage - (Percentage)</v>
          </cell>
          <cell r="J464" t="str">
            <v>BU</v>
          </cell>
          <cell r="K464" t="str">
            <v>Anglo American Platinum Managed Operations</v>
          </cell>
          <cell r="L464" t="str">
            <v>LINDO KHUZWAYO</v>
          </cell>
          <cell r="M464" t="str">
            <v>LINDO KHUZWAYO</v>
          </cell>
          <cell r="N464">
            <v>45675</v>
          </cell>
          <cell r="O464">
            <v>45902</v>
          </cell>
          <cell r="P464" t="str">
            <v>Not started</v>
          </cell>
          <cell r="Q464" t="str">
            <v>{}</v>
          </cell>
          <cell r="R464" t="str">
            <v>Social Performance and CSI</v>
          </cell>
          <cell r="W464" t="str">
            <v>Community human rights</v>
          </cell>
          <cell r="X464" t="str">
            <v>{"PGM":[]}</v>
          </cell>
          <cell r="Y464" t="str">
            <v>CONNECTED</v>
          </cell>
          <cell r="Z464" t="str">
            <v>Data Collection (PGM) (2024)</v>
          </cell>
          <cell r="AA464" t="str">
            <v>Community human rights (Manual Capture)</v>
          </cell>
        </row>
        <row r="465">
          <cell r="A465" t="str">
            <v>M200BU_Anglo American Platinum Managed Operations</v>
          </cell>
          <cell r="B465" t="str">
            <v>M200</v>
          </cell>
          <cell r="C465" t="str">
            <v>BU_Anglo American Platinum Managed Operations</v>
          </cell>
          <cell r="D465">
            <v>2024</v>
          </cell>
          <cell r="E465" t="str">
            <v>Annual</v>
          </cell>
          <cell r="F465" t="str">
            <v>Number of employees -  Zimbabwe</v>
          </cell>
          <cell r="H465" t="str">
            <v>PERCENT</v>
          </cell>
          <cell r="I465" t="str">
            <v>Percentage - percentage - (Percentage)</v>
          </cell>
          <cell r="J465" t="str">
            <v>BU</v>
          </cell>
          <cell r="K465" t="str">
            <v>Anglo American Platinum Managed Operations</v>
          </cell>
          <cell r="L465" t="str">
            <v>FERHANA ADAM</v>
          </cell>
          <cell r="P465" t="str">
            <v>Not started</v>
          </cell>
          <cell r="Q465" t="str">
            <v>{}</v>
          </cell>
          <cell r="R465" t="str">
            <v>Social Performance and CSI</v>
          </cell>
          <cell r="W465" t="str">
            <v>Diversity</v>
          </cell>
          <cell r="X465" t="str">
            <v>{"PGM":[]}</v>
          </cell>
          <cell r="Y465" t="str">
            <v>CONNECTED</v>
          </cell>
          <cell r="Z465" t="str">
            <v>Data Collection (PGM) (2024)</v>
          </cell>
          <cell r="AA465" t="str">
            <v>Diversity (Manual Capture)</v>
          </cell>
        </row>
        <row r="466">
          <cell r="A466" t="str">
            <v>M242BU_Anglo American Platinum Managed Operations</v>
          </cell>
          <cell r="B466" t="str">
            <v>M242</v>
          </cell>
          <cell r="C466" t="str">
            <v>BU_Anglo American Platinum Managed Operations</v>
          </cell>
          <cell r="D466">
            <v>2024</v>
          </cell>
          <cell r="E466" t="str">
            <v>Annual</v>
          </cell>
          <cell r="F466" t="str">
            <v>Male Contractors(%)</v>
          </cell>
          <cell r="H466" t="str">
            <v>PERCENT</v>
          </cell>
          <cell r="I466" t="str">
            <v>Percentage - percentage - (Percentage)</v>
          </cell>
          <cell r="J466" t="str">
            <v>BU</v>
          </cell>
          <cell r="K466" t="str">
            <v>Anglo American Platinum Managed Operations</v>
          </cell>
          <cell r="L466" t="str">
            <v>FERHANA ADAM</v>
          </cell>
          <cell r="M466" t="str">
            <v>HENK STEYN</v>
          </cell>
          <cell r="N466">
            <v>45675</v>
          </cell>
          <cell r="O466">
            <v>45902</v>
          </cell>
          <cell r="P466" t="str">
            <v>Not started</v>
          </cell>
          <cell r="Q466" t="str">
            <v>{"gri":["2-8-a-i_2021"]}</v>
          </cell>
          <cell r="R466" t="str">
            <v>Social Performance and CSI</v>
          </cell>
          <cell r="W466" t="str">
            <v>Diversity</v>
          </cell>
          <cell r="X466" t="str">
            <v>{"PGM":[]}</v>
          </cell>
          <cell r="Y466" t="str">
            <v>CONNECTED</v>
          </cell>
          <cell r="Z466" t="str">
            <v>Data Collection (PGM) (2024)</v>
          </cell>
          <cell r="AA466" t="str">
            <v>Diversity (Manual Capture)</v>
          </cell>
        </row>
        <row r="467">
          <cell r="A467" t="str">
            <v>M254BU_Anglo American Platinum Managed Operations</v>
          </cell>
          <cell r="B467" t="str">
            <v>M254</v>
          </cell>
          <cell r="C467" t="str">
            <v>BU_Anglo American Platinum Managed Operations</v>
          </cell>
          <cell r="D467">
            <v>2024</v>
          </cell>
          <cell r="E467" t="str">
            <v>Annual</v>
          </cell>
          <cell r="F467" t="str">
            <v>Women as % of senior management population (CE EoR)</v>
          </cell>
          <cell r="G467" t="str">
            <v xml:space="preserve">Occupational Level Snr Management: GBF4 &amp; 5 (SA Operations)
</v>
          </cell>
          <cell r="H467" t="str">
            <v>PERCENT</v>
          </cell>
          <cell r="I467" t="str">
            <v>Percentage - percentage - (Percentage)</v>
          </cell>
          <cell r="J467" t="str">
            <v>BU</v>
          </cell>
          <cell r="K467" t="str">
            <v>Anglo American Platinum Managed Operations</v>
          </cell>
          <cell r="L467" t="str">
            <v>FERHANA ADAM</v>
          </cell>
          <cell r="M467" t="str">
            <v>HENK STEYN</v>
          </cell>
          <cell r="N467">
            <v>45675</v>
          </cell>
          <cell r="O467">
            <v>45902</v>
          </cell>
          <cell r="P467" t="str">
            <v>Not started</v>
          </cell>
          <cell r="Q467" t="str">
            <v>{"gri":["2-7-a_2021"]}</v>
          </cell>
          <cell r="R467" t="str">
            <v>Social Performance and CSI</v>
          </cell>
          <cell r="W467" t="str">
            <v>Diversity</v>
          </cell>
          <cell r="X467" t="str">
            <v>{"PGM":[]}</v>
          </cell>
          <cell r="Y467" t="str">
            <v>CONNECTED</v>
          </cell>
          <cell r="Z467" t="str">
            <v>Data Collection (PGM) (2024)</v>
          </cell>
          <cell r="AA467" t="str">
            <v>Diversity (Manual Capture)</v>
          </cell>
        </row>
        <row r="468">
          <cell r="A468" t="str">
            <v>M245BU_Anglo American Platinum Managed Operations</v>
          </cell>
          <cell r="B468" t="str">
            <v>M245</v>
          </cell>
          <cell r="C468" t="str">
            <v>BU_Anglo American Platinum Managed Operations</v>
          </cell>
          <cell r="D468">
            <v>2024</v>
          </cell>
          <cell r="E468" t="str">
            <v>Annual</v>
          </cell>
          <cell r="F468" t="str">
            <v>Historically disadvantaged South Africans in management(% of South African management)</v>
          </cell>
          <cell r="H468" t="str">
            <v>PERCENT</v>
          </cell>
          <cell r="I468" t="str">
            <v>Percentage - percentage - (Percentage)</v>
          </cell>
          <cell r="J468" t="str">
            <v>BU</v>
          </cell>
          <cell r="K468" t="str">
            <v>Anglo American Platinum Managed Operations</v>
          </cell>
          <cell r="L468" t="str">
            <v>FERHANA ADAM</v>
          </cell>
          <cell r="M468" t="str">
            <v>HENK STEYN</v>
          </cell>
          <cell r="N468">
            <v>45675</v>
          </cell>
          <cell r="O468">
            <v>45902</v>
          </cell>
          <cell r="P468" t="str">
            <v>Not started</v>
          </cell>
          <cell r="Q468" t="str">
            <v>{"gri":["2-7-a_2021"]}</v>
          </cell>
          <cell r="R468" t="str">
            <v>Social Performance and CSI</v>
          </cell>
          <cell r="W468" t="str">
            <v>Diversity</v>
          </cell>
          <cell r="X468" t="str">
            <v>{"PGM":[]}</v>
          </cell>
          <cell r="Y468" t="str">
            <v>CONNECTED</v>
          </cell>
          <cell r="Z468" t="str">
            <v>Data Collection (PGM) (2024)</v>
          </cell>
          <cell r="AA468" t="str">
            <v>Diversity (Manual Capture)</v>
          </cell>
        </row>
        <row r="469">
          <cell r="A469" t="str">
            <v>M239BU_Anglo American Platinum Managed Operations</v>
          </cell>
          <cell r="B469" t="str">
            <v>M239</v>
          </cell>
          <cell r="C469" t="str">
            <v>BU_Anglo American Platinum Managed Operations</v>
          </cell>
          <cell r="D469">
            <v>2024</v>
          </cell>
          <cell r="E469" t="str">
            <v>Annual</v>
          </cell>
          <cell r="F469" t="str">
            <v>Female Contractors(%)</v>
          </cell>
          <cell r="H469" t="str">
            <v>PERCENT</v>
          </cell>
          <cell r="I469" t="str">
            <v>Percentage - percentage - (Percentage)</v>
          </cell>
          <cell r="J469" t="str">
            <v>BU</v>
          </cell>
          <cell r="K469" t="str">
            <v>Anglo American Platinum Managed Operations</v>
          </cell>
          <cell r="L469" t="str">
            <v>FERHANA ADAM</v>
          </cell>
          <cell r="M469" t="str">
            <v>HENK STEYN</v>
          </cell>
          <cell r="N469">
            <v>45675</v>
          </cell>
          <cell r="O469">
            <v>45902</v>
          </cell>
          <cell r="P469" t="str">
            <v>Not started</v>
          </cell>
          <cell r="Q469" t="str">
            <v>{"gri":["2-8-a-i_2021"]}</v>
          </cell>
          <cell r="R469" t="str">
            <v>Social Performance and CSI</v>
          </cell>
          <cell r="W469" t="str">
            <v>Diversity</v>
          </cell>
          <cell r="X469" t="str">
            <v>{"PGM":[]}</v>
          </cell>
          <cell r="Y469" t="str">
            <v>CONNECTED</v>
          </cell>
          <cell r="Z469" t="str">
            <v>Data Collection (PGM) (2024)</v>
          </cell>
          <cell r="AA469" t="str">
            <v>Diversity (Manual Capture)</v>
          </cell>
        </row>
        <row r="470">
          <cell r="A470" t="str">
            <v>M253BU_Anglo American Platinum Managed Operations</v>
          </cell>
          <cell r="B470" t="str">
            <v>M253</v>
          </cell>
          <cell r="C470" t="str">
            <v>BU_Anglo American Platinum Managed Operations</v>
          </cell>
          <cell r="D470">
            <v>2024</v>
          </cell>
          <cell r="E470" t="str">
            <v>Annual</v>
          </cell>
          <cell r="F470" t="str">
            <v>Women as % of senior management population (CE EoR): Progress against target</v>
          </cell>
          <cell r="H470" t="str">
            <v>PERCENT</v>
          </cell>
          <cell r="I470" t="str">
            <v>Percentage - percentage - (Percentage)</v>
          </cell>
          <cell r="J470" t="str">
            <v>BU</v>
          </cell>
          <cell r="K470" t="str">
            <v>Anglo American Platinum Managed Operations</v>
          </cell>
          <cell r="L470" t="str">
            <v>FERHANA ADAM</v>
          </cell>
          <cell r="M470" t="str">
            <v>HENK STEYN</v>
          </cell>
          <cell r="N470">
            <v>45675</v>
          </cell>
          <cell r="O470">
            <v>45902</v>
          </cell>
          <cell r="P470" t="str">
            <v>Not started</v>
          </cell>
          <cell r="Q470" t="str">
            <v>{"gri":["2-7-a_2021"]}</v>
          </cell>
          <cell r="R470" t="str">
            <v>Social Performance and CSI</v>
          </cell>
          <cell r="W470" t="str">
            <v>Diversity</v>
          </cell>
          <cell r="X470" t="str">
            <v>{"PGM":[]}</v>
          </cell>
          <cell r="Y470" t="str">
            <v>CONNECTED</v>
          </cell>
          <cell r="Z470" t="str">
            <v>Data Collection (PGM) (2024)</v>
          </cell>
          <cell r="AA470" t="str">
            <v>Diversity (Manual Capture)</v>
          </cell>
        </row>
        <row r="471">
          <cell r="A471" t="str">
            <v>M206BU_Anglo American Platinum Managed Operations</v>
          </cell>
          <cell r="B471" t="str">
            <v>M206</v>
          </cell>
          <cell r="C471" t="str">
            <v>BU_Anglo American Platinum Managed Operations</v>
          </cell>
          <cell r="D471">
            <v>2024</v>
          </cell>
          <cell r="E471" t="str">
            <v>Annual</v>
          </cell>
          <cell r="F471" t="str">
            <v>% of workforce represented by trade unions, works councils or collective bargaining agreements</v>
          </cell>
          <cell r="H471" t="str">
            <v>PERCENT</v>
          </cell>
          <cell r="I471" t="str">
            <v>Percentage - percentage - (Percentage)</v>
          </cell>
          <cell r="J471" t="str">
            <v>BU</v>
          </cell>
          <cell r="K471" t="str">
            <v>Anglo American Platinum Managed Operations</v>
          </cell>
          <cell r="L471" t="str">
            <v>FERHANA ADAM</v>
          </cell>
          <cell r="M471" t="str">
            <v>HENK STEYN</v>
          </cell>
          <cell r="N471">
            <v>45675</v>
          </cell>
          <cell r="O471">
            <v>45902</v>
          </cell>
          <cell r="P471" t="str">
            <v>Not started</v>
          </cell>
          <cell r="Q471" t="str">
            <v>{}</v>
          </cell>
          <cell r="R471" t="str">
            <v>Social Performance and CSI</v>
          </cell>
          <cell r="W471" t="str">
            <v>Diversity</v>
          </cell>
          <cell r="X471" t="str">
            <v>{"PGM":[]}</v>
          </cell>
          <cell r="Y471" t="str">
            <v>CONNECTED</v>
          </cell>
          <cell r="Z471" t="str">
            <v>Data Collection (PGM) (2024)</v>
          </cell>
          <cell r="AA471" t="str">
            <v>Diversity (Manual Capture)</v>
          </cell>
        </row>
        <row r="472">
          <cell r="A472" t="str">
            <v>M259BU_Anglo American Platinum Managed Operations</v>
          </cell>
          <cell r="B472" t="str">
            <v>M259</v>
          </cell>
          <cell r="C472" t="str">
            <v>BU_Anglo American Platinum Managed Operations</v>
          </cell>
          <cell r="D472">
            <v>2024</v>
          </cell>
          <cell r="E472" t="str">
            <v>Annual</v>
          </cell>
          <cell r="F472" t="str">
            <v>Employees between 30-50 years of age: Progress against target</v>
          </cell>
          <cell r="H472" t="str">
            <v>PERCENT</v>
          </cell>
          <cell r="I472" t="str">
            <v>Percentage - percentage - (Percentage)</v>
          </cell>
          <cell r="J472" t="str">
            <v>BU</v>
          </cell>
          <cell r="K472" t="str">
            <v>Anglo American Platinum Managed Operations</v>
          </cell>
          <cell r="L472" t="str">
            <v>FERHANA ADAM</v>
          </cell>
          <cell r="M472" t="str">
            <v>HENK STEYN</v>
          </cell>
          <cell r="N472">
            <v>45675</v>
          </cell>
          <cell r="O472">
            <v>45902</v>
          </cell>
          <cell r="P472" t="str">
            <v>Not started</v>
          </cell>
          <cell r="Q472" t="str">
            <v>{"gri":["2-7-a_2021"]}</v>
          </cell>
          <cell r="R472" t="str">
            <v>Social Performance and CSI</v>
          </cell>
          <cell r="W472" t="str">
            <v>Diversity</v>
          </cell>
          <cell r="X472" t="str">
            <v>{"PGM":[]}</v>
          </cell>
          <cell r="Y472" t="str">
            <v>CONNECTED</v>
          </cell>
          <cell r="Z472" t="str">
            <v>Data Collection (PGM) (2024)</v>
          </cell>
          <cell r="AA472" t="str">
            <v>Diversity (Manual Capture)</v>
          </cell>
        </row>
        <row r="473">
          <cell r="A473" t="str">
            <v>M260BU_Anglo American Platinum Managed Operations</v>
          </cell>
          <cell r="B473" t="str">
            <v>M260</v>
          </cell>
          <cell r="C473" t="str">
            <v>BU_Anglo American Platinum Managed Operations</v>
          </cell>
          <cell r="D473">
            <v>2024</v>
          </cell>
          <cell r="E473" t="str">
            <v>Annual</v>
          </cell>
          <cell r="F473" t="str">
            <v>Employees between 30-50 years of age(%)</v>
          </cell>
          <cell r="H473" t="str">
            <v>PERCENT</v>
          </cell>
          <cell r="I473" t="str">
            <v>Percentage - percentage - (Percentage)</v>
          </cell>
          <cell r="J473" t="str">
            <v>BU</v>
          </cell>
          <cell r="K473" t="str">
            <v>Anglo American Platinum Managed Operations</v>
          </cell>
          <cell r="L473" t="str">
            <v>FERHANA ADAM</v>
          </cell>
          <cell r="M473" t="str">
            <v>HENK STEYN</v>
          </cell>
          <cell r="N473">
            <v>45675</v>
          </cell>
          <cell r="O473">
            <v>45902</v>
          </cell>
          <cell r="P473" t="str">
            <v>Not started</v>
          </cell>
          <cell r="Q473" t="str">
            <v>{"gri":["2-7-a_2021"]}</v>
          </cell>
          <cell r="R473" t="str">
            <v>Social Performance and CSI</v>
          </cell>
          <cell r="W473" t="str">
            <v>Diversity</v>
          </cell>
          <cell r="X473" t="str">
            <v>{"PGM":[]}</v>
          </cell>
          <cell r="Y473" t="str">
            <v>CONNECTED</v>
          </cell>
          <cell r="Z473" t="str">
            <v>Data Collection (PGM) (2024)</v>
          </cell>
          <cell r="AA473" t="str">
            <v>Diversity (Manual Capture)</v>
          </cell>
        </row>
        <row r="474">
          <cell r="A474" t="str">
            <v>M229BU_Anglo American Platinum Managed Operations</v>
          </cell>
          <cell r="B474" t="str">
            <v>M229</v>
          </cell>
          <cell r="C474" t="str">
            <v>BU_Anglo American Platinum Managed Operations</v>
          </cell>
          <cell r="D474">
            <v>2024</v>
          </cell>
          <cell r="E474" t="str">
            <v>Annual</v>
          </cell>
          <cell r="F474" t="str">
            <v>Employee turnover rate- total: Progress against target</v>
          </cell>
          <cell r="G474" t="str">
            <v xml:space="preserve">6% Target
</v>
          </cell>
          <cell r="H474" t="str">
            <v>PERCENT</v>
          </cell>
          <cell r="I474" t="str">
            <v>Percentage - percentage - (Percentage)</v>
          </cell>
          <cell r="J474" t="str">
            <v>BU</v>
          </cell>
          <cell r="K474" t="str">
            <v>Anglo American Platinum Managed Operations</v>
          </cell>
          <cell r="L474" t="str">
            <v>FERHANA ADAM</v>
          </cell>
          <cell r="M474" t="str">
            <v>HENK STEYN</v>
          </cell>
          <cell r="N474">
            <v>45675</v>
          </cell>
          <cell r="O474">
            <v>45902</v>
          </cell>
          <cell r="P474" t="str">
            <v>Not started</v>
          </cell>
          <cell r="Q474" t="str">
            <v>{"gri":["2-7-e_2021"]}</v>
          </cell>
          <cell r="R474" t="str">
            <v>Social Performance and CSI</v>
          </cell>
          <cell r="W474" t="str">
            <v>Diversity</v>
          </cell>
          <cell r="X474" t="str">
            <v>{"PGM":[]}</v>
          </cell>
          <cell r="Y474" t="str">
            <v>CONNECTED</v>
          </cell>
          <cell r="Z474" t="str">
            <v>Data Collection (PGM) (2024)</v>
          </cell>
          <cell r="AA474" t="str">
            <v>Diversity (Manual Capture)</v>
          </cell>
        </row>
        <row r="475">
          <cell r="A475" t="str">
            <v>M248BU_Anglo American Platinum Managed Operations</v>
          </cell>
          <cell r="B475" t="str">
            <v>M248</v>
          </cell>
          <cell r="C475" t="str">
            <v>BU_Anglo American Platinum Managed Operations</v>
          </cell>
          <cell r="D475">
            <v>2024</v>
          </cell>
          <cell r="E475" t="str">
            <v>Annual</v>
          </cell>
          <cell r="F475" t="str">
            <v>Women as % of workforce</v>
          </cell>
          <cell r="G475" t="str">
            <v xml:space="preserve">Permanent and Fixed Term employees
</v>
          </cell>
          <cell r="H475" t="str">
            <v>PERCENT</v>
          </cell>
          <cell r="I475" t="str">
            <v>Percentage - percentage - (Percentage)</v>
          </cell>
          <cell r="J475" t="str">
            <v>BU</v>
          </cell>
          <cell r="K475" t="str">
            <v>Anglo American Platinum Managed Operations</v>
          </cell>
          <cell r="L475" t="str">
            <v>FERHANA ADAM</v>
          </cell>
          <cell r="M475" t="str">
            <v>HENK STEYN</v>
          </cell>
          <cell r="N475">
            <v>45675</v>
          </cell>
          <cell r="O475">
            <v>45902</v>
          </cell>
          <cell r="P475" t="str">
            <v>Not started</v>
          </cell>
          <cell r="Q475" t="str">
            <v>{"gri":["2-7-a_2021"]}</v>
          </cell>
          <cell r="R475" t="str">
            <v>Social Performance and CSI</v>
          </cell>
          <cell r="W475" t="str">
            <v>Diversity</v>
          </cell>
          <cell r="X475" t="str">
            <v>{"PGM":[]}</v>
          </cell>
          <cell r="Y475" t="str">
            <v>CONNECTED</v>
          </cell>
          <cell r="Z475" t="str">
            <v>Data Collection (PGM) (2024)</v>
          </cell>
          <cell r="AA475" t="str">
            <v>Diversity (Manual Capture)</v>
          </cell>
        </row>
        <row r="476">
          <cell r="A476" t="str">
            <v>M230BU_Anglo American Platinum Managed Operations</v>
          </cell>
          <cell r="B476" t="str">
            <v>M230</v>
          </cell>
          <cell r="C476" t="str">
            <v>BU_Anglo American Platinum Managed Operations</v>
          </cell>
          <cell r="D476">
            <v>2024</v>
          </cell>
          <cell r="E476" t="str">
            <v>Annual</v>
          </cell>
          <cell r="F476" t="str">
            <v>Employee turnover rate- total(%) (Excl.VSPs)</v>
          </cell>
          <cell r="H476" t="str">
            <v>PERCENT</v>
          </cell>
          <cell r="I476" t="str">
            <v>Percentage - percentage - (Percentage)</v>
          </cell>
          <cell r="J476" t="str">
            <v>BU</v>
          </cell>
          <cell r="K476" t="str">
            <v>Anglo American Platinum Managed Operations</v>
          </cell>
          <cell r="L476" t="str">
            <v>FERHANA ADAM</v>
          </cell>
          <cell r="M476" t="str">
            <v>HENK STEYN</v>
          </cell>
          <cell r="N476">
            <v>45675</v>
          </cell>
          <cell r="O476">
            <v>45902</v>
          </cell>
          <cell r="P476" t="str">
            <v>Not started</v>
          </cell>
          <cell r="Q476" t="str">
            <v>{"gri":["2-7-e_2021"]}</v>
          </cell>
          <cell r="R476" t="str">
            <v>Social Performance and CSI</v>
          </cell>
          <cell r="W476" t="str">
            <v>Diversity</v>
          </cell>
          <cell r="X476" t="str">
            <v>{"PGM":[]}</v>
          </cell>
          <cell r="Y476" t="str">
            <v>CONNECTED</v>
          </cell>
          <cell r="Z476" t="str">
            <v>Data Collection (PGM) (2024)</v>
          </cell>
          <cell r="AA476" t="str">
            <v>Diversity (Manual Capture)</v>
          </cell>
        </row>
        <row r="477">
          <cell r="A477" t="str">
            <v>M238BU_Anglo American Platinum Managed Operations</v>
          </cell>
          <cell r="B477" t="str">
            <v>M238</v>
          </cell>
          <cell r="C477" t="str">
            <v>BU_Anglo American Platinum Managed Operations</v>
          </cell>
          <cell r="D477">
            <v>2024</v>
          </cell>
          <cell r="E477" t="str">
            <v>Annual</v>
          </cell>
          <cell r="F477" t="str">
            <v>Female Contractors: Progress against target</v>
          </cell>
          <cell r="H477" t="str">
            <v>PERCENT</v>
          </cell>
          <cell r="I477" t="str">
            <v>Percentage - percentage - (Percentage)</v>
          </cell>
          <cell r="J477" t="str">
            <v>BU</v>
          </cell>
          <cell r="K477" t="str">
            <v>Anglo American Platinum Managed Operations</v>
          </cell>
          <cell r="L477" t="str">
            <v>FERHANA ADAM</v>
          </cell>
          <cell r="M477" t="str">
            <v>HENK STEYN</v>
          </cell>
          <cell r="N477">
            <v>45675</v>
          </cell>
          <cell r="O477">
            <v>45902</v>
          </cell>
          <cell r="P477" t="str">
            <v>Not started</v>
          </cell>
          <cell r="Q477" t="str">
            <v>{"gri":["2-8-a-i_2021"]}</v>
          </cell>
          <cell r="R477" t="str">
            <v>Social Performance and CSI</v>
          </cell>
          <cell r="W477" t="str">
            <v>Diversity</v>
          </cell>
          <cell r="X477" t="str">
            <v>{"PGM":[]}</v>
          </cell>
          <cell r="Y477" t="str">
            <v>CONNECTED</v>
          </cell>
          <cell r="Z477" t="str">
            <v>Data Collection (PGM) (2024)</v>
          </cell>
          <cell r="AA477" t="str">
            <v>Diversity (Manual Capture)</v>
          </cell>
        </row>
        <row r="478">
          <cell r="A478" t="str">
            <v>M233BU_Anglo American Platinum Managed Operations</v>
          </cell>
          <cell r="B478" t="str">
            <v>M233</v>
          </cell>
          <cell r="C478" t="str">
            <v>BU_Anglo American Platinum Managed Operations</v>
          </cell>
          <cell r="D478">
            <v>2024</v>
          </cell>
          <cell r="E478" t="str">
            <v>Annual</v>
          </cell>
          <cell r="F478" t="str">
            <v>Involuntary Turnover(%) (Excl.VSPs)</v>
          </cell>
          <cell r="H478" t="str">
            <v>PERCENT</v>
          </cell>
          <cell r="I478" t="str">
            <v>Percentage - percentage - (Percentage)</v>
          </cell>
          <cell r="J478" t="str">
            <v>BU</v>
          </cell>
          <cell r="K478" t="str">
            <v>Anglo American Platinum Managed Operations</v>
          </cell>
          <cell r="L478" t="str">
            <v>FERHANA ADAM</v>
          </cell>
          <cell r="M478" t="str">
            <v>HENK STEYN</v>
          </cell>
          <cell r="N478">
            <v>45675</v>
          </cell>
          <cell r="O478">
            <v>45902</v>
          </cell>
          <cell r="P478" t="str">
            <v>Not started</v>
          </cell>
          <cell r="Q478" t="str">
            <v>{"gri":["2-7-e_2021"]}</v>
          </cell>
          <cell r="R478" t="str">
            <v>Social Performance and CSI</v>
          </cell>
          <cell r="W478" t="str">
            <v>Diversity</v>
          </cell>
          <cell r="X478" t="str">
            <v>{"PGM":[]}</v>
          </cell>
          <cell r="Y478" t="str">
            <v>CONNECTED</v>
          </cell>
          <cell r="Z478" t="str">
            <v>Data Collection (PGM) (2024)</v>
          </cell>
          <cell r="AA478" t="str">
            <v>Diversity (Manual Capture)</v>
          </cell>
        </row>
        <row r="479">
          <cell r="A479" t="str">
            <v>M227BU_Anglo American Platinum Managed Operations</v>
          </cell>
          <cell r="B479" t="str">
            <v>M227</v>
          </cell>
          <cell r="C479" t="str">
            <v>BU_Anglo American Platinum Managed Operations</v>
          </cell>
          <cell r="D479">
            <v>2024</v>
          </cell>
          <cell r="E479" t="str">
            <v>Annual</v>
          </cell>
          <cell r="F479" t="str">
            <v>Number of new employee hires as a%  of full-time employees (annual average)</v>
          </cell>
          <cell r="H479" t="str">
            <v>NUMBER</v>
          </cell>
          <cell r="I479" t="str">
            <v>Number</v>
          </cell>
          <cell r="J479" t="str">
            <v>BU</v>
          </cell>
          <cell r="K479" t="str">
            <v>Anglo American Platinum Managed Operations</v>
          </cell>
          <cell r="L479" t="str">
            <v>FERHANA ADAM</v>
          </cell>
          <cell r="M479" t="str">
            <v>HENK STEYN</v>
          </cell>
          <cell r="N479">
            <v>45675</v>
          </cell>
          <cell r="O479">
            <v>45902</v>
          </cell>
          <cell r="P479" t="str">
            <v>Not started</v>
          </cell>
          <cell r="Q479" t="str">
            <v>{}</v>
          </cell>
          <cell r="R479" t="str">
            <v>Social Performance and CSI</v>
          </cell>
          <cell r="W479" t="str">
            <v>Diversity</v>
          </cell>
          <cell r="X479" t="str">
            <v>{"PGM":[]}</v>
          </cell>
          <cell r="Y479" t="str">
            <v>CONNECTED</v>
          </cell>
          <cell r="Z479" t="str">
            <v>Data Collection (PGM) (2024)</v>
          </cell>
          <cell r="AA479" t="str">
            <v>Diversity (Manual Capture)</v>
          </cell>
        </row>
        <row r="480">
          <cell r="A480" t="str">
            <v>M263BU_Anglo American Platinum Managed Operations</v>
          </cell>
          <cell r="B480" t="str">
            <v>M263</v>
          </cell>
          <cell r="C480" t="str">
            <v>BU_Anglo American Platinum Managed Operations</v>
          </cell>
          <cell r="D480">
            <v>2024</v>
          </cell>
          <cell r="E480" t="str">
            <v>Annual</v>
          </cell>
          <cell r="F480" t="str">
            <v>Employees below 30 years of age(%)</v>
          </cell>
          <cell r="H480" t="str">
            <v>PERCENT</v>
          </cell>
          <cell r="I480" t="str">
            <v>Percentage - percentage - (Percentage)</v>
          </cell>
          <cell r="J480" t="str">
            <v>BU</v>
          </cell>
          <cell r="K480" t="str">
            <v>Anglo American Platinum Managed Operations</v>
          </cell>
          <cell r="L480" t="str">
            <v>FERHANA ADAM</v>
          </cell>
          <cell r="M480" t="str">
            <v>HENK STEYN</v>
          </cell>
          <cell r="N480">
            <v>45675</v>
          </cell>
          <cell r="O480">
            <v>45902</v>
          </cell>
          <cell r="P480" t="str">
            <v>Not started</v>
          </cell>
          <cell r="Q480" t="str">
            <v>{"gri":["2-7-a_2021"]}</v>
          </cell>
          <cell r="R480" t="str">
            <v>Social Performance and CSI</v>
          </cell>
          <cell r="W480" t="str">
            <v>Diversity</v>
          </cell>
          <cell r="X480" t="str">
            <v>{"PGM":[]}</v>
          </cell>
          <cell r="Y480" t="str">
            <v>CONNECTED</v>
          </cell>
          <cell r="Z480" t="str">
            <v>Data Collection (PGM) (2024)</v>
          </cell>
          <cell r="AA480" t="str">
            <v>Diversity (Manual Capture)</v>
          </cell>
        </row>
        <row r="481">
          <cell r="A481" t="str">
            <v>M244BU_Anglo American Platinum Managed Operations</v>
          </cell>
          <cell r="B481" t="str">
            <v>M244</v>
          </cell>
          <cell r="C481" t="str">
            <v>BU_Anglo American Platinum Managed Operations</v>
          </cell>
          <cell r="D481">
            <v>2024</v>
          </cell>
          <cell r="E481" t="str">
            <v>Annual</v>
          </cell>
          <cell r="F481" t="str">
            <v>Historically disadvantaged South Africans in management(% of South African management): Progress against target</v>
          </cell>
          <cell r="G481" t="str">
            <v xml:space="preserve">Targets are per occupational level and not overall.
</v>
          </cell>
          <cell r="H481" t="str">
            <v>PERCENT</v>
          </cell>
          <cell r="I481" t="str">
            <v>Percentage - percentage - (Percentage)</v>
          </cell>
          <cell r="J481" t="str">
            <v>BU</v>
          </cell>
          <cell r="K481" t="str">
            <v>Anglo American Platinum Managed Operations</v>
          </cell>
          <cell r="L481" t="str">
            <v>FERHANA ADAM</v>
          </cell>
          <cell r="M481" t="str">
            <v>HENK STEYN</v>
          </cell>
          <cell r="N481">
            <v>45675</v>
          </cell>
          <cell r="O481">
            <v>45902</v>
          </cell>
          <cell r="P481" t="str">
            <v>Not started</v>
          </cell>
          <cell r="Q481" t="str">
            <v>{"gri":["2-7-a_2021"]}</v>
          </cell>
          <cell r="R481" t="str">
            <v>Social Performance and CSI</v>
          </cell>
          <cell r="W481" t="str">
            <v>Diversity</v>
          </cell>
          <cell r="X481" t="str">
            <v>{"PGM":[]}</v>
          </cell>
          <cell r="Y481" t="str">
            <v>CONNECTED</v>
          </cell>
          <cell r="Z481" t="str">
            <v>Data Collection (PGM) (2024)</v>
          </cell>
          <cell r="AA481" t="str">
            <v>Diversity (Manual Capture)</v>
          </cell>
        </row>
        <row r="482">
          <cell r="A482" t="str">
            <v>M241BU_Anglo American Platinum Managed Operations</v>
          </cell>
          <cell r="B482" t="str">
            <v>M241</v>
          </cell>
          <cell r="C482" t="str">
            <v>BU_Anglo American Platinum Managed Operations</v>
          </cell>
          <cell r="D482">
            <v>2024</v>
          </cell>
          <cell r="E482" t="str">
            <v>Annual</v>
          </cell>
          <cell r="F482" t="str">
            <v>Male Contractors: Progress against target</v>
          </cell>
          <cell r="H482" t="str">
            <v>PERCENT</v>
          </cell>
          <cell r="I482" t="str">
            <v>Percentage - percentage - (Percentage)</v>
          </cell>
          <cell r="J482" t="str">
            <v>BU</v>
          </cell>
          <cell r="K482" t="str">
            <v>Anglo American Platinum Managed Operations</v>
          </cell>
          <cell r="L482" t="str">
            <v>FERHANA ADAM</v>
          </cell>
          <cell r="M482" t="str">
            <v>HENK STEYN</v>
          </cell>
          <cell r="N482">
            <v>45675</v>
          </cell>
          <cell r="O482">
            <v>45902</v>
          </cell>
          <cell r="P482" t="str">
            <v>Not started</v>
          </cell>
          <cell r="Q482" t="str">
            <v>{"gri":["2-8-a-i_2021"]}</v>
          </cell>
          <cell r="R482" t="str">
            <v>Social Performance and CSI</v>
          </cell>
          <cell r="W482" t="str">
            <v>Diversity</v>
          </cell>
          <cell r="X482" t="str">
            <v>{"PGM":[]}</v>
          </cell>
          <cell r="Y482" t="str">
            <v>CONNECTED</v>
          </cell>
          <cell r="Z482" t="str">
            <v>Data Collection (PGM) (2024)</v>
          </cell>
          <cell r="AA482" t="str">
            <v>Diversity (Manual Capture)</v>
          </cell>
        </row>
        <row r="483">
          <cell r="A483" t="str">
            <v>M246BU_Anglo American Platinum Managed Operations</v>
          </cell>
          <cell r="B483" t="str">
            <v>M246</v>
          </cell>
          <cell r="C483" t="str">
            <v>BU_Anglo American Platinum Managed Operations</v>
          </cell>
          <cell r="D483">
            <v>2024</v>
          </cell>
          <cell r="E483" t="str">
            <v>Annual</v>
          </cell>
          <cell r="F483" t="str">
            <v>Women as % of workforce: Compliance target (MClll 5-year targets) 2019--2023</v>
          </cell>
          <cell r="H483" t="str">
            <v>PERCENT</v>
          </cell>
          <cell r="I483" t="str">
            <v>Percentage - percentage - (Percentage)</v>
          </cell>
          <cell r="J483" t="str">
            <v>BU</v>
          </cell>
          <cell r="K483" t="str">
            <v>Anglo American Platinum Managed Operations</v>
          </cell>
          <cell r="L483" t="str">
            <v>FERHANA ADAM</v>
          </cell>
          <cell r="M483" t="str">
            <v>HENK STEYN</v>
          </cell>
          <cell r="N483">
            <v>45675</v>
          </cell>
          <cell r="O483">
            <v>45902</v>
          </cell>
          <cell r="P483" t="str">
            <v>Not started</v>
          </cell>
          <cell r="Q483" t="str">
            <v>{"gri":["2-7-a_2021"]}</v>
          </cell>
          <cell r="R483" t="str">
            <v>Social Performance and CSI</v>
          </cell>
          <cell r="W483" t="str">
            <v>Diversity</v>
          </cell>
          <cell r="X483" t="str">
            <v>{"PGM":[]}</v>
          </cell>
          <cell r="Y483" t="str">
            <v>CONNECTED</v>
          </cell>
          <cell r="Z483" t="str">
            <v>Data Collection (PGM) (2024)</v>
          </cell>
          <cell r="AA483" t="str">
            <v>Diversity (Manual Capture)</v>
          </cell>
        </row>
        <row r="484">
          <cell r="A484" t="str">
            <v>M223BU_Anglo American Platinum Managed Operations</v>
          </cell>
          <cell r="B484" t="str">
            <v>M223</v>
          </cell>
          <cell r="C484" t="str">
            <v>BU_Anglo American Platinum Managed Operations</v>
          </cell>
          <cell r="D484">
            <v>2024</v>
          </cell>
          <cell r="E484" t="str">
            <v>Annual</v>
          </cell>
          <cell r="F484" t="str">
            <v>Amount spent in Rm on training: Progress against target</v>
          </cell>
          <cell r="H484" t="str">
            <v>PERCENT</v>
          </cell>
          <cell r="I484" t="str">
            <v>Percentage - percentage - (Percentage)</v>
          </cell>
          <cell r="J484" t="str">
            <v>BU</v>
          </cell>
          <cell r="K484" t="str">
            <v>Anglo American Platinum Managed Operations</v>
          </cell>
          <cell r="L484" t="str">
            <v>FERHANA ADAM</v>
          </cell>
          <cell r="M484" t="str">
            <v>HENK STEYN</v>
          </cell>
          <cell r="N484">
            <v>45675</v>
          </cell>
          <cell r="O484">
            <v>45902</v>
          </cell>
          <cell r="P484" t="str">
            <v>Not started</v>
          </cell>
          <cell r="Q484" t="str">
            <v>{"gri":["404-2_2016.2"]}</v>
          </cell>
          <cell r="R484" t="str">
            <v>Social Performance and CSI</v>
          </cell>
          <cell r="W484" t="str">
            <v>Diversity</v>
          </cell>
          <cell r="X484" t="str">
            <v>{"PGM":[]}</v>
          </cell>
          <cell r="Y484" t="str">
            <v>CONNECTED</v>
          </cell>
          <cell r="Z484" t="str">
            <v>Data Collection (PGM) (2024)</v>
          </cell>
          <cell r="AA484" t="str">
            <v>Diversity (Manual Capture)</v>
          </cell>
        </row>
        <row r="485">
          <cell r="A485" t="str">
            <v>M199BU_Anglo American Platinum Managed Operations</v>
          </cell>
          <cell r="B485" t="str">
            <v>M199</v>
          </cell>
          <cell r="C485" t="str">
            <v>BU_Anglo American Platinum Managed Operations</v>
          </cell>
          <cell r="D485">
            <v>2024</v>
          </cell>
          <cell r="E485" t="str">
            <v>Annual</v>
          </cell>
          <cell r="F485" t="str">
            <v>Number of employees -  Zimbabwe: Progress against target</v>
          </cell>
          <cell r="H485" t="str">
            <v>PERCENT</v>
          </cell>
          <cell r="I485" t="str">
            <v>Percentage - percentage - (Percentage)</v>
          </cell>
          <cell r="J485" t="str">
            <v>BU</v>
          </cell>
          <cell r="K485" t="str">
            <v>Anglo American Platinum Managed Operations</v>
          </cell>
          <cell r="L485" t="str">
            <v>FERHANA ADAM</v>
          </cell>
          <cell r="M485" t="str">
            <v>HENK STEYN</v>
          </cell>
          <cell r="N485">
            <v>45675</v>
          </cell>
          <cell r="O485">
            <v>45902</v>
          </cell>
          <cell r="P485" t="str">
            <v>Not started</v>
          </cell>
          <cell r="Q485" t="str">
            <v>{}</v>
          </cell>
          <cell r="R485" t="str">
            <v>Social Performance and CSI</v>
          </cell>
          <cell r="W485" t="str">
            <v>Diversity</v>
          </cell>
          <cell r="X485" t="str">
            <v>{"PGM":[]}</v>
          </cell>
          <cell r="Y485" t="str">
            <v>CONNECTED</v>
          </cell>
          <cell r="Z485" t="str">
            <v>Data Collection (PGM) (2024)</v>
          </cell>
          <cell r="AA485" t="str">
            <v>Diversity (Manual Capture)</v>
          </cell>
        </row>
        <row r="486">
          <cell r="A486" t="str">
            <v>M251BU_Anglo American Platinum Managed Operations</v>
          </cell>
          <cell r="B486" t="str">
            <v>M251</v>
          </cell>
          <cell r="C486" t="str">
            <v>BU_Anglo American Platinum Managed Operations</v>
          </cell>
          <cell r="D486">
            <v>2024</v>
          </cell>
          <cell r="E486" t="str">
            <v>Annual</v>
          </cell>
          <cell r="F486" t="str">
            <v>Women as%  of management (band 5 and above) population</v>
          </cell>
          <cell r="H486" t="str">
            <v>PERCENT</v>
          </cell>
          <cell r="I486" t="str">
            <v>Percentage - percentage - (Percentage)</v>
          </cell>
          <cell r="J486" t="str">
            <v>BU</v>
          </cell>
          <cell r="K486" t="str">
            <v>Anglo American Platinum Managed Operations</v>
          </cell>
          <cell r="L486" t="str">
            <v>FERHANA ADAM</v>
          </cell>
          <cell r="M486" t="str">
            <v>HENK STEYN</v>
          </cell>
          <cell r="N486">
            <v>45675</v>
          </cell>
          <cell r="O486">
            <v>45902</v>
          </cell>
          <cell r="P486" t="str">
            <v>Not started</v>
          </cell>
          <cell r="Q486" t="str">
            <v>{"gri":["2-7-a_2021"]}</v>
          </cell>
          <cell r="R486" t="str">
            <v>Social Performance and CSI</v>
          </cell>
          <cell r="W486" t="str">
            <v>Diversity</v>
          </cell>
          <cell r="X486" t="str">
            <v>{"PGM":[]}</v>
          </cell>
          <cell r="Y486" t="str">
            <v>CONNECTED</v>
          </cell>
          <cell r="Z486" t="str">
            <v>Data Collection (PGM) (2024)</v>
          </cell>
          <cell r="AA486" t="str">
            <v>Diversity (Manual Capture)</v>
          </cell>
        </row>
        <row r="487">
          <cell r="A487" t="str">
            <v>M224BU_Anglo American Platinum Managed Operations</v>
          </cell>
          <cell r="B487" t="str">
            <v>M224</v>
          </cell>
          <cell r="C487" t="str">
            <v>BU_Anglo American Platinum Managed Operations</v>
          </cell>
          <cell r="D487">
            <v>2024</v>
          </cell>
          <cell r="E487" t="str">
            <v>Annual</v>
          </cell>
          <cell r="F487" t="str">
            <v>Amount spent in Rm on training</v>
          </cell>
          <cell r="H487" t="str">
            <v>CURRENCY</v>
          </cell>
          <cell r="I487" t="str">
            <v>Currency - southAfrican_rand - (ZAR)</v>
          </cell>
          <cell r="J487" t="str">
            <v>BU</v>
          </cell>
          <cell r="K487" t="str">
            <v>Anglo American Platinum Managed Operations</v>
          </cell>
          <cell r="L487" t="str">
            <v>FERHANA ADAM</v>
          </cell>
          <cell r="M487" t="str">
            <v>HENK STEYN</v>
          </cell>
          <cell r="N487">
            <v>45675</v>
          </cell>
          <cell r="O487">
            <v>45902</v>
          </cell>
          <cell r="P487" t="str">
            <v>Not started</v>
          </cell>
          <cell r="Q487" t="str">
            <v>{"gri":["404-2_2016.2"]}</v>
          </cell>
          <cell r="R487" t="str">
            <v>Social Performance and CSI</v>
          </cell>
          <cell r="W487" t="str">
            <v>Diversity</v>
          </cell>
          <cell r="X487" t="str">
            <v>{"PGM":[]}</v>
          </cell>
          <cell r="Y487" t="str">
            <v>CONNECTED</v>
          </cell>
          <cell r="Z487" t="str">
            <v>Data Collection (PGM) (2024)</v>
          </cell>
          <cell r="AA487" t="str">
            <v>Diversity (Manual Capture)</v>
          </cell>
        </row>
        <row r="488">
          <cell r="A488" t="str">
            <v>M247BU_Anglo American Platinum Managed Operations</v>
          </cell>
          <cell r="B488" t="str">
            <v>M247</v>
          </cell>
          <cell r="C488" t="str">
            <v>BU_Anglo American Platinum Managed Operations</v>
          </cell>
          <cell r="D488">
            <v>2024</v>
          </cell>
          <cell r="E488" t="str">
            <v>Annual</v>
          </cell>
          <cell r="F488" t="str">
            <v>Women as % of workforce: Progress against target</v>
          </cell>
          <cell r="H488" t="str">
            <v>PERCENT</v>
          </cell>
          <cell r="I488" t="str">
            <v>Percentage - percentage - (Percentage)</v>
          </cell>
          <cell r="J488" t="str">
            <v>BU</v>
          </cell>
          <cell r="K488" t="str">
            <v>Anglo American Platinum Managed Operations</v>
          </cell>
          <cell r="L488" t="str">
            <v>FERHANA ADAM</v>
          </cell>
          <cell r="M488" t="str">
            <v>HENK STEYN</v>
          </cell>
          <cell r="N488">
            <v>45675</v>
          </cell>
          <cell r="O488">
            <v>45902</v>
          </cell>
          <cell r="P488" t="str">
            <v>Not started</v>
          </cell>
          <cell r="Q488" t="str">
            <v>{"gri":["2-7-a_2021"]}</v>
          </cell>
          <cell r="R488" t="str">
            <v>Social Performance and CSI</v>
          </cell>
          <cell r="W488" t="str">
            <v>Diversity</v>
          </cell>
          <cell r="X488" t="str">
            <v>{"PGM":[]}</v>
          </cell>
          <cell r="Y488" t="str">
            <v>CONNECTED</v>
          </cell>
          <cell r="Z488" t="str">
            <v>Data Collection (PGM) (2024)</v>
          </cell>
          <cell r="AA488" t="str">
            <v>Diversity (Manual Capture)</v>
          </cell>
        </row>
        <row r="489">
          <cell r="A489" t="str">
            <v>M196BU_Anglo American Platinum Managed Operations</v>
          </cell>
          <cell r="B489" t="str">
            <v>M196</v>
          </cell>
          <cell r="C489" t="str">
            <v>BU_Anglo American Platinum Managed Operations</v>
          </cell>
          <cell r="D489">
            <v>2024</v>
          </cell>
          <cell r="E489" t="str">
            <v>Annual</v>
          </cell>
          <cell r="F489" t="str">
            <v>Number of employees -  Total Group: Progress against target</v>
          </cell>
          <cell r="H489" t="str">
            <v>PERCENT</v>
          </cell>
          <cell r="I489" t="str">
            <v>Percentage - percentage - (Percentage)</v>
          </cell>
          <cell r="J489" t="str">
            <v>BU</v>
          </cell>
          <cell r="K489" t="str">
            <v>Anglo American Platinum Managed Operations</v>
          </cell>
          <cell r="L489" t="str">
            <v>FERHANA ADAM</v>
          </cell>
          <cell r="M489" t="str">
            <v>HENK STEYN</v>
          </cell>
          <cell r="N489">
            <v>45675</v>
          </cell>
          <cell r="O489">
            <v>45902</v>
          </cell>
          <cell r="P489" t="str">
            <v>Not started</v>
          </cell>
          <cell r="Q489" t="str">
            <v>{}</v>
          </cell>
          <cell r="R489" t="str">
            <v>Social Performance and CSI</v>
          </cell>
          <cell r="W489" t="str">
            <v>Diversity</v>
          </cell>
          <cell r="X489" t="str">
            <v>{"PGM":[]}</v>
          </cell>
          <cell r="Y489" t="str">
            <v>CONNECTED</v>
          </cell>
          <cell r="Z489" t="str">
            <v>Data Collection (PGM) (2024)</v>
          </cell>
          <cell r="AA489" t="str">
            <v>Diversity (Manual Capture)</v>
          </cell>
        </row>
        <row r="490">
          <cell r="A490" t="str">
            <v>M203BU_Anglo American Platinum Managed Operations</v>
          </cell>
          <cell r="B490" t="str">
            <v>M203</v>
          </cell>
          <cell r="C490" t="str">
            <v>BU_Anglo American Platinum Managed Operations</v>
          </cell>
          <cell r="D490">
            <v>2024</v>
          </cell>
          <cell r="E490" t="str">
            <v>Annual</v>
          </cell>
          <cell r="F490" t="str">
            <v>Number of employees -  South Africa</v>
          </cell>
          <cell r="G490" t="str">
            <v xml:space="preserve">Inclusive of 3 employees on international assignment. 
</v>
          </cell>
          <cell r="H490" t="str">
            <v>NUMBER</v>
          </cell>
          <cell r="I490" t="str">
            <v>Number</v>
          </cell>
          <cell r="J490" t="str">
            <v>BU</v>
          </cell>
          <cell r="K490" t="str">
            <v>Anglo American Platinum Managed Operations</v>
          </cell>
          <cell r="L490" t="str">
            <v>FERHANA ADAM</v>
          </cell>
          <cell r="P490" t="str">
            <v>Not started</v>
          </cell>
          <cell r="Q490" t="str">
            <v>{}</v>
          </cell>
          <cell r="R490" t="str">
            <v>Social Performance and CSI</v>
          </cell>
          <cell r="W490" t="str">
            <v>Diversity</v>
          </cell>
          <cell r="X490" t="str">
            <v>{"PGM":[]}</v>
          </cell>
          <cell r="Y490" t="str">
            <v>CONNECTED</v>
          </cell>
          <cell r="Z490" t="str">
            <v>Data Collection (PGM) (2024)</v>
          </cell>
          <cell r="AA490" t="str">
            <v>Diversity (Manual Capture)</v>
          </cell>
        </row>
        <row r="491">
          <cell r="A491" t="str">
            <v>M262BU_Anglo American Platinum Managed Operations</v>
          </cell>
          <cell r="B491" t="str">
            <v>M262</v>
          </cell>
          <cell r="C491" t="str">
            <v>BU_Anglo American Platinum Managed Operations</v>
          </cell>
          <cell r="D491">
            <v>2024</v>
          </cell>
          <cell r="E491" t="str">
            <v>Annual</v>
          </cell>
          <cell r="F491" t="str">
            <v>Employees below 30 years of age: Progress against target</v>
          </cell>
          <cell r="H491" t="str">
            <v>PERCENT</v>
          </cell>
          <cell r="I491" t="str">
            <v>Percentage - percentage - (Percentage)</v>
          </cell>
          <cell r="J491" t="str">
            <v>BU</v>
          </cell>
          <cell r="K491" t="str">
            <v>Anglo American Platinum Managed Operations</v>
          </cell>
          <cell r="L491" t="str">
            <v>FERHANA ADAM</v>
          </cell>
          <cell r="M491" t="str">
            <v>HENK STEYN</v>
          </cell>
          <cell r="N491">
            <v>45675</v>
          </cell>
          <cell r="O491">
            <v>45902</v>
          </cell>
          <cell r="P491" t="str">
            <v>Not started</v>
          </cell>
          <cell r="Q491" t="str">
            <v>{"gri":["2-7-a_2021"]}</v>
          </cell>
          <cell r="R491" t="str">
            <v>Social Performance and CSI</v>
          </cell>
          <cell r="W491" t="str">
            <v>Diversity</v>
          </cell>
          <cell r="X491" t="str">
            <v>{"PGM":[]}</v>
          </cell>
          <cell r="Y491" t="str">
            <v>CONNECTED</v>
          </cell>
          <cell r="Z491" t="str">
            <v>Data Collection (PGM) (2024)</v>
          </cell>
          <cell r="AA491" t="str">
            <v>Diversity (Manual Capture)</v>
          </cell>
        </row>
        <row r="492">
          <cell r="A492" t="str">
            <v>M272BU_Anglo American Platinum Managed Operations</v>
          </cell>
          <cell r="B492" t="str">
            <v>M272</v>
          </cell>
          <cell r="C492" t="str">
            <v>BU_Anglo American Platinum Managed Operations</v>
          </cell>
          <cell r="D492">
            <v>2024</v>
          </cell>
          <cell r="E492" t="str">
            <v>Annual</v>
          </cell>
          <cell r="F492" t="str">
            <v>Employment creation in provinces: Total</v>
          </cell>
          <cell r="G492" t="str">
            <v>Employment creation numbers indicated is relevant to own employees only. (Excludes contractors.) The reduction is in line with P950 targets.</v>
          </cell>
          <cell r="H492" t="str">
            <v>NUMBER</v>
          </cell>
          <cell r="I492" t="str">
            <v>Number</v>
          </cell>
          <cell r="J492" t="str">
            <v>BU</v>
          </cell>
          <cell r="K492" t="str">
            <v>Anglo American Platinum Managed Operations</v>
          </cell>
          <cell r="L492" t="str">
            <v>FERHANA ADAM</v>
          </cell>
          <cell r="M492" t="str">
            <v>HENK STEYN</v>
          </cell>
          <cell r="N492">
            <v>45675</v>
          </cell>
          <cell r="O492">
            <v>45902</v>
          </cell>
          <cell r="P492" t="str">
            <v>Not started</v>
          </cell>
          <cell r="Q492" t="str">
            <v>{"gri":["413-1_2016.2"]}</v>
          </cell>
          <cell r="R492" t="str">
            <v>Social Performance and CSI</v>
          </cell>
          <cell r="W492" t="str">
            <v>Employment creation in provinces</v>
          </cell>
          <cell r="X492" t="str">
            <v>{"PGM":[]}</v>
          </cell>
          <cell r="Y492" t="str">
            <v>CONNECTED</v>
          </cell>
          <cell r="Z492" t="str">
            <v>Data Collection (PGM) (2024)</v>
          </cell>
          <cell r="AA492" t="str">
            <v>Employment creation in provinces (Manual Capture)</v>
          </cell>
        </row>
        <row r="493">
          <cell r="A493" t="str">
            <v>M283BU_Anglo American Platinum Managed Operations</v>
          </cell>
          <cell r="B493" t="str">
            <v>M283</v>
          </cell>
          <cell r="C493" t="str">
            <v>BU_Anglo American Platinum Managed Operations</v>
          </cell>
          <cell r="D493">
            <v>2024</v>
          </cell>
          <cell r="E493" t="str">
            <v>Annual</v>
          </cell>
          <cell r="F493" t="str">
            <v>Employment equity per occupational level: Professionally qualified and experienced specialists and midmanagement</v>
          </cell>
          <cell r="G493" t="str">
            <v xml:space="preserve">Middle Management per definition is Patterson D1-GBF6
</v>
          </cell>
          <cell r="H493" t="str">
            <v>NUMBER</v>
          </cell>
          <cell r="I493" t="str">
            <v>Number</v>
          </cell>
          <cell r="J493" t="str">
            <v>BU</v>
          </cell>
          <cell r="K493" t="str">
            <v>Anglo American Platinum Managed Operations</v>
          </cell>
          <cell r="L493" t="str">
            <v>FERHANA ADAM</v>
          </cell>
          <cell r="M493" t="str">
            <v>HENK STEYN</v>
          </cell>
          <cell r="N493">
            <v>45675</v>
          </cell>
          <cell r="O493">
            <v>45902</v>
          </cell>
          <cell r="P493" t="str">
            <v>Not started</v>
          </cell>
          <cell r="Q493" t="str">
            <v>{}</v>
          </cell>
          <cell r="R493" t="str">
            <v>Social Performance and CSI</v>
          </cell>
          <cell r="W493" t="str">
            <v>Employment equity per occupational level</v>
          </cell>
          <cell r="X493" t="str">
            <v>{"PGM":[]}</v>
          </cell>
          <cell r="Y493" t="str">
            <v>CONNECTED</v>
          </cell>
          <cell r="Z493" t="str">
            <v>Data Collection (PGM) (2024)</v>
          </cell>
          <cell r="AA493" t="str">
            <v>Employment equity per occupational level (Manual Capture)</v>
          </cell>
        </row>
        <row r="494">
          <cell r="A494" t="str">
            <v>M284BU_Anglo American Platinum Managed Operations</v>
          </cell>
          <cell r="B494" t="str">
            <v>M284</v>
          </cell>
          <cell r="C494" t="str">
            <v>BU_Anglo American Platinum Managed Operations</v>
          </cell>
          <cell r="D494">
            <v>2024</v>
          </cell>
          <cell r="E494" t="str">
            <v>Annual</v>
          </cell>
          <cell r="F494" t="str">
            <v>Employment equity per occupational level: Senior management</v>
          </cell>
          <cell r="G494" t="str">
            <v xml:space="preserve">Senior Management per definition is GBF 4 &amp; 5
</v>
          </cell>
          <cell r="H494" t="str">
            <v>NUMBER</v>
          </cell>
          <cell r="I494" t="str">
            <v>Number</v>
          </cell>
          <cell r="J494" t="str">
            <v>BU</v>
          </cell>
          <cell r="K494" t="str">
            <v>Anglo American Platinum Managed Operations</v>
          </cell>
          <cell r="L494" t="str">
            <v>FERHANA ADAM</v>
          </cell>
          <cell r="M494" t="str">
            <v>HENK STEYN</v>
          </cell>
          <cell r="N494">
            <v>45675</v>
          </cell>
          <cell r="O494">
            <v>45902</v>
          </cell>
          <cell r="P494" t="str">
            <v>Not started</v>
          </cell>
          <cell r="Q494" t="str">
            <v>{}</v>
          </cell>
          <cell r="R494" t="str">
            <v>Social Performance and CSI</v>
          </cell>
          <cell r="W494" t="str">
            <v>Employment equity per occupational level</v>
          </cell>
          <cell r="X494" t="str">
            <v>{"PGM":[]}</v>
          </cell>
          <cell r="Y494" t="str">
            <v>CONNECTED</v>
          </cell>
          <cell r="Z494" t="str">
            <v>Data Collection (PGM) (2024)</v>
          </cell>
          <cell r="AA494" t="str">
            <v>Employment equity per occupational level (Manual Capture)</v>
          </cell>
        </row>
        <row r="495">
          <cell r="A495" t="str">
            <v>M281BU_Anglo American Platinum Managed Operations</v>
          </cell>
          <cell r="B495" t="str">
            <v>M281</v>
          </cell>
          <cell r="C495" t="str">
            <v>BU_Anglo American Platinum Managed Operations</v>
          </cell>
          <cell r="D495">
            <v>2024</v>
          </cell>
          <cell r="E495" t="str">
            <v>Annual</v>
          </cell>
          <cell r="F495" t="str">
            <v>Employment equity per occupational level: Semi-skilled and discretionary decision making</v>
          </cell>
          <cell r="G495" t="str">
            <v xml:space="preserve">Semi Skilled per definition is Patterson B1-B7
</v>
          </cell>
          <cell r="H495" t="str">
            <v>NUMBER</v>
          </cell>
          <cell r="I495" t="str">
            <v>Number</v>
          </cell>
          <cell r="J495" t="str">
            <v>BU</v>
          </cell>
          <cell r="K495" t="str">
            <v>Anglo American Platinum Managed Operations</v>
          </cell>
          <cell r="L495" t="str">
            <v>FERHANA ADAM</v>
          </cell>
          <cell r="M495" t="str">
            <v>HENK STEYN</v>
          </cell>
          <cell r="N495">
            <v>45675</v>
          </cell>
          <cell r="O495">
            <v>45902</v>
          </cell>
          <cell r="P495" t="str">
            <v>Not started</v>
          </cell>
          <cell r="Q495" t="str">
            <v>{}</v>
          </cell>
          <cell r="R495" t="str">
            <v>Social Performance and CSI</v>
          </cell>
          <cell r="W495" t="str">
            <v>Employment equity per occupational level</v>
          </cell>
          <cell r="X495" t="str">
            <v>{"PGM":[]}</v>
          </cell>
          <cell r="Y495" t="str">
            <v>CONNECTED</v>
          </cell>
          <cell r="Z495" t="str">
            <v>Data Collection (PGM) (2024)</v>
          </cell>
          <cell r="AA495" t="str">
            <v>Employment equity per occupational level (Manual Capture)</v>
          </cell>
        </row>
        <row r="496">
          <cell r="A496" t="str">
            <v>M282BU_Anglo American Platinum Managed Operations</v>
          </cell>
          <cell r="B496" t="str">
            <v>M282</v>
          </cell>
          <cell r="C496" t="str">
            <v>BU_Anglo American Platinum Managed Operations</v>
          </cell>
          <cell r="D496">
            <v>2024</v>
          </cell>
          <cell r="E496" t="str">
            <v>Annual</v>
          </cell>
          <cell r="F496" t="str">
            <v>Employment equity per occupational level: Skilled technical and academically qualified workers, junior management, supervisors</v>
          </cell>
          <cell r="G496" t="str">
            <v xml:space="preserve">Junior Management per definition is Patterson C1-C5
</v>
          </cell>
          <cell r="H496" t="str">
            <v>NUMBER</v>
          </cell>
          <cell r="I496" t="str">
            <v>Number</v>
          </cell>
          <cell r="J496" t="str">
            <v>BU</v>
          </cell>
          <cell r="K496" t="str">
            <v>Anglo American Platinum Managed Operations</v>
          </cell>
          <cell r="L496" t="str">
            <v>FERHANA ADAM</v>
          </cell>
          <cell r="M496" t="str">
            <v>HENK STEYN</v>
          </cell>
          <cell r="N496">
            <v>45675</v>
          </cell>
          <cell r="O496">
            <v>45902</v>
          </cell>
          <cell r="P496" t="str">
            <v>Not started</v>
          </cell>
          <cell r="Q496" t="str">
            <v>{}</v>
          </cell>
          <cell r="R496" t="str">
            <v>Social Performance and CSI</v>
          </cell>
          <cell r="W496" t="str">
            <v>Employment equity per occupational level</v>
          </cell>
          <cell r="X496" t="str">
            <v>{"PGM":[]}</v>
          </cell>
          <cell r="Y496" t="str">
            <v>CONNECTED</v>
          </cell>
          <cell r="Z496" t="str">
            <v>Data Collection (PGM) (2024)</v>
          </cell>
          <cell r="AA496" t="str">
            <v>Employment equity per occupational level (Manual Capture)</v>
          </cell>
        </row>
        <row r="497">
          <cell r="A497" t="str">
            <v>M279BU_Anglo American Platinum Managed Operations</v>
          </cell>
          <cell r="B497" t="str">
            <v>M279</v>
          </cell>
          <cell r="C497" t="str">
            <v>BU_Anglo American Platinum Managed Operations</v>
          </cell>
          <cell r="D497">
            <v>2024</v>
          </cell>
          <cell r="E497" t="str">
            <v>Annual</v>
          </cell>
          <cell r="F497" t="str">
            <v>Employment equity per occupational level: Total permanent employees</v>
          </cell>
          <cell r="H497" t="str">
            <v>NUMBER</v>
          </cell>
          <cell r="I497" t="str">
            <v>Number</v>
          </cell>
          <cell r="J497" t="str">
            <v>BU</v>
          </cell>
          <cell r="K497" t="str">
            <v>Anglo American Platinum Managed Operations</v>
          </cell>
          <cell r="L497" t="str">
            <v>FERHANA ADAM</v>
          </cell>
          <cell r="M497" t="str">
            <v>HENK STEYN</v>
          </cell>
          <cell r="N497">
            <v>45675</v>
          </cell>
          <cell r="O497">
            <v>45902</v>
          </cell>
          <cell r="P497" t="str">
            <v>Not started</v>
          </cell>
          <cell r="Q497" t="str">
            <v>{}</v>
          </cell>
          <cell r="R497" t="str">
            <v>Social Performance and CSI</v>
          </cell>
          <cell r="W497" t="str">
            <v>Employment equity per occupational level</v>
          </cell>
          <cell r="X497" t="str">
            <v>{"PGM":[]}</v>
          </cell>
          <cell r="Y497" t="str">
            <v>CONNECTED</v>
          </cell>
          <cell r="Z497" t="str">
            <v>Data Collection (PGM) (2024)</v>
          </cell>
          <cell r="AA497" t="str">
            <v>Employment equity per occupational level (Manual Capture)</v>
          </cell>
        </row>
        <row r="498">
          <cell r="A498" t="str">
            <v>M280BU_Anglo American Platinum Managed Operations</v>
          </cell>
          <cell r="B498" t="str">
            <v>M280</v>
          </cell>
          <cell r="C498" t="str">
            <v>BU_Anglo American Platinum Managed Operations</v>
          </cell>
          <cell r="D498">
            <v>2024</v>
          </cell>
          <cell r="E498" t="str">
            <v>Annual</v>
          </cell>
          <cell r="F498" t="str">
            <v>Employment equity per occupational level: Unskilled and discretionary decision making</v>
          </cell>
          <cell r="G498" t="str">
            <v xml:space="preserve">Unskilled per definition includes Patterson A3 and A4. The significant reduction in Unskilled is a result of a administrative process i.e. Mototolo's alignment to AAP's conditions of employment. 
</v>
          </cell>
          <cell r="H498" t="str">
            <v>NUMBER</v>
          </cell>
          <cell r="I498" t="str">
            <v>Number</v>
          </cell>
          <cell r="J498" t="str">
            <v>BU</v>
          </cell>
          <cell r="K498" t="str">
            <v>Anglo American Platinum Managed Operations</v>
          </cell>
          <cell r="L498" t="str">
            <v>FERHANA ADAM</v>
          </cell>
          <cell r="M498" t="str">
            <v>HENK STEYN</v>
          </cell>
          <cell r="N498">
            <v>45675</v>
          </cell>
          <cell r="O498">
            <v>45902</v>
          </cell>
          <cell r="P498" t="str">
            <v>Not started</v>
          </cell>
          <cell r="Q498" t="str">
            <v>{}</v>
          </cell>
          <cell r="R498" t="str">
            <v>Social Performance and CSI</v>
          </cell>
          <cell r="W498" t="str">
            <v>Employment equity per occupational level</v>
          </cell>
          <cell r="X498" t="str">
            <v>{"PGM":[]}</v>
          </cell>
          <cell r="Y498" t="str">
            <v>CONNECTED</v>
          </cell>
          <cell r="Z498" t="str">
            <v>Data Collection (PGM) (2024)</v>
          </cell>
          <cell r="AA498" t="str">
            <v>Employment equity per occupational level (Manual Capture)</v>
          </cell>
        </row>
        <row r="499">
          <cell r="A499" t="str">
            <v>M277BU_Anglo American Platinum Managed Operations</v>
          </cell>
          <cell r="B499" t="str">
            <v>M277</v>
          </cell>
          <cell r="C499" t="str">
            <v>BU_Anglo American Platinum Managed Operations</v>
          </cell>
          <cell r="D499">
            <v>2024</v>
          </cell>
          <cell r="E499" t="str">
            <v>Annual</v>
          </cell>
          <cell r="F499" t="str">
            <v>Employment equity per occupational level: Grand total</v>
          </cell>
          <cell r="G499" t="str">
            <v xml:space="preserve">SA Operations
</v>
          </cell>
          <cell r="H499" t="str">
            <v>NUMBER</v>
          </cell>
          <cell r="I499" t="str">
            <v>Number</v>
          </cell>
          <cell r="J499" t="str">
            <v>BU</v>
          </cell>
          <cell r="K499" t="str">
            <v>Anglo American Platinum Managed Operations</v>
          </cell>
          <cell r="L499" t="str">
            <v>FERHANA ADAM</v>
          </cell>
          <cell r="M499" t="str">
            <v>HENK STEYN</v>
          </cell>
          <cell r="N499">
            <v>45675</v>
          </cell>
          <cell r="O499">
            <v>45902</v>
          </cell>
          <cell r="P499" t="str">
            <v>Not started</v>
          </cell>
          <cell r="Q499" t="str">
            <v>{}</v>
          </cell>
          <cell r="R499" t="str">
            <v>Social Performance and CSI</v>
          </cell>
          <cell r="W499" t="str">
            <v>Employment equity per occupational level</v>
          </cell>
          <cell r="X499" t="str">
            <v>{"PGM":[]}</v>
          </cell>
          <cell r="Y499" t="str">
            <v>CONNECTED</v>
          </cell>
          <cell r="Z499" t="str">
            <v>Data Collection (PGM) (2024)</v>
          </cell>
          <cell r="AA499" t="str">
            <v>Employment equity per occupational level (Manual Capture)</v>
          </cell>
        </row>
        <row r="500">
          <cell r="A500" t="str">
            <v>M285BU_Anglo American Platinum Managed Operations</v>
          </cell>
          <cell r="B500" t="str">
            <v>M285</v>
          </cell>
          <cell r="C500" t="str">
            <v>BU_Anglo American Platinum Managed Operations</v>
          </cell>
          <cell r="D500">
            <v>2024</v>
          </cell>
          <cell r="E500" t="str">
            <v>Annual</v>
          </cell>
          <cell r="F500" t="str">
            <v>Employment equity per occupational level: Top management</v>
          </cell>
          <cell r="G500" t="str">
            <v xml:space="preserve">Top Management per definition is GBF 2 &amp; 3
</v>
          </cell>
          <cell r="H500" t="str">
            <v>NUMBER</v>
          </cell>
          <cell r="I500" t="str">
            <v>Number</v>
          </cell>
          <cell r="J500" t="str">
            <v>BU</v>
          </cell>
          <cell r="K500" t="str">
            <v>Anglo American Platinum Managed Operations</v>
          </cell>
          <cell r="L500" t="str">
            <v>FERHANA ADAM</v>
          </cell>
          <cell r="M500" t="str">
            <v>HENK STEYN</v>
          </cell>
          <cell r="N500">
            <v>45675</v>
          </cell>
          <cell r="O500">
            <v>45902</v>
          </cell>
          <cell r="P500" t="str">
            <v>Not started</v>
          </cell>
          <cell r="Q500" t="str">
            <v>{}</v>
          </cell>
          <cell r="R500" t="str">
            <v>Social Performance and CSI</v>
          </cell>
          <cell r="W500" t="str">
            <v>Employment equity per occupational level</v>
          </cell>
          <cell r="X500" t="str">
            <v>{"PGM":[]}</v>
          </cell>
          <cell r="Y500" t="str">
            <v>CONNECTED</v>
          </cell>
          <cell r="Z500" t="str">
            <v>Data Collection (PGM) (2024)</v>
          </cell>
          <cell r="AA500" t="str">
            <v>Employment equity per occupational level (Manual Capture)</v>
          </cell>
        </row>
        <row r="501">
          <cell r="A501" t="str">
            <v>M278BU_Anglo American Platinum Managed Operations</v>
          </cell>
          <cell r="B501" t="str">
            <v>M278</v>
          </cell>
          <cell r="C501" t="str">
            <v>BU_Anglo American Platinum Managed Operations</v>
          </cell>
          <cell r="D501">
            <v>2024</v>
          </cell>
          <cell r="E501" t="str">
            <v>Annual</v>
          </cell>
          <cell r="F501" t="str">
            <v>Employment equity per occupational level: Temporary employees</v>
          </cell>
          <cell r="G501" t="str">
            <v xml:space="preserve">Fixed Term employees
</v>
          </cell>
          <cell r="H501" t="str">
            <v>NUMBER</v>
          </cell>
          <cell r="I501" t="str">
            <v>Number</v>
          </cell>
          <cell r="J501" t="str">
            <v>BU</v>
          </cell>
          <cell r="K501" t="str">
            <v>Anglo American Platinum Managed Operations</v>
          </cell>
          <cell r="L501" t="str">
            <v>FERHANA ADAM</v>
          </cell>
          <cell r="M501" t="str">
            <v>HENK STEYN</v>
          </cell>
          <cell r="N501">
            <v>45675</v>
          </cell>
          <cell r="O501">
            <v>45902</v>
          </cell>
          <cell r="P501" t="str">
            <v>Not started</v>
          </cell>
          <cell r="Q501" t="str">
            <v>{}</v>
          </cell>
          <cell r="R501" t="str">
            <v>Social Performance and CSI</v>
          </cell>
          <cell r="W501" t="str">
            <v>Employment equity per occupational level</v>
          </cell>
          <cell r="X501" t="str">
            <v>{"PGM":[]}</v>
          </cell>
          <cell r="Y501" t="str">
            <v>CONNECTED</v>
          </cell>
          <cell r="Z501" t="str">
            <v>Data Collection (PGM) (2024)</v>
          </cell>
          <cell r="AA501" t="str">
            <v>Employment equity per occupational level (Manual Capture)</v>
          </cell>
        </row>
        <row r="502">
          <cell r="A502" t="str">
            <v>M264BU_Anglo American Platinum Managed Operations</v>
          </cell>
          <cell r="B502" t="str">
            <v>M264</v>
          </cell>
          <cell r="C502" t="str">
            <v>BU_Anglo American Platinum Managed Operations</v>
          </cell>
          <cell r="D502">
            <v>2024</v>
          </cell>
          <cell r="E502" t="str">
            <v>Annual</v>
          </cell>
          <cell r="F502" t="str">
            <v>Breakdown of South African workforce: Total</v>
          </cell>
          <cell r="G502" t="str">
            <v xml:space="preserve">Calculation includes employees and contractors as per the group headcount policy.
</v>
          </cell>
          <cell r="H502" t="str">
            <v>NUMBER</v>
          </cell>
          <cell r="I502" t="str">
            <v>Number</v>
          </cell>
          <cell r="J502" t="str">
            <v>BU</v>
          </cell>
          <cell r="K502" t="str">
            <v>Anglo American Platinum Managed Operations</v>
          </cell>
          <cell r="L502" t="str">
            <v>FERHANA ADAM</v>
          </cell>
          <cell r="P502" t="str">
            <v>Not started</v>
          </cell>
          <cell r="Q502" t="str">
            <v>{"gri":["2-7-a_2021"]}</v>
          </cell>
          <cell r="R502" t="str">
            <v>Social Performance and CSI</v>
          </cell>
          <cell r="W502" t="str">
            <v>Employment statistics as at CY end</v>
          </cell>
          <cell r="X502" t="str">
            <v>{"PGM":[]}</v>
          </cell>
          <cell r="Y502" t="str">
            <v>CONNECTED</v>
          </cell>
          <cell r="Z502" t="str">
            <v>Data Collection (PGM) (2024)</v>
          </cell>
          <cell r="AA502" t="str">
            <v>Employment statistics as at CY end (Manual Capture)</v>
          </cell>
        </row>
        <row r="503">
          <cell r="A503" t="str">
            <v>M168BU_Anglo American Platinum Managed Operations</v>
          </cell>
          <cell r="B503" t="str">
            <v>M168</v>
          </cell>
          <cell r="C503" t="str">
            <v>BU_Anglo American Platinum Managed Operations</v>
          </cell>
          <cell r="D503">
            <v>2024</v>
          </cell>
          <cell r="E503" t="str">
            <v>Annual</v>
          </cell>
          <cell r="F503" t="str">
            <v>Number of social incidents Level 4</v>
          </cell>
          <cell r="H503" t="str">
            <v>NUMBER</v>
          </cell>
          <cell r="I503" t="str">
            <v>Number</v>
          </cell>
          <cell r="J503" t="str">
            <v>BU</v>
          </cell>
          <cell r="K503" t="str">
            <v>Anglo American Platinum Managed Operations</v>
          </cell>
          <cell r="L503" t="str">
            <v>KHULANI MTHEMBU</v>
          </cell>
          <cell r="M503" t="str">
            <v>KHULANI MTHEMBU</v>
          </cell>
          <cell r="N503">
            <v>45675</v>
          </cell>
          <cell r="O503">
            <v>45902</v>
          </cell>
          <cell r="P503" t="str">
            <v>Not started</v>
          </cell>
          <cell r="Q503" t="str">
            <v>{}</v>
          </cell>
          <cell r="R503" t="str">
            <v>Social Performance and CSI</v>
          </cell>
          <cell r="W503" t="str">
            <v>Social
Performance</v>
          </cell>
          <cell r="X503" t="str">
            <v>{"PGM":[]}</v>
          </cell>
          <cell r="Y503" t="str">
            <v>CONNECTED</v>
          </cell>
          <cell r="Z503" t="str">
            <v>Data Collection (PGM) (2024)</v>
          </cell>
          <cell r="AA503" t="str">
            <v>Social Performance (Manual Capture)</v>
          </cell>
        </row>
        <row r="504">
          <cell r="A504" t="str">
            <v>M171BU_Anglo American Platinum Managed Operations</v>
          </cell>
          <cell r="B504" t="str">
            <v>M171</v>
          </cell>
          <cell r="C504" t="str">
            <v>BU_Anglo American Platinum Managed Operations</v>
          </cell>
          <cell r="D504">
            <v>2024</v>
          </cell>
          <cell r="E504" t="str">
            <v>Annual</v>
          </cell>
          <cell r="F504" t="str">
            <v>Number of Complaints &amp; Grievances with a Social Aspect Number of Level 4</v>
          </cell>
          <cell r="H504" t="str">
            <v>NUMBER</v>
          </cell>
          <cell r="I504" t="str">
            <v>Number</v>
          </cell>
          <cell r="J504" t="str">
            <v>BU</v>
          </cell>
          <cell r="K504" t="str">
            <v>Anglo American Platinum Managed Operations</v>
          </cell>
          <cell r="L504" t="str">
            <v>KHULANI MTHEMBU</v>
          </cell>
          <cell r="M504" t="str">
            <v>KHULANI MTHEMBU</v>
          </cell>
          <cell r="N504">
            <v>45675</v>
          </cell>
          <cell r="O504">
            <v>45902</v>
          </cell>
          <cell r="P504" t="str">
            <v>Not started</v>
          </cell>
          <cell r="Q504" t="str">
            <v>{}</v>
          </cell>
          <cell r="R504" t="str">
            <v>Social Performance and CSI</v>
          </cell>
          <cell r="W504" t="str">
            <v>Social
Performance</v>
          </cell>
          <cell r="X504" t="str">
            <v>{"PGM":[]}</v>
          </cell>
          <cell r="Y504" t="str">
            <v>CONNECTED</v>
          </cell>
          <cell r="Z504" t="str">
            <v>Data Collection (PGM) (2024)</v>
          </cell>
          <cell r="AA504" t="str">
            <v>Social Performance (Manual Capture)</v>
          </cell>
        </row>
        <row r="505">
          <cell r="A505" t="str">
            <v>M170BU_Anglo American Platinum Managed Operations</v>
          </cell>
          <cell r="B505" t="str">
            <v>M170</v>
          </cell>
          <cell r="C505" t="str">
            <v>BU_Anglo American Platinum Managed Operations</v>
          </cell>
          <cell r="D505">
            <v>2024</v>
          </cell>
          <cell r="E505" t="str">
            <v>Annual</v>
          </cell>
          <cell r="F505" t="str">
            <v>Number of Complaints &amp; Grievances with a Social Aspect Number of Level 5</v>
          </cell>
          <cell r="H505" t="str">
            <v>NUMBER</v>
          </cell>
          <cell r="I505" t="str">
            <v>Number</v>
          </cell>
          <cell r="J505" t="str">
            <v>BU</v>
          </cell>
          <cell r="K505" t="str">
            <v>Anglo American Platinum Managed Operations</v>
          </cell>
          <cell r="L505" t="str">
            <v>KHULANI MTHEMBU</v>
          </cell>
          <cell r="M505" t="str">
            <v>KHULANI MTHEMBU</v>
          </cell>
          <cell r="N505">
            <v>45675</v>
          </cell>
          <cell r="O505">
            <v>45902</v>
          </cell>
          <cell r="P505" t="str">
            <v>Not started</v>
          </cell>
          <cell r="Q505" t="str">
            <v>{}</v>
          </cell>
          <cell r="R505" t="str">
            <v>Social Performance and CSI</v>
          </cell>
          <cell r="W505" t="str">
            <v>Social
Performance</v>
          </cell>
          <cell r="X505" t="str">
            <v>{"PGM":[]}</v>
          </cell>
          <cell r="Y505" t="str">
            <v>CONNECTED</v>
          </cell>
          <cell r="Z505" t="str">
            <v>Data Collection (PGM) (2024)</v>
          </cell>
          <cell r="AA505" t="str">
            <v>Social Performance (Manual Capture)</v>
          </cell>
        </row>
        <row r="506">
          <cell r="A506" t="str">
            <v>M172BU_Anglo American Platinum Managed Operations</v>
          </cell>
          <cell r="B506" t="str">
            <v>M172</v>
          </cell>
          <cell r="C506" t="str">
            <v>BU_Anglo American Platinum Managed Operations</v>
          </cell>
          <cell r="D506">
            <v>2024</v>
          </cell>
          <cell r="E506" t="str">
            <v>Annual</v>
          </cell>
          <cell r="F506" t="str">
            <v>Number of Complaints &amp; Grievances with a Social Aspect</v>
          </cell>
          <cell r="H506" t="str">
            <v>NUMBER</v>
          </cell>
          <cell r="I506" t="str">
            <v>Number</v>
          </cell>
          <cell r="J506" t="str">
            <v>BU</v>
          </cell>
          <cell r="K506" t="str">
            <v>Anglo American Platinum Managed Operations</v>
          </cell>
          <cell r="L506" t="str">
            <v>NTHABISENG TLHOAELE</v>
          </cell>
          <cell r="M506" t="str">
            <v>NTHABISENG TLHOAELE</v>
          </cell>
          <cell r="N506">
            <v>45675</v>
          </cell>
          <cell r="O506">
            <v>45902</v>
          </cell>
          <cell r="P506" t="str">
            <v>Not started</v>
          </cell>
          <cell r="Q506" t="str">
            <v>{}</v>
          </cell>
          <cell r="R506" t="str">
            <v>Social Performance and CSI</v>
          </cell>
          <cell r="W506" t="str">
            <v>Social
Performance</v>
          </cell>
          <cell r="X506" t="str">
            <v>{"PGM":[]}</v>
          </cell>
          <cell r="Y506" t="str">
            <v>CONNECTED</v>
          </cell>
          <cell r="Z506" t="str">
            <v>Data Collection (PGM) (2024)</v>
          </cell>
          <cell r="AA506" t="str">
            <v>Social Performance (Manual Capture)</v>
          </cell>
        </row>
        <row r="507">
          <cell r="A507" t="str">
            <v>M169BU_Anglo American Platinum Managed Operations</v>
          </cell>
          <cell r="B507" t="str">
            <v>M169</v>
          </cell>
          <cell r="C507" t="str">
            <v>BU_Anglo American Platinum Managed Operations</v>
          </cell>
          <cell r="D507">
            <v>2024</v>
          </cell>
          <cell r="E507" t="str">
            <v>Annual</v>
          </cell>
          <cell r="F507" t="str">
            <v>Number of social incidents</v>
          </cell>
          <cell r="H507" t="str">
            <v>NUMBER</v>
          </cell>
          <cell r="I507" t="str">
            <v>Number</v>
          </cell>
          <cell r="J507" t="str">
            <v>BU</v>
          </cell>
          <cell r="K507" t="str">
            <v>Anglo American Platinum Managed Operations</v>
          </cell>
          <cell r="L507" t="str">
            <v>NTHABISENG TLHOAELE</v>
          </cell>
          <cell r="M507" t="str">
            <v>NTHABISENG TLHOAELE</v>
          </cell>
          <cell r="N507">
            <v>45675</v>
          </cell>
          <cell r="O507">
            <v>45902</v>
          </cell>
          <cell r="P507" t="str">
            <v>Not started</v>
          </cell>
          <cell r="Q507" t="str">
            <v>{}</v>
          </cell>
          <cell r="R507" t="str">
            <v>Social Performance and CSI</v>
          </cell>
          <cell r="W507" t="str">
            <v>Social
Performance</v>
          </cell>
          <cell r="X507" t="str">
            <v>{"PGM":[]}</v>
          </cell>
          <cell r="Y507" t="str">
            <v>CONNECTED</v>
          </cell>
          <cell r="Z507" t="str">
            <v>Data Collection (PGM) (2024)</v>
          </cell>
          <cell r="AA507" t="str">
            <v>Social Performance (Manual Capture)</v>
          </cell>
        </row>
        <row r="508">
          <cell r="A508" t="str">
            <v>M166BU_Anglo American Platinum Managed Operations</v>
          </cell>
          <cell r="B508" t="str">
            <v>M166</v>
          </cell>
          <cell r="C508" t="str">
            <v>BU_Anglo American Platinum Managed Operations</v>
          </cell>
          <cell r="D508">
            <v>2024</v>
          </cell>
          <cell r="E508" t="str">
            <v>Annual</v>
          </cell>
          <cell r="F508" t="str">
            <v>Number of employees &amp; contractors trained on VP Security &amp; Human Rights</v>
          </cell>
          <cell r="H508" t="str">
            <v>NUMBER</v>
          </cell>
          <cell r="I508" t="str">
            <v>Number</v>
          </cell>
          <cell r="J508" t="str">
            <v>BU</v>
          </cell>
          <cell r="K508" t="str">
            <v>Anglo American Platinum Managed Operations</v>
          </cell>
          <cell r="L508" t="str">
            <v>NTHABISENG TLHOAELE</v>
          </cell>
          <cell r="M508" t="str">
            <v>NTHABISENG TLHOAELE</v>
          </cell>
          <cell r="N508">
            <v>45675</v>
          </cell>
          <cell r="O508">
            <v>45902</v>
          </cell>
          <cell r="P508" t="str">
            <v>Not started</v>
          </cell>
          <cell r="Q508" t="str">
            <v>{}</v>
          </cell>
          <cell r="R508" t="str">
            <v>Social Performance and CSI</v>
          </cell>
          <cell r="W508" t="str">
            <v>Social
Performance</v>
          </cell>
          <cell r="X508" t="str">
            <v>{"PGM":[]}</v>
          </cell>
          <cell r="Y508" t="str">
            <v>CONNECTED</v>
          </cell>
          <cell r="Z508" t="str">
            <v>Data Collection (PGM) (2024)</v>
          </cell>
          <cell r="AA508" t="str">
            <v>Social Performance (Manual Capture)</v>
          </cell>
        </row>
        <row r="509">
          <cell r="A509" t="str">
            <v>M167BU_Anglo American Platinum Managed Operations</v>
          </cell>
          <cell r="B509" t="str">
            <v>M167</v>
          </cell>
          <cell r="C509" t="str">
            <v>BU_Anglo American Platinum Managed Operations</v>
          </cell>
          <cell r="D509">
            <v>2024</v>
          </cell>
          <cell r="E509" t="str">
            <v>Annual</v>
          </cell>
          <cell r="F509" t="str">
            <v>Number of social incidents Level 5</v>
          </cell>
          <cell r="H509" t="str">
            <v>NUMBER</v>
          </cell>
          <cell r="I509" t="str">
            <v>Number</v>
          </cell>
          <cell r="J509" t="str">
            <v>BU</v>
          </cell>
          <cell r="K509" t="str">
            <v>Anglo American Platinum Managed Operations</v>
          </cell>
          <cell r="L509" t="str">
            <v>KHULANI MTHEMBU</v>
          </cell>
          <cell r="M509" t="str">
            <v>KHULANI MTHEMBU</v>
          </cell>
          <cell r="N509">
            <v>45675</v>
          </cell>
          <cell r="O509">
            <v>45902</v>
          </cell>
          <cell r="P509" t="str">
            <v>Not started</v>
          </cell>
          <cell r="Q509" t="str">
            <v>{}</v>
          </cell>
          <cell r="R509" t="str">
            <v>Social Performance and CSI</v>
          </cell>
          <cell r="W509" t="str">
            <v>Social
Performance</v>
          </cell>
          <cell r="X509" t="str">
            <v>{"PGM":[]}</v>
          </cell>
          <cell r="Y509" t="str">
            <v>CONNECTED</v>
          </cell>
          <cell r="Z509" t="str">
            <v>Data Collection (PGM) (2024)</v>
          </cell>
          <cell r="AA509" t="str">
            <v>Social Performance (Manual Capture)</v>
          </cell>
        </row>
        <row r="510">
          <cell r="A510" t="str">
            <v>M182BU_Anglo American Platinum Managed Operations</v>
          </cell>
          <cell r="B510" t="str">
            <v>M182</v>
          </cell>
          <cell r="C510" t="str">
            <v>BU_Anglo American Platinum Managed Operations</v>
          </cell>
          <cell r="D510">
            <v>2024</v>
          </cell>
          <cell r="E510" t="str">
            <v>Annual</v>
          </cell>
          <cell r="F510" t="str">
            <v>Procurement: BEE Spend</v>
          </cell>
          <cell r="H510" t="str">
            <v>CURRENCY</v>
          </cell>
          <cell r="I510" t="str">
            <v>Currency - southAfrican_rand - (ZAR)</v>
          </cell>
          <cell r="J510" t="str">
            <v>BU</v>
          </cell>
          <cell r="K510" t="str">
            <v>Anglo American Platinum Managed Operations</v>
          </cell>
          <cell r="L510" t="str">
            <v>MAARTIN ZIMMERMANN</v>
          </cell>
          <cell r="M510" t="str">
            <v>MAARTIN ZIMMERMANN</v>
          </cell>
          <cell r="N510">
            <v>45675</v>
          </cell>
          <cell r="O510">
            <v>45902</v>
          </cell>
          <cell r="P510" t="str">
            <v>Not started</v>
          </cell>
          <cell r="Q510" t="str">
            <v>{}</v>
          </cell>
          <cell r="R510" t="str">
            <v>Social Performance and CSI</v>
          </cell>
          <cell r="W510" t="str">
            <v>Socio­ economic</v>
          </cell>
          <cell r="X510" t="str">
            <v>{"PGM":[]}</v>
          </cell>
          <cell r="Y510" t="str">
            <v>CONNECTED</v>
          </cell>
          <cell r="Z510" t="str">
            <v>Data Collection (PGM) (2024)</v>
          </cell>
          <cell r="AA510" t="str">
            <v>Socio­ economic (Manual Capture)</v>
          </cell>
        </row>
        <row r="511">
          <cell r="A511" t="str">
            <v>M188BU_Anglo American Platinum Managed Operations</v>
          </cell>
          <cell r="B511" t="str">
            <v>M188</v>
          </cell>
          <cell r="C511" t="str">
            <v>BU_Anglo American Platinum Managed Operations</v>
          </cell>
          <cell r="D511">
            <v>2024</v>
          </cell>
          <cell r="E511" t="str">
            <v>Annual</v>
          </cell>
          <cell r="F511" t="str">
            <v>CSI expenditure (% of pre-tax profit)</v>
          </cell>
          <cell r="H511" t="str">
            <v>PERCENT</v>
          </cell>
          <cell r="I511" t="str">
            <v>Percentage - percentage - (Percentage)</v>
          </cell>
          <cell r="J511" t="str">
            <v>BU</v>
          </cell>
          <cell r="K511" t="str">
            <v>Anglo American Platinum Managed Operations</v>
          </cell>
          <cell r="L511" t="str">
            <v>CHRISTOFF LOMBARD</v>
          </cell>
          <cell r="M511" t="str">
            <v>CHRISTOFF LOMBARD</v>
          </cell>
          <cell r="N511">
            <v>45675</v>
          </cell>
          <cell r="O511">
            <v>45902</v>
          </cell>
          <cell r="P511" t="str">
            <v>Not started</v>
          </cell>
          <cell r="Q511" t="str">
            <v>{"gri":["203-1-a_2016.2"]}</v>
          </cell>
          <cell r="R511" t="str">
            <v>Social Performance and CSI</v>
          </cell>
          <cell r="W511" t="str">
            <v>Socio­ economic</v>
          </cell>
          <cell r="X511" t="str">
            <v>{"PGM":[]}</v>
          </cell>
          <cell r="Y511" t="str">
            <v>CONNECTED</v>
          </cell>
          <cell r="Z511" t="str">
            <v>Data Collection (PGM) (2024)</v>
          </cell>
          <cell r="AA511" t="str">
            <v>Socio­ economic (Manual Capture)</v>
          </cell>
        </row>
        <row r="512">
          <cell r="A512" t="str">
            <v>M187BU_Anglo American Platinum Managed Operations</v>
          </cell>
          <cell r="B512" t="str">
            <v>M187</v>
          </cell>
          <cell r="C512" t="str">
            <v>BU_Anglo American Platinum Managed Operations</v>
          </cell>
          <cell r="D512">
            <v>2024</v>
          </cell>
          <cell r="E512" t="str">
            <v>Annual</v>
          </cell>
          <cell r="F512" t="str">
            <v>Businesses supported through enterprise development initiatives</v>
          </cell>
          <cell r="H512" t="str">
            <v>NUMBER</v>
          </cell>
          <cell r="I512" t="str">
            <v>Number</v>
          </cell>
          <cell r="J512" t="str">
            <v>BU</v>
          </cell>
          <cell r="K512" t="str">
            <v>Anglo American Platinum Managed Operations</v>
          </cell>
          <cell r="L512" t="str">
            <v>CHRISTOFF LOMBARD</v>
          </cell>
          <cell r="M512" t="str">
            <v>CHRISTOFF LOMBARD</v>
          </cell>
          <cell r="N512">
            <v>45675</v>
          </cell>
          <cell r="O512">
            <v>45902</v>
          </cell>
          <cell r="P512" t="str">
            <v>Not started</v>
          </cell>
          <cell r="Q512" t="str">
            <v>{}</v>
          </cell>
          <cell r="R512" t="str">
            <v>Social Performance and CSI</v>
          </cell>
          <cell r="W512" t="str">
            <v>Socio­ economic</v>
          </cell>
          <cell r="X512" t="str">
            <v>{"PGM":[]}</v>
          </cell>
          <cell r="Y512" t="str">
            <v>CONNECTED</v>
          </cell>
          <cell r="Z512" t="str">
            <v>Data Collection (PGM) (2024)</v>
          </cell>
          <cell r="AA512" t="str">
            <v>Socio­ economic (Manual Capture)</v>
          </cell>
        </row>
        <row r="513">
          <cell r="A513" t="str">
            <v>M183South Africa_South Africa</v>
          </cell>
          <cell r="B513" t="str">
            <v>M183</v>
          </cell>
          <cell r="C513" t="str">
            <v>South Africa_South Africa</v>
          </cell>
          <cell r="D513">
            <v>2024</v>
          </cell>
          <cell r="E513" t="str">
            <v>Annual</v>
          </cell>
          <cell r="F513" t="str">
            <v>Within Country Spend % - South Africa</v>
          </cell>
          <cell r="H513" t="str">
            <v>PERCENT</v>
          </cell>
          <cell r="I513" t="str">
            <v>Percentage - percentage - (Percentage)</v>
          </cell>
          <cell r="J513" t="str">
            <v>South Africa</v>
          </cell>
          <cell r="K513" t="str">
            <v>South Africa</v>
          </cell>
          <cell r="L513" t="str">
            <v>MAARTIN ZIMMERMANN</v>
          </cell>
          <cell r="M513" t="str">
            <v>MAARTIN ZIMMERMANN</v>
          </cell>
          <cell r="N513">
            <v>45675</v>
          </cell>
          <cell r="O513">
            <v>45902</v>
          </cell>
          <cell r="P513" t="str">
            <v>Not started</v>
          </cell>
          <cell r="Q513" t="str">
            <v>{}</v>
          </cell>
          <cell r="R513" t="str">
            <v>Social Performance and CSI</v>
          </cell>
          <cell r="W513" t="str">
            <v>Socio­ economic</v>
          </cell>
          <cell r="X513" t="str">
            <v>{"PGM":[]}</v>
          </cell>
          <cell r="Y513" t="str">
            <v>CONNECTED</v>
          </cell>
          <cell r="Z513" t="str">
            <v>Data Collection (PGM) (2024)</v>
          </cell>
          <cell r="AA513" t="str">
            <v>Socio­ economic (Manual Capture)</v>
          </cell>
        </row>
        <row r="514">
          <cell r="A514" t="str">
            <v>M756Zimbabwe_Zimbabwe</v>
          </cell>
          <cell r="B514" t="str">
            <v>M756</v>
          </cell>
          <cell r="C514" t="str">
            <v>Zimbabwe_Zimbabwe</v>
          </cell>
          <cell r="D514">
            <v>2024</v>
          </cell>
          <cell r="E514" t="str">
            <v>Annual</v>
          </cell>
          <cell r="F514" t="str">
            <v>Within Country Spend % - Zimbabwe</v>
          </cell>
          <cell r="H514" t="str">
            <v>PERCENT</v>
          </cell>
          <cell r="I514" t="str">
            <v>Percentage - percentage - (Percentage)</v>
          </cell>
          <cell r="J514" t="str">
            <v>Zimbabwe</v>
          </cell>
          <cell r="K514" t="str">
            <v>Zimbabwe</v>
          </cell>
          <cell r="L514" t="str">
            <v>MAARTIN ZIMMERMANN</v>
          </cell>
          <cell r="M514" t="str">
            <v>MAARTIN ZIMMERMANN</v>
          </cell>
          <cell r="N514">
            <v>45675</v>
          </cell>
          <cell r="O514">
            <v>45902</v>
          </cell>
          <cell r="P514" t="str">
            <v>Not started</v>
          </cell>
          <cell r="Q514" t="str">
            <v>{}</v>
          </cell>
          <cell r="R514" t="str">
            <v>Social Performance and CSI</v>
          </cell>
          <cell r="W514" t="str">
            <v>Socio­ economic</v>
          </cell>
          <cell r="X514" t="str">
            <v>{"PGM":[]}</v>
          </cell>
          <cell r="Y514" t="str">
            <v>CONNECTED</v>
          </cell>
          <cell r="Z514" t="str">
            <v>Data Collection (PGM) (2024)</v>
          </cell>
          <cell r="AA514" t="str">
            <v>Socio­ economic (Manual Capture)</v>
          </cell>
        </row>
        <row r="515">
          <cell r="A515" t="str">
            <v>M189BU_Anglo American Platinum Managed Operations</v>
          </cell>
          <cell r="B515" t="str">
            <v>M189</v>
          </cell>
          <cell r="C515" t="str">
            <v>BU_Anglo American Platinum Managed Operations</v>
          </cell>
          <cell r="D515">
            <v>2024</v>
          </cell>
          <cell r="E515" t="str">
            <v>Annual</v>
          </cell>
          <cell r="F515" t="str">
            <v>CSI expenditure (R million)</v>
          </cell>
          <cell r="H515" t="str">
            <v>CURRENCY</v>
          </cell>
          <cell r="I515" t="str">
            <v>Currency - southAfrican_rand - (ZAR)</v>
          </cell>
          <cell r="J515" t="str">
            <v>BU</v>
          </cell>
          <cell r="K515" t="str">
            <v>Anglo American Platinum Managed Operations</v>
          </cell>
          <cell r="L515" t="str">
            <v>CHRISTOFF LOMBARD</v>
          </cell>
          <cell r="M515" t="str">
            <v>CHRISTOFF LOMBARD</v>
          </cell>
          <cell r="N515">
            <v>45675</v>
          </cell>
          <cell r="O515">
            <v>45902</v>
          </cell>
          <cell r="P515" t="str">
            <v>Not started</v>
          </cell>
          <cell r="Q515" t="str">
            <v>{"gri":["203-1-a_2016.2"]}</v>
          </cell>
          <cell r="R515" t="str">
            <v>Social Performance and CSI</v>
          </cell>
          <cell r="W515" t="str">
            <v>Socio­ economic</v>
          </cell>
          <cell r="X515" t="str">
            <v>{"PGM":[]}</v>
          </cell>
          <cell r="Y515" t="str">
            <v>CONNECTED</v>
          </cell>
          <cell r="Z515" t="str">
            <v>Data Collection (PGM) (2024)</v>
          </cell>
          <cell r="AA515" t="str">
            <v>Socio­ economic (Manual Capture)</v>
          </cell>
        </row>
        <row r="516">
          <cell r="A516" t="str">
            <v>M184Zimbabwe_Zimbabwe</v>
          </cell>
          <cell r="B516" t="str">
            <v>M184</v>
          </cell>
          <cell r="C516" t="str">
            <v>Zimbabwe_Zimbabwe</v>
          </cell>
          <cell r="D516">
            <v>2024</v>
          </cell>
          <cell r="E516" t="str">
            <v>Annual</v>
          </cell>
          <cell r="F516" t="str">
            <v>Within Country Spend - Zimbabwe</v>
          </cell>
          <cell r="H516" t="str">
            <v>CURRENCY</v>
          </cell>
          <cell r="I516" t="str">
            <v>Currency - southAfrican_rand - (ZAR)</v>
          </cell>
          <cell r="J516" t="str">
            <v>Zimbabwe</v>
          </cell>
          <cell r="K516" t="str">
            <v>Zimbabwe</v>
          </cell>
          <cell r="L516" t="str">
            <v>MAARTIN ZIMMERMANN</v>
          </cell>
          <cell r="M516" t="str">
            <v>MAARTIN ZIMMERMANN</v>
          </cell>
          <cell r="N516">
            <v>45675</v>
          </cell>
          <cell r="O516">
            <v>45902</v>
          </cell>
          <cell r="P516" t="str">
            <v>Not started</v>
          </cell>
          <cell r="Q516" t="str">
            <v>{}</v>
          </cell>
          <cell r="R516" t="str">
            <v>Social Performance and CSI</v>
          </cell>
          <cell r="W516" t="str">
            <v>Socio­ economic</v>
          </cell>
          <cell r="X516" t="str">
            <v>{"PGM":[]}</v>
          </cell>
          <cell r="Y516" t="str">
            <v>CONNECTED</v>
          </cell>
          <cell r="Z516" t="str">
            <v>Data Collection (PGM) (2024)</v>
          </cell>
          <cell r="AA516" t="str">
            <v>Socio­ economic (Manual Capture)</v>
          </cell>
        </row>
        <row r="517">
          <cell r="A517" t="str">
            <v>M757South Africa_South Africa</v>
          </cell>
          <cell r="B517" t="str">
            <v>M757</v>
          </cell>
          <cell r="C517" t="str">
            <v>South Africa_South Africa</v>
          </cell>
          <cell r="D517">
            <v>2024</v>
          </cell>
          <cell r="E517" t="str">
            <v>Annual</v>
          </cell>
          <cell r="F517" t="str">
            <v>Within Country Spend - South Africa</v>
          </cell>
          <cell r="H517" t="str">
            <v>CURRENCY</v>
          </cell>
          <cell r="I517" t="str">
            <v>Currency - southAfrican_rand - (ZAR)</v>
          </cell>
          <cell r="J517" t="str">
            <v>South Africa</v>
          </cell>
          <cell r="K517" t="str">
            <v>South Africa</v>
          </cell>
          <cell r="L517" t="str">
            <v>MAARTIN ZIMMERMANN</v>
          </cell>
          <cell r="M517" t="str">
            <v>MAARTIN ZIMMERMANN</v>
          </cell>
          <cell r="N517">
            <v>45675</v>
          </cell>
          <cell r="O517">
            <v>45902</v>
          </cell>
          <cell r="P517" t="str">
            <v>Not started</v>
          </cell>
          <cell r="Q517" t="str">
            <v>{}</v>
          </cell>
          <cell r="R517" t="str">
            <v>Social Performance and CSI</v>
          </cell>
          <cell r="W517" t="str">
            <v>Socio­ economic</v>
          </cell>
          <cell r="X517" t="str">
            <v>{"PGM":[]}</v>
          </cell>
          <cell r="Y517" t="str">
            <v>CONNECTED</v>
          </cell>
          <cell r="Z517" t="str">
            <v>Data Collection (PGM) (2024)</v>
          </cell>
          <cell r="AA517" t="str">
            <v>Socio­ economic (Manual Capture)</v>
          </cell>
        </row>
        <row r="518">
          <cell r="A518" t="str">
            <v>M186BU_Anglo American Platinum Managed Operations</v>
          </cell>
          <cell r="B518" t="str">
            <v>M186</v>
          </cell>
          <cell r="C518" t="str">
            <v>BU_Anglo American Platinum Managed Operations</v>
          </cell>
          <cell r="D518">
            <v>2024</v>
          </cell>
          <cell r="E518" t="str">
            <v>Annual</v>
          </cell>
          <cell r="F518" t="str">
            <v>Jobs created/sustained through enterprise development initiatives</v>
          </cell>
          <cell r="H518" t="str">
            <v>NUMBER</v>
          </cell>
          <cell r="I518" t="str">
            <v>Number</v>
          </cell>
          <cell r="J518" t="str">
            <v>BU</v>
          </cell>
          <cell r="K518" t="str">
            <v>Anglo American Platinum Managed Operations</v>
          </cell>
          <cell r="L518" t="str">
            <v>CHRISTOFF LOMBARD</v>
          </cell>
          <cell r="M518" t="str">
            <v>CHRISTOFF LOMBARD</v>
          </cell>
          <cell r="N518">
            <v>45675</v>
          </cell>
          <cell r="O518">
            <v>45902</v>
          </cell>
          <cell r="P518" t="str">
            <v>Not started</v>
          </cell>
          <cell r="Q518" t="str">
            <v>{}</v>
          </cell>
          <cell r="R518" t="str">
            <v>Social Performance and CSI</v>
          </cell>
          <cell r="W518" t="str">
            <v>Socio­ economic</v>
          </cell>
          <cell r="X518" t="str">
            <v>{"PGM":[]}</v>
          </cell>
          <cell r="Y518" t="str">
            <v>CONNECTED</v>
          </cell>
          <cell r="Z518" t="str">
            <v>Data Collection (PGM) (2024)</v>
          </cell>
          <cell r="AA518" t="str">
            <v>Socio­ economic (Manual Capture)</v>
          </cell>
        </row>
        <row r="519">
          <cell r="A519" t="str">
            <v>M185BU_Anglo American Platinum Managed Operations</v>
          </cell>
          <cell r="B519" t="str">
            <v>M185</v>
          </cell>
          <cell r="C519" t="str">
            <v>BU_Anglo American Platinum Managed Operations</v>
          </cell>
          <cell r="D519">
            <v>2024</v>
          </cell>
          <cell r="E519" t="str">
            <v>Annual</v>
          </cell>
          <cell r="F519" t="str">
            <v>Total supplier expenditure($ billion)</v>
          </cell>
          <cell r="H519" t="str">
            <v>CURRENCY</v>
          </cell>
          <cell r="I519" t="str">
            <v>Currency - southAfrican_rand - (ZAR)</v>
          </cell>
          <cell r="J519" t="str">
            <v>BU</v>
          </cell>
          <cell r="K519" t="str">
            <v>Anglo American Platinum Managed Operations</v>
          </cell>
          <cell r="L519" t="str">
            <v>MAARTIN ZIMMERMANN</v>
          </cell>
          <cell r="M519" t="str">
            <v>MAARTIN ZIMMERMANN</v>
          </cell>
          <cell r="N519">
            <v>45675</v>
          </cell>
          <cell r="O519">
            <v>45902</v>
          </cell>
          <cell r="P519" t="str">
            <v>Not started</v>
          </cell>
          <cell r="Q519" t="str">
            <v>{}</v>
          </cell>
          <cell r="R519" t="str">
            <v>Social Performance and CSI</v>
          </cell>
          <cell r="W519" t="str">
            <v>Socio­ economic</v>
          </cell>
          <cell r="X519" t="str">
            <v>{"PGM":[]}</v>
          </cell>
          <cell r="Y519" t="str">
            <v>CONNECTED</v>
          </cell>
          <cell r="Z519" t="str">
            <v>Data Collection (PGM) (2024)</v>
          </cell>
          <cell r="AA519" t="str">
            <v>Socio­ economic (Manual Capture)</v>
          </cell>
        </row>
        <row r="520">
          <cell r="A520" t="str">
            <v>M329BU_Anglo American Platinum Managed Operations</v>
          </cell>
          <cell r="B520" t="str">
            <v>M329</v>
          </cell>
          <cell r="C520" t="str">
            <v>BU_Anglo American Platinum Managed Operations</v>
          </cell>
          <cell r="D520">
            <v>2024</v>
          </cell>
          <cell r="E520" t="str">
            <v>Annual</v>
          </cell>
          <cell r="F520" t="str">
            <v>Report wherever material across the supply chain: mechanisms (eg. supplier screening, and audits) to identify and address significant actual and potential negative social impacts, nature of these impacts, and measures to address these.</v>
          </cell>
          <cell r="H520" t="str">
            <v>TEXT</v>
          </cell>
          <cell r="J520" t="str">
            <v>BU</v>
          </cell>
          <cell r="K520" t="str">
            <v>Anglo American Platinum Managed Operations</v>
          </cell>
          <cell r="L520" t="str">
            <v>ASHLIN RAMLOCHAN</v>
          </cell>
          <cell r="M520" t="str">
            <v>ASHLIN RAMLOCHAN</v>
          </cell>
          <cell r="N520">
            <v>45675</v>
          </cell>
          <cell r="O520">
            <v>45902</v>
          </cell>
          <cell r="P520" t="str">
            <v>Not started</v>
          </cell>
          <cell r="Q520" t="str">
            <v>{}</v>
          </cell>
          <cell r="R520" t="str">
            <v>Social Performance and CSI</v>
          </cell>
          <cell r="W520" t="str">
            <v>Supply Chain (social)</v>
          </cell>
          <cell r="X520" t="str">
            <v>{"PGM":[]}</v>
          </cell>
          <cell r="Y520" t="str">
            <v>CONNECTED</v>
          </cell>
          <cell r="Z520" t="str">
            <v>Data Collection (PGM) (2024)</v>
          </cell>
          <cell r="AA520" t="str">
            <v>Supply Chain (social) (Manual Capture)</v>
          </cell>
        </row>
        <row r="521">
          <cell r="A521" t="str">
            <v>M328BU_Anglo American Platinum Managed Operations</v>
          </cell>
          <cell r="B521" t="str">
            <v>M328</v>
          </cell>
          <cell r="C521" t="str">
            <v>BU_Anglo American Platinum Managed Operations</v>
          </cell>
          <cell r="D521">
            <v>2024</v>
          </cell>
          <cell r="E521" t="str">
            <v>Annual</v>
          </cell>
          <cell r="F521" t="str">
            <v>% of products certified by external agencies</v>
          </cell>
          <cell r="H521" t="str">
            <v>PERCENT</v>
          </cell>
          <cell r="I521" t="str">
            <v>Percentage - percentage - (Percentage)</v>
          </cell>
          <cell r="J521" t="str">
            <v>BU</v>
          </cell>
          <cell r="K521" t="str">
            <v>Anglo American Platinum Managed Operations</v>
          </cell>
          <cell r="L521" t="str">
            <v>HANNAH SCHULTZ</v>
          </cell>
          <cell r="M521" t="str">
            <v>HANNAH SCHULTZ</v>
          </cell>
          <cell r="N521">
            <v>45675</v>
          </cell>
          <cell r="O521">
            <v>45902</v>
          </cell>
          <cell r="P521" t="str">
            <v>Not started</v>
          </cell>
          <cell r="Q521" t="str">
            <v>{"gri":["414-2-a_2016.2"]}</v>
          </cell>
          <cell r="R521" t="str">
            <v>Social Performance and CSI</v>
          </cell>
          <cell r="W521" t="str">
            <v>Supply Chain (social)</v>
          </cell>
          <cell r="X521" t="str">
            <v>{"PGM":[]}</v>
          </cell>
          <cell r="Y521" t="str">
            <v>CONNECTED</v>
          </cell>
          <cell r="Z521" t="str">
            <v>Data Collection (PGM) (2024)</v>
          </cell>
          <cell r="AA521" t="str">
            <v>Supply Chain (social) (Manual Capture)</v>
          </cell>
        </row>
        <row r="522">
          <cell r="A522" t="str">
            <v>M191BU_Anglo American Platinum Managed Operations</v>
          </cell>
          <cell r="B522" t="str">
            <v>M191</v>
          </cell>
          <cell r="C522" t="str">
            <v>BU_Anglo American Platinum Managed Operations</v>
          </cell>
          <cell r="D522">
            <v>2024</v>
          </cell>
          <cell r="E522" t="str">
            <v>Annual</v>
          </cell>
          <cell r="F522" t="str">
            <v>Onsite site: Off site jobs supported ratio (excluding induced jobs)</v>
          </cell>
          <cell r="H522" t="str">
            <v>NUMBER</v>
          </cell>
          <cell r="I522" t="str">
            <v>Number</v>
          </cell>
          <cell r="J522" t="str">
            <v>BU</v>
          </cell>
          <cell r="K522" t="str">
            <v>Anglo American Platinum Managed Operations</v>
          </cell>
          <cell r="L522" t="str">
            <v>KEHUMILE MOGWERA</v>
          </cell>
          <cell r="M522" t="str">
            <v>KEHUMILE MOGWERA</v>
          </cell>
          <cell r="N522">
            <v>45675</v>
          </cell>
          <cell r="O522">
            <v>45902</v>
          </cell>
          <cell r="P522" t="str">
            <v>Not started</v>
          </cell>
          <cell r="Q522" t="str">
            <v>{}</v>
          </cell>
          <cell r="R522" t="str">
            <v>Social Performance and CSI</v>
          </cell>
          <cell r="W522" t="str">
            <v>Workforce</v>
          </cell>
          <cell r="X522" t="str">
            <v>{"PGM":[]}</v>
          </cell>
          <cell r="Y522" t="str">
            <v>CONNECTED</v>
          </cell>
          <cell r="Z522" t="str">
            <v>Data Collection (PGM) (2024)</v>
          </cell>
          <cell r="AA522" t="str">
            <v>Workforce (Manual Capture)</v>
          </cell>
        </row>
        <row r="523">
          <cell r="A523" t="str">
            <v>M193BU_Anglo American Platinum Managed Operations</v>
          </cell>
          <cell r="B523" t="str">
            <v>M193</v>
          </cell>
          <cell r="C523" t="str">
            <v>BU_Anglo American Platinum Managed Operations</v>
          </cell>
          <cell r="D523">
            <v>2024</v>
          </cell>
          <cell r="E523" t="str">
            <v>Annual</v>
          </cell>
          <cell r="F523" t="str">
            <v>Contractors (annual average)</v>
          </cell>
          <cell r="H523" t="str">
            <v>NUMBER</v>
          </cell>
          <cell r="I523" t="str">
            <v>Number</v>
          </cell>
          <cell r="J523" t="str">
            <v>BU</v>
          </cell>
          <cell r="K523" t="str">
            <v>Anglo American Platinum Managed Operations</v>
          </cell>
          <cell r="L523" t="str">
            <v>FERHANA ADAM</v>
          </cell>
          <cell r="M523" t="str">
            <v>HENK STEYN</v>
          </cell>
          <cell r="N523">
            <v>45675</v>
          </cell>
          <cell r="O523">
            <v>45902</v>
          </cell>
          <cell r="P523" t="str">
            <v>Not started</v>
          </cell>
          <cell r="Q523" t="str">
            <v>{"gri":["2-8-a-i_2021"]}</v>
          </cell>
          <cell r="R523" t="str">
            <v>Social Performance and CSI</v>
          </cell>
          <cell r="W523" t="str">
            <v>Workforce</v>
          </cell>
          <cell r="X523" t="str">
            <v>{"PGM":[]}</v>
          </cell>
          <cell r="Y523" t="str">
            <v>CONNECTED</v>
          </cell>
          <cell r="Z523" t="str">
            <v>Data Collection (PGM) (2024)</v>
          </cell>
          <cell r="AA523" t="str">
            <v>Workforce (Manual Capture)</v>
          </cell>
        </row>
        <row r="524">
          <cell r="A524" t="str">
            <v>M192BU_Anglo American Platinum Managed Operations</v>
          </cell>
          <cell r="B524" t="str">
            <v>M192</v>
          </cell>
          <cell r="C524" t="str">
            <v>BU_Anglo American Platinum Managed Operations</v>
          </cell>
          <cell r="D524">
            <v>2024</v>
          </cell>
          <cell r="E524" t="str">
            <v>Annual</v>
          </cell>
          <cell r="F524" t="str">
            <v>Number of offsite jobs supported for (cumulative)</v>
          </cell>
          <cell r="H524" t="str">
            <v>NUMBER</v>
          </cell>
          <cell r="I524" t="str">
            <v>Number</v>
          </cell>
          <cell r="J524" t="str">
            <v>BU</v>
          </cell>
          <cell r="K524" t="str">
            <v>Anglo American Platinum Managed Operations</v>
          </cell>
          <cell r="L524" t="str">
            <v>KEHUMILE MOGWERA</v>
          </cell>
          <cell r="M524" t="str">
            <v>KEHUMILE MOGWERA</v>
          </cell>
          <cell r="N524">
            <v>45675</v>
          </cell>
          <cell r="O524">
            <v>45902</v>
          </cell>
          <cell r="P524" t="str">
            <v>Not started</v>
          </cell>
          <cell r="Q524" t="str">
            <v>{}</v>
          </cell>
          <cell r="R524" t="str">
            <v>Social Performance and CSI</v>
          </cell>
          <cell r="W524" t="str">
            <v>Workforce</v>
          </cell>
          <cell r="X524" t="str">
            <v>{"PGM":[]}</v>
          </cell>
          <cell r="Y524" t="str">
            <v>CONNECTED</v>
          </cell>
          <cell r="Z524" t="str">
            <v>Data Collection (PGM) (2024)</v>
          </cell>
          <cell r="AA524" t="str">
            <v>Workforce (Manual Capture)</v>
          </cell>
        </row>
        <row r="525">
          <cell r="A525" t="str">
            <v>M194BU_Anglo American Platinum Managed Operations</v>
          </cell>
          <cell r="B525" t="str">
            <v>M194</v>
          </cell>
          <cell r="C525" t="str">
            <v>BU_Anglo American Platinum Managed Operations</v>
          </cell>
          <cell r="D525">
            <v>2024</v>
          </cell>
          <cell r="E525" t="str">
            <v>Annual</v>
          </cell>
          <cell r="F525" t="str">
            <v>Full-time employees (annual average)</v>
          </cell>
          <cell r="H525" t="str">
            <v>NUMBER</v>
          </cell>
          <cell r="I525" t="str">
            <v>Number</v>
          </cell>
          <cell r="J525" t="str">
            <v>BU</v>
          </cell>
          <cell r="K525" t="str">
            <v>Anglo American Platinum Managed Operations</v>
          </cell>
          <cell r="L525" t="str">
            <v>KEHUMILE MOGWERA</v>
          </cell>
          <cell r="M525" t="str">
            <v>KEHUMILE MOGWERA</v>
          </cell>
          <cell r="N525">
            <v>45675</v>
          </cell>
          <cell r="O525">
            <v>45902</v>
          </cell>
          <cell r="P525" t="str">
            <v>Not started</v>
          </cell>
          <cell r="Q525" t="str">
            <v>{}</v>
          </cell>
          <cell r="R525" t="str">
            <v>Social Performance and CSI</v>
          </cell>
          <cell r="W525" t="str">
            <v>Workforce</v>
          </cell>
          <cell r="X525" t="str">
            <v>{"PGM":[]}</v>
          </cell>
          <cell r="Y525" t="str">
            <v>CONNECTED</v>
          </cell>
          <cell r="Z525" t="str">
            <v>Data Collection (PGM) (2024)</v>
          </cell>
          <cell r="AA525" t="str">
            <v>Workforce (Manual Capture)</v>
          </cell>
        </row>
        <row r="526">
          <cell r="A526" t="str">
            <v>M498BU_Anglo American Platinum Managed Operations</v>
          </cell>
          <cell r="B526" t="str">
            <v>M498</v>
          </cell>
          <cell r="C526" t="str">
            <v>BU_Anglo American Platinum Managed Operations</v>
          </cell>
          <cell r="D526">
            <v>2024</v>
          </cell>
          <cell r="E526" t="str">
            <v>Annual</v>
          </cell>
          <cell r="F526" t="str">
            <v>Corporate income tax: China</v>
          </cell>
          <cell r="H526" t="str">
            <v>CURRENCY</v>
          </cell>
          <cell r="I526" t="str">
            <v>Currency - southAfrican_rand - (ZAR)</v>
          </cell>
          <cell r="J526" t="str">
            <v>BU</v>
          </cell>
          <cell r="K526" t="str">
            <v>Anglo American Platinum Managed Operations</v>
          </cell>
          <cell r="L526" t="str">
            <v>AMANDA MANI</v>
          </cell>
          <cell r="M526" t="str">
            <v>CARL NICHOLSON</v>
          </cell>
          <cell r="P526" t="str">
            <v>Not started</v>
          </cell>
          <cell r="Q526" t="str">
            <v>{"gri":["207-4-a_2019.2"]}</v>
          </cell>
          <cell r="R526" t="str">
            <v>Tax</v>
          </cell>
          <cell r="W526" t="str">
            <v>Corporate income tax</v>
          </cell>
          <cell r="X526" t="str">
            <v>{"PGM":[]}</v>
          </cell>
          <cell r="Y526" t="str">
            <v>CONNECTED</v>
          </cell>
          <cell r="Z526" t="str">
            <v>Data Collection (PGM) (2024)</v>
          </cell>
          <cell r="AA526" t="str">
            <v>Corporate income tax (Manual Capture)</v>
          </cell>
        </row>
        <row r="527">
          <cell r="A527" t="str">
            <v>M491BU_Anglo American Platinum Managed Operations</v>
          </cell>
          <cell r="B527" t="str">
            <v>M491</v>
          </cell>
          <cell r="C527" t="str">
            <v>BU_Anglo American Platinum Managed Operations</v>
          </cell>
          <cell r="D527">
            <v>2024</v>
          </cell>
          <cell r="E527" t="str">
            <v>Annual</v>
          </cell>
          <cell r="F527" t="str">
            <v>Corporate income tax: Platinum Total</v>
          </cell>
          <cell r="H527" t="str">
            <v>CURRENCY</v>
          </cell>
          <cell r="I527" t="str">
            <v>Currency - southAfrican_rand - (ZAR)</v>
          </cell>
          <cell r="J527" t="str">
            <v>BU</v>
          </cell>
          <cell r="K527" t="str">
            <v>Anglo American Platinum Managed Operations</v>
          </cell>
          <cell r="L527" t="str">
            <v>AMANDA MANI</v>
          </cell>
          <cell r="M527" t="str">
            <v>CARL NICHOLSON</v>
          </cell>
          <cell r="P527" t="str">
            <v>Not started</v>
          </cell>
          <cell r="Q527" t="str">
            <v>{"gri":["207-4-a_2019.2"]}</v>
          </cell>
          <cell r="R527" t="str">
            <v>Tax</v>
          </cell>
          <cell r="W527" t="str">
            <v>Corporate income tax</v>
          </cell>
          <cell r="X527" t="str">
            <v>{"PGM":[]}</v>
          </cell>
          <cell r="Y527" t="str">
            <v>CONNECTED</v>
          </cell>
          <cell r="Z527" t="str">
            <v>Data Collection (PGM) (2024)</v>
          </cell>
          <cell r="AA527" t="str">
            <v>Corporate income tax (Manual Capture)</v>
          </cell>
        </row>
        <row r="528">
          <cell r="A528" t="str">
            <v>M496BU_Anglo American Platinum Managed Operations</v>
          </cell>
          <cell r="B528" t="str">
            <v>M496</v>
          </cell>
          <cell r="C528" t="str">
            <v>BU_Anglo American Platinum Managed Operations</v>
          </cell>
          <cell r="D528">
            <v>2024</v>
          </cell>
          <cell r="E528" t="str">
            <v>Annual</v>
          </cell>
          <cell r="F528" t="str">
            <v>Corporate income tax: Japan</v>
          </cell>
          <cell r="H528" t="str">
            <v>CURRENCY</v>
          </cell>
          <cell r="I528" t="str">
            <v>Currency - southAfrican_rand - (ZAR)</v>
          </cell>
          <cell r="J528" t="str">
            <v>BU</v>
          </cell>
          <cell r="K528" t="str">
            <v>Anglo American Platinum Managed Operations</v>
          </cell>
          <cell r="L528" t="str">
            <v>AMANDA MANI</v>
          </cell>
          <cell r="M528" t="str">
            <v>CARL NICHOLSON</v>
          </cell>
          <cell r="P528" t="str">
            <v>Not started</v>
          </cell>
          <cell r="Q528" t="str">
            <v>{"gri":["207-4-a_2019.2"]}</v>
          </cell>
          <cell r="R528" t="str">
            <v>Tax</v>
          </cell>
          <cell r="W528" t="str">
            <v>Corporate income tax</v>
          </cell>
          <cell r="X528" t="str">
            <v>{"PGM":[]}</v>
          </cell>
          <cell r="Y528" t="str">
            <v>CONNECTED</v>
          </cell>
          <cell r="Z528" t="str">
            <v>Data Collection (PGM) (2024)</v>
          </cell>
          <cell r="AA528" t="str">
            <v>Corporate income tax (Manual Capture)</v>
          </cell>
        </row>
        <row r="529">
          <cell r="A529" t="str">
            <v>M492BU_Anglo American Platinum Managed Operations</v>
          </cell>
          <cell r="B529" t="str">
            <v>M492</v>
          </cell>
          <cell r="C529" t="str">
            <v>BU_Anglo American Platinum Managed Operations</v>
          </cell>
          <cell r="D529">
            <v>2024</v>
          </cell>
          <cell r="E529" t="str">
            <v>Annual</v>
          </cell>
          <cell r="F529" t="str">
            <v>Corporate income tax: United Kingdom</v>
          </cell>
          <cell r="H529" t="str">
            <v>CURRENCY</v>
          </cell>
          <cell r="I529" t="str">
            <v>Currency - southAfrican_rand - (ZAR)</v>
          </cell>
          <cell r="J529" t="str">
            <v>BU</v>
          </cell>
          <cell r="K529" t="str">
            <v>Anglo American Platinum Managed Operations</v>
          </cell>
          <cell r="L529" t="str">
            <v>AMANDA MANI</v>
          </cell>
          <cell r="M529" t="str">
            <v>CARL NICHOLSON</v>
          </cell>
          <cell r="P529" t="str">
            <v>Not started</v>
          </cell>
          <cell r="Q529" t="str">
            <v>{"gri":["207-4-a_2019.2"]}</v>
          </cell>
          <cell r="R529" t="str">
            <v>Tax</v>
          </cell>
          <cell r="W529" t="str">
            <v>Corporate income tax</v>
          </cell>
          <cell r="X529" t="str">
            <v>{"PGM":[]}</v>
          </cell>
          <cell r="Y529" t="str">
            <v>CONNECTED</v>
          </cell>
          <cell r="Z529" t="str">
            <v>Data Collection (PGM) (2024)</v>
          </cell>
          <cell r="AA529" t="str">
            <v>Corporate income tax (Manual Capture)</v>
          </cell>
        </row>
        <row r="530">
          <cell r="A530" t="str">
            <v>M499BU_Anglo American Platinum Managed Operations</v>
          </cell>
          <cell r="B530" t="str">
            <v>M499</v>
          </cell>
          <cell r="C530" t="str">
            <v>BU_Anglo American Platinum Managed Operations</v>
          </cell>
          <cell r="D530">
            <v>2024</v>
          </cell>
          <cell r="E530" t="str">
            <v>Annual</v>
          </cell>
          <cell r="F530" t="str">
            <v>Corporate income tax: Zimbabwe</v>
          </cell>
          <cell r="H530" t="str">
            <v>CURRENCY</v>
          </cell>
          <cell r="I530" t="str">
            <v>Currency - southAfrican_rand - (ZAR)</v>
          </cell>
          <cell r="J530" t="str">
            <v>BU</v>
          </cell>
          <cell r="K530" t="str">
            <v>Anglo American Platinum Managed Operations</v>
          </cell>
          <cell r="L530" t="str">
            <v>AMANDA MANI</v>
          </cell>
          <cell r="M530" t="str">
            <v>CARL NICHOLSON</v>
          </cell>
          <cell r="P530" t="str">
            <v>Not started</v>
          </cell>
          <cell r="Q530" t="str">
            <v>{"gri":["207-4-a_2019.2"]}</v>
          </cell>
          <cell r="R530" t="str">
            <v>Tax</v>
          </cell>
          <cell r="W530" t="str">
            <v>Corporate income tax</v>
          </cell>
          <cell r="X530" t="str">
            <v>{"PGM":[]}</v>
          </cell>
          <cell r="Y530" t="str">
            <v>CONNECTED</v>
          </cell>
          <cell r="Z530" t="str">
            <v>Data Collection (PGM) (2024)</v>
          </cell>
          <cell r="AA530" t="str">
            <v>Corporate income tax (Manual Capture)</v>
          </cell>
        </row>
        <row r="531">
          <cell r="A531" t="str">
            <v>M497BU_Anglo American Platinum Managed Operations</v>
          </cell>
          <cell r="B531" t="str">
            <v>M497</v>
          </cell>
          <cell r="C531" t="str">
            <v>BU_Anglo American Platinum Managed Operations</v>
          </cell>
          <cell r="D531">
            <v>2024</v>
          </cell>
          <cell r="E531" t="str">
            <v>Annual</v>
          </cell>
          <cell r="F531" t="str">
            <v>Corporate income tax: India</v>
          </cell>
          <cell r="H531" t="str">
            <v>CURRENCY</v>
          </cell>
          <cell r="I531" t="str">
            <v>Currency - southAfrican_rand - (ZAR)</v>
          </cell>
          <cell r="J531" t="str">
            <v>BU</v>
          </cell>
          <cell r="K531" t="str">
            <v>Anglo American Platinum Managed Operations</v>
          </cell>
          <cell r="L531" t="str">
            <v>AMANDA MANI</v>
          </cell>
          <cell r="M531" t="str">
            <v>CARL NICHOLSON</v>
          </cell>
          <cell r="P531" t="str">
            <v>Not started</v>
          </cell>
          <cell r="Q531" t="str">
            <v>{"gri":["207-4-a_2019.2"]}</v>
          </cell>
          <cell r="R531" t="str">
            <v>Tax</v>
          </cell>
          <cell r="W531" t="str">
            <v>Corporate income tax</v>
          </cell>
          <cell r="X531" t="str">
            <v>{"PGM":[]}</v>
          </cell>
          <cell r="Y531" t="str">
            <v>CONNECTED</v>
          </cell>
          <cell r="Z531" t="str">
            <v>Data Collection (PGM) (2024)</v>
          </cell>
          <cell r="AA531" t="str">
            <v>Corporate income tax (Manual Capture)</v>
          </cell>
        </row>
        <row r="532">
          <cell r="A532" t="str">
            <v>M493BU_Anglo American Platinum Managed Operations</v>
          </cell>
          <cell r="B532" t="str">
            <v>M493</v>
          </cell>
          <cell r="C532" t="str">
            <v>BU_Anglo American Platinum Managed Operations</v>
          </cell>
          <cell r="D532">
            <v>2024</v>
          </cell>
          <cell r="E532" t="str">
            <v>Annual</v>
          </cell>
          <cell r="F532" t="str">
            <v>Corporate income tax: USA</v>
          </cell>
          <cell r="H532" t="str">
            <v>CURRENCY</v>
          </cell>
          <cell r="I532" t="str">
            <v>Currency - southAfrican_rand - (ZAR)</v>
          </cell>
          <cell r="J532" t="str">
            <v>BU</v>
          </cell>
          <cell r="K532" t="str">
            <v>Anglo American Platinum Managed Operations</v>
          </cell>
          <cell r="L532" t="str">
            <v>AMANDA MANI</v>
          </cell>
          <cell r="M532" t="str">
            <v>CARL NICHOLSON</v>
          </cell>
          <cell r="P532" t="str">
            <v>Not started</v>
          </cell>
          <cell r="Q532" t="str">
            <v>{"gri":["207-4-a_2019.2"]}</v>
          </cell>
          <cell r="R532" t="str">
            <v>Tax</v>
          </cell>
          <cell r="W532" t="str">
            <v>Corporate income tax</v>
          </cell>
          <cell r="X532" t="str">
            <v>{"PGM":[]}</v>
          </cell>
          <cell r="Y532" t="str">
            <v>CONNECTED</v>
          </cell>
          <cell r="Z532" t="str">
            <v>Data Collection (PGM) (2024)</v>
          </cell>
          <cell r="AA532" t="str">
            <v>Corporate income tax (Manual Capture)</v>
          </cell>
        </row>
        <row r="533">
          <cell r="A533" t="str">
            <v>M500BU_Anglo American Platinum Managed Operations</v>
          </cell>
          <cell r="B533" t="str">
            <v>M500</v>
          </cell>
          <cell r="C533" t="str">
            <v>BU_Anglo American Platinum Managed Operations</v>
          </cell>
          <cell r="D533">
            <v>2024</v>
          </cell>
          <cell r="E533" t="str">
            <v>Annual</v>
          </cell>
          <cell r="F533" t="str">
            <v>Corporate income tax: South Africa</v>
          </cell>
          <cell r="H533" t="str">
            <v>CURRENCY</v>
          </cell>
          <cell r="I533" t="str">
            <v>Currency - southAfrican_rand - (ZAR)</v>
          </cell>
          <cell r="J533" t="str">
            <v>BU</v>
          </cell>
          <cell r="K533" t="str">
            <v>Anglo American Platinum Managed Operations</v>
          </cell>
          <cell r="L533" t="str">
            <v>AMANDA MANI</v>
          </cell>
          <cell r="M533" t="str">
            <v>CARL NICHOLSON</v>
          </cell>
          <cell r="P533" t="str">
            <v>Not started</v>
          </cell>
          <cell r="Q533" t="str">
            <v>{"gri":["207-4-a_2019.2"]}</v>
          </cell>
          <cell r="R533" t="str">
            <v>Tax</v>
          </cell>
          <cell r="W533" t="str">
            <v>Corporate income tax</v>
          </cell>
          <cell r="X533" t="str">
            <v>{"PGM":[]}</v>
          </cell>
          <cell r="Y533" t="str">
            <v>CONNECTED</v>
          </cell>
          <cell r="Z533" t="str">
            <v>Data Collection (PGM) (2024)</v>
          </cell>
          <cell r="AA533" t="str">
            <v>Corporate income tax (Manual Capture)</v>
          </cell>
        </row>
        <row r="534">
          <cell r="A534" t="str">
            <v>M494BU_Anglo American Platinum Managed Operations</v>
          </cell>
          <cell r="B534" t="str">
            <v>M494</v>
          </cell>
          <cell r="C534" t="str">
            <v>BU_Anglo American Platinum Managed Operations</v>
          </cell>
          <cell r="D534">
            <v>2024</v>
          </cell>
          <cell r="E534" t="str">
            <v>Annual</v>
          </cell>
          <cell r="F534" t="str">
            <v>Corporate income tax: Switzerland</v>
          </cell>
          <cell r="H534" t="str">
            <v>CURRENCY</v>
          </cell>
          <cell r="I534" t="str">
            <v>Currency - southAfrican_rand - (ZAR)</v>
          </cell>
          <cell r="J534" t="str">
            <v>BU</v>
          </cell>
          <cell r="K534" t="str">
            <v>Anglo American Platinum Managed Operations</v>
          </cell>
          <cell r="L534" t="str">
            <v>AMANDA MANI</v>
          </cell>
          <cell r="M534" t="str">
            <v>CARL NICHOLSON</v>
          </cell>
          <cell r="P534" t="str">
            <v>Not started</v>
          </cell>
          <cell r="Q534" t="str">
            <v>{"gri":["207-4-a_2019.2"]}</v>
          </cell>
          <cell r="R534" t="str">
            <v>Tax</v>
          </cell>
          <cell r="W534" t="str">
            <v>Corporate income tax</v>
          </cell>
          <cell r="X534" t="str">
            <v>{"PGM":[]}</v>
          </cell>
          <cell r="Y534" t="str">
            <v>CONNECTED</v>
          </cell>
          <cell r="Z534" t="str">
            <v>Data Collection (PGM) (2024)</v>
          </cell>
          <cell r="AA534" t="str">
            <v>Corporate income tax (Manual Capture)</v>
          </cell>
        </row>
        <row r="535">
          <cell r="A535" t="str">
            <v>M495BU_Anglo American Platinum Managed Operations</v>
          </cell>
          <cell r="B535" t="str">
            <v>M495</v>
          </cell>
          <cell r="C535" t="str">
            <v>BU_Anglo American Platinum Managed Operations</v>
          </cell>
          <cell r="D535">
            <v>2024</v>
          </cell>
          <cell r="E535" t="str">
            <v>Annual</v>
          </cell>
          <cell r="F535" t="str">
            <v>Corporate income tax: Singapore</v>
          </cell>
          <cell r="H535" t="str">
            <v>CURRENCY</v>
          </cell>
          <cell r="I535" t="str">
            <v>Currency - southAfrican_rand - (ZAR)</v>
          </cell>
          <cell r="J535" t="str">
            <v>BU</v>
          </cell>
          <cell r="K535" t="str">
            <v>Anglo American Platinum Managed Operations</v>
          </cell>
          <cell r="L535" t="str">
            <v>AMANDA MANI</v>
          </cell>
          <cell r="M535" t="str">
            <v>CARL NICHOLSON</v>
          </cell>
          <cell r="P535" t="str">
            <v>Not started</v>
          </cell>
          <cell r="Q535" t="str">
            <v>{"gri":["207-4-a_2019.2"]}</v>
          </cell>
          <cell r="R535" t="str">
            <v>Tax</v>
          </cell>
          <cell r="W535" t="str">
            <v>Corporate income tax</v>
          </cell>
          <cell r="X535" t="str">
            <v>{"PGM":[]}</v>
          </cell>
          <cell r="Y535" t="str">
            <v>CONNECTED</v>
          </cell>
          <cell r="Z535" t="str">
            <v>Data Collection (PGM) (2024)</v>
          </cell>
          <cell r="AA535" t="str">
            <v>Corporate income tax (Manual Capture)</v>
          </cell>
        </row>
        <row r="536">
          <cell r="A536" t="str">
            <v>M525BU_Anglo American Platinum Managed Operations</v>
          </cell>
          <cell r="B536" t="str">
            <v>M525</v>
          </cell>
          <cell r="C536" t="str">
            <v>BU_Anglo American Platinum Managed Operations</v>
          </cell>
          <cell r="D536">
            <v>2024</v>
          </cell>
          <cell r="E536" t="str">
            <v>Annual</v>
          </cell>
          <cell r="F536" t="str">
            <v>Employer-paid payroll taxes: Zimbabwe</v>
          </cell>
          <cell r="H536" t="str">
            <v>CURRENCY</v>
          </cell>
          <cell r="I536" t="str">
            <v>Currency - southAfrican_rand - (ZAR)</v>
          </cell>
          <cell r="J536" t="str">
            <v>BU</v>
          </cell>
          <cell r="K536" t="str">
            <v>Anglo American Platinum Managed Operations</v>
          </cell>
          <cell r="L536" t="str">
            <v>AMANDA MANI</v>
          </cell>
          <cell r="M536" t="str">
            <v>CARL NICHOLSON</v>
          </cell>
          <cell r="P536" t="str">
            <v>Not started</v>
          </cell>
          <cell r="Q536" t="str">
            <v>{"gri":["207-4-a_2019.2"]}</v>
          </cell>
          <cell r="R536" t="str">
            <v>Tax</v>
          </cell>
          <cell r="W536" t="str">
            <v>Employer-paid payroll taxes</v>
          </cell>
          <cell r="X536" t="str">
            <v>{"PGM":[]}</v>
          </cell>
          <cell r="Y536" t="str">
            <v>CONNECTED</v>
          </cell>
          <cell r="Z536" t="str">
            <v>Data Collection (PGM) (2024)</v>
          </cell>
          <cell r="AA536" t="str">
            <v>Employer-paid payroll taxes (Manual Capture)</v>
          </cell>
        </row>
        <row r="537">
          <cell r="A537" t="str">
            <v>M524BU_Anglo American Platinum Managed Operations</v>
          </cell>
          <cell r="B537" t="str">
            <v>M524</v>
          </cell>
          <cell r="C537" t="str">
            <v>BU_Anglo American Platinum Managed Operations</v>
          </cell>
          <cell r="D537">
            <v>2024</v>
          </cell>
          <cell r="E537" t="str">
            <v>Annual</v>
          </cell>
          <cell r="F537" t="str">
            <v>Employer-paid payroll taxes: Anglo Total</v>
          </cell>
          <cell r="H537" t="str">
            <v>CURRENCY</v>
          </cell>
          <cell r="I537" t="str">
            <v>Currency - southAfrican_rand - (ZAR)</v>
          </cell>
          <cell r="J537" t="str">
            <v>BU</v>
          </cell>
          <cell r="K537" t="str">
            <v>Anglo American Platinum Managed Operations</v>
          </cell>
          <cell r="L537" t="str">
            <v>AMANDA MANI</v>
          </cell>
          <cell r="M537" t="str">
            <v>CARL NICHOLSON</v>
          </cell>
          <cell r="P537" t="str">
            <v>Not started</v>
          </cell>
          <cell r="Q537" t="str">
            <v>{"gri":["207-4-a_2019.2"]}</v>
          </cell>
          <cell r="R537" t="str">
            <v>Tax</v>
          </cell>
          <cell r="W537" t="str">
            <v>Employer-paid payroll taxes</v>
          </cell>
          <cell r="X537" t="str">
            <v>{"PGM":[]}</v>
          </cell>
          <cell r="Y537" t="str">
            <v>CONNECTED</v>
          </cell>
          <cell r="Z537" t="str">
            <v>Data Collection (PGM) (2024)</v>
          </cell>
          <cell r="AA537" t="str">
            <v>Employer-paid payroll taxes (Manual Capture)</v>
          </cell>
        </row>
        <row r="538">
          <cell r="A538" t="str">
            <v>M526BU_Anglo American Platinum Managed Operations</v>
          </cell>
          <cell r="B538" t="str">
            <v>M526</v>
          </cell>
          <cell r="C538" t="str">
            <v>BU_Anglo American Platinum Managed Operations</v>
          </cell>
          <cell r="D538">
            <v>2024</v>
          </cell>
          <cell r="E538" t="str">
            <v>Annual</v>
          </cell>
          <cell r="F538" t="str">
            <v>Employer-paid payroll taxes: South Africa</v>
          </cell>
          <cell r="H538" t="str">
            <v>CURRENCY</v>
          </cell>
          <cell r="I538" t="str">
            <v>Currency - southAfrican_rand - (ZAR)</v>
          </cell>
          <cell r="J538" t="str">
            <v>BU</v>
          </cell>
          <cell r="K538" t="str">
            <v>Anglo American Platinum Managed Operations</v>
          </cell>
          <cell r="L538" t="str">
            <v>AMANDA MANI</v>
          </cell>
          <cell r="M538" t="str">
            <v>CARL NICHOLSON</v>
          </cell>
          <cell r="P538" t="str">
            <v>Not started</v>
          </cell>
          <cell r="Q538" t="str">
            <v>{"gri":["207-4-a_2019.2"]}</v>
          </cell>
          <cell r="R538" t="str">
            <v>Tax</v>
          </cell>
          <cell r="W538" t="str">
            <v>Employer-paid payroll taxes</v>
          </cell>
          <cell r="X538" t="str">
            <v>{"PGM":[]}</v>
          </cell>
          <cell r="Y538" t="str">
            <v>CONNECTED</v>
          </cell>
          <cell r="Z538" t="str">
            <v>Data Collection (PGM) (2024)</v>
          </cell>
          <cell r="AA538" t="str">
            <v>Employer-paid payroll taxes (Manual Capture)</v>
          </cell>
        </row>
        <row r="539">
          <cell r="A539" t="str">
            <v>M523BU_Anglo American Platinum Managed Operations</v>
          </cell>
          <cell r="B539" t="str">
            <v>M523</v>
          </cell>
          <cell r="C539" t="str">
            <v>BU_Anglo American Platinum Managed Operations</v>
          </cell>
          <cell r="D539">
            <v>2024</v>
          </cell>
          <cell r="E539" t="str">
            <v>Annual</v>
          </cell>
          <cell r="F539" t="str">
            <v>Non-creditable VAT: South Africa</v>
          </cell>
          <cell r="H539" t="str">
            <v>CURRENCY</v>
          </cell>
          <cell r="I539" t="str">
            <v>Currency - southAfrican_rand - (ZAR)</v>
          </cell>
          <cell r="J539" t="str">
            <v>BU</v>
          </cell>
          <cell r="K539" t="str">
            <v>Anglo American Platinum Managed Operations</v>
          </cell>
          <cell r="L539" t="str">
            <v>AMANDA MANI</v>
          </cell>
          <cell r="M539" t="str">
            <v>CARL NICHOLSON</v>
          </cell>
          <cell r="P539" t="str">
            <v>Not started</v>
          </cell>
          <cell r="Q539" t="str">
            <v>{"gri":["207-4-a_2019.2"]}</v>
          </cell>
          <cell r="R539" t="str">
            <v>Tax</v>
          </cell>
          <cell r="W539" t="str">
            <v>Non-creditable VAT</v>
          </cell>
          <cell r="X539" t="str">
            <v>{"PGM":[]}</v>
          </cell>
          <cell r="Y539" t="str">
            <v>CONNECTED</v>
          </cell>
          <cell r="Z539" t="str">
            <v>Data Collection (PGM) (2024)</v>
          </cell>
          <cell r="AA539" t="str">
            <v>Non-creditable VAT (Manual Capture)</v>
          </cell>
        </row>
        <row r="540">
          <cell r="A540" t="str">
            <v>M522BU_Anglo American Platinum Managed Operations</v>
          </cell>
          <cell r="B540" t="str">
            <v>M522</v>
          </cell>
          <cell r="C540" t="str">
            <v>BU_Anglo American Platinum Managed Operations</v>
          </cell>
          <cell r="D540">
            <v>2024</v>
          </cell>
          <cell r="E540" t="str">
            <v>Annual</v>
          </cell>
          <cell r="F540" t="str">
            <v>Non-creditable VAT: Zimbabwe</v>
          </cell>
          <cell r="H540" t="str">
            <v>CURRENCY</v>
          </cell>
          <cell r="I540" t="str">
            <v>Currency - southAfrican_rand - (ZAR)</v>
          </cell>
          <cell r="J540" t="str">
            <v>BU</v>
          </cell>
          <cell r="K540" t="str">
            <v>Anglo American Platinum Managed Operations</v>
          </cell>
          <cell r="L540" t="str">
            <v>AMANDA MANI</v>
          </cell>
          <cell r="M540" t="str">
            <v>CARL NICHOLSON</v>
          </cell>
          <cell r="P540" t="str">
            <v>Not started</v>
          </cell>
          <cell r="Q540" t="str">
            <v>{"gri":["207-4-a_2019.2"]}</v>
          </cell>
          <cell r="R540" t="str">
            <v>Tax</v>
          </cell>
          <cell r="W540" t="str">
            <v>Non-creditable VAT</v>
          </cell>
          <cell r="X540" t="str">
            <v>{"PGM":[]}</v>
          </cell>
          <cell r="Y540" t="str">
            <v>CONNECTED</v>
          </cell>
          <cell r="Z540" t="str">
            <v>Data Collection (PGM) (2024)</v>
          </cell>
          <cell r="AA540" t="str">
            <v>Non-creditable VAT (Manual Capture)</v>
          </cell>
        </row>
        <row r="541">
          <cell r="A541" t="str">
            <v>M521BU_Anglo American Platinum Managed Operations</v>
          </cell>
          <cell r="B541" t="str">
            <v>M521</v>
          </cell>
          <cell r="C541" t="str">
            <v>BU_Anglo American Platinum Managed Operations</v>
          </cell>
          <cell r="D541">
            <v>2024</v>
          </cell>
          <cell r="E541" t="str">
            <v>Annual</v>
          </cell>
          <cell r="F541" t="str">
            <v>Non-creditable VAT: Anglo Total</v>
          </cell>
          <cell r="H541" t="str">
            <v>CURRENCY</v>
          </cell>
          <cell r="I541" t="str">
            <v>Currency - southAfrican_rand - (ZAR)</v>
          </cell>
          <cell r="J541" t="str">
            <v>BU</v>
          </cell>
          <cell r="K541" t="str">
            <v>Anglo American Platinum Managed Operations</v>
          </cell>
          <cell r="L541" t="str">
            <v>AMANDA MANI</v>
          </cell>
          <cell r="M541" t="str">
            <v>CARL NICHOLSON</v>
          </cell>
          <cell r="P541" t="str">
            <v>Not started</v>
          </cell>
          <cell r="Q541" t="str">
            <v>{"gri":["207-4-a_2019.2"]}</v>
          </cell>
          <cell r="R541" t="str">
            <v>Tax</v>
          </cell>
          <cell r="W541" t="str">
            <v>Non-creditable VAT</v>
          </cell>
          <cell r="X541" t="str">
            <v>{"PGM":[]}</v>
          </cell>
          <cell r="Y541" t="str">
            <v>CONNECTED</v>
          </cell>
          <cell r="Z541" t="str">
            <v>Data Collection (PGM) (2024)</v>
          </cell>
          <cell r="AA541" t="str">
            <v>Non-creditable VAT (Manual Capture)</v>
          </cell>
        </row>
        <row r="542">
          <cell r="A542" t="str">
            <v>M530BU_Anglo American Platinum Managed Operations</v>
          </cell>
          <cell r="B542" t="str">
            <v>M530</v>
          </cell>
          <cell r="C542" t="str">
            <v>BU_Anglo American Platinum Managed Operations</v>
          </cell>
          <cell r="D542">
            <v>2024</v>
          </cell>
          <cell r="E542" t="str">
            <v>Annual</v>
          </cell>
          <cell r="F542" t="str">
            <v>Developing nations tax</v>
          </cell>
          <cell r="H542" t="str">
            <v>CURRENCY</v>
          </cell>
          <cell r="I542" t="str">
            <v>Currency - southAfrican_rand - (ZAR)</v>
          </cell>
          <cell r="J542" t="str">
            <v>BU</v>
          </cell>
          <cell r="K542" t="str">
            <v>Anglo American Platinum Managed Operations</v>
          </cell>
          <cell r="L542" t="str">
            <v>AMANDA MANI</v>
          </cell>
          <cell r="M542" t="str">
            <v>CARL NICHOLSON</v>
          </cell>
          <cell r="N542">
            <v>45675</v>
          </cell>
          <cell r="O542">
            <v>45902</v>
          </cell>
          <cell r="P542" t="str">
            <v>Not started</v>
          </cell>
          <cell r="Q542" t="str">
            <v>{"gri":["207-4-a_2019.2"]}</v>
          </cell>
          <cell r="R542" t="str">
            <v>Tax</v>
          </cell>
          <cell r="W542" t="str">
            <v>Other</v>
          </cell>
          <cell r="X542" t="str">
            <v>{"PGM":[]}</v>
          </cell>
          <cell r="Y542" t="str">
            <v>CONNECTED</v>
          </cell>
          <cell r="Z542" t="str">
            <v>Data Collection (PGM) (2024)</v>
          </cell>
          <cell r="AA542" t="str">
            <v>Other (Manual Capture)</v>
          </cell>
        </row>
        <row r="543">
          <cell r="A543" t="str">
            <v>M527BU_Anglo American Platinum Managed Operations</v>
          </cell>
          <cell r="B543" t="str">
            <v>M527</v>
          </cell>
          <cell r="C543" t="str">
            <v>BU_Anglo American Platinum Managed Operations</v>
          </cell>
          <cell r="D543">
            <v>2024</v>
          </cell>
          <cell r="E543" t="str">
            <v>Annual</v>
          </cell>
          <cell r="F543" t="str">
            <v>Extent of exposure to countries and jurisdictions recognised for their corporate tax rate, tax transparency and tax haven status; estimated tax gap (gap between estimated effective tax rate and estimated statutory tax rate).</v>
          </cell>
          <cell r="H543" t="str">
            <v>TEXT</v>
          </cell>
          <cell r="J543" t="str">
            <v>BU</v>
          </cell>
          <cell r="K543" t="str">
            <v>Anglo American Platinum Managed Operations</v>
          </cell>
          <cell r="L543" t="str">
            <v>ESGINTEGRATION</v>
          </cell>
          <cell r="M543" t="str">
            <v>ESGINTEGRATION</v>
          </cell>
          <cell r="N543">
            <v>45675</v>
          </cell>
          <cell r="O543">
            <v>45902</v>
          </cell>
          <cell r="P543" t="str">
            <v>Not started</v>
          </cell>
          <cell r="Q543" t="str">
            <v>{"gri":["207-4-a_2019.2"]}</v>
          </cell>
          <cell r="R543" t="str">
            <v>Tax</v>
          </cell>
          <cell r="W543" t="str">
            <v>Other</v>
          </cell>
          <cell r="X543" t="str">
            <v>{"PGM":[]}</v>
          </cell>
          <cell r="Y543" t="str">
            <v>MANUAL</v>
          </cell>
        </row>
        <row r="544">
          <cell r="A544" t="str">
            <v>M528BU_Anglo American Platinum Managed Operations</v>
          </cell>
          <cell r="B544" t="str">
            <v>M528</v>
          </cell>
          <cell r="C544" t="str">
            <v>BU_Anglo American Platinum Managed Operations</v>
          </cell>
          <cell r="D544">
            <v>2024</v>
          </cell>
          <cell r="E544" t="str">
            <v>Annual</v>
          </cell>
          <cell r="F544" t="str">
            <v>Total other payments borne</v>
          </cell>
          <cell r="H544" t="str">
            <v>CURRENCY</v>
          </cell>
          <cell r="I544" t="str">
            <v>Currency - southAfrican_rand - (ZAR)</v>
          </cell>
          <cell r="J544" t="str">
            <v>BU</v>
          </cell>
          <cell r="K544" t="str">
            <v>Anglo American Platinum Managed Operations</v>
          </cell>
          <cell r="L544" t="str">
            <v>AMANDA MANI</v>
          </cell>
          <cell r="M544" t="str">
            <v>CARL NICHOLSON</v>
          </cell>
          <cell r="N544">
            <v>45675</v>
          </cell>
          <cell r="O544">
            <v>45902</v>
          </cell>
          <cell r="P544" t="str">
            <v>Not started</v>
          </cell>
          <cell r="Q544" t="str">
            <v>{"gri":["207-4-a_2019.2"]}</v>
          </cell>
          <cell r="R544" t="str">
            <v>Tax</v>
          </cell>
          <cell r="W544" t="str">
            <v>Other</v>
          </cell>
          <cell r="X544" t="str">
            <v>{"PGM":[]}</v>
          </cell>
          <cell r="Y544" t="str">
            <v>CONNECTED</v>
          </cell>
          <cell r="Z544" t="str">
            <v>Data Collection (PGM) (2024)</v>
          </cell>
          <cell r="AA544" t="str">
            <v>Other (Manual Capture)</v>
          </cell>
        </row>
        <row r="545">
          <cell r="A545" t="str">
            <v>M529BU_Anglo American Platinum Managed Operations</v>
          </cell>
          <cell r="B545" t="str">
            <v>M529</v>
          </cell>
          <cell r="C545" t="str">
            <v>BU_Anglo American Platinum Managed Operations</v>
          </cell>
          <cell r="D545">
            <v>2024</v>
          </cell>
          <cell r="E545" t="str">
            <v>Annual</v>
          </cell>
          <cell r="F545" t="str">
            <v>Developing nations tax percentage contribution</v>
          </cell>
          <cell r="H545" t="str">
            <v>PERCENT</v>
          </cell>
          <cell r="I545" t="str">
            <v>Percentage - percentage - (Percentage)</v>
          </cell>
          <cell r="J545" t="str">
            <v>BU</v>
          </cell>
          <cell r="K545" t="str">
            <v>Anglo American Platinum Managed Operations</v>
          </cell>
          <cell r="L545" t="str">
            <v>AMANDA MANI</v>
          </cell>
          <cell r="M545" t="str">
            <v>CARL NICHOLSON</v>
          </cell>
          <cell r="N545">
            <v>45675</v>
          </cell>
          <cell r="O545">
            <v>45902</v>
          </cell>
          <cell r="P545" t="str">
            <v>Not started</v>
          </cell>
          <cell r="Q545" t="str">
            <v>{"gri":["207-4-a_2019.2"]}</v>
          </cell>
          <cell r="R545" t="str">
            <v>Tax</v>
          </cell>
          <cell r="W545" t="str">
            <v>Other</v>
          </cell>
          <cell r="X545" t="str">
            <v>{"PGM":[]}</v>
          </cell>
          <cell r="Y545" t="str">
            <v>CONNECTED</v>
          </cell>
          <cell r="Z545" t="str">
            <v>Data Collection (PGM) (2024)</v>
          </cell>
          <cell r="AA545" t="str">
            <v>Other (Manual Capture)</v>
          </cell>
        </row>
        <row r="546">
          <cell r="A546" t="str">
            <v>M531BU_Anglo American Platinum Managed Operations</v>
          </cell>
          <cell r="B546" t="str">
            <v>M531</v>
          </cell>
          <cell r="C546" t="str">
            <v>BU_Anglo American Platinum Managed Operations</v>
          </cell>
          <cell r="D546">
            <v>2024</v>
          </cell>
          <cell r="E546" t="str">
            <v>Annual</v>
          </cell>
          <cell r="F546" t="str">
            <v>Developed nations tax</v>
          </cell>
          <cell r="H546" t="str">
            <v>CURRENCY</v>
          </cell>
          <cell r="I546" t="str">
            <v>Currency - southAfrican_rand - (ZAR)</v>
          </cell>
          <cell r="J546" t="str">
            <v>BU</v>
          </cell>
          <cell r="K546" t="str">
            <v>Anglo American Platinum Managed Operations</v>
          </cell>
          <cell r="L546" t="str">
            <v>AMANDA MANI</v>
          </cell>
          <cell r="M546" t="str">
            <v>CARL NICHOLSON</v>
          </cell>
          <cell r="N546">
            <v>45675</v>
          </cell>
          <cell r="O546">
            <v>45902</v>
          </cell>
          <cell r="P546" t="str">
            <v>Not started</v>
          </cell>
          <cell r="Q546" t="str">
            <v>{"gri":["207-4-a_2019.2"]}</v>
          </cell>
          <cell r="R546" t="str">
            <v>Tax</v>
          </cell>
          <cell r="W546" t="str">
            <v>Other</v>
          </cell>
          <cell r="X546" t="str">
            <v>{"PGM":[]}</v>
          </cell>
          <cell r="Y546" t="str">
            <v>CONNECTED</v>
          </cell>
          <cell r="Z546" t="str">
            <v>Data Collection (PGM) (2024)</v>
          </cell>
          <cell r="AA546" t="str">
            <v>Other (Manual Capture)</v>
          </cell>
        </row>
        <row r="547">
          <cell r="A547" t="str">
            <v>M505BU_Anglo American Platinum Managed Operations</v>
          </cell>
          <cell r="B547" t="str">
            <v>M505</v>
          </cell>
          <cell r="C547" t="str">
            <v>BU_Anglo American Platinum Managed Operations</v>
          </cell>
          <cell r="D547">
            <v>2024</v>
          </cell>
          <cell r="E547" t="str">
            <v>Annual</v>
          </cell>
          <cell r="F547" t="str">
            <v>Other payments borne: Zimbabwe</v>
          </cell>
          <cell r="H547" t="str">
            <v>CURRENCY</v>
          </cell>
          <cell r="I547" t="str">
            <v>Currency - southAfrican_rand - (ZAR)</v>
          </cell>
          <cell r="J547" t="str">
            <v>BU</v>
          </cell>
          <cell r="K547" t="str">
            <v>Anglo American Platinum Managed Operations</v>
          </cell>
          <cell r="L547" t="str">
            <v>AMANDA MANI</v>
          </cell>
          <cell r="M547" t="str">
            <v>CARL NICHOLSON</v>
          </cell>
          <cell r="P547" t="str">
            <v>Not started</v>
          </cell>
          <cell r="Q547" t="str">
            <v>{"gri":["207-4-a_2019.2"]}</v>
          </cell>
          <cell r="R547" t="str">
            <v>Tax</v>
          </cell>
          <cell r="W547" t="str">
            <v>Other payments borne</v>
          </cell>
          <cell r="X547" t="str">
            <v>{"PGM":[]}</v>
          </cell>
          <cell r="Y547" t="str">
            <v>CONNECTED</v>
          </cell>
          <cell r="Z547" t="str">
            <v>Data Collection (PGM) (2024)</v>
          </cell>
          <cell r="AA547" t="str">
            <v>Other payments borne (Manual Capture)</v>
          </cell>
        </row>
        <row r="548">
          <cell r="A548" t="str">
            <v>M507BU_Anglo American Platinum Managed Operations</v>
          </cell>
          <cell r="B548" t="str">
            <v>M507</v>
          </cell>
          <cell r="C548" t="str">
            <v>BU_Anglo American Platinum Managed Operations</v>
          </cell>
          <cell r="D548">
            <v>2024</v>
          </cell>
          <cell r="E548" t="str">
            <v>Annual</v>
          </cell>
          <cell r="F548" t="str">
            <v>Other payments borne: South Africa</v>
          </cell>
          <cell r="H548" t="str">
            <v>CURRENCY</v>
          </cell>
          <cell r="I548" t="str">
            <v>Currency - southAfrican_rand - (ZAR)</v>
          </cell>
          <cell r="J548" t="str">
            <v>BU</v>
          </cell>
          <cell r="K548" t="str">
            <v>Anglo American Platinum Managed Operations</v>
          </cell>
          <cell r="L548" t="str">
            <v>AMANDA MANI</v>
          </cell>
          <cell r="M548" t="str">
            <v>CARL NICHOLSON</v>
          </cell>
          <cell r="P548" t="str">
            <v>Not started</v>
          </cell>
          <cell r="Q548" t="str">
            <v>{"gri":["207-4-a_2019.2"]}</v>
          </cell>
          <cell r="R548" t="str">
            <v>Tax</v>
          </cell>
          <cell r="W548" t="str">
            <v>Other payments borne</v>
          </cell>
          <cell r="X548" t="str">
            <v>{"PGM":[]}</v>
          </cell>
          <cell r="Y548" t="str">
            <v>CONNECTED</v>
          </cell>
          <cell r="Z548" t="str">
            <v>Data Collection (PGM) (2024)</v>
          </cell>
          <cell r="AA548" t="str">
            <v>Other payments borne (Manual Capture)</v>
          </cell>
        </row>
        <row r="549">
          <cell r="A549" t="str">
            <v>M748BU_Anglo American Platinum Managed Operations</v>
          </cell>
          <cell r="B549" t="str">
            <v>M748</v>
          </cell>
          <cell r="C549" t="str">
            <v>BU_Anglo American Platinum Managed Operations</v>
          </cell>
          <cell r="D549">
            <v>2024</v>
          </cell>
          <cell r="E549" t="str">
            <v>Annual</v>
          </cell>
          <cell r="F549" t="str">
            <v>Other payments borne: United Kingdom</v>
          </cell>
          <cell r="H549" t="str">
            <v>CURRENCY</v>
          </cell>
          <cell r="I549" t="str">
            <v>Currency - southAfrican_rand - (ZAR)</v>
          </cell>
          <cell r="J549" t="str">
            <v>BU</v>
          </cell>
          <cell r="K549" t="str">
            <v>Anglo American Platinum Managed Operations</v>
          </cell>
          <cell r="L549" t="str">
            <v>AMANDA MANI</v>
          </cell>
          <cell r="M549" t="str">
            <v>CARL NICHOLSON</v>
          </cell>
          <cell r="P549" t="str">
            <v>Not started</v>
          </cell>
          <cell r="Q549" t="str">
            <v>{"gri":["207-4-a_2019.2"]}</v>
          </cell>
          <cell r="R549" t="str">
            <v>Tax</v>
          </cell>
          <cell r="W549" t="str">
            <v>Other payments borne</v>
          </cell>
          <cell r="X549" t="str">
            <v>{"PGM":[]}</v>
          </cell>
          <cell r="Y549" t="str">
            <v>CONNECTED</v>
          </cell>
          <cell r="Z549" t="str">
            <v>Data Collection (PGM) (2024)</v>
          </cell>
          <cell r="AA549" t="str">
            <v>Other payments borne (Manual Capture)</v>
          </cell>
        </row>
        <row r="550">
          <cell r="A550" t="str">
            <v>M506BU_Anglo American Platinum Managed Operations</v>
          </cell>
          <cell r="B550" t="str">
            <v>M506</v>
          </cell>
          <cell r="C550" t="str">
            <v>BU_Anglo American Platinum Managed Operations</v>
          </cell>
          <cell r="D550">
            <v>2024</v>
          </cell>
          <cell r="E550" t="str">
            <v>Annual</v>
          </cell>
          <cell r="F550" t="str">
            <v>Other payments borne: Singapore</v>
          </cell>
          <cell r="H550" t="str">
            <v>CURRENCY</v>
          </cell>
          <cell r="I550" t="str">
            <v>Currency - southAfrican_rand - (ZAR)</v>
          </cell>
          <cell r="J550" t="str">
            <v>BU</v>
          </cell>
          <cell r="K550" t="str">
            <v>Anglo American Platinum Managed Operations</v>
          </cell>
          <cell r="L550" t="str">
            <v>AMANDA MANI</v>
          </cell>
          <cell r="M550" t="str">
            <v>CARL NICHOLSON</v>
          </cell>
          <cell r="P550" t="str">
            <v>Not started</v>
          </cell>
          <cell r="Q550" t="str">
            <v>{"gri":["207-4-a_2019.2"]}</v>
          </cell>
          <cell r="R550" t="str">
            <v>Tax</v>
          </cell>
          <cell r="W550" t="str">
            <v>Other payments borne</v>
          </cell>
          <cell r="X550" t="str">
            <v>{"PGM":[]}</v>
          </cell>
          <cell r="Y550" t="str">
            <v>CONNECTED</v>
          </cell>
          <cell r="Z550" t="str">
            <v>Data Collection (PGM) (2024)</v>
          </cell>
          <cell r="AA550" t="str">
            <v>Other payments borne (Manual Capture)</v>
          </cell>
        </row>
        <row r="551">
          <cell r="A551" t="str">
            <v>M504BU_Anglo American Platinum Managed Operations</v>
          </cell>
          <cell r="B551" t="str">
            <v>M504</v>
          </cell>
          <cell r="C551" t="str">
            <v>BU_Anglo American Platinum Managed Operations</v>
          </cell>
          <cell r="D551">
            <v>2024</v>
          </cell>
          <cell r="E551" t="str">
            <v>Annual</v>
          </cell>
          <cell r="F551" t="str">
            <v>Other payments borne: Platinum Total</v>
          </cell>
          <cell r="H551" t="str">
            <v>CURRENCY</v>
          </cell>
          <cell r="I551" t="str">
            <v>Currency - southAfrican_rand - (ZAR)</v>
          </cell>
          <cell r="J551" t="str">
            <v>BU</v>
          </cell>
          <cell r="K551" t="str">
            <v>Anglo American Platinum Managed Operations</v>
          </cell>
          <cell r="L551" t="str">
            <v>AMANDA MANI</v>
          </cell>
          <cell r="M551" t="str">
            <v>CARL NICHOLSON</v>
          </cell>
          <cell r="P551" t="str">
            <v>Not started</v>
          </cell>
          <cell r="Q551" t="str">
            <v>{"gri":["207-4-a_2019.2"]}</v>
          </cell>
          <cell r="R551" t="str">
            <v>Tax</v>
          </cell>
          <cell r="W551" t="str">
            <v>Other payments borne</v>
          </cell>
          <cell r="X551" t="str">
            <v>{"PGM":[]}</v>
          </cell>
          <cell r="Y551" t="str">
            <v>CONNECTED</v>
          </cell>
          <cell r="Z551" t="str">
            <v>Data Collection (PGM) (2024)</v>
          </cell>
          <cell r="AA551" t="str">
            <v>Other payments borne (Manual Capture)</v>
          </cell>
        </row>
        <row r="552">
          <cell r="A552" t="str">
            <v>M501BU_Anglo American Platinum Managed Operations</v>
          </cell>
          <cell r="B552" t="str">
            <v>M501</v>
          </cell>
          <cell r="C552" t="str">
            <v>BU_Anglo American Platinum Managed Operations</v>
          </cell>
          <cell r="D552">
            <v>2024</v>
          </cell>
          <cell r="E552" t="str">
            <v>Annual</v>
          </cell>
          <cell r="F552" t="str">
            <v>Royalties and mining taxes: Platinum Total</v>
          </cell>
          <cell r="H552" t="str">
            <v>CURRENCY</v>
          </cell>
          <cell r="I552" t="str">
            <v>Currency - southAfrican_rand - (ZAR)</v>
          </cell>
          <cell r="J552" t="str">
            <v>BU</v>
          </cell>
          <cell r="K552" t="str">
            <v>Anglo American Platinum Managed Operations</v>
          </cell>
          <cell r="L552" t="str">
            <v>AMANDA MANI</v>
          </cell>
          <cell r="M552" t="str">
            <v>CARL NICHOLSON</v>
          </cell>
          <cell r="P552" t="str">
            <v>Not started</v>
          </cell>
          <cell r="Q552" t="str">
            <v>{"gri":["207-4-a_2019.2"]}</v>
          </cell>
          <cell r="R552" t="str">
            <v>Tax</v>
          </cell>
          <cell r="W552" t="str">
            <v>Royalties and mining taxes</v>
          </cell>
          <cell r="X552" t="str">
            <v>{"PGM":[]}</v>
          </cell>
          <cell r="Y552" t="str">
            <v>CONNECTED</v>
          </cell>
          <cell r="Z552" t="str">
            <v>Data Collection (PGM) (2024)</v>
          </cell>
          <cell r="AA552" t="str">
            <v>Royalties and mining taxes (Manual Capture)</v>
          </cell>
        </row>
        <row r="553">
          <cell r="A553" t="str">
            <v>M503BU_Anglo American Platinum Managed Operations</v>
          </cell>
          <cell r="B553" t="str">
            <v>M503</v>
          </cell>
          <cell r="C553" t="str">
            <v>BU_Anglo American Platinum Managed Operations</v>
          </cell>
          <cell r="D553">
            <v>2024</v>
          </cell>
          <cell r="E553" t="str">
            <v>Annual</v>
          </cell>
          <cell r="F553" t="str">
            <v>Royalties and mining taxes: South Africa</v>
          </cell>
          <cell r="H553" t="str">
            <v>CURRENCY</v>
          </cell>
          <cell r="I553" t="str">
            <v>Currency - southAfrican_rand - (ZAR)</v>
          </cell>
          <cell r="J553" t="str">
            <v>BU</v>
          </cell>
          <cell r="K553" t="str">
            <v>Anglo American Platinum Managed Operations</v>
          </cell>
          <cell r="L553" t="str">
            <v>AMANDA MANI</v>
          </cell>
          <cell r="M553" t="str">
            <v>CARL NICHOLSON</v>
          </cell>
          <cell r="P553" t="str">
            <v>Not started</v>
          </cell>
          <cell r="Q553" t="str">
            <v>{"gri":["207-4-a_2019.2"]}</v>
          </cell>
          <cell r="R553" t="str">
            <v>Tax</v>
          </cell>
          <cell r="W553" t="str">
            <v>Royalties and mining taxes</v>
          </cell>
          <cell r="X553" t="str">
            <v>{"PGM":[]}</v>
          </cell>
          <cell r="Y553" t="str">
            <v>CONNECTED</v>
          </cell>
          <cell r="Z553" t="str">
            <v>Data Collection (PGM) (2024)</v>
          </cell>
          <cell r="AA553" t="str">
            <v>Royalties and mining taxes (Manual Capture)</v>
          </cell>
        </row>
        <row r="554">
          <cell r="A554" t="str">
            <v>M502BU_Anglo American Platinum Managed Operations</v>
          </cell>
          <cell r="B554" t="str">
            <v>M502</v>
          </cell>
          <cell r="C554" t="str">
            <v>BU_Anglo American Platinum Managed Operations</v>
          </cell>
          <cell r="D554">
            <v>2024</v>
          </cell>
          <cell r="E554" t="str">
            <v>Annual</v>
          </cell>
          <cell r="F554" t="str">
            <v>Royalties and mining taxes: Zimbabwe</v>
          </cell>
          <cell r="H554" t="str">
            <v>CURRENCY</v>
          </cell>
          <cell r="I554" t="str">
            <v>Currency - southAfrican_rand - (ZAR)</v>
          </cell>
          <cell r="J554" t="str">
            <v>BU</v>
          </cell>
          <cell r="K554" t="str">
            <v>Anglo American Platinum Managed Operations</v>
          </cell>
          <cell r="L554" t="str">
            <v>AMANDA MANI</v>
          </cell>
          <cell r="M554" t="str">
            <v>CARL NICHOLSON</v>
          </cell>
          <cell r="P554" t="str">
            <v>Not started</v>
          </cell>
          <cell r="Q554" t="str">
            <v>{"gri":["207-4-a_2019.2"]}</v>
          </cell>
          <cell r="R554" t="str">
            <v>Tax</v>
          </cell>
          <cell r="W554" t="str">
            <v>Royalties and mining taxes</v>
          </cell>
          <cell r="X554" t="str">
            <v>{"PGM":[]}</v>
          </cell>
          <cell r="Y554" t="str">
            <v>CONNECTED</v>
          </cell>
          <cell r="Z554" t="str">
            <v>Data Collection (PGM) (2024)</v>
          </cell>
          <cell r="AA554" t="str">
            <v>Royalties and mining taxes (Manual Capture)</v>
          </cell>
        </row>
        <row r="555">
          <cell r="A555" t="str">
            <v>M489BU_Anglo American Platinum Managed Operations</v>
          </cell>
          <cell r="B555" t="str">
            <v>M489</v>
          </cell>
          <cell r="C555" t="str">
            <v>BU_Anglo American Platinum Managed Operations</v>
          </cell>
          <cell r="D555">
            <v>2024</v>
          </cell>
          <cell r="E555" t="str">
            <v>Annual</v>
          </cell>
          <cell r="F555" t="str">
            <v>The governance body or executive-level position within the organisation that formallyreviews and approves the tax strategy, and the frequency of this review</v>
          </cell>
          <cell r="H555" t="str">
            <v>TEXT</v>
          </cell>
          <cell r="J555" t="str">
            <v>BU</v>
          </cell>
          <cell r="K555" t="str">
            <v>Anglo American Platinum Managed Operations</v>
          </cell>
          <cell r="L555" t="str">
            <v>ESGINTEGRATION</v>
          </cell>
          <cell r="M555" t="str">
            <v>ESGINTEGRATION</v>
          </cell>
          <cell r="N555">
            <v>45675</v>
          </cell>
          <cell r="O555">
            <v>45902</v>
          </cell>
          <cell r="P555" t="str">
            <v>Not started</v>
          </cell>
          <cell r="Q555" t="str">
            <v>{"gri":["207-2_2019.2"]}</v>
          </cell>
          <cell r="R555" t="str">
            <v>Tax</v>
          </cell>
          <cell r="W555" t="str">
            <v>Tax Policy</v>
          </cell>
          <cell r="X555" t="str">
            <v>{"PGM":[]}</v>
          </cell>
          <cell r="Y555" t="str">
            <v>CONNECTED</v>
          </cell>
          <cell r="Z555" t="str">
            <v>Data Collection (PGM) (2024)</v>
          </cell>
          <cell r="AA555" t="str">
            <v>Tax Policy (Manual Capture)</v>
          </cell>
        </row>
        <row r="556">
          <cell r="A556" t="str">
            <v>M488BU_Anglo American Platinum Managed Operations</v>
          </cell>
          <cell r="B556" t="str">
            <v>M488</v>
          </cell>
          <cell r="C556" t="str">
            <v>BU_Anglo American Platinum Managed Operations</v>
          </cell>
          <cell r="D556">
            <v>2024</v>
          </cell>
          <cell r="E556" t="str">
            <v>Annual</v>
          </cell>
          <cell r="F556" t="str">
            <v>How is approach to tax is linked to the business and sustainability strategies of theorganisation.</v>
          </cell>
          <cell r="H556" t="str">
            <v>TEXT</v>
          </cell>
          <cell r="J556" t="str">
            <v>BU</v>
          </cell>
          <cell r="K556" t="str">
            <v>Anglo American Platinum Managed Operations</v>
          </cell>
          <cell r="L556" t="str">
            <v>ESGINTEGRATION</v>
          </cell>
          <cell r="M556" t="str">
            <v>ESGINTEGRATION</v>
          </cell>
          <cell r="N556">
            <v>45675</v>
          </cell>
          <cell r="O556">
            <v>45902</v>
          </cell>
          <cell r="P556" t="str">
            <v>Not started</v>
          </cell>
          <cell r="Q556" t="str">
            <v>{"gri":["207-1-a-iv_2019.2"]}</v>
          </cell>
          <cell r="R556" t="str">
            <v>Tax</v>
          </cell>
          <cell r="W556" t="str">
            <v>Tax Policy</v>
          </cell>
          <cell r="X556" t="str">
            <v>{"PGM":[]}</v>
          </cell>
          <cell r="Y556" t="str">
            <v>CONNECTED</v>
          </cell>
          <cell r="Z556" t="str">
            <v>Data Collection (PGM) (2024)</v>
          </cell>
          <cell r="AA556" t="str">
            <v>Tax Policy (Manual Capture)</v>
          </cell>
        </row>
        <row r="557">
          <cell r="A557" t="str">
            <v>M490BU_Anglo American Platinum Managed Operations</v>
          </cell>
          <cell r="B557" t="str">
            <v>M490</v>
          </cell>
          <cell r="C557" t="str">
            <v>BU_Anglo American Platinum Managed Operations</v>
          </cell>
          <cell r="D557">
            <v>2024</v>
          </cell>
          <cell r="E557" t="str">
            <v>Annual</v>
          </cell>
          <cell r="F557" t="str">
            <v>Does the organisation have a tax strategy and, if so, a link to this strategy if publicly available</v>
          </cell>
          <cell r="H557" t="str">
            <v>TEXT</v>
          </cell>
          <cell r="J557" t="str">
            <v>BU</v>
          </cell>
          <cell r="K557" t="str">
            <v>Anglo American Platinum Managed Operations</v>
          </cell>
          <cell r="L557" t="str">
            <v>ESGINTEGRATION</v>
          </cell>
          <cell r="M557" t="str">
            <v>ESGINTEGRATION</v>
          </cell>
          <cell r="N557">
            <v>45675</v>
          </cell>
          <cell r="O557">
            <v>45902</v>
          </cell>
          <cell r="P557" t="str">
            <v>Not started</v>
          </cell>
          <cell r="Q557" t="str">
            <v>{"gri":["207-1_2019.2"]}</v>
          </cell>
          <cell r="R557" t="str">
            <v>Tax</v>
          </cell>
          <cell r="W557" t="str">
            <v>Tax Policy</v>
          </cell>
          <cell r="X557" t="str">
            <v>{"PGM":[]}</v>
          </cell>
          <cell r="Y557" t="str">
            <v>CONNECTED</v>
          </cell>
          <cell r="Z557" t="str">
            <v>Data Collection (PGM) (2024)</v>
          </cell>
          <cell r="AA557" t="str">
            <v>Tax Policy (Manual Capture)</v>
          </cell>
        </row>
        <row r="558">
          <cell r="A558" t="str">
            <v>M517BU_Anglo American Platinum Managed Operations</v>
          </cell>
          <cell r="B558" t="str">
            <v>M517</v>
          </cell>
          <cell r="C558" t="str">
            <v>BU_Anglo American Platinum Managed Operations</v>
          </cell>
          <cell r="D558">
            <v>2024</v>
          </cell>
          <cell r="E558" t="str">
            <v>Annual</v>
          </cell>
          <cell r="F558" t="str">
            <v>Taxes and royalties borne: South Africa</v>
          </cell>
          <cell r="H558" t="str">
            <v>CURRENCY</v>
          </cell>
          <cell r="I558" t="str">
            <v>Currency - southAfrican_rand - (ZAR)</v>
          </cell>
          <cell r="J558" t="str">
            <v>BU</v>
          </cell>
          <cell r="K558" t="str">
            <v>Anglo American Platinum Managed Operations</v>
          </cell>
          <cell r="L558" t="str">
            <v>AMANDA MANI</v>
          </cell>
          <cell r="M558" t="str">
            <v>CARL NICHOLSON</v>
          </cell>
          <cell r="P558" t="str">
            <v>Not started</v>
          </cell>
          <cell r="Q558" t="str">
            <v>{"gri":["207-4-a_2019.2"]}</v>
          </cell>
          <cell r="R558" t="str">
            <v>Tax</v>
          </cell>
          <cell r="W558" t="str">
            <v>Taxes and royalties borne</v>
          </cell>
          <cell r="X558" t="str">
            <v>{"PGM":[]}</v>
          </cell>
          <cell r="Y558" t="str">
            <v>CONNECTED</v>
          </cell>
          <cell r="Z558" t="str">
            <v>Data Collection (PGM) (2024)</v>
          </cell>
          <cell r="AA558" t="str">
            <v>Taxes and royalties borne (Manual Capture)</v>
          </cell>
        </row>
        <row r="559">
          <cell r="A559" t="str">
            <v>M513BU_Anglo American Platinum Managed Operations</v>
          </cell>
          <cell r="B559" t="str">
            <v>M513</v>
          </cell>
          <cell r="C559" t="str">
            <v>BU_Anglo American Platinum Managed Operations</v>
          </cell>
          <cell r="D559">
            <v>2024</v>
          </cell>
          <cell r="E559" t="str">
            <v>Annual</v>
          </cell>
          <cell r="F559" t="str">
            <v>Taxes and royalties borne: Japan</v>
          </cell>
          <cell r="H559" t="str">
            <v>CURRENCY</v>
          </cell>
          <cell r="I559" t="str">
            <v>Currency - southAfrican_rand - (ZAR)</v>
          </cell>
          <cell r="J559" t="str">
            <v>BU</v>
          </cell>
          <cell r="K559" t="str">
            <v>Anglo American Platinum Managed Operations</v>
          </cell>
          <cell r="L559" t="str">
            <v>AMANDA MANI</v>
          </cell>
          <cell r="M559" t="str">
            <v>CARL NICHOLSON</v>
          </cell>
          <cell r="P559" t="str">
            <v>Not started</v>
          </cell>
          <cell r="Q559" t="str">
            <v>{"gri":["207-4-a_2019.2"]}</v>
          </cell>
          <cell r="R559" t="str">
            <v>Tax</v>
          </cell>
          <cell r="W559" t="str">
            <v>Taxes and royalties borne</v>
          </cell>
          <cell r="X559" t="str">
            <v>{"PGM":[]}</v>
          </cell>
          <cell r="Y559" t="str">
            <v>CONNECTED</v>
          </cell>
          <cell r="Z559" t="str">
            <v>Data Collection (PGM) (2024)</v>
          </cell>
          <cell r="AA559" t="str">
            <v>Taxes and royalties borne (Manual Capture)</v>
          </cell>
        </row>
        <row r="560">
          <cell r="A560" t="str">
            <v>M514BU_Anglo American Platinum Managed Operations</v>
          </cell>
          <cell r="B560" t="str">
            <v>M514</v>
          </cell>
          <cell r="C560" t="str">
            <v>BU_Anglo American Platinum Managed Operations</v>
          </cell>
          <cell r="D560">
            <v>2024</v>
          </cell>
          <cell r="E560" t="str">
            <v>Annual</v>
          </cell>
          <cell r="F560" t="str">
            <v>Taxes and royalties borne: India</v>
          </cell>
          <cell r="H560" t="str">
            <v>CURRENCY</v>
          </cell>
          <cell r="I560" t="str">
            <v>Currency - southAfrican_rand - (ZAR)</v>
          </cell>
          <cell r="J560" t="str">
            <v>BU</v>
          </cell>
          <cell r="K560" t="str">
            <v>Anglo American Platinum Managed Operations</v>
          </cell>
          <cell r="L560" t="str">
            <v>AMANDA MANI</v>
          </cell>
          <cell r="M560" t="str">
            <v>CARL NICHOLSON</v>
          </cell>
          <cell r="P560" t="str">
            <v>Not started</v>
          </cell>
          <cell r="Q560" t="str">
            <v>{"gri":["207-4-a_2019.2"]}</v>
          </cell>
          <cell r="R560" t="str">
            <v>Tax</v>
          </cell>
          <cell r="W560" t="str">
            <v>Taxes and royalties borne</v>
          </cell>
          <cell r="X560" t="str">
            <v>{"PGM":[]}</v>
          </cell>
          <cell r="Y560" t="str">
            <v>CONNECTED</v>
          </cell>
          <cell r="Z560" t="str">
            <v>Data Collection (PGM) (2024)</v>
          </cell>
          <cell r="AA560" t="str">
            <v>Taxes and royalties borne (Manual Capture)</v>
          </cell>
        </row>
        <row r="561">
          <cell r="A561" t="str">
            <v>M508BU_Anglo American Platinum Managed Operations</v>
          </cell>
          <cell r="B561" t="str">
            <v>M508</v>
          </cell>
          <cell r="C561" t="str">
            <v>BU_Anglo American Platinum Managed Operations</v>
          </cell>
          <cell r="D561">
            <v>2024</v>
          </cell>
          <cell r="E561" t="str">
            <v>Annual</v>
          </cell>
          <cell r="F561" t="str">
            <v>Taxes and royalties borne: Platinum Total</v>
          </cell>
          <cell r="H561" t="str">
            <v>CURRENCY</v>
          </cell>
          <cell r="I561" t="str">
            <v>Currency - southAfrican_rand - (ZAR)</v>
          </cell>
          <cell r="J561" t="str">
            <v>BU</v>
          </cell>
          <cell r="K561" t="str">
            <v>Anglo American Platinum Managed Operations</v>
          </cell>
          <cell r="L561" t="str">
            <v>AMANDA MANI</v>
          </cell>
          <cell r="M561" t="str">
            <v>CARL NICHOLSON</v>
          </cell>
          <cell r="P561" t="str">
            <v>Not started</v>
          </cell>
          <cell r="Q561" t="str">
            <v>{"gri":["207-4-a_2019.2"]}</v>
          </cell>
          <cell r="R561" t="str">
            <v>Tax</v>
          </cell>
          <cell r="W561" t="str">
            <v>Taxes and royalties borne</v>
          </cell>
          <cell r="X561" t="str">
            <v>{"PGM":[]}</v>
          </cell>
          <cell r="Y561" t="str">
            <v>CONNECTED</v>
          </cell>
          <cell r="Z561" t="str">
            <v>Data Collection (PGM) (2024)</v>
          </cell>
          <cell r="AA561" t="str">
            <v>Taxes and royalties borne (Manual Capture)</v>
          </cell>
        </row>
        <row r="562">
          <cell r="A562" t="str">
            <v>M509BU_Anglo American Platinum Managed Operations</v>
          </cell>
          <cell r="B562" t="str">
            <v>M509</v>
          </cell>
          <cell r="C562" t="str">
            <v>BU_Anglo American Platinum Managed Operations</v>
          </cell>
          <cell r="D562">
            <v>2024</v>
          </cell>
          <cell r="E562" t="str">
            <v>Annual</v>
          </cell>
          <cell r="F562" t="str">
            <v>Taxes and royalties borne: United Kingdom</v>
          </cell>
          <cell r="H562" t="str">
            <v>CURRENCY</v>
          </cell>
          <cell r="I562" t="str">
            <v>Currency - southAfrican_rand - (ZAR)</v>
          </cell>
          <cell r="J562" t="str">
            <v>BU</v>
          </cell>
          <cell r="K562" t="str">
            <v>Anglo American Platinum Managed Operations</v>
          </cell>
          <cell r="L562" t="str">
            <v>AMANDA MANI</v>
          </cell>
          <cell r="M562" t="str">
            <v>CARL NICHOLSON</v>
          </cell>
          <cell r="P562" t="str">
            <v>Not started</v>
          </cell>
          <cell r="Q562" t="str">
            <v>{"gri":["207-4-a_2019.2"]}</v>
          </cell>
          <cell r="R562" t="str">
            <v>Tax</v>
          </cell>
          <cell r="W562" t="str">
            <v>Taxes and royalties borne</v>
          </cell>
          <cell r="X562" t="str">
            <v>{"PGM":[]}</v>
          </cell>
          <cell r="Y562" t="str">
            <v>CONNECTED</v>
          </cell>
          <cell r="Z562" t="str">
            <v>Data Collection (PGM) (2024)</v>
          </cell>
          <cell r="AA562" t="str">
            <v>Taxes and royalties borne (Manual Capture)</v>
          </cell>
        </row>
        <row r="563">
          <cell r="A563" t="str">
            <v>M515BU_Anglo American Platinum Managed Operations</v>
          </cell>
          <cell r="B563" t="str">
            <v>M515</v>
          </cell>
          <cell r="C563" t="str">
            <v>BU_Anglo American Platinum Managed Operations</v>
          </cell>
          <cell r="D563">
            <v>2024</v>
          </cell>
          <cell r="E563" t="str">
            <v>Annual</v>
          </cell>
          <cell r="F563" t="str">
            <v>Taxes and royalties borne: China</v>
          </cell>
          <cell r="H563" t="str">
            <v>CURRENCY</v>
          </cell>
          <cell r="I563" t="str">
            <v>Currency - southAfrican_rand - (ZAR)</v>
          </cell>
          <cell r="J563" t="str">
            <v>BU</v>
          </cell>
          <cell r="K563" t="str">
            <v>Anglo American Platinum Managed Operations</v>
          </cell>
          <cell r="L563" t="str">
            <v>AMANDA MANI</v>
          </cell>
          <cell r="M563" t="str">
            <v>CARL NICHOLSON</v>
          </cell>
          <cell r="P563" t="str">
            <v>Not started</v>
          </cell>
          <cell r="Q563" t="str">
            <v>{"gri":["207-4-a_2019.2"]}</v>
          </cell>
          <cell r="R563" t="str">
            <v>Tax</v>
          </cell>
          <cell r="W563" t="str">
            <v>Taxes and royalties borne</v>
          </cell>
          <cell r="X563" t="str">
            <v>{"PGM":[]}</v>
          </cell>
          <cell r="Y563" t="str">
            <v>CONNECTED</v>
          </cell>
          <cell r="Z563" t="str">
            <v>Data Collection (PGM) (2024)</v>
          </cell>
          <cell r="AA563" t="str">
            <v>Taxes and royalties borne (Manual Capture)</v>
          </cell>
        </row>
        <row r="564">
          <cell r="A564" t="str">
            <v>M516BU_Anglo American Platinum Managed Operations</v>
          </cell>
          <cell r="B564" t="str">
            <v>M516</v>
          </cell>
          <cell r="C564" t="str">
            <v>BU_Anglo American Platinum Managed Operations</v>
          </cell>
          <cell r="D564">
            <v>2024</v>
          </cell>
          <cell r="E564" t="str">
            <v>Annual</v>
          </cell>
          <cell r="F564" t="str">
            <v>Taxes and royalties borne: Zimbabwe</v>
          </cell>
          <cell r="H564" t="str">
            <v>CURRENCY</v>
          </cell>
          <cell r="I564" t="str">
            <v>Currency - southAfrican_rand - (ZAR)</v>
          </cell>
          <cell r="J564" t="str">
            <v>BU</v>
          </cell>
          <cell r="K564" t="str">
            <v>Anglo American Platinum Managed Operations</v>
          </cell>
          <cell r="L564" t="str">
            <v>AMANDA MANI</v>
          </cell>
          <cell r="M564" t="str">
            <v>CARL NICHOLSON</v>
          </cell>
          <cell r="P564" t="str">
            <v>Not started</v>
          </cell>
          <cell r="Q564" t="str">
            <v>{"gri":["207-4-a_2019.2"]}</v>
          </cell>
          <cell r="R564" t="str">
            <v>Tax</v>
          </cell>
          <cell r="W564" t="str">
            <v>Taxes and royalties borne</v>
          </cell>
          <cell r="X564" t="str">
            <v>{"PGM":[]}</v>
          </cell>
          <cell r="Y564" t="str">
            <v>CONNECTED</v>
          </cell>
          <cell r="Z564" t="str">
            <v>Data Collection (PGM) (2024)</v>
          </cell>
          <cell r="AA564" t="str">
            <v>Taxes and royalties borne (Manual Capture)</v>
          </cell>
        </row>
        <row r="565">
          <cell r="A565" t="str">
            <v>M510BU_Anglo American Platinum Managed Operations</v>
          </cell>
          <cell r="B565" t="str">
            <v>M510</v>
          </cell>
          <cell r="C565" t="str">
            <v>BU_Anglo American Platinum Managed Operations</v>
          </cell>
          <cell r="D565">
            <v>2024</v>
          </cell>
          <cell r="E565" t="str">
            <v>Annual</v>
          </cell>
          <cell r="F565" t="str">
            <v>Taxes and royalties borne: USA</v>
          </cell>
          <cell r="H565" t="str">
            <v>CURRENCY</v>
          </cell>
          <cell r="I565" t="str">
            <v>Currency - southAfrican_rand - (ZAR)</v>
          </cell>
          <cell r="J565" t="str">
            <v>BU</v>
          </cell>
          <cell r="K565" t="str">
            <v>Anglo American Platinum Managed Operations</v>
          </cell>
          <cell r="L565" t="str">
            <v>AMANDA MANI</v>
          </cell>
          <cell r="M565" t="str">
            <v>CARL NICHOLSON</v>
          </cell>
          <cell r="P565" t="str">
            <v>Not started</v>
          </cell>
          <cell r="Q565" t="str">
            <v>{"gri":["207-4-a_2019.2"]}</v>
          </cell>
          <cell r="R565" t="str">
            <v>Tax</v>
          </cell>
          <cell r="W565" t="str">
            <v>Taxes and royalties borne</v>
          </cell>
          <cell r="X565" t="str">
            <v>{"PGM":[]}</v>
          </cell>
          <cell r="Y565" t="str">
            <v>CONNECTED</v>
          </cell>
          <cell r="Z565" t="str">
            <v>Data Collection (PGM) (2024)</v>
          </cell>
          <cell r="AA565" t="str">
            <v>Taxes and royalties borne (Manual Capture)</v>
          </cell>
        </row>
        <row r="566">
          <cell r="A566" t="str">
            <v>M512BU_Anglo American Platinum Managed Operations</v>
          </cell>
          <cell r="B566" t="str">
            <v>M512</v>
          </cell>
          <cell r="C566" t="str">
            <v>BU_Anglo American Platinum Managed Operations</v>
          </cell>
          <cell r="D566">
            <v>2024</v>
          </cell>
          <cell r="E566" t="str">
            <v>Annual</v>
          </cell>
          <cell r="F566" t="str">
            <v>Taxes and royalties borne: Singapore</v>
          </cell>
          <cell r="H566" t="str">
            <v>CURRENCY</v>
          </cell>
          <cell r="I566" t="str">
            <v>Currency - southAfrican_rand - (ZAR)</v>
          </cell>
          <cell r="J566" t="str">
            <v>BU</v>
          </cell>
          <cell r="K566" t="str">
            <v>Anglo American Platinum Managed Operations</v>
          </cell>
          <cell r="L566" t="str">
            <v>AMANDA MANI</v>
          </cell>
          <cell r="M566" t="str">
            <v>CARL NICHOLSON</v>
          </cell>
          <cell r="P566" t="str">
            <v>Not started</v>
          </cell>
          <cell r="Q566" t="str">
            <v>{"gri":["207-4-a_2019.2"]}</v>
          </cell>
          <cell r="R566" t="str">
            <v>Tax</v>
          </cell>
          <cell r="W566" t="str">
            <v>Taxes and royalties borne</v>
          </cell>
          <cell r="X566" t="str">
            <v>{"PGM":[]}</v>
          </cell>
          <cell r="Y566" t="str">
            <v>CONNECTED</v>
          </cell>
          <cell r="Z566" t="str">
            <v>Data Collection (PGM) (2024)</v>
          </cell>
          <cell r="AA566" t="str">
            <v>Taxes and royalties borne (Manual Capture)</v>
          </cell>
        </row>
        <row r="567">
          <cell r="A567" t="str">
            <v>M511BU_Anglo American Platinum Managed Operations</v>
          </cell>
          <cell r="B567" t="str">
            <v>M511</v>
          </cell>
          <cell r="C567" t="str">
            <v>BU_Anglo American Platinum Managed Operations</v>
          </cell>
          <cell r="D567">
            <v>2024</v>
          </cell>
          <cell r="E567" t="str">
            <v>Annual</v>
          </cell>
          <cell r="F567" t="str">
            <v>Taxes and royalties borne: Switzerland</v>
          </cell>
          <cell r="H567" t="str">
            <v>CURRENCY</v>
          </cell>
          <cell r="I567" t="str">
            <v>Currency - southAfrican_rand - (ZAR)</v>
          </cell>
          <cell r="J567" t="str">
            <v>BU</v>
          </cell>
          <cell r="K567" t="str">
            <v>Anglo American Platinum Managed Operations</v>
          </cell>
          <cell r="L567" t="str">
            <v>AMANDA MANI</v>
          </cell>
          <cell r="M567" t="str">
            <v>CARL NICHOLSON</v>
          </cell>
          <cell r="P567" t="str">
            <v>Not started</v>
          </cell>
          <cell r="Q567" t="str">
            <v>{"gri":["207-4-a_2019.2"]}</v>
          </cell>
          <cell r="R567" t="str">
            <v>Tax</v>
          </cell>
          <cell r="W567" t="str">
            <v>Taxes and royalties borne</v>
          </cell>
          <cell r="X567" t="str">
            <v>{"PGM":["Manual"]}</v>
          </cell>
          <cell r="Y567" t="str">
            <v>CONNECTED</v>
          </cell>
          <cell r="Z567" t="str">
            <v>Data Collection (PGM) (2024)</v>
          </cell>
          <cell r="AA567" t="str">
            <v>Taxes and royalties borne (Manual Capture)</v>
          </cell>
        </row>
        <row r="568">
          <cell r="A568" t="str">
            <v>M520BU_Anglo American Platinum Managed Operations</v>
          </cell>
          <cell r="B568" t="str">
            <v>M520</v>
          </cell>
          <cell r="C568" t="str">
            <v>BU_Anglo American Platinum Managed Operations</v>
          </cell>
          <cell r="D568">
            <v>2024</v>
          </cell>
          <cell r="E568" t="str">
            <v>Annual</v>
          </cell>
          <cell r="F568" t="str">
            <v>Taxes collected: South Africa</v>
          </cell>
          <cell r="H568" t="str">
            <v>CURRENCY</v>
          </cell>
          <cell r="I568" t="str">
            <v>Currency - southAfrican_rand - (ZAR)</v>
          </cell>
          <cell r="J568" t="str">
            <v>BU</v>
          </cell>
          <cell r="K568" t="str">
            <v>Anglo American Platinum Managed Operations</v>
          </cell>
          <cell r="L568" t="str">
            <v>AMANDA MANI</v>
          </cell>
          <cell r="M568" t="str">
            <v>CARL NICHOLSON</v>
          </cell>
          <cell r="P568" t="str">
            <v>Not started</v>
          </cell>
          <cell r="Q568" t="str">
            <v>{"gri":["207-4-a_2019.2"]}</v>
          </cell>
          <cell r="R568" t="str">
            <v>Tax</v>
          </cell>
          <cell r="W568" t="str">
            <v>Taxes collected</v>
          </cell>
          <cell r="X568" t="str">
            <v>{"PGM":[]}</v>
          </cell>
          <cell r="Y568" t="str">
            <v>CONNECTED</v>
          </cell>
          <cell r="Z568" t="str">
            <v>Data Collection (PGM) (2024)</v>
          </cell>
          <cell r="AA568" t="str">
            <v>Taxes collected (Manual Capture)</v>
          </cell>
        </row>
        <row r="569">
          <cell r="A569" t="str">
            <v>M519BU_Anglo American Platinum Managed Operations</v>
          </cell>
          <cell r="B569" t="str">
            <v>M519</v>
          </cell>
          <cell r="C569" t="str">
            <v>BU_Anglo American Platinum Managed Operations</v>
          </cell>
          <cell r="D569">
            <v>2024</v>
          </cell>
          <cell r="E569" t="str">
            <v>Annual</v>
          </cell>
          <cell r="F569" t="str">
            <v>Taxes collected: Zimbabwe</v>
          </cell>
          <cell r="H569" t="str">
            <v>CURRENCY</v>
          </cell>
          <cell r="I569" t="str">
            <v>Currency - southAfrican_rand - (ZAR)</v>
          </cell>
          <cell r="J569" t="str">
            <v>BU</v>
          </cell>
          <cell r="K569" t="str">
            <v>Anglo American Platinum Managed Operations</v>
          </cell>
          <cell r="L569" t="str">
            <v>AMANDA MANI</v>
          </cell>
          <cell r="M569" t="str">
            <v>CARL NICHOLSON</v>
          </cell>
          <cell r="P569" t="str">
            <v>Not started</v>
          </cell>
          <cell r="Q569" t="str">
            <v>{"gri":["207-4-a_2019.2"]}</v>
          </cell>
          <cell r="R569" t="str">
            <v>Tax</v>
          </cell>
          <cell r="W569" t="str">
            <v>Taxes collected</v>
          </cell>
          <cell r="X569" t="str">
            <v>{"PGM":[]}</v>
          </cell>
          <cell r="Y569" t="str">
            <v>CONNECTED</v>
          </cell>
          <cell r="Z569" t="str">
            <v>Data Collection (PGM) (2024)</v>
          </cell>
          <cell r="AA569" t="str">
            <v>Taxes collected (Manual Capture)</v>
          </cell>
        </row>
        <row r="570">
          <cell r="A570" t="str">
            <v>M518BU_Anglo American Platinum Managed Operations</v>
          </cell>
          <cell r="B570" t="str">
            <v>M518</v>
          </cell>
          <cell r="C570" t="str">
            <v>BU_Anglo American Platinum Managed Operations</v>
          </cell>
          <cell r="D570">
            <v>2024</v>
          </cell>
          <cell r="E570" t="str">
            <v>Annual</v>
          </cell>
          <cell r="F570" t="str">
            <v>Taxes collected: Platinum Total</v>
          </cell>
          <cell r="H570" t="str">
            <v>CURRENCY</v>
          </cell>
          <cell r="I570" t="str">
            <v>Currency - southAfrican_rand - (ZAR)</v>
          </cell>
          <cell r="J570" t="str">
            <v>BU</v>
          </cell>
          <cell r="K570" t="str">
            <v>Anglo American Platinum Managed Operations</v>
          </cell>
          <cell r="L570" t="str">
            <v>AMANDA MANI</v>
          </cell>
          <cell r="M570" t="str">
            <v>CARL NICHOLSON</v>
          </cell>
          <cell r="P570" t="str">
            <v>Not started</v>
          </cell>
          <cell r="Q570" t="str">
            <v>{"gri":["207-4-a_2019.2"]}</v>
          </cell>
          <cell r="R570" t="str">
            <v>Tax</v>
          </cell>
          <cell r="W570" t="str">
            <v>Taxes collected</v>
          </cell>
          <cell r="X570" t="str">
            <v>{"PGM":[]}</v>
          </cell>
          <cell r="Y570" t="str">
            <v>CONNECTED</v>
          </cell>
          <cell r="Z570" t="str">
            <v>Data Collection (PGM) (2024)</v>
          </cell>
          <cell r="AA570" t="str">
            <v>Taxes collected (Manual Capture)</v>
          </cell>
        </row>
        <row r="571">
          <cell r="A571" t="str">
            <v>M379BU_Anglo American Platinum Managed Operations</v>
          </cell>
          <cell r="B571" t="str">
            <v>M379</v>
          </cell>
          <cell r="C571" t="str">
            <v>BU_Anglo American Platinum Managed Operations</v>
          </cell>
          <cell r="D571">
            <v>2024</v>
          </cell>
          <cell r="E571" t="str">
            <v>Annual</v>
          </cell>
          <cell r="F571" t="str">
            <v>Consumption: Water Stressed Sites - Total consumption</v>
          </cell>
          <cell r="H571" t="str">
            <v>NUMBER</v>
          </cell>
          <cell r="I571" t="str">
            <v>Megaliters (ML)</v>
          </cell>
          <cell r="J571" t="str">
            <v>BU</v>
          </cell>
          <cell r="K571" t="str">
            <v>Anglo American Platinum Managed Operations</v>
          </cell>
          <cell r="L571" t="str">
            <v>HERMIEN OBERHOLZER</v>
          </cell>
          <cell r="M571" t="str">
            <v>HERMIEN OBERHOLZER</v>
          </cell>
          <cell r="N571">
            <v>45675</v>
          </cell>
          <cell r="O571">
            <v>45902</v>
          </cell>
          <cell r="P571" t="str">
            <v>Not started</v>
          </cell>
          <cell r="Q571" t="str">
            <v>{"gri":["303-5-b_2018.2"]}</v>
          </cell>
          <cell r="R571" t="str">
            <v>Water</v>
          </cell>
          <cell r="W571" t="str">
            <v>Consumption - Water Stressed Sites</v>
          </cell>
          <cell r="X571" t="str">
            <v>{"PGM":[]}</v>
          </cell>
          <cell r="Y571" t="str">
            <v>CONNECTED</v>
          </cell>
          <cell r="Z571" t="str">
            <v>Data Collection (PGM) (2024)</v>
          </cell>
          <cell r="AA571" t="str">
            <v>Consumption - Water Stressed Sites (Connected Metrics)</v>
          </cell>
        </row>
        <row r="572">
          <cell r="A572" t="str">
            <v>M381BU_Anglo American Platinum Managed Operations</v>
          </cell>
          <cell r="B572" t="str">
            <v>M381</v>
          </cell>
          <cell r="C572" t="str">
            <v>BU_Anglo American Platinum Managed Operations</v>
          </cell>
          <cell r="D572">
            <v>2024</v>
          </cell>
          <cell r="E572" t="str">
            <v>Annual</v>
          </cell>
          <cell r="F572" t="str">
            <v>Discharges: Total Group - Seawater Total ICMM</v>
          </cell>
          <cell r="H572" t="str">
            <v>NUMBER</v>
          </cell>
          <cell r="I572" t="str">
            <v>Megaliters (ML)</v>
          </cell>
          <cell r="J572" t="str">
            <v>BU</v>
          </cell>
          <cell r="K572" t="str">
            <v>Anglo American Platinum Managed Operations</v>
          </cell>
          <cell r="L572" t="str">
            <v>HERMIEN OBERHOLZER</v>
          </cell>
          <cell r="M572" t="str">
            <v>HERMIEN OBERHOLZER</v>
          </cell>
          <cell r="N572">
            <v>45675</v>
          </cell>
          <cell r="O572">
            <v>45902</v>
          </cell>
          <cell r="P572" t="str">
            <v>Not started</v>
          </cell>
          <cell r="Q572" t="str">
            <v>{"gri":["303-4-a-iii_2018.2"]}</v>
          </cell>
          <cell r="R572" t="str">
            <v>Water</v>
          </cell>
          <cell r="W572" t="str">
            <v>Discharges: Total Group</v>
          </cell>
          <cell r="X572" t="str">
            <v>{"PGM":[]}</v>
          </cell>
          <cell r="Y572" t="str">
            <v>CONNECTED</v>
          </cell>
          <cell r="Z572" t="str">
            <v>Data Collection (PGM) (2024)</v>
          </cell>
          <cell r="AA572" t="str">
            <v>Consumption - Water Stressed Sites (Connected Metrics)</v>
          </cell>
        </row>
        <row r="573">
          <cell r="A573" t="str">
            <v>M382BU_Anglo American Platinum Managed Operations</v>
          </cell>
          <cell r="B573" t="str">
            <v>M382</v>
          </cell>
          <cell r="C573" t="str">
            <v>BU_Anglo American Platinum Managed Operations</v>
          </cell>
          <cell r="D573">
            <v>2024</v>
          </cell>
          <cell r="E573" t="str">
            <v>Annual</v>
          </cell>
          <cell r="F573" t="str">
            <v>Discharges: Total Group - Ground water Total ICMM</v>
          </cell>
          <cell r="H573" t="str">
            <v>NUMBER</v>
          </cell>
          <cell r="I573" t="str">
            <v>Megaliters (ML)</v>
          </cell>
          <cell r="J573" t="str">
            <v>BU</v>
          </cell>
          <cell r="K573" t="str">
            <v>Anglo American Platinum Managed Operations</v>
          </cell>
          <cell r="L573" t="str">
            <v>HERMIEN OBERHOLZER</v>
          </cell>
          <cell r="M573" t="str">
            <v>HERMIEN OBERHOLZER</v>
          </cell>
          <cell r="N573">
            <v>45675</v>
          </cell>
          <cell r="O573">
            <v>45902</v>
          </cell>
          <cell r="P573" t="str">
            <v>Not started</v>
          </cell>
          <cell r="Q573" t="str">
            <v>{"gri":["303-4-a-ii_2018.2"]}</v>
          </cell>
          <cell r="R573" t="str">
            <v>Water</v>
          </cell>
          <cell r="W573" t="str">
            <v>Discharges: Total Group</v>
          </cell>
          <cell r="X573" t="str">
            <v>{"PGM":[]}</v>
          </cell>
          <cell r="Y573" t="str">
            <v>CONNECTED</v>
          </cell>
          <cell r="Z573" t="str">
            <v>Data Collection (PGM) (2024)</v>
          </cell>
          <cell r="AA573" t="str">
            <v>Consumption - Water Stressed Sites (Connected Metrics)</v>
          </cell>
        </row>
        <row r="574">
          <cell r="A574" t="str">
            <v>M383BU_Anglo American Platinum Managed Operations</v>
          </cell>
          <cell r="B574" t="str">
            <v>M383</v>
          </cell>
          <cell r="C574" t="str">
            <v>BU_Anglo American Platinum Managed Operations</v>
          </cell>
          <cell r="D574">
            <v>2024</v>
          </cell>
          <cell r="E574" t="str">
            <v>Annual</v>
          </cell>
          <cell r="F574" t="str">
            <v>Discharges: Total Group - Surface water Total ICMM</v>
          </cell>
          <cell r="H574" t="str">
            <v>NUMBER</v>
          </cell>
          <cell r="I574" t="str">
            <v>Megaliters (ML)</v>
          </cell>
          <cell r="J574" t="str">
            <v>BU</v>
          </cell>
          <cell r="K574" t="str">
            <v>Anglo American Platinum Managed Operations</v>
          </cell>
          <cell r="L574" t="str">
            <v>HERMIEN OBERHOLZER</v>
          </cell>
          <cell r="M574" t="str">
            <v>HERMIEN OBERHOLZER</v>
          </cell>
          <cell r="N574">
            <v>45675</v>
          </cell>
          <cell r="O574">
            <v>45902</v>
          </cell>
          <cell r="P574" t="str">
            <v>Not started</v>
          </cell>
          <cell r="Q574" t="str">
            <v>{"gri":["303-4-a-i_2018.2"]}</v>
          </cell>
          <cell r="R574" t="str">
            <v>Water</v>
          </cell>
          <cell r="W574" t="str">
            <v>Discharges: Total Group</v>
          </cell>
          <cell r="X574" t="str">
            <v>{"PGM":[]}</v>
          </cell>
          <cell r="Y574" t="str">
            <v>CONNECTED</v>
          </cell>
          <cell r="Z574" t="str">
            <v>Data Collection (PGM) (2024)</v>
          </cell>
          <cell r="AA574" t="str">
            <v>Consumption - Water Stressed Sites (Connected Metrics)</v>
          </cell>
        </row>
        <row r="575">
          <cell r="A575" t="str">
            <v>M384BU_Anglo American Platinum Managed Operations</v>
          </cell>
          <cell r="B575" t="str">
            <v>M384</v>
          </cell>
          <cell r="C575" t="str">
            <v>BU_Anglo American Platinum Managed Operations</v>
          </cell>
          <cell r="D575">
            <v>2024</v>
          </cell>
          <cell r="E575" t="str">
            <v>Annual</v>
          </cell>
          <cell r="F575" t="str">
            <v>Discharges: Total Group - Supply to third-party water Total ICMM (Low)</v>
          </cell>
          <cell r="H575" t="str">
            <v>NUMBER</v>
          </cell>
          <cell r="I575" t="str">
            <v>Megaliters (ML)</v>
          </cell>
          <cell r="J575" t="str">
            <v>BU</v>
          </cell>
          <cell r="K575" t="str">
            <v>Anglo American Platinum Managed Operations</v>
          </cell>
          <cell r="L575" t="str">
            <v>HERMIEN OBERHOLZER</v>
          </cell>
          <cell r="M575" t="str">
            <v>HERMIEN OBERHOLZER</v>
          </cell>
          <cell r="N575">
            <v>45675</v>
          </cell>
          <cell r="O575">
            <v>45902</v>
          </cell>
          <cell r="P575" t="str">
            <v>Not started</v>
          </cell>
          <cell r="Q575" t="str">
            <v>{"gri":["303-4-a-iv_2018.2"]}</v>
          </cell>
          <cell r="R575" t="str">
            <v>Water</v>
          </cell>
          <cell r="W575" t="str">
            <v>Discharges: Total Group</v>
          </cell>
          <cell r="X575" t="str">
            <v>{"PGM":[]}</v>
          </cell>
          <cell r="Y575" t="str">
            <v>CONNECTED</v>
          </cell>
          <cell r="Z575" t="str">
            <v>Data Collection (PGM) (2024)</v>
          </cell>
          <cell r="AA575" t="str">
            <v>Consumption - Water Stressed Sites (Connected Metrics)</v>
          </cell>
        </row>
        <row r="576">
          <cell r="A576" t="str">
            <v>M385BU_Anglo American Platinum Managed Operations</v>
          </cell>
          <cell r="B576" t="str">
            <v>M385</v>
          </cell>
          <cell r="C576" t="str">
            <v>BU_Anglo American Platinum Managed Operations</v>
          </cell>
          <cell r="D576">
            <v>2024</v>
          </cell>
          <cell r="E576" t="str">
            <v>Annual</v>
          </cell>
          <cell r="F576" t="str">
            <v>Discharges: Total Group - Seawater Total ICMM (Low)</v>
          </cell>
          <cell r="H576" t="str">
            <v>NUMBER</v>
          </cell>
          <cell r="I576" t="str">
            <v>Megaliters (ML)</v>
          </cell>
          <cell r="J576" t="str">
            <v>BU</v>
          </cell>
          <cell r="K576" t="str">
            <v>Anglo American Platinum Managed Operations</v>
          </cell>
          <cell r="L576" t="str">
            <v>HERMIEN OBERHOLZER</v>
          </cell>
          <cell r="M576" t="str">
            <v>HERMIEN OBERHOLZER</v>
          </cell>
          <cell r="N576">
            <v>45675</v>
          </cell>
          <cell r="O576">
            <v>45902</v>
          </cell>
          <cell r="P576" t="str">
            <v>Not started</v>
          </cell>
          <cell r="Q576" t="str">
            <v>{"gri":["303-4-a-iii_2018.2"]}</v>
          </cell>
          <cell r="R576" t="str">
            <v>Water</v>
          </cell>
          <cell r="W576" t="str">
            <v>Discharges: Total Group</v>
          </cell>
          <cell r="X576" t="str">
            <v>{"PGM":[]}</v>
          </cell>
          <cell r="Y576" t="str">
            <v>CONNECTED</v>
          </cell>
          <cell r="Z576" t="str">
            <v>Data Collection (PGM) (2024)</v>
          </cell>
          <cell r="AA576" t="str">
            <v>Consumption - Water Stressed Sites (Connected Metrics)</v>
          </cell>
        </row>
        <row r="577">
          <cell r="A577" t="str">
            <v>M391BU_Anglo American Platinum Managed Operations</v>
          </cell>
          <cell r="B577" t="str">
            <v>M391</v>
          </cell>
          <cell r="C577" t="str">
            <v>BU_Anglo American Platinum Managed Operations</v>
          </cell>
          <cell r="D577">
            <v>2024</v>
          </cell>
          <cell r="E577" t="str">
            <v>Annual</v>
          </cell>
          <cell r="F577" t="str">
            <v>Discharges: Total Group - Surface water Total ICMM (High)</v>
          </cell>
          <cell r="H577" t="str">
            <v>NUMBER</v>
          </cell>
          <cell r="I577" t="str">
            <v>Megaliters (ML)</v>
          </cell>
          <cell r="J577" t="str">
            <v>BU</v>
          </cell>
          <cell r="K577" t="str">
            <v>Anglo American Platinum Managed Operations</v>
          </cell>
          <cell r="L577" t="str">
            <v>HERMIEN OBERHOLZER</v>
          </cell>
          <cell r="M577" t="str">
            <v>HERMIEN OBERHOLZER</v>
          </cell>
          <cell r="N577">
            <v>45675</v>
          </cell>
          <cell r="O577">
            <v>45902</v>
          </cell>
          <cell r="P577" t="str">
            <v>Not started</v>
          </cell>
          <cell r="Q577" t="str">
            <v>{"gri":["303-4-a-i_2018.2"]}</v>
          </cell>
          <cell r="R577" t="str">
            <v>Water</v>
          </cell>
          <cell r="W577" t="str">
            <v>Discharges: Total Group</v>
          </cell>
          <cell r="X577" t="str">
            <v>{"PGM":[]}</v>
          </cell>
          <cell r="Y577" t="str">
            <v>CONNECTED</v>
          </cell>
          <cell r="Z577" t="str">
            <v>Data Collection (PGM) (2024)</v>
          </cell>
          <cell r="AA577" t="str">
            <v>Consumption - Water Stressed Sites (Connected Metrics)</v>
          </cell>
        </row>
        <row r="578">
          <cell r="A578" t="str">
            <v>M389BU_Anglo American Platinum Managed Operations</v>
          </cell>
          <cell r="B578" t="str">
            <v>M389</v>
          </cell>
          <cell r="C578" t="str">
            <v>BU_Anglo American Platinum Managed Operations</v>
          </cell>
          <cell r="D578">
            <v>2024</v>
          </cell>
          <cell r="E578" t="str">
            <v>Annual</v>
          </cell>
          <cell r="F578" t="str">
            <v>Discharges: Total Group - Seawater Total ICMM (HIgh)</v>
          </cell>
          <cell r="H578" t="str">
            <v>NUMBER</v>
          </cell>
          <cell r="I578" t="str">
            <v>Megaliters (ML)</v>
          </cell>
          <cell r="J578" t="str">
            <v>BU</v>
          </cell>
          <cell r="K578" t="str">
            <v>Anglo American Platinum Managed Operations</v>
          </cell>
          <cell r="L578" t="str">
            <v>HERMIEN OBERHOLZER</v>
          </cell>
          <cell r="M578" t="str">
            <v>HERMIEN OBERHOLZER</v>
          </cell>
          <cell r="N578">
            <v>45675</v>
          </cell>
          <cell r="O578">
            <v>45902</v>
          </cell>
          <cell r="P578" t="str">
            <v>Not started</v>
          </cell>
          <cell r="Q578" t="str">
            <v>{"gri":["303-4-a-iii_2018.2"]}</v>
          </cell>
          <cell r="R578" t="str">
            <v>Water</v>
          </cell>
          <cell r="W578" t="str">
            <v>Discharges: Total Group</v>
          </cell>
          <cell r="X578" t="str">
            <v>{"PGM":[]}</v>
          </cell>
          <cell r="Y578" t="str">
            <v>CONNECTED</v>
          </cell>
          <cell r="Z578" t="str">
            <v>Data Collection (PGM) (2024)</v>
          </cell>
          <cell r="AA578" t="str">
            <v>Consumption - Water Stressed Sites (Connected Metrics)</v>
          </cell>
        </row>
        <row r="579">
          <cell r="A579" t="str">
            <v>M390BU_Anglo American Platinum Managed Operations</v>
          </cell>
          <cell r="B579" t="str">
            <v>M390</v>
          </cell>
          <cell r="C579" t="str">
            <v>BU_Anglo American Platinum Managed Operations</v>
          </cell>
          <cell r="D579">
            <v>2024</v>
          </cell>
          <cell r="E579" t="str">
            <v>Annual</v>
          </cell>
          <cell r="F579" t="str">
            <v>Discharges: Total Group - Ground water Total ICMM (High)</v>
          </cell>
          <cell r="H579" t="str">
            <v>NUMBER</v>
          </cell>
          <cell r="I579" t="str">
            <v>Megaliters (ML)</v>
          </cell>
          <cell r="J579" t="str">
            <v>BU</v>
          </cell>
          <cell r="K579" t="str">
            <v>Anglo American Platinum Managed Operations</v>
          </cell>
          <cell r="L579" t="str">
            <v>HERMIEN OBERHOLZER</v>
          </cell>
          <cell r="M579" t="str">
            <v>HERMIEN OBERHOLZER</v>
          </cell>
          <cell r="N579">
            <v>45675</v>
          </cell>
          <cell r="O579">
            <v>45902</v>
          </cell>
          <cell r="P579" t="str">
            <v>Not started</v>
          </cell>
          <cell r="Q579" t="str">
            <v>{"gri":["303-4-a-ii_2018.2"]}</v>
          </cell>
          <cell r="R579" t="str">
            <v>Water</v>
          </cell>
          <cell r="W579" t="str">
            <v>Discharges: Total Group</v>
          </cell>
          <cell r="X579" t="str">
            <v>{"PGM":[]}</v>
          </cell>
          <cell r="Y579" t="str">
            <v>CONNECTED</v>
          </cell>
          <cell r="Z579" t="str">
            <v>Data Collection (PGM) (2024)</v>
          </cell>
          <cell r="AA579" t="str">
            <v>Consumption - Water Stressed Sites (Connected Metrics)</v>
          </cell>
        </row>
        <row r="580">
          <cell r="A580" t="str">
            <v>M380BU_Anglo American Platinum Managed Operations</v>
          </cell>
          <cell r="B580" t="str">
            <v>M380</v>
          </cell>
          <cell r="C580" t="str">
            <v>BU_Anglo American Platinum Managed Operations</v>
          </cell>
          <cell r="D580">
            <v>2024</v>
          </cell>
          <cell r="E580" t="str">
            <v>Annual</v>
          </cell>
          <cell r="F580" t="str">
            <v>Discharges: Total Group - Supply to third-party water Total ICMM</v>
          </cell>
          <cell r="H580" t="str">
            <v>NUMBER</v>
          </cell>
          <cell r="I580" t="str">
            <v>Megaliters (ML)</v>
          </cell>
          <cell r="J580" t="str">
            <v>BU</v>
          </cell>
          <cell r="K580" t="str">
            <v>Anglo American Platinum Managed Operations</v>
          </cell>
          <cell r="L580" t="str">
            <v>HERMIEN OBERHOLZER</v>
          </cell>
          <cell r="M580" t="str">
            <v>HERMIEN OBERHOLZER</v>
          </cell>
          <cell r="N580">
            <v>45675</v>
          </cell>
          <cell r="O580">
            <v>45902</v>
          </cell>
          <cell r="P580" t="str">
            <v>Not started</v>
          </cell>
          <cell r="Q580" t="str">
            <v>{"gri":["303-4-a-iv_2018.2"]}</v>
          </cell>
          <cell r="R580" t="str">
            <v>Water</v>
          </cell>
          <cell r="W580" t="str">
            <v>Discharges: Total Group</v>
          </cell>
          <cell r="X580" t="str">
            <v>{"PGM":[]}</v>
          </cell>
          <cell r="Y580" t="str">
            <v>CONNECTED</v>
          </cell>
          <cell r="Z580" t="str">
            <v>Data Collection (PGM) (2024)</v>
          </cell>
          <cell r="AA580" t="str">
            <v>Consumption - Water Stressed Sites (Connected Metrics)</v>
          </cell>
        </row>
        <row r="581">
          <cell r="A581" t="str">
            <v>M386BU_Anglo American Platinum Managed Operations</v>
          </cell>
          <cell r="B581" t="str">
            <v>M386</v>
          </cell>
          <cell r="C581" t="str">
            <v>BU_Anglo American Platinum Managed Operations</v>
          </cell>
          <cell r="D581">
            <v>2024</v>
          </cell>
          <cell r="E581" t="str">
            <v>Annual</v>
          </cell>
          <cell r="F581" t="str">
            <v>Discharges: Total Group - Ground water Total ICMM (Low)</v>
          </cell>
          <cell r="H581" t="str">
            <v>NUMBER</v>
          </cell>
          <cell r="I581" t="str">
            <v>Megaliters (ML)</v>
          </cell>
          <cell r="J581" t="str">
            <v>BU</v>
          </cell>
          <cell r="K581" t="str">
            <v>Anglo American Platinum Managed Operations</v>
          </cell>
          <cell r="L581" t="str">
            <v>HERMIEN OBERHOLZER</v>
          </cell>
          <cell r="M581" t="str">
            <v>HERMIEN OBERHOLZER</v>
          </cell>
          <cell r="N581">
            <v>45675</v>
          </cell>
          <cell r="O581">
            <v>45902</v>
          </cell>
          <cell r="P581" t="str">
            <v>Not started</v>
          </cell>
          <cell r="Q581" t="str">
            <v>{"gri":["303-4-a-ii_2018.2"]}</v>
          </cell>
          <cell r="R581" t="str">
            <v>Water</v>
          </cell>
          <cell r="W581" t="str">
            <v>Discharges: Total Group</v>
          </cell>
          <cell r="X581" t="str">
            <v>{"PGM":[]}</v>
          </cell>
          <cell r="Y581" t="str">
            <v>CONNECTED</v>
          </cell>
          <cell r="Z581" t="str">
            <v>Data Collection (PGM) (2024)</v>
          </cell>
          <cell r="AA581" t="str">
            <v>Consumption - Water Stressed Sites (Connected Metrics)</v>
          </cell>
        </row>
        <row r="582">
          <cell r="A582" t="str">
            <v>M387BU_Anglo American Platinum Managed Operations</v>
          </cell>
          <cell r="B582" t="str">
            <v>M387</v>
          </cell>
          <cell r="C582" t="str">
            <v>BU_Anglo American Platinum Managed Operations</v>
          </cell>
          <cell r="D582">
            <v>2024</v>
          </cell>
          <cell r="E582" t="str">
            <v>Annual</v>
          </cell>
          <cell r="F582" t="str">
            <v>Discharges: Total Group - Surface water Total ICMM (Low)</v>
          </cell>
          <cell r="H582" t="str">
            <v>NUMBER</v>
          </cell>
          <cell r="I582" t="str">
            <v>Megaliters (ML)</v>
          </cell>
          <cell r="J582" t="str">
            <v>BU</v>
          </cell>
          <cell r="K582" t="str">
            <v>Anglo American Platinum Managed Operations</v>
          </cell>
          <cell r="L582" t="str">
            <v>HERMIEN OBERHOLZER</v>
          </cell>
          <cell r="M582" t="str">
            <v>HERMIEN OBERHOLZER</v>
          </cell>
          <cell r="N582">
            <v>45675</v>
          </cell>
          <cell r="O582">
            <v>45902</v>
          </cell>
          <cell r="P582" t="str">
            <v>Not started</v>
          </cell>
          <cell r="Q582" t="str">
            <v>{"gri":["303-4-a-i_2018.2"]}</v>
          </cell>
          <cell r="R582" t="str">
            <v>Water</v>
          </cell>
          <cell r="W582" t="str">
            <v>Discharges: Total Group</v>
          </cell>
          <cell r="X582" t="str">
            <v>{"PGM":[]}</v>
          </cell>
          <cell r="Y582" t="str">
            <v>CONNECTED</v>
          </cell>
          <cell r="Z582" t="str">
            <v>Data Collection (PGM) (2024)</v>
          </cell>
          <cell r="AA582" t="str">
            <v>Consumption - Water Stressed Sites (Connected Metrics)</v>
          </cell>
        </row>
        <row r="583">
          <cell r="A583" t="str">
            <v>M388BU_Anglo American Platinum Managed Operations</v>
          </cell>
          <cell r="B583" t="str">
            <v>M388</v>
          </cell>
          <cell r="C583" t="str">
            <v>BU_Anglo American Platinum Managed Operations</v>
          </cell>
          <cell r="D583">
            <v>2024</v>
          </cell>
          <cell r="E583" t="str">
            <v>Annual</v>
          </cell>
          <cell r="F583" t="str">
            <v>Discharges: Total Group - Supply to third-party water Total ICMM (High)</v>
          </cell>
          <cell r="H583" t="str">
            <v>NUMBER</v>
          </cell>
          <cell r="I583" t="str">
            <v>Megaliters (ML)</v>
          </cell>
          <cell r="J583" t="str">
            <v>BU</v>
          </cell>
          <cell r="K583" t="str">
            <v>Anglo American Platinum Managed Operations</v>
          </cell>
          <cell r="L583" t="str">
            <v>HERMIEN OBERHOLZER</v>
          </cell>
          <cell r="M583" t="str">
            <v>HERMIEN OBERHOLZER</v>
          </cell>
          <cell r="N583">
            <v>45675</v>
          </cell>
          <cell r="O583">
            <v>45902</v>
          </cell>
          <cell r="P583" t="str">
            <v>Not started</v>
          </cell>
          <cell r="Q583" t="str">
            <v>{"gri":["303-4-a-iv_2018.2"]}</v>
          </cell>
          <cell r="R583" t="str">
            <v>Water</v>
          </cell>
          <cell r="W583" t="str">
            <v>Discharges: Total Group</v>
          </cell>
          <cell r="X583" t="str">
            <v>{"PGM":[]}</v>
          </cell>
          <cell r="Y583" t="str">
            <v>CONNECTED</v>
          </cell>
          <cell r="Z583" t="str">
            <v>Data Collection (PGM) (2024)</v>
          </cell>
          <cell r="AA583" t="str">
            <v>Consumption - Water Stressed Sites (Connected Metrics)</v>
          </cell>
        </row>
        <row r="584">
          <cell r="A584" t="str">
            <v>M394BU_Anglo American Platinum Managed Operations</v>
          </cell>
          <cell r="B584" t="str">
            <v>M394</v>
          </cell>
          <cell r="C584" t="str">
            <v>BU_Anglo American Platinum Managed Operations</v>
          </cell>
          <cell r="D584">
            <v>2024</v>
          </cell>
          <cell r="E584" t="str">
            <v>Annual</v>
          </cell>
          <cell r="F584" t="str">
            <v>Discharges: Total Water Stressed Sites - Ground water Total ICMM</v>
          </cell>
          <cell r="H584" t="str">
            <v>NUMBER</v>
          </cell>
          <cell r="I584" t="str">
            <v>Liters (L)</v>
          </cell>
          <cell r="J584" t="str">
            <v>BU</v>
          </cell>
          <cell r="K584" t="str">
            <v>Anglo American Platinum Managed Operations</v>
          </cell>
          <cell r="L584" t="str">
            <v>HERMIEN OBERHOLZER</v>
          </cell>
          <cell r="M584" t="str">
            <v>HERMIEN OBERHOLZER</v>
          </cell>
          <cell r="N584">
            <v>45675</v>
          </cell>
          <cell r="O584">
            <v>45902</v>
          </cell>
          <cell r="P584" t="str">
            <v>Not started</v>
          </cell>
          <cell r="Q584" t="str">
            <v>{"gri":["303-4-a-ii_2018.2"]}</v>
          </cell>
          <cell r="R584" t="str">
            <v>Water</v>
          </cell>
          <cell r="W584" t="str">
            <v>Discharges: Total Water Stressed Sites</v>
          </cell>
          <cell r="X584" t="str">
            <v>{"PGM":[]}</v>
          </cell>
          <cell r="Y584" t="str">
            <v>CONNECTED</v>
          </cell>
          <cell r="Z584" t="str">
            <v>Data Collection (PGM) (2024)</v>
          </cell>
          <cell r="AA584" t="str">
            <v>Consumption - Water Stressed Sites (Connected Metrics)</v>
          </cell>
        </row>
        <row r="585">
          <cell r="A585" t="str">
            <v>M398BU_Anglo American Platinum Managed Operations</v>
          </cell>
          <cell r="B585" t="str">
            <v>M398</v>
          </cell>
          <cell r="C585" t="str">
            <v>BU_Anglo American Platinum Managed Operations</v>
          </cell>
          <cell r="D585">
            <v>2024</v>
          </cell>
          <cell r="E585" t="str">
            <v>Annual</v>
          </cell>
          <cell r="F585" t="str">
            <v>Discharges: Total Water Stressed Sites - Ground water Low ICMM</v>
          </cell>
          <cell r="H585" t="str">
            <v>NUMBER</v>
          </cell>
          <cell r="I585" t="str">
            <v>Liters (L)</v>
          </cell>
          <cell r="J585" t="str">
            <v>BU</v>
          </cell>
          <cell r="K585" t="str">
            <v>Anglo American Platinum Managed Operations</v>
          </cell>
          <cell r="L585" t="str">
            <v>HERMIEN OBERHOLZER</v>
          </cell>
          <cell r="M585" t="str">
            <v>HERMIEN OBERHOLZER</v>
          </cell>
          <cell r="N585">
            <v>45675</v>
          </cell>
          <cell r="O585">
            <v>45902</v>
          </cell>
          <cell r="P585" t="str">
            <v>Not started</v>
          </cell>
          <cell r="Q585" t="str">
            <v>{"gri":["303-4-a-ii_2018.2"]}</v>
          </cell>
          <cell r="R585" t="str">
            <v>Water</v>
          </cell>
          <cell r="W585" t="str">
            <v>Discharges: Total Water Stressed Sites</v>
          </cell>
          <cell r="X585" t="str">
            <v>{"PGM":[]}</v>
          </cell>
          <cell r="Y585" t="str">
            <v>CONNECTED</v>
          </cell>
          <cell r="Z585" t="str">
            <v>Data Collection (PGM) (2024)</v>
          </cell>
          <cell r="AA585" t="str">
            <v>Consumption - Water Stressed Sites (Connected Metrics)</v>
          </cell>
        </row>
        <row r="586">
          <cell r="A586" t="str">
            <v>M402BU_Anglo American Platinum Managed Operations</v>
          </cell>
          <cell r="B586" t="str">
            <v>M402</v>
          </cell>
          <cell r="C586" t="str">
            <v>BU_Anglo American Platinum Managed Operations</v>
          </cell>
          <cell r="D586">
            <v>2024</v>
          </cell>
          <cell r="E586" t="str">
            <v>Annual</v>
          </cell>
          <cell r="F586" t="str">
            <v>Discharges: Total Water Stressed Sites - Ground water High ICMM</v>
          </cell>
          <cell r="H586" t="str">
            <v>NUMBER</v>
          </cell>
          <cell r="I586" t="str">
            <v>Liters (L)</v>
          </cell>
          <cell r="J586" t="str">
            <v>BU</v>
          </cell>
          <cell r="K586" t="str">
            <v>Anglo American Platinum Managed Operations</v>
          </cell>
          <cell r="L586" t="str">
            <v>HERMIEN OBERHOLZER</v>
          </cell>
          <cell r="M586" t="str">
            <v>HERMIEN OBERHOLZER</v>
          </cell>
          <cell r="N586">
            <v>45675</v>
          </cell>
          <cell r="O586">
            <v>45902</v>
          </cell>
          <cell r="P586" t="str">
            <v>Not started</v>
          </cell>
          <cell r="Q586" t="str">
            <v>{"gri":["303-4-a-ii_2018.2"]}</v>
          </cell>
          <cell r="R586" t="str">
            <v>Water</v>
          </cell>
          <cell r="W586" t="str">
            <v>Discharges: Total Water Stressed Sites</v>
          </cell>
          <cell r="X586" t="str">
            <v>{"PGM":[]}</v>
          </cell>
          <cell r="Y586" t="str">
            <v>CONNECTED</v>
          </cell>
          <cell r="Z586" t="str">
            <v>Data Collection (PGM) (2024)</v>
          </cell>
          <cell r="AA586" t="str">
            <v>Consumption - Water Stressed Sites (Connected Metrics)</v>
          </cell>
        </row>
        <row r="587">
          <cell r="A587" t="str">
            <v>M397BU_Anglo American Platinum Managed Operations</v>
          </cell>
          <cell r="B587" t="str">
            <v>M397</v>
          </cell>
          <cell r="C587" t="str">
            <v>BU_Anglo American Platinum Managed Operations</v>
          </cell>
          <cell r="D587">
            <v>2024</v>
          </cell>
          <cell r="E587" t="str">
            <v>Annual</v>
          </cell>
          <cell r="F587" t="str">
            <v>Discharges: Total Water Stressed Sites - Seawater Low ICMM</v>
          </cell>
          <cell r="H587" t="str">
            <v>NUMBER</v>
          </cell>
          <cell r="I587" t="str">
            <v>Liters (L)</v>
          </cell>
          <cell r="J587" t="str">
            <v>BU</v>
          </cell>
          <cell r="K587" t="str">
            <v>Anglo American Platinum Managed Operations</v>
          </cell>
          <cell r="L587" t="str">
            <v>HERMIEN OBERHOLZER</v>
          </cell>
          <cell r="M587" t="str">
            <v>HERMIEN OBERHOLZER</v>
          </cell>
          <cell r="N587">
            <v>45675</v>
          </cell>
          <cell r="O587">
            <v>45902</v>
          </cell>
          <cell r="P587" t="str">
            <v>Not started</v>
          </cell>
          <cell r="Q587" t="str">
            <v>{"gri":["303-4-a-iii_2018.2"]}</v>
          </cell>
          <cell r="R587" t="str">
            <v>Water</v>
          </cell>
          <cell r="W587" t="str">
            <v>Discharges: Total Water Stressed Sites</v>
          </cell>
          <cell r="X587" t="str">
            <v>{"PGM":[]}</v>
          </cell>
          <cell r="Y587" t="str">
            <v>CONNECTED</v>
          </cell>
          <cell r="Z587" t="str">
            <v>Data Collection (PGM) (2024)</v>
          </cell>
          <cell r="AA587" t="str">
            <v>Consumption - Water Stressed Sites (Connected Metrics)</v>
          </cell>
        </row>
        <row r="588">
          <cell r="A588" t="str">
            <v>M400BU_Anglo American Platinum Managed Operations</v>
          </cell>
          <cell r="B588" t="str">
            <v>M400</v>
          </cell>
          <cell r="C588" t="str">
            <v>BU_Anglo American Platinum Managed Operations</v>
          </cell>
          <cell r="D588">
            <v>2024</v>
          </cell>
          <cell r="E588" t="str">
            <v>Annual</v>
          </cell>
          <cell r="F588" t="str">
            <v>Discharges: Total Water Stressed Sites - Supply to third-party water High ICMM</v>
          </cell>
          <cell r="H588" t="str">
            <v>NUMBER</v>
          </cell>
          <cell r="I588" t="str">
            <v>Liters (L)</v>
          </cell>
          <cell r="J588" t="str">
            <v>BU</v>
          </cell>
          <cell r="K588" t="str">
            <v>Anglo American Platinum Managed Operations</v>
          </cell>
          <cell r="L588" t="str">
            <v>HERMIEN OBERHOLZER</v>
          </cell>
          <cell r="M588" t="str">
            <v>HERMIEN OBERHOLZER</v>
          </cell>
          <cell r="N588">
            <v>45675</v>
          </cell>
          <cell r="O588">
            <v>45902</v>
          </cell>
          <cell r="P588" t="str">
            <v>Not started</v>
          </cell>
          <cell r="Q588" t="str">
            <v>{"gri":["303-4-a-iv_2018.2"]}</v>
          </cell>
          <cell r="R588" t="str">
            <v>Water</v>
          </cell>
          <cell r="W588" t="str">
            <v>Discharges: Total Water Stressed Sites</v>
          </cell>
          <cell r="X588" t="str">
            <v>{"PGM":[]}</v>
          </cell>
          <cell r="Y588" t="str">
            <v>CONNECTED</v>
          </cell>
          <cell r="Z588" t="str">
            <v>Data Collection (PGM) (2024)</v>
          </cell>
          <cell r="AA588" t="str">
            <v>Consumption - Water Stressed Sites (Connected Metrics)</v>
          </cell>
        </row>
        <row r="589">
          <cell r="A589" t="str">
            <v>M403BU_Anglo American Platinum Managed Operations</v>
          </cell>
          <cell r="B589" t="str">
            <v>M403</v>
          </cell>
          <cell r="C589" t="str">
            <v>BU_Anglo American Platinum Managed Operations</v>
          </cell>
          <cell r="D589">
            <v>2024</v>
          </cell>
          <cell r="E589" t="str">
            <v>Annual</v>
          </cell>
          <cell r="F589" t="str">
            <v>Discharges: Total Water Stressed Sites - Surface water High ICMM</v>
          </cell>
          <cell r="H589" t="str">
            <v>NUMBER</v>
          </cell>
          <cell r="I589" t="str">
            <v>Liters (L)</v>
          </cell>
          <cell r="J589" t="str">
            <v>BU</v>
          </cell>
          <cell r="K589" t="str">
            <v>Anglo American Platinum Managed Operations</v>
          </cell>
          <cell r="L589" t="str">
            <v>HERMIEN OBERHOLZER</v>
          </cell>
          <cell r="M589" t="str">
            <v>HERMIEN OBERHOLZER</v>
          </cell>
          <cell r="N589">
            <v>45675</v>
          </cell>
          <cell r="O589">
            <v>45902</v>
          </cell>
          <cell r="P589" t="str">
            <v>Not started</v>
          </cell>
          <cell r="Q589" t="str">
            <v>{"gri":["303-4-a-i_2018.2"]}</v>
          </cell>
          <cell r="R589" t="str">
            <v>Water</v>
          </cell>
          <cell r="W589" t="str">
            <v>Discharges: Total Water Stressed Sites</v>
          </cell>
          <cell r="X589" t="str">
            <v>{"PGM":[]}</v>
          </cell>
          <cell r="Y589" t="str">
            <v>CONNECTED</v>
          </cell>
          <cell r="Z589" t="str">
            <v>Data Collection (PGM) (2024)</v>
          </cell>
          <cell r="AA589" t="str">
            <v>Consumption - Water Stressed Sites (Connected Metrics)</v>
          </cell>
        </row>
        <row r="590">
          <cell r="A590" t="str">
            <v>M393BU_Anglo American Platinum Managed Operations</v>
          </cell>
          <cell r="B590" t="str">
            <v>M393</v>
          </cell>
          <cell r="C590" t="str">
            <v>BU_Anglo American Platinum Managed Operations</v>
          </cell>
          <cell r="D590">
            <v>2024</v>
          </cell>
          <cell r="E590" t="str">
            <v>Annual</v>
          </cell>
          <cell r="F590" t="str">
            <v>Discharges: Total Water Stressed Sites - Seawater Total ICMM</v>
          </cell>
          <cell r="H590" t="str">
            <v>NUMBER</v>
          </cell>
          <cell r="I590" t="str">
            <v>Liters (L)</v>
          </cell>
          <cell r="J590" t="str">
            <v>BU</v>
          </cell>
          <cell r="K590" t="str">
            <v>Anglo American Platinum Managed Operations</v>
          </cell>
          <cell r="L590" t="str">
            <v>HERMIEN OBERHOLZER</v>
          </cell>
          <cell r="M590" t="str">
            <v>HERMIEN OBERHOLZER</v>
          </cell>
          <cell r="N590">
            <v>45675</v>
          </cell>
          <cell r="O590">
            <v>45902</v>
          </cell>
          <cell r="P590" t="str">
            <v>Not started</v>
          </cell>
          <cell r="Q590" t="str">
            <v>{"gri":["303-4-a-iii_2018.2"]}</v>
          </cell>
          <cell r="R590" t="str">
            <v>Water</v>
          </cell>
          <cell r="W590" t="str">
            <v>Discharges: Total Water Stressed Sites</v>
          </cell>
          <cell r="X590" t="str">
            <v>{"PGM":[]}</v>
          </cell>
          <cell r="Y590" t="str">
            <v>CONNECTED</v>
          </cell>
          <cell r="Z590" t="str">
            <v>Data Collection (PGM) (2024)</v>
          </cell>
          <cell r="AA590" t="str">
            <v>Consumption - Water Stressed Sites (Connected Metrics)</v>
          </cell>
        </row>
        <row r="591">
          <cell r="A591" t="str">
            <v>M401BU_Anglo American Platinum Managed Operations</v>
          </cell>
          <cell r="B591" t="str">
            <v>M401</v>
          </cell>
          <cell r="C591" t="str">
            <v>BU_Anglo American Platinum Managed Operations</v>
          </cell>
          <cell r="D591">
            <v>2024</v>
          </cell>
          <cell r="E591" t="str">
            <v>Annual</v>
          </cell>
          <cell r="F591" t="str">
            <v>Discharges: Total Water Stressed Sites - Seawater HighICMM</v>
          </cell>
          <cell r="H591" t="str">
            <v>NUMBER</v>
          </cell>
          <cell r="I591" t="str">
            <v>Liters (L)</v>
          </cell>
          <cell r="J591" t="str">
            <v>BU</v>
          </cell>
          <cell r="K591" t="str">
            <v>Anglo American Platinum Managed Operations</v>
          </cell>
          <cell r="L591" t="str">
            <v>HERMIEN OBERHOLZER</v>
          </cell>
          <cell r="M591" t="str">
            <v>HERMIEN OBERHOLZER</v>
          </cell>
          <cell r="N591">
            <v>45675</v>
          </cell>
          <cell r="O591">
            <v>45902</v>
          </cell>
          <cell r="P591" t="str">
            <v>Not started</v>
          </cell>
          <cell r="Q591" t="str">
            <v>{"gri":["303-4-a-iii_2018.2"]}</v>
          </cell>
          <cell r="R591" t="str">
            <v>Water</v>
          </cell>
          <cell r="W591" t="str">
            <v>Discharges: Total Water Stressed Sites</v>
          </cell>
          <cell r="X591" t="str">
            <v>{"PGM":[]}</v>
          </cell>
          <cell r="Y591" t="str">
            <v>CONNECTED</v>
          </cell>
          <cell r="Z591" t="str">
            <v>Data Collection (PGM) (2024)</v>
          </cell>
          <cell r="AA591" t="str">
            <v>Consumption - Water Stressed Sites (Connected Metrics)</v>
          </cell>
        </row>
        <row r="592">
          <cell r="A592" t="str">
            <v>M395BU_Anglo American Platinum Managed Operations</v>
          </cell>
          <cell r="B592" t="str">
            <v>M395</v>
          </cell>
          <cell r="C592" t="str">
            <v>BU_Anglo American Platinum Managed Operations</v>
          </cell>
          <cell r="D592">
            <v>2024</v>
          </cell>
          <cell r="E592" t="str">
            <v>Annual</v>
          </cell>
          <cell r="F592" t="str">
            <v>Discharges: Total Water Stressed Sites - Surface water Total ICMM</v>
          </cell>
          <cell r="H592" t="str">
            <v>NUMBER</v>
          </cell>
          <cell r="I592" t="str">
            <v>Liters (L)</v>
          </cell>
          <cell r="J592" t="str">
            <v>BU</v>
          </cell>
          <cell r="K592" t="str">
            <v>Anglo American Platinum Managed Operations</v>
          </cell>
          <cell r="L592" t="str">
            <v>HERMIEN OBERHOLZER</v>
          </cell>
          <cell r="M592" t="str">
            <v>HERMIEN OBERHOLZER</v>
          </cell>
          <cell r="N592">
            <v>45675</v>
          </cell>
          <cell r="O592">
            <v>45902</v>
          </cell>
          <cell r="P592" t="str">
            <v>Not started</v>
          </cell>
          <cell r="Q592" t="str">
            <v>{"gri":["303-4-a-i_2018.2"]}</v>
          </cell>
          <cell r="R592" t="str">
            <v>Water</v>
          </cell>
          <cell r="W592" t="str">
            <v>Discharges: Total Water Stressed Sites</v>
          </cell>
          <cell r="X592" t="str">
            <v>{"PGM":[]}</v>
          </cell>
          <cell r="Y592" t="str">
            <v>CONNECTED</v>
          </cell>
          <cell r="Z592" t="str">
            <v>Data Collection (PGM) (2024)</v>
          </cell>
          <cell r="AA592" t="str">
            <v>Consumption - Water Stressed Sites (Connected Metrics)</v>
          </cell>
        </row>
        <row r="593">
          <cell r="A593" t="str">
            <v>M392BU_Anglo American Platinum Managed Operations</v>
          </cell>
          <cell r="B593" t="str">
            <v>M392</v>
          </cell>
          <cell r="C593" t="str">
            <v>BU_Anglo American Platinum Managed Operations</v>
          </cell>
          <cell r="D593">
            <v>2024</v>
          </cell>
          <cell r="E593" t="str">
            <v>Annual</v>
          </cell>
          <cell r="F593" t="str">
            <v>Discharges: Total Water Stressed Sites - Supply to third-party water Total ICMM</v>
          </cell>
          <cell r="H593" t="str">
            <v>NUMBER</v>
          </cell>
          <cell r="I593" t="str">
            <v>Liters (L)</v>
          </cell>
          <cell r="J593" t="str">
            <v>BU</v>
          </cell>
          <cell r="K593" t="str">
            <v>Anglo American Platinum Managed Operations</v>
          </cell>
          <cell r="L593" t="str">
            <v>HERMIEN OBERHOLZER</v>
          </cell>
          <cell r="M593" t="str">
            <v>HERMIEN OBERHOLZER</v>
          </cell>
          <cell r="N593">
            <v>45675</v>
          </cell>
          <cell r="O593">
            <v>45902</v>
          </cell>
          <cell r="P593" t="str">
            <v>Not started</v>
          </cell>
          <cell r="Q593" t="str">
            <v>{"gri":["303-4-a-iv_2018.2"]}</v>
          </cell>
          <cell r="R593" t="str">
            <v>Water</v>
          </cell>
          <cell r="W593" t="str">
            <v>Discharges: Total Water Stressed Sites</v>
          </cell>
          <cell r="X593" t="str">
            <v>{"PGM":[]}</v>
          </cell>
          <cell r="Y593" t="str">
            <v>CONNECTED</v>
          </cell>
          <cell r="Z593" t="str">
            <v>Data Collection (PGM) (2024)</v>
          </cell>
          <cell r="AA593" t="str">
            <v>Consumption - Water Stressed Sites (Connected Metrics)</v>
          </cell>
        </row>
        <row r="594">
          <cell r="A594" t="str">
            <v>M396BU_Anglo American Platinum Managed Operations</v>
          </cell>
          <cell r="B594" t="str">
            <v>M396</v>
          </cell>
          <cell r="C594" t="str">
            <v>BU_Anglo American Platinum Managed Operations</v>
          </cell>
          <cell r="D594">
            <v>2024</v>
          </cell>
          <cell r="E594" t="str">
            <v>Annual</v>
          </cell>
          <cell r="F594" t="str">
            <v>Discharges: Total Water Stressed Sites - Supply to third-party water Low ICMM</v>
          </cell>
          <cell r="H594" t="str">
            <v>NUMBER</v>
          </cell>
          <cell r="I594" t="str">
            <v>Liters (L)</v>
          </cell>
          <cell r="J594" t="str">
            <v>BU</v>
          </cell>
          <cell r="K594" t="str">
            <v>Anglo American Platinum Managed Operations</v>
          </cell>
          <cell r="L594" t="str">
            <v>HERMIEN OBERHOLZER</v>
          </cell>
          <cell r="M594" t="str">
            <v>HERMIEN OBERHOLZER</v>
          </cell>
          <cell r="N594">
            <v>45675</v>
          </cell>
          <cell r="O594">
            <v>45902</v>
          </cell>
          <cell r="P594" t="str">
            <v>Not started</v>
          </cell>
          <cell r="Q594" t="str">
            <v>{"gri":["303-4-a-iv_2018.2"]}</v>
          </cell>
          <cell r="R594" t="str">
            <v>Water</v>
          </cell>
          <cell r="W594" t="str">
            <v>Discharges: Total Water Stressed Sites</v>
          </cell>
          <cell r="X594" t="str">
            <v>{"PGM":[]}</v>
          </cell>
          <cell r="Y594" t="str">
            <v>CONNECTED</v>
          </cell>
          <cell r="Z594" t="str">
            <v>Data Collection (PGM) (2024)</v>
          </cell>
          <cell r="AA594" t="str">
            <v>Consumption - Water Stressed Sites (Connected Metrics)</v>
          </cell>
        </row>
        <row r="595">
          <cell r="A595" t="str">
            <v>M399BU_Anglo American Platinum Managed Operations</v>
          </cell>
          <cell r="B595" t="str">
            <v>M399</v>
          </cell>
          <cell r="C595" t="str">
            <v>BU_Anglo American Platinum Managed Operations</v>
          </cell>
          <cell r="D595">
            <v>2024</v>
          </cell>
          <cell r="E595" t="str">
            <v>Annual</v>
          </cell>
          <cell r="F595" t="str">
            <v>Discharges: Total Water Stressed Sites - Surface water Low ICMM</v>
          </cell>
          <cell r="H595" t="str">
            <v>NUMBER</v>
          </cell>
          <cell r="I595" t="str">
            <v>Liters (L)</v>
          </cell>
          <cell r="J595" t="str">
            <v>BU</v>
          </cell>
          <cell r="K595" t="str">
            <v>Anglo American Platinum Managed Operations</v>
          </cell>
          <cell r="L595" t="str">
            <v>HERMIEN OBERHOLZER</v>
          </cell>
          <cell r="M595" t="str">
            <v>HERMIEN OBERHOLZER</v>
          </cell>
          <cell r="N595">
            <v>45675</v>
          </cell>
          <cell r="O595">
            <v>45902</v>
          </cell>
          <cell r="P595" t="str">
            <v>Not started</v>
          </cell>
          <cell r="Q595" t="str">
            <v>{"gri":["303-4-a-i_2018.2"]}</v>
          </cell>
          <cell r="R595" t="str">
            <v>Water</v>
          </cell>
          <cell r="W595" t="str">
            <v>Discharges: Total Water Stressed Sites</v>
          </cell>
          <cell r="X595" t="str">
            <v>{"PGM":[]}</v>
          </cell>
          <cell r="Y595" t="str">
            <v>CONNECTED</v>
          </cell>
          <cell r="Z595" t="str">
            <v>Data Collection (PGM) (2024)</v>
          </cell>
          <cell r="AA595" t="str">
            <v>Consumption - Water Stressed Sites (Connected Metrics)</v>
          </cell>
        </row>
        <row r="596">
          <cell r="A596" t="str">
            <v>M342BU_Anglo American Platinum Managed Operations</v>
          </cell>
          <cell r="B596" t="str">
            <v>M342</v>
          </cell>
          <cell r="C596" t="str">
            <v>BU_Anglo American Platinum Managed Operations</v>
          </cell>
          <cell r="D596">
            <v>2024</v>
          </cell>
          <cell r="E596" t="str">
            <v>Annual</v>
          </cell>
          <cell r="F596" t="str">
            <v>Operational Water Withdrawals - Other managed water – High</v>
          </cell>
          <cell r="H596" t="str">
            <v>NUMBER</v>
          </cell>
          <cell r="I596" t="str">
            <v>Megaliters (ML)</v>
          </cell>
          <cell r="J596" t="str">
            <v>BU</v>
          </cell>
          <cell r="K596" t="str">
            <v>Anglo American Platinum Managed Operations</v>
          </cell>
          <cell r="L596" t="str">
            <v>HERMIEN OBERHOLZER</v>
          </cell>
          <cell r="M596" t="str">
            <v>HERMIEN OBERHOLZER</v>
          </cell>
          <cell r="N596">
            <v>45675</v>
          </cell>
          <cell r="O596">
            <v>45902</v>
          </cell>
          <cell r="P596" t="str">
            <v>Not started</v>
          </cell>
          <cell r="Q596" t="str">
            <v>{}</v>
          </cell>
          <cell r="R596" t="str">
            <v>Water</v>
          </cell>
          <cell r="W596" t="str">
            <v>Operational Water Withdrawals</v>
          </cell>
          <cell r="X596" t="str">
            <v>{"PGM":[]}</v>
          </cell>
          <cell r="Y596" t="str">
            <v>CONNECTED</v>
          </cell>
          <cell r="Z596" t="str">
            <v>Data Collection (PGM) (2024)</v>
          </cell>
          <cell r="AA596" t="str">
            <v>Consumption - Water Stressed Sites (Connected Metrics)</v>
          </cell>
        </row>
        <row r="597">
          <cell r="A597" t="str">
            <v>M357BU_Anglo American Platinum Managed Operations</v>
          </cell>
          <cell r="B597" t="str">
            <v>M357</v>
          </cell>
          <cell r="C597" t="str">
            <v>BU_Anglo American Platinum Managed Operations</v>
          </cell>
          <cell r="D597">
            <v>2024</v>
          </cell>
          <cell r="E597" t="str">
            <v>Annual</v>
          </cell>
          <cell r="F597" t="str">
            <v>Operational Water Withdrawals - Surface water (high quality ICMM)</v>
          </cell>
          <cell r="H597" t="str">
            <v>NUMBER</v>
          </cell>
          <cell r="I597" t="str">
            <v>Megaliters (ML)</v>
          </cell>
          <cell r="J597" t="str">
            <v>BU</v>
          </cell>
          <cell r="K597" t="str">
            <v>Anglo American Platinum Managed Operations</v>
          </cell>
          <cell r="L597" t="str">
            <v>HERMIEN OBERHOLZER</v>
          </cell>
          <cell r="M597" t="str">
            <v>HERMIEN OBERHOLZER</v>
          </cell>
          <cell r="N597">
            <v>45675</v>
          </cell>
          <cell r="O597">
            <v>45902</v>
          </cell>
          <cell r="P597" t="str">
            <v>Not started</v>
          </cell>
          <cell r="Q597" t="str">
            <v>{"gri":["303-3-a-ii_2018.2"]}</v>
          </cell>
          <cell r="R597" t="str">
            <v>Water</v>
          </cell>
          <cell r="W597" t="str">
            <v>Operational Water Withdrawals</v>
          </cell>
          <cell r="X597" t="str">
            <v>{"PGM":[]}</v>
          </cell>
          <cell r="Y597" t="str">
            <v>CONNECTED</v>
          </cell>
          <cell r="Z597" t="str">
            <v>Data Collection (PGM) (2024)</v>
          </cell>
          <cell r="AA597" t="str">
            <v>Consumption - Water Stressed Sites (Connected Metrics)</v>
          </cell>
        </row>
        <row r="598">
          <cell r="A598" t="str">
            <v>M341BU_Anglo American Platinum Managed Operations</v>
          </cell>
          <cell r="B598" t="str">
            <v>M341</v>
          </cell>
          <cell r="C598" t="str">
            <v>BU_Anglo American Platinum Managed Operations</v>
          </cell>
          <cell r="D598">
            <v>2024</v>
          </cell>
          <cell r="E598" t="str">
            <v>Annual</v>
          </cell>
          <cell r="F598" t="str">
            <v>Operational Water Withdrawals - Other managed water – Low</v>
          </cell>
          <cell r="H598" t="str">
            <v>NUMBER</v>
          </cell>
          <cell r="I598" t="str">
            <v>Megaliters (ML)</v>
          </cell>
          <cell r="J598" t="str">
            <v>BU</v>
          </cell>
          <cell r="K598" t="str">
            <v>Anglo American Platinum Managed Operations</v>
          </cell>
          <cell r="L598" t="str">
            <v>HERMIEN OBERHOLZER</v>
          </cell>
          <cell r="M598" t="str">
            <v>HERMIEN OBERHOLZER</v>
          </cell>
          <cell r="N598">
            <v>45675</v>
          </cell>
          <cell r="O598">
            <v>45902</v>
          </cell>
          <cell r="P598" t="str">
            <v>Not started</v>
          </cell>
          <cell r="Q598" t="str">
            <v>{}</v>
          </cell>
          <cell r="R598" t="str">
            <v>Water</v>
          </cell>
          <cell r="W598" t="str">
            <v>Operational Water Withdrawals</v>
          </cell>
          <cell r="X598" t="str">
            <v>{"PGM":[]}</v>
          </cell>
          <cell r="Y598" t="str">
            <v>CONNECTED</v>
          </cell>
          <cell r="Z598" t="str">
            <v>Data Collection (PGM) (2024)</v>
          </cell>
          <cell r="AA598" t="str">
            <v>Consumption - Water Stressed Sites (Connected Metrics)</v>
          </cell>
        </row>
        <row r="599">
          <cell r="A599" t="str">
            <v>M354BU_Anglo American Platinum Managed Operations</v>
          </cell>
          <cell r="B599" t="str">
            <v>M354</v>
          </cell>
          <cell r="C599" t="str">
            <v>BU_Anglo American Platinum Managed Operations</v>
          </cell>
          <cell r="D599">
            <v>2024</v>
          </cell>
          <cell r="E599" t="str">
            <v>Annual</v>
          </cell>
          <cell r="F599" t="str">
            <v>Operational Water Withdrawals - Total water (high quality ICMM)</v>
          </cell>
          <cell r="H599" t="str">
            <v>NUMBER</v>
          </cell>
          <cell r="I599" t="str">
            <v>Megaliters (ML)</v>
          </cell>
          <cell r="J599" t="str">
            <v>BU</v>
          </cell>
          <cell r="K599" t="str">
            <v>Anglo American Platinum Managed Operations</v>
          </cell>
          <cell r="L599" t="str">
            <v>HERMIEN OBERHOLZER</v>
          </cell>
          <cell r="M599" t="str">
            <v>HERMIEN OBERHOLZER</v>
          </cell>
          <cell r="N599">
            <v>45675</v>
          </cell>
          <cell r="O599">
            <v>45902</v>
          </cell>
          <cell r="P599" t="str">
            <v>Not started</v>
          </cell>
          <cell r="Q599" t="str">
            <v>{}</v>
          </cell>
          <cell r="R599" t="str">
            <v>Water</v>
          </cell>
          <cell r="W599" t="str">
            <v>Operational Water Withdrawals</v>
          </cell>
          <cell r="X599" t="str">
            <v>{"PGM":[]}</v>
          </cell>
          <cell r="Y599" t="str">
            <v>CONNECTED</v>
          </cell>
          <cell r="Z599" t="str">
            <v>Data Collection (PGM) (2024)</v>
          </cell>
          <cell r="AA599" t="str">
            <v>Consumption - Water Stressed Sites (Connected Metrics)</v>
          </cell>
        </row>
        <row r="600">
          <cell r="A600" t="str">
            <v>M349BU_Anglo American Platinum Managed Operations</v>
          </cell>
          <cell r="B600" t="str">
            <v>M349</v>
          </cell>
          <cell r="C600" t="str">
            <v>BU_Anglo American Platinum Managed Operations</v>
          </cell>
          <cell r="D600">
            <v>2024</v>
          </cell>
          <cell r="E600" t="str">
            <v>Annual</v>
          </cell>
          <cell r="F600" t="str">
            <v>Operational Water Withdrawals - Total water (low quality ICMM)</v>
          </cell>
          <cell r="H600" t="str">
            <v>NUMBER</v>
          </cell>
          <cell r="I600" t="str">
            <v>Megaliters (ML)</v>
          </cell>
          <cell r="J600" t="str">
            <v>BU</v>
          </cell>
          <cell r="K600" t="str">
            <v>Anglo American Platinum Managed Operations</v>
          </cell>
          <cell r="L600" t="str">
            <v>HERMIEN OBERHOLZER</v>
          </cell>
          <cell r="M600" t="str">
            <v>HERMIEN OBERHOLZER</v>
          </cell>
          <cell r="N600">
            <v>45675</v>
          </cell>
          <cell r="O600">
            <v>45902</v>
          </cell>
          <cell r="P600" t="str">
            <v>Not started</v>
          </cell>
          <cell r="Q600" t="str">
            <v>{}</v>
          </cell>
          <cell r="R600" t="str">
            <v>Water</v>
          </cell>
          <cell r="W600" t="str">
            <v>Operational Water Withdrawals</v>
          </cell>
          <cell r="X600" t="str">
            <v>{"PGM":[]}</v>
          </cell>
          <cell r="Y600" t="str">
            <v>CONNECTED</v>
          </cell>
          <cell r="Z600" t="str">
            <v>Data Collection (PGM) (2024)</v>
          </cell>
          <cell r="AA600" t="str">
            <v>Consumption - Water Stressed Sites (Connected Metrics)</v>
          </cell>
        </row>
        <row r="601">
          <cell r="A601" t="str">
            <v>M356BU_Anglo American Platinum Managed Operations</v>
          </cell>
          <cell r="B601" t="str">
            <v>M356</v>
          </cell>
          <cell r="C601" t="str">
            <v>BU_Anglo American Platinum Managed Operations</v>
          </cell>
          <cell r="D601">
            <v>2024</v>
          </cell>
          <cell r="E601" t="str">
            <v>Annual</v>
          </cell>
          <cell r="F601" t="str">
            <v>Operational Water Withdrawals - Ground water (high quality ICMM)</v>
          </cell>
          <cell r="H601" t="str">
            <v>NUMBER</v>
          </cell>
          <cell r="I601" t="str">
            <v>Megaliters (ML)</v>
          </cell>
          <cell r="J601" t="str">
            <v>BU</v>
          </cell>
          <cell r="K601" t="str">
            <v>Anglo American Platinum Managed Operations</v>
          </cell>
          <cell r="L601" t="str">
            <v>HERMIEN OBERHOLZER</v>
          </cell>
          <cell r="M601" t="str">
            <v>HERMIEN OBERHOLZER</v>
          </cell>
          <cell r="N601">
            <v>45675</v>
          </cell>
          <cell r="O601">
            <v>45902</v>
          </cell>
          <cell r="P601" t="str">
            <v>Not started</v>
          </cell>
          <cell r="Q601" t="str">
            <v>{"gri":["303-3-a-ii_2018.2"]}</v>
          </cell>
          <cell r="R601" t="str">
            <v>Water</v>
          </cell>
          <cell r="W601" t="str">
            <v>Operational Water Withdrawals</v>
          </cell>
          <cell r="X601" t="str">
            <v>{"PGM":[]}</v>
          </cell>
          <cell r="Y601" t="str">
            <v>CONNECTED</v>
          </cell>
          <cell r="Z601" t="str">
            <v>Data Collection (PGM) (2024)</v>
          </cell>
          <cell r="AA601" t="str">
            <v>Consumption - Water Stressed Sites (Connected Metrics)</v>
          </cell>
        </row>
        <row r="602">
          <cell r="A602" t="str">
            <v>M340BU_Anglo American Platinum Managed Operations</v>
          </cell>
          <cell r="B602" t="str">
            <v>M340</v>
          </cell>
          <cell r="C602" t="str">
            <v>BU_Anglo American Platinum Managed Operations</v>
          </cell>
          <cell r="D602">
            <v>2024</v>
          </cell>
          <cell r="E602" t="str">
            <v>Annual</v>
          </cell>
          <cell r="F602" t="str">
            <v>Operational Water Withdrawals - Operational efficiency (re-use/recycle)</v>
          </cell>
          <cell r="H602" t="str">
            <v>NUMBER</v>
          </cell>
          <cell r="I602" t="str">
            <v>Megaliters (ML)</v>
          </cell>
          <cell r="J602" t="str">
            <v>BU</v>
          </cell>
          <cell r="K602" t="str">
            <v>Anglo American Platinum Managed Operations</v>
          </cell>
          <cell r="L602" t="str">
            <v>HERMIEN OBERHOLZER</v>
          </cell>
          <cell r="M602" t="str">
            <v>HERMIEN OBERHOLZER</v>
          </cell>
          <cell r="N602">
            <v>45675</v>
          </cell>
          <cell r="O602">
            <v>45902</v>
          </cell>
          <cell r="P602" t="str">
            <v>Not started</v>
          </cell>
          <cell r="Q602" t="str">
            <v>{}</v>
          </cell>
          <cell r="R602" t="str">
            <v>Water</v>
          </cell>
          <cell r="W602" t="str">
            <v>Operational Water Withdrawals</v>
          </cell>
          <cell r="X602" t="str">
            <v>{"PGM":[]}</v>
          </cell>
          <cell r="Y602" t="str">
            <v>CONNECTED</v>
          </cell>
          <cell r="Z602" t="str">
            <v>Data Collection (PGM) (2024)</v>
          </cell>
          <cell r="AA602" t="str">
            <v>Consumption - Water Stressed Sites (Connected Metrics)</v>
          </cell>
        </row>
        <row r="603">
          <cell r="A603" t="str">
            <v>M353BU_Anglo American Platinum Managed Operations</v>
          </cell>
          <cell r="B603" t="str">
            <v>M353</v>
          </cell>
          <cell r="C603" t="str">
            <v>BU_Anglo American Platinum Managed Operations</v>
          </cell>
          <cell r="D603">
            <v>2024</v>
          </cell>
          <cell r="E603" t="str">
            <v>Annual</v>
          </cell>
          <cell r="F603" t="str">
            <v>Operational Water Withdrawals - Surface water (low quality ICMM)</v>
          </cell>
          <cell r="H603" t="str">
            <v>NUMBER</v>
          </cell>
          <cell r="I603" t="str">
            <v>Megaliters (ML)</v>
          </cell>
          <cell r="J603" t="str">
            <v>BU</v>
          </cell>
          <cell r="K603" t="str">
            <v>Anglo American Platinum Managed Operations</v>
          </cell>
          <cell r="L603" t="str">
            <v>HERMIEN OBERHOLZER</v>
          </cell>
          <cell r="M603" t="str">
            <v>HERMIEN OBERHOLZER</v>
          </cell>
          <cell r="N603">
            <v>45675</v>
          </cell>
          <cell r="O603">
            <v>45902</v>
          </cell>
          <cell r="P603" t="str">
            <v>Not started</v>
          </cell>
          <cell r="Q603" t="str">
            <v>{"gri":["303-3-a-ii_2018.2"]}</v>
          </cell>
          <cell r="R603" t="str">
            <v>Water</v>
          </cell>
          <cell r="W603" t="str">
            <v>Operational Water Withdrawals</v>
          </cell>
          <cell r="X603" t="str">
            <v>{"PGM":[]}</v>
          </cell>
          <cell r="Y603" t="str">
            <v>CONNECTED</v>
          </cell>
          <cell r="Z603" t="str">
            <v>Data Collection (PGM) (2024)</v>
          </cell>
          <cell r="AA603" t="str">
            <v>Consumption - Water Stressed Sites (Connected Metrics)</v>
          </cell>
        </row>
        <row r="604">
          <cell r="A604" t="str">
            <v>M355BU_Anglo American Platinum Managed Operations</v>
          </cell>
          <cell r="B604" t="str">
            <v>M355</v>
          </cell>
          <cell r="C604" t="str">
            <v>BU_Anglo American Platinum Managed Operations</v>
          </cell>
          <cell r="D604">
            <v>2024</v>
          </cell>
          <cell r="E604" t="str">
            <v>Annual</v>
          </cell>
          <cell r="F604" t="str">
            <v>Operational Water Withdrawals - Third-party water (high quality ICMM)</v>
          </cell>
          <cell r="H604" t="str">
            <v>NUMBER</v>
          </cell>
          <cell r="I604" t="str">
            <v>Megaliters (ML)</v>
          </cell>
          <cell r="J604" t="str">
            <v>BU</v>
          </cell>
          <cell r="K604" t="str">
            <v>Anglo American Platinum Managed Operations</v>
          </cell>
          <cell r="L604" t="str">
            <v>HERMIEN OBERHOLZER</v>
          </cell>
          <cell r="M604" t="str">
            <v>HERMIEN OBERHOLZER</v>
          </cell>
          <cell r="N604">
            <v>45675</v>
          </cell>
          <cell r="O604">
            <v>45902</v>
          </cell>
          <cell r="P604" t="str">
            <v>Not started</v>
          </cell>
          <cell r="Q604" t="str">
            <v>{"gri":["303-3-a-v_2018.2"]}</v>
          </cell>
          <cell r="R604" t="str">
            <v>Water</v>
          </cell>
          <cell r="W604" t="str">
            <v>Operational Water Withdrawals</v>
          </cell>
          <cell r="X604" t="str">
            <v>{"PGM":[]}</v>
          </cell>
          <cell r="Y604" t="str">
            <v>CONNECTED</v>
          </cell>
          <cell r="Z604" t="str">
            <v>Data Collection (PGM) (2024)</v>
          </cell>
          <cell r="AA604" t="str">
            <v>Consumption - Water Stressed Sites (Connected Metrics)</v>
          </cell>
        </row>
        <row r="605">
          <cell r="A605" t="str">
            <v>M339BU_Anglo American Platinum Managed Operations</v>
          </cell>
          <cell r="B605" t="str">
            <v>M339</v>
          </cell>
          <cell r="C605" t="str">
            <v>BU_Anglo American Platinum Managed Operations</v>
          </cell>
          <cell r="D605">
            <v>2024</v>
          </cell>
          <cell r="E605" t="str">
            <v>Annual</v>
          </cell>
          <cell r="F605" t="str">
            <v>Operational Water Withdrawals - Operational water use</v>
          </cell>
          <cell r="H605" t="str">
            <v>NUMBER</v>
          </cell>
          <cell r="I605" t="str">
            <v>Megaliters (ML)</v>
          </cell>
          <cell r="J605" t="str">
            <v>BU</v>
          </cell>
          <cell r="K605" t="str">
            <v>Anglo American Platinum Managed Operations</v>
          </cell>
          <cell r="L605" t="str">
            <v>HERMIEN OBERHOLZER</v>
          </cell>
          <cell r="M605" t="str">
            <v>HERMIEN OBERHOLZER</v>
          </cell>
          <cell r="N605">
            <v>45675</v>
          </cell>
          <cell r="O605">
            <v>45902</v>
          </cell>
          <cell r="P605" t="str">
            <v>Not started</v>
          </cell>
          <cell r="Q605" t="str">
            <v>{}</v>
          </cell>
          <cell r="R605" t="str">
            <v>Water</v>
          </cell>
          <cell r="W605" t="str">
            <v>Operational Water Withdrawals</v>
          </cell>
          <cell r="X605" t="str">
            <v>{"PGM":[]}</v>
          </cell>
          <cell r="Y605" t="str">
            <v>CONNECTED</v>
          </cell>
          <cell r="Z605" t="str">
            <v>Data Collection (PGM) (2024)</v>
          </cell>
          <cell r="AA605" t="str">
            <v>Consumption - Water Stressed Sites (Connected Metrics)</v>
          </cell>
        </row>
        <row r="606">
          <cell r="A606" t="str">
            <v>M343BU_Anglo American Platinum Managed Operations</v>
          </cell>
          <cell r="B606" t="str">
            <v>M343</v>
          </cell>
          <cell r="C606" t="str">
            <v>BU_Anglo American Platinum Managed Operations</v>
          </cell>
          <cell r="D606">
            <v>2024</v>
          </cell>
          <cell r="E606" t="str">
            <v>Annual</v>
          </cell>
          <cell r="F606" t="str">
            <v>Operational Water Withdrawals - Other managed water – total</v>
          </cell>
          <cell r="H606" t="str">
            <v>NUMBER</v>
          </cell>
          <cell r="I606" t="str">
            <v>Megaliters (ML)</v>
          </cell>
          <cell r="J606" t="str">
            <v>BU</v>
          </cell>
          <cell r="K606" t="str">
            <v>Anglo American Platinum Managed Operations</v>
          </cell>
          <cell r="L606" t="str">
            <v>HERMIEN OBERHOLZER</v>
          </cell>
          <cell r="M606" t="str">
            <v>HERMIEN OBERHOLZER</v>
          </cell>
          <cell r="N606">
            <v>45675</v>
          </cell>
          <cell r="O606">
            <v>45902</v>
          </cell>
          <cell r="P606" t="str">
            <v>Not started</v>
          </cell>
          <cell r="Q606" t="str">
            <v>{}</v>
          </cell>
          <cell r="R606" t="str">
            <v>Water</v>
          </cell>
          <cell r="W606" t="str">
            <v>Operational Water Withdrawals</v>
          </cell>
          <cell r="X606" t="str">
            <v>{"PGM":[]}</v>
          </cell>
          <cell r="Y606" t="str">
            <v>CONNECTED</v>
          </cell>
          <cell r="Z606" t="str">
            <v>Data Collection (PGM) (2024)</v>
          </cell>
          <cell r="AA606" t="str">
            <v>Consumption - Water Stressed Sites (Connected Metrics)</v>
          </cell>
        </row>
        <row r="607">
          <cell r="A607" t="str">
            <v>M351BU_Anglo American Platinum Managed Operations</v>
          </cell>
          <cell r="B607" t="str">
            <v>M351</v>
          </cell>
          <cell r="C607" t="str">
            <v>BU_Anglo American Platinum Managed Operations</v>
          </cell>
          <cell r="D607">
            <v>2024</v>
          </cell>
          <cell r="E607" t="str">
            <v>Annual</v>
          </cell>
          <cell r="F607" t="str">
            <v>Operational Water Withdrawals - Seawater (low quality ICMM)</v>
          </cell>
          <cell r="H607" t="str">
            <v>NUMBER</v>
          </cell>
          <cell r="I607" t="str">
            <v>Megaliters (ML)</v>
          </cell>
          <cell r="J607" t="str">
            <v>BU</v>
          </cell>
          <cell r="K607" t="str">
            <v>Anglo American Platinum Managed Operations</v>
          </cell>
          <cell r="L607" t="str">
            <v>HERMIEN OBERHOLZER</v>
          </cell>
          <cell r="M607" t="str">
            <v>HERMIEN OBERHOLZER</v>
          </cell>
          <cell r="N607">
            <v>45675</v>
          </cell>
          <cell r="O607">
            <v>45902</v>
          </cell>
          <cell r="P607" t="str">
            <v>Not started</v>
          </cell>
          <cell r="Q607" t="str">
            <v>{"gri":["303-3-a-ii_2018.2"]}</v>
          </cell>
          <cell r="R607" t="str">
            <v>Water</v>
          </cell>
          <cell r="W607" t="str">
            <v>Operational Water Withdrawals</v>
          </cell>
          <cell r="X607" t="str">
            <v>{"PGM":[]}</v>
          </cell>
          <cell r="Y607" t="str">
            <v>CONNECTED</v>
          </cell>
          <cell r="Z607" t="str">
            <v>Data Collection (PGM) (2024)</v>
          </cell>
          <cell r="AA607" t="str">
            <v>Consumption - Water Stressed Sites (Connected Metrics)</v>
          </cell>
        </row>
        <row r="608">
          <cell r="A608" t="str">
            <v>M348BU_Anglo American Platinum Managed Operations</v>
          </cell>
          <cell r="B608" t="str">
            <v>M348</v>
          </cell>
          <cell r="C608" t="str">
            <v>BU_Anglo American Platinum Managed Operations</v>
          </cell>
          <cell r="D608">
            <v>2024</v>
          </cell>
          <cell r="E608" t="str">
            <v>Annual</v>
          </cell>
          <cell r="F608" t="str">
            <v>Operational Water Withdrawals - Surface water Total ICMM</v>
          </cell>
          <cell r="H608" t="str">
            <v>NUMBER</v>
          </cell>
          <cell r="I608" t="str">
            <v>Megaliters (ML)</v>
          </cell>
          <cell r="J608" t="str">
            <v>BU</v>
          </cell>
          <cell r="K608" t="str">
            <v>Anglo American Platinum Managed Operations</v>
          </cell>
          <cell r="L608" t="str">
            <v>HERMIEN OBERHOLZER</v>
          </cell>
          <cell r="M608" t="str">
            <v>HERMIEN OBERHOLZER</v>
          </cell>
          <cell r="N608">
            <v>45675</v>
          </cell>
          <cell r="O608">
            <v>45902</v>
          </cell>
          <cell r="P608" t="str">
            <v>Not started</v>
          </cell>
          <cell r="Q608" t="str">
            <v>{"gri":["303-3-a-ii_2018.2"]}</v>
          </cell>
          <cell r="R608" t="str">
            <v>Water</v>
          </cell>
          <cell r="W608" t="str">
            <v>Operational Water Withdrawals</v>
          </cell>
          <cell r="X608" t="str">
            <v>{"PGM":[]}</v>
          </cell>
          <cell r="Y608" t="str">
            <v>CONNECTED</v>
          </cell>
          <cell r="Z608" t="str">
            <v>Data Collection (PGM) (2024)</v>
          </cell>
          <cell r="AA608" t="str">
            <v>Consumption - Water Stressed Sites (Connected Metrics)</v>
          </cell>
        </row>
        <row r="609">
          <cell r="A609" t="str">
            <v>M345BU_Anglo American Platinum Managed Operations</v>
          </cell>
          <cell r="B609" t="str">
            <v>M345</v>
          </cell>
          <cell r="C609" t="str">
            <v>BU_Anglo American Platinum Managed Operations</v>
          </cell>
          <cell r="D609">
            <v>2024</v>
          </cell>
          <cell r="E609" t="str">
            <v>Annual</v>
          </cell>
          <cell r="F609" t="str">
            <v>Operational Water Withdrawals - Third-party water Total ICMM</v>
          </cell>
          <cell r="H609" t="str">
            <v>NUMBER</v>
          </cell>
          <cell r="I609" t="str">
            <v>Megaliters (ML)</v>
          </cell>
          <cell r="J609" t="str">
            <v>BU</v>
          </cell>
          <cell r="K609" t="str">
            <v>Anglo American Platinum Managed Operations</v>
          </cell>
          <cell r="L609" t="str">
            <v>HERMIEN OBERHOLZER</v>
          </cell>
          <cell r="M609" t="str">
            <v>HERMIEN OBERHOLZER</v>
          </cell>
          <cell r="N609">
            <v>45675</v>
          </cell>
          <cell r="O609">
            <v>45902</v>
          </cell>
          <cell r="P609" t="str">
            <v>Not started</v>
          </cell>
          <cell r="Q609" t="str">
            <v>{"gri":["303-3-a-v_2018.2"]}</v>
          </cell>
          <cell r="R609" t="str">
            <v>Water</v>
          </cell>
          <cell r="W609" t="str">
            <v>Operational Water Withdrawals</v>
          </cell>
          <cell r="X609" t="str">
            <v>{"PGM":[]}</v>
          </cell>
          <cell r="Y609" t="str">
            <v>CONNECTED</v>
          </cell>
          <cell r="Z609" t="str">
            <v>Data Collection (PGM) (2024)</v>
          </cell>
          <cell r="AA609" t="str">
            <v>Consumption - Water Stressed Sites (Connected Metrics)</v>
          </cell>
        </row>
        <row r="610">
          <cell r="A610" t="str">
            <v>M352BU_Anglo American Platinum Managed Operations</v>
          </cell>
          <cell r="B610" t="str">
            <v>M352</v>
          </cell>
          <cell r="C610" t="str">
            <v>BU_Anglo American Platinum Managed Operations</v>
          </cell>
          <cell r="D610">
            <v>2024</v>
          </cell>
          <cell r="E610" t="str">
            <v>Annual</v>
          </cell>
          <cell r="F610" t="str">
            <v>Operational Water Withdrawals - Ground water (low quality ICMM)</v>
          </cell>
          <cell r="H610" t="str">
            <v>NUMBER</v>
          </cell>
          <cell r="I610" t="str">
            <v>Megaliters (ML)</v>
          </cell>
          <cell r="J610" t="str">
            <v>BU</v>
          </cell>
          <cell r="K610" t="str">
            <v>Anglo American Platinum Managed Operations</v>
          </cell>
          <cell r="L610" t="str">
            <v>HERMIEN OBERHOLZER</v>
          </cell>
          <cell r="M610" t="str">
            <v>HERMIEN OBERHOLZER</v>
          </cell>
          <cell r="N610">
            <v>45675</v>
          </cell>
          <cell r="O610">
            <v>45902</v>
          </cell>
          <cell r="P610" t="str">
            <v>Not started</v>
          </cell>
          <cell r="Q610" t="str">
            <v>{"gri":["303-3-a-ii_2018.2"]}</v>
          </cell>
          <cell r="R610" t="str">
            <v>Water</v>
          </cell>
          <cell r="W610" t="str">
            <v>Operational Water Withdrawals</v>
          </cell>
          <cell r="X610" t="str">
            <v>{"PGM":[]}</v>
          </cell>
          <cell r="Y610" t="str">
            <v>CONNECTED</v>
          </cell>
          <cell r="Z610" t="str">
            <v>Data Collection (PGM) (2024)</v>
          </cell>
          <cell r="AA610" t="str">
            <v>Consumption - Water Stressed Sites (Connected Metrics)</v>
          </cell>
        </row>
        <row r="611">
          <cell r="A611" t="str">
            <v>M344BU_Anglo American Platinum Managed Operations</v>
          </cell>
          <cell r="B611" t="str">
            <v>M344</v>
          </cell>
          <cell r="C611" t="str">
            <v>BU_Anglo American Platinum Managed Operations</v>
          </cell>
          <cell r="D611">
            <v>2024</v>
          </cell>
          <cell r="E611" t="str">
            <v>Annual</v>
          </cell>
          <cell r="F611" t="str">
            <v>Operational Water Withdrawals - Total water withdrawals</v>
          </cell>
          <cell r="H611" t="str">
            <v>NUMBER</v>
          </cell>
          <cell r="I611" t="str">
            <v>Megaliters (ML)</v>
          </cell>
          <cell r="J611" t="str">
            <v>BU</v>
          </cell>
          <cell r="K611" t="str">
            <v>Anglo American Platinum Managed Operations</v>
          </cell>
          <cell r="L611" t="str">
            <v>HERMIEN OBERHOLZER</v>
          </cell>
          <cell r="M611" t="str">
            <v>HERMIEN OBERHOLZER</v>
          </cell>
          <cell r="N611">
            <v>45675</v>
          </cell>
          <cell r="O611">
            <v>45902</v>
          </cell>
          <cell r="P611" t="str">
            <v>Not started</v>
          </cell>
          <cell r="Q611" t="str">
            <v>{}</v>
          </cell>
          <cell r="R611" t="str">
            <v>Water</v>
          </cell>
          <cell r="W611" t="str">
            <v>Operational Water Withdrawals</v>
          </cell>
          <cell r="X611" t="str">
            <v>{"PGM":[]}</v>
          </cell>
          <cell r="Y611" t="str">
            <v>CONNECTED</v>
          </cell>
          <cell r="Z611" t="str">
            <v>Data Collection (PGM) (2024)</v>
          </cell>
          <cell r="AA611" t="str">
            <v>Consumption - Water Stressed Sites (Connected Metrics)</v>
          </cell>
        </row>
        <row r="612">
          <cell r="A612" t="str">
            <v>M338BU_Anglo American Platinum Managed Operations</v>
          </cell>
          <cell r="B612" t="str">
            <v>M338</v>
          </cell>
          <cell r="C612" t="str">
            <v>BU_Anglo American Platinum Managed Operations</v>
          </cell>
          <cell r="D612">
            <v>2024</v>
          </cell>
          <cell r="E612" t="str">
            <v>Annual</v>
          </cell>
          <cell r="F612" t="str">
            <v>Operational Water Withdrawals - Change in storage</v>
          </cell>
          <cell r="H612" t="str">
            <v>NUMBER</v>
          </cell>
          <cell r="I612" t="str">
            <v>Megaliters (ML)</v>
          </cell>
          <cell r="J612" t="str">
            <v>BU</v>
          </cell>
          <cell r="K612" t="str">
            <v>Anglo American Platinum Managed Operations</v>
          </cell>
          <cell r="L612" t="str">
            <v>HERMIEN OBERHOLZER</v>
          </cell>
          <cell r="M612" t="str">
            <v>HERMIEN OBERHOLZER</v>
          </cell>
          <cell r="N612">
            <v>45675</v>
          </cell>
          <cell r="O612">
            <v>45902</v>
          </cell>
          <cell r="P612" t="str">
            <v>Not started</v>
          </cell>
          <cell r="Q612" t="str">
            <v>{}</v>
          </cell>
          <cell r="R612" t="str">
            <v>Water</v>
          </cell>
          <cell r="W612" t="str">
            <v>Operational Water Withdrawals</v>
          </cell>
          <cell r="X612" t="str">
            <v>{"PGM":[]}</v>
          </cell>
          <cell r="Y612" t="str">
            <v>CONNECTED</v>
          </cell>
          <cell r="Z612" t="str">
            <v>Data Collection (PGM) (2024)</v>
          </cell>
          <cell r="AA612" t="str">
            <v>Consumption - Water Stressed Sites (Connected Metrics)</v>
          </cell>
        </row>
        <row r="613">
          <cell r="A613" t="str">
            <v>M347BU_Anglo American Platinum Managed Operations</v>
          </cell>
          <cell r="B613" t="str">
            <v>M347</v>
          </cell>
          <cell r="C613" t="str">
            <v>BU_Anglo American Platinum Managed Operations</v>
          </cell>
          <cell r="D613">
            <v>2024</v>
          </cell>
          <cell r="E613" t="str">
            <v>Annual</v>
          </cell>
          <cell r="F613" t="str">
            <v>Operational Water Withdrawals - Ground water Total ICMM</v>
          </cell>
          <cell r="H613" t="str">
            <v>NUMBER</v>
          </cell>
          <cell r="I613" t="str">
            <v>Megaliters (ML)</v>
          </cell>
          <cell r="J613" t="str">
            <v>BU</v>
          </cell>
          <cell r="K613" t="str">
            <v>Anglo American Platinum Managed Operations</v>
          </cell>
          <cell r="L613" t="str">
            <v>HERMIEN OBERHOLZER</v>
          </cell>
          <cell r="M613" t="str">
            <v>HERMIEN OBERHOLZER</v>
          </cell>
          <cell r="N613">
            <v>45675</v>
          </cell>
          <cell r="O613">
            <v>45902</v>
          </cell>
          <cell r="P613" t="str">
            <v>Not started</v>
          </cell>
          <cell r="Q613" t="str">
            <v>{"gri":["303-3-a-ii_2018.2"]}</v>
          </cell>
          <cell r="R613" t="str">
            <v>Water</v>
          </cell>
          <cell r="W613" t="str">
            <v>Operational Water Withdrawals</v>
          </cell>
          <cell r="X613" t="str">
            <v>{"PGM":[]}</v>
          </cell>
          <cell r="Y613" t="str">
            <v>CONNECTED</v>
          </cell>
          <cell r="Z613" t="str">
            <v>Data Collection (PGM) (2024)</v>
          </cell>
          <cell r="AA613" t="str">
            <v>Consumption - Water Stressed Sites (Connected Metrics)</v>
          </cell>
        </row>
        <row r="614">
          <cell r="A614" t="str">
            <v>M346BU_Anglo American Platinum Managed Operations</v>
          </cell>
          <cell r="B614" t="str">
            <v>M346</v>
          </cell>
          <cell r="C614" t="str">
            <v>BU_Anglo American Platinum Managed Operations</v>
          </cell>
          <cell r="D614">
            <v>2024</v>
          </cell>
          <cell r="E614" t="str">
            <v>Annual</v>
          </cell>
          <cell r="F614" t="str">
            <v>Operational Water Withdrawals - Seawater Total ICMM</v>
          </cell>
          <cell r="H614" t="str">
            <v>NUMBER</v>
          </cell>
          <cell r="I614" t="str">
            <v>Megaliters (ML)</v>
          </cell>
          <cell r="J614" t="str">
            <v>BU</v>
          </cell>
          <cell r="K614" t="str">
            <v>Anglo American Platinum Managed Operations</v>
          </cell>
          <cell r="L614" t="str">
            <v>HERMIEN OBERHOLZER</v>
          </cell>
          <cell r="M614" t="str">
            <v>HERMIEN OBERHOLZER</v>
          </cell>
          <cell r="N614">
            <v>45675</v>
          </cell>
          <cell r="O614">
            <v>45902</v>
          </cell>
          <cell r="P614" t="str">
            <v>Not started</v>
          </cell>
          <cell r="Q614" t="str">
            <v>{}</v>
          </cell>
          <cell r="R614" t="str">
            <v>Water</v>
          </cell>
          <cell r="W614" t="str">
            <v>Operational Water Withdrawals</v>
          </cell>
          <cell r="X614" t="str">
            <v>{"PGM":[]}</v>
          </cell>
          <cell r="Y614" t="str">
            <v>CONNECTED</v>
          </cell>
          <cell r="Z614" t="str">
            <v>Data Collection (PGM) (2024)</v>
          </cell>
          <cell r="AA614" t="str">
            <v>Consumption - Water Stressed Sites (Connected Metrics)</v>
          </cell>
        </row>
        <row r="615">
          <cell r="A615" t="str">
            <v>M350BU_Anglo American Platinum Managed Operations</v>
          </cell>
          <cell r="B615" t="str">
            <v>M350</v>
          </cell>
          <cell r="C615" t="str">
            <v>BU_Anglo American Platinum Managed Operations</v>
          </cell>
          <cell r="D615">
            <v>2024</v>
          </cell>
          <cell r="E615" t="str">
            <v>Annual</v>
          </cell>
          <cell r="F615" t="str">
            <v>Operational Water Withdrawals - Third-party water (low quality ICMM)</v>
          </cell>
          <cell r="H615" t="str">
            <v>NUMBER</v>
          </cell>
          <cell r="I615" t="str">
            <v>Megaliters (ML)</v>
          </cell>
          <cell r="J615" t="str">
            <v>BU</v>
          </cell>
          <cell r="K615" t="str">
            <v>Anglo American Platinum Managed Operations</v>
          </cell>
          <cell r="L615" t="str">
            <v>HERMIEN OBERHOLZER</v>
          </cell>
          <cell r="M615" t="str">
            <v>HERMIEN OBERHOLZER</v>
          </cell>
          <cell r="N615">
            <v>45675</v>
          </cell>
          <cell r="O615">
            <v>45902</v>
          </cell>
          <cell r="P615" t="str">
            <v>Not started</v>
          </cell>
          <cell r="Q615" t="str">
            <v>{"gri":["303-3-a-v_2018.2"]}</v>
          </cell>
          <cell r="R615" t="str">
            <v>Water</v>
          </cell>
          <cell r="W615" t="str">
            <v>Operational Water Withdrawals</v>
          </cell>
          <cell r="X615" t="str">
            <v>{"PGM":[]}</v>
          </cell>
          <cell r="Y615" t="str">
            <v>CONNECTED</v>
          </cell>
          <cell r="Z615" t="str">
            <v>Data Collection (PGM) (2024)</v>
          </cell>
          <cell r="AA615" t="str">
            <v>Consumption - Water Stressed Sites (Connected Metrics)</v>
          </cell>
        </row>
        <row r="616">
          <cell r="A616" t="str">
            <v>M337BU_Anglo American Platinum Managed Operations</v>
          </cell>
          <cell r="B616" t="str">
            <v>M337</v>
          </cell>
          <cell r="C616" t="str">
            <v>BU_Anglo American Platinum Managed Operations</v>
          </cell>
          <cell r="D616">
            <v>2024</v>
          </cell>
          <cell r="E616" t="str">
            <v>Annual</v>
          </cell>
          <cell r="F616" t="str">
            <v>Operational Water Withdrawals - Operational efficiency (re-use/recycle) % - Excluding Smelters and Twickenham</v>
          </cell>
          <cell r="H616" t="str">
            <v>PERCENT</v>
          </cell>
          <cell r="I616" t="str">
            <v>Percentage - percentage - (Percentage)</v>
          </cell>
          <cell r="J616" t="str">
            <v>BU</v>
          </cell>
          <cell r="K616" t="str">
            <v>Anglo American Platinum Managed Operations</v>
          </cell>
          <cell r="L616" t="str">
            <v>HERMIEN OBERHOLZER</v>
          </cell>
          <cell r="M616" t="str">
            <v>HERMIEN OBERHOLZER</v>
          </cell>
          <cell r="N616">
            <v>45675</v>
          </cell>
          <cell r="O616">
            <v>45902</v>
          </cell>
          <cell r="P616" t="str">
            <v>Not started</v>
          </cell>
          <cell r="Q616" t="str">
            <v>{}</v>
          </cell>
          <cell r="R616" t="str">
            <v>Water</v>
          </cell>
          <cell r="W616" t="str">
            <v>Operational Water Withdrawals</v>
          </cell>
          <cell r="X616" t="str">
            <v>{"PGM":[]}</v>
          </cell>
          <cell r="Y616" t="str">
            <v>CONNECTED</v>
          </cell>
          <cell r="Z616" t="str">
            <v>Data Collection (PGM) (2024)</v>
          </cell>
          <cell r="AA616" t="str">
            <v>Consumption - Water Stressed Sites (Connected Metrics)</v>
          </cell>
        </row>
        <row r="617">
          <cell r="A617" t="str">
            <v>M358BU_Anglo American Platinum Managed Operations</v>
          </cell>
          <cell r="B617" t="str">
            <v>M358</v>
          </cell>
          <cell r="C617" t="str">
            <v>BU_Anglo American Platinum Managed Operations</v>
          </cell>
          <cell r="D617">
            <v>2024</v>
          </cell>
          <cell r="E617" t="str">
            <v>Annual</v>
          </cell>
          <cell r="F617" t="str">
            <v>Operational Water Withdrawals: Water Stressed Sites - Operational efficiency (re-use/recycle) %</v>
          </cell>
          <cell r="H617" t="str">
            <v>PERCENT</v>
          </cell>
          <cell r="I617" t="str">
            <v>Percentage - percentage - (Percentage)</v>
          </cell>
          <cell r="J617" t="str">
            <v>BU</v>
          </cell>
          <cell r="K617" t="str">
            <v>Anglo American Platinum Managed Operations</v>
          </cell>
          <cell r="L617" t="str">
            <v>HERMIEN OBERHOLZER</v>
          </cell>
          <cell r="M617" t="str">
            <v>HERMIEN OBERHOLZER</v>
          </cell>
          <cell r="N617">
            <v>45675</v>
          </cell>
          <cell r="O617">
            <v>45902</v>
          </cell>
          <cell r="P617" t="str">
            <v>Not started</v>
          </cell>
          <cell r="Q617" t="str">
            <v>{}</v>
          </cell>
          <cell r="R617" t="str">
            <v>Water</v>
          </cell>
          <cell r="W617" t="str">
            <v>Operational Water Withdrawals: Water Stressed Sites</v>
          </cell>
          <cell r="X617" t="str">
            <v>{"PGM":[]}</v>
          </cell>
          <cell r="Y617" t="str">
            <v>CONNECTED</v>
          </cell>
          <cell r="Z617" t="str">
            <v>Data Collection (PGM) (2024)</v>
          </cell>
          <cell r="AA617" t="str">
            <v>Consumption - Water Stressed Sites (Connected Metrics)</v>
          </cell>
        </row>
        <row r="618">
          <cell r="A618" t="str">
            <v>M376BU_Anglo American Platinum Managed Operations</v>
          </cell>
          <cell r="B618" t="str">
            <v>M376</v>
          </cell>
          <cell r="C618" t="str">
            <v>BU_Anglo American Platinum Managed Operations</v>
          </cell>
          <cell r="D618">
            <v>2024</v>
          </cell>
          <cell r="E618" t="str">
            <v>Annual</v>
          </cell>
          <cell r="F618" t="str">
            <v>Operational Water Withdrawals: Water Stressed Sites - Third-party water (high quality ICMM)</v>
          </cell>
          <cell r="H618" t="str">
            <v>NUMBER</v>
          </cell>
          <cell r="I618" t="str">
            <v>Liters (L)</v>
          </cell>
          <cell r="J618" t="str">
            <v>BU</v>
          </cell>
          <cell r="K618" t="str">
            <v>Anglo American Platinum Managed Operations</v>
          </cell>
          <cell r="L618" t="str">
            <v>HERMIEN OBERHOLZER</v>
          </cell>
          <cell r="M618" t="str">
            <v>HERMIEN OBERHOLZER</v>
          </cell>
          <cell r="N618">
            <v>45675</v>
          </cell>
          <cell r="O618">
            <v>45902</v>
          </cell>
          <cell r="P618" t="str">
            <v>Not started</v>
          </cell>
          <cell r="Q618" t="str">
            <v>{"gri":["303-3-b-ii_2018.2"]}</v>
          </cell>
          <cell r="R618" t="str">
            <v>Water</v>
          </cell>
          <cell r="W618" t="str">
            <v>Operational Water Withdrawals: Water Stressed Sites</v>
          </cell>
          <cell r="X618" t="str">
            <v>{"PGM":[]}</v>
          </cell>
          <cell r="Y618" t="str">
            <v>CONNECTED</v>
          </cell>
          <cell r="Z618" t="str">
            <v>Data Collection (PGM) (2024)</v>
          </cell>
          <cell r="AA618" t="str">
            <v>Consumption - Water Stressed Sites (Connected Metrics)</v>
          </cell>
        </row>
        <row r="619">
          <cell r="A619" t="str">
            <v>M361BU_Anglo American Platinum Managed Operations</v>
          </cell>
          <cell r="B619" t="str">
            <v>M361</v>
          </cell>
          <cell r="C619" t="str">
            <v>BU_Anglo American Platinum Managed Operations</v>
          </cell>
          <cell r="D619">
            <v>2024</v>
          </cell>
          <cell r="E619" t="str">
            <v>Annual</v>
          </cell>
          <cell r="F619" t="str">
            <v>Operational Water Withdrawals: Water Stressed Sites - Operational efficiency (re-use/recycle)</v>
          </cell>
          <cell r="H619" t="str">
            <v>NUMBER</v>
          </cell>
          <cell r="I619" t="str">
            <v>Liters (L)</v>
          </cell>
          <cell r="J619" t="str">
            <v>BU</v>
          </cell>
          <cell r="K619" t="str">
            <v>Anglo American Platinum Managed Operations</v>
          </cell>
          <cell r="L619" t="str">
            <v>HERMIEN OBERHOLZER</v>
          </cell>
          <cell r="M619" t="str">
            <v>HERMIEN OBERHOLZER</v>
          </cell>
          <cell r="N619">
            <v>45675</v>
          </cell>
          <cell r="O619">
            <v>45902</v>
          </cell>
          <cell r="P619" t="str">
            <v>Not started</v>
          </cell>
          <cell r="Q619" t="str">
            <v>{}</v>
          </cell>
          <cell r="R619" t="str">
            <v>Water</v>
          </cell>
          <cell r="W619" t="str">
            <v>Operational Water Withdrawals: Water Stressed Sites</v>
          </cell>
          <cell r="X619" t="str">
            <v>{"PGM":[]}</v>
          </cell>
          <cell r="Y619" t="str">
            <v>CONNECTED</v>
          </cell>
          <cell r="Z619" t="str">
            <v>Data Collection (PGM) (2024)</v>
          </cell>
          <cell r="AA619" t="str">
            <v>Consumption - Water Stressed Sites (Connected Metrics)</v>
          </cell>
        </row>
        <row r="620">
          <cell r="A620" t="str">
            <v>M363BU_Anglo American Platinum Managed Operations</v>
          </cell>
          <cell r="B620" t="str">
            <v>M363</v>
          </cell>
          <cell r="C620" t="str">
            <v>BU_Anglo American Platinum Managed Operations</v>
          </cell>
          <cell r="D620">
            <v>2024</v>
          </cell>
          <cell r="E620" t="str">
            <v>Annual</v>
          </cell>
          <cell r="F620" t="str">
            <v>Operational Water Withdrawals: Water Stressed Sites - Other managed water – High</v>
          </cell>
          <cell r="H620" t="str">
            <v>NUMBER</v>
          </cell>
          <cell r="I620" t="str">
            <v>Liters (L)</v>
          </cell>
          <cell r="J620" t="str">
            <v>BU</v>
          </cell>
          <cell r="K620" t="str">
            <v>Anglo American Platinum Managed Operations</v>
          </cell>
          <cell r="L620" t="str">
            <v>HERMIEN OBERHOLZER</v>
          </cell>
          <cell r="M620" t="str">
            <v>HERMIEN OBERHOLZER</v>
          </cell>
          <cell r="N620">
            <v>45675</v>
          </cell>
          <cell r="O620">
            <v>45902</v>
          </cell>
          <cell r="P620" t="str">
            <v>Not started</v>
          </cell>
          <cell r="Q620" t="str">
            <v>{}</v>
          </cell>
          <cell r="R620" t="str">
            <v>Water</v>
          </cell>
          <cell r="W620" t="str">
            <v>Operational Water Withdrawals: Water Stressed Sites</v>
          </cell>
          <cell r="X620" t="str">
            <v>{"PGM":[]}</v>
          </cell>
          <cell r="Y620" t="str">
            <v>CONNECTED</v>
          </cell>
          <cell r="Z620" t="str">
            <v>Data Collection (PGM) (2024)</v>
          </cell>
          <cell r="AA620" t="str">
            <v>Consumption - Water Stressed Sites (Connected Metrics)</v>
          </cell>
        </row>
        <row r="621">
          <cell r="A621" t="str">
            <v>M375BU_Anglo American Platinum Managed Operations</v>
          </cell>
          <cell r="B621" t="str">
            <v>M375</v>
          </cell>
          <cell r="C621" t="str">
            <v>BU_Anglo American Platinum Managed Operations</v>
          </cell>
          <cell r="D621">
            <v>2024</v>
          </cell>
          <cell r="E621" t="str">
            <v>Annual</v>
          </cell>
          <cell r="F621" t="str">
            <v>Operational Water Withdrawals: Water Stressed Sites - Total water (high quality ICMM)</v>
          </cell>
          <cell r="H621" t="str">
            <v>NUMBER</v>
          </cell>
          <cell r="I621" t="str">
            <v>Liters (L)</v>
          </cell>
          <cell r="J621" t="str">
            <v>BU</v>
          </cell>
          <cell r="K621" t="str">
            <v>Anglo American Platinum Managed Operations</v>
          </cell>
          <cell r="L621" t="str">
            <v>HERMIEN OBERHOLZER</v>
          </cell>
          <cell r="M621" t="str">
            <v>HERMIEN OBERHOLZER</v>
          </cell>
          <cell r="N621">
            <v>45675</v>
          </cell>
          <cell r="O621">
            <v>45902</v>
          </cell>
          <cell r="P621" t="str">
            <v>Not started</v>
          </cell>
          <cell r="Q621" t="str">
            <v>{}</v>
          </cell>
          <cell r="R621" t="str">
            <v>Water</v>
          </cell>
          <cell r="W621" t="str">
            <v>Operational Water Withdrawals: Water Stressed Sites</v>
          </cell>
          <cell r="X621" t="str">
            <v>{"PGM":[]}</v>
          </cell>
          <cell r="Y621" t="str">
            <v>CONNECTED</v>
          </cell>
          <cell r="Z621" t="str">
            <v>Data Collection (PGM) (2024)</v>
          </cell>
          <cell r="AA621" t="str">
            <v>Consumption - Water Stressed Sites (Connected Metrics)</v>
          </cell>
        </row>
        <row r="622">
          <cell r="A622" t="str">
            <v>M369BU_Anglo American Platinum Managed Operations</v>
          </cell>
          <cell r="B622" t="str">
            <v>M369</v>
          </cell>
          <cell r="C622" t="str">
            <v>BU_Anglo American Platinum Managed Operations</v>
          </cell>
          <cell r="D622">
            <v>2024</v>
          </cell>
          <cell r="E622" t="str">
            <v>Annual</v>
          </cell>
          <cell r="F622" t="str">
            <v>Operational Water Withdrawals: Water Stressed Sites - Surface water Total ICMM</v>
          </cell>
          <cell r="H622" t="str">
            <v>NUMBER</v>
          </cell>
          <cell r="I622" t="str">
            <v>Liters (L)</v>
          </cell>
          <cell r="J622" t="str">
            <v>BU</v>
          </cell>
          <cell r="K622" t="str">
            <v>Anglo American Platinum Managed Operations</v>
          </cell>
          <cell r="L622" t="str">
            <v>HERMIEN OBERHOLZER</v>
          </cell>
          <cell r="M622" t="str">
            <v>HERMIEN OBERHOLZER</v>
          </cell>
          <cell r="N622">
            <v>45675</v>
          </cell>
          <cell r="O622">
            <v>45902</v>
          </cell>
          <cell r="P622" t="str">
            <v>Not started</v>
          </cell>
          <cell r="Q622" t="str">
            <v>{"gri":["303-3-b-ii_2018.2"]}</v>
          </cell>
          <cell r="R622" t="str">
            <v>Water</v>
          </cell>
          <cell r="W622" t="str">
            <v>Operational Water Withdrawals: Water Stressed Sites</v>
          </cell>
          <cell r="X622" t="str">
            <v>{"PGM":[]}</v>
          </cell>
          <cell r="Y622" t="str">
            <v>CONNECTED</v>
          </cell>
          <cell r="Z622" t="str">
            <v>Data Collection (PGM) (2024)</v>
          </cell>
          <cell r="AA622" t="str">
            <v>Consumption - Water Stressed Sites (Connected Metrics)</v>
          </cell>
        </row>
        <row r="623">
          <cell r="A623" t="str">
            <v>M372BU_Anglo American Platinum Managed Operations</v>
          </cell>
          <cell r="B623" t="str">
            <v>M372</v>
          </cell>
          <cell r="C623" t="str">
            <v>BU_Anglo American Platinum Managed Operations</v>
          </cell>
          <cell r="D623">
            <v>2024</v>
          </cell>
          <cell r="E623" t="str">
            <v>Annual</v>
          </cell>
          <cell r="F623" t="str">
            <v>Operational Water Withdrawals: Water Stressed Sites - Seawater (low quality ICMM)</v>
          </cell>
          <cell r="H623" t="str">
            <v>NUMBER</v>
          </cell>
          <cell r="I623" t="str">
            <v>Liters (L)</v>
          </cell>
          <cell r="J623" t="str">
            <v>BU</v>
          </cell>
          <cell r="K623" t="str">
            <v>Anglo American Platinum Managed Operations</v>
          </cell>
          <cell r="L623" t="str">
            <v>HERMIEN OBERHOLZER</v>
          </cell>
          <cell r="M623" t="str">
            <v>HERMIEN OBERHOLZER</v>
          </cell>
          <cell r="N623">
            <v>45675</v>
          </cell>
          <cell r="O623">
            <v>45902</v>
          </cell>
          <cell r="P623" t="str">
            <v>Not started</v>
          </cell>
          <cell r="Q623" t="str">
            <v>{"gri":["303-3-b-ii_2018.2"]}</v>
          </cell>
          <cell r="R623" t="str">
            <v>Water</v>
          </cell>
          <cell r="W623" t="str">
            <v>Operational Water Withdrawals: Water Stressed Sites</v>
          </cell>
          <cell r="X623" t="str">
            <v>{"PGM":[]}</v>
          </cell>
          <cell r="Y623" t="str">
            <v>CONNECTED</v>
          </cell>
          <cell r="Z623" t="str">
            <v>Data Collection (PGM) (2024)</v>
          </cell>
          <cell r="AA623" t="str">
            <v>Consumption - Water Stressed Sites (Connected Metrics)</v>
          </cell>
        </row>
        <row r="624">
          <cell r="A624" t="str">
            <v>M366BU_Anglo American Platinum Managed Operations</v>
          </cell>
          <cell r="B624" t="str">
            <v>M366</v>
          </cell>
          <cell r="C624" t="str">
            <v>BU_Anglo American Platinum Managed Operations</v>
          </cell>
          <cell r="D624">
            <v>2024</v>
          </cell>
          <cell r="E624" t="str">
            <v>Annual</v>
          </cell>
          <cell r="F624" t="str">
            <v>Operational Water Withdrawals: Water Stressed Sites - Third-party water Total ICMM</v>
          </cell>
          <cell r="H624" t="str">
            <v>NUMBER</v>
          </cell>
          <cell r="I624" t="str">
            <v>Liters (L)</v>
          </cell>
          <cell r="J624" t="str">
            <v>BU</v>
          </cell>
          <cell r="K624" t="str">
            <v>Anglo American Platinum Managed Operations</v>
          </cell>
          <cell r="L624" t="str">
            <v>HERMIEN OBERHOLZER</v>
          </cell>
          <cell r="M624" t="str">
            <v>HERMIEN OBERHOLZER</v>
          </cell>
          <cell r="N624">
            <v>45675</v>
          </cell>
          <cell r="O624">
            <v>45902</v>
          </cell>
          <cell r="P624" t="str">
            <v>Not started</v>
          </cell>
          <cell r="Q624" t="str">
            <v>{"gri":["303-3-b-v_2018.2"]}</v>
          </cell>
          <cell r="R624" t="str">
            <v>Water</v>
          </cell>
          <cell r="W624" t="str">
            <v>Operational Water Withdrawals: Water Stressed Sites</v>
          </cell>
          <cell r="X624" t="str">
            <v>{"PGM":[]}</v>
          </cell>
          <cell r="Y624" t="str">
            <v>CONNECTED</v>
          </cell>
          <cell r="Z624" t="str">
            <v>Data Collection (PGM) (2024)</v>
          </cell>
          <cell r="AA624" t="str">
            <v>Consumption - Water Stressed Sites (Connected Metrics)</v>
          </cell>
        </row>
        <row r="625">
          <cell r="A625" t="str">
            <v>M378BU_Anglo American Platinum Managed Operations</v>
          </cell>
          <cell r="B625" t="str">
            <v>M378</v>
          </cell>
          <cell r="C625" t="str">
            <v>BU_Anglo American Platinum Managed Operations</v>
          </cell>
          <cell r="D625">
            <v>2024</v>
          </cell>
          <cell r="E625" t="str">
            <v>Annual</v>
          </cell>
          <cell r="F625" t="str">
            <v>Operational Water Withdrawals: Water Stressed Sites - Surface water (high quality ICMM)</v>
          </cell>
          <cell r="H625" t="str">
            <v>NUMBER</v>
          </cell>
          <cell r="I625" t="str">
            <v>Liters (L)</v>
          </cell>
          <cell r="J625" t="str">
            <v>BU</v>
          </cell>
          <cell r="K625" t="str">
            <v>Anglo American Platinum Managed Operations</v>
          </cell>
          <cell r="L625" t="str">
            <v>HERMIEN OBERHOLZER</v>
          </cell>
          <cell r="M625" t="str">
            <v>HERMIEN OBERHOLZER</v>
          </cell>
          <cell r="N625">
            <v>45675</v>
          </cell>
          <cell r="O625">
            <v>45902</v>
          </cell>
          <cell r="P625" t="str">
            <v>Not started</v>
          </cell>
          <cell r="Q625" t="str">
            <v>{"gri":["303-3-b-ii_2018.2"]}</v>
          </cell>
          <cell r="R625" t="str">
            <v>Water</v>
          </cell>
          <cell r="W625" t="str">
            <v>Operational Water Withdrawals: Water Stressed Sites</v>
          </cell>
          <cell r="X625" t="str">
            <v>{"PGM":[]}</v>
          </cell>
          <cell r="Y625" t="str">
            <v>CONNECTED</v>
          </cell>
          <cell r="Z625" t="str">
            <v>Data Collection (PGM) (2024)</v>
          </cell>
          <cell r="AA625" t="str">
            <v>Consumption - Water Stressed Sites (Connected Metrics)</v>
          </cell>
        </row>
        <row r="626">
          <cell r="A626" t="str">
            <v>M371BU_Anglo American Platinum Managed Operations</v>
          </cell>
          <cell r="B626" t="str">
            <v>M371</v>
          </cell>
          <cell r="C626" t="str">
            <v>BU_Anglo American Platinum Managed Operations</v>
          </cell>
          <cell r="D626">
            <v>2024</v>
          </cell>
          <cell r="E626" t="str">
            <v>Annual</v>
          </cell>
          <cell r="F626" t="str">
            <v>Operational Water Withdrawals: Water Stressed Sites - Third-party water (low quality ICMM)</v>
          </cell>
          <cell r="H626" t="str">
            <v>NUMBER</v>
          </cell>
          <cell r="I626" t="str">
            <v>Liters (L)</v>
          </cell>
          <cell r="J626" t="str">
            <v>BU</v>
          </cell>
          <cell r="K626" t="str">
            <v>Anglo American Platinum Managed Operations</v>
          </cell>
          <cell r="L626" t="str">
            <v>HERMIEN OBERHOLZER</v>
          </cell>
          <cell r="M626" t="str">
            <v>HERMIEN OBERHOLZER</v>
          </cell>
          <cell r="N626">
            <v>45675</v>
          </cell>
          <cell r="O626">
            <v>45902</v>
          </cell>
          <cell r="P626" t="str">
            <v>Not started</v>
          </cell>
          <cell r="Q626" t="str">
            <v>{"gri":["303-3-b-v_2018.2"]}</v>
          </cell>
          <cell r="R626" t="str">
            <v>Water</v>
          </cell>
          <cell r="W626" t="str">
            <v>Operational Water Withdrawals: Water Stressed Sites</v>
          </cell>
          <cell r="X626" t="str">
            <v>{"PGM":[]}</v>
          </cell>
          <cell r="Y626" t="str">
            <v>CONNECTED</v>
          </cell>
          <cell r="Z626" t="str">
            <v>Data Collection (PGM) (2024)</v>
          </cell>
          <cell r="AA626" t="str">
            <v>Consumption - Water Stressed Sites (Connected Metrics)</v>
          </cell>
        </row>
        <row r="627">
          <cell r="A627" t="str">
            <v>M362BU_Anglo American Platinum Managed Operations</v>
          </cell>
          <cell r="B627" t="str">
            <v>M362</v>
          </cell>
          <cell r="C627" t="str">
            <v>BU_Anglo American Platinum Managed Operations</v>
          </cell>
          <cell r="D627">
            <v>2024</v>
          </cell>
          <cell r="E627" t="str">
            <v>Annual</v>
          </cell>
          <cell r="F627" t="str">
            <v>Operational Water Withdrawals: Water Stressed Sites - Other managed water – Low</v>
          </cell>
          <cell r="H627" t="str">
            <v>NUMBER</v>
          </cell>
          <cell r="I627" t="str">
            <v>Liters (L)</v>
          </cell>
          <cell r="J627" t="str">
            <v>BU</v>
          </cell>
          <cell r="K627" t="str">
            <v>Anglo American Platinum Managed Operations</v>
          </cell>
          <cell r="L627" t="str">
            <v>HERMIEN OBERHOLZER</v>
          </cell>
          <cell r="M627" t="str">
            <v>HERMIEN OBERHOLZER</v>
          </cell>
          <cell r="N627">
            <v>45675</v>
          </cell>
          <cell r="O627">
            <v>45902</v>
          </cell>
          <cell r="P627" t="str">
            <v>Not started</v>
          </cell>
          <cell r="Q627" t="str">
            <v>{}</v>
          </cell>
          <cell r="R627" t="str">
            <v>Water</v>
          </cell>
          <cell r="W627" t="str">
            <v>Operational Water Withdrawals: Water Stressed Sites</v>
          </cell>
          <cell r="X627" t="str">
            <v>{"PGM":[]}</v>
          </cell>
          <cell r="Y627" t="str">
            <v>CONNECTED</v>
          </cell>
          <cell r="Z627" t="str">
            <v>Data Collection (PGM) (2024)</v>
          </cell>
          <cell r="AA627" t="str">
            <v>Consumption - Water Stressed Sites (Connected Metrics)</v>
          </cell>
        </row>
        <row r="628">
          <cell r="A628" t="str">
            <v>M377BU_Anglo American Platinum Managed Operations</v>
          </cell>
          <cell r="B628" t="str">
            <v>M377</v>
          </cell>
          <cell r="C628" t="str">
            <v>BU_Anglo American Platinum Managed Operations</v>
          </cell>
          <cell r="D628">
            <v>2024</v>
          </cell>
          <cell r="E628" t="str">
            <v>Annual</v>
          </cell>
          <cell r="F628" t="str">
            <v>Operational Water Withdrawals: Water Stressed Sites - Ground water (high quality ICMM)</v>
          </cell>
          <cell r="H628" t="str">
            <v>NUMBER</v>
          </cell>
          <cell r="I628" t="str">
            <v>Liters (L)</v>
          </cell>
          <cell r="J628" t="str">
            <v>BU</v>
          </cell>
          <cell r="K628" t="str">
            <v>Anglo American Platinum Managed Operations</v>
          </cell>
          <cell r="L628" t="str">
            <v>HERMIEN OBERHOLZER</v>
          </cell>
          <cell r="M628" t="str">
            <v>HERMIEN OBERHOLZER</v>
          </cell>
          <cell r="N628">
            <v>45675</v>
          </cell>
          <cell r="O628">
            <v>45902</v>
          </cell>
          <cell r="P628" t="str">
            <v>Not started</v>
          </cell>
          <cell r="Q628" t="str">
            <v>{"gri":["303-3-b-ii_2018.2"]}</v>
          </cell>
          <cell r="R628" t="str">
            <v>Water</v>
          </cell>
          <cell r="W628" t="str">
            <v>Operational Water Withdrawals: Water Stressed Sites</v>
          </cell>
          <cell r="X628" t="str">
            <v>{"PGM":[]}</v>
          </cell>
          <cell r="Y628" t="str">
            <v>CONNECTED</v>
          </cell>
          <cell r="Z628" t="str">
            <v>Data Collection (PGM) (2024)</v>
          </cell>
          <cell r="AA628" t="str">
            <v>Consumption - Water Stressed Sites (Connected Metrics)</v>
          </cell>
        </row>
        <row r="629">
          <cell r="A629" t="str">
            <v>M368BU_Anglo American Platinum Managed Operations</v>
          </cell>
          <cell r="B629" t="str">
            <v>M368</v>
          </cell>
          <cell r="C629" t="str">
            <v>BU_Anglo American Platinum Managed Operations</v>
          </cell>
          <cell r="D629">
            <v>2024</v>
          </cell>
          <cell r="E629" t="str">
            <v>Annual</v>
          </cell>
          <cell r="F629" t="str">
            <v>Operational Water Withdrawals: Water Stressed Sites - Ground water Total ICMM</v>
          </cell>
          <cell r="H629" t="str">
            <v>NUMBER</v>
          </cell>
          <cell r="I629" t="str">
            <v>Liters (L)</v>
          </cell>
          <cell r="J629" t="str">
            <v>BU</v>
          </cell>
          <cell r="K629" t="str">
            <v>Anglo American Platinum Managed Operations</v>
          </cell>
          <cell r="L629" t="str">
            <v>HERMIEN OBERHOLZER</v>
          </cell>
          <cell r="M629" t="str">
            <v>HERMIEN OBERHOLZER</v>
          </cell>
          <cell r="N629">
            <v>45675</v>
          </cell>
          <cell r="O629">
            <v>45902</v>
          </cell>
          <cell r="P629" t="str">
            <v>Not started</v>
          </cell>
          <cell r="Q629" t="str">
            <v>{"gri":["303-3-b-ii_2018.2"]}</v>
          </cell>
          <cell r="R629" t="str">
            <v>Water</v>
          </cell>
          <cell r="W629" t="str">
            <v>Operational Water Withdrawals: Water Stressed Sites</v>
          </cell>
          <cell r="X629" t="str">
            <v>{"PGM":[]}</v>
          </cell>
          <cell r="Y629" t="str">
            <v>CONNECTED</v>
          </cell>
          <cell r="Z629" t="str">
            <v>Data Collection (PGM) (2024)</v>
          </cell>
          <cell r="AA629" t="str">
            <v>Consumption - Water Stressed Sites (Connected Metrics)</v>
          </cell>
        </row>
        <row r="630">
          <cell r="A630" t="str">
            <v>M364BU_Anglo American Platinum Managed Operations</v>
          </cell>
          <cell r="B630" t="str">
            <v>M364</v>
          </cell>
          <cell r="C630" t="str">
            <v>BU_Anglo American Platinum Managed Operations</v>
          </cell>
          <cell r="D630">
            <v>2024</v>
          </cell>
          <cell r="E630" t="str">
            <v>Annual</v>
          </cell>
          <cell r="F630" t="str">
            <v>Operational Water Withdrawals: Water Stressed Sites - Other managed water – total (4)</v>
          </cell>
          <cell r="H630" t="str">
            <v>NUMBER</v>
          </cell>
          <cell r="I630" t="str">
            <v>Liters (L)</v>
          </cell>
          <cell r="J630" t="str">
            <v>BU</v>
          </cell>
          <cell r="K630" t="str">
            <v>Anglo American Platinum Managed Operations</v>
          </cell>
          <cell r="L630" t="str">
            <v>HERMIEN OBERHOLZER</v>
          </cell>
          <cell r="M630" t="str">
            <v>HERMIEN OBERHOLZER</v>
          </cell>
          <cell r="N630">
            <v>45675</v>
          </cell>
          <cell r="O630">
            <v>45902</v>
          </cell>
          <cell r="P630" t="str">
            <v>Not started</v>
          </cell>
          <cell r="Q630" t="str">
            <v>{}</v>
          </cell>
          <cell r="R630" t="str">
            <v>Water</v>
          </cell>
          <cell r="W630" t="str">
            <v>Operational Water Withdrawals: Water Stressed Sites</v>
          </cell>
          <cell r="X630" t="str">
            <v>{"PGM":[]}</v>
          </cell>
          <cell r="Y630" t="str">
            <v>CONNECTED</v>
          </cell>
          <cell r="Z630" t="str">
            <v>Data Collection (PGM) (2024)</v>
          </cell>
          <cell r="AA630" t="str">
            <v>Consumption - Water Stressed Sites (Connected Metrics)</v>
          </cell>
        </row>
        <row r="631">
          <cell r="A631" t="str">
            <v>M360BU_Anglo American Platinum Managed Operations</v>
          </cell>
          <cell r="B631" t="str">
            <v>M360</v>
          </cell>
          <cell r="C631" t="str">
            <v>BU_Anglo American Platinum Managed Operations</v>
          </cell>
          <cell r="D631">
            <v>2024</v>
          </cell>
          <cell r="E631" t="str">
            <v>Annual</v>
          </cell>
          <cell r="F631" t="str">
            <v>Operational Water Withdrawals: Water Stressed Sites - Operational water use</v>
          </cell>
          <cell r="H631" t="str">
            <v>NUMBER</v>
          </cell>
          <cell r="I631" t="str">
            <v>Liters (L)</v>
          </cell>
          <cell r="J631" t="str">
            <v>BU</v>
          </cell>
          <cell r="K631" t="str">
            <v>Anglo American Platinum Managed Operations</v>
          </cell>
          <cell r="L631" t="str">
            <v>HERMIEN OBERHOLZER</v>
          </cell>
          <cell r="M631" t="str">
            <v>HERMIEN OBERHOLZER</v>
          </cell>
          <cell r="N631">
            <v>45675</v>
          </cell>
          <cell r="O631">
            <v>45902</v>
          </cell>
          <cell r="P631" t="str">
            <v>Not started</v>
          </cell>
          <cell r="Q631" t="str">
            <v>{}</v>
          </cell>
          <cell r="R631" t="str">
            <v>Water</v>
          </cell>
          <cell r="W631" t="str">
            <v>Operational Water Withdrawals: Water Stressed Sites</v>
          </cell>
          <cell r="X631" t="str">
            <v>{"PGM":[]}</v>
          </cell>
          <cell r="Y631" t="str">
            <v>CONNECTED</v>
          </cell>
          <cell r="Z631" t="str">
            <v>Data Collection (PGM) (2024)</v>
          </cell>
          <cell r="AA631" t="str">
            <v>Consumption - Water Stressed Sites (Connected Metrics)</v>
          </cell>
        </row>
        <row r="632">
          <cell r="A632" t="str">
            <v>M359BU_Anglo American Platinum Managed Operations</v>
          </cell>
          <cell r="B632" t="str">
            <v>M359</v>
          </cell>
          <cell r="C632" t="str">
            <v>BU_Anglo American Platinum Managed Operations</v>
          </cell>
          <cell r="D632">
            <v>2024</v>
          </cell>
          <cell r="E632" t="str">
            <v>Annual</v>
          </cell>
          <cell r="F632" t="str">
            <v>Operational Water Withdrawals: Water Stressed Sites - Change in storage</v>
          </cell>
          <cell r="H632" t="str">
            <v>NUMBER</v>
          </cell>
          <cell r="I632" t="str">
            <v>Liters (L)</v>
          </cell>
          <cell r="J632" t="str">
            <v>BU</v>
          </cell>
          <cell r="K632" t="str">
            <v>Anglo American Platinum Managed Operations</v>
          </cell>
          <cell r="L632" t="str">
            <v>HERMIEN OBERHOLZER</v>
          </cell>
          <cell r="M632" t="str">
            <v>HERMIEN OBERHOLZER</v>
          </cell>
          <cell r="N632">
            <v>45675</v>
          </cell>
          <cell r="O632">
            <v>45902</v>
          </cell>
          <cell r="P632" t="str">
            <v>Not started</v>
          </cell>
          <cell r="Q632" t="str">
            <v>{}</v>
          </cell>
          <cell r="R632" t="str">
            <v>Water</v>
          </cell>
          <cell r="W632" t="str">
            <v>Operational Water Withdrawals: Water Stressed Sites</v>
          </cell>
          <cell r="X632" t="str">
            <v>{"PGM":[]}</v>
          </cell>
          <cell r="Y632" t="str">
            <v>CONNECTED</v>
          </cell>
          <cell r="Z632" t="str">
            <v>Data Collection (PGM) (2024)</v>
          </cell>
          <cell r="AA632" t="str">
            <v>Consumption - Water Stressed Sites (Connected Metrics)</v>
          </cell>
        </row>
        <row r="633">
          <cell r="A633" t="str">
            <v>M374BU_Anglo American Platinum Managed Operations</v>
          </cell>
          <cell r="B633" t="str">
            <v>M374</v>
          </cell>
          <cell r="C633" t="str">
            <v>BU_Anglo American Platinum Managed Operations</v>
          </cell>
          <cell r="D633">
            <v>2024</v>
          </cell>
          <cell r="E633" t="str">
            <v>Annual</v>
          </cell>
          <cell r="F633" t="str">
            <v>Operational Water Withdrawals: Water Stressed Sites - Surface water (low quality ICMM)</v>
          </cell>
          <cell r="H633" t="str">
            <v>NUMBER</v>
          </cell>
          <cell r="I633" t="str">
            <v>Liters (L)</v>
          </cell>
          <cell r="J633" t="str">
            <v>BU</v>
          </cell>
          <cell r="K633" t="str">
            <v>Anglo American Platinum Managed Operations</v>
          </cell>
          <cell r="L633" t="str">
            <v>HERMIEN OBERHOLZER</v>
          </cell>
          <cell r="M633" t="str">
            <v>HERMIEN OBERHOLZER</v>
          </cell>
          <cell r="N633">
            <v>45675</v>
          </cell>
          <cell r="O633">
            <v>45902</v>
          </cell>
          <cell r="P633" t="str">
            <v>Not started</v>
          </cell>
          <cell r="Q633" t="str">
            <v>{"gri":["303-3-b-ii_2018.2"]}</v>
          </cell>
          <cell r="R633" t="str">
            <v>Water</v>
          </cell>
          <cell r="W633" t="str">
            <v>Operational Water Withdrawals: Water Stressed Sites</v>
          </cell>
          <cell r="X633" t="str">
            <v>{"PGM":[]}</v>
          </cell>
          <cell r="Y633" t="str">
            <v>CONNECTED</v>
          </cell>
          <cell r="Z633" t="str">
            <v>Data Collection (PGM) (2024)</v>
          </cell>
          <cell r="AA633" t="str">
            <v>Consumption - Water Stressed Sites (Connected Metrics)</v>
          </cell>
        </row>
        <row r="634">
          <cell r="A634" t="str">
            <v>M367BU_Anglo American Platinum Managed Operations</v>
          </cell>
          <cell r="B634" t="str">
            <v>M367</v>
          </cell>
          <cell r="C634" t="str">
            <v>BU_Anglo American Platinum Managed Operations</v>
          </cell>
          <cell r="D634">
            <v>2024</v>
          </cell>
          <cell r="E634" t="str">
            <v>Annual</v>
          </cell>
          <cell r="F634" t="str">
            <v>Operational Water Withdrawals: Water Stressed Sites - Seawater Total ICMM</v>
          </cell>
          <cell r="H634" t="str">
            <v>NUMBER</v>
          </cell>
          <cell r="I634" t="str">
            <v>Liters (L)</v>
          </cell>
          <cell r="J634" t="str">
            <v>BU</v>
          </cell>
          <cell r="K634" t="str">
            <v>Anglo American Platinum Managed Operations</v>
          </cell>
          <cell r="L634" t="str">
            <v>HERMIEN OBERHOLZER</v>
          </cell>
          <cell r="M634" t="str">
            <v>HERMIEN OBERHOLZER</v>
          </cell>
          <cell r="N634">
            <v>45675</v>
          </cell>
          <cell r="O634">
            <v>45902</v>
          </cell>
          <cell r="P634" t="str">
            <v>Not started</v>
          </cell>
          <cell r="Q634" t="str">
            <v>{"gri":["303-3-b-ii_2018.2"]}</v>
          </cell>
          <cell r="R634" t="str">
            <v>Water</v>
          </cell>
          <cell r="W634" t="str">
            <v>Operational Water Withdrawals: Water Stressed Sites</v>
          </cell>
          <cell r="X634" t="str">
            <v>{"PGM":[]}</v>
          </cell>
          <cell r="Y634" t="str">
            <v>CONNECTED</v>
          </cell>
          <cell r="Z634" t="str">
            <v>Data Collection (PGM) (2024)</v>
          </cell>
          <cell r="AA634" t="str">
            <v>Consumption - Water Stressed Sites (Connected Metrics)</v>
          </cell>
        </row>
        <row r="635">
          <cell r="A635" t="str">
            <v>M370BU_Anglo American Platinum Managed Operations</v>
          </cell>
          <cell r="B635" t="str">
            <v>M370</v>
          </cell>
          <cell r="C635" t="str">
            <v>BU_Anglo American Platinum Managed Operations</v>
          </cell>
          <cell r="D635">
            <v>2024</v>
          </cell>
          <cell r="E635" t="str">
            <v>Annual</v>
          </cell>
          <cell r="F635" t="str">
            <v>Operational Water Withdrawals: Water Stressed Sites - Total water (low quality ICMM)</v>
          </cell>
          <cell r="H635" t="str">
            <v>NUMBER</v>
          </cell>
          <cell r="I635" t="str">
            <v>Liters (L)</v>
          </cell>
          <cell r="J635" t="str">
            <v>BU</v>
          </cell>
          <cell r="K635" t="str">
            <v>Anglo American Platinum Managed Operations</v>
          </cell>
          <cell r="L635" t="str">
            <v>HERMIEN OBERHOLZER</v>
          </cell>
          <cell r="M635" t="str">
            <v>HERMIEN OBERHOLZER</v>
          </cell>
          <cell r="N635">
            <v>45675</v>
          </cell>
          <cell r="O635">
            <v>45902</v>
          </cell>
          <cell r="P635" t="str">
            <v>Not started</v>
          </cell>
          <cell r="Q635" t="str">
            <v>{}</v>
          </cell>
          <cell r="R635" t="str">
            <v>Water</v>
          </cell>
          <cell r="W635" t="str">
            <v>Operational Water Withdrawals: Water Stressed Sites</v>
          </cell>
          <cell r="X635" t="str">
            <v>{"PGM":[]}</v>
          </cell>
          <cell r="Y635" t="str">
            <v>CONNECTED</v>
          </cell>
          <cell r="Z635" t="str">
            <v>Data Collection (PGM) (2024)</v>
          </cell>
          <cell r="AA635" t="str">
            <v>Consumption - Water Stressed Sites (Connected Metrics)</v>
          </cell>
        </row>
        <row r="636">
          <cell r="A636" t="str">
            <v>M365BU_Anglo American Platinum Managed Operations</v>
          </cell>
          <cell r="B636" t="str">
            <v>M365</v>
          </cell>
          <cell r="C636" t="str">
            <v>BU_Anglo American Platinum Managed Operations</v>
          </cell>
          <cell r="D636">
            <v>2024</v>
          </cell>
          <cell r="E636" t="str">
            <v>Annual</v>
          </cell>
          <cell r="F636" t="str">
            <v>Operational Water Withdrawals: Water Stressed Sites - Total water withdrawals</v>
          </cell>
          <cell r="H636" t="str">
            <v>NUMBER</v>
          </cell>
          <cell r="I636" t="str">
            <v>Liters (L)</v>
          </cell>
          <cell r="J636" t="str">
            <v>BU</v>
          </cell>
          <cell r="K636" t="str">
            <v>Anglo American Platinum Managed Operations</v>
          </cell>
          <cell r="L636" t="str">
            <v>HERMIEN OBERHOLZER</v>
          </cell>
          <cell r="M636" t="str">
            <v>HERMIEN OBERHOLZER</v>
          </cell>
          <cell r="N636">
            <v>45675</v>
          </cell>
          <cell r="O636">
            <v>45902</v>
          </cell>
          <cell r="P636" t="str">
            <v>Not started</v>
          </cell>
          <cell r="Q636" t="str">
            <v>{}</v>
          </cell>
          <cell r="R636" t="str">
            <v>Water</v>
          </cell>
          <cell r="W636" t="str">
            <v>Operational Water Withdrawals: Water Stressed Sites</v>
          </cell>
          <cell r="X636" t="str">
            <v>{"PGM":[]}</v>
          </cell>
          <cell r="Y636" t="str">
            <v>CONNECTED</v>
          </cell>
          <cell r="Z636" t="str">
            <v>Data Collection (PGM) (2024)</v>
          </cell>
          <cell r="AA636" t="str">
            <v>Consumption - Water Stressed Sites (Connected Metrics)</v>
          </cell>
        </row>
        <row r="637">
          <cell r="A637" t="str">
            <v>M373BU_Anglo American Platinum Managed Operations</v>
          </cell>
          <cell r="B637" t="str">
            <v>M373</v>
          </cell>
          <cell r="C637" t="str">
            <v>BU_Anglo American Platinum Managed Operations</v>
          </cell>
          <cell r="D637">
            <v>2024</v>
          </cell>
          <cell r="E637" t="str">
            <v>Annual</v>
          </cell>
          <cell r="F637" t="str">
            <v>Operational Water Withdrawals: Water Stressed Sites - Ground water (low quality ICMM)</v>
          </cell>
          <cell r="H637" t="str">
            <v>NUMBER</v>
          </cell>
          <cell r="I637" t="str">
            <v>Liters (L)</v>
          </cell>
          <cell r="J637" t="str">
            <v>BU</v>
          </cell>
          <cell r="K637" t="str">
            <v>Anglo American Platinum Managed Operations</v>
          </cell>
          <cell r="L637" t="str">
            <v>HERMIEN OBERHOLZER</v>
          </cell>
          <cell r="M637" t="str">
            <v>HERMIEN OBERHOLZER</v>
          </cell>
          <cell r="N637">
            <v>45675</v>
          </cell>
          <cell r="O637">
            <v>45902</v>
          </cell>
          <cell r="P637" t="str">
            <v>Not started</v>
          </cell>
          <cell r="Q637" t="str">
            <v>{"gri":["303-3-b-ii_2018.2"]}</v>
          </cell>
          <cell r="R637" t="str">
            <v>Water</v>
          </cell>
          <cell r="W637" t="str">
            <v>Operational Water Withdrawals: Water Stressed Sites</v>
          </cell>
          <cell r="X637" t="str">
            <v>{"PGM":[]}</v>
          </cell>
          <cell r="Y637" t="str">
            <v>CONNECTED</v>
          </cell>
          <cell r="Z637" t="str">
            <v>Data Collection (PGM) (2024)</v>
          </cell>
          <cell r="AA637" t="str">
            <v>Consumption - Water Stressed Sites (Connected Metrics)</v>
          </cell>
        </row>
        <row r="638">
          <cell r="A638" t="str">
            <v>M405BU_Anglo American Platinum Managed Operations</v>
          </cell>
          <cell r="B638" t="str">
            <v>M405</v>
          </cell>
          <cell r="C638" t="str">
            <v>BU_Anglo American Platinum Managed Operations</v>
          </cell>
          <cell r="D638">
            <v>2024</v>
          </cell>
          <cell r="E638" t="str">
            <v>Annual</v>
          </cell>
          <cell r="F638" t="str">
            <v>Operational water reuse/recycle: all sites situated in water-stressed areas - Total freshwater withdrawals (water scarce operations)</v>
          </cell>
          <cell r="H638" t="str">
            <v>NUMBER</v>
          </cell>
          <cell r="I638" t="str">
            <v>Megaliters (ML)</v>
          </cell>
          <cell r="J638" t="str">
            <v>BU</v>
          </cell>
          <cell r="K638" t="str">
            <v>Anglo American Platinum Managed Operations</v>
          </cell>
          <cell r="L638" t="str">
            <v>HERMIEN OBERHOLZER</v>
          </cell>
          <cell r="M638" t="str">
            <v>HERMIEN OBERHOLZER</v>
          </cell>
          <cell r="N638">
            <v>45675</v>
          </cell>
          <cell r="O638">
            <v>45902</v>
          </cell>
          <cell r="P638" t="str">
            <v>Not started</v>
          </cell>
          <cell r="Q638" t="str">
            <v>{}</v>
          </cell>
          <cell r="R638" t="str">
            <v>Water</v>
          </cell>
          <cell r="W638" t="str">
            <v>Operational water reuse/recycle: all sites situated in water-stressed areas</v>
          </cell>
          <cell r="X638" t="str">
            <v>{"PGM":[]}</v>
          </cell>
          <cell r="Y638" t="str">
            <v>CONNECTED</v>
          </cell>
          <cell r="Z638" t="str">
            <v>Data Collection (PGM) (2024)</v>
          </cell>
          <cell r="AA638" t="str">
            <v>Consumption - Water Stressed Sites (Connected Metrics)</v>
          </cell>
        </row>
        <row r="639">
          <cell r="A639" t="str">
            <v>M406BU_Anglo American Platinum Managed Operations</v>
          </cell>
          <cell r="B639" t="str">
            <v>M406</v>
          </cell>
          <cell r="C639" t="str">
            <v>BU_Anglo American Platinum Managed Operations</v>
          </cell>
          <cell r="D639">
            <v>2024</v>
          </cell>
          <cell r="E639" t="str">
            <v>Annual</v>
          </cell>
          <cell r="F639" t="str">
            <v>Operational water reuse/recycle: all sites situated in water-stressed areas - Freshwater withdrawals (other operations)</v>
          </cell>
          <cell r="H639" t="str">
            <v>NUMBER</v>
          </cell>
          <cell r="I639" t="str">
            <v>Liters (L)</v>
          </cell>
          <cell r="J639" t="str">
            <v>BU</v>
          </cell>
          <cell r="K639" t="str">
            <v>Anglo American Platinum Managed Operations</v>
          </cell>
          <cell r="L639" t="str">
            <v>HERMIEN OBERHOLZER</v>
          </cell>
          <cell r="M639" t="str">
            <v>HERMIEN OBERHOLZER</v>
          </cell>
          <cell r="N639">
            <v>45675</v>
          </cell>
          <cell r="O639">
            <v>45902</v>
          </cell>
          <cell r="P639" t="str">
            <v>Not started</v>
          </cell>
          <cell r="Q639" t="str">
            <v>{}</v>
          </cell>
          <cell r="R639" t="str">
            <v>Water</v>
          </cell>
          <cell r="W639" t="str">
            <v>Operational water reuse/recycle: all sites situated in water-stressed areas</v>
          </cell>
          <cell r="X639" t="str">
            <v>{"PGM":[]}</v>
          </cell>
          <cell r="Y639" t="str">
            <v>CONNECTED</v>
          </cell>
          <cell r="Z639" t="str">
            <v>Data Collection (PGM) (2024)</v>
          </cell>
          <cell r="AA639" t="str">
            <v>Consumption - Water Stressed Sites (Connected Metrics)</v>
          </cell>
        </row>
        <row r="640">
          <cell r="A640" t="str">
            <v>M407BU_Anglo American Platinum Managed Operations</v>
          </cell>
          <cell r="B640" t="str">
            <v>M407</v>
          </cell>
          <cell r="C640" t="str">
            <v>BU_Anglo American Platinum Managed Operations</v>
          </cell>
          <cell r="D640">
            <v>2024</v>
          </cell>
          <cell r="E640" t="str">
            <v>Annual</v>
          </cell>
          <cell r="F640" t="str">
            <v>Operational water reuse/recycle: all sites situated in water-stressed areas - Freshwater withdrawals (water scarce operations not included in the SLB)</v>
          </cell>
          <cell r="H640" t="str">
            <v>NUMBER</v>
          </cell>
          <cell r="I640" t="str">
            <v>Liters (L)</v>
          </cell>
          <cell r="J640" t="str">
            <v>BU</v>
          </cell>
          <cell r="K640" t="str">
            <v>Anglo American Platinum Managed Operations</v>
          </cell>
          <cell r="L640" t="str">
            <v>HERMIEN OBERHOLZER</v>
          </cell>
          <cell r="M640" t="str">
            <v>HERMIEN OBERHOLZER</v>
          </cell>
          <cell r="N640">
            <v>45675</v>
          </cell>
          <cell r="O640">
            <v>45902</v>
          </cell>
          <cell r="P640" t="str">
            <v>Not started</v>
          </cell>
          <cell r="Q640" t="str">
            <v>{}</v>
          </cell>
          <cell r="R640" t="str">
            <v>Water</v>
          </cell>
          <cell r="W640" t="str">
            <v>Operational water reuse/recycle: all sites situated in water-stressed areas</v>
          </cell>
          <cell r="X640" t="str">
            <v>{"PGM":[]}</v>
          </cell>
          <cell r="Y640" t="str">
            <v>CONNECTED</v>
          </cell>
          <cell r="Z640" t="str">
            <v>Data Collection (PGM) (2024)</v>
          </cell>
          <cell r="AA640" t="str">
            <v>Consumption - Water Stressed Sites (Connected Metrics)</v>
          </cell>
        </row>
        <row r="641">
          <cell r="A641" t="str">
            <v>M411BU_Anglo American Platinum Managed Operations</v>
          </cell>
          <cell r="B641" t="str">
            <v>M411</v>
          </cell>
          <cell r="C641" t="str">
            <v>BU_Anglo American Platinum Managed Operations</v>
          </cell>
          <cell r="D641">
            <v>2024</v>
          </cell>
          <cell r="E641" t="str">
            <v>Annual</v>
          </cell>
          <cell r="F641" t="str">
            <v>Operational water reuse/recycle: all sites situated in water-stressed areas - Operational efficiency (re-use/recycle)</v>
          </cell>
          <cell r="H641" t="str">
            <v>NUMBER</v>
          </cell>
          <cell r="I641" t="str">
            <v>Megaliters (ML)</v>
          </cell>
          <cell r="J641" t="str">
            <v>BU</v>
          </cell>
          <cell r="K641" t="str">
            <v>Anglo American Platinum Managed Operations</v>
          </cell>
          <cell r="L641" t="str">
            <v>HERMIEN OBERHOLZER</v>
          </cell>
          <cell r="M641" t="str">
            <v>HERMIEN OBERHOLZER</v>
          </cell>
          <cell r="N641">
            <v>45675</v>
          </cell>
          <cell r="O641">
            <v>45902</v>
          </cell>
          <cell r="P641" t="str">
            <v>Not started</v>
          </cell>
          <cell r="Q641" t="str">
            <v>{}</v>
          </cell>
          <cell r="R641" t="str">
            <v>Water</v>
          </cell>
          <cell r="W641" t="str">
            <v>Operational water reuse/recycle: all sites situated in water-stressed areas</v>
          </cell>
          <cell r="X641" t="str">
            <v>{"PGM":[]}</v>
          </cell>
          <cell r="Y641" t="str">
            <v>CONNECTED</v>
          </cell>
          <cell r="Z641" t="str">
            <v>Data Collection (PGM) (2024)</v>
          </cell>
          <cell r="AA641" t="str">
            <v>Consumption - Water Stressed Sites (Connected Metrics)</v>
          </cell>
        </row>
        <row r="642">
          <cell r="A642" t="str">
            <v>M408BU_Anglo American Platinum Managed Operations</v>
          </cell>
          <cell r="B642" t="str">
            <v>M408</v>
          </cell>
          <cell r="C642" t="str">
            <v>BU_Anglo American Platinum Managed Operations</v>
          </cell>
          <cell r="D642">
            <v>2024</v>
          </cell>
          <cell r="E642" t="str">
            <v>Annual</v>
          </cell>
          <cell r="F642" t="str">
            <v>Operational water reuse/recycle: all sites situated in water-stressed areas - Percentage reduction in freshwater withdrawal on 2015 base year</v>
          </cell>
          <cell r="H642" t="str">
            <v>PERCENT</v>
          </cell>
          <cell r="I642" t="str">
            <v>Percentage - percentage - (Percentage)</v>
          </cell>
          <cell r="J642" t="str">
            <v>BU</v>
          </cell>
          <cell r="K642" t="str">
            <v>Anglo American Platinum Managed Operations</v>
          </cell>
          <cell r="L642" t="str">
            <v>HERMIEN OBERHOLZER</v>
          </cell>
          <cell r="M642" t="str">
            <v>HERMIEN OBERHOLZER</v>
          </cell>
          <cell r="N642">
            <v>45675</v>
          </cell>
          <cell r="O642">
            <v>45902</v>
          </cell>
          <cell r="P642" t="str">
            <v>Not started</v>
          </cell>
          <cell r="Q642" t="str">
            <v>{}</v>
          </cell>
          <cell r="R642" t="str">
            <v>Water</v>
          </cell>
          <cell r="W642" t="str">
            <v>Operational water reuse/recycle: all sites situated in water-stressed areas</v>
          </cell>
          <cell r="X642" t="str">
            <v>{"PGM":[]}</v>
          </cell>
          <cell r="Y642" t="str">
            <v>CONNECTED</v>
          </cell>
          <cell r="Z642" t="str">
            <v>Data Collection (PGM) (2024)</v>
          </cell>
          <cell r="AA642" t="str">
            <v>Consumption - Water Stressed Sites (Connected Metrics)</v>
          </cell>
        </row>
        <row r="643">
          <cell r="A643" t="str">
            <v>M404BU_Anglo American Platinum Managed Operations</v>
          </cell>
          <cell r="B643" t="str">
            <v>M404</v>
          </cell>
          <cell r="C643" t="str">
            <v>BU_Anglo American Platinum Managed Operations</v>
          </cell>
          <cell r="D643">
            <v>2024</v>
          </cell>
          <cell r="E643" t="str">
            <v>Annual</v>
          </cell>
          <cell r="F643" t="str">
            <v>Operational water reuse/recycle: all sites situated in water-stressed areas - Total freshwater withdrawals (total group)</v>
          </cell>
          <cell r="H643" t="str">
            <v>NUMBER</v>
          </cell>
          <cell r="I643" t="str">
            <v>Megaliters (ML)</v>
          </cell>
          <cell r="J643" t="str">
            <v>BU</v>
          </cell>
          <cell r="K643" t="str">
            <v>Anglo American Platinum Managed Operations</v>
          </cell>
          <cell r="L643" t="str">
            <v>HERMIEN OBERHOLZER</v>
          </cell>
          <cell r="M643" t="str">
            <v>HERMIEN OBERHOLZER</v>
          </cell>
          <cell r="N643">
            <v>45675</v>
          </cell>
          <cell r="O643">
            <v>45902</v>
          </cell>
          <cell r="P643" t="str">
            <v>Not started</v>
          </cell>
          <cell r="Q643" t="str">
            <v>{}</v>
          </cell>
          <cell r="R643" t="str">
            <v>Water</v>
          </cell>
          <cell r="W643" t="str">
            <v>Operational water reuse/recycle: all sites situated in water-stressed areas</v>
          </cell>
          <cell r="X643" t="str">
            <v>{"PGM":[]}</v>
          </cell>
          <cell r="Y643" t="str">
            <v>CONNECTED</v>
          </cell>
          <cell r="Z643" t="str">
            <v>Data Collection (PGM) (2024)</v>
          </cell>
          <cell r="AA643" t="str">
            <v>Consumption - Water Stressed Sites (Connected Metrics)</v>
          </cell>
        </row>
        <row r="644">
          <cell r="A644" t="str">
            <v>M409BU_Anglo American Platinum Managed Operations</v>
          </cell>
          <cell r="B644" t="str">
            <v>M409</v>
          </cell>
          <cell r="C644" t="str">
            <v>BU_Anglo American Platinum Managed Operations</v>
          </cell>
          <cell r="D644">
            <v>2024</v>
          </cell>
          <cell r="E644" t="str">
            <v>Annual</v>
          </cell>
          <cell r="F644" t="str">
            <v>Operational water reuse/recycle: all sites situated in water-stressed areas - Freshwater withdrawals (water scarce operations in the SLB)</v>
          </cell>
          <cell r="H644" t="str">
            <v>NUMBER</v>
          </cell>
          <cell r="I644" t="str">
            <v>Liters (L)</v>
          </cell>
          <cell r="J644" t="str">
            <v>BU</v>
          </cell>
          <cell r="K644" t="str">
            <v>Anglo American Platinum Managed Operations</v>
          </cell>
          <cell r="L644" t="str">
            <v>HERMIEN OBERHOLZER</v>
          </cell>
          <cell r="M644" t="str">
            <v>HERMIEN OBERHOLZER</v>
          </cell>
          <cell r="N644">
            <v>45675</v>
          </cell>
          <cell r="O644">
            <v>45902</v>
          </cell>
          <cell r="P644" t="str">
            <v>Not started</v>
          </cell>
          <cell r="Q644" t="str">
            <v>{}</v>
          </cell>
          <cell r="R644" t="str">
            <v>Water</v>
          </cell>
          <cell r="W644" t="str">
            <v>Operational water reuse/recycle: all sites situated in water-stressed areas</v>
          </cell>
          <cell r="X644" t="str">
            <v>{"PGM":[]}</v>
          </cell>
          <cell r="Y644" t="str">
            <v>CONNECTED</v>
          </cell>
          <cell r="Z644" t="str">
            <v>Data Collection (PGM) (2024)</v>
          </cell>
          <cell r="AA644" t="str">
            <v>Consumption - Water Stressed Sites (Connected Metrics)</v>
          </cell>
        </row>
        <row r="645">
          <cell r="A645" t="str">
            <v>M410BU_Anglo American Platinum Managed Operations</v>
          </cell>
          <cell r="B645" t="str">
            <v>M410</v>
          </cell>
          <cell r="C645" t="str">
            <v>BU_Anglo American Platinum Managed Operations</v>
          </cell>
          <cell r="D645">
            <v>2024</v>
          </cell>
          <cell r="E645" t="str">
            <v>Annual</v>
          </cell>
          <cell r="F645" t="str">
            <v>Operational water reuse/recycle: all sites situated in water-stressed areas - Fresh water withdrawals - SMP and SLB Data</v>
          </cell>
          <cell r="H645" t="str">
            <v>NUMBER</v>
          </cell>
          <cell r="I645" t="str">
            <v>Liters (L)</v>
          </cell>
          <cell r="J645" t="str">
            <v>BU</v>
          </cell>
          <cell r="K645" t="str">
            <v>Anglo American Platinum Managed Operations</v>
          </cell>
          <cell r="L645" t="str">
            <v>HERMIEN OBERHOLZER</v>
          </cell>
          <cell r="M645" t="str">
            <v>HERMIEN OBERHOLZER</v>
          </cell>
          <cell r="N645">
            <v>45675</v>
          </cell>
          <cell r="O645">
            <v>45902</v>
          </cell>
          <cell r="P645" t="str">
            <v>Not started</v>
          </cell>
          <cell r="Q645" t="str">
            <v>{}</v>
          </cell>
          <cell r="R645" t="str">
            <v>Water</v>
          </cell>
          <cell r="W645" t="str">
            <v>Operational water reuse/recycle: all sites situated in water-stressed areas</v>
          </cell>
          <cell r="X645" t="str">
            <v>{"PGM":[]}</v>
          </cell>
          <cell r="Y645" t="str">
            <v>CONNECTED</v>
          </cell>
          <cell r="Z645" t="str">
            <v>Data Collection (PGM) (2024)</v>
          </cell>
          <cell r="AA645" t="str">
            <v>Consumption - Water Stressed Sites (Connected Metrics)</v>
          </cell>
        </row>
        <row r="646">
          <cell r="A646" t="str">
            <v>M751BU_Anglo American Platinum Managed Operations</v>
          </cell>
          <cell r="B646" t="str">
            <v>M751</v>
          </cell>
          <cell r="C646" t="str">
            <v>BU_Anglo American Platinum Managed Operations</v>
          </cell>
          <cell r="D646">
            <v>2024</v>
          </cell>
          <cell r="E646" t="str">
            <v>Annual</v>
          </cell>
          <cell r="F646" t="str">
            <v>Freshwater intensity</v>
          </cell>
          <cell r="G646" t="str">
            <v>m3/tonne milled</v>
          </cell>
          <cell r="H646" t="str">
            <v>NUMBER</v>
          </cell>
          <cell r="I646" t="str">
            <v>m3/tonne milled</v>
          </cell>
          <cell r="J646" t="str">
            <v>BU</v>
          </cell>
          <cell r="K646" t="str">
            <v>Anglo American Platinum Managed Operations</v>
          </cell>
          <cell r="P646" t="str">
            <v>Not started</v>
          </cell>
          <cell r="Q646" t="str">
            <v>{}</v>
          </cell>
          <cell r="R646" t="str">
            <v>Water</v>
          </cell>
          <cell r="W646" t="str">
            <v>Water intensity</v>
          </cell>
          <cell r="X646" t="str">
            <v>{"PGM":[]}</v>
          </cell>
          <cell r="Y646" t="str">
            <v>CONNECTED</v>
          </cell>
          <cell r="Z646" t="str">
            <v>Data Collection (PGM) (2024)</v>
          </cell>
          <cell r="AA646" t="str">
            <v>Consumption - Water Stressed Sites (Connected Metrics)</v>
          </cell>
        </row>
        <row r="647">
          <cell r="A647" t="str">
            <v>M753BU_Anglo American Platinum Managed Operations</v>
          </cell>
          <cell r="B647" t="str">
            <v>M753</v>
          </cell>
          <cell r="C647" t="str">
            <v>BU_Anglo American Platinum Managed Operations</v>
          </cell>
          <cell r="D647">
            <v>2024</v>
          </cell>
          <cell r="E647" t="str">
            <v>Annual</v>
          </cell>
          <cell r="F647" t="str">
            <v>Total withdrawal intensity</v>
          </cell>
          <cell r="G647" t="str">
            <v>m3/tonne milled</v>
          </cell>
          <cell r="H647" t="str">
            <v>NUMBER</v>
          </cell>
          <cell r="I647" t="str">
            <v>m3/tonne milled</v>
          </cell>
          <cell r="J647" t="str">
            <v>BU</v>
          </cell>
          <cell r="K647" t="str">
            <v>Anglo American Platinum Managed Operations</v>
          </cell>
          <cell r="P647" t="str">
            <v>Not started</v>
          </cell>
          <cell r="Q647" t="str">
            <v>{}</v>
          </cell>
          <cell r="R647" t="str">
            <v>Water</v>
          </cell>
          <cell r="W647" t="str">
            <v>Water intensity</v>
          </cell>
          <cell r="X647" t="str">
            <v>{"PGM":[]}</v>
          </cell>
          <cell r="Y647" t="str">
            <v>CONNECTED</v>
          </cell>
          <cell r="Z647" t="str">
            <v>Data Collection (PGM) (2024)</v>
          </cell>
          <cell r="AA647" t="str">
            <v>Consumption - Water Stressed Sites (Connected Metrics)</v>
          </cell>
        </row>
        <row r="648">
          <cell r="A648" t="str">
            <v>M752BU_Anglo American Platinum Managed Operations</v>
          </cell>
          <cell r="B648" t="str">
            <v>M752</v>
          </cell>
          <cell r="C648" t="str">
            <v>BU_Anglo American Platinum Managed Operations</v>
          </cell>
          <cell r="D648">
            <v>2024</v>
          </cell>
          <cell r="E648" t="str">
            <v>Annual</v>
          </cell>
          <cell r="F648" t="str">
            <v>Potable water intensity</v>
          </cell>
          <cell r="G648" t="str">
            <v>m3/tonne milled</v>
          </cell>
          <cell r="H648" t="str">
            <v>NUMBER</v>
          </cell>
          <cell r="I648" t="str">
            <v>m3/tonne milled</v>
          </cell>
          <cell r="J648" t="str">
            <v>BU</v>
          </cell>
          <cell r="K648" t="str">
            <v>Anglo American Platinum Managed Operations</v>
          </cell>
          <cell r="P648" t="str">
            <v>Not started</v>
          </cell>
          <cell r="Q648" t="str">
            <v>{}</v>
          </cell>
          <cell r="R648" t="str">
            <v>Water</v>
          </cell>
          <cell r="W648" t="str">
            <v>Water intensity</v>
          </cell>
          <cell r="X648" t="str">
            <v>{"PGM":[]}</v>
          </cell>
          <cell r="Y648" t="str">
            <v>CONNECTED</v>
          </cell>
          <cell r="Z648" t="str">
            <v>Data Collection (PGM) (2024)</v>
          </cell>
          <cell r="AA648" t="str">
            <v>Consumption - Water Stressed Sites (Connected Metrics)</v>
          </cell>
        </row>
        <row r="649">
          <cell r="A649" t="str">
            <v>M652BU_Anglo American Platinum Managed Operations</v>
          </cell>
          <cell r="B649" t="str">
            <v>M652</v>
          </cell>
          <cell r="C649" t="str">
            <v>BU_Anglo American Platinum Managed Operations</v>
          </cell>
          <cell r="D649">
            <v>2024</v>
          </cell>
          <cell r="E649" t="str">
            <v>Annual</v>
          </cell>
          <cell r="F649" t="str">
            <v>Cases unconfirmed</v>
          </cell>
          <cell r="H649" t="str">
            <v>NUMBER</v>
          </cell>
          <cell r="I649" t="str">
            <v>Number</v>
          </cell>
          <cell r="J649" t="str">
            <v>BU</v>
          </cell>
          <cell r="K649" t="str">
            <v>Anglo American Platinum Managed Operations</v>
          </cell>
          <cell r="L649" t="str">
            <v>ESGINTEGRATION</v>
          </cell>
          <cell r="P649" t="str">
            <v>Not started</v>
          </cell>
          <cell r="Q649" t="str">
            <v>{}</v>
          </cell>
          <cell r="R649" t="str">
            <v>Z Metrics to Delete</v>
          </cell>
          <cell r="W649" t="str">
            <v>Cases of GBV &amp; BHV</v>
          </cell>
          <cell r="X649" t="str">
            <v>{"PGM":[]}</v>
          </cell>
          <cell r="Y649" t="str">
            <v>CONNECTED</v>
          </cell>
          <cell r="Z649" t="str">
            <v>Data Collection (PGM) (2024)</v>
          </cell>
          <cell r="AA649" t="str">
            <v>Cases of GBV &amp; BHV (Manual Capture)</v>
          </cell>
        </row>
        <row r="650">
          <cell r="A650" t="str">
            <v>M653BU_Anglo American Platinum Managed Operations</v>
          </cell>
          <cell r="B650" t="str">
            <v>M653</v>
          </cell>
          <cell r="C650" t="str">
            <v>BU_Anglo American Platinum Managed Operations</v>
          </cell>
          <cell r="D650">
            <v>2024</v>
          </cell>
          <cell r="E650" t="str">
            <v>Annual</v>
          </cell>
          <cell r="F650" t="str">
            <v>Cases open</v>
          </cell>
          <cell r="H650" t="str">
            <v>NUMBER</v>
          </cell>
          <cell r="I650" t="str">
            <v>Number</v>
          </cell>
          <cell r="J650" t="str">
            <v>BU</v>
          </cell>
          <cell r="K650" t="str">
            <v>Anglo American Platinum Managed Operations</v>
          </cell>
          <cell r="L650" t="str">
            <v>ESGINTEGRATION</v>
          </cell>
          <cell r="P650" t="str">
            <v>Not started</v>
          </cell>
          <cell r="Q650" t="str">
            <v>{}</v>
          </cell>
          <cell r="R650" t="str">
            <v>Z Metrics to Delete</v>
          </cell>
          <cell r="W650" t="str">
            <v>Cases of GBV &amp; BHV</v>
          </cell>
          <cell r="X650" t="str">
            <v>{"PGM":[]}</v>
          </cell>
          <cell r="Y650" t="str">
            <v>CONNECTED</v>
          </cell>
          <cell r="Z650" t="str">
            <v>Data Collection (PGM) (2024)</v>
          </cell>
          <cell r="AA650" t="str">
            <v>Cases of GBV &amp; BHV (Manual Capture)</v>
          </cell>
        </row>
        <row r="651">
          <cell r="A651" t="str">
            <v>M654BU_Anglo American Platinum Managed Operations</v>
          </cell>
          <cell r="B651" t="str">
            <v>M654</v>
          </cell>
          <cell r="C651" t="str">
            <v>BU_Anglo American Platinum Managed Operations</v>
          </cell>
          <cell r="D651">
            <v>2024</v>
          </cell>
          <cell r="E651" t="str">
            <v>Annual</v>
          </cell>
          <cell r="F651" t="str">
            <v>Cases closed</v>
          </cell>
          <cell r="H651" t="str">
            <v>NUMBER</v>
          </cell>
          <cell r="I651" t="str">
            <v>Number</v>
          </cell>
          <cell r="J651" t="str">
            <v>BU</v>
          </cell>
          <cell r="K651" t="str">
            <v>Anglo American Platinum Managed Operations</v>
          </cell>
          <cell r="L651" t="str">
            <v>ESGINTEGRATION</v>
          </cell>
          <cell r="P651" t="str">
            <v>Not started</v>
          </cell>
          <cell r="Q651" t="str">
            <v>{}</v>
          </cell>
          <cell r="R651" t="str">
            <v>Z Metrics to Delete</v>
          </cell>
          <cell r="W651" t="str">
            <v>Cases of GBV &amp; BHV</v>
          </cell>
          <cell r="X651" t="str">
            <v>{"PGM":[]}</v>
          </cell>
          <cell r="Y651" t="str">
            <v>CONNECTED</v>
          </cell>
          <cell r="Z651" t="str">
            <v>Data Collection (PGM) (2024)</v>
          </cell>
          <cell r="AA651" t="str">
            <v>Cases of GBV &amp; BHV (Manual Capture)</v>
          </cell>
        </row>
        <row r="652">
          <cell r="A652" t="str">
            <v>M655BU_Anglo American Platinum Managed Operations</v>
          </cell>
          <cell r="B652" t="str">
            <v>M655</v>
          </cell>
          <cell r="C652" t="str">
            <v>BU_Anglo American Platinum Managed Operations</v>
          </cell>
          <cell r="D652">
            <v>2024</v>
          </cell>
          <cell r="E652" t="str">
            <v>Annual</v>
          </cell>
          <cell r="F652" t="str">
            <v>Total cases</v>
          </cell>
          <cell r="H652" t="str">
            <v>NUMBER</v>
          </cell>
          <cell r="I652" t="str">
            <v>Number</v>
          </cell>
          <cell r="J652" t="str">
            <v>BU</v>
          </cell>
          <cell r="K652" t="str">
            <v>Anglo American Platinum Managed Operations</v>
          </cell>
          <cell r="L652" t="str">
            <v>ESGINTEGRATION</v>
          </cell>
          <cell r="P652" t="str">
            <v>Not started</v>
          </cell>
          <cell r="Q652" t="str">
            <v>{}</v>
          </cell>
          <cell r="R652" t="str">
            <v>Z Metrics to Delete</v>
          </cell>
          <cell r="W652" t="str">
            <v>Cases of GBV &amp; BHV</v>
          </cell>
          <cell r="X652" t="str">
            <v>{"PGM":[]}</v>
          </cell>
          <cell r="Y652" t="str">
            <v>CONNECTED</v>
          </cell>
          <cell r="Z652" t="str">
            <v>Data Collection (PGM) (2024)</v>
          </cell>
          <cell r="AA652" t="str">
            <v>Cases of GBV &amp; BHV (Manual Capture)</v>
          </cell>
        </row>
        <row r="653">
          <cell r="A653" t="str">
            <v>M651BU_Anglo American Platinum Managed Operations</v>
          </cell>
          <cell r="B653" t="str">
            <v>M651</v>
          </cell>
          <cell r="C653" t="str">
            <v>BU_Anglo American Platinum Managed Operations</v>
          </cell>
          <cell r="D653">
            <v>2024</v>
          </cell>
          <cell r="E653" t="str">
            <v>Annual</v>
          </cell>
          <cell r="F653" t="str">
            <v>Cases monitored</v>
          </cell>
          <cell r="H653" t="str">
            <v>NUMBER</v>
          </cell>
          <cell r="I653" t="str">
            <v>Number</v>
          </cell>
          <cell r="J653" t="str">
            <v>BU</v>
          </cell>
          <cell r="K653" t="str">
            <v>Anglo American Platinum Managed Operations</v>
          </cell>
          <cell r="L653" t="str">
            <v>ESGINTEGRATION</v>
          </cell>
          <cell r="P653" t="str">
            <v>Not started</v>
          </cell>
          <cell r="Q653" t="str">
            <v>{}</v>
          </cell>
          <cell r="R653" t="str">
            <v>Z Metrics to Delete</v>
          </cell>
          <cell r="W653" t="str">
            <v>Cases of GBV &amp; BHV</v>
          </cell>
          <cell r="X653" t="str">
            <v>{"PGM":[]}</v>
          </cell>
          <cell r="Y653" t="str">
            <v>CONNECTED</v>
          </cell>
          <cell r="Z653" t="str">
            <v>Data Collection (PGM) (2024)</v>
          </cell>
          <cell r="AA653" t="str">
            <v>Cases of GBV &amp; BHV (Manual Capture)</v>
          </cell>
        </row>
        <row r="654">
          <cell r="A654" t="str">
            <v>M271BU_Anglo American Platinum Managed Operations</v>
          </cell>
          <cell r="B654" t="str">
            <v>M271</v>
          </cell>
          <cell r="C654" t="str">
            <v>BU_Anglo American Platinum Managed Operations</v>
          </cell>
          <cell r="D654">
            <v>2024</v>
          </cell>
          <cell r="E654" t="str">
            <v>Annual</v>
          </cell>
          <cell r="F654" t="str">
            <v>Non-mining embedded contractors (labour hire)</v>
          </cell>
          <cell r="H654" t="str">
            <v>NUMBER</v>
          </cell>
          <cell r="I654" t="str">
            <v>Number</v>
          </cell>
          <cell r="J654" t="str">
            <v>BU</v>
          </cell>
          <cell r="K654" t="str">
            <v>Anglo American Platinum Managed Operations</v>
          </cell>
          <cell r="L654" t="str">
            <v>FERHANA ADAM</v>
          </cell>
          <cell r="M654" t="str">
            <v>HENK STEYN</v>
          </cell>
          <cell r="N654">
            <v>45675</v>
          </cell>
          <cell r="O654">
            <v>45902</v>
          </cell>
          <cell r="P654" t="str">
            <v>Not started</v>
          </cell>
          <cell r="Q654" t="str">
            <v>{}</v>
          </cell>
          <cell r="R654" t="str">
            <v>Z Metrics to Delete</v>
          </cell>
          <cell r="W654" t="str">
            <v>Contracting staff</v>
          </cell>
          <cell r="X654" t="str">
            <v>{"PGM":[]}</v>
          </cell>
          <cell r="Y654" t="str">
            <v>CONNECTED</v>
          </cell>
          <cell r="Z654" t="str">
            <v>Data Collection (PGM) (2024)</v>
          </cell>
          <cell r="AA654" t="str">
            <v>Contracting staff (Manual Capture)</v>
          </cell>
        </row>
        <row r="655">
          <cell r="A655" t="str">
            <v>M269BU_Anglo American Platinum Managed Operations</v>
          </cell>
          <cell r="B655" t="str">
            <v>M269</v>
          </cell>
          <cell r="C655" t="str">
            <v>BU_Anglo American Platinum Managed Operations</v>
          </cell>
          <cell r="D655">
            <v>2024</v>
          </cell>
          <cell r="E655" t="str">
            <v>Annual</v>
          </cell>
          <cell r="F655" t="str">
            <v>Total contracting staff 2</v>
          </cell>
          <cell r="H655" t="str">
            <v>NUMBER</v>
          </cell>
          <cell r="I655" t="str">
            <v>Number</v>
          </cell>
          <cell r="J655" t="str">
            <v>BU</v>
          </cell>
          <cell r="K655" t="str">
            <v>Anglo American Platinum Managed Operations</v>
          </cell>
          <cell r="L655" t="str">
            <v>FERHANA ADAM</v>
          </cell>
          <cell r="M655" t="str">
            <v>HENK STEYN</v>
          </cell>
          <cell r="N655">
            <v>45675</v>
          </cell>
          <cell r="O655">
            <v>45902</v>
          </cell>
          <cell r="P655" t="str">
            <v>Not started</v>
          </cell>
          <cell r="Q655" t="str">
            <v>{}</v>
          </cell>
          <cell r="R655" t="str">
            <v>Z Metrics to Delete</v>
          </cell>
          <cell r="W655" t="str">
            <v>Contracting staff</v>
          </cell>
          <cell r="X655" t="str">
            <v>{"PGM":[]}</v>
          </cell>
          <cell r="Y655" t="str">
            <v>CONNECTED</v>
          </cell>
          <cell r="Z655" t="str">
            <v>Data Collection (PGM) (2024)</v>
          </cell>
          <cell r="AA655" t="str">
            <v>Contracting staff (Manual Capture)</v>
          </cell>
        </row>
        <row r="656">
          <cell r="A656" t="str">
            <v>M270BU_Anglo American Platinum Managed Operations</v>
          </cell>
          <cell r="B656" t="str">
            <v>M270</v>
          </cell>
          <cell r="C656" t="str">
            <v>BU_Anglo American Platinum Managed Operations</v>
          </cell>
          <cell r="D656">
            <v>2024</v>
          </cell>
          <cell r="E656" t="str">
            <v>Annual</v>
          </cell>
          <cell r="F656" t="str">
            <v>Contractors</v>
          </cell>
          <cell r="H656" t="str">
            <v>NUMBER</v>
          </cell>
          <cell r="I656" t="str">
            <v>Number</v>
          </cell>
          <cell r="J656" t="str">
            <v>BU</v>
          </cell>
          <cell r="K656" t="str">
            <v>Anglo American Platinum Managed Operations</v>
          </cell>
          <cell r="L656" t="str">
            <v>FERHANA ADAM</v>
          </cell>
          <cell r="M656" t="str">
            <v>HENK STEYN</v>
          </cell>
          <cell r="N656">
            <v>45675</v>
          </cell>
          <cell r="O656">
            <v>45902</v>
          </cell>
          <cell r="P656" t="str">
            <v>Not started</v>
          </cell>
          <cell r="Q656" t="str">
            <v>{"gri":["2-8-a-i_2021"]}</v>
          </cell>
          <cell r="R656" t="str">
            <v>Z Metrics to Delete</v>
          </cell>
          <cell r="W656" t="str">
            <v>Contracting staff</v>
          </cell>
          <cell r="X656" t="str">
            <v>{"PGM":[]}</v>
          </cell>
          <cell r="Y656" t="str">
            <v>CONNECTED</v>
          </cell>
          <cell r="Z656" t="str">
            <v>Data Collection (PGM) (2024)</v>
          </cell>
          <cell r="AA656" t="str">
            <v>Contracting staff (Manual Capture)</v>
          </cell>
        </row>
        <row r="657">
          <cell r="A657" t="str">
            <v>M650BU_Anglo American Platinum Managed Operations</v>
          </cell>
          <cell r="B657" t="str">
            <v>M650</v>
          </cell>
          <cell r="C657" t="str">
            <v>BU_Anglo American Platinum Managed Operations</v>
          </cell>
          <cell r="D657">
            <v>2024</v>
          </cell>
          <cell r="E657" t="str">
            <v>Annual</v>
          </cell>
          <cell r="F657" t="str">
            <v>Remuneration practices</v>
          </cell>
          <cell r="H657" t="str">
            <v>TEXT</v>
          </cell>
          <cell r="J657" t="str">
            <v>BU</v>
          </cell>
          <cell r="K657" t="str">
            <v>Anglo American Platinum Managed Operations</v>
          </cell>
          <cell r="L657" t="str">
            <v>SHARON NIEUWOUDT</v>
          </cell>
          <cell r="M657" t="str">
            <v>SHARON NIEUWOUDT</v>
          </cell>
          <cell r="N657">
            <v>45675</v>
          </cell>
          <cell r="O657">
            <v>45902</v>
          </cell>
          <cell r="P657" t="str">
            <v>Not started</v>
          </cell>
          <cell r="Q657" t="str">
            <v>{}</v>
          </cell>
          <cell r="R657" t="str">
            <v>Z Metrics to Delete</v>
          </cell>
          <cell r="W657" t="str">
            <v>Remuneration</v>
          </cell>
          <cell r="X657" t="str">
            <v>{"PGM":[]}</v>
          </cell>
          <cell r="Y657" t="str">
            <v>CONNECTED</v>
          </cell>
          <cell r="Z657" t="str">
            <v>Data Collection (PGM) (2024)</v>
          </cell>
          <cell r="AA657" t="str">
            <v>Remuneration (Manual Capture)</v>
          </cell>
        </row>
        <row r="658">
          <cell r="A658" t="str">
            <v>M436BU_Anglo American Platinum Managed Operations</v>
          </cell>
          <cell r="B658" t="str">
            <v>M436</v>
          </cell>
          <cell r="C658" t="str">
            <v>BU_Anglo American Platinum Managed Operations</v>
          </cell>
          <cell r="D658">
            <v>2024</v>
          </cell>
          <cell r="E658" t="str">
            <v>Annual</v>
          </cell>
          <cell r="F658" t="str">
            <v>% of operations completing SHE Way self-assessments</v>
          </cell>
          <cell r="H658" t="str">
            <v>PERCENT</v>
          </cell>
          <cell r="I658" t="str">
            <v>Percentage - percentage - (Percentage)</v>
          </cell>
          <cell r="J658" t="str">
            <v>BU</v>
          </cell>
          <cell r="K658" t="str">
            <v>Anglo American Platinum Managed Operations</v>
          </cell>
          <cell r="L658" t="str">
            <v>STEVE POTGIETER</v>
          </cell>
          <cell r="M658" t="str">
            <v>STEVE POTGIETER</v>
          </cell>
          <cell r="N658">
            <v>45675</v>
          </cell>
          <cell r="O658">
            <v>45902</v>
          </cell>
          <cell r="P658" t="str">
            <v>Not started</v>
          </cell>
          <cell r="Q658" t="str">
            <v>{}</v>
          </cell>
          <cell r="R658" t="str">
            <v>Z Metrics to Delete</v>
          </cell>
          <cell r="W658" t="str">
            <v>SHE Management Systems</v>
          </cell>
          <cell r="X658" t="str">
            <v>{"PGM":[]}</v>
          </cell>
          <cell r="Y658" t="str">
            <v>CONNECTED</v>
          </cell>
          <cell r="Z658" t="str">
            <v>Data Collection (PGM) (2024)</v>
          </cell>
          <cell r="AA658" t="str">
            <v>SHE Management Systems (Manual Capture)</v>
          </cell>
        </row>
        <row r="659">
          <cell r="A659" t="str">
            <v>M435BU_Anglo American Platinum Managed Operations</v>
          </cell>
          <cell r="B659" t="str">
            <v>M435</v>
          </cell>
          <cell r="C659" t="str">
            <v>BU_Anglo American Platinum Managed Operations</v>
          </cell>
          <cell r="D659">
            <v>2024</v>
          </cell>
          <cell r="E659" t="str">
            <v>Annual</v>
          </cell>
          <cell r="F659" t="str">
            <v>Number of operations with action plans to comply with SHE Way by end of 2023</v>
          </cell>
          <cell r="H659" t="str">
            <v>NUMBER</v>
          </cell>
          <cell r="I659" t="str">
            <v>Number</v>
          </cell>
          <cell r="J659" t="str">
            <v>BU</v>
          </cell>
          <cell r="K659" t="str">
            <v>Anglo American Platinum Managed Operations</v>
          </cell>
          <cell r="L659" t="str">
            <v>STEVE POTGIETER</v>
          </cell>
          <cell r="M659" t="str">
            <v>STEVE POTGIETER</v>
          </cell>
          <cell r="N659">
            <v>45675</v>
          </cell>
          <cell r="O659">
            <v>45902</v>
          </cell>
          <cell r="P659" t="str">
            <v>Not started</v>
          </cell>
          <cell r="Q659" t="str">
            <v>{}</v>
          </cell>
          <cell r="R659" t="str">
            <v>Z Metrics to Delete</v>
          </cell>
          <cell r="W659" t="str">
            <v>SHE Management Systems</v>
          </cell>
          <cell r="X659" t="str">
            <v>{"PGM":[]}</v>
          </cell>
          <cell r="Y659" t="str">
            <v>CONNECTED</v>
          </cell>
          <cell r="Z659" t="str">
            <v>Data Collection (PGM) (2024)</v>
          </cell>
          <cell r="AA659" t="str">
            <v>SHE Management Systems (Manual Capture)</v>
          </cell>
        </row>
        <row r="660">
          <cell r="A660" t="str">
            <v>M437BU_Anglo American Platinum Managed Operations</v>
          </cell>
          <cell r="B660" t="str">
            <v>M437</v>
          </cell>
          <cell r="C660" t="str">
            <v>BU_Anglo American Platinum Managed Operations</v>
          </cell>
          <cell r="D660">
            <v>2024</v>
          </cell>
          <cell r="E660" t="str">
            <v>Annual</v>
          </cell>
          <cell r="F660" t="str">
            <v>Number of operations completing SHE Way self-assessments</v>
          </cell>
          <cell r="H660" t="str">
            <v>NUMBER</v>
          </cell>
          <cell r="I660" t="str">
            <v>Number</v>
          </cell>
          <cell r="J660" t="str">
            <v>BU</v>
          </cell>
          <cell r="K660" t="str">
            <v>Anglo American Platinum Managed Operations</v>
          </cell>
          <cell r="L660" t="str">
            <v>STEVE POTGIETER</v>
          </cell>
          <cell r="M660" t="str">
            <v>STEVE POTGIETER</v>
          </cell>
          <cell r="N660">
            <v>45675</v>
          </cell>
          <cell r="O660">
            <v>45902</v>
          </cell>
          <cell r="P660" t="str">
            <v>Not started</v>
          </cell>
          <cell r="Q660" t="str">
            <v>{}</v>
          </cell>
          <cell r="R660" t="str">
            <v>Z Metrics to Delete</v>
          </cell>
          <cell r="W660" t="str">
            <v>SHE Management Systems</v>
          </cell>
          <cell r="X660" t="str">
            <v>{"PGM":[]}</v>
          </cell>
          <cell r="Y660" t="str">
            <v>CONNECTED</v>
          </cell>
          <cell r="Z660" t="str">
            <v>Data Collection (PGM) (2024)</v>
          </cell>
          <cell r="AA660" t="str">
            <v>SHE Management Systems (Manual Capture)</v>
          </cell>
        </row>
        <row r="661">
          <cell r="A661" t="str">
            <v>M290BU_Anglo American Platinum Managed Operations</v>
          </cell>
          <cell r="B661" t="str">
            <v>M290</v>
          </cell>
          <cell r="C661" t="str">
            <v>BU_Anglo American Platinum Managed Operations</v>
          </cell>
          <cell r="D661">
            <v>2024</v>
          </cell>
          <cell r="E661" t="str">
            <v>Annual</v>
          </cell>
          <cell r="F661" t="str">
            <v>Voluntary Turnover : Resignations(%)</v>
          </cell>
          <cell r="H661" t="str">
            <v>PERCENT</v>
          </cell>
          <cell r="I661" t="str">
            <v>Percentage - percentage - (Percentage)</v>
          </cell>
          <cell r="J661" t="str">
            <v>BU</v>
          </cell>
          <cell r="K661" t="str">
            <v>Anglo American Platinum Managed Operations</v>
          </cell>
          <cell r="L661" t="str">
            <v>FERHANA ADAM</v>
          </cell>
          <cell r="M661" t="str">
            <v>HENK STEYN</v>
          </cell>
          <cell r="N661">
            <v>45675</v>
          </cell>
          <cell r="O661">
            <v>45902</v>
          </cell>
          <cell r="P661" t="str">
            <v>Not started</v>
          </cell>
          <cell r="Q661" t="str">
            <v>{"gri":["2-7-e_2021"]}</v>
          </cell>
          <cell r="R661" t="str">
            <v>Z Metrics to Delete</v>
          </cell>
          <cell r="W661" t="str">
            <v>Turnover</v>
          </cell>
          <cell r="X661" t="str">
            <v>{"PGM":[]}</v>
          </cell>
          <cell r="Y661" t="str">
            <v>CONNECTED</v>
          </cell>
          <cell r="Z661" t="str">
            <v>Data Collection (PGM) (2024)</v>
          </cell>
          <cell r="AA661" t="str">
            <v>Turnover (Manual Capture)</v>
          </cell>
        </row>
        <row r="662">
          <cell r="A662" t="str">
            <v>M289BU_Anglo American Platinum Managed Operations</v>
          </cell>
          <cell r="B662" t="str">
            <v>M289</v>
          </cell>
          <cell r="C662" t="str">
            <v>BU_Anglo American Platinum Managed Operations</v>
          </cell>
          <cell r="D662">
            <v>2024</v>
          </cell>
          <cell r="E662" t="str">
            <v>Annual</v>
          </cell>
          <cell r="F662" t="str">
            <v>Voluntary Turnover : Other reasons for leaving(%)</v>
          </cell>
          <cell r="H662" t="str">
            <v>PERCENT</v>
          </cell>
          <cell r="I662" t="str">
            <v>Percentage - percentage - (Percentage)</v>
          </cell>
          <cell r="J662" t="str">
            <v>BU</v>
          </cell>
          <cell r="K662" t="str">
            <v>Anglo American Platinum Managed Operations</v>
          </cell>
          <cell r="L662" t="str">
            <v>FERHANA ADAM</v>
          </cell>
          <cell r="M662" t="str">
            <v>HENK STEYN</v>
          </cell>
          <cell r="N662">
            <v>45675</v>
          </cell>
          <cell r="O662">
            <v>45902</v>
          </cell>
          <cell r="P662" t="str">
            <v>Not started</v>
          </cell>
          <cell r="Q662" t="str">
            <v>{"gri":["2-7-e_2021"]}</v>
          </cell>
          <cell r="R662" t="str">
            <v>Z Metrics to Delete</v>
          </cell>
          <cell r="W662" t="str">
            <v>Turnover</v>
          </cell>
          <cell r="X662" t="str">
            <v>{"PGM":[]}</v>
          </cell>
          <cell r="Y662" t="str">
            <v>CONNECTED</v>
          </cell>
          <cell r="Z662" t="str">
            <v>Data Collection (PGM) (2024)</v>
          </cell>
          <cell r="AA662" t="str">
            <v>Turnover (Manual Capture)</v>
          </cell>
        </row>
        <row r="663">
          <cell r="A663" t="str">
            <v>M459BU_Anglo American Platinum Managed Operations</v>
          </cell>
          <cell r="B663" t="str">
            <v>M459</v>
          </cell>
          <cell r="C663" t="str">
            <v>BU_Anglo American Platinum Managed Operations</v>
          </cell>
          <cell r="D663">
            <v>2024</v>
          </cell>
          <cell r="E663" t="str">
            <v>Annual</v>
          </cell>
          <cell r="F663" t="str">
            <v>Anti-corruption: Significant issues of focus of the company's participation in public policy development  and lobbying, including within any business association that the company is a member of.</v>
          </cell>
          <cell r="H663" t="str">
            <v>TEXT</v>
          </cell>
          <cell r="J663" t="str">
            <v>BU</v>
          </cell>
          <cell r="K663" t="str">
            <v>Anglo American Platinum Managed Operations</v>
          </cell>
          <cell r="L663" t="str">
            <v>RIAAN VENTER</v>
          </cell>
          <cell r="M663" t="str">
            <v>JULIA SWANEPOEL</v>
          </cell>
          <cell r="N663">
            <v>45675</v>
          </cell>
          <cell r="O663">
            <v>45902</v>
          </cell>
          <cell r="P663" t="str">
            <v>Not started</v>
          </cell>
          <cell r="Q663" t="str">
            <v>{}</v>
          </cell>
          <cell r="R663" t="str">
            <v>ZZ Metrics to Hide</v>
          </cell>
          <cell r="W663" t="str">
            <v>Anti­-corruption</v>
          </cell>
          <cell r="X663" t="str">
            <v>{"PGM":[]}</v>
          </cell>
          <cell r="Y663" t="str">
            <v>CONNECTED</v>
          </cell>
          <cell r="Z663" t="str">
            <v>Data Collection (PGM) (2024)</v>
          </cell>
          <cell r="AA663" t="str">
            <v>Anti­-corruption</v>
          </cell>
        </row>
        <row r="664">
          <cell r="A664" t="str">
            <v>M458BU_Anglo American Platinum Managed Operations</v>
          </cell>
          <cell r="B664" t="str">
            <v>M458</v>
          </cell>
          <cell r="C664" t="str">
            <v>BU_Anglo American Platinum Managed Operations</v>
          </cell>
          <cell r="D664">
            <v>2024</v>
          </cell>
          <cell r="E664" t="str">
            <v>Annual</v>
          </cell>
          <cell r="F664" t="str">
            <v>Describe the company's strategy relevant to these areas of focus, identifying any differences between its lobbying positions and its purpose, policies, goals and other public positions</v>
          </cell>
          <cell r="H664" t="str">
            <v>TEXT</v>
          </cell>
          <cell r="J664" t="str">
            <v>BU</v>
          </cell>
          <cell r="K664" t="str">
            <v>Anglo American Platinum Managed Operations</v>
          </cell>
          <cell r="L664" t="str">
            <v>RIAAN VENTER</v>
          </cell>
          <cell r="M664" t="str">
            <v>JULIA SWANEPOEL</v>
          </cell>
          <cell r="N664">
            <v>45675</v>
          </cell>
          <cell r="O664">
            <v>45902</v>
          </cell>
          <cell r="P664" t="str">
            <v>Not started</v>
          </cell>
          <cell r="Q664" t="str">
            <v>{}</v>
          </cell>
          <cell r="R664" t="str">
            <v>ZZ Metrics to Hide</v>
          </cell>
          <cell r="W664" t="str">
            <v>Anti­-corruption</v>
          </cell>
          <cell r="X664" t="str">
            <v>{"PGM":[]}</v>
          </cell>
          <cell r="Y664" t="str">
            <v>CONNECTED</v>
          </cell>
          <cell r="Z664" t="str">
            <v>Data Collection (PGM) (2024)</v>
          </cell>
          <cell r="AA664" t="str">
            <v>Anti­-corruption</v>
          </cell>
        </row>
        <row r="665">
          <cell r="A665" t="str">
            <v>M466BU_Anglo American Platinum Managed Operations</v>
          </cell>
          <cell r="B665" t="str">
            <v>M466</v>
          </cell>
          <cell r="C665" t="str">
            <v>BU_Anglo American Platinum Managed Operations</v>
          </cell>
          <cell r="D665">
            <v>2024</v>
          </cell>
          <cell r="E665" t="str">
            <v>Annual</v>
          </cell>
          <cell r="F665" t="str">
            <v>Total number and nature of incidents of corruption confirmed during the current year, related to previous years (with a description of the activities taken to address confirmed incidents, and of the outcomes of these activities.) - Number</v>
          </cell>
          <cell r="H665" t="str">
            <v>NUMBER</v>
          </cell>
          <cell r="I665" t="str">
            <v>Number</v>
          </cell>
          <cell r="J665" t="str">
            <v>BU</v>
          </cell>
          <cell r="K665" t="str">
            <v>Anglo American Platinum Managed Operations</v>
          </cell>
          <cell r="L665" t="str">
            <v>RIAAN VENTER</v>
          </cell>
          <cell r="M665" t="str">
            <v>JULIA SWANEPOEL</v>
          </cell>
          <cell r="N665">
            <v>45675</v>
          </cell>
          <cell r="O665">
            <v>45902</v>
          </cell>
          <cell r="P665" t="str">
            <v>Not started</v>
          </cell>
          <cell r="Q665" t="str">
            <v>{"gri":["205-3_2016.2"]}</v>
          </cell>
          <cell r="R665" t="str">
            <v>ZZ Metrics to Hide</v>
          </cell>
          <cell r="W665" t="str">
            <v>Anti­-corruption</v>
          </cell>
          <cell r="X665" t="str">
            <v>{"PGM":[]}</v>
          </cell>
          <cell r="Y665" t="str">
            <v>CONNECTED</v>
          </cell>
          <cell r="Z665" t="str">
            <v>Data Collection (PGM) (2024)</v>
          </cell>
          <cell r="AA665" t="str">
            <v>Anti­-corruption</v>
          </cell>
        </row>
        <row r="666">
          <cell r="A666" t="str">
            <v>M469BU_Anglo American Platinum Managed Operations</v>
          </cell>
          <cell r="B666" t="str">
            <v>M469</v>
          </cell>
          <cell r="C666" t="str">
            <v>BU_Anglo American Platinum Managed Operations</v>
          </cell>
          <cell r="D666">
            <v>2024</v>
          </cell>
          <cell r="E666" t="str">
            <v>Annual</v>
          </cell>
          <cell r="F666" t="str">
            <v>Anti-corruption: Total number and nature of incidents of corruption confirmed during the current year, related to this year (with a description of the activities taken to address confirmed incidents, and of the outcomes of these activities.) - Description</v>
          </cell>
          <cell r="H666" t="str">
            <v>TEXT</v>
          </cell>
          <cell r="J666" t="str">
            <v>BU</v>
          </cell>
          <cell r="K666" t="str">
            <v>Anglo American Platinum Managed Operations</v>
          </cell>
          <cell r="L666" t="str">
            <v>RIAAN VENTER</v>
          </cell>
          <cell r="M666" t="str">
            <v>JULIA SWANEPOEL</v>
          </cell>
          <cell r="N666">
            <v>45675</v>
          </cell>
          <cell r="O666">
            <v>45902</v>
          </cell>
          <cell r="P666" t="str">
            <v>Not started</v>
          </cell>
          <cell r="Q666" t="str">
            <v>{"gri":["205-3_2016.2"]}</v>
          </cell>
          <cell r="R666" t="str">
            <v>ZZ Metrics to Hide</v>
          </cell>
          <cell r="W666" t="str">
            <v>Anti­-corruption</v>
          </cell>
          <cell r="X666" t="str">
            <v>{"PGM":[]}</v>
          </cell>
          <cell r="Y666" t="str">
            <v>CONNECTED</v>
          </cell>
          <cell r="Z666" t="str">
            <v>Data Collection (PGM) (2024)</v>
          </cell>
          <cell r="AA666" t="str">
            <v>Anti­-corruption</v>
          </cell>
        </row>
        <row r="667">
          <cell r="A667" t="str">
            <v>M464BU_Anglo American Platinum Managed Operations</v>
          </cell>
          <cell r="B667" t="str">
            <v>M464</v>
          </cell>
          <cell r="C667" t="str">
            <v>BU_Anglo American Platinum Managed Operations</v>
          </cell>
          <cell r="D667">
            <v>2024</v>
          </cell>
          <cell r="E667" t="str">
            <v>Annual</v>
          </cell>
          <cell r="F667" t="str">
            <v>Anti-corruption: The internal and external grievance mechanisms (including whistle-blowing facilities) for reporting concerns about unethical or unlawful behaviour and lack of organisational integrity;</v>
          </cell>
          <cell r="H667" t="str">
            <v>TEXT</v>
          </cell>
          <cell r="J667" t="str">
            <v>BU</v>
          </cell>
          <cell r="K667" t="str">
            <v>Anglo American Platinum Managed Operations</v>
          </cell>
          <cell r="L667" t="str">
            <v>RIAAN VENTER</v>
          </cell>
          <cell r="M667" t="str">
            <v>JULIA SWANEPOEL</v>
          </cell>
          <cell r="N667">
            <v>45675</v>
          </cell>
          <cell r="O667">
            <v>45902</v>
          </cell>
          <cell r="P667" t="str">
            <v>Not started</v>
          </cell>
          <cell r="Q667" t="str">
            <v>{}</v>
          </cell>
          <cell r="R667" t="str">
            <v>ZZ Metrics to Hide</v>
          </cell>
          <cell r="W667" t="str">
            <v>Anti­-corruption</v>
          </cell>
          <cell r="X667" t="str">
            <v>{"PGM":[]}</v>
          </cell>
          <cell r="Y667" t="str">
            <v>CONNECTED</v>
          </cell>
          <cell r="Z667" t="str">
            <v>Data Collection (PGM) (2024)</v>
          </cell>
          <cell r="AA667" t="str">
            <v>Anti­-corruption</v>
          </cell>
        </row>
        <row r="668">
          <cell r="A668" t="str">
            <v>M471BU_Anglo American Platinum Managed Operations</v>
          </cell>
          <cell r="B668" t="str">
            <v>M471</v>
          </cell>
          <cell r="C668" t="str">
            <v>BU_Anglo American Platinum Managed Operations</v>
          </cell>
          <cell r="D668">
            <v>2024</v>
          </cell>
          <cell r="E668" t="str">
            <v>Annual</v>
          </cell>
          <cell r="F668" t="str">
            <v>Percentage of business partners who have received training or awareness-raising on the organisation's anti-corruption policies and procedures - Zimbabwe</v>
          </cell>
          <cell r="H668" t="str">
            <v>PERCENT</v>
          </cell>
          <cell r="I668" t="str">
            <v>Percentage - percentage - (Percentage)</v>
          </cell>
          <cell r="J668" t="str">
            <v>BU</v>
          </cell>
          <cell r="K668" t="str">
            <v>Anglo American Platinum Managed Operations</v>
          </cell>
          <cell r="L668" t="str">
            <v>RIAAN VENTER</v>
          </cell>
          <cell r="P668" t="str">
            <v>Not started</v>
          </cell>
          <cell r="Q668" t="str">
            <v>{"gri":["205-2-c_2016.2"]}</v>
          </cell>
          <cell r="R668" t="str">
            <v>ZZ Metrics to Hide</v>
          </cell>
          <cell r="W668" t="str">
            <v>Anti­-corruption</v>
          </cell>
          <cell r="X668" t="str">
            <v>{"PGM":[]}</v>
          </cell>
          <cell r="Y668" t="str">
            <v>CONNECTED</v>
          </cell>
          <cell r="Z668" t="str">
            <v>Data Collection (PGM) (2024)</v>
          </cell>
          <cell r="AA668" t="str">
            <v>Anti­-corruption</v>
          </cell>
        </row>
        <row r="669">
          <cell r="A669" t="str">
            <v>M465BU_Anglo American Platinum Managed Operations</v>
          </cell>
          <cell r="B669" t="str">
            <v>M465</v>
          </cell>
          <cell r="C669" t="str">
            <v>BU_Anglo American Platinum Managed Operations</v>
          </cell>
          <cell r="D669">
            <v>2024</v>
          </cell>
          <cell r="E669" t="str">
            <v>Annual</v>
          </cell>
          <cell r="F669" t="str">
            <v>Total number and nature of incidents of corruption confirmed during the current year, related to previous years (with a description of the activities taken to address confirmed incidents, and of the outcomes of these activities.) - Description</v>
          </cell>
          <cell r="H669" t="str">
            <v>TEXT</v>
          </cell>
          <cell r="J669" t="str">
            <v>BU</v>
          </cell>
          <cell r="K669" t="str">
            <v>Anglo American Platinum Managed Operations</v>
          </cell>
          <cell r="L669" t="str">
            <v>RIAAN VENTER</v>
          </cell>
          <cell r="M669" t="str">
            <v>JULIA SWANEPOEL</v>
          </cell>
          <cell r="N669">
            <v>45675</v>
          </cell>
          <cell r="O669">
            <v>45902</v>
          </cell>
          <cell r="P669" t="str">
            <v>Not started</v>
          </cell>
          <cell r="Q669" t="str">
            <v>{"gri":["205-3_2016.2"]}</v>
          </cell>
          <cell r="R669" t="str">
            <v>ZZ Metrics to Hide</v>
          </cell>
          <cell r="W669" t="str">
            <v>Anti­-corruption</v>
          </cell>
          <cell r="X669" t="str">
            <v>{"PGM":[]}</v>
          </cell>
          <cell r="Y669" t="str">
            <v>CONNECTED</v>
          </cell>
          <cell r="Z669" t="str">
            <v>Data Collection (PGM) (2024)</v>
          </cell>
          <cell r="AA669" t="str">
            <v>Anti­-corruption</v>
          </cell>
        </row>
        <row r="670">
          <cell r="A670" t="str">
            <v>M463BU_Anglo American Platinum Managed Operations</v>
          </cell>
          <cell r="B670" t="str">
            <v>M463</v>
          </cell>
          <cell r="C670" t="str">
            <v>BU_Anglo American Platinum Managed Operations</v>
          </cell>
          <cell r="D670">
            <v>2024</v>
          </cell>
          <cell r="E670" t="str">
            <v>Annual</v>
          </cell>
          <cell r="F670" t="str">
            <v>Anti-corruption: Mechanisms for seeking advice about ethical and lawful behaviour and organisational integrity;</v>
          </cell>
          <cell r="H670" t="str">
            <v>TEXT</v>
          </cell>
          <cell r="J670" t="str">
            <v>BU</v>
          </cell>
          <cell r="K670" t="str">
            <v>Anglo American Platinum Managed Operations</v>
          </cell>
          <cell r="L670" t="str">
            <v>RIAAN VENTER</v>
          </cell>
          <cell r="M670" t="str">
            <v>JULIA SWANEPOEL</v>
          </cell>
          <cell r="N670">
            <v>45675</v>
          </cell>
          <cell r="O670">
            <v>45902</v>
          </cell>
          <cell r="P670" t="str">
            <v>Not started</v>
          </cell>
          <cell r="Q670" t="str">
            <v>{}</v>
          </cell>
          <cell r="R670" t="str">
            <v>ZZ Metrics to Hide</v>
          </cell>
          <cell r="W670" t="str">
            <v>Anti­-corruption</v>
          </cell>
          <cell r="X670" t="str">
            <v>{"PGM":[]}</v>
          </cell>
          <cell r="Y670" t="str">
            <v>CONNECTED</v>
          </cell>
          <cell r="Z670" t="str">
            <v>Data Collection (PGM) (2024)</v>
          </cell>
          <cell r="AA670" t="str">
            <v>Anti­-corruption</v>
          </cell>
        </row>
        <row r="671">
          <cell r="A671" t="str">
            <v>M462BU_Anglo American Platinum Managed Operations</v>
          </cell>
          <cell r="B671" t="str">
            <v>M462</v>
          </cell>
          <cell r="C671" t="str">
            <v>BU_Anglo American Platinum Managed Operations</v>
          </cell>
          <cell r="D671">
            <v>2024</v>
          </cell>
          <cell r="E671" t="str">
            <v>Annual</v>
          </cell>
          <cell r="F671" t="str">
            <v>Anti-corruption: The extent to which these various mechanisms have been used, and the outcomes of processes using these mechanisms.</v>
          </cell>
          <cell r="H671" t="str">
            <v>TEXT</v>
          </cell>
          <cell r="J671" t="str">
            <v>BU</v>
          </cell>
          <cell r="K671" t="str">
            <v>Anglo American Platinum Managed Operations</v>
          </cell>
          <cell r="L671" t="str">
            <v>RIAAN VENTER</v>
          </cell>
          <cell r="M671" t="str">
            <v>JULIA SWANEPOEL</v>
          </cell>
          <cell r="N671">
            <v>45675</v>
          </cell>
          <cell r="O671">
            <v>45902</v>
          </cell>
          <cell r="P671" t="str">
            <v>Not started</v>
          </cell>
          <cell r="Q671" t="str">
            <v>{}</v>
          </cell>
          <cell r="R671" t="str">
            <v>ZZ Metrics to Hide</v>
          </cell>
          <cell r="W671" t="str">
            <v>Anti­-corruption</v>
          </cell>
          <cell r="X671" t="str">
            <v>{"PGM":[]}</v>
          </cell>
          <cell r="Y671" t="str">
            <v>CONNECTED</v>
          </cell>
          <cell r="Z671" t="str">
            <v>Data Collection (PGM) (2024)</v>
          </cell>
          <cell r="AA671" t="str">
            <v>Anti­-corruption</v>
          </cell>
        </row>
        <row r="672">
          <cell r="A672" t="str">
            <v>M461BU_Anglo American Platinum Managed Operations</v>
          </cell>
          <cell r="B672" t="str">
            <v>M461</v>
          </cell>
          <cell r="C672" t="str">
            <v>BU_Anglo American Platinum Managed Operations</v>
          </cell>
          <cell r="D672">
            <v>2024</v>
          </cell>
          <cell r="E672" t="str">
            <v>Annual</v>
          </cell>
          <cell r="F672" t="str">
            <v>Anti-corruption: Discussion of initiatives and stakeholder engagement to improve the broader operating environment  and culture, to combat corruption.</v>
          </cell>
          <cell r="H672" t="str">
            <v>TEXT</v>
          </cell>
          <cell r="J672" t="str">
            <v>BU</v>
          </cell>
          <cell r="K672" t="str">
            <v>Anglo American Platinum Managed Operations</v>
          </cell>
          <cell r="L672" t="str">
            <v>RIAAN VENTER</v>
          </cell>
          <cell r="M672" t="str">
            <v>JULIA SWANEPOEL</v>
          </cell>
          <cell r="N672">
            <v>45675</v>
          </cell>
          <cell r="O672">
            <v>45902</v>
          </cell>
          <cell r="P672" t="str">
            <v>Not started</v>
          </cell>
          <cell r="Q672" t="str">
            <v>{}</v>
          </cell>
          <cell r="R672" t="str">
            <v>ZZ Metrics to Hide</v>
          </cell>
          <cell r="W672" t="str">
            <v>Anti­-corruption</v>
          </cell>
          <cell r="X672" t="str">
            <v>{"PGM":[]}</v>
          </cell>
          <cell r="Y672" t="str">
            <v>CONNECTED</v>
          </cell>
          <cell r="Z672" t="str">
            <v>Data Collection (PGM) (2024)</v>
          </cell>
          <cell r="AA672" t="str">
            <v>Anti­-corruption</v>
          </cell>
        </row>
        <row r="673">
          <cell r="A673" t="str">
            <v>M473Zimbabwe_Zimbabwe</v>
          </cell>
          <cell r="B673" t="str">
            <v>M473</v>
          </cell>
          <cell r="C673" t="str">
            <v>Zimbabwe_Zimbabwe</v>
          </cell>
          <cell r="D673">
            <v>2024</v>
          </cell>
          <cell r="E673" t="str">
            <v>Annual</v>
          </cell>
          <cell r="F673" t="str">
            <v>Business Conduct: Percentage of employees who have received training or awareness-raising on the organisation's anti-corruption policies and procedures - Zimbabwe</v>
          </cell>
          <cell r="H673" t="str">
            <v>PERCENT</v>
          </cell>
          <cell r="I673" t="str">
            <v>Percentage - percentage - (Percentage)</v>
          </cell>
          <cell r="J673" t="str">
            <v>Zimbabwe</v>
          </cell>
          <cell r="K673" t="str">
            <v>Zimbabwe</v>
          </cell>
          <cell r="L673" t="str">
            <v>RIAAN VENTER</v>
          </cell>
          <cell r="P673" t="str">
            <v>Not started</v>
          </cell>
          <cell r="Q673" t="str">
            <v>{"gri":["205-2-b_2016.2"]}</v>
          </cell>
          <cell r="R673" t="str">
            <v>ZZ Metrics to Hide</v>
          </cell>
          <cell r="W673" t="str">
            <v>Anti­-corruption</v>
          </cell>
          <cell r="X673" t="str">
            <v>{"PGM":[]}</v>
          </cell>
          <cell r="Y673" t="str">
            <v>CONNECTED</v>
          </cell>
          <cell r="Z673" t="str">
            <v>Data Collection (PGM) (2024)</v>
          </cell>
          <cell r="AA673" t="str">
            <v>Anti­-corruption</v>
          </cell>
        </row>
        <row r="674">
          <cell r="A674" t="str">
            <v>M474South Africa_South Africa</v>
          </cell>
          <cell r="B674" t="str">
            <v>M474</v>
          </cell>
          <cell r="C674" t="str">
            <v>South Africa_South Africa</v>
          </cell>
          <cell r="D674">
            <v>2024</v>
          </cell>
          <cell r="E674" t="str">
            <v>Annual</v>
          </cell>
          <cell r="F674" t="str">
            <v>Business Conduct: Percentage of employees who have received training or awareness-raising on the organisation's anti-corruption policies and procedures - South Africa</v>
          </cell>
          <cell r="H674" t="str">
            <v>PERCENT</v>
          </cell>
          <cell r="I674" t="str">
            <v>Percentage - percentage - (Percentage)</v>
          </cell>
          <cell r="J674" t="str">
            <v>South Africa</v>
          </cell>
          <cell r="K674" t="str">
            <v>South Africa</v>
          </cell>
          <cell r="L674" t="str">
            <v>RIAAN VENTER</v>
          </cell>
          <cell r="P674" t="str">
            <v>Not started</v>
          </cell>
          <cell r="Q674" t="str">
            <v>{"gri":["205-2-b_2016.2"]}</v>
          </cell>
          <cell r="R674" t="str">
            <v>ZZ Metrics to Hide</v>
          </cell>
          <cell r="W674" t="str">
            <v>Anti­-corruption</v>
          </cell>
          <cell r="X674" t="str">
            <v>{"PGM":[]}</v>
          </cell>
          <cell r="Y674" t="str">
            <v>CONNECTED</v>
          </cell>
          <cell r="Z674" t="str">
            <v>Data Collection (PGM) (2024)</v>
          </cell>
          <cell r="AA674" t="str">
            <v>Anti­-corruption</v>
          </cell>
        </row>
        <row r="675">
          <cell r="A675" t="str">
            <v>M472BU_Anglo American Platinum Managed Operations</v>
          </cell>
          <cell r="B675" t="str">
            <v>M472</v>
          </cell>
          <cell r="C675" t="str">
            <v>BU_Anglo American Platinum Managed Operations</v>
          </cell>
          <cell r="D675">
            <v>2024</v>
          </cell>
          <cell r="E675" t="str">
            <v>Annual</v>
          </cell>
          <cell r="F675" t="str">
            <v>Percentage of business partners who have received training or awareness-raising on the organisation's anti-corruption policies and procedures - South Africa</v>
          </cell>
          <cell r="H675" t="str">
            <v>PERCENT</v>
          </cell>
          <cell r="I675" t="str">
            <v>Percentage - percentage - (Percentage)</v>
          </cell>
          <cell r="J675" t="str">
            <v>BU</v>
          </cell>
          <cell r="K675" t="str">
            <v>Anglo American Platinum Managed Operations</v>
          </cell>
          <cell r="L675" t="str">
            <v>RIAAN VENTER</v>
          </cell>
          <cell r="P675" t="str">
            <v>Not started</v>
          </cell>
          <cell r="Q675" t="str">
            <v>{"gri":["205-2-c_2016.2"]}</v>
          </cell>
          <cell r="R675" t="str">
            <v>ZZ Metrics to Hide</v>
          </cell>
          <cell r="W675" t="str">
            <v>Anti­-corruption</v>
          </cell>
          <cell r="X675" t="str">
            <v>{"PGM":[]}</v>
          </cell>
          <cell r="Y675" t="str">
            <v>CONNECTED</v>
          </cell>
          <cell r="Z675" t="str">
            <v>Data Collection (PGM) (2024)</v>
          </cell>
          <cell r="AA675" t="str">
            <v>Anti­-corruption</v>
          </cell>
        </row>
        <row r="676">
          <cell r="A676" t="str">
            <v>M460BU_Anglo American Platinum Managed Operations</v>
          </cell>
          <cell r="B676" t="str">
            <v>M460</v>
          </cell>
          <cell r="C676" t="str">
            <v>BU_Anglo American Platinum Managed Operations</v>
          </cell>
          <cell r="D676">
            <v>2024</v>
          </cell>
          <cell r="E676" t="str">
            <v>Annual</v>
          </cell>
          <cell r="F676" t="str">
            <v>Anti-corruption: Total monetary value of financial and in-kind political contributions made directly and indirectly by the organisation, by country and recipient/beneficiary.</v>
          </cell>
          <cell r="H676" t="str">
            <v>CURRENCY</v>
          </cell>
          <cell r="I676" t="str">
            <v>Currency - southAfrican_rand - (ZAR)</v>
          </cell>
          <cell r="J676" t="str">
            <v>BU</v>
          </cell>
          <cell r="K676" t="str">
            <v>Anglo American Platinum Managed Operations</v>
          </cell>
          <cell r="L676" t="str">
            <v>RIAAN VENTER</v>
          </cell>
          <cell r="M676" t="str">
            <v>JULIA SWANEPOEL</v>
          </cell>
          <cell r="N676">
            <v>45675</v>
          </cell>
          <cell r="O676">
            <v>45902</v>
          </cell>
          <cell r="P676" t="str">
            <v>Not started</v>
          </cell>
          <cell r="Q676" t="str">
            <v>{}</v>
          </cell>
          <cell r="R676" t="str">
            <v>ZZ Metrics to Hide</v>
          </cell>
          <cell r="W676" t="str">
            <v>Anti­-corruption</v>
          </cell>
          <cell r="X676" t="str">
            <v>{"PGM":[]}</v>
          </cell>
          <cell r="Y676" t="str">
            <v>CONNECTED</v>
          </cell>
          <cell r="Z676" t="str">
            <v>Data Collection (PGM) (2024)</v>
          </cell>
          <cell r="AA676" t="str">
            <v>Anti­-corruption</v>
          </cell>
        </row>
        <row r="677">
          <cell r="A677" t="str">
            <v>M470BU_Anglo American Platinum Managed Operations</v>
          </cell>
          <cell r="B677" t="str">
            <v>M470</v>
          </cell>
          <cell r="C677" t="str">
            <v>BU_Anglo American Platinum Managed Operations</v>
          </cell>
          <cell r="D677">
            <v>2024</v>
          </cell>
          <cell r="E677" t="str">
            <v>Annual</v>
          </cell>
          <cell r="F677" t="str">
            <v>Total number and nature of incidents of corruption confirmed during the current year, related to this year (with a description of the activities taken to address confirmed incidents, and of the outcomes of these activities.) - Number</v>
          </cell>
          <cell r="H677" t="str">
            <v>NUMBER</v>
          </cell>
          <cell r="I677" t="str">
            <v>Number</v>
          </cell>
          <cell r="J677" t="str">
            <v>BU</v>
          </cell>
          <cell r="K677" t="str">
            <v>Anglo American Platinum Managed Operations</v>
          </cell>
          <cell r="L677" t="str">
            <v>RIAAN VENTER</v>
          </cell>
          <cell r="M677" t="str">
            <v>JULIA SWANEPOEL</v>
          </cell>
          <cell r="N677">
            <v>45675</v>
          </cell>
          <cell r="O677">
            <v>45902</v>
          </cell>
          <cell r="P677" t="str">
            <v>Not started</v>
          </cell>
          <cell r="Q677" t="str">
            <v>{"gri":["205-3_2016.2"]}</v>
          </cell>
          <cell r="R677" t="str">
            <v>ZZ Metrics to Hide</v>
          </cell>
          <cell r="W677" t="str">
            <v>Anti­-corruption</v>
          </cell>
          <cell r="X677" t="str">
            <v>{"PGM":[]}</v>
          </cell>
          <cell r="Y677" t="str">
            <v>CONNECTED</v>
          </cell>
          <cell r="Z677" t="str">
            <v>Data Collection (PGM) (2024)</v>
          </cell>
          <cell r="AA677" t="str">
            <v>Anti­-corruption</v>
          </cell>
        </row>
        <row r="678">
          <cell r="A678" t="str">
            <v>M323BU_Anglo American Platinum Managed Operations</v>
          </cell>
          <cell r="B678" t="str">
            <v>M323</v>
          </cell>
          <cell r="C678" t="str">
            <v>BU_Anglo American Platinum Managed Operations</v>
          </cell>
          <cell r="D678">
            <v>2024</v>
          </cell>
          <cell r="E678" t="str">
            <v>Annual</v>
          </cell>
          <cell r="F678" t="str">
            <v>total number of identified leaks of customer data.</v>
          </cell>
          <cell r="H678" t="str">
            <v>NUMBER</v>
          </cell>
          <cell r="I678" t="str">
            <v>Number</v>
          </cell>
          <cell r="J678" t="str">
            <v>BU</v>
          </cell>
          <cell r="K678" t="str">
            <v>Anglo American Platinum Managed Operations</v>
          </cell>
          <cell r="L678" t="str">
            <v>KHANYA MABASO</v>
          </cell>
          <cell r="M678" t="str">
            <v>KHANYA MABASO</v>
          </cell>
          <cell r="N678">
            <v>45675</v>
          </cell>
          <cell r="O678">
            <v>45902</v>
          </cell>
          <cell r="P678" t="str">
            <v>Not started</v>
          </cell>
          <cell r="Q678" t="str">
            <v>{}</v>
          </cell>
          <cell r="R678" t="str">
            <v>ZZ Metrics to Hide</v>
          </cell>
          <cell r="W678" t="str">
            <v>Consumer Data and privacy</v>
          </cell>
          <cell r="X678" t="str">
            <v>{"PGM":[]}</v>
          </cell>
          <cell r="Y678" t="str">
            <v>CONNECTED</v>
          </cell>
          <cell r="Z678" t="str">
            <v>Data Collection (PGM) (2024)</v>
          </cell>
          <cell r="AA678" t="str">
            <v>Consumer Data and privacy (Manual Capture)</v>
          </cell>
        </row>
        <row r="679">
          <cell r="A679" t="str">
            <v>M325BU_Anglo American Platinum Managed Operations</v>
          </cell>
          <cell r="B679" t="str">
            <v>M325</v>
          </cell>
          <cell r="C679" t="str">
            <v>BU_Anglo American Platinum Managed Operations</v>
          </cell>
          <cell r="D679">
            <v>2024</v>
          </cell>
          <cell r="E679" t="str">
            <v>Annual</v>
          </cell>
          <cell r="F679" t="str">
            <v>Total number of substantiated complaints received concerning breaches of customer privacy (categorised by complaints received from outside parties and substantiated by the organisation, and complaints from regulatory bodies), and</v>
          </cell>
          <cell r="H679" t="str">
            <v>NUMBER</v>
          </cell>
          <cell r="I679" t="str">
            <v>Number</v>
          </cell>
          <cell r="J679" t="str">
            <v>BU</v>
          </cell>
          <cell r="K679" t="str">
            <v>Anglo American Platinum Managed Operations</v>
          </cell>
          <cell r="L679" t="str">
            <v>KHANYA MABASO</v>
          </cell>
          <cell r="M679" t="str">
            <v>KHANYA MABASO</v>
          </cell>
          <cell r="N679">
            <v>45675</v>
          </cell>
          <cell r="O679">
            <v>45902</v>
          </cell>
          <cell r="P679" t="str">
            <v>Not started</v>
          </cell>
          <cell r="Q679" t="str">
            <v>{}</v>
          </cell>
          <cell r="R679" t="str">
            <v>ZZ Metrics to Hide</v>
          </cell>
          <cell r="W679" t="str">
            <v>Consumer Data and privacy</v>
          </cell>
          <cell r="X679" t="str">
            <v>{"PGM":[]}</v>
          </cell>
          <cell r="Y679" t="str">
            <v>CONNECTED</v>
          </cell>
          <cell r="Z679" t="str">
            <v>Data Collection (PGM) (2024)</v>
          </cell>
          <cell r="AA679" t="str">
            <v>Consumer Data and privacy (Manual Capture)</v>
          </cell>
        </row>
        <row r="680">
          <cell r="A680" t="str">
            <v>M326BU_Anglo American Platinum Managed Operations</v>
          </cell>
          <cell r="B680" t="str">
            <v>M326</v>
          </cell>
          <cell r="C680" t="str">
            <v>BU_Anglo American Platinum Managed Operations</v>
          </cell>
          <cell r="D680">
            <v>2024</v>
          </cell>
          <cell r="E680" t="str">
            <v>Annual</v>
          </cell>
          <cell r="F680" t="str">
            <v>A description of the mechanisms and steps taken to ensure privacy of consumer data.</v>
          </cell>
          <cell r="H680" t="str">
            <v>TEXT</v>
          </cell>
          <cell r="J680" t="str">
            <v>BU</v>
          </cell>
          <cell r="K680" t="str">
            <v>Anglo American Platinum Managed Operations</v>
          </cell>
          <cell r="L680" t="str">
            <v>KHANYA MABASO</v>
          </cell>
          <cell r="M680" t="str">
            <v>KHANYA MABASO</v>
          </cell>
          <cell r="N680">
            <v>45675</v>
          </cell>
          <cell r="O680">
            <v>45902</v>
          </cell>
          <cell r="P680" t="str">
            <v>Not started</v>
          </cell>
          <cell r="Q680" t="str">
            <v>{}</v>
          </cell>
          <cell r="R680" t="str">
            <v>ZZ Metrics to Hide</v>
          </cell>
          <cell r="W680" t="str">
            <v>Consumer Data and privacy</v>
          </cell>
          <cell r="X680" t="str">
            <v>{"PGM":[]}</v>
          </cell>
          <cell r="Y680" t="str">
            <v>CONNECTED</v>
          </cell>
          <cell r="Z680" t="str">
            <v>Data Collection (PGM) (2024)</v>
          </cell>
          <cell r="AA680" t="str">
            <v>Consumer Data and privacy (Manual Capture)</v>
          </cell>
        </row>
        <row r="681">
          <cell r="A681" t="str">
            <v>M322BU_Anglo American Platinum Managed Operations</v>
          </cell>
          <cell r="B681" t="str">
            <v>M322</v>
          </cell>
          <cell r="C681" t="str">
            <v>BU_Anglo American Platinum Managed Operations</v>
          </cell>
          <cell r="D681">
            <v>2024</v>
          </cell>
          <cell r="E681" t="str">
            <v>Annual</v>
          </cell>
          <cell r="F681" t="str">
            <v>total number of identified losses of customer data.</v>
          </cell>
          <cell r="H681" t="str">
            <v>NUMBER</v>
          </cell>
          <cell r="I681" t="str">
            <v>Number</v>
          </cell>
          <cell r="J681" t="str">
            <v>BU</v>
          </cell>
          <cell r="K681" t="str">
            <v>Anglo American Platinum Managed Operations</v>
          </cell>
          <cell r="L681" t="str">
            <v>KHANYA MABASO</v>
          </cell>
          <cell r="M681" t="str">
            <v>KHANYA MABASO</v>
          </cell>
          <cell r="N681">
            <v>45675</v>
          </cell>
          <cell r="O681">
            <v>45902</v>
          </cell>
          <cell r="P681" t="str">
            <v>Not started</v>
          </cell>
          <cell r="Q681" t="str">
            <v>{}</v>
          </cell>
          <cell r="R681" t="str">
            <v>ZZ Metrics to Hide</v>
          </cell>
          <cell r="W681" t="str">
            <v>Consumer Data and privacy</v>
          </cell>
          <cell r="X681" t="str">
            <v>{"PGM":[]}</v>
          </cell>
          <cell r="Y681" t="str">
            <v>CONNECTED</v>
          </cell>
          <cell r="Z681" t="str">
            <v>Data Collection (PGM) (2024)</v>
          </cell>
          <cell r="AA681" t="str">
            <v>Consumer Data and privacy (Manual Capture)</v>
          </cell>
        </row>
        <row r="682">
          <cell r="A682" t="str">
            <v>M324BU_Anglo American Platinum Managed Operations</v>
          </cell>
          <cell r="B682" t="str">
            <v>M324</v>
          </cell>
          <cell r="C682" t="str">
            <v>BU_Anglo American Platinum Managed Operations</v>
          </cell>
          <cell r="D682">
            <v>2024</v>
          </cell>
          <cell r="E682" t="str">
            <v>Annual</v>
          </cell>
          <cell r="F682" t="str">
            <v>total number of identified thefts, of customer data.</v>
          </cell>
          <cell r="H682" t="str">
            <v>NUMBER</v>
          </cell>
          <cell r="I682" t="str">
            <v>Number</v>
          </cell>
          <cell r="J682" t="str">
            <v>BU</v>
          </cell>
          <cell r="K682" t="str">
            <v>Anglo American Platinum Managed Operations</v>
          </cell>
          <cell r="L682" t="str">
            <v>KHANYA MABASO</v>
          </cell>
          <cell r="M682" t="str">
            <v>KHANYA MABASO</v>
          </cell>
          <cell r="N682">
            <v>45675</v>
          </cell>
          <cell r="O682">
            <v>45902</v>
          </cell>
          <cell r="P682" t="str">
            <v>Not started</v>
          </cell>
          <cell r="Q682" t="str">
            <v>{}</v>
          </cell>
          <cell r="R682" t="str">
            <v>ZZ Metrics to Hide</v>
          </cell>
          <cell r="W682" t="str">
            <v>Consumer Data and privacy</v>
          </cell>
          <cell r="X682" t="str">
            <v>{"PGM":[]}</v>
          </cell>
          <cell r="Y682" t="str">
            <v>CONNECTED</v>
          </cell>
          <cell r="Z682" t="str">
            <v>Data Collection (PGM) (2024)</v>
          </cell>
          <cell r="AA682" t="str">
            <v>Consumer Data and privacy (Manual Capture)</v>
          </cell>
        </row>
        <row r="683">
          <cell r="A683" t="str">
            <v>M318BU_Anglo American Platinum Managed Operations</v>
          </cell>
          <cell r="B683" t="str">
            <v>M318</v>
          </cell>
          <cell r="C683" t="str">
            <v>BU_Anglo American Platinum Managed Operations</v>
          </cell>
          <cell r="D683">
            <v>2024</v>
          </cell>
          <cell r="E683" t="str">
            <v>Annual</v>
          </cell>
          <cell r="F683" t="str">
            <v>Description of products and services that present specific risks to individuals, communities, or the environment; an outline of the nature of these risks, and the measures taken to mitigate these.</v>
          </cell>
          <cell r="H683" t="str">
            <v>TEXT</v>
          </cell>
          <cell r="J683" t="str">
            <v>BU</v>
          </cell>
          <cell r="K683" t="str">
            <v>Anglo American Platinum Managed Operations</v>
          </cell>
          <cell r="L683" t="str">
            <v>LINDO KHUZWAYO</v>
          </cell>
          <cell r="M683" t="str">
            <v>LINDO KHUZWAYO</v>
          </cell>
          <cell r="N683">
            <v>45675</v>
          </cell>
          <cell r="O683">
            <v>45902</v>
          </cell>
          <cell r="P683" t="str">
            <v>Not started</v>
          </cell>
          <cell r="Q683" t="str">
            <v>{}</v>
          </cell>
          <cell r="R683" t="str">
            <v>ZZ Metrics to Hide</v>
          </cell>
          <cell r="W683" t="str">
            <v>High risk Products and services</v>
          </cell>
          <cell r="X683" t="str">
            <v>{"PGM":[]}</v>
          </cell>
          <cell r="Y683" t="str">
            <v>CONNECTED</v>
          </cell>
          <cell r="Z683" t="str">
            <v>Data Collection (PGM) (2024)</v>
          </cell>
          <cell r="AA683" t="str">
            <v>High risk Products and services (Manual Capture)</v>
          </cell>
        </row>
        <row r="684">
          <cell r="A684" t="str">
            <v>M321BU_Anglo American Platinum Managed Operations</v>
          </cell>
          <cell r="B684" t="str">
            <v>M321</v>
          </cell>
          <cell r="C684" t="str">
            <v>BU_Anglo American Platinum Managed Operations</v>
          </cell>
          <cell r="D684">
            <v>2024</v>
          </cell>
          <cell r="E684" t="str">
            <v>Annual</v>
          </cell>
          <cell r="F684" t="str">
            <v>Total research and development spend.</v>
          </cell>
          <cell r="H684" t="str">
            <v>CURRENCY</v>
          </cell>
          <cell r="I684" t="str">
            <v>Currency - southAfrican_rand - (ZAR)</v>
          </cell>
          <cell r="J684" t="str">
            <v>BU</v>
          </cell>
          <cell r="K684" t="str">
            <v>Anglo American Platinum Managed Operations</v>
          </cell>
          <cell r="L684" t="str">
            <v>ESGINTEGRATION</v>
          </cell>
          <cell r="P684" t="str">
            <v>Not started</v>
          </cell>
          <cell r="Q684" t="str">
            <v>{}</v>
          </cell>
          <cell r="R684" t="str">
            <v>ZZ Metrics to Hide</v>
          </cell>
          <cell r="W684" t="str">
            <v>Product Innovation</v>
          </cell>
          <cell r="X684" t="str">
            <v>{"PGM":[]}</v>
          </cell>
          <cell r="Y684" t="str">
            <v>CONNECTED</v>
          </cell>
          <cell r="Z684" t="str">
            <v>Data Collection (PGM) (2024)</v>
          </cell>
          <cell r="AA684" t="str">
            <v>Product Innovation (Manual Capture)</v>
          </cell>
        </row>
        <row r="685">
          <cell r="A685" t="str">
            <v>M319BU_Anglo American Platinum Managed Operations</v>
          </cell>
          <cell r="B685" t="str">
            <v>M319</v>
          </cell>
          <cell r="C685" t="str">
            <v>BU_Anglo American Platinum Managed Operations</v>
          </cell>
          <cell r="D685">
            <v>2024</v>
          </cell>
          <cell r="E685" t="str">
            <v>Annual</v>
          </cell>
          <cell r="F685" t="str">
            <v>Percentage of revenue from products and services designed to deliver specific social or environmental benefits or to address specific sustainability challenges;(for full description see JSE Sustainability Reporting Guidance metric S4.2c)</v>
          </cell>
          <cell r="H685" t="str">
            <v>TEXT</v>
          </cell>
          <cell r="J685" t="str">
            <v>BU</v>
          </cell>
          <cell r="K685" t="str">
            <v>Anglo American Platinum Managed Operations</v>
          </cell>
          <cell r="L685" t="str">
            <v>ESGINTEGRATION</v>
          </cell>
          <cell r="P685" t="str">
            <v>Not started</v>
          </cell>
          <cell r="Q685" t="str">
            <v>{}</v>
          </cell>
          <cell r="R685" t="str">
            <v>ZZ Metrics to Hide</v>
          </cell>
          <cell r="W685" t="str">
            <v>Product Innovation</v>
          </cell>
          <cell r="X685" t="str">
            <v>{"PGM":[]}</v>
          </cell>
          <cell r="Y685" t="str">
            <v>CONNECTED</v>
          </cell>
          <cell r="Z685" t="str">
            <v>Data Collection (PGM) (2024)</v>
          </cell>
          <cell r="AA685" t="str">
            <v>Product Innovation (Manual Capture)</v>
          </cell>
        </row>
        <row r="686">
          <cell r="A686" t="str">
            <v>M320BU_Anglo American Platinum Managed Operations</v>
          </cell>
          <cell r="B686" t="str">
            <v>M320</v>
          </cell>
          <cell r="C686" t="str">
            <v>BU_Anglo American Platinum Managed Operations</v>
          </cell>
          <cell r="D686">
            <v>2024</v>
          </cell>
          <cell r="E686" t="str">
            <v>Annual</v>
          </cell>
          <cell r="F686" t="str">
            <v>Total costs related to research and development aimed at enhancing social orenvironmental attributes of products and services.</v>
          </cell>
          <cell r="H686" t="str">
            <v>PERCENT</v>
          </cell>
          <cell r="I686" t="str">
            <v>Percentage - percentage - (Percentage)</v>
          </cell>
          <cell r="J686" t="str">
            <v>BU</v>
          </cell>
          <cell r="K686" t="str">
            <v>Anglo American Platinum Managed Operations</v>
          </cell>
          <cell r="L686" t="str">
            <v>ESGINTEGRATION</v>
          </cell>
          <cell r="P686" t="str">
            <v>Not started</v>
          </cell>
          <cell r="Q686" t="str">
            <v>{}</v>
          </cell>
          <cell r="R686" t="str">
            <v>ZZ Metrics to Hide</v>
          </cell>
          <cell r="W686" t="str">
            <v>Product Innovation</v>
          </cell>
          <cell r="X686" t="str">
            <v>{"PGM":[]}</v>
          </cell>
          <cell r="Y686" t="str">
            <v>CONNECTED</v>
          </cell>
          <cell r="Z686" t="str">
            <v>Data Collection (PGM) (2024)</v>
          </cell>
          <cell r="AA686" t="str">
            <v>Product Innovation (Manual Capture)</v>
          </cell>
        </row>
        <row r="687">
          <cell r="A687" t="str">
            <v>M670BU_Anglo American Platinum Managed Operations</v>
          </cell>
          <cell r="B687" t="str">
            <v>M670</v>
          </cell>
          <cell r="C687" t="str">
            <v>BU_Anglo American Platinum Managed Operations</v>
          </cell>
          <cell r="D687">
            <v>2024</v>
          </cell>
          <cell r="E687" t="str">
            <v>Annual</v>
          </cell>
          <cell r="F687" t="str">
            <v>Skills for the future: Describe the employee and external skills development programmes aimed at developing skills that increase the recipient's future mobility, career development, and/or income earning potential.</v>
          </cell>
          <cell r="H687" t="str">
            <v>TEXT</v>
          </cell>
          <cell r="J687" t="str">
            <v>BU</v>
          </cell>
          <cell r="K687" t="str">
            <v>Anglo American Platinum Managed Operations</v>
          </cell>
          <cell r="L687" t="str">
            <v>ESGINTEGRATION</v>
          </cell>
          <cell r="P687" t="str">
            <v>Not started</v>
          </cell>
          <cell r="Q687" t="str">
            <v>{}</v>
          </cell>
          <cell r="R687" t="str">
            <v>ZZ Metrics to Hide</v>
          </cell>
          <cell r="W687" t="str">
            <v>Skills for the future</v>
          </cell>
          <cell r="X687" t="str">
            <v>{"PGM":[]}</v>
          </cell>
          <cell r="Y687" t="str">
            <v>CONNECTED</v>
          </cell>
          <cell r="Z687" t="str">
            <v>Data Collection (PGM) (2024)</v>
          </cell>
          <cell r="AA687" t="str">
            <v>Skills for the future (Manual Capture)</v>
          </cell>
        </row>
        <row r="688">
          <cell r="A688" t="str">
            <v>M208BU_Anglo American Platinum Managed Operations</v>
          </cell>
          <cell r="B688" t="str">
            <v>M208</v>
          </cell>
          <cell r="C688" t="str">
            <v>BU_Anglo American Platinum Managed Operations</v>
          </cell>
          <cell r="D688">
            <v>2024</v>
          </cell>
          <cell r="E688" t="str">
            <v>Annual</v>
          </cell>
          <cell r="F688" t="str">
            <v>Of those who were eligible for a Team + review, % that were female: Progress against target</v>
          </cell>
          <cell r="H688" t="str">
            <v>PERCENT</v>
          </cell>
          <cell r="I688" t="str">
            <v>Percentage - percentage - (Percentage)</v>
          </cell>
          <cell r="J688" t="str">
            <v>BU</v>
          </cell>
          <cell r="K688" t="str">
            <v>Anglo American Platinum Managed Operations</v>
          </cell>
          <cell r="L688" t="str">
            <v>FERHANA ADAM</v>
          </cell>
          <cell r="M688" t="str">
            <v>HENK STEYN</v>
          </cell>
          <cell r="N688">
            <v>45675</v>
          </cell>
          <cell r="O688">
            <v>45902</v>
          </cell>
          <cell r="P688" t="str">
            <v>Not started</v>
          </cell>
          <cell r="Q688" t="str">
            <v>{}</v>
          </cell>
          <cell r="W688" t="str">
            <v>Z Metrics to Delete</v>
          </cell>
          <cell r="X688" t="str">
            <v>{"PGM":[]}</v>
          </cell>
          <cell r="Y688" t="str">
            <v>CONNECTED</v>
          </cell>
          <cell r="Z688" t="str">
            <v>Data Collection (PGM) (2024)</v>
          </cell>
          <cell r="AA688" t="str">
            <v>Diversity (Manual Capture)</v>
          </cell>
        </row>
        <row r="689">
          <cell r="A689" t="str">
            <v>M231BU_Anglo American Platinum Managed Operations</v>
          </cell>
          <cell r="B689" t="str">
            <v>M231</v>
          </cell>
          <cell r="C689" t="str">
            <v>BU_Anglo American Platinum Managed Operations</v>
          </cell>
          <cell r="D689">
            <v>2024</v>
          </cell>
          <cell r="E689" t="str">
            <v>Annual</v>
          </cell>
          <cell r="F689" t="str">
            <v>Involuntary Turnover: Compliance target (MClll 5-year targets) 2019-2023</v>
          </cell>
          <cell r="H689" t="str">
            <v>PERCENT</v>
          </cell>
          <cell r="I689" t="str">
            <v>Percentage - percentage - (Percentage)</v>
          </cell>
          <cell r="J689" t="str">
            <v>BU</v>
          </cell>
          <cell r="K689" t="str">
            <v>Anglo American Platinum Managed Operations</v>
          </cell>
          <cell r="L689" t="str">
            <v>FERHANA ADAM</v>
          </cell>
          <cell r="M689" t="str">
            <v>HENK STEYN</v>
          </cell>
          <cell r="N689">
            <v>45675</v>
          </cell>
          <cell r="O689">
            <v>45902</v>
          </cell>
          <cell r="P689" t="str">
            <v>Not started</v>
          </cell>
          <cell r="Q689" t="str">
            <v>{"gri":["2-7-e_2021"]}</v>
          </cell>
          <cell r="W689" t="str">
            <v>Z Metrics to Delete</v>
          </cell>
          <cell r="X689" t="str">
            <v>{"PGM":[]}</v>
          </cell>
          <cell r="Y689" t="str">
            <v>CONNECTED</v>
          </cell>
          <cell r="Z689" t="str">
            <v>Data Collection (PGM) (2024)</v>
          </cell>
          <cell r="AA689" t="str">
            <v>Diversity (Manual Capture)</v>
          </cell>
        </row>
        <row r="690">
          <cell r="A690" t="str">
            <v>M476BU_Anglo American Platinum Managed Operations</v>
          </cell>
          <cell r="B690" t="str">
            <v>M476</v>
          </cell>
          <cell r="C690" t="str">
            <v>BU_Anglo American Platinum Managed Operations</v>
          </cell>
          <cell r="D690">
            <v>2024</v>
          </cell>
          <cell r="E690" t="str">
            <v>Annual</v>
          </cell>
          <cell r="F690" t="str">
            <v>Percentage of governance body members who have received training or awareness-raising on the organisation's anti-corruption policies and procedures - South Africa</v>
          </cell>
          <cell r="H690" t="str">
            <v>PERCENT</v>
          </cell>
          <cell r="I690" t="str">
            <v>Percentage - percentage - (Percentage)</v>
          </cell>
          <cell r="J690" t="str">
            <v>BU</v>
          </cell>
          <cell r="K690" t="str">
            <v>Anglo American Platinum Managed Operations</v>
          </cell>
          <cell r="L690" t="str">
            <v>RIAAN VENTER</v>
          </cell>
          <cell r="P690" t="str">
            <v>Not started</v>
          </cell>
          <cell r="Q690" t="str">
            <v>{"gri":["205-2-a_2016.2"]}</v>
          </cell>
          <cell r="W690" t="str">
            <v>Z Metrics to Delete</v>
          </cell>
          <cell r="X690" t="str">
            <v>{"PGM":[]}</v>
          </cell>
          <cell r="Y690" t="str">
            <v>CONNECTED</v>
          </cell>
          <cell r="Z690" t="str">
            <v>Data Collection (PGM) (2024)</v>
          </cell>
          <cell r="AA690" t="str">
            <v>Anti­-corruption</v>
          </cell>
        </row>
        <row r="691">
          <cell r="A691" t="str">
            <v>M445BU_Anglo American Platinum Managed Operations</v>
          </cell>
          <cell r="B691" t="str">
            <v>M445</v>
          </cell>
          <cell r="C691" t="str">
            <v>BU_Anglo American Platinum Managed Operations</v>
          </cell>
          <cell r="D691">
            <v>2024</v>
          </cell>
          <cell r="E691" t="str">
            <v>Annual</v>
          </cell>
          <cell r="F691" t="str">
            <v>Legal and regulatory (including bribery, corruption, fraud, and criminal</v>
          </cell>
          <cell r="H691" t="str">
            <v>PERCENT</v>
          </cell>
          <cell r="I691" t="str">
            <v>Percentage - percentage - (Percentage)</v>
          </cell>
          <cell r="J691" t="str">
            <v>BU</v>
          </cell>
          <cell r="K691" t="str">
            <v>Anglo American Platinum Managed Operations</v>
          </cell>
          <cell r="L691" t="str">
            <v>ADELIA THAVER</v>
          </cell>
          <cell r="M691" t="str">
            <v>ADELIA THAVER</v>
          </cell>
          <cell r="N691">
            <v>45675</v>
          </cell>
          <cell r="O691">
            <v>45902</v>
          </cell>
          <cell r="P691" t="str">
            <v>Not started</v>
          </cell>
          <cell r="Q691" t="str">
            <v>{}</v>
          </cell>
          <cell r="W691" t="str">
            <v>Z Metrics to Delete</v>
          </cell>
          <cell r="X691" t="str">
            <v>{"PGM":[]}</v>
          </cell>
          <cell r="Y691" t="str">
            <v>CONNECTED</v>
          </cell>
          <cell r="Z691" t="str">
            <v>Data Collection (PGM) (2024)</v>
          </cell>
          <cell r="AA691" t="str">
            <v>Business Integrity (Manual Capture)</v>
          </cell>
        </row>
        <row r="692">
          <cell r="A692" t="str">
            <v>M215BU_Anglo American Platinum Managed Operations</v>
          </cell>
          <cell r="B692" t="str">
            <v>M215</v>
          </cell>
          <cell r="C692" t="str">
            <v>BU_Anglo American Platinum Managed Operations</v>
          </cell>
          <cell r="D692">
            <v>2024</v>
          </cell>
          <cell r="E692" t="str">
            <v>Annual</v>
          </cell>
          <cell r="F692" t="str">
            <v>% of employees who were eligible for Team+ approach (B7 &amp; above)</v>
          </cell>
          <cell r="H692" t="str">
            <v>PERCENT</v>
          </cell>
          <cell r="I692" t="str">
            <v>Percentage - percentage - (Percentage)</v>
          </cell>
          <cell r="J692" t="str">
            <v>BU</v>
          </cell>
          <cell r="K692" t="str">
            <v>Anglo American Platinum Managed Operations</v>
          </cell>
          <cell r="L692" t="str">
            <v>FERHANA ADAM</v>
          </cell>
          <cell r="M692" t="str">
            <v>HENK STEYN</v>
          </cell>
          <cell r="N692">
            <v>45675</v>
          </cell>
          <cell r="O692">
            <v>45902</v>
          </cell>
          <cell r="P692" t="str">
            <v>Not started</v>
          </cell>
          <cell r="Q692" t="str">
            <v>{}</v>
          </cell>
          <cell r="W692" t="str">
            <v>Z Metrics to Delete</v>
          </cell>
          <cell r="X692" t="str">
            <v>{"PGM":[]}</v>
          </cell>
          <cell r="Y692" t="str">
            <v>CONNECTED</v>
          </cell>
          <cell r="Z692" t="str">
            <v>Data Collection (PGM) (2024)</v>
          </cell>
          <cell r="AA692" t="str">
            <v>Diversity (Manual Capture)</v>
          </cell>
        </row>
        <row r="693">
          <cell r="A693" t="str">
            <v>M236BU_Anglo American Platinum Managed Operations</v>
          </cell>
          <cell r="B693" t="str">
            <v>M236</v>
          </cell>
          <cell r="C693" t="str">
            <v>BU_Anglo American Platinum Managed Operations</v>
          </cell>
          <cell r="D693">
            <v>2024</v>
          </cell>
          <cell r="E693" t="str">
            <v>Annual</v>
          </cell>
          <cell r="F693" t="str">
            <v>Voluntary Turnover(%)</v>
          </cell>
          <cell r="H693" t="str">
            <v>PERCENT</v>
          </cell>
          <cell r="I693" t="str">
            <v>Percentage - percentage - (Percentage)</v>
          </cell>
          <cell r="J693" t="str">
            <v>BU</v>
          </cell>
          <cell r="K693" t="str">
            <v>Anglo American Platinum Managed Operations</v>
          </cell>
          <cell r="L693" t="str">
            <v>FERHANA ADAM</v>
          </cell>
          <cell r="M693" t="str">
            <v>HENK STEYN</v>
          </cell>
          <cell r="N693">
            <v>45675</v>
          </cell>
          <cell r="O693">
            <v>45902</v>
          </cell>
          <cell r="P693" t="str">
            <v>Not started</v>
          </cell>
          <cell r="Q693" t="str">
            <v>{"gri":["2-7-e_2021"]}</v>
          </cell>
          <cell r="W693" t="str">
            <v>Z Metrics to Delete</v>
          </cell>
          <cell r="X693" t="str">
            <v>{"PGM":[]}</v>
          </cell>
          <cell r="Y693" t="str">
            <v>CONNECTED</v>
          </cell>
          <cell r="Z693" t="str">
            <v>Data Collection (PGM) (2024)</v>
          </cell>
          <cell r="AA693" t="str">
            <v>Diversity (Manual Capture)</v>
          </cell>
        </row>
        <row r="694">
          <cell r="A694" t="str">
            <v>M638BU_Anglo American Platinum Managed Operations</v>
          </cell>
          <cell r="B694" t="str">
            <v>M638</v>
          </cell>
          <cell r="C694" t="str">
            <v>BU_Anglo American Platinum Managed Operations</v>
          </cell>
          <cell r="D694">
            <v>2024</v>
          </cell>
          <cell r="E694" t="str">
            <v>Annual</v>
          </cell>
          <cell r="F694" t="str">
            <v>Description of the specific skills, competencies, and experience on the Board to address the organisation’s significant sustainability-related impacts, risks, and opportunities.</v>
          </cell>
          <cell r="H694" t="str">
            <v>TEXT</v>
          </cell>
          <cell r="J694" t="str">
            <v>BU</v>
          </cell>
          <cell r="K694" t="str">
            <v>Anglo American Platinum Managed Operations</v>
          </cell>
          <cell r="L694" t="str">
            <v>JULIA SWANEPOEL</v>
          </cell>
          <cell r="M694" t="str">
            <v>JULIA SWANEPOEL</v>
          </cell>
          <cell r="N694">
            <v>45675</v>
          </cell>
          <cell r="O694">
            <v>45902</v>
          </cell>
          <cell r="P694" t="str">
            <v>Not started</v>
          </cell>
          <cell r="Q694" t="str">
            <v>{"gri":["2-9-c-vii_2021"]}</v>
          </cell>
          <cell r="W694" t="str">
            <v>Z Metrics to Delete</v>
          </cell>
          <cell r="X694" t="str">
            <v>{"PGM":[]}</v>
          </cell>
          <cell r="Y694" t="str">
            <v>CONNECTED</v>
          </cell>
          <cell r="Z694" t="str">
            <v>Data Collection (PGM) (2024)</v>
          </cell>
          <cell r="AA694" t="str">
            <v>Board Composition (Manual Capture)</v>
          </cell>
        </row>
        <row r="695">
          <cell r="A695" t="str">
            <v>M747BU_Anglo American Platinum Managed Operations</v>
          </cell>
          <cell r="B695" t="str">
            <v>M747</v>
          </cell>
          <cell r="C695" t="str">
            <v>BU_Anglo American Platinum Managed Operations</v>
          </cell>
          <cell r="D695">
            <v>2024</v>
          </cell>
          <cell r="E695" t="str">
            <v>Annual</v>
          </cell>
          <cell r="F695" t="str">
            <v>People with disabilities (% of FTE’s)</v>
          </cell>
          <cell r="H695" t="str">
            <v>PERCENT</v>
          </cell>
          <cell r="I695" t="str">
            <v>Percentage - percentage - (Percentage)</v>
          </cell>
          <cell r="J695" t="str">
            <v>BU</v>
          </cell>
          <cell r="K695" t="str">
            <v>Anglo American Platinum Managed Operations</v>
          </cell>
          <cell r="L695" t="str">
            <v>FERHANA ADAM</v>
          </cell>
          <cell r="M695" t="str">
            <v>HENK STEYN</v>
          </cell>
          <cell r="N695">
            <v>45694</v>
          </cell>
          <cell r="O695">
            <v>45696</v>
          </cell>
          <cell r="P695" t="str">
            <v>Not started</v>
          </cell>
          <cell r="Q695" t="str">
            <v>{}</v>
          </cell>
          <cell r="W695" t="str">
            <v>Z Metrics to Delete</v>
          </cell>
          <cell r="X695" t="str">
            <v>{"PGM":["Manual"]}</v>
          </cell>
          <cell r="Y695" t="str">
            <v>CONNECTED</v>
          </cell>
          <cell r="Z695" t="str">
            <v>Data Collection (PGM) (2024)</v>
          </cell>
          <cell r="AA695" t="str">
            <v>Employment and wealth creation (Manual Capture)</v>
          </cell>
        </row>
        <row r="696">
          <cell r="A696" t="str">
            <v>M222BU_Anglo American Platinum Managed Operations</v>
          </cell>
          <cell r="B696" t="str">
            <v>M222</v>
          </cell>
          <cell r="C696" t="str">
            <v>BU_Anglo American Platinum Managed Operations</v>
          </cell>
          <cell r="D696">
            <v>2024</v>
          </cell>
          <cell r="E696" t="str">
            <v>Annual</v>
          </cell>
          <cell r="F696" t="str">
            <v>Amount spent in Rm on training: Compliance target (MCIII 5-year targets) 2019-2023</v>
          </cell>
          <cell r="H696" t="str">
            <v>PERCENT</v>
          </cell>
          <cell r="I696" t="str">
            <v>Percentage - percentage - (Percentage)</v>
          </cell>
          <cell r="J696" t="str">
            <v>BU</v>
          </cell>
          <cell r="K696" t="str">
            <v>Anglo American Platinum Managed Operations</v>
          </cell>
          <cell r="L696" t="str">
            <v>FERHANA ADAM</v>
          </cell>
          <cell r="M696" t="str">
            <v>HENK STEYN</v>
          </cell>
          <cell r="N696">
            <v>45675</v>
          </cell>
          <cell r="O696">
            <v>45902</v>
          </cell>
          <cell r="P696" t="str">
            <v>Not started</v>
          </cell>
          <cell r="Q696" t="str">
            <v>{"gri":["404-2_2016.2"]}</v>
          </cell>
          <cell r="W696" t="str">
            <v>Z Metrics to Delete</v>
          </cell>
          <cell r="X696" t="str">
            <v>{"PGM":[]}</v>
          </cell>
          <cell r="Y696" t="str">
            <v>CONNECTED</v>
          </cell>
          <cell r="Z696" t="str">
            <v>Data Collection (PGM) (2024)</v>
          </cell>
          <cell r="AA696" t="str">
            <v>Diversity (Manual Capture)</v>
          </cell>
        </row>
        <row r="697">
          <cell r="A697" t="str">
            <v>M258BU_Anglo American Platinum Managed Operations</v>
          </cell>
          <cell r="B697" t="str">
            <v>M258</v>
          </cell>
          <cell r="C697" t="str">
            <v>BU_Anglo American Platinum Managed Operations</v>
          </cell>
          <cell r="D697">
            <v>2024</v>
          </cell>
          <cell r="E697" t="str">
            <v>Annual</v>
          </cell>
          <cell r="F697" t="str">
            <v>Employees between 30-50 years of age: Compliance target (MCIII 5-year targets) 2019-2023</v>
          </cell>
          <cell r="H697" t="str">
            <v>PERCENT</v>
          </cell>
          <cell r="I697" t="str">
            <v>Percentage - percentage - (Percentage)</v>
          </cell>
          <cell r="J697" t="str">
            <v>BU</v>
          </cell>
          <cell r="K697" t="str">
            <v>Anglo American Platinum Managed Operations</v>
          </cell>
          <cell r="L697" t="str">
            <v>FERHANA ADAM</v>
          </cell>
          <cell r="M697" t="str">
            <v>HENK STEYN</v>
          </cell>
          <cell r="N697">
            <v>45675</v>
          </cell>
          <cell r="O697">
            <v>45902</v>
          </cell>
          <cell r="P697" t="str">
            <v>Not started</v>
          </cell>
          <cell r="Q697" t="str">
            <v>{"gri":["2-7-a_2021"]}</v>
          </cell>
          <cell r="W697" t="str">
            <v>Z Metrics to Delete</v>
          </cell>
          <cell r="X697" t="str">
            <v>{"PGM":[]}</v>
          </cell>
          <cell r="Y697" t="str">
            <v>CONNECTED</v>
          </cell>
          <cell r="Z697" t="str">
            <v>Data Collection (PGM) (2024)</v>
          </cell>
          <cell r="AA697" t="str">
            <v>Diversity (Manual Capture)</v>
          </cell>
        </row>
        <row r="698">
          <cell r="A698" t="str">
            <v>M211BU_Anglo American Platinum Managed Operations</v>
          </cell>
          <cell r="B698" t="str">
            <v>M211</v>
          </cell>
          <cell r="C698" t="str">
            <v>BU_Anglo American Platinum Managed Operations</v>
          </cell>
          <cell r="D698">
            <v>2024</v>
          </cell>
          <cell r="E698" t="str">
            <v>Annual</v>
          </cell>
          <cell r="F698" t="str">
            <v>Of those who were eligible for a Team + review, % that were male: Progress against target</v>
          </cell>
          <cell r="H698" t="str">
            <v>PERCENT</v>
          </cell>
          <cell r="I698" t="str">
            <v>Percentage - percentage - (Percentage)</v>
          </cell>
          <cell r="J698" t="str">
            <v>BU</v>
          </cell>
          <cell r="K698" t="str">
            <v>Anglo American Platinum Managed Operations</v>
          </cell>
          <cell r="L698" t="str">
            <v>FERHANA ADAM</v>
          </cell>
          <cell r="M698" t="str">
            <v>HENK STEYN</v>
          </cell>
          <cell r="N698">
            <v>45675</v>
          </cell>
          <cell r="O698">
            <v>45902</v>
          </cell>
          <cell r="P698" t="str">
            <v>Not started</v>
          </cell>
          <cell r="Q698" t="str">
            <v>{}</v>
          </cell>
          <cell r="W698" t="str">
            <v>Z Metrics to Delete</v>
          </cell>
          <cell r="X698" t="str">
            <v>{"PGM":[]}</v>
          </cell>
          <cell r="Y698" t="str">
            <v>CONNECTED</v>
          </cell>
          <cell r="Z698" t="str">
            <v>Data Collection (PGM) (2024)</v>
          </cell>
          <cell r="AA698" t="str">
            <v>Diversity (Manual Capture)</v>
          </cell>
        </row>
        <row r="699">
          <cell r="A699" t="str">
            <v>M243BU_Anglo American Platinum Managed Operations</v>
          </cell>
          <cell r="B699" t="str">
            <v>M243</v>
          </cell>
          <cell r="C699" t="str">
            <v>BU_Anglo American Platinum Managed Operations</v>
          </cell>
          <cell r="D699">
            <v>2024</v>
          </cell>
          <cell r="E699" t="str">
            <v>Annual</v>
          </cell>
          <cell r="F699" t="str">
            <v>Historically disadvantaged South Africans in management(% of South African management): Compliance target (MClll 5-year targets) 2019-2023</v>
          </cell>
          <cell r="H699" t="str">
            <v>PERCENT</v>
          </cell>
          <cell r="I699" t="str">
            <v>Percentage - percentage - (Percentage)</v>
          </cell>
          <cell r="J699" t="str">
            <v>BU</v>
          </cell>
          <cell r="K699" t="str">
            <v>Anglo American Platinum Managed Operations</v>
          </cell>
          <cell r="L699" t="str">
            <v>FERHANA ADAM</v>
          </cell>
          <cell r="M699" t="str">
            <v>HENK STEYN</v>
          </cell>
          <cell r="N699">
            <v>45675</v>
          </cell>
          <cell r="O699">
            <v>45902</v>
          </cell>
          <cell r="P699" t="str">
            <v>Not started</v>
          </cell>
          <cell r="Q699" t="str">
            <v>{"gri":["2-7-a_2021"]}</v>
          </cell>
          <cell r="W699" t="str">
            <v>Z Metrics to Delete</v>
          </cell>
          <cell r="X699" t="str">
            <v>{"PGM":[]}</v>
          </cell>
          <cell r="Y699" t="str">
            <v>CONNECTED</v>
          </cell>
          <cell r="Z699" t="str">
            <v>Data Collection (PGM) (2024)</v>
          </cell>
          <cell r="AA699" t="str">
            <v>Diversity (Manual Capture)</v>
          </cell>
        </row>
        <row r="700">
          <cell r="A700" t="str">
            <v>M210BU_Anglo American Platinum Managed Operations</v>
          </cell>
          <cell r="B700" t="str">
            <v>M210</v>
          </cell>
          <cell r="C700" t="str">
            <v>BU_Anglo American Platinum Managed Operations</v>
          </cell>
          <cell r="D700">
            <v>2024</v>
          </cell>
          <cell r="E700" t="str">
            <v>Annual</v>
          </cell>
          <cell r="F700" t="str">
            <v>Of those who were eligible for a Team + review, % that were male: Compliance target (MClll 5-year targets) 2019-2023</v>
          </cell>
          <cell r="H700" t="str">
            <v>PERCENT</v>
          </cell>
          <cell r="I700" t="str">
            <v>Percentage - percentage - (Percentage)</v>
          </cell>
          <cell r="J700" t="str">
            <v>BU</v>
          </cell>
          <cell r="K700" t="str">
            <v>Anglo American Platinum Managed Operations</v>
          </cell>
          <cell r="L700" t="str">
            <v>FERHANA ADAM</v>
          </cell>
          <cell r="M700" t="str">
            <v>HENK STEYN</v>
          </cell>
          <cell r="N700">
            <v>45675</v>
          </cell>
          <cell r="O700">
            <v>45902</v>
          </cell>
          <cell r="P700" t="str">
            <v>Not started</v>
          </cell>
          <cell r="Q700" t="str">
            <v>{}</v>
          </cell>
          <cell r="W700" t="str">
            <v>Z Metrics to Delete</v>
          </cell>
          <cell r="X700" t="str">
            <v>{"PGM":[]}</v>
          </cell>
          <cell r="Y700" t="str">
            <v>CONNECTED</v>
          </cell>
          <cell r="Z700" t="str">
            <v>Data Collection (PGM) (2024)</v>
          </cell>
          <cell r="AA700" t="str">
            <v>Diversity (Manual Capture)</v>
          </cell>
        </row>
        <row r="701">
          <cell r="A701" t="str">
            <v>M628BU_Anglo American Platinum Managed Operations</v>
          </cell>
          <cell r="B701" t="str">
            <v>M628</v>
          </cell>
          <cell r="C701" t="str">
            <v>BU_Anglo American Platinum Managed Operations</v>
          </cell>
          <cell r="D701">
            <v>2024</v>
          </cell>
          <cell r="E701" t="str">
            <v>Annual</v>
          </cell>
          <cell r="F701" t="str">
            <v>Onsite:Offsite Ratio</v>
          </cell>
          <cell r="H701" t="str">
            <v>PERCENT</v>
          </cell>
          <cell r="I701" t="str">
            <v>Percentage - percentage - (Percentage)</v>
          </cell>
          <cell r="J701" t="str">
            <v>BU</v>
          </cell>
          <cell r="K701" t="str">
            <v>Anglo American Platinum Managed Operations</v>
          </cell>
          <cell r="L701" t="str">
            <v>JULIA SWANEPOEL</v>
          </cell>
          <cell r="M701" t="str">
            <v>JULIA SWANEPOEL</v>
          </cell>
          <cell r="N701">
            <v>45675</v>
          </cell>
          <cell r="O701">
            <v>45902</v>
          </cell>
          <cell r="P701" t="str">
            <v>Not started</v>
          </cell>
          <cell r="Q701" t="str">
            <v>{}</v>
          </cell>
          <cell r="W701" t="str">
            <v>Z Metrics to Delete</v>
          </cell>
          <cell r="X701" t="str">
            <v>{"PGM":[]}</v>
          </cell>
          <cell r="Y701" t="str">
            <v>CONNECTED</v>
          </cell>
          <cell r="Z701" t="str">
            <v>Data Collection (PGM) (2024)</v>
          </cell>
          <cell r="AA701" t="str">
            <v>Governance disclosure metrics / Labour standards (Manual Capture)</v>
          </cell>
        </row>
        <row r="702">
          <cell r="A702" t="str">
            <v>M175BU_Anglo American Platinum Managed Operations</v>
          </cell>
          <cell r="B702" t="str">
            <v>M175</v>
          </cell>
          <cell r="C702" t="str">
            <v>BU_Anglo American Platinum Managed Operations</v>
          </cell>
          <cell r="D702">
            <v>2024</v>
          </cell>
          <cell r="E702" t="str">
            <v>Annual</v>
          </cell>
          <cell r="F702" t="str">
            <v>Percentage of the implementation points achieved in CY</v>
          </cell>
          <cell r="H702" t="str">
            <v>PERCENT</v>
          </cell>
          <cell r="I702" t="str">
            <v>Percentage - percentage - (Percentage)</v>
          </cell>
          <cell r="J702" t="str">
            <v>BU</v>
          </cell>
          <cell r="K702" t="str">
            <v>Anglo American Platinum Managed Operations</v>
          </cell>
          <cell r="L702" t="str">
            <v>KHULANI MTHEMBU</v>
          </cell>
          <cell r="M702" t="str">
            <v>KHULANI MTHEMBU</v>
          </cell>
          <cell r="N702">
            <v>45675</v>
          </cell>
          <cell r="O702">
            <v>45902</v>
          </cell>
          <cell r="P702" t="str">
            <v>Not started</v>
          </cell>
          <cell r="Q702" t="str">
            <v>{"gri":["413-1_2016.2"]}</v>
          </cell>
          <cell r="W702" t="str">
            <v>Z Metrics to Delete</v>
          </cell>
          <cell r="X702" t="str">
            <v>{"PGM":[]}</v>
          </cell>
          <cell r="Y702" t="str">
            <v>CONNECTED</v>
          </cell>
          <cell r="Z702" t="str">
            <v>Data Collection (PGM) (2024)</v>
          </cell>
          <cell r="AA702" t="str">
            <v>Social Performance (Manual Capture)</v>
          </cell>
        </row>
        <row r="703">
          <cell r="A703" t="str">
            <v>M174BU_Anglo American Platinum Managed Operations</v>
          </cell>
          <cell r="B703" t="str">
            <v>M174</v>
          </cell>
          <cell r="C703" t="str">
            <v>BU_Anglo American Platinum Managed Operations</v>
          </cell>
          <cell r="D703">
            <v>2024</v>
          </cell>
          <cell r="E703" t="str">
            <v>Annual</v>
          </cell>
          <cell r="F703" t="str">
            <v>Percentage of the implementation points achieved in PY</v>
          </cell>
          <cell r="H703" t="str">
            <v>PERCENT</v>
          </cell>
          <cell r="I703" t="str">
            <v>Percentage - percentage - (Percentage)</v>
          </cell>
          <cell r="J703" t="str">
            <v>BU</v>
          </cell>
          <cell r="K703" t="str">
            <v>Anglo American Platinum Managed Operations</v>
          </cell>
          <cell r="L703" t="str">
            <v>KHULANI MTHEMBU</v>
          </cell>
          <cell r="M703" t="str">
            <v>KHULANI MTHEMBU</v>
          </cell>
          <cell r="N703">
            <v>45675</v>
          </cell>
          <cell r="O703">
            <v>45902</v>
          </cell>
          <cell r="P703" t="str">
            <v>Not started</v>
          </cell>
          <cell r="Q703" t="str">
            <v>{"gri":["413-1_2016.2"]}</v>
          </cell>
          <cell r="W703" t="str">
            <v>Z Metrics to Delete</v>
          </cell>
          <cell r="X703" t="str">
            <v>{"PGM":[]}</v>
          </cell>
          <cell r="Y703" t="str">
            <v>CONNECTED</v>
          </cell>
          <cell r="Z703" t="str">
            <v>Data Collection (PGM) (2024)</v>
          </cell>
          <cell r="AA703" t="str">
            <v>Social Performance (Manual Capture)</v>
          </cell>
        </row>
        <row r="704">
          <cell r="A704" t="str">
            <v>M287BU_Anglo American Platinum Managed Operations</v>
          </cell>
          <cell r="B704" t="str">
            <v>M287</v>
          </cell>
          <cell r="C704" t="str">
            <v>BU_Anglo American Platinum Managed Operations</v>
          </cell>
          <cell r="D704">
            <v>2024</v>
          </cell>
          <cell r="E704" t="str">
            <v>Annual</v>
          </cell>
          <cell r="F704" t="str">
            <v>Involuntary Turnover : Dismissals(%)</v>
          </cell>
          <cell r="H704" t="str">
            <v>PERCENT</v>
          </cell>
          <cell r="I704" t="str">
            <v>Percentage - percentage - (Percentage)</v>
          </cell>
          <cell r="J704" t="str">
            <v>BU</v>
          </cell>
          <cell r="K704" t="str">
            <v>Anglo American Platinum Managed Operations</v>
          </cell>
          <cell r="L704" t="str">
            <v>FERHANA ADAM</v>
          </cell>
          <cell r="M704" t="str">
            <v>HENK STEYN</v>
          </cell>
          <cell r="N704">
            <v>45675</v>
          </cell>
          <cell r="O704">
            <v>45902</v>
          </cell>
          <cell r="P704" t="str">
            <v>Not started</v>
          </cell>
          <cell r="Q704" t="str">
            <v>{"gri":["2-7-e_2021"]}</v>
          </cell>
          <cell r="W704" t="str">
            <v>Z Metrics to Delete</v>
          </cell>
          <cell r="X704" t="str">
            <v>{"PGM":[]}</v>
          </cell>
          <cell r="Y704" t="str">
            <v>CONNECTED</v>
          </cell>
          <cell r="Z704" t="str">
            <v>Data Collection (PGM) (2024)</v>
          </cell>
          <cell r="AA704" t="str">
            <v>Turnover (Manual Capture)</v>
          </cell>
        </row>
        <row r="705">
          <cell r="A705" t="str">
            <v>M232BU_Anglo American Platinum Managed Operations</v>
          </cell>
          <cell r="B705" t="str">
            <v>M232</v>
          </cell>
          <cell r="C705" t="str">
            <v>BU_Anglo American Platinum Managed Operations</v>
          </cell>
          <cell r="D705">
            <v>2024</v>
          </cell>
          <cell r="E705" t="str">
            <v>Annual</v>
          </cell>
          <cell r="F705" t="str">
            <v>Involuntary Turnover: Progress against target</v>
          </cell>
          <cell r="H705" t="str">
            <v>PERCENT</v>
          </cell>
          <cell r="I705" t="str">
            <v>Percentage - percentage - (Percentage)</v>
          </cell>
          <cell r="J705" t="str">
            <v>BU</v>
          </cell>
          <cell r="K705" t="str">
            <v>Anglo American Platinum Managed Operations</v>
          </cell>
          <cell r="L705" t="str">
            <v>FERHANA ADAM</v>
          </cell>
          <cell r="M705" t="str">
            <v>HENK STEYN</v>
          </cell>
          <cell r="N705">
            <v>45675</v>
          </cell>
          <cell r="O705">
            <v>45902</v>
          </cell>
          <cell r="P705" t="str">
            <v>Not started</v>
          </cell>
          <cell r="Q705" t="str">
            <v>{"gri":["2-7-e_2021"]}</v>
          </cell>
          <cell r="W705" t="str">
            <v>Z Metrics to Delete</v>
          </cell>
          <cell r="X705" t="str">
            <v>{"PGM":[]}</v>
          </cell>
          <cell r="Y705" t="str">
            <v>CONNECTED</v>
          </cell>
          <cell r="Z705" t="str">
            <v>Data Collection (PGM) (2024)</v>
          </cell>
          <cell r="AA705" t="str">
            <v>Diversity (Manual Capture)</v>
          </cell>
        </row>
        <row r="706">
          <cell r="A706" t="str">
            <v>M618BU_Anglo American Platinum Managed Operations</v>
          </cell>
          <cell r="B706" t="str">
            <v>M618</v>
          </cell>
          <cell r="C706" t="str">
            <v>BU_Anglo American Platinum Managed Operations</v>
          </cell>
          <cell r="D706">
            <v>2024</v>
          </cell>
          <cell r="E706" t="str">
            <v>Annual</v>
          </cell>
          <cell r="F706" t="str">
            <v>Labour turnover % (including voluntary seperation packages): Limpopo</v>
          </cell>
          <cell r="H706" t="str">
            <v>PERCENT</v>
          </cell>
          <cell r="I706" t="str">
            <v>Percentage - percentage - (Percentage)</v>
          </cell>
          <cell r="J706" t="str">
            <v>BU</v>
          </cell>
          <cell r="K706" t="str">
            <v>Anglo American Platinum Managed Operations</v>
          </cell>
          <cell r="L706" t="str">
            <v>FERHANA ADAM</v>
          </cell>
          <cell r="P706" t="str">
            <v>Not started</v>
          </cell>
          <cell r="Q706" t="str">
            <v>{"gri":["401-1-b_2016.2"]}</v>
          </cell>
          <cell r="W706" t="str">
            <v>Z Metrics to Delete</v>
          </cell>
          <cell r="X706" t="str">
            <v>{"PGM":[]}</v>
          </cell>
          <cell r="Y706" t="str">
            <v>CONNECTED</v>
          </cell>
          <cell r="Z706" t="str">
            <v>Data Collection (PGM) (2024)</v>
          </cell>
          <cell r="AA706" t="str">
            <v>Governance disclosure metrics / Labour standards (Manual Capture)</v>
          </cell>
        </row>
        <row r="707">
          <cell r="A707" t="str">
            <v>M214BU_Anglo American Platinum Managed Operations</v>
          </cell>
          <cell r="B707" t="str">
            <v>M214</v>
          </cell>
          <cell r="C707" t="str">
            <v>BU_Anglo American Platinum Managed Operations</v>
          </cell>
          <cell r="D707">
            <v>2024</v>
          </cell>
          <cell r="E707" t="str">
            <v>Annual</v>
          </cell>
          <cell r="F707" t="str">
            <v>% of employees who were eligible for Team+ approach (B7 &amp; above): Progress against target</v>
          </cell>
          <cell r="H707" t="str">
            <v>PERCENT</v>
          </cell>
          <cell r="I707" t="str">
            <v>Percentage - percentage - (Percentage)</v>
          </cell>
          <cell r="J707" t="str">
            <v>BU</v>
          </cell>
          <cell r="K707" t="str">
            <v>Anglo American Platinum Managed Operations</v>
          </cell>
          <cell r="L707" t="str">
            <v>FERHANA ADAM</v>
          </cell>
          <cell r="M707" t="str">
            <v>HENK STEYN</v>
          </cell>
          <cell r="N707">
            <v>45675</v>
          </cell>
          <cell r="O707">
            <v>45902</v>
          </cell>
          <cell r="P707" t="str">
            <v>Not started</v>
          </cell>
          <cell r="Q707" t="str">
            <v>{}</v>
          </cell>
          <cell r="W707" t="str">
            <v>Z Metrics to Delete</v>
          </cell>
          <cell r="X707" t="str">
            <v>{"PGM":[]}</v>
          </cell>
          <cell r="Y707" t="str">
            <v>CONNECTED</v>
          </cell>
          <cell r="Z707" t="str">
            <v>Data Collection (PGM) (2024)</v>
          </cell>
          <cell r="AA707" t="str">
            <v>Diversity (Manual Capture)</v>
          </cell>
        </row>
        <row r="708">
          <cell r="A708" t="str">
            <v>M616BU_Anglo American Platinum Managed Operations</v>
          </cell>
          <cell r="B708" t="str">
            <v>M616</v>
          </cell>
          <cell r="C708" t="str">
            <v>BU_Anglo American Platinum Managed Operations</v>
          </cell>
          <cell r="D708">
            <v>2024</v>
          </cell>
          <cell r="E708" t="str">
            <v>Annual</v>
          </cell>
          <cell r="F708" t="str">
            <v>Labour turnover % (including voluntary seperation packages): Mpumalanga</v>
          </cell>
          <cell r="H708" t="str">
            <v>PERCENT</v>
          </cell>
          <cell r="I708" t="str">
            <v>Percentage - percentage - (Percentage)</v>
          </cell>
          <cell r="J708" t="str">
            <v>BU</v>
          </cell>
          <cell r="K708" t="str">
            <v>Anglo American Platinum Managed Operations</v>
          </cell>
          <cell r="L708" t="str">
            <v>FERHANA ADAM</v>
          </cell>
          <cell r="P708" t="str">
            <v>Not started</v>
          </cell>
          <cell r="Q708" t="str">
            <v>{"gri":["401-1-b_2016.2"]}</v>
          </cell>
          <cell r="W708" t="str">
            <v>Z Metrics to Delete</v>
          </cell>
          <cell r="X708" t="str">
            <v>{"PGM":[]}</v>
          </cell>
          <cell r="Y708" t="str">
            <v>CONNECTED</v>
          </cell>
          <cell r="Z708" t="str">
            <v>Data Collection (PGM) (2024)</v>
          </cell>
          <cell r="AA708" t="str">
            <v>Governance disclosure metrics / Labour standards (Manual Capture)</v>
          </cell>
        </row>
        <row r="709">
          <cell r="A709" t="str">
            <v>M746BU_Anglo American Platinum Managed Operations</v>
          </cell>
          <cell r="B709" t="str">
            <v>M746</v>
          </cell>
          <cell r="C709" t="str">
            <v>BU_Anglo American Platinum Managed Operations</v>
          </cell>
          <cell r="D709">
            <v>2024</v>
          </cell>
          <cell r="E709" t="str">
            <v>Annual</v>
          </cell>
          <cell r="F709" t="str">
            <v>Membership of recognised unions and associations 2023 - Percentage</v>
          </cell>
          <cell r="H709" t="str">
            <v>PERCENT</v>
          </cell>
          <cell r="I709" t="str">
            <v>Percentage - percentage - (Percentage)</v>
          </cell>
          <cell r="J709" t="str">
            <v>BU</v>
          </cell>
          <cell r="K709" t="str">
            <v>Anglo American Platinum Managed Operations</v>
          </cell>
          <cell r="L709" t="str">
            <v>DOLLY MAZIBUKO</v>
          </cell>
          <cell r="M709" t="str">
            <v>VIRGINIA TYOBEKA</v>
          </cell>
          <cell r="N709">
            <v>45694</v>
          </cell>
          <cell r="O709">
            <v>45696</v>
          </cell>
          <cell r="P709" t="str">
            <v>Not started</v>
          </cell>
          <cell r="Q709" t="str">
            <v>{"gri":["2-30-a_2021"]}</v>
          </cell>
          <cell r="W709" t="str">
            <v>Z Metrics to Delete</v>
          </cell>
          <cell r="X709" t="str">
            <v>{"PGM":["Manual"]}</v>
          </cell>
          <cell r="Y709" t="str">
            <v>CONNECTED</v>
          </cell>
          <cell r="Z709" t="str">
            <v>Data Collection (PGM) (2024)</v>
          </cell>
          <cell r="AA709" t="str">
            <v>Governance disclosure metrics / Labour standards (Manual Capture)</v>
          </cell>
        </row>
        <row r="710">
          <cell r="A710" t="str">
            <v>M609BU_Anglo American Platinum Managed Operations</v>
          </cell>
          <cell r="B710" t="str">
            <v>M609</v>
          </cell>
          <cell r="C710" t="str">
            <v>BU_Anglo American Platinum Managed Operations</v>
          </cell>
          <cell r="D710">
            <v>2024</v>
          </cell>
          <cell r="E710" t="str">
            <v>Annual</v>
          </cell>
          <cell r="F710" t="str">
            <v>Turnover region excl  VSP: Limpopo (%)</v>
          </cell>
          <cell r="H710" t="str">
            <v>PERCENT</v>
          </cell>
          <cell r="I710" t="str">
            <v>Percentage - percentage - (Percentage)</v>
          </cell>
          <cell r="J710" t="str">
            <v>BU</v>
          </cell>
          <cell r="K710" t="str">
            <v>Anglo American Platinum Managed Operations</v>
          </cell>
          <cell r="L710" t="str">
            <v>FERHANA ADAM</v>
          </cell>
          <cell r="P710" t="str">
            <v>Not started</v>
          </cell>
          <cell r="Q710" t="str">
            <v>{"gri":["401-1-b_2016.2"]}</v>
          </cell>
          <cell r="W710" t="str">
            <v>Z Metrics to Delete</v>
          </cell>
          <cell r="X710" t="str">
            <v>{"PGM":[]}</v>
          </cell>
          <cell r="Y710" t="str">
            <v>CONNECTED</v>
          </cell>
          <cell r="Z710" t="str">
            <v>Data Collection (PGM) (2024)</v>
          </cell>
          <cell r="AA710" t="str">
            <v>Governance disclosure metrics / Labour standards (Manual Capture)</v>
          </cell>
        </row>
        <row r="711">
          <cell r="A711" t="str">
            <v>M201BU_Anglo American Platinum Managed Operations</v>
          </cell>
          <cell r="B711" t="str">
            <v>M201</v>
          </cell>
          <cell r="C711" t="str">
            <v>BU_Anglo American Platinum Managed Operations</v>
          </cell>
          <cell r="D711">
            <v>2024</v>
          </cell>
          <cell r="E711" t="str">
            <v>Annual</v>
          </cell>
          <cell r="F711" t="str">
            <v>Number of employees -  South Africa: Compliance target (MCIII 5-year targets) 2019-2023</v>
          </cell>
          <cell r="H711" t="str">
            <v>PERCENT</v>
          </cell>
          <cell r="I711" t="str">
            <v>Percentage - percentage - (Percentage)</v>
          </cell>
          <cell r="J711" t="str">
            <v>BU</v>
          </cell>
          <cell r="K711" t="str">
            <v>Anglo American Platinum Managed Operations</v>
          </cell>
          <cell r="L711" t="str">
            <v>FERHANA ADAM</v>
          </cell>
          <cell r="M711" t="str">
            <v>HENK STEYN</v>
          </cell>
          <cell r="N711">
            <v>45675</v>
          </cell>
          <cell r="O711">
            <v>45902</v>
          </cell>
          <cell r="P711" t="str">
            <v>Not started</v>
          </cell>
          <cell r="Q711" t="str">
            <v>{}</v>
          </cell>
          <cell r="W711" t="str">
            <v>Z Metrics to Delete</v>
          </cell>
          <cell r="X711" t="str">
            <v>{"PGM":[]}</v>
          </cell>
          <cell r="Y711" t="str">
            <v>CONNECTED</v>
          </cell>
          <cell r="Z711" t="str">
            <v>Data Collection (PGM) (2024)</v>
          </cell>
          <cell r="AA711" t="str">
            <v>Diversity (Manual Capture)</v>
          </cell>
        </row>
        <row r="712">
          <cell r="A712" t="str">
            <v>M198BU_Anglo American Platinum Managed Operations</v>
          </cell>
          <cell r="B712" t="str">
            <v>M198</v>
          </cell>
          <cell r="C712" t="str">
            <v>BU_Anglo American Platinum Managed Operations</v>
          </cell>
          <cell r="D712">
            <v>2024</v>
          </cell>
          <cell r="E712" t="str">
            <v>Annual</v>
          </cell>
          <cell r="F712" t="str">
            <v>Number of employees -  Zimbabwe: Compliance target (MClll 5-year targets) 2019--2023</v>
          </cell>
          <cell r="H712" t="str">
            <v>PERCENT</v>
          </cell>
          <cell r="I712" t="str">
            <v>Percentage - percentage - (Percentage)</v>
          </cell>
          <cell r="J712" t="str">
            <v>BU</v>
          </cell>
          <cell r="K712" t="str">
            <v>Anglo American Platinum Managed Operations</v>
          </cell>
          <cell r="L712" t="str">
            <v>FERHANA ADAM</v>
          </cell>
          <cell r="M712" t="str">
            <v>HENK STEYN</v>
          </cell>
          <cell r="N712">
            <v>45675</v>
          </cell>
          <cell r="O712">
            <v>45902</v>
          </cell>
          <cell r="P712" t="str">
            <v>Not started</v>
          </cell>
          <cell r="Q712" t="str">
            <v>{}</v>
          </cell>
          <cell r="W712" t="str">
            <v>Z Metrics to Delete</v>
          </cell>
          <cell r="X712" t="str">
            <v>{"PGM":[]}</v>
          </cell>
          <cell r="Y712" t="str">
            <v>CONNECTED</v>
          </cell>
          <cell r="Z712" t="str">
            <v>Data Collection (PGM) (2024)</v>
          </cell>
          <cell r="AA712" t="str">
            <v>Diversity (Manual Capture)</v>
          </cell>
        </row>
        <row r="713">
          <cell r="A713" t="str">
            <v>M216BU_Anglo American Platinum Managed Operations</v>
          </cell>
          <cell r="B713" t="str">
            <v>M216</v>
          </cell>
          <cell r="C713" t="str">
            <v>BU_Anglo American Platinum Managed Operations</v>
          </cell>
          <cell r="D713">
            <v>2024</v>
          </cell>
          <cell r="E713" t="str">
            <v>Annual</v>
          </cell>
          <cell r="F713" t="str">
            <v>Number of employees who were eligible for Team+ approach (B7 &amp; above): Compliance target (MClll 5-year targets) 2019-2023</v>
          </cell>
          <cell r="H713" t="str">
            <v>PERCENT</v>
          </cell>
          <cell r="I713" t="str">
            <v>Percentage - percentage - (Percentage)</v>
          </cell>
          <cell r="J713" t="str">
            <v>BU</v>
          </cell>
          <cell r="K713" t="str">
            <v>Anglo American Platinum Managed Operations</v>
          </cell>
          <cell r="L713" t="str">
            <v>FERHANA ADAM</v>
          </cell>
          <cell r="M713" t="str">
            <v>HENK STEYN</v>
          </cell>
          <cell r="N713">
            <v>45675</v>
          </cell>
          <cell r="O713">
            <v>45902</v>
          </cell>
          <cell r="P713" t="str">
            <v>Not started</v>
          </cell>
          <cell r="Q713" t="str">
            <v>{}</v>
          </cell>
          <cell r="W713" t="str">
            <v>Z Metrics to Delete</v>
          </cell>
          <cell r="X713" t="str">
            <v>{"PGM":[]}</v>
          </cell>
          <cell r="Y713" t="str">
            <v>CONNECTED</v>
          </cell>
          <cell r="Z713" t="str">
            <v>Data Collection (PGM) (2024)</v>
          </cell>
          <cell r="AA713" t="str">
            <v>Diversity (Manual Capture)</v>
          </cell>
        </row>
        <row r="714">
          <cell r="A714" t="str">
            <v>M212BU_Anglo American Platinum Managed Operations</v>
          </cell>
          <cell r="B714" t="str">
            <v>M212</v>
          </cell>
          <cell r="C714" t="str">
            <v>BU_Anglo American Platinum Managed Operations</v>
          </cell>
          <cell r="D714">
            <v>2024</v>
          </cell>
          <cell r="E714" t="str">
            <v>Annual</v>
          </cell>
          <cell r="F714" t="str">
            <v>Of those who were eligible for a Team + review, % that were male</v>
          </cell>
          <cell r="H714" t="str">
            <v>PERCENT</v>
          </cell>
          <cell r="I714" t="str">
            <v>Percentage - percentage - (Percentage)</v>
          </cell>
          <cell r="J714" t="str">
            <v>BU</v>
          </cell>
          <cell r="K714" t="str">
            <v>Anglo American Platinum Managed Operations</v>
          </cell>
          <cell r="L714" t="str">
            <v>FERHANA ADAM</v>
          </cell>
          <cell r="M714" t="str">
            <v>HENK STEYN</v>
          </cell>
          <cell r="N714">
            <v>45675</v>
          </cell>
          <cell r="O714">
            <v>45902</v>
          </cell>
          <cell r="P714" t="str">
            <v>Not started</v>
          </cell>
          <cell r="Q714" t="str">
            <v>{}</v>
          </cell>
          <cell r="W714" t="str">
            <v>Z Metrics to Delete</v>
          </cell>
          <cell r="X714" t="str">
            <v>{"PGM":[]}</v>
          </cell>
          <cell r="Y714" t="str">
            <v>CONNECTED</v>
          </cell>
          <cell r="Z714" t="str">
            <v>Data Collection (PGM) (2024)</v>
          </cell>
          <cell r="AA714" t="str">
            <v>Diversity (Manual Capture)</v>
          </cell>
        </row>
        <row r="715">
          <cell r="A715" t="str">
            <v>M617BU_Anglo American Platinum Managed Operations</v>
          </cell>
          <cell r="B715" t="str">
            <v>M617</v>
          </cell>
          <cell r="C715" t="str">
            <v>BU_Anglo American Platinum Managed Operations</v>
          </cell>
          <cell r="D715">
            <v>2024</v>
          </cell>
          <cell r="E715" t="str">
            <v>Annual</v>
          </cell>
          <cell r="F715" t="str">
            <v>Labour turnover % (including voluntary seperation packages): North West</v>
          </cell>
          <cell r="H715" t="str">
            <v>PERCENT</v>
          </cell>
          <cell r="I715" t="str">
            <v>Percentage - percentage - (Percentage)</v>
          </cell>
          <cell r="J715" t="str">
            <v>BU</v>
          </cell>
          <cell r="K715" t="str">
            <v>Anglo American Platinum Managed Operations</v>
          </cell>
          <cell r="L715" t="str">
            <v>FERHANA ADAM</v>
          </cell>
          <cell r="P715" t="str">
            <v>Not started</v>
          </cell>
          <cell r="Q715" t="str">
            <v>{"gri":["401-1-b_2016.2"]}</v>
          </cell>
          <cell r="W715" t="str">
            <v>Z Metrics to Delete</v>
          </cell>
          <cell r="X715" t="str">
            <v>{"PGM":[]}</v>
          </cell>
          <cell r="Y715" t="str">
            <v>CONNECTED</v>
          </cell>
          <cell r="Z715" t="str">
            <v>Data Collection (PGM) (2024)</v>
          </cell>
          <cell r="AA715" t="str">
            <v>Governance disclosure metrics / Labour standards (Manual Capture)</v>
          </cell>
        </row>
        <row r="716">
          <cell r="A716" t="str">
            <v>M202BU_Anglo American Platinum Managed Operations</v>
          </cell>
          <cell r="B716" t="str">
            <v>M202</v>
          </cell>
          <cell r="C716" t="str">
            <v>BU_Anglo American Platinum Managed Operations</v>
          </cell>
          <cell r="D716">
            <v>2024</v>
          </cell>
          <cell r="E716" t="str">
            <v>Annual</v>
          </cell>
          <cell r="F716" t="str">
            <v>Number of employees -  South Africa: Progress against target</v>
          </cell>
          <cell r="H716" t="str">
            <v>PERCENT</v>
          </cell>
          <cell r="I716" t="str">
            <v>Percentage - percentage - (Percentage)</v>
          </cell>
          <cell r="J716" t="str">
            <v>BU</v>
          </cell>
          <cell r="K716" t="str">
            <v>Anglo American Platinum Managed Operations</v>
          </cell>
          <cell r="L716" t="str">
            <v>FERHANA ADAM</v>
          </cell>
          <cell r="M716" t="str">
            <v>HENK STEYN</v>
          </cell>
          <cell r="N716">
            <v>45675</v>
          </cell>
          <cell r="O716">
            <v>45902</v>
          </cell>
          <cell r="P716" t="str">
            <v>Not started</v>
          </cell>
          <cell r="Q716" t="str">
            <v>{}</v>
          </cell>
          <cell r="W716" t="str">
            <v>Z Metrics to Delete</v>
          </cell>
          <cell r="X716" t="str">
            <v>{"PGM":[]}</v>
          </cell>
          <cell r="Y716" t="str">
            <v>CONNECTED</v>
          </cell>
          <cell r="Z716" t="str">
            <v>Data Collection (PGM) (2024)</v>
          </cell>
          <cell r="AA716" t="str">
            <v>Diversity (Manual Capture)</v>
          </cell>
        </row>
        <row r="717">
          <cell r="A717" t="str">
            <v>M225BU_Anglo American Platinum Managed Operations</v>
          </cell>
          <cell r="B717" t="str">
            <v>M225</v>
          </cell>
          <cell r="C717" t="str">
            <v>BU_Anglo American Platinum Managed Operations</v>
          </cell>
          <cell r="D717">
            <v>2024</v>
          </cell>
          <cell r="E717" t="str">
            <v>Annual</v>
          </cell>
          <cell r="F717" t="str">
            <v>Number of new employee hires as a%  of full-time employees (annual average): Compliance target (MClll 5-year targets) 2019-2023</v>
          </cell>
          <cell r="H717" t="str">
            <v>PERCENT</v>
          </cell>
          <cell r="I717" t="str">
            <v>Percentage - percentage - (Percentage)</v>
          </cell>
          <cell r="J717" t="str">
            <v>BU</v>
          </cell>
          <cell r="K717" t="str">
            <v>Anglo American Platinum Managed Operations</v>
          </cell>
          <cell r="L717" t="str">
            <v>FERHANA ADAM</v>
          </cell>
          <cell r="M717" t="str">
            <v>HENK STEYN</v>
          </cell>
          <cell r="N717">
            <v>45675</v>
          </cell>
          <cell r="O717">
            <v>45902</v>
          </cell>
          <cell r="P717" t="str">
            <v>Not started</v>
          </cell>
          <cell r="Q717" t="str">
            <v>{}</v>
          </cell>
          <cell r="W717" t="str">
            <v>Z Metrics to Delete</v>
          </cell>
          <cell r="X717" t="str">
            <v>{"PGM":[]}</v>
          </cell>
          <cell r="Y717" t="str">
            <v>CONNECTED</v>
          </cell>
          <cell r="Z717" t="str">
            <v>Data Collection (PGM) (2024)</v>
          </cell>
          <cell r="AA717" t="str">
            <v>Diversity (Manual Capture)</v>
          </cell>
        </row>
        <row r="718">
          <cell r="A718" t="str">
            <v>M619BU_Anglo American Platinum Managed Operations</v>
          </cell>
          <cell r="B718" t="str">
            <v>M619</v>
          </cell>
          <cell r="C718" t="str">
            <v>BU_Anglo American Platinum Managed Operations</v>
          </cell>
          <cell r="D718">
            <v>2024</v>
          </cell>
          <cell r="E718" t="str">
            <v>Annual</v>
          </cell>
          <cell r="F718" t="str">
            <v>Labour turnover % (including voluntary seperation packages): Gauteng</v>
          </cell>
          <cell r="H718" t="str">
            <v>PERCENT</v>
          </cell>
          <cell r="I718" t="str">
            <v>Percentage - percentage - (Percentage)</v>
          </cell>
          <cell r="J718" t="str">
            <v>BU</v>
          </cell>
          <cell r="K718" t="str">
            <v>Anglo American Platinum Managed Operations</v>
          </cell>
          <cell r="L718" t="str">
            <v>FERHANA ADAM</v>
          </cell>
          <cell r="P718" t="str">
            <v>Not started</v>
          </cell>
          <cell r="Q718" t="str">
            <v>{"gri":["401-1-b_2016.2"]}</v>
          </cell>
          <cell r="W718" t="str">
            <v>Z Metrics to Delete</v>
          </cell>
          <cell r="X718" t="str">
            <v>{"PGM":[]}</v>
          </cell>
          <cell r="Y718" t="str">
            <v>CONNECTED</v>
          </cell>
          <cell r="Z718" t="str">
            <v>Data Collection (PGM) (2024)</v>
          </cell>
          <cell r="AA718" t="str">
            <v>Governance disclosure metrics / Labour standards (Manual Capture)</v>
          </cell>
        </row>
        <row r="719">
          <cell r="A719" t="str">
            <v>M276BU_Anglo American Platinum Managed Operations</v>
          </cell>
          <cell r="B719" t="str">
            <v>M276</v>
          </cell>
          <cell r="C719" t="str">
            <v>BU_Anglo American Platinum Managed Operations</v>
          </cell>
          <cell r="D719">
            <v>2024</v>
          </cell>
          <cell r="E719" t="str">
            <v>Annual</v>
          </cell>
          <cell r="F719" t="str">
            <v>Employment creation in provinces: Gauteng</v>
          </cell>
          <cell r="H719" t="str">
            <v>NUMBER</v>
          </cell>
          <cell r="I719" t="str">
            <v>Number</v>
          </cell>
          <cell r="J719" t="str">
            <v>BU</v>
          </cell>
          <cell r="K719" t="str">
            <v>Anglo American Platinum Managed Operations</v>
          </cell>
          <cell r="L719" t="str">
            <v>FERHANA ADAM</v>
          </cell>
          <cell r="M719" t="str">
            <v>HENK STEYN</v>
          </cell>
          <cell r="N719">
            <v>45675</v>
          </cell>
          <cell r="O719">
            <v>45902</v>
          </cell>
          <cell r="P719" t="str">
            <v>Not started</v>
          </cell>
          <cell r="Q719" t="str">
            <v>{"gri":["413-1_2016.2"]}</v>
          </cell>
          <cell r="W719" t="str">
            <v>Z Metrics to Delete</v>
          </cell>
          <cell r="X719" t="str">
            <v>{"PGM":[]}</v>
          </cell>
          <cell r="Y719" t="str">
            <v>CONNECTED</v>
          </cell>
          <cell r="Z719" t="str">
            <v>Data Collection (PGM) (2024)</v>
          </cell>
          <cell r="AA719" t="str">
            <v>Employment creation in provinces (Manual Capture)</v>
          </cell>
        </row>
        <row r="720">
          <cell r="A720" t="str">
            <v>M180BU_Anglo American Platinum Managed Operations</v>
          </cell>
          <cell r="B720" t="str">
            <v>M180</v>
          </cell>
          <cell r="C720" t="str">
            <v>BU_Anglo American Platinum Managed Operations</v>
          </cell>
          <cell r="D720">
            <v>2024</v>
          </cell>
          <cell r="E720" t="str">
            <v>Annual</v>
          </cell>
          <cell r="F720" t="str">
            <v>Zimele (South Africa) Jobs supported 2018-2022</v>
          </cell>
          <cell r="H720" t="str">
            <v>NUMBER</v>
          </cell>
          <cell r="I720" t="str">
            <v>Number</v>
          </cell>
          <cell r="J720" t="str">
            <v>BU</v>
          </cell>
          <cell r="K720" t="str">
            <v>Anglo American Platinum Managed Operations</v>
          </cell>
          <cell r="L720" t="str">
            <v>KEHUMILE MOGWERA</v>
          </cell>
          <cell r="P720" t="str">
            <v>Not started</v>
          </cell>
          <cell r="Q720" t="str">
            <v>{}</v>
          </cell>
          <cell r="W720" t="str">
            <v>Z Metrics to Delete</v>
          </cell>
          <cell r="X720" t="str">
            <v>{"PGM":[]}</v>
          </cell>
          <cell r="Y720" t="str">
            <v>CONNECTED</v>
          </cell>
          <cell r="Z720" t="str">
            <v>Data Collection (PGM) (2024)</v>
          </cell>
          <cell r="AA720" t="str">
            <v>Socio­ economic (Manual Capture)</v>
          </cell>
        </row>
        <row r="721">
          <cell r="A721" t="str">
            <v>M312BU_Anglo American Platinum Managed Operations</v>
          </cell>
          <cell r="B721" t="str">
            <v>M312</v>
          </cell>
          <cell r="C721" t="str">
            <v>BU_Anglo American Platinum Managed Operations</v>
          </cell>
          <cell r="D721">
            <v>2024</v>
          </cell>
          <cell r="E721" t="str">
            <v>Annual</v>
          </cell>
          <cell r="F721" t="str">
            <v>Number of relevant sites (typically those involved in extracting, harvesting, or developing natural resources or energy) that implement a human rights and security approach consistent with the Voluntary Principles on Security and Human Rights.</v>
          </cell>
          <cell r="H721" t="str">
            <v>NUMBER</v>
          </cell>
          <cell r="I721" t="str">
            <v>Number</v>
          </cell>
          <cell r="J721" t="str">
            <v>BU</v>
          </cell>
          <cell r="K721" t="str">
            <v>Anglo American Platinum Managed Operations</v>
          </cell>
          <cell r="L721" t="str">
            <v>LINDO KHUZWAYO</v>
          </cell>
          <cell r="M721" t="str">
            <v>LINDO KHUZWAYO</v>
          </cell>
          <cell r="N721">
            <v>45675</v>
          </cell>
          <cell r="O721">
            <v>45902</v>
          </cell>
          <cell r="P721" t="str">
            <v>Not started</v>
          </cell>
          <cell r="Q721" t="str">
            <v>{"gri":["410-1_2016.2"]}</v>
          </cell>
          <cell r="W721" t="str">
            <v>Z Metrics to Delete</v>
          </cell>
          <cell r="X721" t="str">
            <v>{"PGM":[]}</v>
          </cell>
          <cell r="Y721" t="str">
            <v>CONNECTED</v>
          </cell>
          <cell r="Z721" t="str">
            <v>Data Collection (PGM) (2024)</v>
          </cell>
          <cell r="AA721" t="str">
            <v>Community human rights (Manual Capture)</v>
          </cell>
        </row>
        <row r="722">
          <cell r="A722" t="str">
            <v>M611BU_Anglo American Platinum Managed Operations</v>
          </cell>
          <cell r="B722" t="str">
            <v>M611</v>
          </cell>
          <cell r="C722" t="str">
            <v>BU_Anglo American Platinum Managed Operations</v>
          </cell>
          <cell r="D722">
            <v>2024</v>
          </cell>
          <cell r="E722" t="str">
            <v>Annual</v>
          </cell>
          <cell r="F722" t="str">
            <v>Turnover region excl  VSP: Gauteng (%)</v>
          </cell>
          <cell r="H722" t="str">
            <v>PERCENT</v>
          </cell>
          <cell r="I722" t="str">
            <v>Percentage - percentage - (Percentage)</v>
          </cell>
          <cell r="J722" t="str">
            <v>BU</v>
          </cell>
          <cell r="K722" t="str">
            <v>Anglo American Platinum Managed Operations</v>
          </cell>
          <cell r="L722" t="str">
            <v>FERHANA ADAM</v>
          </cell>
          <cell r="P722" t="str">
            <v>Not started</v>
          </cell>
          <cell r="Q722" t="str">
            <v>{"gri":["401-1-b_2016.2"]}</v>
          </cell>
          <cell r="W722" t="str">
            <v>Z Metrics to Delete</v>
          </cell>
          <cell r="X722" t="str">
            <v>{"PGM":[]}</v>
          </cell>
          <cell r="Y722" t="str">
            <v>CONNECTED</v>
          </cell>
          <cell r="Z722" t="str">
            <v>Data Collection (PGM) (2024)</v>
          </cell>
          <cell r="AA722" t="str">
            <v>Governance disclosure metrics / Labour standards (Manual Capture)</v>
          </cell>
        </row>
        <row r="723">
          <cell r="A723" t="str">
            <v>M701BU_Anglo American Platinum Managed Operations</v>
          </cell>
          <cell r="B723" t="str">
            <v>M701</v>
          </cell>
          <cell r="C723" t="str">
            <v>BU_Anglo American Platinum Managed Operations</v>
          </cell>
          <cell r="D723">
            <v>2024</v>
          </cell>
          <cell r="E723" t="str">
            <v>Annual</v>
          </cell>
          <cell r="F723" t="str">
            <v>New employee hires - Zimbabwe</v>
          </cell>
          <cell r="H723" t="str">
            <v>NUMBER</v>
          </cell>
          <cell r="I723" t="str">
            <v>Number</v>
          </cell>
          <cell r="J723" t="str">
            <v>BU</v>
          </cell>
          <cell r="K723" t="str">
            <v>Anglo American Platinum Managed Operations</v>
          </cell>
          <cell r="L723" t="str">
            <v>FERHANA ADAM</v>
          </cell>
          <cell r="M723" t="str">
            <v>HENK STEYN</v>
          </cell>
          <cell r="N723">
            <v>45675</v>
          </cell>
          <cell r="O723">
            <v>45902</v>
          </cell>
          <cell r="P723" t="str">
            <v>Not started</v>
          </cell>
          <cell r="Q723" t="str">
            <v>{"gri":["401-1-a_2016.2"]}</v>
          </cell>
          <cell r="W723" t="str">
            <v>Z Metrics to Delete</v>
          </cell>
          <cell r="X723" t="str">
            <v>{"PGM":[]}</v>
          </cell>
          <cell r="Y723" t="str">
            <v>CONNECTED</v>
          </cell>
          <cell r="Z723" t="str">
            <v>Data Collection (PGM) (2024)</v>
          </cell>
          <cell r="AA723" t="str">
            <v>Employment and wealth creation (Manual Capture)</v>
          </cell>
        </row>
        <row r="724">
          <cell r="A724" t="str">
            <v>M265BU_Anglo American Platinum Managed Operations</v>
          </cell>
          <cell r="B724" t="str">
            <v>M265</v>
          </cell>
          <cell r="C724" t="str">
            <v>BU_Anglo American Platinum Managed Operations</v>
          </cell>
          <cell r="D724">
            <v>2024</v>
          </cell>
          <cell r="E724" t="str">
            <v>Annual</v>
          </cell>
          <cell r="F724" t="str">
            <v>Breakdown of South African workforce: Mpumalanga</v>
          </cell>
          <cell r="H724" t="str">
            <v>NUMBER</v>
          </cell>
          <cell r="I724" t="str">
            <v>Number</v>
          </cell>
          <cell r="J724" t="str">
            <v>BU</v>
          </cell>
          <cell r="K724" t="str">
            <v>Anglo American Platinum Managed Operations</v>
          </cell>
          <cell r="L724" t="str">
            <v>FERHANA ADAM</v>
          </cell>
          <cell r="P724" t="str">
            <v>Not started</v>
          </cell>
          <cell r="Q724" t="str">
            <v>{"gri":["2-7-a_2021"]}</v>
          </cell>
          <cell r="W724" t="str">
            <v>Z Metrics to Delete</v>
          </cell>
          <cell r="X724" t="str">
            <v>{"PGM":[]}</v>
          </cell>
          <cell r="Y724" t="str">
            <v>CONNECTED</v>
          </cell>
          <cell r="Z724" t="str">
            <v>Data Collection (PGM) (2024)</v>
          </cell>
          <cell r="AA724" t="str">
            <v>Employment statistics as at CY end (Manual Capture)</v>
          </cell>
        </row>
        <row r="725">
          <cell r="A725" t="str">
            <v>M703BU_Anglo American Platinum Managed Operations</v>
          </cell>
          <cell r="B725" t="str">
            <v>M703</v>
          </cell>
          <cell r="C725" t="str">
            <v>BU_Anglo American Platinum Managed Operations</v>
          </cell>
          <cell r="D725">
            <v>2024</v>
          </cell>
          <cell r="E725" t="str">
            <v>Annual</v>
          </cell>
          <cell r="F725" t="str">
            <v>New employee hires more than 50 years of age (%)</v>
          </cell>
          <cell r="H725" t="str">
            <v>NUMBER</v>
          </cell>
          <cell r="I725" t="str">
            <v>Number</v>
          </cell>
          <cell r="J725" t="str">
            <v>BU</v>
          </cell>
          <cell r="K725" t="str">
            <v>Anglo American Platinum Managed Operations</v>
          </cell>
          <cell r="L725" t="str">
            <v>FERHANA ADAM</v>
          </cell>
          <cell r="M725" t="str">
            <v>HENK STEYN</v>
          </cell>
          <cell r="N725">
            <v>45675</v>
          </cell>
          <cell r="O725">
            <v>45902</v>
          </cell>
          <cell r="P725" t="str">
            <v>Not started</v>
          </cell>
          <cell r="Q725" t="str">
            <v>{"gri":["401-1-a_2016.2"]}</v>
          </cell>
          <cell r="W725" t="str">
            <v>Z Metrics to Delete</v>
          </cell>
          <cell r="X725" t="str">
            <v>{"PGM":[]}</v>
          </cell>
          <cell r="Y725" t="str">
            <v>CONNECTED</v>
          </cell>
          <cell r="Z725" t="str">
            <v>Data Collection (PGM) (2024)</v>
          </cell>
          <cell r="AA725" t="str">
            <v>Employment and wealth creation (Manual Capture)</v>
          </cell>
        </row>
        <row r="726">
          <cell r="A726" t="str">
            <v>M178BU_Anglo American Platinum Managed Operations</v>
          </cell>
          <cell r="B726" t="str">
            <v>M178</v>
          </cell>
          <cell r="C726" t="str">
            <v>BU_Anglo American Platinum Managed Operations</v>
          </cell>
          <cell r="D726">
            <v>2024</v>
          </cell>
          <cell r="E726" t="str">
            <v>Annual</v>
          </cell>
          <cell r="F726" t="str">
            <v>Total Jobs supported 2008-2022</v>
          </cell>
          <cell r="H726" t="str">
            <v>NUMBER</v>
          </cell>
          <cell r="I726" t="str">
            <v>Number</v>
          </cell>
          <cell r="J726" t="str">
            <v>BU</v>
          </cell>
          <cell r="K726" t="str">
            <v>Anglo American Platinum Managed Operations</v>
          </cell>
          <cell r="L726" t="str">
            <v>KEHUMILE MOGWERA</v>
          </cell>
          <cell r="M726" t="str">
            <v>KEHUMILE MOGWERA</v>
          </cell>
          <cell r="N726">
            <v>45675</v>
          </cell>
          <cell r="O726">
            <v>45902</v>
          </cell>
          <cell r="P726" t="str">
            <v>Not started</v>
          </cell>
          <cell r="Q726" t="str">
            <v>{}</v>
          </cell>
          <cell r="W726" t="str">
            <v>Z Metrics to Delete</v>
          </cell>
          <cell r="X726" t="str">
            <v>{"PGM":[]}</v>
          </cell>
          <cell r="Y726" t="str">
            <v>CONNECTED</v>
          </cell>
          <cell r="Z726" t="str">
            <v>Data Collection (PGM) (2024)</v>
          </cell>
          <cell r="AA726" t="str">
            <v>Socio­ economic (Manual Capture)</v>
          </cell>
        </row>
        <row r="727">
          <cell r="A727" t="str">
            <v>M702BU_Anglo American Platinum Managed Operations</v>
          </cell>
          <cell r="B727" t="str">
            <v>M702</v>
          </cell>
          <cell r="C727" t="str">
            <v>BU_Anglo American Platinum Managed Operations</v>
          </cell>
          <cell r="D727">
            <v>2024</v>
          </cell>
          <cell r="E727" t="str">
            <v>Annual</v>
          </cell>
          <cell r="F727" t="str">
            <v>New employee hires - South Africa</v>
          </cell>
          <cell r="H727" t="str">
            <v>NUMBER</v>
          </cell>
          <cell r="I727" t="str">
            <v>Number</v>
          </cell>
          <cell r="J727" t="str">
            <v>BU</v>
          </cell>
          <cell r="K727" t="str">
            <v>Anglo American Platinum Managed Operations</v>
          </cell>
          <cell r="L727" t="str">
            <v>FERHANA ADAM</v>
          </cell>
          <cell r="M727" t="str">
            <v>HENK STEYN</v>
          </cell>
          <cell r="N727">
            <v>45675</v>
          </cell>
          <cell r="O727">
            <v>45902</v>
          </cell>
          <cell r="P727" t="str">
            <v>Not started</v>
          </cell>
          <cell r="Q727" t="str">
            <v>{"gri":["401-1-a_2016.2"]}</v>
          </cell>
          <cell r="W727" t="str">
            <v>Z Metrics to Delete</v>
          </cell>
          <cell r="X727" t="str">
            <v>{"PGM":[]}</v>
          </cell>
          <cell r="Y727" t="str">
            <v>CONNECTED</v>
          </cell>
          <cell r="Z727" t="str">
            <v>Data Collection (PGM) (2024)</v>
          </cell>
          <cell r="AA727" t="str">
            <v>Employment and wealth creation (Manual Capture)</v>
          </cell>
        </row>
        <row r="728">
          <cell r="A728" t="str">
            <v>M707BU_Anglo American Platinum Managed Operations</v>
          </cell>
          <cell r="B728" t="str">
            <v>M707</v>
          </cell>
          <cell r="C728" t="str">
            <v>BU_Anglo American Platinum Managed Operations</v>
          </cell>
          <cell r="D728">
            <v>2024</v>
          </cell>
          <cell r="E728" t="str">
            <v>Annual</v>
          </cell>
          <cell r="F728" t="str">
            <v>New employee hires between 30-50 years of age</v>
          </cell>
          <cell r="H728" t="str">
            <v>NUMBER</v>
          </cell>
          <cell r="I728" t="str">
            <v>Number</v>
          </cell>
          <cell r="J728" t="str">
            <v>BU</v>
          </cell>
          <cell r="K728" t="str">
            <v>Anglo American Platinum Managed Operations</v>
          </cell>
          <cell r="L728" t="str">
            <v>FERHANA ADAM</v>
          </cell>
          <cell r="M728" t="str">
            <v>HENK STEYN</v>
          </cell>
          <cell r="N728">
            <v>45675</v>
          </cell>
          <cell r="O728">
            <v>45902</v>
          </cell>
          <cell r="P728" t="str">
            <v>Not started</v>
          </cell>
          <cell r="Q728" t="str">
            <v>{"gri":["401-1-a_2016.2"]}</v>
          </cell>
          <cell r="W728" t="str">
            <v>Z Metrics to Delete</v>
          </cell>
          <cell r="X728" t="str">
            <v>{"PGM":[]}</v>
          </cell>
          <cell r="Y728" t="str">
            <v>CONNECTED</v>
          </cell>
          <cell r="Z728" t="str">
            <v>Data Collection (PGM) (2024)</v>
          </cell>
          <cell r="AA728" t="str">
            <v>Employment and wealth creation (Manual Capture)</v>
          </cell>
        </row>
        <row r="729">
          <cell r="A729" t="str">
            <v>M656BU_Anglo American Platinum Managed Operations</v>
          </cell>
          <cell r="B729" t="str">
            <v>M656</v>
          </cell>
          <cell r="C729" t="str">
            <v>BU_Anglo American Platinum Managed Operations</v>
          </cell>
          <cell r="D729">
            <v>2024</v>
          </cell>
          <cell r="E729" t="str">
            <v>Annual</v>
          </cell>
          <cell r="F729" t="str">
            <v>Describe key characteristics of non-employee workers in the organisation's own workforce, including: total number of non-employee workers, noting the most common type of workers and their relationship with the organisation</v>
          </cell>
          <cell r="H729" t="str">
            <v>TEXT</v>
          </cell>
          <cell r="J729" t="str">
            <v>BU</v>
          </cell>
          <cell r="K729" t="str">
            <v>Anglo American Platinum Managed Operations</v>
          </cell>
          <cell r="L729" t="str">
            <v>DAVID BAXTER</v>
          </cell>
          <cell r="M729" t="str">
            <v>VIRGINIA TYOBEKA</v>
          </cell>
          <cell r="N729">
            <v>45675</v>
          </cell>
          <cell r="O729">
            <v>45902</v>
          </cell>
          <cell r="P729" t="str">
            <v>Not started</v>
          </cell>
          <cell r="Q729" t="str">
            <v>{}</v>
          </cell>
          <cell r="W729" t="str">
            <v>Z Metrics to Delete</v>
          </cell>
          <cell r="X729" t="str">
            <v>{"PGM":[]}</v>
          </cell>
          <cell r="Y729" t="str">
            <v>CONNECTED</v>
          </cell>
          <cell r="Z729" t="str">
            <v>Data Collection (PGM) (2024)</v>
          </cell>
          <cell r="AA729" t="str">
            <v>Labour Status (Manual Capture)</v>
          </cell>
        </row>
        <row r="730">
          <cell r="A730" t="str">
            <v>M151BU_Anglo American Platinum Managed Operations</v>
          </cell>
          <cell r="B730" t="str">
            <v>M151</v>
          </cell>
          <cell r="C730" t="str">
            <v>BU_Anglo American Platinum Managed Operations</v>
          </cell>
          <cell r="D730">
            <v>2024</v>
          </cell>
          <cell r="E730" t="str">
            <v>Annual</v>
          </cell>
          <cell r="F730" t="str">
            <v>Nature of provision for delivery of the transition plan within executive remuneration.</v>
          </cell>
          <cell r="H730" t="str">
            <v>TEXT</v>
          </cell>
          <cell r="J730" t="str">
            <v>BU</v>
          </cell>
          <cell r="K730" t="str">
            <v>Anglo American Platinum Managed Operations</v>
          </cell>
          <cell r="L730" t="str">
            <v>HERMANUS PRINSLOO</v>
          </cell>
          <cell r="M730" t="str">
            <v>HERMANUS PRINSLOO</v>
          </cell>
          <cell r="N730">
            <v>45675</v>
          </cell>
          <cell r="O730">
            <v>45902</v>
          </cell>
          <cell r="P730" t="str">
            <v>Not started</v>
          </cell>
          <cell r="Q730" t="str">
            <v>{}</v>
          </cell>
          <cell r="W730" t="str">
            <v>Z Metrics to Delete</v>
          </cell>
          <cell r="X730" t="str">
            <v>{"PGM":[]}</v>
          </cell>
          <cell r="Y730" t="str">
            <v>CONNECTED</v>
          </cell>
          <cell r="Z730" t="str">
            <v>Data Collection (PGM) (2024)</v>
          </cell>
          <cell r="AA730" t="str">
            <v>Climate Change (Manual Capture)</v>
          </cell>
        </row>
        <row r="731">
          <cell r="A731" t="str">
            <v>M657BU_Anglo American Platinum Managed Operations</v>
          </cell>
          <cell r="B731" t="str">
            <v>M657</v>
          </cell>
          <cell r="C731" t="str">
            <v>BU_Anglo American Platinum Managed Operations</v>
          </cell>
          <cell r="D731">
            <v>2024</v>
          </cell>
          <cell r="E731" t="str">
            <v>Annual</v>
          </cell>
          <cell r="F731" t="str">
            <v>Describe key characteristics of employees in own workforce, including: total number of all employees by country; permanent employees; temporary employees; non-guaranteed hours employees; full-time employees; and part time employees - with breakdown by race and gender for each</v>
          </cell>
          <cell r="H731" t="str">
            <v>TEXT</v>
          </cell>
          <cell r="J731" t="str">
            <v>BU</v>
          </cell>
          <cell r="K731" t="str">
            <v>Anglo American Platinum Managed Operations</v>
          </cell>
          <cell r="L731" t="str">
            <v>VIRGINIA TYOBEKA</v>
          </cell>
          <cell r="M731" t="str">
            <v>VIRGINIA TYOBEKA</v>
          </cell>
          <cell r="N731">
            <v>45675</v>
          </cell>
          <cell r="O731">
            <v>45696</v>
          </cell>
          <cell r="P731" t="str">
            <v>Not started</v>
          </cell>
          <cell r="Q731" t="str">
            <v>{}</v>
          </cell>
          <cell r="W731" t="str">
            <v>Z Metrics to Delete</v>
          </cell>
          <cell r="X731" t="str">
            <v>{"PGM":[]}</v>
          </cell>
          <cell r="Y731" t="str">
            <v>CONNECTED</v>
          </cell>
          <cell r="Z731" t="str">
            <v>Data Collection (PGM) (2024)</v>
          </cell>
          <cell r="AA731" t="str">
            <v>Labour Status (Manual Capture)</v>
          </cell>
        </row>
        <row r="732">
          <cell r="A732" t="str">
            <v>M204BU_Anglo American Platinum Managed Operations</v>
          </cell>
          <cell r="B732" t="str">
            <v>M204</v>
          </cell>
          <cell r="C732" t="str">
            <v>BU_Anglo American Platinum Managed Operations</v>
          </cell>
          <cell r="D732">
            <v>2024</v>
          </cell>
          <cell r="E732" t="str">
            <v>Annual</v>
          </cell>
          <cell r="F732" t="str">
            <v>% of workforce represented by trade unions, works councils or collective bargaining agreements: Compliance target (MClll 5-year targets) 2019-2023</v>
          </cell>
          <cell r="H732" t="str">
            <v>PERCENT</v>
          </cell>
          <cell r="I732" t="str">
            <v>Percentage - percentage - (Percentage)</v>
          </cell>
          <cell r="J732" t="str">
            <v>BU</v>
          </cell>
          <cell r="K732" t="str">
            <v>Anglo American Platinum Managed Operations</v>
          </cell>
          <cell r="L732" t="str">
            <v>FERHANA ADAM</v>
          </cell>
          <cell r="M732" t="str">
            <v>HENK STEYN</v>
          </cell>
          <cell r="N732">
            <v>45675</v>
          </cell>
          <cell r="O732">
            <v>45902</v>
          </cell>
          <cell r="P732" t="str">
            <v>Not started</v>
          </cell>
          <cell r="Q732" t="str">
            <v>{}</v>
          </cell>
          <cell r="W732" t="str">
            <v>Z Metrics to Delete</v>
          </cell>
          <cell r="X732" t="str">
            <v>{"PGM":[]}</v>
          </cell>
          <cell r="Y732" t="str">
            <v>CONNECTED</v>
          </cell>
          <cell r="Z732" t="str">
            <v>Data Collection (PGM) (2024)</v>
          </cell>
          <cell r="AA732" t="str">
            <v>Diversity (Manual Capture)</v>
          </cell>
        </row>
        <row r="733">
          <cell r="A733" t="str">
            <v>M234BU_Anglo American Platinum Managed Operations</v>
          </cell>
          <cell r="B733" t="str">
            <v>M234</v>
          </cell>
          <cell r="C733" t="str">
            <v>BU_Anglo American Platinum Managed Operations</v>
          </cell>
          <cell r="D733">
            <v>2024</v>
          </cell>
          <cell r="E733" t="str">
            <v>Annual</v>
          </cell>
          <cell r="F733" t="str">
            <v>Voluntary Turnover: Compliance target (MClll 5-year targets) 2019-2023</v>
          </cell>
          <cell r="H733" t="str">
            <v>PERCENT</v>
          </cell>
          <cell r="I733" t="str">
            <v>Percentage - percentage - (Percentage)</v>
          </cell>
          <cell r="J733" t="str">
            <v>BU</v>
          </cell>
          <cell r="K733" t="str">
            <v>Anglo American Platinum Managed Operations</v>
          </cell>
          <cell r="L733" t="str">
            <v>FERHANA ADAM</v>
          </cell>
          <cell r="M733" t="str">
            <v>HENK STEYN</v>
          </cell>
          <cell r="N733">
            <v>45675</v>
          </cell>
          <cell r="O733">
            <v>45902</v>
          </cell>
          <cell r="P733" t="str">
            <v>Not started</v>
          </cell>
          <cell r="Q733" t="str">
            <v>{"gri":["2-7-e_2021"]}</v>
          </cell>
          <cell r="W733" t="str">
            <v>Z Metrics to Delete</v>
          </cell>
          <cell r="X733" t="str">
            <v>{"PGM":[]}</v>
          </cell>
          <cell r="Y733" t="str">
            <v>CONNECTED</v>
          </cell>
          <cell r="Z733" t="str">
            <v>Data Collection (PGM) (2024)</v>
          </cell>
          <cell r="AA733" t="str">
            <v>Diversity (Manual Capture)</v>
          </cell>
        </row>
        <row r="734">
          <cell r="A734" t="str">
            <v>M228BU_Anglo American Platinum Managed Operations</v>
          </cell>
          <cell r="B734" t="str">
            <v>M228</v>
          </cell>
          <cell r="C734" t="str">
            <v>BU_Anglo American Platinum Managed Operations</v>
          </cell>
          <cell r="D734">
            <v>2024</v>
          </cell>
          <cell r="E734" t="str">
            <v>Annual</v>
          </cell>
          <cell r="F734" t="str">
            <v>Employee turnover rate- total: Compliance target (MCIII 5-year targets) 2019-2023</v>
          </cell>
          <cell r="H734" t="str">
            <v>PERCENT</v>
          </cell>
          <cell r="I734" t="str">
            <v>Percentage - percentage - (Percentage)</v>
          </cell>
          <cell r="J734" t="str">
            <v>BU</v>
          </cell>
          <cell r="K734" t="str">
            <v>Anglo American Platinum Managed Operations</v>
          </cell>
          <cell r="L734" t="str">
            <v>FERHANA ADAM</v>
          </cell>
          <cell r="M734" t="str">
            <v>HENK STEYN</v>
          </cell>
          <cell r="N734">
            <v>45675</v>
          </cell>
          <cell r="O734">
            <v>45902</v>
          </cell>
          <cell r="P734" t="str">
            <v>Not started</v>
          </cell>
          <cell r="Q734" t="str">
            <v>{"gri":["2-7-e_2021"]}</v>
          </cell>
          <cell r="W734" t="str">
            <v>Z Metrics to Delete</v>
          </cell>
          <cell r="X734" t="str">
            <v>{"PGM":[]}</v>
          </cell>
          <cell r="Y734" t="str">
            <v>CONNECTED</v>
          </cell>
          <cell r="Z734" t="str">
            <v>Data Collection (PGM) (2024)</v>
          </cell>
          <cell r="AA734" t="str">
            <v>Diversity (Manual Capture)</v>
          </cell>
        </row>
        <row r="735">
          <cell r="A735" t="str">
            <v>M209BU_Anglo American Platinum Managed Operations</v>
          </cell>
          <cell r="B735" t="str">
            <v>M209</v>
          </cell>
          <cell r="C735" t="str">
            <v>BU_Anglo American Platinum Managed Operations</v>
          </cell>
          <cell r="D735">
            <v>2024</v>
          </cell>
          <cell r="E735" t="str">
            <v>Annual</v>
          </cell>
          <cell r="F735" t="str">
            <v>Of those who were eligible for a Team + review, % that were female</v>
          </cell>
          <cell r="H735" t="str">
            <v>PERCENT</v>
          </cell>
          <cell r="I735" t="str">
            <v>Percentage - percentage - (Percentage)</v>
          </cell>
          <cell r="J735" t="str">
            <v>BU</v>
          </cell>
          <cell r="K735" t="str">
            <v>Anglo American Platinum Managed Operations</v>
          </cell>
          <cell r="L735" t="str">
            <v>FERHANA ADAM</v>
          </cell>
          <cell r="M735" t="str">
            <v>HENK STEYN</v>
          </cell>
          <cell r="N735">
            <v>45675</v>
          </cell>
          <cell r="O735">
            <v>45902</v>
          </cell>
          <cell r="P735" t="str">
            <v>Not started</v>
          </cell>
          <cell r="Q735" t="str">
            <v>{}</v>
          </cell>
          <cell r="W735" t="str">
            <v>Z Metrics to Delete</v>
          </cell>
          <cell r="X735" t="str">
            <v>{"PGM":[]}</v>
          </cell>
          <cell r="Y735" t="str">
            <v>CONNECTED</v>
          </cell>
          <cell r="Z735" t="str">
            <v>Data Collection (PGM) (2024)</v>
          </cell>
          <cell r="AA735" t="str">
            <v>Diversity (Manual Capture)</v>
          </cell>
        </row>
        <row r="736">
          <cell r="A736" t="str">
            <v>M207BU_Anglo American Platinum Managed Operations</v>
          </cell>
          <cell r="B736" t="str">
            <v>M207</v>
          </cell>
          <cell r="C736" t="str">
            <v>BU_Anglo American Platinum Managed Operations</v>
          </cell>
          <cell r="D736">
            <v>2024</v>
          </cell>
          <cell r="E736" t="str">
            <v>Annual</v>
          </cell>
          <cell r="F736" t="str">
            <v>Of those who were eligible for a Team + review, % that were female: Compliance target (MClll 5-year targets) 2019-2023</v>
          </cell>
          <cell r="H736" t="str">
            <v>PERCENT</v>
          </cell>
          <cell r="I736" t="str">
            <v>Percentage - percentage - (Percentage)</v>
          </cell>
          <cell r="J736" t="str">
            <v>BU</v>
          </cell>
          <cell r="K736" t="str">
            <v>Anglo American Platinum Managed Operations</v>
          </cell>
          <cell r="L736" t="str">
            <v>FERHANA ADAM</v>
          </cell>
          <cell r="M736" t="str">
            <v>HENK STEYN</v>
          </cell>
          <cell r="N736">
            <v>45675</v>
          </cell>
          <cell r="O736">
            <v>45902</v>
          </cell>
          <cell r="P736" t="str">
            <v>Not started</v>
          </cell>
          <cell r="Q736" t="str">
            <v>{}</v>
          </cell>
          <cell r="W736" t="str">
            <v>Z Metrics to Delete</v>
          </cell>
          <cell r="X736" t="str">
            <v>{"PGM":[]}</v>
          </cell>
          <cell r="Y736" t="str">
            <v>CONNECTED</v>
          </cell>
          <cell r="Z736" t="str">
            <v>Data Collection (PGM) (2024)</v>
          </cell>
          <cell r="AA736" t="str">
            <v>Diversity (Manual Capture)</v>
          </cell>
        </row>
        <row r="737">
          <cell r="A737" t="str">
            <v>M451BU_Anglo American Platinum Managed Operations</v>
          </cell>
          <cell r="B737" t="str">
            <v>M451</v>
          </cell>
          <cell r="C737" t="str">
            <v>BU_Anglo American Platinum Managed Operations</v>
          </cell>
          <cell r="D737">
            <v>2024</v>
          </cell>
          <cell r="E737" t="str">
            <v>Annual</v>
          </cell>
          <cell r="F737" t="str">
            <v>% Var of reports through YourVoice (CY var on PY)</v>
          </cell>
          <cell r="H737" t="str">
            <v>PERCENT</v>
          </cell>
          <cell r="I737" t="str">
            <v>Percentage - percentage - (Percentage)</v>
          </cell>
          <cell r="J737" t="str">
            <v>BU</v>
          </cell>
          <cell r="K737" t="str">
            <v>Anglo American Platinum Managed Operations</v>
          </cell>
          <cell r="L737" t="str">
            <v>ADELIA THAVER</v>
          </cell>
          <cell r="M737" t="str">
            <v>ADELIA THAVER</v>
          </cell>
          <cell r="N737">
            <v>45675</v>
          </cell>
          <cell r="O737">
            <v>45902</v>
          </cell>
          <cell r="P737" t="str">
            <v>Not started</v>
          </cell>
          <cell r="Q737" t="str">
            <v>{"gri":["2-26-a-ii_2021"]}</v>
          </cell>
          <cell r="W737" t="str">
            <v>Z Metrics to Delete</v>
          </cell>
          <cell r="X737" t="str">
            <v>{"PGM":[]}</v>
          </cell>
          <cell r="Y737" t="str">
            <v>CONNECTED</v>
          </cell>
          <cell r="Z737" t="str">
            <v>Data Collection (PGM) (2024)</v>
          </cell>
          <cell r="AA737" t="str">
            <v>Business Integrity (Manual Capture)</v>
          </cell>
        </row>
        <row r="738">
          <cell r="A738" t="str">
            <v>M475BU_Anglo American Platinum Managed Operations</v>
          </cell>
          <cell r="B738" t="str">
            <v>M475</v>
          </cell>
          <cell r="C738" t="str">
            <v>BU_Anglo American Platinum Managed Operations</v>
          </cell>
          <cell r="D738">
            <v>2024</v>
          </cell>
          <cell r="E738" t="str">
            <v>Annual</v>
          </cell>
          <cell r="F738" t="str">
            <v>Percentage of governance body members who have received training or awareness-raising on the organisation's anti-corruption policies and procedures - Zimbabwe</v>
          </cell>
          <cell r="H738" t="str">
            <v>PERCENT</v>
          </cell>
          <cell r="I738" t="str">
            <v>Percentage - percentage - (Percentage)</v>
          </cell>
          <cell r="J738" t="str">
            <v>BU</v>
          </cell>
          <cell r="K738" t="str">
            <v>Anglo American Platinum Managed Operations</v>
          </cell>
          <cell r="L738" t="str">
            <v>RIAAN VENTER</v>
          </cell>
          <cell r="P738" t="str">
            <v>Not started</v>
          </cell>
          <cell r="Q738" t="str">
            <v>{"gri":["205-2-a_2016.2"]}</v>
          </cell>
          <cell r="W738" t="str">
            <v>Z Metrics to Delete</v>
          </cell>
          <cell r="X738" t="str">
            <v>{"PGM":[]}</v>
          </cell>
          <cell r="Y738" t="str">
            <v>CONNECTED</v>
          </cell>
          <cell r="Z738" t="str">
            <v>Data Collection (PGM) (2024)</v>
          </cell>
          <cell r="AA738" t="str">
            <v>Anti­-corruption</v>
          </cell>
        </row>
        <row r="739">
          <cell r="A739" t="str">
            <v>M614BU_Anglo American Platinum Managed Operations</v>
          </cell>
          <cell r="B739" t="str">
            <v>M614</v>
          </cell>
          <cell r="C739" t="str">
            <v>BU_Anglo American Platinum Managed Operations</v>
          </cell>
          <cell r="D739">
            <v>2024</v>
          </cell>
          <cell r="E739" t="str">
            <v>Annual</v>
          </cell>
          <cell r="F739" t="str">
            <v>Labour turnover % (including voluntary seperation packages): Unki</v>
          </cell>
          <cell r="H739" t="str">
            <v>PERCENT</v>
          </cell>
          <cell r="I739" t="str">
            <v>Percentage - percentage - (Percentage)</v>
          </cell>
          <cell r="J739" t="str">
            <v>BU</v>
          </cell>
          <cell r="K739" t="str">
            <v>Anglo American Platinum Managed Operations</v>
          </cell>
          <cell r="L739" t="str">
            <v>FERHANA ADAM</v>
          </cell>
          <cell r="P739" t="str">
            <v>Not started</v>
          </cell>
          <cell r="Q739" t="str">
            <v>{"gri":["401-1-b_2016.2"]}</v>
          </cell>
          <cell r="W739" t="str">
            <v>Z Metrics to Delete</v>
          </cell>
          <cell r="X739" t="str">
            <v>{"PGM":[]}</v>
          </cell>
          <cell r="Y739" t="str">
            <v>CONNECTED</v>
          </cell>
          <cell r="Z739" t="str">
            <v>Data Collection (PGM) (2024)</v>
          </cell>
          <cell r="AA739" t="str">
            <v>Governance disclosure metrics / Labour standards (Manual Capture)</v>
          </cell>
        </row>
        <row r="740">
          <cell r="A740" t="str">
            <v>M257BU_Anglo American Platinum Managed Operations</v>
          </cell>
          <cell r="B740" t="str">
            <v>M257</v>
          </cell>
          <cell r="C740" t="str">
            <v>BU_Anglo American Platinum Managed Operations</v>
          </cell>
          <cell r="D740">
            <v>2024</v>
          </cell>
          <cell r="E740" t="str">
            <v>Annual</v>
          </cell>
          <cell r="F740" t="str">
            <v>Employees more than 50 years of age(%)</v>
          </cell>
          <cell r="H740" t="str">
            <v>PERCENT</v>
          </cell>
          <cell r="I740" t="str">
            <v>Percentage - percentage - (Percentage)</v>
          </cell>
          <cell r="J740" t="str">
            <v>BU</v>
          </cell>
          <cell r="K740" t="str">
            <v>Anglo American Platinum Managed Operations</v>
          </cell>
          <cell r="L740" t="str">
            <v>FERHANA ADAM</v>
          </cell>
          <cell r="M740" t="str">
            <v>HENK STEYN</v>
          </cell>
          <cell r="N740">
            <v>45675</v>
          </cell>
          <cell r="O740">
            <v>45902</v>
          </cell>
          <cell r="P740" t="str">
            <v>Not started</v>
          </cell>
          <cell r="Q740" t="str">
            <v>{"gri":["2-7-a_2021"]}</v>
          </cell>
          <cell r="W740" t="str">
            <v>Z Metrics to Delete</v>
          </cell>
          <cell r="X740" t="str">
            <v>{"PGM":[]}</v>
          </cell>
          <cell r="Y740" t="str">
            <v>CONNECTED</v>
          </cell>
          <cell r="Z740" t="str">
            <v>Data Collection (PGM) (2024)</v>
          </cell>
          <cell r="AA740" t="str">
            <v>Diversity (Manual Capture)</v>
          </cell>
        </row>
        <row r="741">
          <cell r="A741" t="str">
            <v>M213BU_Anglo American Platinum Managed Operations</v>
          </cell>
          <cell r="B741" t="str">
            <v>M213</v>
          </cell>
          <cell r="C741" t="str">
            <v>BU_Anglo American Platinum Managed Operations</v>
          </cell>
          <cell r="D741">
            <v>2024</v>
          </cell>
          <cell r="E741" t="str">
            <v>Annual</v>
          </cell>
          <cell r="F741" t="str">
            <v>% of employees who were eligible for Team+ approach (B7 &amp; above): Compliance target (MClll 5-year targets) 2019-2023</v>
          </cell>
          <cell r="H741" t="str">
            <v>PERCENT</v>
          </cell>
          <cell r="I741" t="str">
            <v>Percentage - percentage - (Percentage)</v>
          </cell>
          <cell r="J741" t="str">
            <v>BU</v>
          </cell>
          <cell r="K741" t="str">
            <v>Anglo American Platinum Managed Operations</v>
          </cell>
          <cell r="L741" t="str">
            <v>FERHANA ADAM</v>
          </cell>
          <cell r="M741" t="str">
            <v>HENK STEYN</v>
          </cell>
          <cell r="N741">
            <v>45675</v>
          </cell>
          <cell r="O741">
            <v>45902</v>
          </cell>
          <cell r="P741" t="str">
            <v>Not started</v>
          </cell>
          <cell r="Q741" t="str">
            <v>{}</v>
          </cell>
          <cell r="W741" t="str">
            <v>Z Metrics to Delete</v>
          </cell>
          <cell r="X741" t="str">
            <v>{"PGM":[]}</v>
          </cell>
          <cell r="Y741" t="str">
            <v>CONNECTED</v>
          </cell>
          <cell r="Z741" t="str">
            <v>Data Collection (PGM) (2024)</v>
          </cell>
          <cell r="AA741" t="str">
            <v>Diversity (Manual Capture)</v>
          </cell>
        </row>
        <row r="742">
          <cell r="A742" t="str">
            <v>M607BU_Anglo American Platinum Managed Operations</v>
          </cell>
          <cell r="B742" t="str">
            <v>M607</v>
          </cell>
          <cell r="C742" t="str">
            <v>BU_Anglo American Platinum Managed Operations</v>
          </cell>
          <cell r="D742">
            <v>2024</v>
          </cell>
          <cell r="E742" t="str">
            <v>Annual</v>
          </cell>
          <cell r="F742" t="str">
            <v>Turnover region excl  VSP: Mpumalanga (%)</v>
          </cell>
          <cell r="H742" t="str">
            <v>PERCENT</v>
          </cell>
          <cell r="I742" t="str">
            <v>Percentage - percentage - (Percentage)</v>
          </cell>
          <cell r="J742" t="str">
            <v>BU</v>
          </cell>
          <cell r="K742" t="str">
            <v>Anglo American Platinum Managed Operations</v>
          </cell>
          <cell r="L742" t="str">
            <v>FERHANA ADAM</v>
          </cell>
          <cell r="P742" t="str">
            <v>Not started</v>
          </cell>
          <cell r="Q742" t="str">
            <v>{"gri":["401-1-b_2016.2"]}</v>
          </cell>
          <cell r="W742" t="str">
            <v>Z Metrics to Delete</v>
          </cell>
          <cell r="X742" t="str">
            <v>{"PGM":[]}</v>
          </cell>
          <cell r="Y742" t="str">
            <v>CONNECTED</v>
          </cell>
          <cell r="Z742" t="str">
            <v>Data Collection (PGM) (2024)</v>
          </cell>
          <cell r="AA742" t="str">
            <v>Governance disclosure metrics / Labour standards (Manual Capture)</v>
          </cell>
        </row>
        <row r="743">
          <cell r="A743" t="str">
            <v>M288BU_Anglo American Platinum Managed Operations</v>
          </cell>
          <cell r="B743" t="str">
            <v>M288</v>
          </cell>
          <cell r="C743" t="str">
            <v>BU_Anglo American Platinum Managed Operations</v>
          </cell>
          <cell r="D743">
            <v>2024</v>
          </cell>
          <cell r="E743" t="str">
            <v>Annual</v>
          </cell>
          <cell r="F743" t="str">
            <v>Involuntary Turnover : Redundancies(%)</v>
          </cell>
          <cell r="H743" t="str">
            <v>PERCENT</v>
          </cell>
          <cell r="I743" t="str">
            <v>Percentage - percentage - (Percentage)</v>
          </cell>
          <cell r="J743" t="str">
            <v>BU</v>
          </cell>
          <cell r="K743" t="str">
            <v>Anglo American Platinum Managed Operations</v>
          </cell>
          <cell r="L743" t="str">
            <v>FERHANA ADAM</v>
          </cell>
          <cell r="M743" t="str">
            <v>HENK STEYN</v>
          </cell>
          <cell r="N743">
            <v>45675</v>
          </cell>
          <cell r="O743">
            <v>45902</v>
          </cell>
          <cell r="P743" t="str">
            <v>Not started</v>
          </cell>
          <cell r="Q743" t="str">
            <v>{"gri":["2-7-e_2021"]}</v>
          </cell>
          <cell r="W743" t="str">
            <v>Z Metrics to Delete</v>
          </cell>
          <cell r="X743" t="str">
            <v>{"PGM":[]}</v>
          </cell>
          <cell r="Y743" t="str">
            <v>CONNECTED</v>
          </cell>
          <cell r="Z743" t="str">
            <v>Data Collection (PGM) (2024)</v>
          </cell>
          <cell r="AA743" t="str">
            <v>Turnover (Manual Capture)</v>
          </cell>
        </row>
        <row r="744">
          <cell r="A744" t="str">
            <v>M240BU_Anglo American Platinum Managed Operations</v>
          </cell>
          <cell r="B744" t="str">
            <v>M240</v>
          </cell>
          <cell r="C744" t="str">
            <v>BU_Anglo American Platinum Managed Operations</v>
          </cell>
          <cell r="D744">
            <v>2024</v>
          </cell>
          <cell r="E744" t="str">
            <v>Annual</v>
          </cell>
          <cell r="F744" t="str">
            <v>Male Contractors: Compliance target (MClll 5-year targets) 2019-2023</v>
          </cell>
          <cell r="H744" t="str">
            <v>PERCENT</v>
          </cell>
          <cell r="I744" t="str">
            <v>Percentage - percentage - (Percentage)</v>
          </cell>
          <cell r="J744" t="str">
            <v>BU</v>
          </cell>
          <cell r="K744" t="str">
            <v>Anglo American Platinum Managed Operations</v>
          </cell>
          <cell r="L744" t="str">
            <v>FERHANA ADAM</v>
          </cell>
          <cell r="M744" t="str">
            <v>HENK STEYN</v>
          </cell>
          <cell r="N744">
            <v>45675</v>
          </cell>
          <cell r="O744">
            <v>45902</v>
          </cell>
          <cell r="P744" t="str">
            <v>Not started</v>
          </cell>
          <cell r="Q744" t="str">
            <v>{"gri":["2-8-a-i_2021"]}</v>
          </cell>
          <cell r="W744" t="str">
            <v>Z Metrics to Delete</v>
          </cell>
          <cell r="X744" t="str">
            <v>{"PGM":[]}</v>
          </cell>
          <cell r="Y744" t="str">
            <v>CONNECTED</v>
          </cell>
          <cell r="Z744" t="str">
            <v>Data Collection (PGM) (2024)</v>
          </cell>
          <cell r="AA744" t="str">
            <v>Diversity (Manual Capture)</v>
          </cell>
        </row>
        <row r="745">
          <cell r="A745" t="str">
            <v>M252BU_Anglo American Platinum Managed Operations</v>
          </cell>
          <cell r="B745" t="str">
            <v>M252</v>
          </cell>
          <cell r="C745" t="str">
            <v>BU_Anglo American Platinum Managed Operations</v>
          </cell>
          <cell r="D745">
            <v>2024</v>
          </cell>
          <cell r="E745" t="str">
            <v>Annual</v>
          </cell>
          <cell r="F745" t="str">
            <v>Women as % of senior management population (CE EoR): Compliance target (MCIII 5-year targets) 2019-2023</v>
          </cell>
          <cell r="H745" t="str">
            <v>PERCENT</v>
          </cell>
          <cell r="I745" t="str">
            <v>Percentage - percentage - (Percentage)</v>
          </cell>
          <cell r="J745" t="str">
            <v>BU</v>
          </cell>
          <cell r="K745" t="str">
            <v>Anglo American Platinum Managed Operations</v>
          </cell>
          <cell r="L745" t="str">
            <v>FERHANA ADAM</v>
          </cell>
          <cell r="M745" t="str">
            <v>HENK STEYN</v>
          </cell>
          <cell r="N745">
            <v>45675</v>
          </cell>
          <cell r="O745">
            <v>45902</v>
          </cell>
          <cell r="P745" t="str">
            <v>Not started</v>
          </cell>
          <cell r="Q745" t="str">
            <v>{"gri":["2-7-a_2021"]}</v>
          </cell>
          <cell r="W745" t="str">
            <v>Z Metrics to Delete</v>
          </cell>
          <cell r="X745" t="str">
            <v>{"PGM":[]}</v>
          </cell>
          <cell r="Y745" t="str">
            <v>CONNECTED</v>
          </cell>
          <cell r="Z745" t="str">
            <v>Data Collection (PGM) (2024)</v>
          </cell>
          <cell r="AA745" t="str">
            <v>Diversity (Manual Capture)</v>
          </cell>
        </row>
        <row r="746">
          <cell r="A746" t="str">
            <v>M250BU_Anglo American Platinum Managed Operations</v>
          </cell>
          <cell r="B746" t="str">
            <v>M250</v>
          </cell>
          <cell r="C746" t="str">
            <v>BU_Anglo American Platinum Managed Operations</v>
          </cell>
          <cell r="D746">
            <v>2024</v>
          </cell>
          <cell r="E746" t="str">
            <v>Annual</v>
          </cell>
          <cell r="F746" t="str">
            <v>Women as%  of management (band 5 and above) population: Progress against target</v>
          </cell>
          <cell r="H746" t="str">
            <v>PERCENT</v>
          </cell>
          <cell r="I746" t="str">
            <v>Percentage - percentage - (Percentage)</v>
          </cell>
          <cell r="J746" t="str">
            <v>BU</v>
          </cell>
          <cell r="K746" t="str">
            <v>Anglo American Platinum Managed Operations</v>
          </cell>
          <cell r="L746" t="str">
            <v>FERHANA ADAM</v>
          </cell>
          <cell r="M746" t="str">
            <v>HENK STEYN</v>
          </cell>
          <cell r="N746">
            <v>45675</v>
          </cell>
          <cell r="O746">
            <v>45902</v>
          </cell>
          <cell r="P746" t="str">
            <v>Not started</v>
          </cell>
          <cell r="Q746" t="str">
            <v>{"gri":["2-7-a_2021"]}</v>
          </cell>
          <cell r="W746" t="str">
            <v>Z Metrics to Delete</v>
          </cell>
          <cell r="X746" t="str">
            <v>{"PGM":[]}</v>
          </cell>
          <cell r="Y746" t="str">
            <v>CONNECTED</v>
          </cell>
          <cell r="Z746" t="str">
            <v>Data Collection (PGM) (2024)</v>
          </cell>
          <cell r="AA746" t="str">
            <v>Diversity (Manual Capture)</v>
          </cell>
        </row>
        <row r="747">
          <cell r="A747" t="str">
            <v>M220BU_Anglo American Platinum Managed Operations</v>
          </cell>
          <cell r="B747" t="str">
            <v>M220</v>
          </cell>
          <cell r="C747" t="str">
            <v>BU_Anglo American Platinum Managed Operations</v>
          </cell>
          <cell r="D747">
            <v>2024</v>
          </cell>
          <cell r="E747" t="str">
            <v>Annual</v>
          </cell>
          <cell r="F747" t="str">
            <v>Number of employees participating in leadership academy programmes: Progress against target</v>
          </cell>
          <cell r="H747" t="str">
            <v>PERCENT</v>
          </cell>
          <cell r="I747" t="str">
            <v>Percentage - percentage - (Percentage)</v>
          </cell>
          <cell r="J747" t="str">
            <v>BU</v>
          </cell>
          <cell r="K747" t="str">
            <v>Anglo American Platinum Managed Operations</v>
          </cell>
          <cell r="L747" t="str">
            <v>FERHANA ADAM</v>
          </cell>
          <cell r="M747" t="str">
            <v>HENK STEYN</v>
          </cell>
          <cell r="N747">
            <v>45675</v>
          </cell>
          <cell r="O747">
            <v>45902</v>
          </cell>
          <cell r="P747" t="str">
            <v>Not started</v>
          </cell>
          <cell r="Q747" t="str">
            <v>{"gri":["404-2_2016.2"]}</v>
          </cell>
          <cell r="W747" t="str">
            <v>Z Metrics to Delete</v>
          </cell>
          <cell r="X747" t="str">
            <v>{"PGM":[]}</v>
          </cell>
          <cell r="Y747" t="str">
            <v>CONNECTED</v>
          </cell>
          <cell r="Z747" t="str">
            <v>Data Collection (PGM) (2024)</v>
          </cell>
          <cell r="AA747" t="str">
            <v>Diversity (Manual Capture)</v>
          </cell>
        </row>
        <row r="748">
          <cell r="A748" t="str">
            <v>M217BU_Anglo American Platinum Managed Operations</v>
          </cell>
          <cell r="B748" t="str">
            <v>M217</v>
          </cell>
          <cell r="C748" t="str">
            <v>BU_Anglo American Platinum Managed Operations</v>
          </cell>
          <cell r="D748">
            <v>2024</v>
          </cell>
          <cell r="E748" t="str">
            <v>Annual</v>
          </cell>
          <cell r="F748" t="str">
            <v>Number of employees who were eligible for Team+ approach (B7 &amp; above): Progress against target</v>
          </cell>
          <cell r="H748" t="str">
            <v>PERCENT</v>
          </cell>
          <cell r="I748" t="str">
            <v>Percentage - percentage - (Percentage)</v>
          </cell>
          <cell r="J748" t="str">
            <v>BU</v>
          </cell>
          <cell r="K748" t="str">
            <v>Anglo American Platinum Managed Operations</v>
          </cell>
          <cell r="L748" t="str">
            <v>FERHANA ADAM</v>
          </cell>
          <cell r="M748" t="str">
            <v>HENK STEYN</v>
          </cell>
          <cell r="N748">
            <v>45675</v>
          </cell>
          <cell r="O748">
            <v>45902</v>
          </cell>
          <cell r="P748" t="str">
            <v>Not started</v>
          </cell>
          <cell r="Q748" t="str">
            <v>{}</v>
          </cell>
          <cell r="W748" t="str">
            <v>Z Metrics to Delete</v>
          </cell>
          <cell r="X748" t="str">
            <v>{"PGM":[]}</v>
          </cell>
          <cell r="Y748" t="str">
            <v>CONNECTED</v>
          </cell>
          <cell r="Z748" t="str">
            <v>Data Collection (PGM) (2024)</v>
          </cell>
          <cell r="AA748" t="str">
            <v>Diversity (Manual Capture)</v>
          </cell>
        </row>
        <row r="749">
          <cell r="A749" t="str">
            <v>M273BU_Anglo American Platinum Managed Operations</v>
          </cell>
          <cell r="B749" t="str">
            <v>M273</v>
          </cell>
          <cell r="C749" t="str">
            <v>BU_Anglo American Platinum Managed Operations</v>
          </cell>
          <cell r="D749">
            <v>2024</v>
          </cell>
          <cell r="E749" t="str">
            <v>Annual</v>
          </cell>
          <cell r="F749" t="str">
            <v>Employment creation in provinces: Mpumalanga</v>
          </cell>
          <cell r="H749" t="str">
            <v>NUMBER</v>
          </cell>
          <cell r="I749" t="str">
            <v>Number</v>
          </cell>
          <cell r="J749" t="str">
            <v>BU</v>
          </cell>
          <cell r="K749" t="str">
            <v>Anglo American Platinum Managed Operations</v>
          </cell>
          <cell r="L749" t="str">
            <v>FERHANA ADAM</v>
          </cell>
          <cell r="M749" t="str">
            <v>HENK STEYN</v>
          </cell>
          <cell r="N749">
            <v>45675</v>
          </cell>
          <cell r="O749">
            <v>45902</v>
          </cell>
          <cell r="P749" t="str">
            <v>Not started</v>
          </cell>
          <cell r="Q749" t="str">
            <v>{"gri":["413-1_2016.2"]}</v>
          </cell>
          <cell r="W749" t="str">
            <v>Z Metrics to Delete</v>
          </cell>
          <cell r="X749" t="str">
            <v>{"PGM":[]}</v>
          </cell>
          <cell r="Y749" t="str">
            <v>CONNECTED</v>
          </cell>
          <cell r="Z749" t="str">
            <v>Data Collection (PGM) (2024)</v>
          </cell>
          <cell r="AA749" t="str">
            <v>Employment creation in provinces (Manual Capture)</v>
          </cell>
        </row>
        <row r="750">
          <cell r="A750" t="str">
            <v>M712BU_Anglo American Platinum Managed Operations</v>
          </cell>
          <cell r="B750" t="str">
            <v>M712</v>
          </cell>
          <cell r="C750" t="str">
            <v>BU_Anglo American Platinum Managed Operations</v>
          </cell>
          <cell r="D750">
            <v>2024</v>
          </cell>
          <cell r="E750" t="str">
            <v>Annual</v>
          </cell>
          <cell r="F750" t="str">
            <v>Number of female new employee hires</v>
          </cell>
          <cell r="H750" t="str">
            <v>NUMBER</v>
          </cell>
          <cell r="I750" t="str">
            <v>Number</v>
          </cell>
          <cell r="J750" t="str">
            <v>BU</v>
          </cell>
          <cell r="K750" t="str">
            <v>Anglo American Platinum Managed Operations</v>
          </cell>
          <cell r="L750" t="str">
            <v>WINNIE MBIZA</v>
          </cell>
          <cell r="M750" t="str">
            <v>HENK STEYN</v>
          </cell>
          <cell r="N750">
            <v>45675</v>
          </cell>
          <cell r="O750">
            <v>45902</v>
          </cell>
          <cell r="P750" t="str">
            <v>Not started</v>
          </cell>
          <cell r="Q750" t="str">
            <v>{"gri":["401-1-a_2016.2"]}</v>
          </cell>
          <cell r="W750" t="str">
            <v>Z Metrics to Delete</v>
          </cell>
          <cell r="X750" t="str">
            <v>{"PGM":[]}</v>
          </cell>
          <cell r="Y750" t="str">
            <v>CONNECTED</v>
          </cell>
          <cell r="Z750" t="str">
            <v>Data Collection (PGM) (2024)</v>
          </cell>
          <cell r="AA750" t="str">
            <v>Employment and wealth creation (Manual Capture)</v>
          </cell>
        </row>
        <row r="751">
          <cell r="A751" t="str">
            <v>M632BU_Anglo American Platinum Managed Operations</v>
          </cell>
          <cell r="B751" t="str">
            <v>M632</v>
          </cell>
          <cell r="C751" t="str">
            <v>BU_Anglo American Platinum Managed Operations</v>
          </cell>
          <cell r="D751">
            <v>2024</v>
          </cell>
          <cell r="E751" t="str">
            <v>Annual</v>
          </cell>
          <cell r="F751" t="str">
            <v>Number of female directors</v>
          </cell>
          <cell r="H751" t="str">
            <v>NUMBER</v>
          </cell>
          <cell r="I751" t="str">
            <v>Number</v>
          </cell>
          <cell r="J751" t="str">
            <v>BU</v>
          </cell>
          <cell r="K751" t="str">
            <v>Anglo American Platinum Managed Operations</v>
          </cell>
          <cell r="L751" t="str">
            <v>FERHANA ADAM</v>
          </cell>
          <cell r="M751" t="str">
            <v>HENK STEYN</v>
          </cell>
          <cell r="N751">
            <v>45675</v>
          </cell>
          <cell r="O751">
            <v>45902</v>
          </cell>
          <cell r="P751" t="str">
            <v>Not started</v>
          </cell>
          <cell r="Q751" t="str">
            <v>{"gri":["2-9-c_2021"]}</v>
          </cell>
          <cell r="W751" t="str">
            <v>Z Metrics to Delete</v>
          </cell>
          <cell r="X751" t="str">
            <v>{"PGM":[]}</v>
          </cell>
          <cell r="Y751" t="str">
            <v>CONNECTED</v>
          </cell>
          <cell r="Z751" t="str">
            <v>Data Collection (PGM) (2024)</v>
          </cell>
          <cell r="AA751" t="str">
            <v>Governance disclosure metrics / Labour standards (Manual Capture)</v>
          </cell>
        </row>
        <row r="752">
          <cell r="A752" t="str">
            <v>M711BU_Anglo American Platinum Managed Operations</v>
          </cell>
          <cell r="B752" t="str">
            <v>M711</v>
          </cell>
          <cell r="C752" t="str">
            <v>BU_Anglo American Platinum Managed Operations</v>
          </cell>
          <cell r="D752">
            <v>2024</v>
          </cell>
          <cell r="E752" t="str">
            <v>Annual</v>
          </cell>
          <cell r="F752" t="str">
            <v>Number of male new employee hires</v>
          </cell>
          <cell r="H752" t="str">
            <v>NUMBER</v>
          </cell>
          <cell r="I752" t="str">
            <v>Number</v>
          </cell>
          <cell r="J752" t="str">
            <v>BU</v>
          </cell>
          <cell r="K752" t="str">
            <v>Anglo American Platinum Managed Operations</v>
          </cell>
          <cell r="L752" t="str">
            <v>WINNIE MBIZA</v>
          </cell>
          <cell r="M752" t="str">
            <v>HENK STEYN</v>
          </cell>
          <cell r="N752">
            <v>45675</v>
          </cell>
          <cell r="O752">
            <v>45902</v>
          </cell>
          <cell r="P752" t="str">
            <v>Not started</v>
          </cell>
          <cell r="Q752" t="str">
            <v>{"gri":["401-1-a_2016.2"]}</v>
          </cell>
          <cell r="W752" t="str">
            <v>Z Metrics to Delete</v>
          </cell>
          <cell r="X752" t="str">
            <v>{"PGM":[]}</v>
          </cell>
          <cell r="Y752" t="str">
            <v>CONNECTED</v>
          </cell>
          <cell r="Z752" t="str">
            <v>Data Collection (PGM) (2024)</v>
          </cell>
          <cell r="AA752" t="str">
            <v>Employment and wealth creation (Manual Capture)</v>
          </cell>
        </row>
        <row r="753">
          <cell r="A753" t="str">
            <v>M709BU_Anglo American Platinum Managed Operations</v>
          </cell>
          <cell r="B753" t="str">
            <v>M709</v>
          </cell>
          <cell r="C753" t="str">
            <v>BU_Anglo American Platinum Managed Operations</v>
          </cell>
          <cell r="D753">
            <v>2024</v>
          </cell>
          <cell r="E753" t="str">
            <v>Annual</v>
          </cell>
          <cell r="F753" t="str">
            <v>Percentage male new employee hires</v>
          </cell>
          <cell r="H753" t="str">
            <v>NUMBER</v>
          </cell>
          <cell r="I753" t="str">
            <v>Number</v>
          </cell>
          <cell r="J753" t="str">
            <v>BU</v>
          </cell>
          <cell r="K753" t="str">
            <v>Anglo American Platinum Managed Operations</v>
          </cell>
          <cell r="L753" t="str">
            <v>FERHANA ADAM</v>
          </cell>
          <cell r="M753" t="str">
            <v>HENK STEYN</v>
          </cell>
          <cell r="N753">
            <v>45675</v>
          </cell>
          <cell r="O753">
            <v>45902</v>
          </cell>
          <cell r="P753" t="str">
            <v>Not started</v>
          </cell>
          <cell r="Q753" t="str">
            <v>{"gri":["401-1-a_2016.2"]}</v>
          </cell>
          <cell r="W753" t="str">
            <v>Z Metrics to Delete</v>
          </cell>
          <cell r="X753" t="str">
            <v>{"PGM":[]}</v>
          </cell>
          <cell r="Y753" t="str">
            <v>CONNECTED</v>
          </cell>
          <cell r="Z753" t="str">
            <v>Data Collection (PGM) (2024)</v>
          </cell>
          <cell r="AA753" t="str">
            <v>Employment and wealth creation (Manual Capture)</v>
          </cell>
        </row>
        <row r="754">
          <cell r="A754" t="str">
            <v>M706BU_Anglo American Platinum Managed Operations</v>
          </cell>
          <cell r="B754" t="str">
            <v>M706</v>
          </cell>
          <cell r="C754" t="str">
            <v>BU_Anglo American Platinum Managed Operations</v>
          </cell>
          <cell r="D754">
            <v>2024</v>
          </cell>
          <cell r="E754" t="str">
            <v>Annual</v>
          </cell>
          <cell r="F754" t="str">
            <v>New employee hires more than 50 years of age</v>
          </cell>
          <cell r="H754" t="str">
            <v>NUMBER</v>
          </cell>
          <cell r="I754" t="str">
            <v>Number</v>
          </cell>
          <cell r="J754" t="str">
            <v>BU</v>
          </cell>
          <cell r="K754" t="str">
            <v>Anglo American Platinum Managed Operations</v>
          </cell>
          <cell r="L754" t="str">
            <v>FERHANA ADAM</v>
          </cell>
          <cell r="M754" t="str">
            <v>HENK STEYN</v>
          </cell>
          <cell r="N754">
            <v>45675</v>
          </cell>
          <cell r="O754">
            <v>45902</v>
          </cell>
          <cell r="P754" t="str">
            <v>Not started</v>
          </cell>
          <cell r="Q754" t="str">
            <v>{"gri":["401-1-a_2016.2"]}</v>
          </cell>
          <cell r="W754" t="str">
            <v>Z Metrics to Delete</v>
          </cell>
          <cell r="X754" t="str">
            <v>{"PGM":[]}</v>
          </cell>
          <cell r="Y754" t="str">
            <v>CONNECTED</v>
          </cell>
          <cell r="Z754" t="str">
            <v>Data Collection (PGM) (2024)</v>
          </cell>
          <cell r="AA754" t="str">
            <v>Employment and wealth creation (Manual Capture)</v>
          </cell>
        </row>
        <row r="755">
          <cell r="A755" t="str">
            <v>M612BU_Anglo American Platinum Managed Operations</v>
          </cell>
          <cell r="B755" t="str">
            <v>M612</v>
          </cell>
          <cell r="C755" t="str">
            <v>BU_Anglo American Platinum Managed Operations</v>
          </cell>
          <cell r="D755">
            <v>2024</v>
          </cell>
          <cell r="E755" t="str">
            <v>Annual</v>
          </cell>
          <cell r="F755" t="str">
            <v>Turnover region excl  VSP: Gauteng</v>
          </cell>
          <cell r="H755" t="str">
            <v>NUMBER</v>
          </cell>
          <cell r="I755" t="str">
            <v>Number</v>
          </cell>
          <cell r="J755" t="str">
            <v>BU</v>
          </cell>
          <cell r="K755" t="str">
            <v>Anglo American Platinum Managed Operations</v>
          </cell>
          <cell r="L755" t="str">
            <v>FERHANA ADAM</v>
          </cell>
          <cell r="P755" t="str">
            <v>Not started</v>
          </cell>
          <cell r="Q755" t="str">
            <v>{"gri":["401-1-b_2016.2"]}</v>
          </cell>
          <cell r="W755" t="str">
            <v>Z Metrics to Delete</v>
          </cell>
          <cell r="X755" t="str">
            <v>{"PGM":[]}</v>
          </cell>
          <cell r="Y755" t="str">
            <v>CONNECTED</v>
          </cell>
          <cell r="Z755" t="str">
            <v>Data Collection (PGM) (2024)</v>
          </cell>
          <cell r="AA755" t="str">
            <v>Governance disclosure metrics / Labour standards (Manual Capture)</v>
          </cell>
        </row>
        <row r="756">
          <cell r="A756" t="str">
            <v>M639</v>
          </cell>
          <cell r="B756" t="str">
            <v>M639</v>
          </cell>
          <cell r="D756">
            <v>2024</v>
          </cell>
          <cell r="E756" t="str">
            <v>Annual</v>
          </cell>
          <cell r="F756" t="str">
            <v>Taxes and royalties borne - Metric (1)</v>
          </cell>
          <cell r="H756" t="str">
            <v>NUMBER</v>
          </cell>
          <cell r="L756" t="str">
            <v>KATE FILECZKI</v>
          </cell>
          <cell r="P756" t="str">
            <v>Not started</v>
          </cell>
          <cell r="Q756" t="str">
            <v>{}</v>
          </cell>
          <cell r="W756" t="str">
            <v>Z Metrics to Delete</v>
          </cell>
          <cell r="X756" t="str">
            <v>{"PGM":[]}</v>
          </cell>
          <cell r="Y756" t="str">
            <v>MANUAL</v>
          </cell>
        </row>
        <row r="757">
          <cell r="A757" t="str">
            <v>M629BU_Anglo American Platinum Managed Operations</v>
          </cell>
          <cell r="B757" t="str">
            <v>M629</v>
          </cell>
          <cell r="C757" t="str">
            <v>BU_Anglo American Platinum Managed Operations</v>
          </cell>
          <cell r="D757">
            <v>2024</v>
          </cell>
          <cell r="E757" t="str">
            <v>Annual</v>
          </cell>
          <cell r="F757" t="str">
            <v>Average age (years)</v>
          </cell>
          <cell r="H757" t="str">
            <v>NUMBER</v>
          </cell>
          <cell r="I757" t="str">
            <v>Number</v>
          </cell>
          <cell r="J757" t="str">
            <v>BU</v>
          </cell>
          <cell r="K757" t="str">
            <v>Anglo American Platinum Managed Operations</v>
          </cell>
          <cell r="L757" t="str">
            <v>FERHANA ADAM</v>
          </cell>
          <cell r="M757" t="str">
            <v>HENK STEYN</v>
          </cell>
          <cell r="N757">
            <v>45675</v>
          </cell>
          <cell r="O757">
            <v>45902</v>
          </cell>
          <cell r="P757" t="str">
            <v>Not started</v>
          </cell>
          <cell r="Q757" t="str">
            <v>{}</v>
          </cell>
          <cell r="W757" t="str">
            <v>Z Metrics to Delete</v>
          </cell>
          <cell r="X757" t="str">
            <v>{"PGM":[]}</v>
          </cell>
          <cell r="Y757" t="str">
            <v>CONNECTED</v>
          </cell>
          <cell r="Z757" t="str">
            <v>Data Collection (PGM) (2024)</v>
          </cell>
          <cell r="AA757" t="str">
            <v>Governance disclosure metrics / Labour standards (Manual Capture)</v>
          </cell>
        </row>
        <row r="758">
          <cell r="A758" t="str">
            <v>M317BU_Anglo American Platinum Managed Operations</v>
          </cell>
          <cell r="B758" t="str">
            <v>M317</v>
          </cell>
          <cell r="C758" t="str">
            <v>BU_Anglo American Platinum Managed Operations</v>
          </cell>
          <cell r="D758">
            <v>2024</v>
          </cell>
          <cell r="E758" t="str">
            <v>Annual</v>
          </cell>
          <cell r="F758" t="str">
            <v>Number and nature of any product recalls.</v>
          </cell>
          <cell r="H758" t="str">
            <v>NUMBER</v>
          </cell>
          <cell r="I758" t="str">
            <v>Number</v>
          </cell>
          <cell r="J758" t="str">
            <v>BU</v>
          </cell>
          <cell r="K758" t="str">
            <v>Anglo American Platinum Managed Operations</v>
          </cell>
          <cell r="L758" t="str">
            <v>ESGINTEGRATION</v>
          </cell>
          <cell r="P758" t="str">
            <v>Not started</v>
          </cell>
          <cell r="Q758" t="str">
            <v>{}</v>
          </cell>
          <cell r="W758" t="str">
            <v>Z Metrics to Delete</v>
          </cell>
          <cell r="X758" t="str">
            <v>{"PGM":[]}</v>
          </cell>
          <cell r="Y758" t="str">
            <v>CONNECTED</v>
          </cell>
          <cell r="Z758" t="str">
            <v>Data Collection (PGM) (2024)</v>
          </cell>
          <cell r="AA758" t="str">
            <v>High risk Products and services (Manual Capture)</v>
          </cell>
        </row>
        <row r="759">
          <cell r="A759" t="str">
            <v>M745BU_Anglo American Platinum Managed Operations</v>
          </cell>
          <cell r="B759" t="str">
            <v>M745</v>
          </cell>
          <cell r="C759" t="str">
            <v>BU_Anglo American Platinum Managed Operations</v>
          </cell>
          <cell r="D759">
            <v>2024</v>
          </cell>
          <cell r="E759" t="str">
            <v>Annual</v>
          </cell>
          <cell r="F759" t="str">
            <v>Total workforce represented, excluding management (Number)</v>
          </cell>
          <cell r="H759" t="str">
            <v>NUMBER</v>
          </cell>
          <cell r="I759" t="str">
            <v>Number</v>
          </cell>
          <cell r="J759" t="str">
            <v>BU</v>
          </cell>
          <cell r="K759" t="str">
            <v>Anglo American Platinum Managed Operations</v>
          </cell>
          <cell r="L759" t="str">
            <v>DOLLY MAZIBUKO</v>
          </cell>
          <cell r="M759" t="str">
            <v>VIRGINIA TYOBEKA</v>
          </cell>
          <cell r="N759">
            <v>45694</v>
          </cell>
          <cell r="O759">
            <v>45696</v>
          </cell>
          <cell r="P759" t="str">
            <v>Not started</v>
          </cell>
          <cell r="Q759" t="str">
            <v>{"gri":["2-30-a_2021"]}</v>
          </cell>
          <cell r="W759" t="str">
            <v>Z Metrics to Delete</v>
          </cell>
          <cell r="X759" t="str">
            <v>{"PGM":["Manual"]}</v>
          </cell>
          <cell r="Y759" t="str">
            <v>CONNECTED</v>
          </cell>
          <cell r="Z759" t="str">
            <v>Data Collection (PGM) (2024)</v>
          </cell>
          <cell r="AA759" t="str">
            <v>Governance disclosure metrics / Labour standards (Manual Capture)</v>
          </cell>
        </row>
        <row r="760">
          <cell r="A760" t="str">
            <v>M610BU_Anglo American Platinum Managed Operations</v>
          </cell>
          <cell r="B760" t="str">
            <v>M610</v>
          </cell>
          <cell r="C760" t="str">
            <v>BU_Anglo American Platinum Managed Operations</v>
          </cell>
          <cell r="D760">
            <v>2024</v>
          </cell>
          <cell r="E760" t="str">
            <v>Annual</v>
          </cell>
          <cell r="F760" t="str">
            <v>Turnover region excl  VSP: Limpopo</v>
          </cell>
          <cell r="H760" t="str">
            <v>NUMBER</v>
          </cell>
          <cell r="I760" t="str">
            <v>Number</v>
          </cell>
          <cell r="J760" t="str">
            <v>BU</v>
          </cell>
          <cell r="K760" t="str">
            <v>Anglo American Platinum Managed Operations</v>
          </cell>
          <cell r="L760" t="str">
            <v>FERHANA ADAM</v>
          </cell>
          <cell r="P760" t="str">
            <v>Not started</v>
          </cell>
          <cell r="Q760" t="str">
            <v>{"gri":["401-1-b_2016.2"]}</v>
          </cell>
          <cell r="W760" t="str">
            <v>Z Metrics to Delete</v>
          </cell>
          <cell r="X760" t="str">
            <v>{"PGM":[]}</v>
          </cell>
          <cell r="Y760" t="str">
            <v>CONNECTED</v>
          </cell>
          <cell r="Z760" t="str">
            <v>Data Collection (PGM) (2024)</v>
          </cell>
          <cell r="AA760" t="str">
            <v>Governance disclosure metrics / Labour standards (Manual Capture)</v>
          </cell>
        </row>
        <row r="761">
          <cell r="A761" t="str">
            <v>M604BU_Anglo American Platinum Managed Operations</v>
          </cell>
          <cell r="B761" t="str">
            <v>M604</v>
          </cell>
          <cell r="C761" t="str">
            <v>BU_Anglo American Platinum Managed Operations</v>
          </cell>
          <cell r="D761">
            <v>2024</v>
          </cell>
          <cell r="E761" t="str">
            <v>Annual</v>
          </cell>
          <cell r="F761" t="str">
            <v>Turnover region excl  VSP: Zimbabwe</v>
          </cell>
          <cell r="H761" t="str">
            <v>NUMBER</v>
          </cell>
          <cell r="I761" t="str">
            <v>Number</v>
          </cell>
          <cell r="J761" t="str">
            <v>BU</v>
          </cell>
          <cell r="K761" t="str">
            <v>Anglo American Platinum Managed Operations</v>
          </cell>
          <cell r="L761" t="str">
            <v>FERHANA ADAM</v>
          </cell>
          <cell r="P761" t="str">
            <v>Not started</v>
          </cell>
          <cell r="Q761" t="str">
            <v>{"gri":["401-1-b_2016.2"]}</v>
          </cell>
          <cell r="W761" t="str">
            <v>Z Metrics to Delete</v>
          </cell>
          <cell r="X761" t="str">
            <v>{"PGM":[]}</v>
          </cell>
          <cell r="Y761" t="str">
            <v>CONNECTED</v>
          </cell>
          <cell r="Z761" t="str">
            <v>Data Collection (PGM) (2024)</v>
          </cell>
          <cell r="AA761" t="str">
            <v>Governance disclosure metrics / Labour standards (Manual Capture)</v>
          </cell>
        </row>
        <row r="762">
          <cell r="A762" t="str">
            <v>M274BU_Anglo American Platinum Managed Operations</v>
          </cell>
          <cell r="B762" t="str">
            <v>M274</v>
          </cell>
          <cell r="C762" t="str">
            <v>BU_Anglo American Platinum Managed Operations</v>
          </cell>
          <cell r="D762">
            <v>2024</v>
          </cell>
          <cell r="E762" t="str">
            <v>Annual</v>
          </cell>
          <cell r="F762" t="str">
            <v>Employment creation in provinces: North West</v>
          </cell>
          <cell r="H762" t="str">
            <v>NUMBER</v>
          </cell>
          <cell r="I762" t="str">
            <v>Number</v>
          </cell>
          <cell r="J762" t="str">
            <v>BU</v>
          </cell>
          <cell r="K762" t="str">
            <v>Anglo American Platinum Managed Operations</v>
          </cell>
          <cell r="L762" t="str">
            <v>FERHANA ADAM</v>
          </cell>
          <cell r="M762" t="str">
            <v>HENK STEYN</v>
          </cell>
          <cell r="N762">
            <v>45675</v>
          </cell>
          <cell r="O762">
            <v>45902</v>
          </cell>
          <cell r="P762" t="str">
            <v>Not started</v>
          </cell>
          <cell r="Q762" t="str">
            <v>{"gri":["413-1_2016.2"]}</v>
          </cell>
          <cell r="W762" t="str">
            <v>Z Metrics to Delete</v>
          </cell>
          <cell r="X762" t="str">
            <v>{"PGM":[]}</v>
          </cell>
          <cell r="Y762" t="str">
            <v>CONNECTED</v>
          </cell>
          <cell r="Z762" t="str">
            <v>Data Collection (PGM) (2024)</v>
          </cell>
          <cell r="AA762" t="str">
            <v>Employment creation in provinces (Manual Capture)</v>
          </cell>
        </row>
        <row r="763">
          <cell r="A763" t="str">
            <v>M221BU_Anglo American Platinum Managed Operations</v>
          </cell>
          <cell r="B763" t="str">
            <v>M221</v>
          </cell>
          <cell r="C763" t="str">
            <v>BU_Anglo American Platinum Managed Operations</v>
          </cell>
          <cell r="D763">
            <v>2024</v>
          </cell>
          <cell r="E763" t="str">
            <v>Annual</v>
          </cell>
          <cell r="F763" t="str">
            <v>Number of employees participating in leadership academy programmes</v>
          </cell>
          <cell r="H763" t="str">
            <v>NUMBER</v>
          </cell>
          <cell r="I763" t="str">
            <v>Number</v>
          </cell>
          <cell r="J763" t="str">
            <v>BU</v>
          </cell>
          <cell r="K763" t="str">
            <v>Anglo American Platinum Managed Operations</v>
          </cell>
          <cell r="L763" t="str">
            <v>FERHANA ADAM</v>
          </cell>
          <cell r="M763" t="str">
            <v>HENK STEYN</v>
          </cell>
          <cell r="N763">
            <v>45675</v>
          </cell>
          <cell r="O763">
            <v>45902</v>
          </cell>
          <cell r="P763" t="str">
            <v>Not started</v>
          </cell>
          <cell r="Q763" t="str">
            <v>{"gri":["404-2_2016.2"]}</v>
          </cell>
          <cell r="W763" t="str">
            <v>Z Metrics to Delete</v>
          </cell>
          <cell r="X763" t="str">
            <v>{"PGM":[]}</v>
          </cell>
          <cell r="Y763" t="str">
            <v>CONNECTED</v>
          </cell>
          <cell r="Z763" t="str">
            <v>Data Collection (PGM) (2024)</v>
          </cell>
          <cell r="AA763" t="str">
            <v>Diversity (Manual Capture)</v>
          </cell>
        </row>
        <row r="764">
          <cell r="A764" t="str">
            <v>M266BU_Anglo American Platinum Managed Operations</v>
          </cell>
          <cell r="B764" t="str">
            <v>M266</v>
          </cell>
          <cell r="C764" t="str">
            <v>BU_Anglo American Platinum Managed Operations</v>
          </cell>
          <cell r="D764">
            <v>2024</v>
          </cell>
          <cell r="E764" t="str">
            <v>Annual</v>
          </cell>
          <cell r="F764" t="str">
            <v>Breakdown of South African workforce: North West</v>
          </cell>
          <cell r="H764" t="str">
            <v>NUMBER</v>
          </cell>
          <cell r="I764" t="str">
            <v>Number</v>
          </cell>
          <cell r="J764" t="str">
            <v>BU</v>
          </cell>
          <cell r="K764" t="str">
            <v>Anglo American Platinum Managed Operations</v>
          </cell>
          <cell r="L764" t="str">
            <v>FERHANA ADAM</v>
          </cell>
          <cell r="P764" t="str">
            <v>Not started</v>
          </cell>
          <cell r="Q764" t="str">
            <v>{"gri":["2-7-a_2021"]}</v>
          </cell>
          <cell r="W764" t="str">
            <v>Z Metrics to Delete</v>
          </cell>
          <cell r="X764" t="str">
            <v>{"PGM":[]}</v>
          </cell>
          <cell r="Y764" t="str">
            <v>CONNECTED</v>
          </cell>
          <cell r="Z764" t="str">
            <v>Data Collection (PGM) (2024)</v>
          </cell>
          <cell r="AA764" t="str">
            <v>Employment statistics as at CY end (Manual Capture)</v>
          </cell>
        </row>
        <row r="765">
          <cell r="A765" t="str">
            <v>M704BU_Anglo American Platinum Managed Operations</v>
          </cell>
          <cell r="B765" t="str">
            <v>M704</v>
          </cell>
          <cell r="C765" t="str">
            <v>BU_Anglo American Platinum Managed Operations</v>
          </cell>
          <cell r="D765">
            <v>2024</v>
          </cell>
          <cell r="E765" t="str">
            <v>Annual</v>
          </cell>
          <cell r="F765" t="str">
            <v>New employee hires between 30-50 years of age (%)</v>
          </cell>
          <cell r="H765" t="str">
            <v>NUMBER</v>
          </cell>
          <cell r="I765" t="str">
            <v>Number</v>
          </cell>
          <cell r="J765" t="str">
            <v>BU</v>
          </cell>
          <cell r="K765" t="str">
            <v>Anglo American Platinum Managed Operations</v>
          </cell>
          <cell r="L765" t="str">
            <v>FERHANA ADAM</v>
          </cell>
          <cell r="M765" t="str">
            <v>HENK STEYN</v>
          </cell>
          <cell r="N765">
            <v>45675</v>
          </cell>
          <cell r="O765">
            <v>45902</v>
          </cell>
          <cell r="P765" t="str">
            <v>Not started</v>
          </cell>
          <cell r="Q765" t="str">
            <v>{"gri":["401-1-a_2016.2"]}</v>
          </cell>
          <cell r="W765" t="str">
            <v>Z Metrics to Delete</v>
          </cell>
          <cell r="X765" t="str">
            <v>{"PGM":[]}</v>
          </cell>
          <cell r="Y765" t="str">
            <v>CONNECTED</v>
          </cell>
          <cell r="Z765" t="str">
            <v>Data Collection (PGM) (2024)</v>
          </cell>
          <cell r="AA765" t="str">
            <v>Employment and wealth creation (Manual Capture)</v>
          </cell>
        </row>
        <row r="766">
          <cell r="A766" t="str">
            <v>M261BU_Anglo American Platinum Managed Operations</v>
          </cell>
          <cell r="B766" t="str">
            <v>M261</v>
          </cell>
          <cell r="C766" t="str">
            <v>BU_Anglo American Platinum Managed Operations</v>
          </cell>
          <cell r="D766">
            <v>2024</v>
          </cell>
          <cell r="E766" t="str">
            <v>Annual</v>
          </cell>
          <cell r="F766" t="str">
            <v>Employees below 30 years of age:  Compliance target (MClll 5-year targets) 2019-2023</v>
          </cell>
          <cell r="H766" t="str">
            <v>PERCENT</v>
          </cell>
          <cell r="I766" t="str">
            <v>Percentage - percentage - (Percentage)</v>
          </cell>
          <cell r="J766" t="str">
            <v>BU</v>
          </cell>
          <cell r="K766" t="str">
            <v>Anglo American Platinum Managed Operations</v>
          </cell>
          <cell r="L766" t="str">
            <v>FERHANA ADAM</v>
          </cell>
          <cell r="M766" t="str">
            <v>HENK STEYN</v>
          </cell>
          <cell r="N766">
            <v>45675</v>
          </cell>
          <cell r="O766">
            <v>45902</v>
          </cell>
          <cell r="P766" t="str">
            <v>Not started</v>
          </cell>
          <cell r="Q766" t="str">
            <v>{"gri":["2-7-a_2021"]}</v>
          </cell>
          <cell r="W766" t="str">
            <v>Z Metrics to Delete</v>
          </cell>
          <cell r="X766" t="str">
            <v>{"PGM":[]}</v>
          </cell>
          <cell r="Y766" t="str">
            <v>CONNECTED</v>
          </cell>
          <cell r="Z766" t="str">
            <v>Data Collection (PGM) (2024)</v>
          </cell>
          <cell r="AA766" t="str">
            <v>Diversity (Manual Capture)</v>
          </cell>
        </row>
        <row r="767">
          <cell r="A767" t="str">
            <v>M205BU_Anglo American Platinum Managed Operations</v>
          </cell>
          <cell r="B767" t="str">
            <v>M205</v>
          </cell>
          <cell r="C767" t="str">
            <v>BU_Anglo American Platinum Managed Operations</v>
          </cell>
          <cell r="D767">
            <v>2024</v>
          </cell>
          <cell r="E767" t="str">
            <v>Annual</v>
          </cell>
          <cell r="F767" t="str">
            <v>% of workforce represented by trade unions, works councils or collective bargaining agreements: Progress against target</v>
          </cell>
          <cell r="H767" t="str">
            <v>PERCENT</v>
          </cell>
          <cell r="I767" t="str">
            <v>Percentage - percentage - (Percentage)</v>
          </cell>
          <cell r="J767" t="str">
            <v>BU</v>
          </cell>
          <cell r="K767" t="str">
            <v>Anglo American Platinum Managed Operations</v>
          </cell>
          <cell r="L767" t="str">
            <v>FERHANA ADAM</v>
          </cell>
          <cell r="M767" t="str">
            <v>HENK STEYN</v>
          </cell>
          <cell r="N767">
            <v>45675</v>
          </cell>
          <cell r="O767">
            <v>45902</v>
          </cell>
          <cell r="P767" t="str">
            <v>Not started</v>
          </cell>
          <cell r="Q767" t="str">
            <v>{}</v>
          </cell>
          <cell r="W767" t="str">
            <v>Z Metrics to Delete</v>
          </cell>
          <cell r="X767" t="str">
            <v>{"PGM":[]}</v>
          </cell>
          <cell r="Y767" t="str">
            <v>CONNECTED</v>
          </cell>
          <cell r="Z767" t="str">
            <v>Data Collection (PGM) (2024)</v>
          </cell>
          <cell r="AA767" t="str">
            <v>Diversity (Manual Capture)</v>
          </cell>
        </row>
        <row r="768">
          <cell r="A768" t="str">
            <v>M255BU_Anglo American Platinum Managed Operations</v>
          </cell>
          <cell r="B768" t="str">
            <v>M255</v>
          </cell>
          <cell r="C768" t="str">
            <v>BU_Anglo American Platinum Managed Operations</v>
          </cell>
          <cell r="D768">
            <v>2024</v>
          </cell>
          <cell r="E768" t="str">
            <v>Annual</v>
          </cell>
          <cell r="F768" t="str">
            <v>Employees more than 50 years of age: Compliance target (MCIII 5-year targets) 2019--2023</v>
          </cell>
          <cell r="H768" t="str">
            <v>PERCENT</v>
          </cell>
          <cell r="I768" t="str">
            <v>Percentage - percentage - (Percentage)</v>
          </cell>
          <cell r="J768" t="str">
            <v>BU</v>
          </cell>
          <cell r="K768" t="str">
            <v>Anglo American Platinum Managed Operations</v>
          </cell>
          <cell r="L768" t="str">
            <v>FERHANA ADAM</v>
          </cell>
          <cell r="M768" t="str">
            <v>HENK STEYN</v>
          </cell>
          <cell r="N768">
            <v>45675</v>
          </cell>
          <cell r="O768">
            <v>45902</v>
          </cell>
          <cell r="P768" t="str">
            <v>Not started</v>
          </cell>
          <cell r="Q768" t="str">
            <v>{"gri":["2-7-a_2021"]}</v>
          </cell>
          <cell r="W768" t="str">
            <v>Z Metrics to Delete</v>
          </cell>
          <cell r="X768" t="str">
            <v>{"PGM":[]}</v>
          </cell>
          <cell r="Y768" t="str">
            <v>CONNECTED</v>
          </cell>
          <cell r="Z768" t="str">
            <v>Data Collection (PGM) (2024)</v>
          </cell>
          <cell r="AA768" t="str">
            <v>Diversity (Manual Capture)</v>
          </cell>
        </row>
        <row r="769">
          <cell r="A769" t="str">
            <v>M173BU_Anglo American Platinum Managed Operations</v>
          </cell>
          <cell r="B769" t="str">
            <v>M173</v>
          </cell>
          <cell r="C769" t="str">
            <v>BU_Anglo American Platinum Managed Operations</v>
          </cell>
          <cell r="D769">
            <v>2024</v>
          </cell>
          <cell r="E769" t="str">
            <v>Annual</v>
          </cell>
          <cell r="F769" t="str">
            <v>Overall percentage improvement PY vs CY</v>
          </cell>
          <cell r="H769" t="str">
            <v>PERCENT</v>
          </cell>
          <cell r="I769" t="str">
            <v>Percentage - percentage - (Percentage)</v>
          </cell>
          <cell r="J769" t="str">
            <v>BU</v>
          </cell>
          <cell r="K769" t="str">
            <v>Anglo American Platinum Managed Operations</v>
          </cell>
          <cell r="L769" t="str">
            <v>KHULANI MTHEMBU</v>
          </cell>
          <cell r="M769" t="str">
            <v>KHULANI MTHEMBU</v>
          </cell>
          <cell r="N769">
            <v>45675</v>
          </cell>
          <cell r="O769">
            <v>45902</v>
          </cell>
          <cell r="P769" t="str">
            <v>Not started</v>
          </cell>
          <cell r="Q769" t="str">
            <v>{"gri":["413-1_2016.2"]}</v>
          </cell>
          <cell r="W769" t="str">
            <v>Z Metrics to Delete</v>
          </cell>
          <cell r="X769" t="str">
            <v>{"PGM":[]}</v>
          </cell>
          <cell r="Y769" t="str">
            <v>CONNECTED</v>
          </cell>
          <cell r="Z769" t="str">
            <v>Data Collection (PGM) (2024)</v>
          </cell>
          <cell r="AA769" t="str">
            <v>Social Performance (Manual Capture)</v>
          </cell>
        </row>
        <row r="770">
          <cell r="A770" t="str">
            <v>M218BU_Anglo American Platinum Managed Operations</v>
          </cell>
          <cell r="B770" t="str">
            <v>M218</v>
          </cell>
          <cell r="C770" t="str">
            <v>BU_Anglo American Platinum Managed Operations</v>
          </cell>
          <cell r="D770">
            <v>2024</v>
          </cell>
          <cell r="E770" t="str">
            <v>Annual</v>
          </cell>
          <cell r="F770" t="str">
            <v>Number of employees who were eligible for Team+ approach (B7 &amp; above)</v>
          </cell>
          <cell r="H770" t="str">
            <v>NUMBER</v>
          </cell>
          <cell r="I770" t="str">
            <v>Number</v>
          </cell>
          <cell r="J770" t="str">
            <v>BU</v>
          </cell>
          <cell r="K770" t="str">
            <v>Anglo American Platinum Managed Operations</v>
          </cell>
          <cell r="L770" t="str">
            <v>FERHANA ADAM</v>
          </cell>
          <cell r="M770" t="str">
            <v>HENK STEYN</v>
          </cell>
          <cell r="N770">
            <v>45675</v>
          </cell>
          <cell r="O770">
            <v>45902</v>
          </cell>
          <cell r="P770" t="str">
            <v>Not started</v>
          </cell>
          <cell r="Q770" t="str">
            <v>{}</v>
          </cell>
          <cell r="W770" t="str">
            <v>Z Metrics to Delete</v>
          </cell>
          <cell r="X770" t="str">
            <v>{"PGM":[]}</v>
          </cell>
          <cell r="Y770" t="str">
            <v>CONNECTED</v>
          </cell>
          <cell r="Z770" t="str">
            <v>Data Collection (PGM) (2024)</v>
          </cell>
          <cell r="AA770" t="str">
            <v>Diversity (Manual Capture)</v>
          </cell>
        </row>
        <row r="771">
          <cell r="A771" t="str">
            <v>M267BU_Anglo American Platinum Managed Operations</v>
          </cell>
          <cell r="B771" t="str">
            <v>M267</v>
          </cell>
          <cell r="C771" t="str">
            <v>BU_Anglo American Platinum Managed Operations</v>
          </cell>
          <cell r="D771">
            <v>2024</v>
          </cell>
          <cell r="E771" t="str">
            <v>Annual</v>
          </cell>
          <cell r="F771" t="str">
            <v>Breakdown of South African workforce: Limpopo</v>
          </cell>
          <cell r="H771" t="str">
            <v>NUMBER</v>
          </cell>
          <cell r="I771" t="str">
            <v>Number</v>
          </cell>
          <cell r="J771" t="str">
            <v>BU</v>
          </cell>
          <cell r="K771" t="str">
            <v>Anglo American Platinum Managed Operations</v>
          </cell>
          <cell r="L771" t="str">
            <v>FERHANA ADAM</v>
          </cell>
          <cell r="P771" t="str">
            <v>Not started</v>
          </cell>
          <cell r="Q771" t="str">
            <v>{"gri":["2-7-a_2021"]}</v>
          </cell>
          <cell r="W771" t="str">
            <v>Z Metrics to Delete</v>
          </cell>
          <cell r="X771" t="str">
            <v>{"PGM":[]}</v>
          </cell>
          <cell r="Y771" t="str">
            <v>CONNECTED</v>
          </cell>
          <cell r="Z771" t="str">
            <v>Data Collection (PGM) (2024)</v>
          </cell>
          <cell r="AA771" t="str">
            <v>Employment statistics as at CY end (Manual Capture)</v>
          </cell>
        </row>
        <row r="772">
          <cell r="A772" t="str">
            <v>M700BU_Anglo American Platinum Managed Operations</v>
          </cell>
          <cell r="B772" t="str">
            <v>M700</v>
          </cell>
          <cell r="C772" t="str">
            <v>BU_Anglo American Platinum Managed Operations</v>
          </cell>
          <cell r="D772">
            <v>2024</v>
          </cell>
          <cell r="E772" t="str">
            <v>Annual</v>
          </cell>
          <cell r="F772" t="str">
            <v>New employee hires - Other</v>
          </cell>
          <cell r="H772" t="str">
            <v>NUMBER</v>
          </cell>
          <cell r="I772" t="str">
            <v>Number</v>
          </cell>
          <cell r="J772" t="str">
            <v>BU</v>
          </cell>
          <cell r="K772" t="str">
            <v>Anglo American Platinum Managed Operations</v>
          </cell>
          <cell r="L772" t="str">
            <v>FERHANA ADAM</v>
          </cell>
          <cell r="M772" t="str">
            <v>HENK STEYN</v>
          </cell>
          <cell r="N772">
            <v>45675</v>
          </cell>
          <cell r="O772">
            <v>45902</v>
          </cell>
          <cell r="P772" t="str">
            <v>Not started</v>
          </cell>
          <cell r="Q772" t="str">
            <v>{"gri":["401-1-a_2016.2"]}</v>
          </cell>
          <cell r="W772" t="str">
            <v>Z Metrics to Delete</v>
          </cell>
          <cell r="X772" t="str">
            <v>{"PGM":[]}</v>
          </cell>
          <cell r="Y772" t="str">
            <v>CONNECTED</v>
          </cell>
          <cell r="Z772" t="str">
            <v>Data Collection (PGM) (2024)</v>
          </cell>
          <cell r="AA772" t="str">
            <v>Employment and wealth creation (Manual Capture)</v>
          </cell>
        </row>
        <row r="773">
          <cell r="A773" t="str">
            <v>M608BU_Anglo American Platinum Managed Operations</v>
          </cell>
          <cell r="B773" t="str">
            <v>M608</v>
          </cell>
          <cell r="C773" t="str">
            <v>BU_Anglo American Platinum Managed Operations</v>
          </cell>
          <cell r="D773">
            <v>2024</v>
          </cell>
          <cell r="E773" t="str">
            <v>Annual</v>
          </cell>
          <cell r="F773" t="str">
            <v>Turnover region excl  VSP: Mpumalanga</v>
          </cell>
          <cell r="H773" t="str">
            <v>NUMBER</v>
          </cell>
          <cell r="I773" t="str">
            <v>Number</v>
          </cell>
          <cell r="J773" t="str">
            <v>BU</v>
          </cell>
          <cell r="K773" t="str">
            <v>Anglo American Platinum Managed Operations</v>
          </cell>
          <cell r="L773" t="str">
            <v>FERHANA ADAM</v>
          </cell>
          <cell r="P773" t="str">
            <v>Not started</v>
          </cell>
          <cell r="Q773" t="str">
            <v>{"gri":["401-1-b_2016.2"]}</v>
          </cell>
          <cell r="W773" t="str">
            <v>Z Metrics to Delete</v>
          </cell>
          <cell r="X773" t="str">
            <v>{"PGM":[]}</v>
          </cell>
          <cell r="Y773" t="str">
            <v>CONNECTED</v>
          </cell>
          <cell r="Z773" t="str">
            <v>Data Collection (PGM) (2024)</v>
          </cell>
          <cell r="AA773" t="str">
            <v>Governance disclosure metrics / Labour standards (Manual Capture)</v>
          </cell>
        </row>
        <row r="774">
          <cell r="A774" t="str">
            <v>M256BU_Anglo American Platinum Managed Operations</v>
          </cell>
          <cell r="B774" t="str">
            <v>M256</v>
          </cell>
          <cell r="C774" t="str">
            <v>BU_Anglo American Platinum Managed Operations</v>
          </cell>
          <cell r="D774">
            <v>2024</v>
          </cell>
          <cell r="E774" t="str">
            <v>Annual</v>
          </cell>
          <cell r="F774" t="str">
            <v>Employees more than 50 years of age: Progress against target</v>
          </cell>
          <cell r="H774" t="str">
            <v>PERCENT</v>
          </cell>
          <cell r="I774" t="str">
            <v>Percentage - percentage - (Percentage)</v>
          </cell>
          <cell r="J774" t="str">
            <v>BU</v>
          </cell>
          <cell r="K774" t="str">
            <v>Anglo American Platinum Managed Operations</v>
          </cell>
          <cell r="L774" t="str">
            <v>FERHANA ADAM</v>
          </cell>
          <cell r="M774" t="str">
            <v>HENK STEYN</v>
          </cell>
          <cell r="N774">
            <v>45675</v>
          </cell>
          <cell r="O774">
            <v>45902</v>
          </cell>
          <cell r="P774" t="str">
            <v>Not started</v>
          </cell>
          <cell r="Q774" t="str">
            <v>{"gri":["2-7-a_2021"]}</v>
          </cell>
          <cell r="W774" t="str">
            <v>Z Metrics to Delete</v>
          </cell>
          <cell r="X774" t="str">
            <v>{"PGM":[]}</v>
          </cell>
          <cell r="Y774" t="str">
            <v>CONNECTED</v>
          </cell>
          <cell r="Z774" t="str">
            <v>Data Collection (PGM) (2024)</v>
          </cell>
          <cell r="AA774" t="str">
            <v>Diversity (Manual Capture)</v>
          </cell>
        </row>
        <row r="775">
          <cell r="A775" t="str">
            <v>M81BU_Anglo American Platinum Managed Operations</v>
          </cell>
          <cell r="B775" t="str">
            <v>M81</v>
          </cell>
          <cell r="C775" t="str">
            <v>BU_Anglo American Platinum Managed Operations</v>
          </cell>
          <cell r="D775">
            <v>2024</v>
          </cell>
          <cell r="E775" t="str">
            <v>Annual</v>
          </cell>
          <cell r="F775" t="str">
            <v>Number of operations with OHSAS 18001 certification</v>
          </cell>
          <cell r="G775" t="str">
            <v>Manually Capture</v>
          </cell>
          <cell r="H775" t="str">
            <v>NUMBER</v>
          </cell>
          <cell r="I775" t="str">
            <v>Number</v>
          </cell>
          <cell r="J775" t="str">
            <v>BU</v>
          </cell>
          <cell r="K775" t="str">
            <v>Anglo American Platinum Managed Operations</v>
          </cell>
          <cell r="L775" t="str">
            <v>CHRIS VANZYL</v>
          </cell>
          <cell r="M775" t="str">
            <v>PIERRE PRINSLOO</v>
          </cell>
          <cell r="N775">
            <v>45694</v>
          </cell>
          <cell r="O775">
            <v>45696</v>
          </cell>
          <cell r="P775" t="str">
            <v>Not started</v>
          </cell>
          <cell r="Q775" t="str">
            <v>{}</v>
          </cell>
          <cell r="W775" t="str">
            <v>Z Metrics to Delete</v>
          </cell>
          <cell r="X775" t="str">
            <v>{"PGM":["Manual"]}</v>
          </cell>
          <cell r="Y775" t="str">
            <v>MANUAL</v>
          </cell>
        </row>
        <row r="776">
          <cell r="A776" t="str">
            <v>M710BU_Anglo American Platinum Managed Operations</v>
          </cell>
          <cell r="B776" t="str">
            <v>M710</v>
          </cell>
          <cell r="C776" t="str">
            <v>BU_Anglo American Platinum Managed Operations</v>
          </cell>
          <cell r="D776">
            <v>2024</v>
          </cell>
          <cell r="E776" t="str">
            <v>Annual</v>
          </cell>
          <cell r="F776" t="str">
            <v>Percentage female new employee hires</v>
          </cell>
          <cell r="H776" t="str">
            <v>NUMBER</v>
          </cell>
          <cell r="I776" t="str">
            <v>Number</v>
          </cell>
          <cell r="J776" t="str">
            <v>BU</v>
          </cell>
          <cell r="K776" t="str">
            <v>Anglo American Platinum Managed Operations</v>
          </cell>
          <cell r="L776" t="str">
            <v>FERHANA ADAM</v>
          </cell>
          <cell r="M776" t="str">
            <v>HENK STEYN</v>
          </cell>
          <cell r="N776">
            <v>45675</v>
          </cell>
          <cell r="O776">
            <v>45902</v>
          </cell>
          <cell r="P776" t="str">
            <v>Not started</v>
          </cell>
          <cell r="Q776" t="str">
            <v>{"gri":["401-1-a_2016.2"]}</v>
          </cell>
          <cell r="W776" t="str">
            <v>Z Metrics to Delete</v>
          </cell>
          <cell r="X776" t="str">
            <v>{"PGM":[]}</v>
          </cell>
          <cell r="Y776" t="str">
            <v>CONNECTED</v>
          </cell>
          <cell r="Z776" t="str">
            <v>Data Collection (PGM) (2024)</v>
          </cell>
          <cell r="AA776" t="str">
            <v>Employment and wealth creation (Manual Capture)</v>
          </cell>
        </row>
        <row r="777">
          <cell r="A777" t="str">
            <v>M190BU_Anglo American Platinum Managed Operations</v>
          </cell>
          <cell r="B777" t="str">
            <v>M190</v>
          </cell>
          <cell r="C777" t="str">
            <v>BU_Anglo American Platinum Managed Operations</v>
          </cell>
          <cell r="D777">
            <v>2024</v>
          </cell>
          <cell r="E777" t="str">
            <v>Annual</v>
          </cell>
          <cell r="F777" t="str">
            <v>Onsite site: Off site jobs supported ratio (including induced jobs)</v>
          </cell>
          <cell r="H777" t="str">
            <v>PERCENT</v>
          </cell>
          <cell r="I777" t="str">
            <v>Percentage - percentage - (Percentage)</v>
          </cell>
          <cell r="J777" t="str">
            <v>BU</v>
          </cell>
          <cell r="K777" t="str">
            <v>Anglo American Platinum Managed Operations</v>
          </cell>
          <cell r="L777" t="str">
            <v>KEHUMILE MOGWERA</v>
          </cell>
          <cell r="M777" t="str">
            <v>KEHUMILE MOGWERA</v>
          </cell>
          <cell r="N777">
            <v>45675</v>
          </cell>
          <cell r="O777">
            <v>45902</v>
          </cell>
          <cell r="P777" t="str">
            <v>Not started</v>
          </cell>
          <cell r="Q777" t="str">
            <v>{}</v>
          </cell>
          <cell r="W777" t="str">
            <v>Z Metrics to Delete</v>
          </cell>
          <cell r="X777" t="str">
            <v>{"PGM":[]}</v>
          </cell>
          <cell r="Y777" t="str">
            <v>CONNECTED</v>
          </cell>
          <cell r="Z777" t="str">
            <v>Data Collection (PGM) (2024)</v>
          </cell>
          <cell r="AA777" t="str">
            <v>Workforce (Manual Capture)</v>
          </cell>
        </row>
        <row r="778">
          <cell r="A778" t="str">
            <v>M268BU_Anglo American Platinum Managed Operations</v>
          </cell>
          <cell r="B778" t="str">
            <v>M268</v>
          </cell>
          <cell r="C778" t="str">
            <v>BU_Anglo American Platinum Managed Operations</v>
          </cell>
          <cell r="D778">
            <v>2024</v>
          </cell>
          <cell r="E778" t="str">
            <v>Annual</v>
          </cell>
          <cell r="F778" t="str">
            <v>Breakdown of South African workforce: Gauteng</v>
          </cell>
          <cell r="H778" t="str">
            <v>NUMBER</v>
          </cell>
          <cell r="I778" t="str">
            <v>Number</v>
          </cell>
          <cell r="J778" t="str">
            <v>BU</v>
          </cell>
          <cell r="K778" t="str">
            <v>Anglo American Platinum Managed Operations</v>
          </cell>
          <cell r="L778" t="str">
            <v>FERHANA ADAM</v>
          </cell>
          <cell r="P778" t="str">
            <v>Not started</v>
          </cell>
          <cell r="Q778" t="str">
            <v>{"gri":["2-7-a_2021"]}</v>
          </cell>
          <cell r="W778" t="str">
            <v>Z Metrics to Delete</v>
          </cell>
          <cell r="X778" t="str">
            <v>{"PGM":[]}</v>
          </cell>
          <cell r="Y778" t="str">
            <v>CONNECTED</v>
          </cell>
          <cell r="Z778" t="str">
            <v>Data Collection (PGM) (2024)</v>
          </cell>
          <cell r="AA778" t="str">
            <v>Employment statistics as at CY end (Manual Capture)</v>
          </cell>
        </row>
        <row r="779">
          <cell r="A779" t="str">
            <v>M450BU_Anglo American Platinum Managed Operations</v>
          </cell>
          <cell r="B779" t="str">
            <v>M450</v>
          </cell>
          <cell r="C779" t="str">
            <v>BU_Anglo American Platinum Managed Operations</v>
          </cell>
          <cell r="D779">
            <v>2024</v>
          </cell>
          <cell r="E779" t="str">
            <v>Annual</v>
          </cell>
          <cell r="F779" t="str">
            <v>Number of reports still under review</v>
          </cell>
          <cell r="H779" t="str">
            <v>NUMBER</v>
          </cell>
          <cell r="J779" t="str">
            <v>BU</v>
          </cell>
          <cell r="K779" t="str">
            <v>Anglo American Platinum Managed Operations</v>
          </cell>
          <cell r="L779" t="str">
            <v>ADELIA THAVER</v>
          </cell>
          <cell r="M779" t="str">
            <v>ADELIA THAVER</v>
          </cell>
          <cell r="N779">
            <v>45675</v>
          </cell>
          <cell r="O779">
            <v>45902</v>
          </cell>
          <cell r="P779" t="str">
            <v>Not started</v>
          </cell>
          <cell r="Q779" t="str">
            <v>{"gri":["2-26-a-ii_2021"]}</v>
          </cell>
          <cell r="W779" t="str">
            <v>Z Metrics to Delete</v>
          </cell>
          <cell r="X779" t="str">
            <v>{"PGM":[]}</v>
          </cell>
          <cell r="Y779" t="str">
            <v>CONNECTED</v>
          </cell>
          <cell r="Z779" t="str">
            <v>Data Collection (PGM) (2024)</v>
          </cell>
          <cell r="AA779" t="str">
            <v>Business Integrity (Manual Capture)</v>
          </cell>
        </row>
        <row r="780">
          <cell r="A780" t="str">
            <v>M603BU_Anglo American Platinum Managed Operations</v>
          </cell>
          <cell r="B780" t="str">
            <v>M603</v>
          </cell>
          <cell r="C780" t="str">
            <v>BU_Anglo American Platinum Managed Operations</v>
          </cell>
          <cell r="D780">
            <v>2024</v>
          </cell>
          <cell r="E780" t="str">
            <v>Annual</v>
          </cell>
          <cell r="F780" t="str">
            <v>Turnover region excl  VSP: Zimbabwe (%)</v>
          </cell>
          <cell r="H780" t="str">
            <v>PERCENT</v>
          </cell>
          <cell r="I780" t="str">
            <v>Percentage - percentage - (Percentage)</v>
          </cell>
          <cell r="J780" t="str">
            <v>BU</v>
          </cell>
          <cell r="K780" t="str">
            <v>Anglo American Platinum Managed Operations</v>
          </cell>
          <cell r="L780" t="str">
            <v>FERHANA ADAM</v>
          </cell>
          <cell r="P780" t="str">
            <v>Not started</v>
          </cell>
          <cell r="Q780" t="str">
            <v>{"gri":["401-1-b_2016.2"]}</v>
          </cell>
          <cell r="W780" t="str">
            <v>Z Metrics to Delete</v>
          </cell>
          <cell r="X780" t="str">
            <v>{"PGM":[]}</v>
          </cell>
          <cell r="Y780" t="str">
            <v>CONNECTED</v>
          </cell>
          <cell r="Z780" t="str">
            <v>Data Collection (PGM) (2024)</v>
          </cell>
          <cell r="AA780" t="str">
            <v>Governance disclosure metrics / Labour standards (Manual Capture)</v>
          </cell>
        </row>
        <row r="781">
          <cell r="A781" t="str">
            <v>M275BU_Anglo American Platinum Managed Operations</v>
          </cell>
          <cell r="B781" t="str">
            <v>M275</v>
          </cell>
          <cell r="C781" t="str">
            <v>BU_Anglo American Platinum Managed Operations</v>
          </cell>
          <cell r="D781">
            <v>2024</v>
          </cell>
          <cell r="E781" t="str">
            <v>Annual</v>
          </cell>
          <cell r="F781" t="str">
            <v>Employment creation in provinces: Limpopo</v>
          </cell>
          <cell r="H781" t="str">
            <v>NUMBER</v>
          </cell>
          <cell r="I781" t="str">
            <v>Number</v>
          </cell>
          <cell r="J781" t="str">
            <v>BU</v>
          </cell>
          <cell r="K781" t="str">
            <v>Anglo American Platinum Managed Operations</v>
          </cell>
          <cell r="L781" t="str">
            <v>FERHANA ADAM</v>
          </cell>
          <cell r="M781" t="str">
            <v>HENK STEYN</v>
          </cell>
          <cell r="N781">
            <v>45675</v>
          </cell>
          <cell r="O781">
            <v>45902</v>
          </cell>
          <cell r="P781" t="str">
            <v>Not started</v>
          </cell>
          <cell r="Q781" t="str">
            <v>{"gri":["413-1_2016.2"]}</v>
          </cell>
          <cell r="W781" t="str">
            <v>Z Metrics to Delete</v>
          </cell>
          <cell r="X781" t="str">
            <v>{"PGM":[]}</v>
          </cell>
          <cell r="Y781" t="str">
            <v>CONNECTED</v>
          </cell>
          <cell r="Z781" t="str">
            <v>Data Collection (PGM) (2024)</v>
          </cell>
          <cell r="AA781" t="str">
            <v>Employment creation in provinces (Manual Capture)</v>
          </cell>
        </row>
        <row r="782">
          <cell r="A782" t="str">
            <v>M177BU_Anglo American Platinum Managed Operations</v>
          </cell>
          <cell r="B782" t="str">
            <v>M177</v>
          </cell>
          <cell r="C782" t="str">
            <v>BU_Anglo American Platinum Managed Operations</v>
          </cell>
          <cell r="D782">
            <v>2024</v>
          </cell>
          <cell r="E782" t="str">
            <v>Annual</v>
          </cell>
          <cell r="F782" t="str">
            <v>Social Way(1)(Number of sites assessed)</v>
          </cell>
          <cell r="H782" t="str">
            <v>NUMBER</v>
          </cell>
          <cell r="I782" t="str">
            <v>Number</v>
          </cell>
          <cell r="J782" t="str">
            <v>BU</v>
          </cell>
          <cell r="K782" t="str">
            <v>Anglo American Platinum Managed Operations</v>
          </cell>
          <cell r="L782" t="str">
            <v>NTHABISENG TLHOAELE</v>
          </cell>
          <cell r="M782" t="str">
            <v>NTHABISENG TLHOAELE</v>
          </cell>
          <cell r="O782">
            <v>45902</v>
          </cell>
          <cell r="P782" t="str">
            <v>Not started</v>
          </cell>
          <cell r="Q782" t="str">
            <v>{"gri":["413-1_2016.2"]}</v>
          </cell>
          <cell r="W782" t="str">
            <v>Z Metrics to Delete</v>
          </cell>
          <cell r="X782" t="str">
            <v>{"PGM":[]}</v>
          </cell>
          <cell r="Y782" t="str">
            <v>CONNECTED</v>
          </cell>
          <cell r="Z782" t="str">
            <v>Data Collection (PGM) (2024)</v>
          </cell>
          <cell r="AA782" t="str">
            <v>Social Performance (Manual Capture)</v>
          </cell>
        </row>
        <row r="783">
          <cell r="A783" t="str">
            <v>M179BU_Anglo American Platinum Managed Operations</v>
          </cell>
          <cell r="B783" t="str">
            <v>M179</v>
          </cell>
          <cell r="C783" t="str">
            <v>BU_Anglo American Platinum Managed Operations</v>
          </cell>
          <cell r="D783">
            <v>2024</v>
          </cell>
          <cell r="E783" t="str">
            <v>Annual</v>
          </cell>
          <cell r="F783" t="str">
            <v>Takura (Zimbabwe) SMEs supported 2008-2022</v>
          </cell>
          <cell r="H783" t="str">
            <v>NUMBER</v>
          </cell>
          <cell r="I783" t="str">
            <v>Number</v>
          </cell>
          <cell r="J783" t="str">
            <v>BU</v>
          </cell>
          <cell r="K783" t="str">
            <v>Anglo American Platinum Managed Operations</v>
          </cell>
          <cell r="L783" t="str">
            <v>KEHUMILE MOGWERA</v>
          </cell>
          <cell r="M783" t="str">
            <v>KEHUMILE MOGWERA</v>
          </cell>
          <cell r="N783">
            <v>45675</v>
          </cell>
          <cell r="O783">
            <v>45902</v>
          </cell>
          <cell r="P783" t="str">
            <v>Not started</v>
          </cell>
          <cell r="Q783" t="str">
            <v>{}</v>
          </cell>
          <cell r="W783" t="str">
            <v>Z Metrics to Delete</v>
          </cell>
          <cell r="X783" t="str">
            <v>{"PGM":[]}</v>
          </cell>
          <cell r="Y783" t="str">
            <v>CONNECTED</v>
          </cell>
          <cell r="Z783" t="str">
            <v>Data Collection (PGM) (2024)</v>
          </cell>
          <cell r="AA783" t="str">
            <v>Socio­ economic (Manual Capture)</v>
          </cell>
        </row>
        <row r="784">
          <cell r="A784" t="str">
            <v>M637BU_Anglo American Platinum Managed Operations</v>
          </cell>
          <cell r="B784" t="str">
            <v>M637</v>
          </cell>
          <cell r="C784" t="str">
            <v>BU_Anglo American Platinum Managed Operations</v>
          </cell>
          <cell r="D784">
            <v>2024</v>
          </cell>
          <cell r="E784" t="str">
            <v>Annual</v>
          </cell>
          <cell r="F784" t="str">
            <v>Composition of the board regarding: executive or non-executive;  independence; tenure on the governance body; and number and nature of each individual’s other significant positions and commitments.</v>
          </cell>
          <cell r="H784" t="str">
            <v>NUMBER</v>
          </cell>
          <cell r="I784" t="str">
            <v>Number</v>
          </cell>
          <cell r="J784" t="str">
            <v>BU</v>
          </cell>
          <cell r="K784" t="str">
            <v>Anglo American Platinum Managed Operations</v>
          </cell>
          <cell r="L784" t="str">
            <v>JULIA SWANEPOEL</v>
          </cell>
          <cell r="M784" t="str">
            <v>JULIA SWANEPOEL</v>
          </cell>
          <cell r="N784">
            <v>45675</v>
          </cell>
          <cell r="O784">
            <v>45902</v>
          </cell>
          <cell r="P784" t="str">
            <v>Not started</v>
          </cell>
          <cell r="Q784" t="str">
            <v>{}</v>
          </cell>
          <cell r="W784" t="str">
            <v>Z Metrics to Delete</v>
          </cell>
          <cell r="X784" t="str">
            <v>{"PGM":[]}</v>
          </cell>
          <cell r="Y784" t="str">
            <v>CONNECTED</v>
          </cell>
          <cell r="Z784" t="str">
            <v>Data Collection (PGM) (2024)</v>
          </cell>
          <cell r="AA784" t="str">
            <v>Board Composition (Manual Capture)</v>
          </cell>
        </row>
        <row r="785">
          <cell r="A785" t="str">
            <v>M705BU_Anglo American Platinum Managed Operations</v>
          </cell>
          <cell r="B785" t="str">
            <v>M705</v>
          </cell>
          <cell r="C785" t="str">
            <v>BU_Anglo American Platinum Managed Operations</v>
          </cell>
          <cell r="D785">
            <v>2024</v>
          </cell>
          <cell r="E785" t="str">
            <v>Annual</v>
          </cell>
          <cell r="F785" t="str">
            <v>New employee hires below 30 years of age (%)</v>
          </cell>
          <cell r="H785" t="str">
            <v>NUMBER</v>
          </cell>
          <cell r="I785" t="str">
            <v>Number</v>
          </cell>
          <cell r="J785" t="str">
            <v>BU</v>
          </cell>
          <cell r="K785" t="str">
            <v>Anglo American Platinum Managed Operations</v>
          </cell>
          <cell r="L785" t="str">
            <v>FERHANA ADAM</v>
          </cell>
          <cell r="M785" t="str">
            <v>HENK STEYN</v>
          </cell>
          <cell r="N785">
            <v>45675</v>
          </cell>
          <cell r="O785">
            <v>45902</v>
          </cell>
          <cell r="P785" t="str">
            <v>Not started</v>
          </cell>
          <cell r="Q785" t="str">
            <v>{"gri":["401-1-a_2016.2"]}</v>
          </cell>
          <cell r="W785" t="str">
            <v>Z Metrics to Delete</v>
          </cell>
          <cell r="X785" t="str">
            <v>{"PGM":[]}</v>
          </cell>
          <cell r="Y785" t="str">
            <v>CONNECTED</v>
          </cell>
          <cell r="Z785" t="str">
            <v>Data Collection (PGM) (2024)</v>
          </cell>
          <cell r="AA785" t="str">
            <v>Employment and wealth creation (Manual Capture)</v>
          </cell>
        </row>
        <row r="786">
          <cell r="A786" t="str">
            <v>M606BU_Anglo American Platinum Managed Operations</v>
          </cell>
          <cell r="B786" t="str">
            <v>M606</v>
          </cell>
          <cell r="C786" t="str">
            <v>BU_Anglo American Platinum Managed Operations</v>
          </cell>
          <cell r="D786">
            <v>2024</v>
          </cell>
          <cell r="E786" t="str">
            <v>Annual</v>
          </cell>
          <cell r="F786" t="str">
            <v>Turnover region excl  VSP: North West</v>
          </cell>
          <cell r="H786" t="str">
            <v>NUMBER</v>
          </cell>
          <cell r="I786" t="str">
            <v>Number</v>
          </cell>
          <cell r="J786" t="str">
            <v>BU</v>
          </cell>
          <cell r="K786" t="str">
            <v>Anglo American Platinum Managed Operations</v>
          </cell>
          <cell r="L786" t="str">
            <v>FERHANA ADAM</v>
          </cell>
          <cell r="P786" t="str">
            <v>Not started</v>
          </cell>
          <cell r="Q786" t="str">
            <v>{"gri":["401-1-b_2016.2"]}</v>
          </cell>
          <cell r="W786" t="str">
            <v>Z Metrics to Delete</v>
          </cell>
          <cell r="X786" t="str">
            <v>{"PGM":[]}</v>
          </cell>
          <cell r="Y786" t="str">
            <v>CONNECTED</v>
          </cell>
          <cell r="Z786" t="str">
            <v>Data Collection (PGM) (2024)</v>
          </cell>
          <cell r="AA786" t="str">
            <v>Governance disclosure metrics / Labour standards (Manual Capture)</v>
          </cell>
        </row>
        <row r="787">
          <cell r="A787" t="str">
            <v>M708BU_Anglo American Platinum Managed Operations</v>
          </cell>
          <cell r="B787" t="str">
            <v>M708</v>
          </cell>
          <cell r="C787" t="str">
            <v>BU_Anglo American Platinum Managed Operations</v>
          </cell>
          <cell r="D787">
            <v>2024</v>
          </cell>
          <cell r="E787" t="str">
            <v>Annual</v>
          </cell>
          <cell r="F787" t="str">
            <v>New employee hires below 30 years of age</v>
          </cell>
          <cell r="H787" t="str">
            <v>NUMBER</v>
          </cell>
          <cell r="I787" t="str">
            <v>Number</v>
          </cell>
          <cell r="J787" t="str">
            <v>BU</v>
          </cell>
          <cell r="K787" t="str">
            <v>Anglo American Platinum Managed Operations</v>
          </cell>
          <cell r="L787" t="str">
            <v>FERHANA ADAM</v>
          </cell>
          <cell r="M787" t="str">
            <v>HENK STEYN</v>
          </cell>
          <cell r="N787">
            <v>45675</v>
          </cell>
          <cell r="O787">
            <v>45902</v>
          </cell>
          <cell r="P787" t="str">
            <v>Not started</v>
          </cell>
          <cell r="Q787" t="str">
            <v>{"gri":["401-1-a_2016.2"]}</v>
          </cell>
          <cell r="W787" t="str">
            <v>Z Metrics to Delete</v>
          </cell>
          <cell r="X787" t="str">
            <v>{"PGM":[]}</v>
          </cell>
          <cell r="Y787" t="str">
            <v>CONNECTED</v>
          </cell>
          <cell r="Z787" t="str">
            <v>Data Collection (PGM) (2024)</v>
          </cell>
          <cell r="AA787" t="str">
            <v>Employment and wealth creation (Manual Capture)</v>
          </cell>
        </row>
        <row r="788">
          <cell r="A788" t="str">
            <v>M181BU_Anglo American Platinum Managed Operations</v>
          </cell>
          <cell r="B788" t="str">
            <v>M181</v>
          </cell>
          <cell r="C788" t="str">
            <v>BU_Anglo American Platinum Managed Operations</v>
          </cell>
          <cell r="D788">
            <v>2024</v>
          </cell>
          <cell r="E788" t="str">
            <v>Annual</v>
          </cell>
          <cell r="F788" t="str">
            <v>Zimele (South Africa) SMEs supported 2018-2022</v>
          </cell>
          <cell r="H788" t="str">
            <v>NUMBER</v>
          </cell>
          <cell r="I788" t="str">
            <v>Number</v>
          </cell>
          <cell r="J788" t="str">
            <v>BU</v>
          </cell>
          <cell r="K788" t="str">
            <v>Anglo American Platinum Managed Operations</v>
          </cell>
          <cell r="L788" t="str">
            <v>KEHUMILE MOGWERA</v>
          </cell>
          <cell r="P788" t="str">
            <v>Not started</v>
          </cell>
          <cell r="Q788" t="str">
            <v>{}</v>
          </cell>
          <cell r="W788" t="str">
            <v>Z Metrics to Delete</v>
          </cell>
          <cell r="X788" t="str">
            <v>{"PGM":[]}</v>
          </cell>
          <cell r="Y788" t="str">
            <v>CONNECTED</v>
          </cell>
          <cell r="Z788" t="str">
            <v>Data Collection (PGM) (2024)</v>
          </cell>
          <cell r="AA788" t="str">
            <v>Socio­ economic (Manual Capture)</v>
          </cell>
        </row>
        <row r="789">
          <cell r="A789" t="str">
            <v>M176BU_Anglo American Platinum Managed Operations</v>
          </cell>
          <cell r="B789" t="str">
            <v>M176</v>
          </cell>
          <cell r="C789" t="str">
            <v>BU_Anglo American Platinum Managed Operations</v>
          </cell>
          <cell r="D789">
            <v>2024</v>
          </cell>
          <cell r="E789" t="str">
            <v>Annual</v>
          </cell>
          <cell r="F789" t="str">
            <v>Number of Social Way implementation points assessed</v>
          </cell>
          <cell r="H789" t="str">
            <v>NUMBER</v>
          </cell>
          <cell r="I789" t="str">
            <v>Number</v>
          </cell>
          <cell r="J789" t="str">
            <v>BU</v>
          </cell>
          <cell r="K789" t="str">
            <v>Anglo American Platinum Managed Operations</v>
          </cell>
          <cell r="L789" t="str">
            <v>NTHABISENG TLHOAELE</v>
          </cell>
          <cell r="M789" t="str">
            <v>NTHABISENG TLHOAELE</v>
          </cell>
          <cell r="N789">
            <v>45675</v>
          </cell>
          <cell r="O789">
            <v>45902</v>
          </cell>
          <cell r="P789" t="str">
            <v>Not started</v>
          </cell>
          <cell r="Q789" t="str">
            <v>{"gri":["413-1_2016.2"]}</v>
          </cell>
          <cell r="W789" t="str">
            <v>Z Metrics to Delete</v>
          </cell>
          <cell r="X789" t="str">
            <v>{"PGM":[]}</v>
          </cell>
          <cell r="Y789" t="str">
            <v>CONNECTED</v>
          </cell>
          <cell r="Z789" t="str">
            <v>Data Collection (PGM) (2024)</v>
          </cell>
          <cell r="AA789" t="str">
            <v>Social Performance (Manual Capture)</v>
          </cell>
        </row>
        <row r="790">
          <cell r="A790" t="str">
            <v>M197BU_Anglo American Platinum Managed Operations</v>
          </cell>
          <cell r="B790" t="str">
            <v>M197</v>
          </cell>
          <cell r="C790" t="str">
            <v>BU_Anglo American Platinum Managed Operations</v>
          </cell>
          <cell r="D790">
            <v>2024</v>
          </cell>
          <cell r="E790" t="str">
            <v>Annual</v>
          </cell>
          <cell r="F790" t="str">
            <v>Number of employees -  Total Group</v>
          </cell>
          <cell r="H790" t="str">
            <v>NUMBER</v>
          </cell>
          <cell r="I790" t="str">
            <v>Number</v>
          </cell>
          <cell r="J790" t="str">
            <v>BU</v>
          </cell>
          <cell r="K790" t="str">
            <v>Anglo American Platinum Managed Operations</v>
          </cell>
          <cell r="L790" t="str">
            <v>FERHANA ADAM</v>
          </cell>
          <cell r="M790" t="str">
            <v>HENK STEYN</v>
          </cell>
          <cell r="N790">
            <v>45675</v>
          </cell>
          <cell r="O790">
            <v>45902</v>
          </cell>
          <cell r="P790" t="str">
            <v>Not started</v>
          </cell>
          <cell r="Q790" t="str">
            <v>{}</v>
          </cell>
          <cell r="W790" t="str">
            <v>Z Metrics to Delete</v>
          </cell>
          <cell r="X790" t="str">
            <v>{"PGM":[]}</v>
          </cell>
          <cell r="Y790" t="str">
            <v>CONNECTED</v>
          </cell>
          <cell r="Z790" t="str">
            <v>Data Collection (PGM) (2024)</v>
          </cell>
          <cell r="AA790" t="str">
            <v>Diversity (Manual Capture)</v>
          </cell>
        </row>
        <row r="791">
          <cell r="A791" t="str">
            <v>M448BU_Anglo American Platinum Managed Operations</v>
          </cell>
          <cell r="B791" t="str">
            <v>M448</v>
          </cell>
          <cell r="C791" t="str">
            <v>BU_Anglo American Platinum Managed Operations</v>
          </cell>
          <cell r="D791">
            <v>2024</v>
          </cell>
          <cell r="E791" t="str">
            <v>Annual</v>
          </cell>
          <cell r="F791" t="str">
            <v>% substantiation rate of YourVoice reports</v>
          </cell>
          <cell r="H791" t="str">
            <v>PERCENT</v>
          </cell>
          <cell r="I791" t="str">
            <v>Percentage - percentage - (Percentage)</v>
          </cell>
          <cell r="J791" t="str">
            <v>BU</v>
          </cell>
          <cell r="K791" t="str">
            <v>Anglo American Platinum Managed Operations</v>
          </cell>
          <cell r="L791" t="str">
            <v>ADELIA THAVER</v>
          </cell>
          <cell r="M791" t="str">
            <v>ADELIA THAVER</v>
          </cell>
          <cell r="N791">
            <v>45675</v>
          </cell>
          <cell r="O791">
            <v>45902</v>
          </cell>
          <cell r="P791" t="str">
            <v>Not started</v>
          </cell>
          <cell r="Q791" t="str">
            <v>{"gri":["2-26-a-ii_2021"]}</v>
          </cell>
          <cell r="W791" t="str">
            <v>Z Metrics to Delete</v>
          </cell>
          <cell r="X791" t="str">
            <v>{"PGM":[]}</v>
          </cell>
          <cell r="Y791" t="str">
            <v>CONNECTED</v>
          </cell>
          <cell r="Z791" t="str">
            <v>Data Collection (PGM) (2024)</v>
          </cell>
          <cell r="AA791" t="str">
            <v>Business Integrity (Manual Capture)</v>
          </cell>
        </row>
        <row r="792">
          <cell r="A792" t="str">
            <v>M219BU_Anglo American Platinum Managed Operations</v>
          </cell>
          <cell r="B792" t="str">
            <v>M219</v>
          </cell>
          <cell r="C792" t="str">
            <v>BU_Anglo American Platinum Managed Operations</v>
          </cell>
          <cell r="D792">
            <v>2024</v>
          </cell>
          <cell r="E792" t="str">
            <v>Annual</v>
          </cell>
          <cell r="F792" t="str">
            <v>Number of employees participating in leadership academy programmes: Compliance target (MClll 5-year targets) 2019-2023</v>
          </cell>
          <cell r="H792" t="str">
            <v>PERCENT</v>
          </cell>
          <cell r="I792" t="str">
            <v>Percentage - percentage - (Percentage)</v>
          </cell>
          <cell r="J792" t="str">
            <v>BU</v>
          </cell>
          <cell r="K792" t="str">
            <v>Anglo American Platinum Managed Operations</v>
          </cell>
          <cell r="L792" t="str">
            <v>FERHANA ADAM</v>
          </cell>
          <cell r="M792" t="str">
            <v>HENK STEYN</v>
          </cell>
          <cell r="N792">
            <v>45675</v>
          </cell>
          <cell r="O792">
            <v>45902</v>
          </cell>
          <cell r="P792" t="str">
            <v>Not started</v>
          </cell>
          <cell r="Q792" t="str">
            <v>{"gri":["404-2_2016.2"]}</v>
          </cell>
          <cell r="W792" t="str">
            <v>Z Metrics to Delete</v>
          </cell>
          <cell r="X792" t="str">
            <v>{"PGM":[]}</v>
          </cell>
          <cell r="Y792" t="str">
            <v>CONNECTED</v>
          </cell>
          <cell r="Z792" t="str">
            <v>Data Collection (PGM) (2024)</v>
          </cell>
          <cell r="AA792" t="str">
            <v>Diversity (Manual Capture)</v>
          </cell>
        </row>
        <row r="793">
          <cell r="A793" t="str">
            <v>M237BU_Anglo American Platinum Managed Operations</v>
          </cell>
          <cell r="B793" t="str">
            <v>M237</v>
          </cell>
          <cell r="C793" t="str">
            <v>BU_Anglo American Platinum Managed Operations</v>
          </cell>
          <cell r="D793">
            <v>2024</v>
          </cell>
          <cell r="E793" t="str">
            <v>Annual</v>
          </cell>
          <cell r="F793" t="str">
            <v>Female Contractors: Compliance target (MClll 5-year targets) 2019-2023</v>
          </cell>
          <cell r="H793" t="str">
            <v>PERCENT</v>
          </cell>
          <cell r="I793" t="str">
            <v>Percentage - percentage - (Percentage)</v>
          </cell>
          <cell r="J793" t="str">
            <v>BU</v>
          </cell>
          <cell r="K793" t="str">
            <v>Anglo American Platinum Managed Operations</v>
          </cell>
          <cell r="L793" t="str">
            <v>FERHANA ADAM</v>
          </cell>
          <cell r="M793" t="str">
            <v>HENK STEYN</v>
          </cell>
          <cell r="N793">
            <v>45675</v>
          </cell>
          <cell r="O793">
            <v>45902</v>
          </cell>
          <cell r="P793" t="str">
            <v>Not started</v>
          </cell>
          <cell r="Q793" t="str">
            <v>{"gri":["2-8-a-i_2021"]}</v>
          </cell>
          <cell r="W793" t="str">
            <v>Z Metrics to Delete</v>
          </cell>
          <cell r="X793" t="str">
            <v>{"PGM":[]}</v>
          </cell>
          <cell r="Y793" t="str">
            <v>CONNECTED</v>
          </cell>
          <cell r="Z793" t="str">
            <v>Data Collection (PGM) (2024)</v>
          </cell>
          <cell r="AA793" t="str">
            <v>Diversity (Manual Capture)</v>
          </cell>
        </row>
        <row r="794">
          <cell r="A794" t="str">
            <v>M195BU_Anglo American Platinum Managed Operations</v>
          </cell>
          <cell r="B794" t="str">
            <v>M195</v>
          </cell>
          <cell r="C794" t="str">
            <v>BU_Anglo American Platinum Managed Operations</v>
          </cell>
          <cell r="D794">
            <v>2024</v>
          </cell>
          <cell r="E794" t="str">
            <v>Annual</v>
          </cell>
          <cell r="F794" t="str">
            <v>Number of employees -  Total Group: Compliance target (MCIII 5-year targets) 2019--2023</v>
          </cell>
          <cell r="H794" t="str">
            <v>PERCENT</v>
          </cell>
          <cell r="I794" t="str">
            <v>Percentage - percentage - (Percentage)</v>
          </cell>
          <cell r="J794" t="str">
            <v>BU</v>
          </cell>
          <cell r="K794" t="str">
            <v>Anglo American Platinum Managed Operations</v>
          </cell>
          <cell r="L794" t="str">
            <v>FERHANA ADAM</v>
          </cell>
          <cell r="M794" t="str">
            <v>HENK STEYN</v>
          </cell>
          <cell r="N794">
            <v>45675</v>
          </cell>
          <cell r="O794">
            <v>45902</v>
          </cell>
          <cell r="P794" t="str">
            <v>Not started</v>
          </cell>
          <cell r="Q794" t="str">
            <v>{}</v>
          </cell>
          <cell r="W794" t="str">
            <v>Z Metrics to Delete</v>
          </cell>
          <cell r="X794" t="str">
            <v>{"PGM":[]}</v>
          </cell>
          <cell r="Y794" t="str">
            <v>CONNECTED</v>
          </cell>
          <cell r="Z794" t="str">
            <v>Data Collection (PGM) (2024)</v>
          </cell>
          <cell r="AA794" t="str">
            <v>Diversity (Manual Capture)</v>
          </cell>
        </row>
        <row r="795">
          <cell r="A795" t="str">
            <v>M605BU_Anglo American Platinum Managed Operations</v>
          </cell>
          <cell r="B795" t="str">
            <v>M605</v>
          </cell>
          <cell r="C795" t="str">
            <v>BU_Anglo American Platinum Managed Operations</v>
          </cell>
          <cell r="D795">
            <v>2024</v>
          </cell>
          <cell r="E795" t="str">
            <v>Annual</v>
          </cell>
          <cell r="F795" t="str">
            <v>Turnover region excl  VSP: North West (%)</v>
          </cell>
          <cell r="H795" t="str">
            <v>PERCENT</v>
          </cell>
          <cell r="I795" t="str">
            <v>Percentage - percentage - (Percentage)</v>
          </cell>
          <cell r="J795" t="str">
            <v>BU</v>
          </cell>
          <cell r="K795" t="str">
            <v>Anglo American Platinum Managed Operations</v>
          </cell>
          <cell r="L795" t="str">
            <v>FERHANA ADAM</v>
          </cell>
          <cell r="P795" t="str">
            <v>Not started</v>
          </cell>
          <cell r="Q795" t="str">
            <v>{"gri":["401-1-b_2016.2"]}</v>
          </cell>
          <cell r="W795" t="str">
            <v>Z Metrics to Delete</v>
          </cell>
          <cell r="X795" t="str">
            <v>{"PGM":[]}</v>
          </cell>
          <cell r="Y795" t="str">
            <v>CONNECTED</v>
          </cell>
          <cell r="Z795" t="str">
            <v>Data Collection (PGM) (2024)</v>
          </cell>
          <cell r="AA795" t="str">
            <v>Governance disclosure metrics / Labour standards (Manual Capture)</v>
          </cell>
        </row>
        <row r="796">
          <cell r="A796" t="str">
            <v>M235BU_Anglo American Platinum Managed Operations</v>
          </cell>
          <cell r="B796" t="str">
            <v>M235</v>
          </cell>
          <cell r="C796" t="str">
            <v>BU_Anglo American Platinum Managed Operations</v>
          </cell>
          <cell r="D796">
            <v>2024</v>
          </cell>
          <cell r="E796" t="str">
            <v>Annual</v>
          </cell>
          <cell r="F796" t="str">
            <v>Voluntary Turnover: Progress against target</v>
          </cell>
          <cell r="H796" t="str">
            <v>PERCENT</v>
          </cell>
          <cell r="I796" t="str">
            <v>Percentage - percentage - (Percentage)</v>
          </cell>
          <cell r="J796" t="str">
            <v>BU</v>
          </cell>
          <cell r="K796" t="str">
            <v>Anglo American Platinum Managed Operations</v>
          </cell>
          <cell r="L796" t="str">
            <v>FERHANA ADAM</v>
          </cell>
          <cell r="M796" t="str">
            <v>HENK STEYN</v>
          </cell>
          <cell r="N796">
            <v>45675</v>
          </cell>
          <cell r="O796">
            <v>45902</v>
          </cell>
          <cell r="P796" t="str">
            <v>Not started</v>
          </cell>
          <cell r="Q796" t="str">
            <v>{"gri":["2-7-e_2021"]}</v>
          </cell>
          <cell r="W796" t="str">
            <v>Z Metrics to Delete</v>
          </cell>
          <cell r="X796" t="str">
            <v>{"PGM":[]}</v>
          </cell>
          <cell r="Y796" t="str">
            <v>CONNECTED</v>
          </cell>
          <cell r="Z796" t="str">
            <v>Data Collection (PGM) (2024)</v>
          </cell>
          <cell r="AA796" t="str">
            <v>Diversity (Manual Capture)</v>
          </cell>
        </row>
        <row r="797">
          <cell r="A797" t="str">
            <v>M286BU_Anglo American Platinum Managed Operations</v>
          </cell>
          <cell r="B797" t="str">
            <v>M286</v>
          </cell>
          <cell r="C797" t="str">
            <v>BU_Anglo American Platinum Managed Operations</v>
          </cell>
          <cell r="D797">
            <v>2024</v>
          </cell>
          <cell r="E797" t="str">
            <v>Annual</v>
          </cell>
          <cell r="F797" t="str">
            <v>Involuntary Turnover : Other reasons for leaving(%)</v>
          </cell>
          <cell r="H797" t="str">
            <v>PERCENT</v>
          </cell>
          <cell r="I797" t="str">
            <v>Percentage - percentage - (Percentage)</v>
          </cell>
          <cell r="J797" t="str">
            <v>BU</v>
          </cell>
          <cell r="K797" t="str">
            <v>Anglo American Platinum Managed Operations</v>
          </cell>
          <cell r="L797" t="str">
            <v>FERHANA ADAM</v>
          </cell>
          <cell r="M797" t="str">
            <v>HENK STEYN</v>
          </cell>
          <cell r="N797">
            <v>45675</v>
          </cell>
          <cell r="O797">
            <v>45902</v>
          </cell>
          <cell r="P797" t="str">
            <v>Not started</v>
          </cell>
          <cell r="Q797" t="str">
            <v>{"gri":["2-7-e_2021"]}</v>
          </cell>
          <cell r="W797" t="str">
            <v>Z Metrics to Delete</v>
          </cell>
          <cell r="X797" t="str">
            <v>{"PGM":[]}</v>
          </cell>
          <cell r="Y797" t="str">
            <v>CONNECTED</v>
          </cell>
          <cell r="Z797" t="str">
            <v>Data Collection (PGM) (2024)</v>
          </cell>
          <cell r="AA797" t="str">
            <v>Turnover (Manual Capture)</v>
          </cell>
        </row>
        <row r="798">
          <cell r="A798" t="str">
            <v>M226BU_Anglo American Platinum Managed Operations</v>
          </cell>
          <cell r="B798" t="str">
            <v>M226</v>
          </cell>
          <cell r="C798" t="str">
            <v>BU_Anglo American Platinum Managed Operations</v>
          </cell>
          <cell r="D798">
            <v>2024</v>
          </cell>
          <cell r="E798" t="str">
            <v>Annual</v>
          </cell>
          <cell r="F798" t="str">
            <v>Number of new employee hires as a%  of full-time employees (annual average): Progress against target</v>
          </cell>
          <cell r="H798" t="str">
            <v>PERCENT</v>
          </cell>
          <cell r="I798" t="str">
            <v>Percentage - percentage - (Percentage)</v>
          </cell>
          <cell r="J798" t="str">
            <v>BU</v>
          </cell>
          <cell r="K798" t="str">
            <v>Anglo American Platinum Managed Operations</v>
          </cell>
          <cell r="L798" t="str">
            <v>FERHANA ADAM</v>
          </cell>
          <cell r="M798" t="str">
            <v>HENK STEYN</v>
          </cell>
          <cell r="N798">
            <v>45675</v>
          </cell>
          <cell r="O798">
            <v>45902</v>
          </cell>
          <cell r="P798" t="str">
            <v>Not started</v>
          </cell>
          <cell r="Q798" t="str">
            <v>{}</v>
          </cell>
          <cell r="W798" t="str">
            <v>Z Metrics to Delete</v>
          </cell>
          <cell r="X798" t="str">
            <v>{"PGM":[]}</v>
          </cell>
          <cell r="Y798" t="str">
            <v>CONNECTED</v>
          </cell>
          <cell r="Z798" t="str">
            <v>Data Collection (PGM) (2024)</v>
          </cell>
          <cell r="AA798" t="str">
            <v>Diversity (Manual Capture)</v>
          </cell>
        </row>
        <row r="799">
          <cell r="A799" t="str">
            <v>M249BU_Anglo American Platinum Managed Operations</v>
          </cell>
          <cell r="B799" t="str">
            <v>M249</v>
          </cell>
          <cell r="C799" t="str">
            <v>BU_Anglo American Platinum Managed Operations</v>
          </cell>
          <cell r="D799">
            <v>2024</v>
          </cell>
          <cell r="E799" t="str">
            <v>Annual</v>
          </cell>
          <cell r="F799" t="str">
            <v>Women as%  of management (band 5 and above) population: Compliance target (MClll 5-year targets) 2019-2023</v>
          </cell>
          <cell r="H799" t="str">
            <v>PERCENT</v>
          </cell>
          <cell r="I799" t="str">
            <v>Percentage - percentage - (Percentage)</v>
          </cell>
          <cell r="J799" t="str">
            <v>BU</v>
          </cell>
          <cell r="K799" t="str">
            <v>Anglo American Platinum Managed Operations</v>
          </cell>
          <cell r="L799" t="str">
            <v>FERHANA ADAM</v>
          </cell>
          <cell r="M799" t="str">
            <v>HENK STEYN</v>
          </cell>
          <cell r="N799">
            <v>45675</v>
          </cell>
          <cell r="O799">
            <v>45902</v>
          </cell>
          <cell r="P799" t="str">
            <v>Not started</v>
          </cell>
          <cell r="Q799" t="str">
            <v>{"gri":["2-7-a_2021"]}</v>
          </cell>
          <cell r="W799" t="str">
            <v>Z Metrics to Delete</v>
          </cell>
          <cell r="X799" t="str">
            <v>{"PGM":[]}</v>
          </cell>
          <cell r="Y799" t="str">
            <v>CONNECTED</v>
          </cell>
          <cell r="Z799" t="str">
            <v>Data Collection (PGM) (2024)</v>
          </cell>
          <cell r="AA799" t="str">
            <v>Diversity (Manual Capture)</v>
          </cell>
        </row>
        <row r="800">
          <cell r="A800" t="str">
            <v>M327BU_Anglo American Platinum Managed Operations</v>
          </cell>
          <cell r="B800" t="str">
            <v>M327</v>
          </cell>
          <cell r="C800" t="str">
            <v>BU_Anglo American Platinum Managed Operations</v>
          </cell>
          <cell r="D800">
            <v>2024</v>
          </cell>
          <cell r="E800" t="str">
            <v>Annual</v>
          </cell>
          <cell r="F800" t="str">
            <v>% of products of traceable origin.</v>
          </cell>
          <cell r="H800" t="str">
            <v>PERCENT</v>
          </cell>
          <cell r="I800" t="str">
            <v>Percentage - percentage - (Percentage)</v>
          </cell>
          <cell r="J800" t="str">
            <v>BU</v>
          </cell>
          <cell r="K800" t="str">
            <v>Anglo American Platinum Managed Operations</v>
          </cell>
          <cell r="L800" t="str">
            <v>ASHLIN RAMLOCHAN</v>
          </cell>
          <cell r="M800" t="str">
            <v>ASHLIN RAMLOCHAN</v>
          </cell>
          <cell r="N800">
            <v>45675</v>
          </cell>
          <cell r="O800">
            <v>45902</v>
          </cell>
          <cell r="P800" t="str">
            <v>Not started</v>
          </cell>
          <cell r="Q800" t="str">
            <v>{}</v>
          </cell>
          <cell r="W800" t="str">
            <v>ZZ Metrics to Hide</v>
          </cell>
          <cell r="X800" t="str">
            <v>{"PGM":[]}</v>
          </cell>
          <cell r="Y800" t="str">
            <v>CONNECTED</v>
          </cell>
          <cell r="Z800" t="str">
            <v>Data Collection (PGM) (2024)</v>
          </cell>
          <cell r="AA800" t="str">
            <v>Supply Chain (social) (Manual Capture)</v>
          </cell>
        </row>
        <row r="801">
          <cell r="A801" t="str">
            <v>M330BU_Anglo American Platinum Managed Operations</v>
          </cell>
          <cell r="B801" t="str">
            <v>M330</v>
          </cell>
          <cell r="C801" t="str">
            <v>BU_Anglo American Platinum Managed Operations</v>
          </cell>
          <cell r="D801">
            <v>2024</v>
          </cell>
          <cell r="E801" t="str">
            <v>Annual</v>
          </cell>
          <cell r="F801" t="str">
            <v>Description of the operations and suppliers considered to have a significant risk of child labour, forced or compulsory labour (for full description see JSE Sustainability Disclosure Guidance (S5.1a)</v>
          </cell>
          <cell r="H801" t="str">
            <v>TEXT</v>
          </cell>
          <cell r="J801" t="str">
            <v>BU</v>
          </cell>
          <cell r="K801" t="str">
            <v>Anglo American Platinum Managed Operations</v>
          </cell>
          <cell r="L801" t="str">
            <v>ASHLIN RAMLOCHAN</v>
          </cell>
          <cell r="M801" t="str">
            <v>ASHLIN RAMLOCHAN</v>
          </cell>
          <cell r="N801">
            <v>45675</v>
          </cell>
          <cell r="O801">
            <v>45902</v>
          </cell>
          <cell r="P801" t="str">
            <v>Not started</v>
          </cell>
          <cell r="Q801" t="str">
            <v>{}</v>
          </cell>
          <cell r="W801" t="str">
            <v>ZZ Metrics to Hide</v>
          </cell>
          <cell r="X801" t="str">
            <v>{"PGM":[]}</v>
          </cell>
          <cell r="Y801" t="str">
            <v>CONNECTED</v>
          </cell>
          <cell r="Z801" t="str">
            <v>Data Collection (PGM) (2024)</v>
          </cell>
          <cell r="AA801" t="str">
            <v>Supply Chain (social) (Manual Capture)</v>
          </cell>
        </row>
        <row r="802">
          <cell r="A802" t="str">
            <v>M664BU_Anglo American Platinum Managed Operations</v>
          </cell>
          <cell r="B802" t="str">
            <v>M664</v>
          </cell>
          <cell r="C802" t="str">
            <v>BU_Anglo American Platinum Managed Operations</v>
          </cell>
          <cell r="D802">
            <v>2024</v>
          </cell>
          <cell r="E802" t="str">
            <v>Annual</v>
          </cell>
          <cell r="F802" t="str">
            <v>Ratio of lowest wage to living wage for employees and non-employee workers for each significant location of operation</v>
          </cell>
          <cell r="H802" t="str">
            <v>PERCENT</v>
          </cell>
          <cell r="I802" t="str">
            <v>Percentage - percentage - (Percentage)</v>
          </cell>
          <cell r="J802" t="str">
            <v>BU</v>
          </cell>
          <cell r="K802" t="str">
            <v>Anglo American Platinum Managed Operations</v>
          </cell>
          <cell r="L802" t="str">
            <v>ESGINTEGRATION</v>
          </cell>
          <cell r="P802" t="str">
            <v>Not started</v>
          </cell>
          <cell r="Q802" t="str">
            <v>{}</v>
          </cell>
          <cell r="W802" t="str">
            <v>ZZ Metrics to Hide</v>
          </cell>
          <cell r="X802" t="str">
            <v>{"PGM":[]}</v>
          </cell>
          <cell r="Y802" t="str">
            <v>CONNECTED</v>
          </cell>
          <cell r="Z802" t="str">
            <v>Data Collection (PGM) (2024)</v>
          </cell>
          <cell r="AA802" t="str">
            <v>Labour Status (Manual Capture)</v>
          </cell>
        </row>
        <row r="803">
          <cell r="A803" t="str">
            <v>M676BU_Anglo American Platinum Managed Operations</v>
          </cell>
          <cell r="B803" t="str">
            <v>M676</v>
          </cell>
          <cell r="C803" t="str">
            <v>BU_Anglo American Platinum Managed Operations</v>
          </cell>
          <cell r="D803">
            <v>2024</v>
          </cell>
          <cell r="E803" t="str">
            <v>Annual</v>
          </cell>
          <cell r="F803" t="str">
            <v>Total number of new hires: Total number of new hires Junior Management</v>
          </cell>
          <cell r="H803" t="str">
            <v>NUMBER</v>
          </cell>
          <cell r="I803" t="str">
            <v>Number</v>
          </cell>
          <cell r="J803" t="str">
            <v>BU</v>
          </cell>
          <cell r="K803" t="str">
            <v>Anglo American Platinum Managed Operations</v>
          </cell>
          <cell r="L803" t="str">
            <v>FERHANA ADAM</v>
          </cell>
          <cell r="M803" t="str">
            <v>HENK STEYN</v>
          </cell>
          <cell r="N803">
            <v>45675</v>
          </cell>
          <cell r="O803">
            <v>45902</v>
          </cell>
          <cell r="P803" t="str">
            <v>Not started</v>
          </cell>
          <cell r="Q803" t="str">
            <v>{"gri":["401-1-a_2016.2"]}</v>
          </cell>
          <cell r="W803" t="str">
            <v>ZZ Metrics to Hide</v>
          </cell>
          <cell r="X803" t="str">
            <v>{"PGM":[]}</v>
          </cell>
          <cell r="Y803" t="str">
            <v>CONNECTED</v>
          </cell>
          <cell r="Z803" t="str">
            <v>Data Collection (PGM) (2024)</v>
          </cell>
          <cell r="AA803" t="str">
            <v>Employment and wealth creation (Manual Capture)</v>
          </cell>
        </row>
        <row r="804">
          <cell r="A804" t="str">
            <v>M675BU_Anglo American Platinum Managed Operations</v>
          </cell>
          <cell r="B804" t="str">
            <v>M675</v>
          </cell>
          <cell r="C804" t="str">
            <v>BU_Anglo American Platinum Managed Operations</v>
          </cell>
          <cell r="D804">
            <v>2024</v>
          </cell>
          <cell r="E804" t="str">
            <v>Annual</v>
          </cell>
          <cell r="F804" t="str">
            <v>Total number of new hires: Total number of new hires Semi Skilled</v>
          </cell>
          <cell r="H804" t="str">
            <v>NUMBER</v>
          </cell>
          <cell r="I804" t="str">
            <v>Number</v>
          </cell>
          <cell r="J804" t="str">
            <v>BU</v>
          </cell>
          <cell r="K804" t="str">
            <v>Anglo American Platinum Managed Operations</v>
          </cell>
          <cell r="L804" t="str">
            <v>FERHANA ADAM</v>
          </cell>
          <cell r="M804" t="str">
            <v>HENK STEYN</v>
          </cell>
          <cell r="N804">
            <v>45675</v>
          </cell>
          <cell r="O804">
            <v>45902</v>
          </cell>
          <cell r="P804" t="str">
            <v>Not started</v>
          </cell>
          <cell r="Q804" t="str">
            <v>{"gri":["401-1-a_2016.2"]}</v>
          </cell>
          <cell r="W804" t="str">
            <v>ZZ Metrics to Hide</v>
          </cell>
          <cell r="X804" t="str">
            <v>{"PGM":[]}</v>
          </cell>
          <cell r="Y804" t="str">
            <v>CONNECTED</v>
          </cell>
          <cell r="Z804" t="str">
            <v>Data Collection (PGM) (2024)</v>
          </cell>
          <cell r="AA804" t="str">
            <v>Employment and wealth creation (Manual Capture)</v>
          </cell>
        </row>
        <row r="805">
          <cell r="A805" t="str">
            <v>M149BU_Anglo American Platinum Managed Operations</v>
          </cell>
          <cell r="B805" t="str">
            <v>M149</v>
          </cell>
          <cell r="C805" t="str">
            <v>BU_Anglo American Platinum Managed Operations</v>
          </cell>
          <cell r="D805">
            <v>2024</v>
          </cell>
          <cell r="E805" t="str">
            <v>Annual</v>
          </cell>
          <cell r="F805" t="str">
            <v>Amount of capital and expenditure deployed on direct and indirect climate adaptation and climate mitigation efforts.</v>
          </cell>
          <cell r="H805" t="str">
            <v>CURRENCY</v>
          </cell>
          <cell r="I805" t="str">
            <v>Currency - southAfrican_rand - (ZAR)</v>
          </cell>
          <cell r="J805" t="str">
            <v>BU</v>
          </cell>
          <cell r="K805" t="str">
            <v>Anglo American Platinum Managed Operations</v>
          </cell>
          <cell r="L805" t="str">
            <v>HERMANUS PRINSLOO</v>
          </cell>
          <cell r="M805" t="str">
            <v>HERMANUS PRINSLOO</v>
          </cell>
          <cell r="N805">
            <v>45675</v>
          </cell>
          <cell r="O805">
            <v>45902</v>
          </cell>
          <cell r="P805" t="str">
            <v>Not started</v>
          </cell>
          <cell r="Q805" t="str">
            <v>{}</v>
          </cell>
          <cell r="W805" t="str">
            <v>ZZ Metrics to Hide</v>
          </cell>
          <cell r="X805" t="str">
            <v>{"PGM":[]}</v>
          </cell>
          <cell r="Y805" t="str">
            <v>CONNECTED</v>
          </cell>
          <cell r="Z805" t="str">
            <v>Data Collection (PGM) (2024)</v>
          </cell>
          <cell r="AA805" t="str">
            <v>Climate Change (Manual Capture)</v>
          </cell>
        </row>
        <row r="806">
          <cell r="A806" t="str">
            <v>M562BU_Anglo American Platinum Managed Operations</v>
          </cell>
          <cell r="B806" t="str">
            <v>M562</v>
          </cell>
          <cell r="C806" t="str">
            <v>BU_Anglo American Platinum Managed Operations</v>
          </cell>
          <cell r="D806">
            <v>2024</v>
          </cell>
          <cell r="E806" t="str">
            <v>Annual</v>
          </cell>
          <cell r="F806" t="str">
            <v>Spend on jobs supported in supply or distribution chain</v>
          </cell>
          <cell r="H806" t="str">
            <v>CURRENCY</v>
          </cell>
          <cell r="I806" t="str">
            <v>Currency - southAfrican_rand - (ZAR)</v>
          </cell>
          <cell r="J806" t="str">
            <v>BU</v>
          </cell>
          <cell r="K806" t="str">
            <v>Anglo American Platinum Managed Operations</v>
          </cell>
          <cell r="L806" t="str">
            <v>ANTASHA VIVIERS</v>
          </cell>
          <cell r="M806" t="str">
            <v>CARL NICHOLSON</v>
          </cell>
          <cell r="N806">
            <v>45675</v>
          </cell>
          <cell r="O806">
            <v>45902</v>
          </cell>
          <cell r="P806" t="str">
            <v>Not started</v>
          </cell>
          <cell r="Q806" t="str">
            <v>{"gri":["203-2_2016.2"]}</v>
          </cell>
          <cell r="W806" t="str">
            <v>ZZ Metrics to Hide</v>
          </cell>
          <cell r="X806" t="str">
            <v>{"PGM":[]}</v>
          </cell>
          <cell r="Y806" t="str">
            <v>CONNECTED</v>
          </cell>
          <cell r="Z806" t="str">
            <v>Data Collection (PGM) (2024)</v>
          </cell>
          <cell r="AA806" t="str">
            <v>Community Development (Manual Capture)</v>
          </cell>
        </row>
        <row r="807">
          <cell r="A807" t="str">
            <v>M556BU_Anglo American Platinum Managed Operations</v>
          </cell>
          <cell r="B807" t="str">
            <v>M556</v>
          </cell>
          <cell r="C807" t="str">
            <v>BU_Anglo American Platinum Managed Operations</v>
          </cell>
          <cell r="D807">
            <v>2024</v>
          </cell>
          <cell r="E807" t="str">
            <v>Annual</v>
          </cell>
          <cell r="F807" t="str">
            <v>Spend on significant infrastructure investment and services supported.</v>
          </cell>
          <cell r="H807" t="str">
            <v>CURRENCY</v>
          </cell>
          <cell r="I807" t="str">
            <v>Currency - southAfrican_rand - (ZAR)</v>
          </cell>
          <cell r="J807" t="str">
            <v>BU</v>
          </cell>
          <cell r="K807" t="str">
            <v>Anglo American Platinum Managed Operations</v>
          </cell>
          <cell r="L807" t="str">
            <v>ANTASHA VIVIERS</v>
          </cell>
          <cell r="M807" t="str">
            <v>CARL NICHOLSON</v>
          </cell>
          <cell r="N807">
            <v>45675</v>
          </cell>
          <cell r="O807">
            <v>45902</v>
          </cell>
          <cell r="P807" t="str">
            <v>Not started</v>
          </cell>
          <cell r="Q807" t="str">
            <v>{}</v>
          </cell>
          <cell r="W807" t="str">
            <v>ZZ Metrics to Hide</v>
          </cell>
          <cell r="X807" t="str">
            <v>{"PGM":[]}</v>
          </cell>
          <cell r="Y807" t="str">
            <v>CONNECTED</v>
          </cell>
          <cell r="Z807" t="str">
            <v>Data Collection (PGM) (2024)</v>
          </cell>
          <cell r="AA807" t="str">
            <v>Community Development (Manual Capture)</v>
          </cell>
        </row>
        <row r="808">
          <cell r="A808" t="str">
            <v>M662BU_Anglo American Platinum Managed Operations</v>
          </cell>
          <cell r="B808" t="str">
            <v>M662</v>
          </cell>
          <cell r="C808" t="str">
            <v>BU_Anglo American Platinum Managed Operations</v>
          </cell>
          <cell r="D808">
            <v>2024</v>
          </cell>
          <cell r="E808" t="str">
            <v>Annual</v>
          </cell>
          <cell r="F808" t="str">
            <v>Describe how the organisation manages freedom of association and collective bargaining, noting any policy or policies considered likely toaffect workers' decisions to form or join a trade union, to bargain collectively or to engage in trade union activities.</v>
          </cell>
          <cell r="H808" t="str">
            <v>PERCENT</v>
          </cell>
          <cell r="I808" t="str">
            <v>Percentage - percentage - (Percentage)</v>
          </cell>
          <cell r="J808" t="str">
            <v>BU</v>
          </cell>
          <cell r="K808" t="str">
            <v>Anglo American Platinum Managed Operations</v>
          </cell>
          <cell r="L808" t="str">
            <v>ESGINTEGRATION</v>
          </cell>
          <cell r="P808" t="str">
            <v>Not started</v>
          </cell>
          <cell r="Q808" t="str">
            <v>{}</v>
          </cell>
          <cell r="W808" t="str">
            <v>ZZ Metrics to Hide</v>
          </cell>
          <cell r="X808" t="str">
            <v>{"PGM":[]}</v>
          </cell>
          <cell r="Y808" t="str">
            <v>CONNECTED</v>
          </cell>
          <cell r="Z808" t="str">
            <v>Data Collection (PGM) (2024)</v>
          </cell>
          <cell r="AA808" t="str">
            <v>Labour Status (Manual Capture)</v>
          </cell>
        </row>
        <row r="809">
          <cell r="A809" t="str">
            <v>M669BU_Anglo American Platinum Managed Operations</v>
          </cell>
          <cell r="B809" t="str">
            <v>M669</v>
          </cell>
          <cell r="C809" t="str">
            <v>BU_Anglo American Platinum Managed Operations</v>
          </cell>
          <cell r="D809">
            <v>2024</v>
          </cell>
          <cell r="E809" t="str">
            <v>Annual</v>
          </cell>
          <cell r="F809" t="str">
            <v>Ratio between the CEO's total annual remuneration and the median, lower quartile, and upper quartile of the total annual remuneration of all the organisation's employees (excluding the CEO).</v>
          </cell>
          <cell r="H809" t="str">
            <v>PERCENT</v>
          </cell>
          <cell r="I809" t="str">
            <v>Percentage - percentage - (Percentage)</v>
          </cell>
          <cell r="J809" t="str">
            <v>BU</v>
          </cell>
          <cell r="K809" t="str">
            <v>Anglo American Platinum Managed Operations</v>
          </cell>
          <cell r="L809" t="str">
            <v>ESGINTEGRATION</v>
          </cell>
          <cell r="P809" t="str">
            <v>Not started</v>
          </cell>
          <cell r="Q809" t="str">
            <v>{}</v>
          </cell>
          <cell r="W809" t="str">
            <v>ZZ Metrics to Hide</v>
          </cell>
          <cell r="X809" t="str">
            <v>{"PGM":[]}</v>
          </cell>
          <cell r="Y809" t="str">
            <v>CONNECTED</v>
          </cell>
          <cell r="Z809" t="str">
            <v>Data Collection (PGM) (2024)</v>
          </cell>
          <cell r="AA809" t="str">
            <v>Labour Status (Manual Capture)</v>
          </cell>
        </row>
        <row r="810">
          <cell r="A810" t="str">
            <v>M666BU_Anglo American Platinum Managed Operations</v>
          </cell>
          <cell r="B810" t="str">
            <v>M666</v>
          </cell>
          <cell r="C810" t="str">
            <v>BU_Anglo American Platinum Managed Operations</v>
          </cell>
          <cell r="D810">
            <v>2024</v>
          </cell>
          <cell r="E810" t="str">
            <v>Annual</v>
          </cell>
          <cell r="F810" t="str">
            <v>Ratio of the total annual remuneration of women to men,and by race group, for each employee category, by 'significant locations of operation' (as defined by the organisation).</v>
          </cell>
          <cell r="H810" t="str">
            <v>PERCENT</v>
          </cell>
          <cell r="I810" t="str">
            <v>Percentage - percentage - (Percentage)</v>
          </cell>
          <cell r="J810" t="str">
            <v>BU</v>
          </cell>
          <cell r="K810" t="str">
            <v>Anglo American Platinum Managed Operations</v>
          </cell>
          <cell r="L810" t="str">
            <v>ESGINTEGRATION</v>
          </cell>
          <cell r="P810" t="str">
            <v>Not started</v>
          </cell>
          <cell r="Q810" t="str">
            <v>{}</v>
          </cell>
          <cell r="W810" t="str">
            <v>ZZ Metrics to Hide</v>
          </cell>
          <cell r="X810" t="str">
            <v>{"PGM":[]}</v>
          </cell>
          <cell r="Y810" t="str">
            <v>CONNECTED</v>
          </cell>
          <cell r="Z810" t="str">
            <v>Data Collection (PGM) (2024)</v>
          </cell>
          <cell r="AA810" t="str">
            <v>Labour Status (Manual Capture)</v>
          </cell>
        </row>
        <row r="811">
          <cell r="A811" t="str">
            <v>M668BU_Anglo American Platinum Managed Operations</v>
          </cell>
          <cell r="B811" t="str">
            <v>M668</v>
          </cell>
          <cell r="C811" t="str">
            <v>BU_Anglo American Platinum Managed Operations</v>
          </cell>
          <cell r="D811">
            <v>2024</v>
          </cell>
          <cell r="E811" t="str">
            <v>Annual</v>
          </cell>
          <cell r="F811" t="str">
            <v>The ratio of the average annual remuneration of the top 10% of the organisation's top earners, and the average annual remuneration for the bottom 10% of the lowest earners in the organisation.</v>
          </cell>
          <cell r="H811" t="str">
            <v>PERCENT</v>
          </cell>
          <cell r="I811" t="str">
            <v>Percentage - percentage - (Percentage)</v>
          </cell>
          <cell r="J811" t="str">
            <v>BU</v>
          </cell>
          <cell r="K811" t="str">
            <v>Anglo American Platinum Managed Operations</v>
          </cell>
          <cell r="L811" t="str">
            <v>ESGINTEGRATION</v>
          </cell>
          <cell r="P811" t="str">
            <v>Not started</v>
          </cell>
          <cell r="Q811" t="str">
            <v>{}</v>
          </cell>
          <cell r="W811" t="str">
            <v>ZZ Metrics to Hide</v>
          </cell>
          <cell r="X811" t="str">
            <v>{"PGM":[]}</v>
          </cell>
          <cell r="Y811" t="str">
            <v>CONNECTED</v>
          </cell>
          <cell r="Z811" t="str">
            <v>Data Collection (PGM) (2024)</v>
          </cell>
          <cell r="AA811" t="str">
            <v>Labour Status (Manual Capture)</v>
          </cell>
        </row>
        <row r="812">
          <cell r="A812" t="str">
            <v>M667BU_Anglo American Platinum Managed Operations</v>
          </cell>
          <cell r="B812" t="str">
            <v>M667</v>
          </cell>
          <cell r="C812" t="str">
            <v>BU_Anglo American Platinum Managed Operations</v>
          </cell>
          <cell r="D812">
            <v>2024</v>
          </cell>
          <cell r="E812" t="str">
            <v>Annual</v>
          </cell>
          <cell r="F812" t="str">
            <v>The total annual remuneration of both the highest paid employee and the lowest paid employee; the average remuneration; and the median remuneration of all employees.</v>
          </cell>
          <cell r="H812" t="str">
            <v>PERCENT</v>
          </cell>
          <cell r="I812" t="str">
            <v>Percentage - percentage - (Percentage)</v>
          </cell>
          <cell r="J812" t="str">
            <v>BU</v>
          </cell>
          <cell r="K812" t="str">
            <v>Anglo American Platinum Managed Operations</v>
          </cell>
          <cell r="L812" t="str">
            <v>ESGINTEGRATION</v>
          </cell>
          <cell r="P812" t="str">
            <v>Not started</v>
          </cell>
          <cell r="Q812" t="str">
            <v>{}</v>
          </cell>
          <cell r="W812" t="str">
            <v>ZZ Metrics to Hide</v>
          </cell>
          <cell r="X812" t="str">
            <v>{"PGM":[]}</v>
          </cell>
          <cell r="Y812" t="str">
            <v>CONNECTED</v>
          </cell>
          <cell r="Z812" t="str">
            <v>Data Collection (PGM) (2024)</v>
          </cell>
          <cell r="AA812" t="str">
            <v>Labour Status (Manual Capture)</v>
          </cell>
        </row>
        <row r="813">
          <cell r="A813" t="str">
            <v>M150BU_Anglo American Platinum Managed Operations</v>
          </cell>
          <cell r="B813" t="str">
            <v>M150</v>
          </cell>
          <cell r="C813" t="str">
            <v>BU_Anglo American Platinum Managed Operations</v>
          </cell>
          <cell r="D813">
            <v>2024</v>
          </cell>
          <cell r="E813" t="str">
            <v>Annual</v>
          </cell>
          <cell r="F813" t="str">
            <v>Nature of provision for Impacts on workers and communities within climate scenario plans.</v>
          </cell>
          <cell r="H813" t="str">
            <v>TEXT</v>
          </cell>
          <cell r="J813" t="str">
            <v>BU</v>
          </cell>
          <cell r="K813" t="str">
            <v>Anglo American Platinum Managed Operations</v>
          </cell>
          <cell r="L813" t="str">
            <v>HERMANUS PRINSLOO</v>
          </cell>
          <cell r="M813" t="str">
            <v>HERMANUS PRINSLOO</v>
          </cell>
          <cell r="N813">
            <v>45675</v>
          </cell>
          <cell r="O813">
            <v>45902</v>
          </cell>
          <cell r="P813" t="str">
            <v>Not started</v>
          </cell>
          <cell r="Q813" t="str">
            <v>{}</v>
          </cell>
          <cell r="W813" t="str">
            <v>ZZ Metrics to Hide</v>
          </cell>
          <cell r="X813" t="str">
            <v>{"PGM":[]}</v>
          </cell>
          <cell r="Y813" t="str">
            <v>CONNECTED</v>
          </cell>
          <cell r="Z813" t="str">
            <v>Data Collection (PGM) (2024)</v>
          </cell>
          <cell r="AA813" t="str">
            <v>Climate Change (Manual Capture)</v>
          </cell>
        </row>
        <row r="814">
          <cell r="A814" t="str">
            <v>M559BU_Anglo American Platinum Managed Operations</v>
          </cell>
          <cell r="B814" t="str">
            <v>M559</v>
          </cell>
          <cell r="C814" t="str">
            <v>BU_Anglo American Platinum Managed Operations</v>
          </cell>
          <cell r="D814">
            <v>2024</v>
          </cell>
          <cell r="E814" t="str">
            <v>Annual</v>
          </cell>
          <cell r="F814" t="str">
            <v>Spend on products and services for those on low incomes or previously disadvantaged</v>
          </cell>
          <cell r="H814" t="str">
            <v>CURRENCY</v>
          </cell>
          <cell r="I814" t="str">
            <v>Currency - southAfrican_rand - (ZAR)</v>
          </cell>
          <cell r="J814" t="str">
            <v>BU</v>
          </cell>
          <cell r="K814" t="str">
            <v>Anglo American Platinum Managed Operations</v>
          </cell>
          <cell r="L814" t="str">
            <v>ANTASHA VIVIERS</v>
          </cell>
          <cell r="M814" t="str">
            <v>CARL NICHOLSON</v>
          </cell>
          <cell r="N814">
            <v>45675</v>
          </cell>
          <cell r="O814">
            <v>45902</v>
          </cell>
          <cell r="P814" t="str">
            <v>Not started</v>
          </cell>
          <cell r="Q814" t="str">
            <v>{"gri":["203-2_2016.2"]}</v>
          </cell>
          <cell r="W814" t="str">
            <v>ZZ Metrics to Hide</v>
          </cell>
          <cell r="X814" t="str">
            <v>{"PGM":[]}</v>
          </cell>
          <cell r="Y814" t="str">
            <v>CONNECTED</v>
          </cell>
          <cell r="Z814" t="str">
            <v>Data Collection (PGM) (2024)</v>
          </cell>
          <cell r="AA814" t="str">
            <v>Community Development (Manual Capture)</v>
          </cell>
        </row>
        <row r="815">
          <cell r="A815" t="str">
            <v>M663BU_Anglo American Platinum Managed Operations</v>
          </cell>
          <cell r="B815" t="str">
            <v>M663</v>
          </cell>
          <cell r="C815" t="str">
            <v>BU_Anglo American Platinum Managed Operations</v>
          </cell>
          <cell r="D815">
            <v>2024</v>
          </cell>
          <cell r="E815" t="str">
            <v>Annual</v>
          </cell>
          <cell r="F815" t="str">
            <v>Wage level and living wage: Percentage of employees and non-employee workers whose wages fall below a specific living wage methodology or benchmark.</v>
          </cell>
          <cell r="H815" t="str">
            <v>PERCENT</v>
          </cell>
          <cell r="I815" t="str">
            <v>Percentage - percentage - (Percentage)</v>
          </cell>
          <cell r="J815" t="str">
            <v>BU</v>
          </cell>
          <cell r="K815" t="str">
            <v>Anglo American Platinum Managed Operations</v>
          </cell>
          <cell r="L815" t="str">
            <v>ESGINTEGRATION</v>
          </cell>
          <cell r="P815" t="str">
            <v>Not started</v>
          </cell>
          <cell r="Q815" t="str">
            <v>{}</v>
          </cell>
          <cell r="W815" t="str">
            <v>ZZ Metrics to Hide</v>
          </cell>
          <cell r="X815" t="str">
            <v>{"PGM":[]}</v>
          </cell>
          <cell r="Y815" t="str">
            <v>CONNECTED</v>
          </cell>
          <cell r="Z815" t="str">
            <v>Data Collection (PGM) (2024)</v>
          </cell>
          <cell r="AA815" t="str">
            <v>Labour Status (Manual Capture)</v>
          </cell>
        </row>
        <row r="816">
          <cell r="A816" t="str">
            <v>M120BU_Anglo American Platinum Managed Operations</v>
          </cell>
          <cell r="B816" t="str">
            <v>M120</v>
          </cell>
          <cell r="C816" t="str">
            <v>BU_Anglo American Platinum Managed Operations</v>
          </cell>
          <cell r="D816">
            <v>2024</v>
          </cell>
          <cell r="E816" t="str">
            <v>Annual</v>
          </cell>
          <cell r="F816" t="str">
            <v>GHG emissions (Mt CO2e): C02e from internally generated from fossil fuels</v>
          </cell>
          <cell r="H816" t="str">
            <v>NUMBER</v>
          </cell>
          <cell r="I816" t="str">
            <v>Million metric tons carbon dioxide equivalents (MtCO₂-e)</v>
          </cell>
          <cell r="J816" t="str">
            <v>BU</v>
          </cell>
          <cell r="K816" t="str">
            <v>Anglo American Platinum Managed Operations</v>
          </cell>
          <cell r="L816" t="str">
            <v>JACO VISSER</v>
          </cell>
          <cell r="M816" t="str">
            <v>JACO VISSER</v>
          </cell>
          <cell r="N816">
            <v>45675</v>
          </cell>
          <cell r="O816">
            <v>45902</v>
          </cell>
          <cell r="P816" t="str">
            <v>Not started</v>
          </cell>
          <cell r="Q816" t="str">
            <v>{"gri":["305-1_2016.2"]}</v>
          </cell>
          <cell r="W816" t="str">
            <v>ZZ Metrics to Hide</v>
          </cell>
          <cell r="X816" t="str">
            <v>{"PGM":[]}</v>
          </cell>
          <cell r="Y816" t="str">
            <v>CONNECTED</v>
          </cell>
          <cell r="Z816" t="str">
            <v>Data Collection (PGM) (2024)</v>
          </cell>
          <cell r="AA816" t="str">
            <v>GHG emissions (Connected Metrics 1)</v>
          </cell>
        </row>
        <row r="817">
          <cell r="A817" t="str">
            <v>M566BU_Anglo American Platinum Managed Operations</v>
          </cell>
          <cell r="B817" t="str">
            <v>M566</v>
          </cell>
          <cell r="C817" t="str">
            <v>BU_Anglo American Platinum Managed Operations</v>
          </cell>
          <cell r="D817">
            <v>2024</v>
          </cell>
          <cell r="E817" t="str">
            <v>Annual</v>
          </cell>
          <cell r="F817" t="str">
            <v>Number of suppliers/enterprises supported from defined vulnerable groups - Women and Youth Owned SMMES</v>
          </cell>
          <cell r="H817" t="str">
            <v>NUMBER</v>
          </cell>
          <cell r="I817" t="str">
            <v>Number</v>
          </cell>
          <cell r="J817" t="str">
            <v>BU</v>
          </cell>
          <cell r="K817" t="str">
            <v>Anglo American Platinum Managed Operations</v>
          </cell>
          <cell r="L817" t="str">
            <v>ANTASHA VIVIERS</v>
          </cell>
          <cell r="M817" t="str">
            <v>CARL NICHOLSON</v>
          </cell>
          <cell r="N817">
            <v>45675</v>
          </cell>
          <cell r="O817">
            <v>45902</v>
          </cell>
          <cell r="P817" t="str">
            <v>Not started</v>
          </cell>
          <cell r="Q817" t="str">
            <v>{"gri":["203-2_2016.2"]}</v>
          </cell>
          <cell r="W817" t="str">
            <v>ZZ Metrics to Hide</v>
          </cell>
          <cell r="X817" t="str">
            <v>{"PGM":[]}</v>
          </cell>
          <cell r="Y817" t="str">
            <v>CONNECTED</v>
          </cell>
          <cell r="Z817" t="str">
            <v>Data Collection (PGM) (2024)</v>
          </cell>
          <cell r="AA817" t="str">
            <v>Community Development (Manual Capture)</v>
          </cell>
        </row>
        <row r="818">
          <cell r="A818" t="str">
            <v>M119BU_Anglo American Platinum Managed Operations</v>
          </cell>
          <cell r="B818" t="str">
            <v>M119</v>
          </cell>
          <cell r="C818" t="str">
            <v>BU_Anglo American Platinum Managed Operations</v>
          </cell>
          <cell r="D818">
            <v>2024</v>
          </cell>
          <cell r="E818" t="str">
            <v>Annual</v>
          </cell>
          <cell r="F818" t="str">
            <v>GHG emissions (Mt CO2e): C02e from methane flaring</v>
          </cell>
          <cell r="H818" t="str">
            <v>NUMBER</v>
          </cell>
          <cell r="I818" t="str">
            <v>Million metric tons carbon dioxide equivalents (MtCO₂-e)</v>
          </cell>
          <cell r="J818" t="str">
            <v>BU</v>
          </cell>
          <cell r="K818" t="str">
            <v>Anglo American Platinum Managed Operations</v>
          </cell>
          <cell r="L818" t="str">
            <v>JACO VISSER</v>
          </cell>
          <cell r="M818" t="str">
            <v>JACO VISSER</v>
          </cell>
          <cell r="N818">
            <v>45675</v>
          </cell>
          <cell r="O818">
            <v>45902</v>
          </cell>
          <cell r="P818" t="str">
            <v>Not started</v>
          </cell>
          <cell r="Q818" t="str">
            <v>{"gri":["305-2_2016.2"]}</v>
          </cell>
          <cell r="W818" t="str">
            <v>ZZ Metrics to Hide</v>
          </cell>
          <cell r="X818" t="str">
            <v>{"PGM":[]}</v>
          </cell>
          <cell r="Y818" t="str">
            <v>CONNECTED</v>
          </cell>
          <cell r="Z818" t="str">
            <v>Data Collection (PGM) (2024)</v>
          </cell>
          <cell r="AA818" t="str">
            <v>GHG emissions (Connected Metrics 1)</v>
          </cell>
        </row>
        <row r="819">
          <cell r="A819" t="str">
            <v>M685BU_Anglo American Platinum Managed Operations</v>
          </cell>
          <cell r="B819" t="str">
            <v>M685</v>
          </cell>
          <cell r="C819" t="str">
            <v>BU_Anglo American Platinum Managed Operations</v>
          </cell>
          <cell r="D819">
            <v>2024</v>
          </cell>
          <cell r="E819" t="str">
            <v>Annual</v>
          </cell>
          <cell r="F819" t="str">
            <v>Total number of new hires: Total number of new hires (All Age Groups) Total</v>
          </cell>
          <cell r="H819" t="str">
            <v>NUMBER</v>
          </cell>
          <cell r="I819" t="str">
            <v>Number</v>
          </cell>
          <cell r="J819" t="str">
            <v>BU</v>
          </cell>
          <cell r="K819" t="str">
            <v>Anglo American Platinum Managed Operations</v>
          </cell>
          <cell r="L819" t="str">
            <v>WINNIE MBIZA</v>
          </cell>
          <cell r="M819" t="str">
            <v>HENK STEYN</v>
          </cell>
          <cell r="N819">
            <v>45675</v>
          </cell>
          <cell r="O819">
            <v>45902</v>
          </cell>
          <cell r="P819" t="str">
            <v>Not started</v>
          </cell>
          <cell r="Q819" t="str">
            <v>{"gri":["401-1-a_2016.2"]}</v>
          </cell>
          <cell r="W819" t="str">
            <v>ZZ Metrics to Hide</v>
          </cell>
          <cell r="X819" t="str">
            <v>{"PGM":[]}</v>
          </cell>
          <cell r="Y819" t="str">
            <v>CONNECTED</v>
          </cell>
          <cell r="Z819" t="str">
            <v>Data Collection (PGM) (2024)</v>
          </cell>
          <cell r="AA819" t="str">
            <v>Employment and wealth creation (Manual Capture)</v>
          </cell>
        </row>
        <row r="820">
          <cell r="A820" t="str">
            <v>M688BU_Anglo American Platinum Managed Operations</v>
          </cell>
          <cell r="B820" t="str">
            <v>M688</v>
          </cell>
          <cell r="C820" t="str">
            <v>BU_Anglo American Platinum Managed Operations</v>
          </cell>
          <cell r="D820">
            <v>2024</v>
          </cell>
          <cell r="E820" t="str">
            <v>Annual</v>
          </cell>
          <cell r="F820" t="str">
            <v>Total number of new hires: Total number of new hires 30-50 years</v>
          </cell>
          <cell r="H820" t="str">
            <v>NUMBER</v>
          </cell>
          <cell r="I820" t="str">
            <v>Number</v>
          </cell>
          <cell r="J820" t="str">
            <v>BU</v>
          </cell>
          <cell r="K820" t="str">
            <v>Anglo American Platinum Managed Operations</v>
          </cell>
          <cell r="L820" t="str">
            <v>FERHANA ADAM</v>
          </cell>
          <cell r="M820" t="str">
            <v>HENK STEYN</v>
          </cell>
          <cell r="N820">
            <v>45675</v>
          </cell>
          <cell r="O820">
            <v>45902</v>
          </cell>
          <cell r="P820" t="str">
            <v>Not started</v>
          </cell>
          <cell r="Q820" t="str">
            <v>{"gri":["401-1-a_2016.2"]}</v>
          </cell>
          <cell r="W820" t="str">
            <v>ZZ Metrics to Hide</v>
          </cell>
          <cell r="X820" t="str">
            <v>{"PGM":[]}</v>
          </cell>
          <cell r="Y820" t="str">
            <v>CONNECTED</v>
          </cell>
          <cell r="Z820" t="str">
            <v>Data Collection (PGM) (2024)</v>
          </cell>
          <cell r="AA820" t="str">
            <v>Employment and wealth creation (Manual Capture)</v>
          </cell>
        </row>
        <row r="821">
          <cell r="A821" t="str">
            <v>M680BU_Anglo American Platinum Managed Operations</v>
          </cell>
          <cell r="B821" t="str">
            <v>M680</v>
          </cell>
          <cell r="C821" t="str">
            <v>BU_Anglo American Platinum Managed Operations</v>
          </cell>
          <cell r="D821">
            <v>2024</v>
          </cell>
          <cell r="E821" t="str">
            <v>Annual</v>
          </cell>
          <cell r="F821" t="str">
            <v>Total number of new hires: Total number of new hires Per Occupational Level*</v>
          </cell>
          <cell r="H821" t="str">
            <v>NUMBER</v>
          </cell>
          <cell r="I821" t="str">
            <v>Number</v>
          </cell>
          <cell r="J821" t="str">
            <v>BU</v>
          </cell>
          <cell r="K821" t="str">
            <v>Anglo American Platinum Managed Operations</v>
          </cell>
          <cell r="L821" t="str">
            <v>FERHANA ADAM</v>
          </cell>
          <cell r="M821" t="str">
            <v>HENK STEYN</v>
          </cell>
          <cell r="N821">
            <v>45675</v>
          </cell>
          <cell r="O821">
            <v>45902</v>
          </cell>
          <cell r="P821" t="str">
            <v>Not started</v>
          </cell>
          <cell r="Q821" t="str">
            <v>{}</v>
          </cell>
          <cell r="W821" t="str">
            <v>ZZ Metrics to Hide</v>
          </cell>
          <cell r="X821" t="str">
            <v>{"PGM":[]}</v>
          </cell>
          <cell r="Y821" t="str">
            <v>CONNECTED</v>
          </cell>
          <cell r="Z821" t="str">
            <v>Data Collection (PGM) (2024)</v>
          </cell>
          <cell r="AA821" t="str">
            <v>Employment and wealth creation (Manual Capture)</v>
          </cell>
        </row>
        <row r="822">
          <cell r="A822" t="str">
            <v>M678BU_Anglo American Platinum Managed Operations</v>
          </cell>
          <cell r="B822" t="str">
            <v>M678</v>
          </cell>
          <cell r="C822" t="str">
            <v>BU_Anglo American Platinum Managed Operations</v>
          </cell>
          <cell r="D822">
            <v>2024</v>
          </cell>
          <cell r="E822" t="str">
            <v>Annual</v>
          </cell>
          <cell r="F822" t="str">
            <v>Total number of new hires: Total number of new hires Senior Management</v>
          </cell>
          <cell r="H822" t="str">
            <v>NUMBER</v>
          </cell>
          <cell r="I822" t="str">
            <v>Number</v>
          </cell>
          <cell r="J822" t="str">
            <v>BU</v>
          </cell>
          <cell r="K822" t="str">
            <v>Anglo American Platinum Managed Operations</v>
          </cell>
          <cell r="L822" t="str">
            <v>FERHANA ADAM</v>
          </cell>
          <cell r="M822" t="str">
            <v>HENK STEYN</v>
          </cell>
          <cell r="N822">
            <v>45675</v>
          </cell>
          <cell r="O822">
            <v>45902</v>
          </cell>
          <cell r="P822" t="str">
            <v>Not started</v>
          </cell>
          <cell r="Q822" t="str">
            <v>{"gri":["401-1-a_2016.2"]}</v>
          </cell>
          <cell r="W822" t="str">
            <v>ZZ Metrics to Hide</v>
          </cell>
          <cell r="X822" t="str">
            <v>{"PGM":[]}</v>
          </cell>
          <cell r="Y822" t="str">
            <v>CONNECTED</v>
          </cell>
          <cell r="Z822" t="str">
            <v>Data Collection (PGM) (2024)</v>
          </cell>
          <cell r="AA822" t="str">
            <v>Employment and wealth creation (Manual Capture)</v>
          </cell>
        </row>
        <row r="823">
          <cell r="A823" t="str">
            <v>M564BU_Anglo American Platinum Managed Operations</v>
          </cell>
          <cell r="B823" t="str">
            <v>M564</v>
          </cell>
          <cell r="C823" t="str">
            <v>BU_Anglo American Platinum Managed Operations</v>
          </cell>
          <cell r="D823">
            <v>2024</v>
          </cell>
          <cell r="E823" t="str">
            <v>Annual</v>
          </cell>
          <cell r="F823" t="str">
            <v>Availability of products and services for those on low incomes or previously disadvantaged</v>
          </cell>
          <cell r="H823" t="str">
            <v>TEXT</v>
          </cell>
          <cell r="J823" t="str">
            <v>BU</v>
          </cell>
          <cell r="K823" t="str">
            <v>Anglo American Platinum Managed Operations</v>
          </cell>
          <cell r="L823" t="str">
            <v>ANTASHA VIVIERS</v>
          </cell>
          <cell r="M823" t="str">
            <v>CARL NICHOLSON</v>
          </cell>
          <cell r="N823">
            <v>45675</v>
          </cell>
          <cell r="O823">
            <v>45902</v>
          </cell>
          <cell r="P823" t="str">
            <v>Not started</v>
          </cell>
          <cell r="Q823" t="str">
            <v>{"gri":["203-2_2016.2"]}</v>
          </cell>
          <cell r="W823" t="str">
            <v>ZZ Metrics to Hide</v>
          </cell>
          <cell r="X823" t="str">
            <v>{"PGM":[]}</v>
          </cell>
          <cell r="Y823" t="str">
            <v>CONNECTED</v>
          </cell>
          <cell r="Z823" t="str">
            <v>Data Collection (PGM) (2024)</v>
          </cell>
          <cell r="AA823" t="str">
            <v>Community Development (Manual Capture)</v>
          </cell>
        </row>
        <row r="824">
          <cell r="A824" t="str">
            <v>M674BU_Anglo American Platinum Managed Operations</v>
          </cell>
          <cell r="B824" t="str">
            <v>M674</v>
          </cell>
          <cell r="C824" t="str">
            <v>BU_Anglo American Platinum Managed Operations</v>
          </cell>
          <cell r="D824">
            <v>2024</v>
          </cell>
          <cell r="E824" t="str">
            <v>Annual</v>
          </cell>
          <cell r="F824" t="str">
            <v>Total number of new hires: Total number of new hires Unskilled</v>
          </cell>
          <cell r="H824" t="str">
            <v>NUMBER</v>
          </cell>
          <cell r="I824" t="str">
            <v>Number</v>
          </cell>
          <cell r="J824" t="str">
            <v>BU</v>
          </cell>
          <cell r="K824" t="str">
            <v>Anglo American Platinum Managed Operations</v>
          </cell>
          <cell r="L824" t="str">
            <v>FERHANA ADAM</v>
          </cell>
          <cell r="M824" t="str">
            <v>HENK STEYN</v>
          </cell>
          <cell r="N824">
            <v>45675</v>
          </cell>
          <cell r="O824">
            <v>45902</v>
          </cell>
          <cell r="P824" t="str">
            <v>Not started</v>
          </cell>
          <cell r="Q824" t="str">
            <v>{"gri":["401-1-a_2016.2"]}</v>
          </cell>
          <cell r="W824" t="str">
            <v>ZZ Metrics to Hide</v>
          </cell>
          <cell r="X824" t="str">
            <v>{"PGM":[]}</v>
          </cell>
          <cell r="Y824" t="str">
            <v>CONNECTED</v>
          </cell>
          <cell r="Z824" t="str">
            <v>Data Collection (PGM) (2024)</v>
          </cell>
          <cell r="AA824" t="str">
            <v>Employment and wealth creation (Manual Capture)</v>
          </cell>
        </row>
        <row r="825">
          <cell r="A825" t="str">
            <v>M557BU_Anglo American Platinum Managed Operations</v>
          </cell>
          <cell r="B825" t="str">
            <v>M557</v>
          </cell>
          <cell r="C825" t="str">
            <v>BU_Anglo American Platinum Managed Operations</v>
          </cell>
          <cell r="D825">
            <v>2024</v>
          </cell>
          <cell r="E825" t="str">
            <v>Annual</v>
          </cell>
          <cell r="F825" t="str">
            <v>Description of the extent of significant infrastructure investment and services supported</v>
          </cell>
          <cell r="H825" t="str">
            <v>TEXT</v>
          </cell>
          <cell r="J825" t="str">
            <v>BU</v>
          </cell>
          <cell r="K825" t="str">
            <v>Anglo American Platinum Managed Operations</v>
          </cell>
          <cell r="L825" t="str">
            <v>ANTASHA VIVIERS</v>
          </cell>
          <cell r="M825" t="str">
            <v>CARL NICHOLSON</v>
          </cell>
          <cell r="N825">
            <v>45675</v>
          </cell>
          <cell r="O825">
            <v>45902</v>
          </cell>
          <cell r="P825" t="str">
            <v>Not started</v>
          </cell>
          <cell r="Q825" t="str">
            <v>{}</v>
          </cell>
          <cell r="W825" t="str">
            <v>ZZ Metrics to Hide</v>
          </cell>
          <cell r="X825" t="str">
            <v>{"PGM":[]}</v>
          </cell>
          <cell r="Y825" t="str">
            <v>CONNECTED</v>
          </cell>
          <cell r="Z825" t="str">
            <v>Data Collection (PGM) (2024)</v>
          </cell>
          <cell r="AA825" t="str">
            <v>Community Development (Manual Capture)</v>
          </cell>
        </row>
        <row r="826">
          <cell r="A826" t="str">
            <v>M561BU_Anglo American Platinum Managed Operations</v>
          </cell>
          <cell r="B826" t="str">
            <v>M561</v>
          </cell>
          <cell r="C826" t="str">
            <v>BU_Anglo American Platinum Managed Operations</v>
          </cell>
          <cell r="D826">
            <v>2024</v>
          </cell>
          <cell r="E826" t="str">
            <v>Annual</v>
          </cell>
          <cell r="F826" t="str">
            <v>Spend on suppliers/enterprises supported from defined vulnerable groups</v>
          </cell>
          <cell r="H826" t="str">
            <v>CURRENCY</v>
          </cell>
          <cell r="I826" t="str">
            <v>Currency - southAfrican_rand - (ZAR)</v>
          </cell>
          <cell r="J826" t="str">
            <v>BU</v>
          </cell>
          <cell r="K826" t="str">
            <v>Anglo American Platinum Managed Operations</v>
          </cell>
          <cell r="L826" t="str">
            <v>ANTASHA VIVIERS</v>
          </cell>
          <cell r="M826" t="str">
            <v>CARL NICHOLSON</v>
          </cell>
          <cell r="N826">
            <v>45675</v>
          </cell>
          <cell r="O826">
            <v>45902</v>
          </cell>
          <cell r="P826" t="str">
            <v>Not started</v>
          </cell>
          <cell r="Q826" t="str">
            <v>{"gri":["203-2_2016.2"]}</v>
          </cell>
          <cell r="W826" t="str">
            <v>ZZ Metrics to Hide</v>
          </cell>
          <cell r="X826" t="str">
            <v>{"PGM":[]}</v>
          </cell>
          <cell r="Y826" t="str">
            <v>CONNECTED</v>
          </cell>
          <cell r="Z826" t="str">
            <v>Data Collection (PGM) (2024)</v>
          </cell>
          <cell r="AA826" t="str">
            <v>Community Development (Manual Capture)</v>
          </cell>
        </row>
        <row r="827">
          <cell r="A827" t="str">
            <v>M565BU_Anglo American Platinum Managed Operations</v>
          </cell>
          <cell r="B827" t="str">
            <v>M565</v>
          </cell>
          <cell r="C827" t="str">
            <v>BU_Anglo American Platinum Managed Operations</v>
          </cell>
          <cell r="D827">
            <v>2024</v>
          </cell>
          <cell r="E827" t="str">
            <v>Annual</v>
          </cell>
          <cell r="F827" t="str">
            <v>Nature of economic development in areas of high poverty</v>
          </cell>
          <cell r="H827" t="str">
            <v>TEXT</v>
          </cell>
          <cell r="J827" t="str">
            <v>BU</v>
          </cell>
          <cell r="K827" t="str">
            <v>Anglo American Platinum Managed Operations</v>
          </cell>
          <cell r="L827" t="str">
            <v>ANTASHA VIVIERS</v>
          </cell>
          <cell r="M827" t="str">
            <v>CARL NICHOLSON</v>
          </cell>
          <cell r="N827">
            <v>45675</v>
          </cell>
          <cell r="O827">
            <v>45902</v>
          </cell>
          <cell r="P827" t="str">
            <v>Not started</v>
          </cell>
          <cell r="Q827" t="str">
            <v>{"gri":["203-2_2016.2"]}</v>
          </cell>
          <cell r="W827" t="str">
            <v>ZZ Metrics to Hide</v>
          </cell>
          <cell r="X827" t="str">
            <v>{"PGM":[]}</v>
          </cell>
          <cell r="Y827" t="str">
            <v>CONNECTED</v>
          </cell>
          <cell r="Z827" t="str">
            <v>Data Collection (PGM) (2024)</v>
          </cell>
          <cell r="AA827" t="str">
            <v>Community Development (Manual Capture)</v>
          </cell>
        </row>
        <row r="828">
          <cell r="A828" t="str">
            <v>M563BU_Anglo American Platinum Managed Operations</v>
          </cell>
          <cell r="B828" t="str">
            <v>M563</v>
          </cell>
          <cell r="C828" t="str">
            <v>BU_Anglo American Platinum Managed Operations</v>
          </cell>
          <cell r="D828">
            <v>2024</v>
          </cell>
          <cell r="E828" t="str">
            <v>Annual</v>
          </cell>
          <cell r="F828" t="str">
            <v>Enhanced skills and knowledge in a professional community or geographic location.</v>
          </cell>
          <cell r="H828" t="str">
            <v>TEXT</v>
          </cell>
          <cell r="J828" t="str">
            <v>BU</v>
          </cell>
          <cell r="K828" t="str">
            <v>Anglo American Platinum Managed Operations</v>
          </cell>
          <cell r="L828" t="str">
            <v>ANTASHA VIVIERS</v>
          </cell>
          <cell r="M828" t="str">
            <v>CARL NICHOLSON</v>
          </cell>
          <cell r="N828">
            <v>45675</v>
          </cell>
          <cell r="O828">
            <v>45902</v>
          </cell>
          <cell r="P828" t="str">
            <v>Not started</v>
          </cell>
          <cell r="Q828" t="str">
            <v>{"gri":["203-2_2016.2"]}</v>
          </cell>
          <cell r="W828" t="str">
            <v>ZZ Metrics to Hide</v>
          </cell>
          <cell r="X828" t="str">
            <v>{"PGM":[]}</v>
          </cell>
          <cell r="Y828" t="str">
            <v>CONNECTED</v>
          </cell>
          <cell r="Z828" t="str">
            <v>Data Collection (PGM) (2024)</v>
          </cell>
          <cell r="AA828" t="str">
            <v>Community Development (Manual Capture)</v>
          </cell>
        </row>
        <row r="829">
          <cell r="A829" t="str">
            <v>M658BU_Anglo American Platinum Managed Operations</v>
          </cell>
          <cell r="B829" t="str">
            <v>M658</v>
          </cell>
          <cell r="C829" t="str">
            <v>BU_Anglo American Platinum Managed Operations</v>
          </cell>
          <cell r="D829">
            <v>2024</v>
          </cell>
          <cell r="E829" t="str">
            <v>Annual</v>
          </cell>
          <cell r="F829" t="str">
            <v>Freedom of Association and Collective Bargaining: An explanation of the due diligence assessment performed on suppliers for which the right to freedom of association and collective bargaining is at risk including measures taken by the organisation to address these risks.</v>
          </cell>
          <cell r="H829" t="str">
            <v>TEXT</v>
          </cell>
          <cell r="J829" t="str">
            <v>BU</v>
          </cell>
          <cell r="K829" t="str">
            <v>Anglo American Platinum Managed Operations</v>
          </cell>
          <cell r="L829" t="str">
            <v>ESGINTEGRATION</v>
          </cell>
          <cell r="P829" t="str">
            <v>Not started</v>
          </cell>
          <cell r="Q829" t="str">
            <v>{}</v>
          </cell>
          <cell r="W829" t="str">
            <v>ZZ Metrics to Hide</v>
          </cell>
          <cell r="X829" t="str">
            <v>{"PGM":[]}</v>
          </cell>
          <cell r="Y829" t="str">
            <v>CONNECTED</v>
          </cell>
          <cell r="Z829" t="str">
            <v>Data Collection (PGM) (2024)</v>
          </cell>
          <cell r="AA829" t="str">
            <v>Labour Status (Manual Capture)</v>
          </cell>
        </row>
        <row r="830">
          <cell r="A830" t="str">
            <v>M698BU_Anglo American Platinum Managed Operations</v>
          </cell>
          <cell r="B830" t="str">
            <v>M698</v>
          </cell>
          <cell r="C830" t="str">
            <v>BU_Anglo American Platinum Managed Operations</v>
          </cell>
          <cell r="D830">
            <v>2024</v>
          </cell>
          <cell r="E830" t="str">
            <v>Annual</v>
          </cell>
          <cell r="F830" t="str">
            <v>New employee hires: New employee hires - Africa</v>
          </cell>
          <cell r="H830" t="str">
            <v>NUMBER</v>
          </cell>
          <cell r="I830" t="str">
            <v>Number</v>
          </cell>
          <cell r="J830" t="str">
            <v>BU</v>
          </cell>
          <cell r="K830" t="str">
            <v>Anglo American Platinum Managed Operations</v>
          </cell>
          <cell r="L830" t="str">
            <v>FERHANA ADAM</v>
          </cell>
          <cell r="M830" t="str">
            <v>HENK STEYN</v>
          </cell>
          <cell r="N830">
            <v>45675</v>
          </cell>
          <cell r="O830">
            <v>45902</v>
          </cell>
          <cell r="P830" t="str">
            <v>Not started</v>
          </cell>
          <cell r="Q830" t="str">
            <v>{}</v>
          </cell>
          <cell r="W830" t="str">
            <v>ZZ Metrics to Hide</v>
          </cell>
          <cell r="X830" t="str">
            <v>{"PGM":[]}</v>
          </cell>
          <cell r="Y830" t="str">
            <v>CONNECTED</v>
          </cell>
          <cell r="Z830" t="str">
            <v>Data Collection (PGM) (2024)</v>
          </cell>
          <cell r="AA830" t="str">
            <v>Employment and wealth creation (Manual Capture)</v>
          </cell>
        </row>
        <row r="831">
          <cell r="A831" t="str">
            <v>M153BU_Anglo American Platinum Managed Operations</v>
          </cell>
          <cell r="B831" t="str">
            <v>M153</v>
          </cell>
          <cell r="C831" t="str">
            <v>BU_Anglo American Platinum Managed Operations</v>
          </cell>
          <cell r="D831">
            <v>2024</v>
          </cell>
          <cell r="E831" t="str">
            <v>Annual</v>
          </cell>
          <cell r="F831" t="str">
            <v>Number of engagements undertaken with affected parties</v>
          </cell>
          <cell r="H831" t="str">
            <v>NUMBER</v>
          </cell>
          <cell r="I831" t="str">
            <v>Number</v>
          </cell>
          <cell r="J831" t="str">
            <v>BU</v>
          </cell>
          <cell r="K831" t="str">
            <v>Anglo American Platinum Managed Operations</v>
          </cell>
          <cell r="L831" t="str">
            <v>HERMANUS PRINSLOO</v>
          </cell>
          <cell r="M831" t="str">
            <v>HERMANUS PRINSLOO</v>
          </cell>
          <cell r="N831">
            <v>45675</v>
          </cell>
          <cell r="O831">
            <v>45902</v>
          </cell>
          <cell r="P831" t="str">
            <v>Not started</v>
          </cell>
          <cell r="Q831" t="str">
            <v>{}</v>
          </cell>
          <cell r="W831" t="str">
            <v>ZZ Metrics to Hide</v>
          </cell>
          <cell r="X831" t="str">
            <v>{"PGM":[]}</v>
          </cell>
          <cell r="Y831" t="str">
            <v>CONNECTED</v>
          </cell>
          <cell r="Z831" t="str">
            <v>Data Collection (PGM) (2024)</v>
          </cell>
          <cell r="AA831" t="str">
            <v>Climate Change (Manual Capture)</v>
          </cell>
        </row>
        <row r="832">
          <cell r="A832" t="str">
            <v>M567BU_Anglo American Platinum Managed Operations</v>
          </cell>
          <cell r="B832" t="str">
            <v>M567</v>
          </cell>
          <cell r="C832" t="str">
            <v>BU_Anglo American Platinum Managed Operations</v>
          </cell>
          <cell r="D832">
            <v>2024</v>
          </cell>
          <cell r="E832" t="str">
            <v>Annual</v>
          </cell>
          <cell r="F832" t="str">
            <v>Number of jobs supported in supply or distribution chain</v>
          </cell>
          <cell r="H832" t="str">
            <v>NUMBER</v>
          </cell>
          <cell r="I832" t="str">
            <v>Number</v>
          </cell>
          <cell r="J832" t="str">
            <v>BU</v>
          </cell>
          <cell r="K832" t="str">
            <v>Anglo American Platinum Managed Operations</v>
          </cell>
          <cell r="L832" t="str">
            <v>ANTASHA VIVIERS</v>
          </cell>
          <cell r="M832" t="str">
            <v>CARL NICHOLSON</v>
          </cell>
          <cell r="N832">
            <v>45675</v>
          </cell>
          <cell r="O832">
            <v>45902</v>
          </cell>
          <cell r="P832" t="str">
            <v>Not started</v>
          </cell>
          <cell r="Q832" t="str">
            <v>{"gri":["203-2_2016.2"]}</v>
          </cell>
          <cell r="W832" t="str">
            <v>ZZ Metrics to Hide</v>
          </cell>
          <cell r="X832" t="str">
            <v>{"PGM":[]}</v>
          </cell>
          <cell r="Y832" t="str">
            <v>CONNECTED</v>
          </cell>
          <cell r="Z832" t="str">
            <v>Data Collection (PGM) (2024)</v>
          </cell>
          <cell r="AA832" t="str">
            <v>Community Development (Manual Capture)</v>
          </cell>
        </row>
        <row r="833">
          <cell r="A833" t="str">
            <v>M679BU_Anglo American Platinum Managed Operations</v>
          </cell>
          <cell r="B833" t="str">
            <v>M679</v>
          </cell>
          <cell r="C833" t="str">
            <v>BU_Anglo American Platinum Managed Operations</v>
          </cell>
          <cell r="D833">
            <v>2024</v>
          </cell>
          <cell r="E833" t="str">
            <v>Annual</v>
          </cell>
          <cell r="F833" t="str">
            <v>Total number of new hires: Total number of new hires Top Management</v>
          </cell>
          <cell r="H833" t="str">
            <v>NUMBER</v>
          </cell>
          <cell r="I833" t="str">
            <v>Number</v>
          </cell>
          <cell r="J833" t="str">
            <v>BU</v>
          </cell>
          <cell r="K833" t="str">
            <v>Anglo American Platinum Managed Operations</v>
          </cell>
          <cell r="L833" t="str">
            <v>FERHANA ADAM</v>
          </cell>
          <cell r="M833" t="str">
            <v>HENK STEYN</v>
          </cell>
          <cell r="N833">
            <v>45675</v>
          </cell>
          <cell r="O833">
            <v>45902</v>
          </cell>
          <cell r="P833" t="str">
            <v>Not started</v>
          </cell>
          <cell r="Q833" t="str">
            <v>{"gri":["401-1-a_2016.2"]}</v>
          </cell>
          <cell r="W833" t="str">
            <v>ZZ Metrics to Hide</v>
          </cell>
          <cell r="X833" t="str">
            <v>{"PGM":[]}</v>
          </cell>
          <cell r="Y833" t="str">
            <v>CONNECTED</v>
          </cell>
          <cell r="Z833" t="str">
            <v>Data Collection (PGM) (2024)</v>
          </cell>
          <cell r="AA833" t="str">
            <v>Employment and wealth creation (Manual Capture)</v>
          </cell>
        </row>
        <row r="834">
          <cell r="A834" t="str">
            <v>M673BU_Anglo American Platinum Managed Operations</v>
          </cell>
          <cell r="B834" t="str">
            <v>M673</v>
          </cell>
          <cell r="C834" t="str">
            <v>BU_Anglo American Platinum Managed Operations</v>
          </cell>
          <cell r="D834">
            <v>2024</v>
          </cell>
          <cell r="E834" t="str">
            <v>Annual</v>
          </cell>
          <cell r="F834" t="str">
            <v>Total number of new hires: Total number of new hires Total</v>
          </cell>
          <cell r="H834" t="str">
            <v>NUMBER</v>
          </cell>
          <cell r="I834" t="str">
            <v>Number</v>
          </cell>
          <cell r="J834" t="str">
            <v>BU</v>
          </cell>
          <cell r="K834" t="str">
            <v>Anglo American Platinum Managed Operations</v>
          </cell>
          <cell r="L834" t="str">
            <v>FERHANA ADAM</v>
          </cell>
          <cell r="M834" t="str">
            <v>HENK STEYN</v>
          </cell>
          <cell r="N834">
            <v>45675</v>
          </cell>
          <cell r="O834">
            <v>45902</v>
          </cell>
          <cell r="P834" t="str">
            <v>Not started</v>
          </cell>
          <cell r="Q834" t="str">
            <v>{"gri":["401-1-a_2016.2"]}</v>
          </cell>
          <cell r="W834" t="str">
            <v>ZZ Metrics to Hide</v>
          </cell>
          <cell r="X834" t="str">
            <v>{"PGM":[]}</v>
          </cell>
          <cell r="Y834" t="str">
            <v>CONNECTED</v>
          </cell>
          <cell r="Z834" t="str">
            <v>Data Collection (PGM) (2024)</v>
          </cell>
          <cell r="AA834" t="str">
            <v>Employment and wealth creation (Manual Capture)</v>
          </cell>
        </row>
        <row r="835">
          <cell r="A835" t="str">
            <v>M152BU_Anglo American Platinum Managed Operations</v>
          </cell>
          <cell r="B835" t="str">
            <v>M152</v>
          </cell>
          <cell r="C835" t="str">
            <v>BU_Anglo American Platinum Managed Operations</v>
          </cell>
          <cell r="D835">
            <v>2024</v>
          </cell>
          <cell r="E835" t="str">
            <v>Annual</v>
          </cell>
          <cell r="F835" t="str">
            <v>Nature of climate-related lobbying activities, and those of relevant associations and membership groups, and their alignment with the objectives of the Paris Agreement and Glasgow Climate Pact.</v>
          </cell>
          <cell r="H835" t="str">
            <v>TEXT</v>
          </cell>
          <cell r="J835" t="str">
            <v>BU</v>
          </cell>
          <cell r="K835" t="str">
            <v>Anglo American Platinum Managed Operations</v>
          </cell>
          <cell r="L835" t="str">
            <v>HERMANUS PRINSLOO</v>
          </cell>
          <cell r="M835" t="str">
            <v>HERMANUS PRINSLOO</v>
          </cell>
          <cell r="N835">
            <v>45675</v>
          </cell>
          <cell r="O835">
            <v>45902</v>
          </cell>
          <cell r="P835" t="str">
            <v>Not started</v>
          </cell>
          <cell r="Q835" t="str">
            <v>{}</v>
          </cell>
          <cell r="W835" t="str">
            <v>ZZ Metrics to Hide</v>
          </cell>
          <cell r="X835" t="str">
            <v>{"PGM":[]}</v>
          </cell>
          <cell r="Y835" t="str">
            <v>CONNECTED</v>
          </cell>
          <cell r="Z835" t="str">
            <v>Data Collection (PGM) (2024)</v>
          </cell>
          <cell r="AA835" t="str">
            <v>Climate Change (Manual Capture)</v>
          </cell>
        </row>
        <row r="836">
          <cell r="A836" t="str">
            <v>M687BU_Anglo American Platinum Managed Operations</v>
          </cell>
          <cell r="B836" t="str">
            <v>M687</v>
          </cell>
          <cell r="C836" t="str">
            <v>BU_Anglo American Platinum Managed Operations</v>
          </cell>
          <cell r="D836">
            <v>2024</v>
          </cell>
          <cell r="E836" t="str">
            <v>Annual</v>
          </cell>
          <cell r="F836" t="str">
            <v>Total number of new hires: Total number of new hires Below 30 years</v>
          </cell>
          <cell r="H836" t="str">
            <v>NUMBER</v>
          </cell>
          <cell r="I836" t="str">
            <v>Number</v>
          </cell>
          <cell r="J836" t="str">
            <v>BU</v>
          </cell>
          <cell r="K836" t="str">
            <v>Anglo American Platinum Managed Operations</v>
          </cell>
          <cell r="L836" t="str">
            <v>FERHANA ADAM</v>
          </cell>
          <cell r="M836" t="str">
            <v>HENK STEYN</v>
          </cell>
          <cell r="N836">
            <v>45675</v>
          </cell>
          <cell r="O836">
            <v>45902</v>
          </cell>
          <cell r="P836" t="str">
            <v>Not started</v>
          </cell>
          <cell r="Q836" t="str">
            <v>{"gri":["401-1-a_2016.2"]}</v>
          </cell>
          <cell r="W836" t="str">
            <v>ZZ Metrics to Hide</v>
          </cell>
          <cell r="X836" t="str">
            <v>{"PGM":[]}</v>
          </cell>
          <cell r="Y836" t="str">
            <v>CONNECTED</v>
          </cell>
          <cell r="Z836" t="str">
            <v>Data Collection (PGM) (2024)</v>
          </cell>
          <cell r="AA836" t="str">
            <v>Employment and wealth creation (Manual Capture)</v>
          </cell>
        </row>
        <row r="837">
          <cell r="A837" t="str">
            <v>M689BU_Anglo American Platinum Managed Operations</v>
          </cell>
          <cell r="B837" t="str">
            <v>M689</v>
          </cell>
          <cell r="C837" t="str">
            <v>BU_Anglo American Platinum Managed Operations</v>
          </cell>
          <cell r="D837">
            <v>2024</v>
          </cell>
          <cell r="E837" t="str">
            <v>Annual</v>
          </cell>
          <cell r="F837" t="str">
            <v>Workforce breakdown: Workforce breakdown Share of women in STEM-related positions (as % of total STEM positions)</v>
          </cell>
          <cell r="H837" t="str">
            <v>NUMBER</v>
          </cell>
          <cell r="I837" t="str">
            <v>Number</v>
          </cell>
          <cell r="J837" t="str">
            <v>BU</v>
          </cell>
          <cell r="K837" t="str">
            <v>Anglo American Platinum Managed Operations</v>
          </cell>
          <cell r="L837" t="str">
            <v>FERHANA ADAM</v>
          </cell>
          <cell r="M837" t="str">
            <v>HENK STEYN</v>
          </cell>
          <cell r="N837">
            <v>45675</v>
          </cell>
          <cell r="O837">
            <v>45902</v>
          </cell>
          <cell r="P837" t="str">
            <v>Not started</v>
          </cell>
          <cell r="Q837" t="str">
            <v>{}</v>
          </cell>
          <cell r="W837" t="str">
            <v>ZZ Metrics to Hide</v>
          </cell>
          <cell r="X837" t="str">
            <v>{"PGM":[]}</v>
          </cell>
          <cell r="Y837" t="str">
            <v>CONNECTED</v>
          </cell>
          <cell r="Z837" t="str">
            <v>Data Collection (PGM) (2024)</v>
          </cell>
          <cell r="AA837" t="str">
            <v>Employment and wealth creation (Manual Capture)</v>
          </cell>
        </row>
        <row r="838">
          <cell r="A838" t="str">
            <v>M660BU_Anglo American Platinum Managed Operations</v>
          </cell>
          <cell r="B838" t="str">
            <v>M660</v>
          </cell>
          <cell r="C838" t="str">
            <v>BU_Anglo American Platinum Managed Operations</v>
          </cell>
          <cell r="D838">
            <v>2024</v>
          </cell>
          <cell r="E838" t="str">
            <v>Annual</v>
          </cell>
          <cell r="F838" t="str">
            <v>Disclose the extent of major work stoppages (including both strikes and lockouts) due to disputes between the undertaking and its workforce, including the and for each: number of workers involved; length in days of stoppage, reasons, and steps taken to resolve each dispute.</v>
          </cell>
          <cell r="H838" t="str">
            <v>NUMBER</v>
          </cell>
          <cell r="I838" t="str">
            <v>Number</v>
          </cell>
          <cell r="J838" t="str">
            <v>BU</v>
          </cell>
          <cell r="K838" t="str">
            <v>Anglo American Platinum Managed Operations</v>
          </cell>
          <cell r="L838" t="str">
            <v>ESGINTEGRATION</v>
          </cell>
          <cell r="P838" t="str">
            <v>Not started</v>
          </cell>
          <cell r="Q838" t="str">
            <v>{}</v>
          </cell>
          <cell r="W838" t="str">
            <v>ZZ Metrics to Hide</v>
          </cell>
          <cell r="X838" t="str">
            <v>{"PGM":[]}</v>
          </cell>
          <cell r="Y838" t="str">
            <v>CONNECTED</v>
          </cell>
          <cell r="Z838" t="str">
            <v>Data Collection (PGM) (2024)</v>
          </cell>
          <cell r="AA838" t="str">
            <v>Labour Status (Manual Capture)</v>
          </cell>
        </row>
        <row r="839">
          <cell r="A839" t="str">
            <v>M699BU_Anglo American Platinum Managed Operations</v>
          </cell>
          <cell r="B839" t="str">
            <v>M699</v>
          </cell>
          <cell r="C839" t="str">
            <v>BU_Anglo American Platinum Managed Operations</v>
          </cell>
          <cell r="D839">
            <v>2024</v>
          </cell>
          <cell r="E839" t="str">
            <v>Annual</v>
          </cell>
          <cell r="F839" t="str">
            <v>New employee hires: New employee hires - Total Group</v>
          </cell>
          <cell r="H839" t="str">
            <v>NUMBER</v>
          </cell>
          <cell r="I839" t="str">
            <v>Number</v>
          </cell>
          <cell r="J839" t="str">
            <v>BU</v>
          </cell>
          <cell r="K839" t="str">
            <v>Anglo American Platinum Managed Operations</v>
          </cell>
          <cell r="L839" t="str">
            <v>FERHANA ADAM</v>
          </cell>
          <cell r="M839" t="str">
            <v>HENK STEYN</v>
          </cell>
          <cell r="N839">
            <v>45675</v>
          </cell>
          <cell r="O839">
            <v>45902</v>
          </cell>
          <cell r="P839" t="str">
            <v>Not started</v>
          </cell>
          <cell r="Q839" t="str">
            <v>{}</v>
          </cell>
          <cell r="W839" t="str">
            <v>ZZ Metrics to Hide</v>
          </cell>
          <cell r="X839" t="str">
            <v>{"PGM":[]}</v>
          </cell>
          <cell r="Y839" t="str">
            <v>CONNECTED</v>
          </cell>
          <cell r="Z839" t="str">
            <v>Data Collection (PGM) (2024)</v>
          </cell>
          <cell r="AA839" t="str">
            <v>Employment and wealth creation (Manual Capture)</v>
          </cell>
        </row>
        <row r="840">
          <cell r="A840" t="str">
            <v>M681BU_Anglo American Platinum Managed Operations</v>
          </cell>
          <cell r="B840" t="str">
            <v>M681</v>
          </cell>
          <cell r="C840" t="str">
            <v>BU_Anglo American Platinum Managed Operations</v>
          </cell>
          <cell r="D840">
            <v>2024</v>
          </cell>
          <cell r="E840" t="str">
            <v>Annual</v>
          </cell>
          <cell r="F840" t="str">
            <v>Total number of new hires: Total number of new hires (All Genders) Total</v>
          </cell>
          <cell r="H840" t="str">
            <v>NUMBER</v>
          </cell>
          <cell r="I840" t="str">
            <v>Number</v>
          </cell>
          <cell r="J840" t="str">
            <v>BU</v>
          </cell>
          <cell r="K840" t="str">
            <v>Anglo American Platinum Managed Operations</v>
          </cell>
          <cell r="L840" t="str">
            <v>FERHANA ADAM</v>
          </cell>
          <cell r="M840" t="str">
            <v>HENK STEYN</v>
          </cell>
          <cell r="N840">
            <v>45675</v>
          </cell>
          <cell r="O840">
            <v>45902</v>
          </cell>
          <cell r="P840" t="str">
            <v>Not started</v>
          </cell>
          <cell r="Q840" t="str">
            <v>{"gri":["401-1-a_2016.2"]}</v>
          </cell>
          <cell r="W840" t="str">
            <v>ZZ Metrics to Hide</v>
          </cell>
          <cell r="X840" t="str">
            <v>{"PGM":[]}</v>
          </cell>
          <cell r="Y840" t="str">
            <v>CONNECTED</v>
          </cell>
          <cell r="Z840" t="str">
            <v>Data Collection (PGM) (2024)</v>
          </cell>
          <cell r="AA840" t="str">
            <v>Employment and wealth creation (Manual Capture)</v>
          </cell>
        </row>
        <row r="841">
          <cell r="A841" t="str">
            <v>M677BU_Anglo American Platinum Managed Operations</v>
          </cell>
          <cell r="B841" t="str">
            <v>M677</v>
          </cell>
          <cell r="C841" t="str">
            <v>BU_Anglo American Platinum Managed Operations</v>
          </cell>
          <cell r="D841">
            <v>2024</v>
          </cell>
          <cell r="E841" t="str">
            <v>Annual</v>
          </cell>
          <cell r="F841" t="str">
            <v>Total number of new hires: Total number of new hires Middle Management</v>
          </cell>
          <cell r="H841" t="str">
            <v>NUMBER</v>
          </cell>
          <cell r="I841" t="str">
            <v>Number</v>
          </cell>
          <cell r="J841" t="str">
            <v>BU</v>
          </cell>
          <cell r="K841" t="str">
            <v>Anglo American Platinum Managed Operations</v>
          </cell>
          <cell r="L841" t="str">
            <v>FERHANA ADAM</v>
          </cell>
          <cell r="M841" t="str">
            <v>HENK STEYN</v>
          </cell>
          <cell r="N841">
            <v>45675</v>
          </cell>
          <cell r="O841">
            <v>45902</v>
          </cell>
          <cell r="P841" t="str">
            <v>Not started</v>
          </cell>
          <cell r="Q841" t="str">
            <v>{"gri":["401-1-a_2016.2"]}</v>
          </cell>
          <cell r="W841" t="str">
            <v>ZZ Metrics to Hide</v>
          </cell>
          <cell r="X841" t="str">
            <v>{"PGM":[]}</v>
          </cell>
          <cell r="Y841" t="str">
            <v>CONNECTED</v>
          </cell>
          <cell r="Z841" t="str">
            <v>Data Collection (PGM) (2024)</v>
          </cell>
          <cell r="AA841" t="str">
            <v>Employment and wealth creation (Manual Capture)</v>
          </cell>
        </row>
        <row r="842">
          <cell r="A842" t="str">
            <v>M76BU_Anglo American Platinum Managed Operations</v>
          </cell>
          <cell r="B842" t="str">
            <v>M76</v>
          </cell>
          <cell r="C842" t="str">
            <v>BU_Anglo American Platinum Managed Operations</v>
          </cell>
          <cell r="D842">
            <v>2024</v>
          </cell>
          <cell r="E842" t="str">
            <v>Annual</v>
          </cell>
          <cell r="F842" t="str">
            <v>Non-Greenhouse Gas Emissions: ODCs remaining in use</v>
          </cell>
          <cell r="H842" t="str">
            <v>NUMBER</v>
          </cell>
          <cell r="I842" t="str">
            <v>Metric tons (t)</v>
          </cell>
          <cell r="J842" t="str">
            <v>BU</v>
          </cell>
          <cell r="K842" t="str">
            <v>Anglo American Platinum Managed Operations</v>
          </cell>
          <cell r="L842" t="str">
            <v>DUSTIN VANHELSDINGEN</v>
          </cell>
          <cell r="M842" t="str">
            <v>PIERRE PRINSLOO</v>
          </cell>
          <cell r="N842">
            <v>45675</v>
          </cell>
          <cell r="O842">
            <v>45902</v>
          </cell>
          <cell r="P842" t="str">
            <v>Not started</v>
          </cell>
          <cell r="Q842" t="str">
            <v>{}</v>
          </cell>
          <cell r="W842" t="str">
            <v>ZZ Metrics to Hide</v>
          </cell>
          <cell r="X842" t="str">
            <v>{"PGM":[]}</v>
          </cell>
          <cell r="Y842" t="str">
            <v>CONNECTED</v>
          </cell>
          <cell r="Z842" t="str">
            <v>Data Collection (PGM) (2024)</v>
          </cell>
          <cell r="AA842" t="str">
            <v>Non-greenhouse Gas Emmissions (Connected Metrics)</v>
          </cell>
        </row>
        <row r="843">
          <cell r="A843" t="str">
            <v>M560BU_Anglo American Platinum Managed Operations</v>
          </cell>
          <cell r="B843" t="str">
            <v>M560</v>
          </cell>
          <cell r="C843" t="str">
            <v>BU_Anglo American Platinum Managed Operations</v>
          </cell>
          <cell r="D843">
            <v>2024</v>
          </cell>
          <cell r="E843" t="str">
            <v>Annual</v>
          </cell>
          <cell r="F843" t="str">
            <v>Spend on economic development in areas of high poverty</v>
          </cell>
          <cell r="H843" t="str">
            <v>CURRENCY</v>
          </cell>
          <cell r="I843" t="str">
            <v>Currency - southAfrican_rand - (ZAR)</v>
          </cell>
          <cell r="J843" t="str">
            <v>BU</v>
          </cell>
          <cell r="K843" t="str">
            <v>Anglo American Platinum Managed Operations</v>
          </cell>
          <cell r="L843" t="str">
            <v>ANTASHA VIVIERS</v>
          </cell>
          <cell r="M843" t="str">
            <v>CARL NICHOLSON</v>
          </cell>
          <cell r="N843">
            <v>45675</v>
          </cell>
          <cell r="O843">
            <v>45902</v>
          </cell>
          <cell r="P843" t="str">
            <v>Not started</v>
          </cell>
          <cell r="Q843" t="str">
            <v>{"gri":["203-2_2016.2"]}</v>
          </cell>
          <cell r="W843" t="str">
            <v>ZZ Metrics to Hide</v>
          </cell>
          <cell r="X843" t="str">
            <v>{"PGM":[]}</v>
          </cell>
          <cell r="Y843" t="str">
            <v>CONNECTED</v>
          </cell>
          <cell r="Z843" t="str">
            <v>Data Collection (PGM) (2024)</v>
          </cell>
          <cell r="AA843" t="str">
            <v>Community Development (Manual Capture)</v>
          </cell>
        </row>
        <row r="844">
          <cell r="A844" t="str">
            <v>M77BU_Anglo American Platinum Managed Operations</v>
          </cell>
          <cell r="B844" t="str">
            <v>M77</v>
          </cell>
          <cell r="C844" t="str">
            <v>BU_Anglo American Platinum Managed Operations</v>
          </cell>
          <cell r="D844">
            <v>2024</v>
          </cell>
          <cell r="E844" t="str">
            <v>Annual</v>
          </cell>
          <cell r="F844" t="str">
            <v>Non-Greenhouse Gas Emissions: ODCs vented/ released to the atmosphere</v>
          </cell>
          <cell r="H844" t="str">
            <v>NUMBER</v>
          </cell>
          <cell r="I844" t="str">
            <v>Metric tons (t)</v>
          </cell>
          <cell r="J844" t="str">
            <v>BU</v>
          </cell>
          <cell r="K844" t="str">
            <v>Anglo American Platinum Managed Operations</v>
          </cell>
          <cell r="L844" t="str">
            <v>DUSTIN VANHELSDINGEN</v>
          </cell>
          <cell r="M844" t="str">
            <v>PIERRE PRINSLOO</v>
          </cell>
          <cell r="N844">
            <v>45675</v>
          </cell>
          <cell r="O844">
            <v>45902</v>
          </cell>
          <cell r="P844" t="str">
            <v>Not started</v>
          </cell>
          <cell r="Q844" t="str">
            <v>{"gri":["305-7-a-vii_2016.2"]}</v>
          </cell>
          <cell r="W844" t="str">
            <v>ZZ Metrics to Hide</v>
          </cell>
          <cell r="X844" t="str">
            <v>{"PGM":[]}</v>
          </cell>
          <cell r="Y844" t="str">
            <v>CONNECTED</v>
          </cell>
          <cell r="Z844" t="str">
            <v>Data Collection (PGM) (2024)</v>
          </cell>
          <cell r="AA844" t="str">
            <v>Non-greenhouse Gas Emmissions (Connected Metrics)</v>
          </cell>
        </row>
        <row r="845">
          <cell r="A845" t="str">
            <v>M558BU_Anglo American Platinum Managed Operations</v>
          </cell>
          <cell r="B845" t="str">
            <v>M558</v>
          </cell>
          <cell r="C845" t="str">
            <v>BU_Anglo American Platinum Managed Operations</v>
          </cell>
          <cell r="D845">
            <v>2024</v>
          </cell>
          <cell r="E845" t="str">
            <v>Annual</v>
          </cell>
          <cell r="F845" t="str">
            <v>Percentage of the procurement budget used for significant locations of operation that is spent on local suppliers, noting the organisation's definitions of 'local' and for 'significant locations of operation'.</v>
          </cell>
          <cell r="H845" t="str">
            <v>PERCENT</v>
          </cell>
          <cell r="I845" t="str">
            <v>Percentage - percentage - (Percentage)</v>
          </cell>
          <cell r="J845" t="str">
            <v>BU</v>
          </cell>
          <cell r="K845" t="str">
            <v>Anglo American Platinum Managed Operations</v>
          </cell>
          <cell r="L845" t="str">
            <v>ANTASHA VIVIERS</v>
          </cell>
          <cell r="M845" t="str">
            <v>CARL NICHOLSON</v>
          </cell>
          <cell r="N845">
            <v>45675</v>
          </cell>
          <cell r="O845">
            <v>45902</v>
          </cell>
          <cell r="P845" t="str">
            <v>Not started</v>
          </cell>
          <cell r="Q845" t="str">
            <v>{}</v>
          </cell>
          <cell r="W845" t="str">
            <v>ZZ Metrics to Hide</v>
          </cell>
          <cell r="X845" t="str">
            <v>{"PGM":[]}</v>
          </cell>
          <cell r="Y845" t="str">
            <v>CONNECTED</v>
          </cell>
          <cell r="Z845" t="str">
            <v>Data Collection (PGM) (2024)</v>
          </cell>
          <cell r="AA845" t="str">
            <v>Community Development (Manual Capture)</v>
          </cell>
        </row>
        <row r="846">
          <cell r="A846" t="str">
            <v>M686BU_Anglo American Platinum Managed Operations</v>
          </cell>
          <cell r="B846" t="str">
            <v>M686</v>
          </cell>
          <cell r="C846" t="str">
            <v>BU_Anglo American Platinum Managed Operations</v>
          </cell>
          <cell r="D846">
            <v>2024</v>
          </cell>
          <cell r="E846" t="str">
            <v>Annual</v>
          </cell>
          <cell r="F846" t="str">
            <v>Total number of new hires: Total number of new hires More than 50 years</v>
          </cell>
          <cell r="H846" t="str">
            <v>NUMBER</v>
          </cell>
          <cell r="I846" t="str">
            <v>Number</v>
          </cell>
          <cell r="J846" t="str">
            <v>BU</v>
          </cell>
          <cell r="K846" t="str">
            <v>Anglo American Platinum Managed Operations</v>
          </cell>
          <cell r="L846" t="str">
            <v>FERHANA ADAM</v>
          </cell>
          <cell r="M846" t="str">
            <v>HENK STEYN</v>
          </cell>
          <cell r="N846">
            <v>45675</v>
          </cell>
          <cell r="O846">
            <v>45902</v>
          </cell>
          <cell r="P846" t="str">
            <v>Not started</v>
          </cell>
          <cell r="Q846" t="str">
            <v>{"gri":["401-1-a_2016.2"]}</v>
          </cell>
          <cell r="W846" t="str">
            <v>ZZ Metrics to Hide</v>
          </cell>
          <cell r="X846" t="str">
            <v>{"PGM":[]}</v>
          </cell>
          <cell r="Y846" t="str">
            <v>CONNECTED</v>
          </cell>
          <cell r="Z846" t="str">
            <v>Data Collection (PGM) (2024)</v>
          </cell>
          <cell r="AA846" t="str">
            <v>Employment and wealth creation (Manual Capture)</v>
          </cell>
        </row>
        <row r="847">
          <cell r="A847" t="str">
            <v>M659BU_Anglo American Platinum Managed Operations</v>
          </cell>
          <cell r="B847" t="str">
            <v>M659</v>
          </cell>
          <cell r="C847" t="str">
            <v>BU_Anglo American Platinum Managed Operations</v>
          </cell>
          <cell r="D847">
            <v>2024</v>
          </cell>
          <cell r="E847" t="str">
            <v>Annual</v>
          </cell>
          <cell r="F847" t="str">
            <v>Freedom of Association and Collective Bargaining: Number of major work stoppages,</v>
          </cell>
          <cell r="H847" t="str">
            <v>TEXT</v>
          </cell>
          <cell r="J847" t="str">
            <v>BU</v>
          </cell>
          <cell r="K847" t="str">
            <v>Anglo American Platinum Managed Operations</v>
          </cell>
          <cell r="L847" t="str">
            <v>ESGINTEGRATION</v>
          </cell>
          <cell r="P847" t="str">
            <v>Not started</v>
          </cell>
          <cell r="Q847" t="str">
            <v>{}</v>
          </cell>
          <cell r="W847" t="str">
            <v>ZZ Metrics to Hide</v>
          </cell>
          <cell r="X847" t="str">
            <v>{"PGM":[]}</v>
          </cell>
          <cell r="Y847" t="str">
            <v>CONNECTED</v>
          </cell>
          <cell r="Z847" t="str">
            <v>Data Collection (PGM) (2024)</v>
          </cell>
          <cell r="AA847" t="str">
            <v>Labour Status (Manual Capture)</v>
          </cell>
        </row>
        <row r="848">
          <cell r="A848" t="str">
            <v>M665BU_Anglo American Platinum Managed Operations</v>
          </cell>
          <cell r="B848" t="str">
            <v>M665</v>
          </cell>
          <cell r="C848" t="str">
            <v>BU_Anglo American Platinum Managed Operations</v>
          </cell>
          <cell r="D848">
            <v>2024</v>
          </cell>
          <cell r="E848" t="str">
            <v>Annual</v>
          </cell>
          <cell r="F848" t="str">
            <v>When a significant proportion of employees are compensated based on wages subject to minimum wage rules, report the relevant ratio of the standard entry level wage by race and gender compared to the applicable legislated minimum wage for the sector</v>
          </cell>
          <cell r="H848" t="str">
            <v>PERCENT</v>
          </cell>
          <cell r="I848" t="str">
            <v>Percentage - percentage - (Percentage)</v>
          </cell>
          <cell r="J848" t="str">
            <v>BU</v>
          </cell>
          <cell r="K848" t="str">
            <v>Anglo American Platinum Managed Operations</v>
          </cell>
          <cell r="L848" t="str">
            <v>ESGINTEGRATION</v>
          </cell>
          <cell r="P848" t="str">
            <v>Not started</v>
          </cell>
          <cell r="Q848" t="str">
            <v>{}</v>
          </cell>
          <cell r="W848" t="str">
            <v>ZZ Metrics to Hide</v>
          </cell>
          <cell r="X848" t="str">
            <v>{"PGM":[]}</v>
          </cell>
          <cell r="Y848" t="str">
            <v>CONNECTED</v>
          </cell>
          <cell r="Z848" t="str">
            <v>Data Collection (PGM) (2024)</v>
          </cell>
          <cell r="AA848" t="str">
            <v>Labour Status (Manual Capture)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min"/>
      <sheetName val="CI Team Template"/>
      <sheetName val="Dates"/>
      <sheetName val="Formula and Table Reference She"/>
      <sheetName val="⛓ Source"/>
      <sheetName val="Data Output"/>
      <sheetName val="Data Output (Old)"/>
      <sheetName val="Metric Data"/>
      <sheetName val="Metric Data (Old)"/>
      <sheetName val="Custom Tags"/>
      <sheetName val="📉 Framework Indices"/>
      <sheetName val="🟧 GRI"/>
      <sheetName val="Step 1 GRI Analysis"/>
      <sheetName val="Step 2 GRI Index"/>
      <sheetName val="🟪 SASB"/>
      <sheetName val="Step 1 Choose SASB Industry"/>
      <sheetName val="Step 2 SASB Analysis"/>
      <sheetName val="Step 3 SASB Index"/>
      <sheetName val="🟦 TCFD"/>
      <sheetName val="TCFD Questionnaire"/>
      <sheetName val="TCFD Analysis"/>
      <sheetName val="TCFD Index"/>
      <sheetName val="🌐 UNSDG"/>
      <sheetName val="Step 1 UNSDG Choose Goals"/>
      <sheetName val="Step 2 UNSDG Analysis"/>
      <sheetName val="Step 3 Index"/>
      <sheetName val="🟥 S&amp;P Global CSA"/>
      <sheetName val="CSA Mapped Data"/>
      <sheetName val="📈 Performance Tables"/>
      <sheetName val="Templates"/>
      <sheetName val="Annual Template"/>
      <sheetName val="Quarterly Template"/>
      <sheetName val="Monthly Template"/>
      <sheetName val="Multiple Dimensions"/>
      <sheetName val="Chart Templates"/>
      <sheetName val="PieDoughnut by Year"/>
      <sheetName val="PieDoughnut by Dimension"/>
      <sheetName val="BarColumn Chart by Year"/>
      <sheetName val="BarColumn Chart by Dimension"/>
      <sheetName val="1. Safety"/>
      <sheetName val="2. Health and Hygiene"/>
      <sheetName val="3. Environmental (quantitative)"/>
      <sheetName val="3. Environmental (qualitative)"/>
      <sheetName val="4. Social Performance &amp; CSI"/>
      <sheetName val="5. Water"/>
      <sheetName val="6. Production"/>
      <sheetName val="8. Business Integrity"/>
      <sheetName val="9. Ethical Behaviour"/>
      <sheetName val="10. Procurement"/>
      <sheetName val="11.  Tax"/>
      <sheetName val="14. Governance"/>
    </sheetNames>
    <sheetDataSet>
      <sheetData sheetId="0"/>
      <sheetData sheetId="1"/>
      <sheetData sheetId="2">
        <row r="7">
          <cell r="C7" t="str">
            <v>2024</v>
          </cell>
        </row>
      </sheetData>
      <sheetData sheetId="3"/>
      <sheetData sheetId="4"/>
      <sheetData sheetId="5">
        <row r="1">
          <cell r="A1" t="str">
            <v>Key</v>
          </cell>
        </row>
      </sheetData>
      <sheetData sheetId="6"/>
      <sheetData sheetId="7">
        <row r="1">
          <cell r="A1" t="str">
            <v>Key</v>
          </cell>
          <cell r="B1" t="str">
            <v>Metric Code</v>
          </cell>
          <cell r="C1" t="str">
            <v>Dimension Lookup</v>
          </cell>
          <cell r="D1" t="str">
            <v>Reporting Year</v>
          </cell>
          <cell r="E1" t="str">
            <v>Time Dimension</v>
          </cell>
          <cell r="F1" t="str">
            <v>Metric Name</v>
          </cell>
          <cell r="G1" t="str">
            <v>Metric Description</v>
          </cell>
          <cell r="H1" t="str">
            <v>Metric Type</v>
          </cell>
          <cell r="I1" t="str">
            <v>Unit</v>
          </cell>
          <cell r="J1" t="str">
            <v>Dimension Type</v>
          </cell>
          <cell r="K1" t="str">
            <v>Dimension Value</v>
          </cell>
          <cell r="L1" t="str">
            <v>Task Assignee</v>
          </cell>
          <cell r="M1" t="str">
            <v>Task Approver</v>
          </cell>
          <cell r="N1" t="str">
            <v>Task Due Date</v>
          </cell>
          <cell r="O1" t="str">
            <v>Task Approver Due Date</v>
          </cell>
          <cell r="P1" t="str">
            <v>Task Status</v>
          </cell>
          <cell r="Q1" t="str">
            <v>Frameworks</v>
          </cell>
          <cell r="R1" t="str">
            <v>Section 1</v>
          </cell>
          <cell r="S1" t="str">
            <v>Section 2</v>
          </cell>
          <cell r="T1" t="str">
            <v>Section 3</v>
          </cell>
          <cell r="U1" t="str">
            <v>Section 4</v>
          </cell>
          <cell r="V1" t="str">
            <v>Section 5</v>
          </cell>
          <cell r="W1" t="str">
            <v>Topic</v>
          </cell>
          <cell r="X1" t="str">
            <v>Custom Tags</v>
          </cell>
          <cell r="Y1" t="str">
            <v>Source Type</v>
          </cell>
          <cell r="Z1" t="str">
            <v>Source File</v>
          </cell>
          <cell r="AA1" t="str">
            <v>Source Section</v>
          </cell>
          <cell r="AB1"/>
        </row>
        <row r="2">
          <cell r="A2" t="str">
            <v>M454BU_Anglo American Platinum Managed Operations</v>
          </cell>
          <cell r="B2" t="str">
            <v>M454</v>
          </cell>
          <cell r="C2" t="str">
            <v>BU_Anglo American Platinum Managed Operations</v>
          </cell>
          <cell r="D2">
            <v>2024</v>
          </cell>
          <cell r="E2" t="str">
            <v>Annual</v>
          </cell>
          <cell r="F2" t="str">
            <v>Number of supplier visits to validate progress (Responsible Sourcing audit)</v>
          </cell>
          <cell r="G2"/>
          <cell r="H2" t="str">
            <v>NUMBER</v>
          </cell>
          <cell r="I2" t="str">
            <v>Number</v>
          </cell>
          <cell r="J2" t="str">
            <v>BU</v>
          </cell>
          <cell r="K2" t="str">
            <v>Anglo American Platinum Managed Operations</v>
          </cell>
          <cell r="L2" t="str">
            <v>ASHLIN RAMLOCHAN</v>
          </cell>
          <cell r="M2" t="str">
            <v>ASHLIN RAMLOCHAN</v>
          </cell>
          <cell r="N2">
            <v>45675</v>
          </cell>
          <cell r="O2">
            <v>45902</v>
          </cell>
          <cell r="P2" t="str">
            <v>Not started</v>
          </cell>
          <cell r="Q2" t="str">
            <v>{}</v>
          </cell>
          <cell r="R2" t="str">
            <v>Business ethics and integrity</v>
          </cell>
          <cell r="S2"/>
          <cell r="T2"/>
          <cell r="U2"/>
          <cell r="V2"/>
          <cell r="W2" t="str">
            <v>Business Conduct</v>
          </cell>
          <cell r="X2" t="str">
            <v>{"PGM":[]}</v>
          </cell>
          <cell r="Y2" t="str">
            <v>CONNECTED</v>
          </cell>
          <cell r="Z2" t="str">
            <v>Data Collection (PGM) (2024)</v>
          </cell>
          <cell r="AA2" t="str">
            <v>Business Conduct (Manual Capture)</v>
          </cell>
        </row>
        <row r="3">
          <cell r="A3" t="str">
            <v>M456BU_Anglo American Platinum Managed Operations</v>
          </cell>
          <cell r="B3" t="str">
            <v>M456</v>
          </cell>
          <cell r="C3" t="str">
            <v>BU_Anglo American Platinum Managed Operations</v>
          </cell>
          <cell r="D3">
            <v>2024</v>
          </cell>
          <cell r="E3" t="str">
            <v>Annual</v>
          </cell>
          <cell r="F3" t="str">
            <v>Business Conduct: No. of Responsible Sourcing Self-Assessments requested</v>
          </cell>
          <cell r="G3"/>
          <cell r="H3" t="str">
            <v>NUMBER</v>
          </cell>
          <cell r="I3" t="str">
            <v>Number</v>
          </cell>
          <cell r="J3" t="str">
            <v>BU</v>
          </cell>
          <cell r="K3" t="str">
            <v>Anglo American Platinum Managed Operations</v>
          </cell>
          <cell r="L3" t="str">
            <v>ASHLIN RAMLOCHAN</v>
          </cell>
          <cell r="M3" t="str">
            <v>ASHLIN RAMLOCHAN</v>
          </cell>
          <cell r="N3">
            <v>45675</v>
          </cell>
          <cell r="O3">
            <v>45902</v>
          </cell>
          <cell r="P3" t="str">
            <v>Not started</v>
          </cell>
          <cell r="Q3" t="str">
            <v>{}</v>
          </cell>
          <cell r="R3" t="str">
            <v>Business ethics and integrity</v>
          </cell>
          <cell r="S3"/>
          <cell r="T3"/>
          <cell r="U3"/>
          <cell r="V3"/>
          <cell r="W3" t="str">
            <v>Business Conduct</v>
          </cell>
          <cell r="X3" t="str">
            <v>{"PGM":[]}</v>
          </cell>
          <cell r="Y3" t="str">
            <v>CONNECTED</v>
          </cell>
          <cell r="Z3" t="str">
            <v>Data Collection (PGM) (2024)</v>
          </cell>
          <cell r="AA3" t="str">
            <v>Business Conduct (Manual Capture)</v>
          </cell>
        </row>
        <row r="4">
          <cell r="A4" t="str">
            <v>M455BU_Anglo American Platinum Managed Operations</v>
          </cell>
          <cell r="B4" t="str">
            <v>M455</v>
          </cell>
          <cell r="C4" t="str">
            <v>BU_Anglo American Platinum Managed Operations</v>
          </cell>
          <cell r="D4">
            <v>2024</v>
          </cell>
          <cell r="E4" t="str">
            <v>Annual</v>
          </cell>
          <cell r="F4" t="str">
            <v>Business Conduct: Number of host community suppliers engaged with (Responsible Sourcing SMME capacity development programme)</v>
          </cell>
          <cell r="G4"/>
          <cell r="H4" t="str">
            <v>NUMBER</v>
          </cell>
          <cell r="I4" t="str">
            <v>Number</v>
          </cell>
          <cell r="J4" t="str">
            <v>BU</v>
          </cell>
          <cell r="K4" t="str">
            <v>Anglo American Platinum Managed Operations</v>
          </cell>
          <cell r="L4" t="str">
            <v>ASHLIN RAMLOCHAN</v>
          </cell>
          <cell r="M4" t="str">
            <v>ASHLIN RAMLOCHAN</v>
          </cell>
          <cell r="N4">
            <v>45675</v>
          </cell>
          <cell r="O4">
            <v>45902</v>
          </cell>
          <cell r="P4" t="str">
            <v>Not started</v>
          </cell>
          <cell r="Q4" t="str">
            <v>{}</v>
          </cell>
          <cell r="R4" t="str">
            <v>Business ethics and integrity</v>
          </cell>
          <cell r="S4"/>
          <cell r="T4"/>
          <cell r="U4"/>
          <cell r="V4"/>
          <cell r="W4" t="str">
            <v>Business Conduct</v>
          </cell>
          <cell r="X4" t="str">
            <v>{"PGM":[]}</v>
          </cell>
          <cell r="Y4" t="str">
            <v>CONNECTED</v>
          </cell>
          <cell r="Z4" t="str">
            <v>Data Collection (PGM) (2024)</v>
          </cell>
          <cell r="AA4" t="str">
            <v>Business Conduct (Manual Capture)</v>
          </cell>
        </row>
        <row r="5">
          <cell r="A5" t="str">
            <v>M457BU_Anglo American Platinum Managed Operations</v>
          </cell>
          <cell r="B5" t="str">
            <v>M457</v>
          </cell>
          <cell r="C5" t="str">
            <v>BU_Anglo American Platinum Managed Operations</v>
          </cell>
          <cell r="D5">
            <v>2024</v>
          </cell>
          <cell r="E5" t="str">
            <v>Annual</v>
          </cell>
          <cell r="F5" t="str">
            <v>Business Conduct: Percentage of supplier spend assessed in risk assessments</v>
          </cell>
          <cell r="G5"/>
          <cell r="H5" t="str">
            <v>PERCENT</v>
          </cell>
          <cell r="I5" t="str">
            <v>Percentage - percentage - (Percentage)</v>
          </cell>
          <cell r="J5" t="str">
            <v>BU</v>
          </cell>
          <cell r="K5" t="str">
            <v>Anglo American Platinum Managed Operations</v>
          </cell>
          <cell r="L5" t="str">
            <v>ASHLIN RAMLOCHAN</v>
          </cell>
          <cell r="M5" t="str">
            <v>ASHLIN RAMLOCHAN</v>
          </cell>
          <cell r="N5">
            <v>45675</v>
          </cell>
          <cell r="O5">
            <v>45902</v>
          </cell>
          <cell r="P5" t="str">
            <v>Not started</v>
          </cell>
          <cell r="Q5" t="str">
            <v>{}</v>
          </cell>
          <cell r="R5" t="str">
            <v>Business ethics and integrity</v>
          </cell>
          <cell r="S5"/>
          <cell r="T5"/>
          <cell r="U5"/>
          <cell r="V5"/>
          <cell r="W5" t="str">
            <v>Business Conduct</v>
          </cell>
          <cell r="X5" t="str">
            <v>{"PGM":[]}</v>
          </cell>
          <cell r="Y5" t="str">
            <v>CONNECTED</v>
          </cell>
          <cell r="Z5" t="str">
            <v>Data Collection (PGM) (2024)</v>
          </cell>
          <cell r="AA5" t="str">
            <v>Business Conduct (Manual Capture)</v>
          </cell>
        </row>
        <row r="6">
          <cell r="A6" t="str">
            <v>M444BU_Anglo American Platinum Managed Operations</v>
          </cell>
          <cell r="B6" t="str">
            <v>M444</v>
          </cell>
          <cell r="C6" t="str">
            <v>BU_Anglo American Platinum Managed Operations</v>
          </cell>
          <cell r="D6">
            <v>2024</v>
          </cell>
          <cell r="E6" t="str">
            <v>Annual</v>
          </cell>
          <cell r="F6" t="str">
            <v>Business Integrity: Suppliers and procurement (including corruption, bribery and fraud in that sphere)</v>
          </cell>
          <cell r="G6"/>
          <cell r="H6" t="str">
            <v>PERCENT</v>
          </cell>
          <cell r="I6" t="str">
            <v>Percentage - percentage - (Percentage)</v>
          </cell>
          <cell r="J6" t="str">
            <v>BU</v>
          </cell>
          <cell r="K6" t="str">
            <v>Anglo American Platinum Managed Operations</v>
          </cell>
          <cell r="L6" t="str">
            <v>RIAAN VENTER</v>
          </cell>
          <cell r="M6" t="str">
            <v>ADELIA THAVER</v>
          </cell>
          <cell r="N6">
            <v>45675</v>
          </cell>
          <cell r="O6">
            <v>45902</v>
          </cell>
          <cell r="P6" t="str">
            <v>Not started</v>
          </cell>
          <cell r="Q6" t="str">
            <v>{}</v>
          </cell>
          <cell r="R6" t="str">
            <v>Business ethics and integrity</v>
          </cell>
          <cell r="S6"/>
          <cell r="T6"/>
          <cell r="U6"/>
          <cell r="V6"/>
          <cell r="W6" t="str">
            <v>Business Integrity</v>
          </cell>
          <cell r="X6" t="str">
            <v>{"PGM":[]}</v>
          </cell>
          <cell r="Y6" t="str">
            <v>CONNECTED</v>
          </cell>
          <cell r="Z6" t="str">
            <v>Data Collection (PGM) (2024)</v>
          </cell>
          <cell r="AA6" t="str">
            <v>Business Integrity (Manual Capture)</v>
          </cell>
        </row>
        <row r="7">
          <cell r="A7" t="str">
            <v>M447BU_Anglo American Platinum Managed Operations</v>
          </cell>
          <cell r="B7" t="str">
            <v>M447</v>
          </cell>
          <cell r="C7" t="str">
            <v>BU_Anglo American Platinum Managed Operations</v>
          </cell>
          <cell r="D7">
            <v>2024</v>
          </cell>
          <cell r="E7" t="str">
            <v>Annual</v>
          </cell>
          <cell r="F7" t="str">
            <v>Business Integrity: People -  Employment, personal policy and other people related matters</v>
          </cell>
          <cell r="G7"/>
          <cell r="H7" t="str">
            <v>PERCENT</v>
          </cell>
          <cell r="I7" t="str">
            <v>Percentage - percentage - (Percentage)</v>
          </cell>
          <cell r="J7" t="str">
            <v>BU</v>
          </cell>
          <cell r="K7" t="str">
            <v>Anglo American Platinum Managed Operations</v>
          </cell>
          <cell r="L7" t="str">
            <v>RIAAN VENTER</v>
          </cell>
          <cell r="M7" t="str">
            <v>ADELIA THAVER</v>
          </cell>
          <cell r="N7">
            <v>45675</v>
          </cell>
          <cell r="O7">
            <v>45902</v>
          </cell>
          <cell r="P7" t="str">
            <v>Not started</v>
          </cell>
          <cell r="Q7" t="str">
            <v>{}</v>
          </cell>
          <cell r="R7" t="str">
            <v>Business ethics and integrity</v>
          </cell>
          <cell r="S7"/>
          <cell r="T7"/>
          <cell r="U7"/>
          <cell r="V7"/>
          <cell r="W7" t="str">
            <v>Business Integrity</v>
          </cell>
          <cell r="X7" t="str">
            <v>{"PGM":[]}</v>
          </cell>
          <cell r="Y7" t="str">
            <v>CONNECTED</v>
          </cell>
          <cell r="Z7" t="str">
            <v>Data Collection (PGM) (2024)</v>
          </cell>
          <cell r="AA7" t="str">
            <v>Business Integrity (Manual Capture)</v>
          </cell>
        </row>
        <row r="8">
          <cell r="A8" t="str">
            <v>M446BU_Anglo American Platinum Managed Operations</v>
          </cell>
          <cell r="B8" t="str">
            <v>M446</v>
          </cell>
          <cell r="C8" t="str">
            <v>BU_Anglo American Platinum Managed Operations</v>
          </cell>
          <cell r="D8">
            <v>2024</v>
          </cell>
          <cell r="E8" t="str">
            <v>Annual</v>
          </cell>
          <cell r="F8" t="str">
            <v>Business Integrity: People -  Bullying, harassment, victimisation and other related matters</v>
          </cell>
          <cell r="G8"/>
          <cell r="H8" t="str">
            <v>PERCENT</v>
          </cell>
          <cell r="I8" t="str">
            <v>Percentage - percentage - (Percentage)</v>
          </cell>
          <cell r="J8" t="str">
            <v>BU</v>
          </cell>
          <cell r="K8" t="str">
            <v>Anglo American Platinum Managed Operations</v>
          </cell>
          <cell r="L8" t="str">
            <v>RIAAN VENTER</v>
          </cell>
          <cell r="M8" t="str">
            <v>ADELIA THAVER</v>
          </cell>
          <cell r="N8">
            <v>45675</v>
          </cell>
          <cell r="O8">
            <v>45902</v>
          </cell>
          <cell r="P8" t="str">
            <v>Not started</v>
          </cell>
          <cell r="Q8" t="str">
            <v>{}</v>
          </cell>
          <cell r="R8" t="str">
            <v>Business ethics and integrity</v>
          </cell>
          <cell r="S8"/>
          <cell r="T8"/>
          <cell r="U8"/>
          <cell r="V8"/>
          <cell r="W8" t="str">
            <v>Business Integrity</v>
          </cell>
          <cell r="X8" t="str">
            <v>{"PGM":[]}</v>
          </cell>
          <cell r="Y8" t="str">
            <v>CONNECTED</v>
          </cell>
          <cell r="Z8" t="str">
            <v>Data Collection (PGM) (2024)</v>
          </cell>
          <cell r="AA8" t="str">
            <v>Business Integrity (Manual Capture)</v>
          </cell>
        </row>
        <row r="9">
          <cell r="A9" t="str">
            <v>M440BU_Anglo American Platinum Managed Operations</v>
          </cell>
          <cell r="B9" t="str">
            <v>M440</v>
          </cell>
          <cell r="C9" t="str">
            <v>BU_Anglo American Platinum Managed Operations</v>
          </cell>
          <cell r="D9">
            <v>2024</v>
          </cell>
          <cell r="E9" t="str">
            <v>Annual</v>
          </cell>
          <cell r="F9" t="str">
            <v>Business Integrity: Other (your voice)</v>
          </cell>
          <cell r="G9"/>
          <cell r="H9" t="str">
            <v>PERCENT</v>
          </cell>
          <cell r="I9" t="str">
            <v>Percentage - percentage - (Percentage)</v>
          </cell>
          <cell r="J9" t="str">
            <v>BU</v>
          </cell>
          <cell r="K9" t="str">
            <v>Anglo American Platinum Managed Operations</v>
          </cell>
          <cell r="L9" t="str">
            <v>RIAAN VENTER</v>
          </cell>
          <cell r="M9" t="str">
            <v>ADELIA THAVER</v>
          </cell>
          <cell r="N9">
            <v>45675</v>
          </cell>
          <cell r="O9">
            <v>45902</v>
          </cell>
          <cell r="P9" t="str">
            <v>Not started</v>
          </cell>
          <cell r="Q9" t="str">
            <v>{}</v>
          </cell>
          <cell r="R9" t="str">
            <v>Business ethics and integrity</v>
          </cell>
          <cell r="S9"/>
          <cell r="T9"/>
          <cell r="U9"/>
          <cell r="V9"/>
          <cell r="W9" t="str">
            <v>Business Integrity</v>
          </cell>
          <cell r="X9" t="str">
            <v>{"PGM":[]}</v>
          </cell>
          <cell r="Y9" t="str">
            <v>CONNECTED</v>
          </cell>
          <cell r="Z9" t="str">
            <v>Data Collection (PGM) (2024)</v>
          </cell>
          <cell r="AA9" t="str">
            <v>Business Integrity (Manual Capture)</v>
          </cell>
        </row>
        <row r="10">
          <cell r="A10" t="str">
            <v>M443BU_Anglo American Platinum Managed Operations</v>
          </cell>
          <cell r="B10" t="str">
            <v>M443</v>
          </cell>
          <cell r="C10" t="str">
            <v>BU_Anglo American Platinum Managed Operations</v>
          </cell>
          <cell r="D10">
            <v>2024</v>
          </cell>
          <cell r="E10" t="str">
            <v>Annual</v>
          </cell>
          <cell r="F10" t="str">
            <v>Business integrity: Safety and health (include Covid-19 related)</v>
          </cell>
          <cell r="G10"/>
          <cell r="H10" t="str">
            <v>PERCENT</v>
          </cell>
          <cell r="I10" t="str">
            <v>Percentage - percentage - (Percentage)</v>
          </cell>
          <cell r="J10" t="str">
            <v>BU</v>
          </cell>
          <cell r="K10" t="str">
            <v>Anglo American Platinum Managed Operations</v>
          </cell>
          <cell r="L10" t="str">
            <v>RIAAN VENTER</v>
          </cell>
          <cell r="M10" t="str">
            <v>ADELIA THAVER</v>
          </cell>
          <cell r="N10">
            <v>45675</v>
          </cell>
          <cell r="O10">
            <v>45902</v>
          </cell>
          <cell r="P10" t="str">
            <v>Not started</v>
          </cell>
          <cell r="Q10" t="str">
            <v>{}</v>
          </cell>
          <cell r="R10" t="str">
            <v>Business ethics and integrity</v>
          </cell>
          <cell r="S10"/>
          <cell r="T10"/>
          <cell r="U10"/>
          <cell r="V10"/>
          <cell r="W10" t="str">
            <v>Business Integrity</v>
          </cell>
          <cell r="X10" t="str">
            <v>{"PGM":[]}</v>
          </cell>
          <cell r="Y10" t="str">
            <v>CONNECTED</v>
          </cell>
          <cell r="Z10" t="str">
            <v>Data Collection (PGM) (2024)</v>
          </cell>
          <cell r="AA10" t="str">
            <v>Business Integrity (Manual Capture)</v>
          </cell>
        </row>
        <row r="11">
          <cell r="A11" t="str">
            <v>M442BU_Anglo American Platinum Managed Operations</v>
          </cell>
          <cell r="B11" t="str">
            <v>M442</v>
          </cell>
          <cell r="C11" t="str">
            <v>BU_Anglo American Platinum Managed Operations</v>
          </cell>
          <cell r="D11">
            <v>2024</v>
          </cell>
          <cell r="E11" t="str">
            <v>Annual</v>
          </cell>
          <cell r="F11" t="str">
            <v>Business integrity: Information security &amp; data privacy</v>
          </cell>
          <cell r="G11"/>
          <cell r="H11" t="str">
            <v>PERCENT</v>
          </cell>
          <cell r="I11" t="str">
            <v>Percentage - percentage - (Percentage)</v>
          </cell>
          <cell r="J11" t="str">
            <v>BU</v>
          </cell>
          <cell r="K11" t="str">
            <v>Anglo American Platinum Managed Operations</v>
          </cell>
          <cell r="L11" t="str">
            <v>RIAAN VENTER</v>
          </cell>
          <cell r="M11" t="str">
            <v>ADELIA THAVER</v>
          </cell>
          <cell r="N11">
            <v>45675</v>
          </cell>
          <cell r="O11">
            <v>45902</v>
          </cell>
          <cell r="P11" t="str">
            <v>Not started</v>
          </cell>
          <cell r="Q11" t="str">
            <v>{}</v>
          </cell>
          <cell r="R11" t="str">
            <v>Business ethics and integrity</v>
          </cell>
          <cell r="S11"/>
          <cell r="T11"/>
          <cell r="U11"/>
          <cell r="V11"/>
          <cell r="W11" t="str">
            <v>Business Integrity</v>
          </cell>
          <cell r="X11" t="str">
            <v>{"PGM":[]}</v>
          </cell>
          <cell r="Y11" t="str">
            <v>CONNECTED</v>
          </cell>
          <cell r="Z11" t="str">
            <v>Data Collection (PGM) (2024)</v>
          </cell>
          <cell r="AA11" t="str">
            <v>Business Integrity (Manual Capture)</v>
          </cell>
        </row>
        <row r="12">
          <cell r="A12" t="str">
            <v>M452BU_Anglo American Platinum Managed Operations</v>
          </cell>
          <cell r="B12" t="str">
            <v>M452</v>
          </cell>
          <cell r="C12" t="str">
            <v>BU_Anglo American Platinum Managed Operations</v>
          </cell>
          <cell r="D12">
            <v>2024</v>
          </cell>
          <cell r="E12" t="str">
            <v>Annual</v>
          </cell>
          <cell r="F12" t="str">
            <v>Business Integrity: Number of reports recorded</v>
          </cell>
          <cell r="G12"/>
          <cell r="H12" t="str">
            <v>NUMBER</v>
          </cell>
          <cell r="I12" t="str">
            <v>Number</v>
          </cell>
          <cell r="J12" t="str">
            <v>BU</v>
          </cell>
          <cell r="K12" t="str">
            <v>Anglo American Platinum Managed Operations</v>
          </cell>
          <cell r="L12" t="str">
            <v>RIAAN VENTER</v>
          </cell>
          <cell r="M12" t="str">
            <v>ADELIA THAVER</v>
          </cell>
          <cell r="N12">
            <v>45675</v>
          </cell>
          <cell r="O12">
            <v>45902</v>
          </cell>
          <cell r="P12" t="str">
            <v>Not started</v>
          </cell>
          <cell r="Q12" t="str">
            <v>{"gri":["2-26-a-ii_2021"]}</v>
          </cell>
          <cell r="R12" t="str">
            <v>Business ethics and integrity</v>
          </cell>
          <cell r="S12"/>
          <cell r="T12"/>
          <cell r="U12"/>
          <cell r="V12"/>
          <cell r="W12" t="str">
            <v>Business Integrity</v>
          </cell>
          <cell r="X12" t="str">
            <v>{"PGM":[]}</v>
          </cell>
          <cell r="Y12" t="str">
            <v>CONNECTED</v>
          </cell>
          <cell r="Z12" t="str">
            <v>Data Collection (PGM) (2024)</v>
          </cell>
          <cell r="AA12" t="str">
            <v>Business Integrity (Manual Capture)</v>
          </cell>
        </row>
        <row r="13">
          <cell r="A13" t="str">
            <v>M449BU_Anglo American Platinum Managed Operations</v>
          </cell>
          <cell r="B13" t="str">
            <v>M449</v>
          </cell>
          <cell r="C13" t="str">
            <v>BU_Anglo American Platinum Managed Operations</v>
          </cell>
          <cell r="D13">
            <v>2024</v>
          </cell>
          <cell r="E13" t="str">
            <v>Annual</v>
          </cell>
          <cell r="F13" t="str">
            <v>Business Integrity: Number of reports closed</v>
          </cell>
          <cell r="G13"/>
          <cell r="H13" t="str">
            <v>NUMBER</v>
          </cell>
          <cell r="I13" t="str">
            <v>Number</v>
          </cell>
          <cell r="J13" t="str">
            <v>BU</v>
          </cell>
          <cell r="K13" t="str">
            <v>Anglo American Platinum Managed Operations</v>
          </cell>
          <cell r="L13" t="str">
            <v>RIAAN VENTER</v>
          </cell>
          <cell r="M13" t="str">
            <v>ADELIA THAVER</v>
          </cell>
          <cell r="N13">
            <v>45675</v>
          </cell>
          <cell r="O13">
            <v>45902</v>
          </cell>
          <cell r="P13" t="str">
            <v>Not started</v>
          </cell>
          <cell r="Q13" t="str">
            <v>{"gri":["2-26-a-ii_2021"]}</v>
          </cell>
          <cell r="R13" t="str">
            <v>Business ethics and integrity</v>
          </cell>
          <cell r="S13"/>
          <cell r="T13"/>
          <cell r="U13"/>
          <cell r="V13"/>
          <cell r="W13" t="str">
            <v>Business Integrity</v>
          </cell>
          <cell r="X13" t="str">
            <v>{"PGM":[]}</v>
          </cell>
          <cell r="Y13" t="str">
            <v>CONNECTED</v>
          </cell>
          <cell r="Z13" t="str">
            <v>Data Collection (PGM) (2024)</v>
          </cell>
          <cell r="AA13" t="str">
            <v>Business Integrity (Manual Capture)</v>
          </cell>
        </row>
        <row r="14">
          <cell r="A14" t="str">
            <v>M453BU_Anglo American Platinum Managed Operations</v>
          </cell>
          <cell r="B14" t="str">
            <v>M453</v>
          </cell>
          <cell r="C14" t="str">
            <v>BU_Anglo American Platinum Managed Operations</v>
          </cell>
          <cell r="D14">
            <v>2024</v>
          </cell>
          <cell r="E14" t="str">
            <v>Annual</v>
          </cell>
          <cell r="F14" t="str">
            <v>Business Integrity: Number of people trained in code of conduct</v>
          </cell>
          <cell r="G14"/>
          <cell r="H14" t="str">
            <v>NUMBER</v>
          </cell>
          <cell r="I14" t="str">
            <v>Number</v>
          </cell>
          <cell r="J14" t="str">
            <v>BU</v>
          </cell>
          <cell r="K14" t="str">
            <v>Anglo American Platinum Managed Operations</v>
          </cell>
          <cell r="L14" t="str">
            <v>ADELIA THAVER</v>
          </cell>
          <cell r="M14" t="str">
            <v>ADELIA THAVER</v>
          </cell>
          <cell r="N14">
            <v>45675</v>
          </cell>
          <cell r="O14">
            <v>45902</v>
          </cell>
          <cell r="P14" t="str">
            <v>Not started</v>
          </cell>
          <cell r="Q14" t="str">
            <v>{}</v>
          </cell>
          <cell r="R14" t="str">
            <v>Business ethics and integrity</v>
          </cell>
          <cell r="S14"/>
          <cell r="T14"/>
          <cell r="U14"/>
          <cell r="V14"/>
          <cell r="W14" t="str">
            <v>Business Integrity</v>
          </cell>
          <cell r="X14" t="str">
            <v>{"PGM":[]}</v>
          </cell>
          <cell r="Y14" t="str">
            <v>CONNECTED</v>
          </cell>
          <cell r="Z14" t="str">
            <v>Data Collection (PGM) (2024)</v>
          </cell>
          <cell r="AA14" t="str">
            <v>Business Integrity (Manual Capture)</v>
          </cell>
        </row>
        <row r="15">
          <cell r="A15" t="str">
            <v>M441BU_Anglo American Platinum Managed Operations</v>
          </cell>
          <cell r="B15" t="str">
            <v>M441</v>
          </cell>
          <cell r="C15" t="str">
            <v>BU_Anglo American Platinum Managed Operations</v>
          </cell>
          <cell r="D15">
            <v>2024</v>
          </cell>
          <cell r="E15" t="str">
            <v>Annual</v>
          </cell>
          <cell r="F15" t="str">
            <v>Business integrity: Social and environment</v>
          </cell>
          <cell r="G15"/>
          <cell r="H15" t="str">
            <v>PERCENT</v>
          </cell>
          <cell r="I15" t="str">
            <v>Percentage - percentage - (Percentage)</v>
          </cell>
          <cell r="J15" t="str">
            <v>BU</v>
          </cell>
          <cell r="K15" t="str">
            <v>Anglo American Platinum Managed Operations</v>
          </cell>
          <cell r="L15" t="str">
            <v>RIAAN VENTER</v>
          </cell>
          <cell r="M15" t="str">
            <v>ADELIA THAVER</v>
          </cell>
          <cell r="N15">
            <v>45675</v>
          </cell>
          <cell r="O15">
            <v>45902</v>
          </cell>
          <cell r="P15" t="str">
            <v>Not started</v>
          </cell>
          <cell r="Q15" t="str">
            <v>{}</v>
          </cell>
          <cell r="R15" t="str">
            <v>Business ethics and integrity</v>
          </cell>
          <cell r="S15"/>
          <cell r="T15"/>
          <cell r="U15"/>
          <cell r="V15"/>
          <cell r="W15" t="str">
            <v>Business Integrity</v>
          </cell>
          <cell r="X15" t="str">
            <v>{"PGM":[]}</v>
          </cell>
          <cell r="Y15" t="str">
            <v>CONNECTED</v>
          </cell>
          <cell r="Z15" t="str">
            <v>Data Collection (PGM) (2024)</v>
          </cell>
          <cell r="AA15" t="str">
            <v>Business Integrity (Manual Capture)</v>
          </cell>
        </row>
        <row r="16">
          <cell r="A16" t="str">
            <v>M733BU_Anglo American Platinum Managed Operations</v>
          </cell>
          <cell r="B16" t="str">
            <v>M733</v>
          </cell>
          <cell r="C16" t="str">
            <v>BU_Anglo American Platinum Managed Operations</v>
          </cell>
          <cell r="D16">
            <v>2024</v>
          </cell>
          <cell r="E16" t="str">
            <v>Annual</v>
          </cell>
          <cell r="F16" t="str">
            <v>Number of Directives (Description)</v>
          </cell>
          <cell r="G16"/>
          <cell r="H16" t="str">
            <v>TEXT</v>
          </cell>
          <cell r="I16"/>
          <cell r="J16" t="str">
            <v>BU</v>
          </cell>
          <cell r="K16" t="str">
            <v>Anglo American Platinum Managed Operations</v>
          </cell>
          <cell r="L16" t="str">
            <v>THOKOZANI HLOPHE</v>
          </cell>
          <cell r="M16" t="str">
            <v>THOKOZANI HLOPHE</v>
          </cell>
          <cell r="N16">
            <v>45675</v>
          </cell>
          <cell r="O16">
            <v>45902</v>
          </cell>
          <cell r="P16" t="str">
            <v>Not started</v>
          </cell>
          <cell r="Q16" t="str">
            <v>{}</v>
          </cell>
          <cell r="R16" t="str">
            <v>Compliance and Risk Management</v>
          </cell>
          <cell r="S16"/>
          <cell r="T16"/>
          <cell r="U16"/>
          <cell r="V16"/>
          <cell r="W16" t="str">
            <v>Incidents</v>
          </cell>
          <cell r="X16" t="str">
            <v>{"PGM":[]}</v>
          </cell>
          <cell r="Y16" t="str">
            <v>CONNECTED</v>
          </cell>
          <cell r="Z16" t="str">
            <v>Data Collection (PGM) (2024)</v>
          </cell>
          <cell r="AA16" t="str">
            <v>Incidents</v>
          </cell>
        </row>
        <row r="17">
          <cell r="A17" t="str">
            <v>M730BU_Anglo American Platinum Managed Operations</v>
          </cell>
          <cell r="B17" t="str">
            <v>M730</v>
          </cell>
          <cell r="C17" t="str">
            <v>BU_Anglo American Platinum Managed Operations</v>
          </cell>
          <cell r="D17">
            <v>2024</v>
          </cell>
          <cell r="E17" t="str">
            <v>Annual</v>
          </cell>
          <cell r="F17" t="str">
            <v>Warnings (Number)</v>
          </cell>
          <cell r="G17"/>
          <cell r="H17" t="str">
            <v>NUMBER</v>
          </cell>
          <cell r="I17" t="str">
            <v>Number</v>
          </cell>
          <cell r="J17" t="str">
            <v>BU</v>
          </cell>
          <cell r="K17" t="str">
            <v>Anglo American Platinum Managed Operations</v>
          </cell>
          <cell r="L17" t="str">
            <v>THOKOZANI HLOPHE</v>
          </cell>
          <cell r="M17" t="str">
            <v>THOKOZANI HLOPHE</v>
          </cell>
          <cell r="N17">
            <v>45675</v>
          </cell>
          <cell r="O17">
            <v>45902</v>
          </cell>
          <cell r="P17" t="str">
            <v>Not started</v>
          </cell>
          <cell r="Q17" t="str">
            <v>{}</v>
          </cell>
          <cell r="R17" t="str">
            <v>Compliance and Risk Management</v>
          </cell>
          <cell r="S17"/>
          <cell r="T17"/>
          <cell r="U17"/>
          <cell r="V17"/>
          <cell r="W17" t="str">
            <v>Incidents</v>
          </cell>
          <cell r="X17" t="str">
            <v>{"PGM":[]}</v>
          </cell>
          <cell r="Y17" t="str">
            <v>CONNECTED</v>
          </cell>
          <cell r="Z17" t="str">
            <v>Data Collection (PGM) (2024)</v>
          </cell>
          <cell r="AA17" t="str">
            <v>Incidents</v>
          </cell>
        </row>
        <row r="18">
          <cell r="A18" t="str">
            <v>M718BU_Anglo American Platinum Managed Operations</v>
          </cell>
          <cell r="B18" t="str">
            <v>M718</v>
          </cell>
          <cell r="C18" t="str">
            <v>BU_Anglo American Platinum Managed Operations</v>
          </cell>
          <cell r="D18">
            <v>2024</v>
          </cell>
          <cell r="E18" t="str">
            <v>Annual</v>
          </cell>
          <cell r="F18" t="str">
            <v>Penalties (Number)</v>
          </cell>
          <cell r="G18"/>
          <cell r="H18" t="str">
            <v>NUMBER</v>
          </cell>
          <cell r="I18" t="str">
            <v>Number</v>
          </cell>
          <cell r="J18" t="str">
            <v>BU</v>
          </cell>
          <cell r="K18" t="str">
            <v>Anglo American Platinum Managed Operations</v>
          </cell>
          <cell r="L18" t="str">
            <v>THOKOZANI HLOPHE</v>
          </cell>
          <cell r="M18" t="str">
            <v>THOKOZANI HLOPHE</v>
          </cell>
          <cell r="N18">
            <v>45675</v>
          </cell>
          <cell r="O18">
            <v>45902</v>
          </cell>
          <cell r="P18" t="str">
            <v>Not started</v>
          </cell>
          <cell r="Q18" t="str">
            <v>{}</v>
          </cell>
          <cell r="R18" t="str">
            <v>Compliance and Risk Management</v>
          </cell>
          <cell r="S18"/>
          <cell r="T18"/>
          <cell r="U18"/>
          <cell r="V18"/>
          <cell r="W18" t="str">
            <v>Incidents</v>
          </cell>
          <cell r="X18" t="str">
            <v>{"PGM":[]}</v>
          </cell>
          <cell r="Y18" t="str">
            <v>CONNECTED</v>
          </cell>
          <cell r="Z18" t="str">
            <v>Data Collection (PGM) (2024)</v>
          </cell>
          <cell r="AA18" t="str">
            <v>Incidents</v>
          </cell>
        </row>
        <row r="19">
          <cell r="A19" t="str">
            <v>M722BU_Anglo American Platinum Managed Operations</v>
          </cell>
          <cell r="B19" t="str">
            <v>M722</v>
          </cell>
          <cell r="C19" t="str">
            <v>BU_Anglo American Platinum Managed Operations</v>
          </cell>
          <cell r="D19">
            <v>2024</v>
          </cell>
          <cell r="E19" t="str">
            <v>Annual</v>
          </cell>
          <cell r="F19" t="str">
            <v>Fines (Description)</v>
          </cell>
          <cell r="G19"/>
          <cell r="H19" t="str">
            <v>TEXT</v>
          </cell>
          <cell r="I19"/>
          <cell r="J19" t="str">
            <v>BU</v>
          </cell>
          <cell r="K19" t="str">
            <v>Anglo American Platinum Managed Operations</v>
          </cell>
          <cell r="L19" t="str">
            <v>THOKOZANI HLOPHE</v>
          </cell>
          <cell r="M19" t="str">
            <v>THOKOZANI HLOPHE</v>
          </cell>
          <cell r="N19">
            <v>45675</v>
          </cell>
          <cell r="O19">
            <v>45902</v>
          </cell>
          <cell r="P19" t="str">
            <v>Not started</v>
          </cell>
          <cell r="Q19" t="str">
            <v>{}</v>
          </cell>
          <cell r="R19" t="str">
            <v>Compliance and Risk Management</v>
          </cell>
          <cell r="S19"/>
          <cell r="T19"/>
          <cell r="U19"/>
          <cell r="V19"/>
          <cell r="W19" t="str">
            <v>Incidents</v>
          </cell>
          <cell r="X19" t="str">
            <v>{"PGM":[]}</v>
          </cell>
          <cell r="Y19" t="str">
            <v>CONNECTED</v>
          </cell>
          <cell r="Z19" t="str">
            <v>Data Collection (PGM) (2024)</v>
          </cell>
          <cell r="AA19" t="str">
            <v>Incidents</v>
          </cell>
        </row>
        <row r="20">
          <cell r="A20" t="str">
            <v>M717BU_Anglo American Platinum Managed Operations</v>
          </cell>
          <cell r="B20" t="str">
            <v>M717</v>
          </cell>
          <cell r="C20" t="str">
            <v>BU_Anglo American Platinum Managed Operations</v>
          </cell>
          <cell r="D20">
            <v>2024</v>
          </cell>
          <cell r="E20" t="str">
            <v>Annual</v>
          </cell>
          <cell r="F20" t="str">
            <v>Penalties (Monetary value)</v>
          </cell>
          <cell r="G20"/>
          <cell r="H20" t="str">
            <v>CURRENCY</v>
          </cell>
          <cell r="I20" t="str">
            <v>Currency - southAfrican_rand - (ZAR)</v>
          </cell>
          <cell r="J20" t="str">
            <v>BU</v>
          </cell>
          <cell r="K20" t="str">
            <v>Anglo American Platinum Managed Operations</v>
          </cell>
          <cell r="L20" t="str">
            <v>THOKOZANI HLOPHE</v>
          </cell>
          <cell r="M20" t="str">
            <v>THOKOZANI HLOPHE</v>
          </cell>
          <cell r="N20">
            <v>45675</v>
          </cell>
          <cell r="O20">
            <v>45902</v>
          </cell>
          <cell r="P20" t="str">
            <v>Not started</v>
          </cell>
          <cell r="Q20" t="str">
            <v>{}</v>
          </cell>
          <cell r="R20" t="str">
            <v>Compliance and Risk Management</v>
          </cell>
          <cell r="S20"/>
          <cell r="T20"/>
          <cell r="U20"/>
          <cell r="V20"/>
          <cell r="W20" t="str">
            <v>Incidents</v>
          </cell>
          <cell r="X20" t="str">
            <v>{"PGM":[]}</v>
          </cell>
          <cell r="Y20" t="str">
            <v>CONNECTED</v>
          </cell>
          <cell r="Z20" t="str">
            <v>Data Collection (PGM) (2024)</v>
          </cell>
          <cell r="AA20" t="str">
            <v>Incidents</v>
          </cell>
        </row>
        <row r="21">
          <cell r="A21" t="str">
            <v>M727BU_Anglo American Platinum Managed Operations</v>
          </cell>
          <cell r="B21" t="str">
            <v>M727</v>
          </cell>
          <cell r="C21" t="str">
            <v>BU_Anglo American Platinum Managed Operations</v>
          </cell>
          <cell r="D21">
            <v>2024</v>
          </cell>
          <cell r="E21" t="str">
            <v>Annual</v>
          </cell>
          <cell r="F21" t="str">
            <v>Investigations (Description)</v>
          </cell>
          <cell r="G21"/>
          <cell r="H21" t="str">
            <v>TEXT</v>
          </cell>
          <cell r="I21"/>
          <cell r="J21" t="str">
            <v>BU</v>
          </cell>
          <cell r="K21" t="str">
            <v>Anglo American Platinum Managed Operations</v>
          </cell>
          <cell r="L21" t="str">
            <v>THOKOZANI HLOPHE</v>
          </cell>
          <cell r="M21" t="str">
            <v>THOKOZANI HLOPHE</v>
          </cell>
          <cell r="N21">
            <v>45675</v>
          </cell>
          <cell r="O21">
            <v>45902</v>
          </cell>
          <cell r="P21" t="str">
            <v>Not started</v>
          </cell>
          <cell r="Q21" t="str">
            <v>{}</v>
          </cell>
          <cell r="R21" t="str">
            <v>Compliance and Risk Management</v>
          </cell>
          <cell r="S21"/>
          <cell r="T21"/>
          <cell r="U21"/>
          <cell r="V21"/>
          <cell r="W21" t="str">
            <v>Incidents</v>
          </cell>
          <cell r="X21" t="str">
            <v>{"PGM":[]}</v>
          </cell>
          <cell r="Y21" t="str">
            <v>CONNECTED</v>
          </cell>
          <cell r="Z21" t="str">
            <v>Data Collection (PGM) (2024)</v>
          </cell>
          <cell r="AA21" t="str">
            <v>Incidents</v>
          </cell>
        </row>
        <row r="22">
          <cell r="A22" t="str">
            <v>M736BU_Anglo American Platinum Managed Operations</v>
          </cell>
          <cell r="B22" t="str">
            <v>M736</v>
          </cell>
          <cell r="C22" t="str">
            <v>BU_Anglo American Platinum Managed Operations</v>
          </cell>
          <cell r="D22">
            <v>2024</v>
          </cell>
          <cell r="E22" t="str">
            <v>Annual</v>
          </cell>
          <cell r="F22" t="str">
            <v>Incidents of legal non-compliance (Number)</v>
          </cell>
          <cell r="G22"/>
          <cell r="H22" t="str">
            <v>NUMBER</v>
          </cell>
          <cell r="I22" t="str">
            <v>Number</v>
          </cell>
          <cell r="J22" t="str">
            <v>BU</v>
          </cell>
          <cell r="K22" t="str">
            <v>Anglo American Platinum Managed Operations</v>
          </cell>
          <cell r="L22" t="str">
            <v>THOKOZANI HLOPHE</v>
          </cell>
          <cell r="M22" t="str">
            <v>THOKOZANI HLOPHE</v>
          </cell>
          <cell r="N22">
            <v>45675</v>
          </cell>
          <cell r="O22">
            <v>45902</v>
          </cell>
          <cell r="P22" t="str">
            <v>Not started</v>
          </cell>
          <cell r="Q22" t="str">
            <v>{}</v>
          </cell>
          <cell r="R22" t="str">
            <v>Compliance and Risk Management</v>
          </cell>
          <cell r="S22"/>
          <cell r="T22"/>
          <cell r="U22"/>
          <cell r="V22"/>
          <cell r="W22" t="str">
            <v>Incidents</v>
          </cell>
          <cell r="X22" t="str">
            <v>{"PGM":[]}</v>
          </cell>
          <cell r="Y22" t="str">
            <v>CONNECTED</v>
          </cell>
          <cell r="Z22" t="str">
            <v>Data Collection (PGM) (2024)</v>
          </cell>
          <cell r="AA22" t="str">
            <v>Incidents</v>
          </cell>
        </row>
        <row r="23">
          <cell r="A23" t="str">
            <v>M738BU_Anglo American Platinum Managed Operations</v>
          </cell>
          <cell r="B23" t="str">
            <v>M738</v>
          </cell>
          <cell r="C23" t="str">
            <v>BU_Anglo American Platinum Managed Operations</v>
          </cell>
          <cell r="D23">
            <v>2024</v>
          </cell>
          <cell r="E23" t="str">
            <v>Annual</v>
          </cell>
          <cell r="F23" t="str">
            <v>Incidents finalised (Number)</v>
          </cell>
          <cell r="G23"/>
          <cell r="H23" t="str">
            <v>NUMBER</v>
          </cell>
          <cell r="I23" t="str">
            <v>Number</v>
          </cell>
          <cell r="J23" t="str">
            <v>BU</v>
          </cell>
          <cell r="K23" t="str">
            <v>Anglo American Platinum Managed Operations</v>
          </cell>
          <cell r="L23" t="str">
            <v>THOKOZANI HLOPHE</v>
          </cell>
          <cell r="M23" t="str">
            <v>THOKOZANI HLOPHE</v>
          </cell>
          <cell r="N23">
            <v>45675</v>
          </cell>
          <cell r="O23">
            <v>45902</v>
          </cell>
          <cell r="P23" t="str">
            <v>Not started</v>
          </cell>
          <cell r="Q23" t="str">
            <v>{}</v>
          </cell>
          <cell r="R23" t="str">
            <v>Compliance and Risk Management</v>
          </cell>
          <cell r="S23"/>
          <cell r="T23"/>
          <cell r="U23"/>
          <cell r="V23"/>
          <cell r="W23" t="str">
            <v>Incidents</v>
          </cell>
          <cell r="X23" t="str">
            <v>{"PGM":[]}</v>
          </cell>
          <cell r="Y23" t="str">
            <v>CONNECTED</v>
          </cell>
          <cell r="Z23" t="str">
            <v>Data Collection (PGM) (2024)</v>
          </cell>
          <cell r="AA23" t="str">
            <v>Incidents</v>
          </cell>
        </row>
        <row r="24">
          <cell r="A24" t="str">
            <v>M732BU_Anglo American Platinum Managed Operations</v>
          </cell>
          <cell r="B24" t="str">
            <v>M732</v>
          </cell>
          <cell r="C24" t="str">
            <v>BU_Anglo American Platinum Managed Operations</v>
          </cell>
          <cell r="D24">
            <v>2024</v>
          </cell>
          <cell r="E24" t="str">
            <v>Annual</v>
          </cell>
          <cell r="F24" t="str">
            <v>Compliance Notices (Number)</v>
          </cell>
          <cell r="G24"/>
          <cell r="H24" t="str">
            <v>NUMBER</v>
          </cell>
          <cell r="I24" t="str">
            <v>Number</v>
          </cell>
          <cell r="J24" t="str">
            <v>BU</v>
          </cell>
          <cell r="K24" t="str">
            <v>Anglo American Platinum Managed Operations</v>
          </cell>
          <cell r="L24" t="str">
            <v>THOKOZANI HLOPHE</v>
          </cell>
          <cell r="M24" t="str">
            <v>THOKOZANI HLOPHE</v>
          </cell>
          <cell r="N24">
            <v>45675</v>
          </cell>
          <cell r="O24">
            <v>45902</v>
          </cell>
          <cell r="P24" t="str">
            <v>Not started</v>
          </cell>
          <cell r="Q24" t="str">
            <v>{}</v>
          </cell>
          <cell r="R24" t="str">
            <v>Compliance and Risk Management</v>
          </cell>
          <cell r="S24"/>
          <cell r="T24"/>
          <cell r="U24"/>
          <cell r="V24"/>
          <cell r="W24" t="str">
            <v>Incidents</v>
          </cell>
          <cell r="X24" t="str">
            <v>{"PGM":[]}</v>
          </cell>
          <cell r="Y24" t="str">
            <v>CONNECTED</v>
          </cell>
          <cell r="Z24" t="str">
            <v>Data Collection (PGM) (2024)</v>
          </cell>
          <cell r="AA24" t="str">
            <v>Incidents</v>
          </cell>
        </row>
        <row r="25">
          <cell r="A25" t="str">
            <v>M737BU_Anglo American Platinum Managed Operations</v>
          </cell>
          <cell r="B25" t="str">
            <v>M737</v>
          </cell>
          <cell r="C25" t="str">
            <v>BU_Anglo American Platinum Managed Operations</v>
          </cell>
          <cell r="D25">
            <v>2024</v>
          </cell>
          <cell r="E25" t="str">
            <v>Annual</v>
          </cell>
          <cell r="F25" t="str">
            <v>Incidents finalised (Description)</v>
          </cell>
          <cell r="G25"/>
          <cell r="H25" t="str">
            <v>TEXT</v>
          </cell>
          <cell r="I25"/>
          <cell r="J25" t="str">
            <v>BU</v>
          </cell>
          <cell r="K25" t="str">
            <v>Anglo American Platinum Managed Operations</v>
          </cell>
          <cell r="L25" t="str">
            <v>THOKOZANI HLOPHE</v>
          </cell>
          <cell r="M25" t="str">
            <v>THOKOZANI HLOPHE</v>
          </cell>
          <cell r="N25">
            <v>45675</v>
          </cell>
          <cell r="O25">
            <v>45902</v>
          </cell>
          <cell r="P25" t="str">
            <v>Not started</v>
          </cell>
          <cell r="Q25" t="str">
            <v>{}</v>
          </cell>
          <cell r="R25" t="str">
            <v>Compliance and Risk Management</v>
          </cell>
          <cell r="S25"/>
          <cell r="T25"/>
          <cell r="U25"/>
          <cell r="V25"/>
          <cell r="W25" t="str">
            <v>Incidents</v>
          </cell>
          <cell r="X25" t="str">
            <v>{"PGM":[]}</v>
          </cell>
          <cell r="Y25" t="str">
            <v>CONNECTED</v>
          </cell>
          <cell r="Z25" t="str">
            <v>Data Collection (PGM) (2024)</v>
          </cell>
          <cell r="AA25" t="str">
            <v>Incidents</v>
          </cell>
        </row>
        <row r="26">
          <cell r="A26" t="str">
            <v>M741BU_Anglo American Platinum Managed Operations</v>
          </cell>
          <cell r="B26" t="str">
            <v>M741</v>
          </cell>
          <cell r="C26" t="str">
            <v>BU_Anglo American Platinum Managed Operations</v>
          </cell>
          <cell r="D26">
            <v>2024</v>
          </cell>
          <cell r="E26" t="str">
            <v>Annual</v>
          </cell>
          <cell r="F26" t="str">
            <v>Incidents under investigation (Description)</v>
          </cell>
          <cell r="G26"/>
          <cell r="H26" t="str">
            <v>TEXT</v>
          </cell>
          <cell r="I26"/>
          <cell r="J26" t="str">
            <v>BU</v>
          </cell>
          <cell r="K26" t="str">
            <v>Anglo American Platinum Managed Operations</v>
          </cell>
          <cell r="L26" t="str">
            <v>THOKOZANI HLOPHE</v>
          </cell>
          <cell r="M26" t="str">
            <v>THOKOZANI HLOPHE</v>
          </cell>
          <cell r="N26">
            <v>45675</v>
          </cell>
          <cell r="O26">
            <v>45902</v>
          </cell>
          <cell r="P26" t="str">
            <v>Not started</v>
          </cell>
          <cell r="Q26" t="str">
            <v>{}</v>
          </cell>
          <cell r="R26" t="str">
            <v>Compliance and Risk Management</v>
          </cell>
          <cell r="S26"/>
          <cell r="T26"/>
          <cell r="U26"/>
          <cell r="V26"/>
          <cell r="W26" t="str">
            <v>Incidents</v>
          </cell>
          <cell r="X26" t="str">
            <v>{"PGM":[]}</v>
          </cell>
          <cell r="Y26" t="str">
            <v>CONNECTED</v>
          </cell>
          <cell r="Z26" t="str">
            <v>Data Collection (PGM) (2024)</v>
          </cell>
          <cell r="AA26" t="str">
            <v>Incidents</v>
          </cell>
        </row>
        <row r="27">
          <cell r="A27" t="str">
            <v>M719BU_Anglo American Platinum Managed Operations</v>
          </cell>
          <cell r="B27" t="str">
            <v>M719</v>
          </cell>
          <cell r="C27" t="str">
            <v>BU_Anglo American Platinum Managed Operations</v>
          </cell>
          <cell r="D27">
            <v>2024</v>
          </cell>
          <cell r="E27" t="str">
            <v>Annual</v>
          </cell>
          <cell r="F27" t="str">
            <v>Settlements (Description)</v>
          </cell>
          <cell r="G27"/>
          <cell r="H27" t="str">
            <v>TEXT</v>
          </cell>
          <cell r="I27"/>
          <cell r="J27" t="str">
            <v>BU</v>
          </cell>
          <cell r="K27" t="str">
            <v>Anglo American Platinum Managed Operations</v>
          </cell>
          <cell r="L27" t="str">
            <v>THOKOZANI HLOPHE</v>
          </cell>
          <cell r="M27" t="str">
            <v>THOKOZANI HLOPHE</v>
          </cell>
          <cell r="N27">
            <v>45675</v>
          </cell>
          <cell r="O27">
            <v>45902</v>
          </cell>
          <cell r="P27" t="str">
            <v>Not started</v>
          </cell>
          <cell r="Q27" t="str">
            <v>{}</v>
          </cell>
          <cell r="R27" t="str">
            <v>Compliance and Risk Management</v>
          </cell>
          <cell r="S27"/>
          <cell r="T27"/>
          <cell r="U27"/>
          <cell r="V27"/>
          <cell r="W27" t="str">
            <v>Incidents</v>
          </cell>
          <cell r="X27" t="str">
            <v>{"PGM":[]}</v>
          </cell>
          <cell r="Y27" t="str">
            <v>CONNECTED</v>
          </cell>
          <cell r="Z27" t="str">
            <v>Data Collection (PGM) (2024)</v>
          </cell>
          <cell r="AA27" t="str">
            <v>Incidents</v>
          </cell>
        </row>
        <row r="28">
          <cell r="A28" t="str">
            <v>M716BU_Anglo American Platinum Managed Operations</v>
          </cell>
          <cell r="B28" t="str">
            <v>M716</v>
          </cell>
          <cell r="C28" t="str">
            <v>BU_Anglo American Platinum Managed Operations</v>
          </cell>
          <cell r="D28">
            <v>2024</v>
          </cell>
          <cell r="E28" t="str">
            <v>Annual</v>
          </cell>
          <cell r="F28" t="str">
            <v>Penalties (Description)</v>
          </cell>
          <cell r="G28"/>
          <cell r="H28" t="str">
            <v>TEXT</v>
          </cell>
          <cell r="I28"/>
          <cell r="J28" t="str">
            <v>BU</v>
          </cell>
          <cell r="K28" t="str">
            <v>Anglo American Platinum Managed Operations</v>
          </cell>
          <cell r="L28" t="str">
            <v>THOKOZANI HLOPHE</v>
          </cell>
          <cell r="M28" t="str">
            <v>THOKOZANI HLOPHE</v>
          </cell>
          <cell r="N28">
            <v>45675</v>
          </cell>
          <cell r="O28">
            <v>45902</v>
          </cell>
          <cell r="P28" t="str">
            <v>Not started</v>
          </cell>
          <cell r="Q28" t="str">
            <v>{}</v>
          </cell>
          <cell r="R28" t="str">
            <v>Compliance and Risk Management</v>
          </cell>
          <cell r="S28"/>
          <cell r="T28"/>
          <cell r="U28"/>
          <cell r="V28"/>
          <cell r="W28" t="str">
            <v>Incidents</v>
          </cell>
          <cell r="X28" t="str">
            <v>{"PGM":[]}</v>
          </cell>
          <cell r="Y28" t="str">
            <v>CONNECTED</v>
          </cell>
          <cell r="Z28" t="str">
            <v>Data Collection (PGM) (2024)</v>
          </cell>
          <cell r="AA28" t="str">
            <v>Incidents</v>
          </cell>
        </row>
        <row r="29">
          <cell r="A29" t="str">
            <v>M721BU_Anglo American Platinum Managed Operations</v>
          </cell>
          <cell r="B29" t="str">
            <v>M721</v>
          </cell>
          <cell r="C29" t="str">
            <v>BU_Anglo American Platinum Managed Operations</v>
          </cell>
          <cell r="D29">
            <v>2024</v>
          </cell>
          <cell r="E29" t="str">
            <v>Annual</v>
          </cell>
          <cell r="F29" t="str">
            <v>Settlements (Number)</v>
          </cell>
          <cell r="G29"/>
          <cell r="H29" t="str">
            <v>NUMBER</v>
          </cell>
          <cell r="I29" t="str">
            <v>Number</v>
          </cell>
          <cell r="J29" t="str">
            <v>BU</v>
          </cell>
          <cell r="K29" t="str">
            <v>Anglo American Platinum Managed Operations</v>
          </cell>
          <cell r="L29" t="str">
            <v>THOKOZANI HLOPHE</v>
          </cell>
          <cell r="M29" t="str">
            <v>THOKOZANI HLOPHE</v>
          </cell>
          <cell r="N29">
            <v>45675</v>
          </cell>
          <cell r="O29">
            <v>45902</v>
          </cell>
          <cell r="P29" t="str">
            <v>Not started</v>
          </cell>
          <cell r="Q29" t="str">
            <v>{}</v>
          </cell>
          <cell r="R29" t="str">
            <v>Compliance and Risk Management</v>
          </cell>
          <cell r="S29"/>
          <cell r="T29"/>
          <cell r="U29"/>
          <cell r="V29"/>
          <cell r="W29" t="str">
            <v>Incidents</v>
          </cell>
          <cell r="X29" t="str">
            <v>{"PGM":[]}</v>
          </cell>
          <cell r="Y29" t="str">
            <v>CONNECTED</v>
          </cell>
          <cell r="Z29" t="str">
            <v>Data Collection (PGM) (2024)</v>
          </cell>
          <cell r="AA29" t="str">
            <v>Incidents</v>
          </cell>
        </row>
        <row r="30">
          <cell r="A30" t="str">
            <v>M714BU_Anglo American Platinum Managed Operations</v>
          </cell>
          <cell r="B30" t="str">
            <v>M714</v>
          </cell>
          <cell r="C30" t="str">
            <v>BU_Anglo American Platinum Managed Operations</v>
          </cell>
          <cell r="D30">
            <v>2024</v>
          </cell>
          <cell r="E30" t="str">
            <v>Annual</v>
          </cell>
          <cell r="F30" t="str">
            <v>Other Monetary losses (Monetary value)</v>
          </cell>
          <cell r="G30"/>
          <cell r="H30" t="str">
            <v>CURRENCY</v>
          </cell>
          <cell r="I30" t="str">
            <v>Currency - southAfrican_rand - (ZAR)</v>
          </cell>
          <cell r="J30" t="str">
            <v>BU</v>
          </cell>
          <cell r="K30" t="str">
            <v>Anglo American Platinum Managed Operations</v>
          </cell>
          <cell r="L30" t="str">
            <v>THOKOZANI HLOPHE</v>
          </cell>
          <cell r="M30" t="str">
            <v>THOKOZANI HLOPHE</v>
          </cell>
          <cell r="N30">
            <v>45675</v>
          </cell>
          <cell r="O30">
            <v>45902</v>
          </cell>
          <cell r="P30" t="str">
            <v>Not started</v>
          </cell>
          <cell r="Q30" t="str">
            <v>{}</v>
          </cell>
          <cell r="R30" t="str">
            <v>Compliance and Risk Management</v>
          </cell>
          <cell r="S30"/>
          <cell r="T30"/>
          <cell r="U30"/>
          <cell r="V30"/>
          <cell r="W30" t="str">
            <v>Incidents</v>
          </cell>
          <cell r="X30" t="str">
            <v>{"PGM":[]}</v>
          </cell>
          <cell r="Y30" t="str">
            <v>CONNECTED</v>
          </cell>
          <cell r="Z30" t="str">
            <v>Data Collection (PGM) (2024)</v>
          </cell>
          <cell r="AA30" t="str">
            <v>Incidents</v>
          </cell>
        </row>
        <row r="31">
          <cell r="A31" t="str">
            <v>M735BU_Anglo American Platinum Managed Operations</v>
          </cell>
          <cell r="B31" t="str">
            <v>M735</v>
          </cell>
          <cell r="C31" t="str">
            <v>BU_Anglo American Platinum Managed Operations</v>
          </cell>
          <cell r="D31">
            <v>2024</v>
          </cell>
          <cell r="E31" t="str">
            <v>Annual</v>
          </cell>
          <cell r="F31" t="str">
            <v>Incidents of legal non-compliance (Description)</v>
          </cell>
          <cell r="G31"/>
          <cell r="H31" t="str">
            <v>TEXT</v>
          </cell>
          <cell r="I31"/>
          <cell r="J31" t="str">
            <v>BU</v>
          </cell>
          <cell r="K31" t="str">
            <v>Anglo American Platinum Managed Operations</v>
          </cell>
          <cell r="L31" t="str">
            <v>THOKOZANI HLOPHE</v>
          </cell>
          <cell r="M31" t="str">
            <v>THOKOZANI HLOPHE</v>
          </cell>
          <cell r="N31">
            <v>45675</v>
          </cell>
          <cell r="O31">
            <v>45902</v>
          </cell>
          <cell r="P31" t="str">
            <v>Not started</v>
          </cell>
          <cell r="Q31" t="str">
            <v>{}</v>
          </cell>
          <cell r="R31" t="str">
            <v>Compliance and Risk Management</v>
          </cell>
          <cell r="S31"/>
          <cell r="T31"/>
          <cell r="U31"/>
          <cell r="V31"/>
          <cell r="W31" t="str">
            <v>Incidents</v>
          </cell>
          <cell r="X31" t="str">
            <v>{"PGM":[]}</v>
          </cell>
          <cell r="Y31" t="str">
            <v>CONNECTED</v>
          </cell>
          <cell r="Z31" t="str">
            <v>Data Collection (PGM) (2024)</v>
          </cell>
          <cell r="AA31" t="str">
            <v>Incidents</v>
          </cell>
        </row>
        <row r="32">
          <cell r="A32" t="str">
            <v>M734BU_Anglo American Platinum Managed Operations</v>
          </cell>
          <cell r="B32" t="str">
            <v>M734</v>
          </cell>
          <cell r="C32" t="str">
            <v>BU_Anglo American Platinum Managed Operations</v>
          </cell>
          <cell r="D32">
            <v>2024</v>
          </cell>
          <cell r="E32" t="str">
            <v>Annual</v>
          </cell>
          <cell r="F32" t="str">
            <v>Number of Directives (Number)</v>
          </cell>
          <cell r="G32"/>
          <cell r="H32" t="str">
            <v>NUMBER</v>
          </cell>
          <cell r="I32" t="str">
            <v>Number</v>
          </cell>
          <cell r="J32" t="str">
            <v>BU</v>
          </cell>
          <cell r="K32" t="str">
            <v>Anglo American Platinum Managed Operations</v>
          </cell>
          <cell r="L32" t="str">
            <v>THOKOZANI HLOPHE</v>
          </cell>
          <cell r="M32" t="str">
            <v>THOKOZANI HLOPHE</v>
          </cell>
          <cell r="N32">
            <v>45675</v>
          </cell>
          <cell r="O32">
            <v>45902</v>
          </cell>
          <cell r="P32" t="str">
            <v>Not started</v>
          </cell>
          <cell r="Q32" t="str">
            <v>{}</v>
          </cell>
          <cell r="R32" t="str">
            <v>Compliance and Risk Management</v>
          </cell>
          <cell r="S32"/>
          <cell r="T32"/>
          <cell r="U32"/>
          <cell r="V32"/>
          <cell r="W32" t="str">
            <v>Incidents</v>
          </cell>
          <cell r="X32" t="str">
            <v>{"PGM":[]}</v>
          </cell>
          <cell r="Y32" t="str">
            <v>CONNECTED</v>
          </cell>
          <cell r="Z32" t="str">
            <v>Data Collection (PGM) (2024)</v>
          </cell>
          <cell r="AA32" t="str">
            <v>Incidents</v>
          </cell>
        </row>
        <row r="33">
          <cell r="A33" t="str">
            <v>M720BU_Anglo American Platinum Managed Operations</v>
          </cell>
          <cell r="B33" t="str">
            <v>M720</v>
          </cell>
          <cell r="C33" t="str">
            <v>BU_Anglo American Platinum Managed Operations</v>
          </cell>
          <cell r="D33">
            <v>2024</v>
          </cell>
          <cell r="E33" t="str">
            <v>Annual</v>
          </cell>
          <cell r="F33" t="str">
            <v>Settlements (Monetary value)</v>
          </cell>
          <cell r="G33"/>
          <cell r="H33" t="str">
            <v>CURRENCY</v>
          </cell>
          <cell r="I33" t="str">
            <v>Currency - southAfrican_rand - (ZAR)</v>
          </cell>
          <cell r="J33" t="str">
            <v>BU</v>
          </cell>
          <cell r="K33" t="str">
            <v>Anglo American Platinum Managed Operations</v>
          </cell>
          <cell r="L33" t="str">
            <v>THOKOZANI HLOPHE</v>
          </cell>
          <cell r="M33" t="str">
            <v>THOKOZANI HLOPHE</v>
          </cell>
          <cell r="N33">
            <v>45675</v>
          </cell>
          <cell r="O33">
            <v>45902</v>
          </cell>
          <cell r="P33" t="str">
            <v>Not started</v>
          </cell>
          <cell r="Q33" t="str">
            <v>{}</v>
          </cell>
          <cell r="R33" t="str">
            <v>Compliance and Risk Management</v>
          </cell>
          <cell r="S33"/>
          <cell r="T33"/>
          <cell r="U33"/>
          <cell r="V33"/>
          <cell r="W33" t="str">
            <v>Incidents</v>
          </cell>
          <cell r="X33" t="str">
            <v>{"PGM":[]}</v>
          </cell>
          <cell r="Y33" t="str">
            <v>CONNECTED</v>
          </cell>
          <cell r="Z33" t="str">
            <v>Data Collection (PGM) (2024)</v>
          </cell>
          <cell r="AA33" t="str">
            <v>Incidents</v>
          </cell>
        </row>
        <row r="34">
          <cell r="A34" t="str">
            <v>M724BU_Anglo American Platinum Managed Operations</v>
          </cell>
          <cell r="B34" t="str">
            <v>M724</v>
          </cell>
          <cell r="C34" t="str">
            <v>BU_Anglo American Platinum Managed Operations</v>
          </cell>
          <cell r="D34">
            <v>2024</v>
          </cell>
          <cell r="E34" t="str">
            <v>Annual</v>
          </cell>
          <cell r="F34" t="str">
            <v>Fines (Number)</v>
          </cell>
          <cell r="G34"/>
          <cell r="H34" t="str">
            <v>NUMBER</v>
          </cell>
          <cell r="I34" t="str">
            <v>Number</v>
          </cell>
          <cell r="J34" t="str">
            <v>BU</v>
          </cell>
          <cell r="K34" t="str">
            <v>Anglo American Platinum Managed Operations</v>
          </cell>
          <cell r="L34" t="str">
            <v>THOKOZANI HLOPHE</v>
          </cell>
          <cell r="M34" t="str">
            <v>THOKOZANI HLOPHE</v>
          </cell>
          <cell r="N34">
            <v>45675</v>
          </cell>
          <cell r="O34">
            <v>45902</v>
          </cell>
          <cell r="P34" t="str">
            <v>Not started</v>
          </cell>
          <cell r="Q34" t="str">
            <v>{}</v>
          </cell>
          <cell r="R34" t="str">
            <v>Compliance and Risk Management</v>
          </cell>
          <cell r="S34"/>
          <cell r="T34"/>
          <cell r="U34"/>
          <cell r="V34"/>
          <cell r="W34" t="str">
            <v>Incidents</v>
          </cell>
          <cell r="X34" t="str">
            <v>{"PGM":[]}</v>
          </cell>
          <cell r="Y34" t="str">
            <v>CONNECTED</v>
          </cell>
          <cell r="Z34" t="str">
            <v>Data Collection (PGM) (2024)</v>
          </cell>
          <cell r="AA34" t="str">
            <v>Incidents</v>
          </cell>
        </row>
        <row r="35">
          <cell r="A35" t="str">
            <v>M742BU_Anglo American Platinum Managed Operations</v>
          </cell>
          <cell r="B35" t="str">
            <v>M742</v>
          </cell>
          <cell r="C35" t="str">
            <v>BU_Anglo American Platinum Managed Operations</v>
          </cell>
          <cell r="D35">
            <v>2024</v>
          </cell>
          <cell r="E35" t="str">
            <v>Annual</v>
          </cell>
          <cell r="F35" t="str">
            <v>Incidents under investigation (Number)</v>
          </cell>
          <cell r="G35"/>
          <cell r="H35" t="str">
            <v>NUMBER</v>
          </cell>
          <cell r="I35" t="str">
            <v>Number</v>
          </cell>
          <cell r="J35" t="str">
            <v>BU</v>
          </cell>
          <cell r="K35" t="str">
            <v>Anglo American Platinum Managed Operations</v>
          </cell>
          <cell r="L35" t="str">
            <v>THOKOZANI HLOPHE</v>
          </cell>
          <cell r="M35" t="str">
            <v>THOKOZANI HLOPHE</v>
          </cell>
          <cell r="N35">
            <v>45675</v>
          </cell>
          <cell r="O35">
            <v>45902</v>
          </cell>
          <cell r="P35" t="str">
            <v>Not started</v>
          </cell>
          <cell r="Q35" t="str">
            <v>{}</v>
          </cell>
          <cell r="R35" t="str">
            <v>Compliance and Risk Management</v>
          </cell>
          <cell r="S35"/>
          <cell r="T35"/>
          <cell r="U35"/>
          <cell r="V35"/>
          <cell r="W35" t="str">
            <v>Incidents</v>
          </cell>
          <cell r="X35" t="str">
            <v>{"PGM":[]}</v>
          </cell>
          <cell r="Y35" t="str">
            <v>CONNECTED</v>
          </cell>
          <cell r="Z35" t="str">
            <v>Data Collection (PGM) (2024)</v>
          </cell>
          <cell r="AA35" t="str">
            <v>Incidents</v>
          </cell>
        </row>
        <row r="36">
          <cell r="A36" t="str">
            <v>M715BU_Anglo American Platinum Managed Operations</v>
          </cell>
          <cell r="B36" t="str">
            <v>M715</v>
          </cell>
          <cell r="C36" t="str">
            <v>BU_Anglo American Platinum Managed Operations</v>
          </cell>
          <cell r="D36">
            <v>2024</v>
          </cell>
          <cell r="E36" t="str">
            <v>Annual</v>
          </cell>
          <cell r="F36" t="str">
            <v>Other Monetary losses (Number)</v>
          </cell>
          <cell r="G36"/>
          <cell r="H36" t="str">
            <v>NUMBER</v>
          </cell>
          <cell r="I36" t="str">
            <v>Number</v>
          </cell>
          <cell r="J36" t="str">
            <v>BU</v>
          </cell>
          <cell r="K36" t="str">
            <v>Anglo American Platinum Managed Operations</v>
          </cell>
          <cell r="L36" t="str">
            <v>THOKOZANI HLOPHE</v>
          </cell>
          <cell r="M36" t="str">
            <v>THOKOZANI HLOPHE</v>
          </cell>
          <cell r="N36">
            <v>45675</v>
          </cell>
          <cell r="O36">
            <v>45902</v>
          </cell>
          <cell r="P36" t="str">
            <v>Not started</v>
          </cell>
          <cell r="Q36" t="str">
            <v>{}</v>
          </cell>
          <cell r="R36" t="str">
            <v>Compliance and Risk Management</v>
          </cell>
          <cell r="S36"/>
          <cell r="T36"/>
          <cell r="U36"/>
          <cell r="V36"/>
          <cell r="W36" t="str">
            <v>Incidents</v>
          </cell>
          <cell r="X36" t="str">
            <v>{"PGM":[]}</v>
          </cell>
          <cell r="Y36" t="str">
            <v>CONNECTED</v>
          </cell>
          <cell r="Z36" t="str">
            <v>Data Collection (PGM) (2024)</v>
          </cell>
          <cell r="AA36" t="str">
            <v>Incidents</v>
          </cell>
        </row>
        <row r="37">
          <cell r="A37" t="str">
            <v>M713BU_Anglo American Platinum Managed Operations</v>
          </cell>
          <cell r="B37" t="str">
            <v>M713</v>
          </cell>
          <cell r="C37" t="str">
            <v>BU_Anglo American Platinum Managed Operations</v>
          </cell>
          <cell r="D37">
            <v>2024</v>
          </cell>
          <cell r="E37" t="str">
            <v>Annual</v>
          </cell>
          <cell r="F37" t="str">
            <v>Fines and monetary loss: Other Monetary losses (Description)</v>
          </cell>
          <cell r="G37"/>
          <cell r="H37" t="str">
            <v>TEXT</v>
          </cell>
          <cell r="I37"/>
          <cell r="J37" t="str">
            <v>BU</v>
          </cell>
          <cell r="K37" t="str">
            <v>Anglo American Platinum Managed Operations</v>
          </cell>
          <cell r="L37" t="str">
            <v>THOKOZANI HLOPHE</v>
          </cell>
          <cell r="M37" t="str">
            <v>THOKOZANI HLOPHE</v>
          </cell>
          <cell r="N37">
            <v>45675</v>
          </cell>
          <cell r="O37">
            <v>45902</v>
          </cell>
          <cell r="P37" t="str">
            <v>Not started</v>
          </cell>
          <cell r="Q37" t="str">
            <v>{}</v>
          </cell>
          <cell r="R37" t="str">
            <v>Compliance and Risk Management</v>
          </cell>
          <cell r="S37"/>
          <cell r="T37"/>
          <cell r="U37"/>
          <cell r="V37"/>
          <cell r="W37" t="str">
            <v>Incidents</v>
          </cell>
          <cell r="X37" t="str">
            <v>{"PGM":[]}</v>
          </cell>
          <cell r="Y37" t="str">
            <v>CONNECTED</v>
          </cell>
          <cell r="Z37" t="str">
            <v>Data Collection (PGM) (2024)</v>
          </cell>
          <cell r="AA37" t="str">
            <v>Incidents</v>
          </cell>
        </row>
        <row r="38">
          <cell r="A38" t="str">
            <v>M731BU_Anglo American Platinum Managed Operations</v>
          </cell>
          <cell r="B38" t="str">
            <v>M731</v>
          </cell>
          <cell r="C38" t="str">
            <v>BU_Anglo American Platinum Managed Operations</v>
          </cell>
          <cell r="D38">
            <v>2024</v>
          </cell>
          <cell r="E38" t="str">
            <v>Annual</v>
          </cell>
          <cell r="F38" t="str">
            <v>Compliance Notices (Description)</v>
          </cell>
          <cell r="G38"/>
          <cell r="H38" t="str">
            <v>TEXT</v>
          </cell>
          <cell r="I38"/>
          <cell r="J38" t="str">
            <v>BU</v>
          </cell>
          <cell r="K38" t="str">
            <v>Anglo American Platinum Managed Operations</v>
          </cell>
          <cell r="L38" t="str">
            <v>THOKOZANI HLOPHE</v>
          </cell>
          <cell r="M38" t="str">
            <v>THOKOZANI HLOPHE</v>
          </cell>
          <cell r="N38">
            <v>45675</v>
          </cell>
          <cell r="O38">
            <v>45902</v>
          </cell>
          <cell r="P38" t="str">
            <v>Not started</v>
          </cell>
          <cell r="Q38" t="str">
            <v>{}</v>
          </cell>
          <cell r="R38" t="str">
            <v>Compliance and Risk Management</v>
          </cell>
          <cell r="S38"/>
          <cell r="T38"/>
          <cell r="U38"/>
          <cell r="V38"/>
          <cell r="W38" t="str">
            <v>Incidents</v>
          </cell>
          <cell r="X38" t="str">
            <v>{"PGM":[]}</v>
          </cell>
          <cell r="Y38" t="str">
            <v>CONNECTED</v>
          </cell>
          <cell r="Z38" t="str">
            <v>Data Collection (PGM) (2024)</v>
          </cell>
          <cell r="AA38" t="str">
            <v>Incidents</v>
          </cell>
        </row>
        <row r="39">
          <cell r="A39" t="str">
            <v>M728BU_Anglo American Platinum Managed Operations</v>
          </cell>
          <cell r="B39" t="str">
            <v>M728</v>
          </cell>
          <cell r="C39" t="str">
            <v>BU_Anglo American Platinum Managed Operations</v>
          </cell>
          <cell r="D39">
            <v>2024</v>
          </cell>
          <cell r="E39" t="str">
            <v>Annual</v>
          </cell>
          <cell r="F39" t="str">
            <v>Investigations (Number)</v>
          </cell>
          <cell r="G39"/>
          <cell r="H39" t="str">
            <v>NUMBER</v>
          </cell>
          <cell r="I39" t="str">
            <v>Number</v>
          </cell>
          <cell r="J39" t="str">
            <v>BU</v>
          </cell>
          <cell r="K39" t="str">
            <v>Anglo American Platinum Managed Operations</v>
          </cell>
          <cell r="L39" t="str">
            <v>THOKOZANI HLOPHE</v>
          </cell>
          <cell r="M39" t="str">
            <v>THOKOZANI HLOPHE</v>
          </cell>
          <cell r="N39">
            <v>45675</v>
          </cell>
          <cell r="O39">
            <v>45902</v>
          </cell>
          <cell r="P39" t="str">
            <v>Not started</v>
          </cell>
          <cell r="Q39" t="str">
            <v>{}</v>
          </cell>
          <cell r="R39" t="str">
            <v>Compliance and Risk Management</v>
          </cell>
          <cell r="S39"/>
          <cell r="T39"/>
          <cell r="U39"/>
          <cell r="V39"/>
          <cell r="W39" t="str">
            <v>Incidents</v>
          </cell>
          <cell r="X39" t="str">
            <v>{"PGM":[]}</v>
          </cell>
          <cell r="Y39" t="str">
            <v>CONNECTED</v>
          </cell>
          <cell r="Z39" t="str">
            <v>Data Collection (PGM) (2024)</v>
          </cell>
          <cell r="AA39" t="str">
            <v>Incidents</v>
          </cell>
        </row>
        <row r="40">
          <cell r="A40" t="str">
            <v>M723BU_Anglo American Platinum Managed Operations</v>
          </cell>
          <cell r="B40" t="str">
            <v>M723</v>
          </cell>
          <cell r="C40" t="str">
            <v>BU_Anglo American Platinum Managed Operations</v>
          </cell>
          <cell r="D40">
            <v>2024</v>
          </cell>
          <cell r="E40" t="str">
            <v>Annual</v>
          </cell>
          <cell r="F40" t="str">
            <v>Fines (Monetary value)</v>
          </cell>
          <cell r="G40"/>
          <cell r="H40" t="str">
            <v>CURRENCY</v>
          </cell>
          <cell r="I40" t="str">
            <v>Currency - southAfrican_rand - (ZAR)</v>
          </cell>
          <cell r="J40" t="str">
            <v>BU</v>
          </cell>
          <cell r="K40" t="str">
            <v>Anglo American Platinum Managed Operations</v>
          </cell>
          <cell r="L40" t="str">
            <v>THOKOZANI HLOPHE</v>
          </cell>
          <cell r="M40" t="str">
            <v>THOKOZANI HLOPHE</v>
          </cell>
          <cell r="N40">
            <v>45675</v>
          </cell>
          <cell r="O40">
            <v>45902</v>
          </cell>
          <cell r="P40" t="str">
            <v>Not started</v>
          </cell>
          <cell r="Q40" t="str">
            <v>{}</v>
          </cell>
          <cell r="R40" t="str">
            <v>Compliance and Risk Management</v>
          </cell>
          <cell r="S40"/>
          <cell r="T40"/>
          <cell r="U40"/>
          <cell r="V40"/>
          <cell r="W40" t="str">
            <v>Incidents</v>
          </cell>
          <cell r="X40" t="str">
            <v>{"PGM":[]}</v>
          </cell>
          <cell r="Y40" t="str">
            <v>CONNECTED</v>
          </cell>
          <cell r="Z40" t="str">
            <v>Data Collection (PGM) (2024)</v>
          </cell>
          <cell r="AA40" t="str">
            <v>Incidents</v>
          </cell>
        </row>
        <row r="41">
          <cell r="A41" t="str">
            <v>M729BU_Anglo American Platinum Managed Operations</v>
          </cell>
          <cell r="B41" t="str">
            <v>M729</v>
          </cell>
          <cell r="C41" t="str">
            <v>BU_Anglo American Platinum Managed Operations</v>
          </cell>
          <cell r="D41">
            <v>2024</v>
          </cell>
          <cell r="E41" t="str">
            <v>Annual</v>
          </cell>
          <cell r="F41" t="str">
            <v>Warnings (Description)</v>
          </cell>
          <cell r="G41"/>
          <cell r="H41" t="str">
            <v>TEXT</v>
          </cell>
          <cell r="I41"/>
          <cell r="J41" t="str">
            <v>BU</v>
          </cell>
          <cell r="K41" t="str">
            <v>Anglo American Platinum Managed Operations</v>
          </cell>
          <cell r="L41" t="str">
            <v>THOKOZANI HLOPHE</v>
          </cell>
          <cell r="M41" t="str">
            <v>THOKOZANI HLOPHE</v>
          </cell>
          <cell r="N41">
            <v>45675</v>
          </cell>
          <cell r="O41">
            <v>45902</v>
          </cell>
          <cell r="P41" t="str">
            <v>Not started</v>
          </cell>
          <cell r="Q41" t="str">
            <v>{}</v>
          </cell>
          <cell r="R41" t="str">
            <v>Compliance and Risk Management</v>
          </cell>
          <cell r="S41"/>
          <cell r="T41"/>
          <cell r="U41"/>
          <cell r="V41"/>
          <cell r="W41" t="str">
            <v>Incidents</v>
          </cell>
          <cell r="X41" t="str">
            <v>{"PGM":[]}</v>
          </cell>
          <cell r="Y41" t="str">
            <v>CONNECTED</v>
          </cell>
          <cell r="Z41" t="str">
            <v>Data Collection (PGM) (2024)</v>
          </cell>
          <cell r="AA41" t="str">
            <v>Incidents</v>
          </cell>
        </row>
        <row r="42">
          <cell r="A42" t="str">
            <v>M739BU_Anglo American Platinum Managed Operations</v>
          </cell>
          <cell r="B42" t="str">
            <v>M739</v>
          </cell>
          <cell r="C42" t="str">
            <v>BU_Anglo American Platinum Managed Operations</v>
          </cell>
          <cell r="D42">
            <v>2024</v>
          </cell>
          <cell r="E42" t="str">
            <v>Annual</v>
          </cell>
          <cell r="F42" t="str">
            <v>Incidents pending finalisation (Description)</v>
          </cell>
          <cell r="G42"/>
          <cell r="H42" t="str">
            <v>TEXT</v>
          </cell>
          <cell r="I42"/>
          <cell r="J42" t="str">
            <v>BU</v>
          </cell>
          <cell r="K42" t="str">
            <v>Anglo American Platinum Managed Operations</v>
          </cell>
          <cell r="L42" t="str">
            <v>THOKOZANI HLOPHE</v>
          </cell>
          <cell r="M42" t="str">
            <v>THOKOZANI HLOPHE</v>
          </cell>
          <cell r="N42">
            <v>45675</v>
          </cell>
          <cell r="O42">
            <v>45902</v>
          </cell>
          <cell r="P42" t="str">
            <v>Not started</v>
          </cell>
          <cell r="Q42" t="str">
            <v>{}</v>
          </cell>
          <cell r="R42" t="str">
            <v>Compliance and Risk Management</v>
          </cell>
          <cell r="S42"/>
          <cell r="T42"/>
          <cell r="U42"/>
          <cell r="V42"/>
          <cell r="W42" t="str">
            <v>Incidents</v>
          </cell>
          <cell r="X42" t="str">
            <v>{"PGM":[]}</v>
          </cell>
          <cell r="Y42" t="str">
            <v>CONNECTED</v>
          </cell>
          <cell r="Z42" t="str">
            <v>Data Collection (PGM) (2024)</v>
          </cell>
          <cell r="AA42" t="str">
            <v>Incidents</v>
          </cell>
        </row>
        <row r="43">
          <cell r="A43" t="str">
            <v>M726BU_Anglo American Platinum Managed Operations</v>
          </cell>
          <cell r="B43" t="str">
            <v>M726</v>
          </cell>
          <cell r="C43" t="str">
            <v>BU_Anglo American Platinum Managed Operations</v>
          </cell>
          <cell r="D43">
            <v>2024</v>
          </cell>
          <cell r="E43" t="str">
            <v>Annual</v>
          </cell>
          <cell r="F43" t="str">
            <v>Public Controversies (Number)</v>
          </cell>
          <cell r="G43"/>
          <cell r="H43" t="str">
            <v>NUMBER</v>
          </cell>
          <cell r="I43" t="str">
            <v>Number</v>
          </cell>
          <cell r="J43" t="str">
            <v>BU</v>
          </cell>
          <cell r="K43" t="str">
            <v>Anglo American Platinum Managed Operations</v>
          </cell>
          <cell r="L43" t="str">
            <v>THOKOZANI HLOPHE</v>
          </cell>
          <cell r="M43" t="str">
            <v>THOKOZANI HLOPHE</v>
          </cell>
          <cell r="N43">
            <v>45675</v>
          </cell>
          <cell r="O43">
            <v>45902</v>
          </cell>
          <cell r="P43" t="str">
            <v>Not started</v>
          </cell>
          <cell r="Q43" t="str">
            <v>{}</v>
          </cell>
          <cell r="R43" t="str">
            <v>Compliance and Risk Management</v>
          </cell>
          <cell r="S43"/>
          <cell r="T43"/>
          <cell r="U43"/>
          <cell r="V43"/>
          <cell r="W43" t="str">
            <v>Incidents</v>
          </cell>
          <cell r="X43" t="str">
            <v>{"PGM":[]}</v>
          </cell>
          <cell r="Y43" t="str">
            <v>CONNECTED</v>
          </cell>
          <cell r="Z43" t="str">
            <v>Data Collection (PGM) (2024)</v>
          </cell>
          <cell r="AA43" t="str">
            <v>Incidents</v>
          </cell>
        </row>
        <row r="44">
          <cell r="A44" t="str">
            <v>M725BU_Anglo American Platinum Managed Operations</v>
          </cell>
          <cell r="B44" t="str">
            <v>M725</v>
          </cell>
          <cell r="C44" t="str">
            <v>BU_Anglo American Platinum Managed Operations</v>
          </cell>
          <cell r="D44">
            <v>2024</v>
          </cell>
          <cell r="E44" t="str">
            <v>Annual</v>
          </cell>
          <cell r="F44" t="str">
            <v>Public Controversies (Description)</v>
          </cell>
          <cell r="G44"/>
          <cell r="H44" t="str">
            <v>TEXT</v>
          </cell>
          <cell r="I44"/>
          <cell r="J44" t="str">
            <v>BU</v>
          </cell>
          <cell r="K44" t="str">
            <v>Anglo American Platinum Managed Operations</v>
          </cell>
          <cell r="L44" t="str">
            <v>THOKOZANI HLOPHE</v>
          </cell>
          <cell r="M44" t="str">
            <v>THOKOZANI HLOPHE</v>
          </cell>
          <cell r="N44">
            <v>45675</v>
          </cell>
          <cell r="O44">
            <v>45902</v>
          </cell>
          <cell r="P44" t="str">
            <v>Not started</v>
          </cell>
          <cell r="Q44" t="str">
            <v>{}</v>
          </cell>
          <cell r="R44" t="str">
            <v>Compliance and Risk Management</v>
          </cell>
          <cell r="S44"/>
          <cell r="T44"/>
          <cell r="U44"/>
          <cell r="V44"/>
          <cell r="W44" t="str">
            <v>Incidents</v>
          </cell>
          <cell r="X44" t="str">
            <v>{"PGM":[]}</v>
          </cell>
          <cell r="Y44" t="str">
            <v>CONNECTED</v>
          </cell>
          <cell r="Z44" t="str">
            <v>Data Collection (PGM) (2024)</v>
          </cell>
          <cell r="AA44" t="str">
            <v>Incidents</v>
          </cell>
        </row>
        <row r="45">
          <cell r="A45" t="str">
            <v>M740BU_Anglo American Platinum Managed Operations</v>
          </cell>
          <cell r="B45" t="str">
            <v>M740</v>
          </cell>
          <cell r="C45" t="str">
            <v>BU_Anglo American Platinum Managed Operations</v>
          </cell>
          <cell r="D45">
            <v>2024</v>
          </cell>
          <cell r="E45" t="str">
            <v>Annual</v>
          </cell>
          <cell r="F45" t="str">
            <v>Incidents pending finalisation (Number)</v>
          </cell>
          <cell r="G45"/>
          <cell r="H45" t="str">
            <v>NUMBER</v>
          </cell>
          <cell r="I45" t="str">
            <v>Number</v>
          </cell>
          <cell r="J45" t="str">
            <v>BU</v>
          </cell>
          <cell r="K45" t="str">
            <v>Anglo American Platinum Managed Operations</v>
          </cell>
          <cell r="L45" t="str">
            <v>THOKOZANI HLOPHE</v>
          </cell>
          <cell r="M45" t="str">
            <v>THOKOZANI HLOPHE</v>
          </cell>
          <cell r="N45">
            <v>45675</v>
          </cell>
          <cell r="O45">
            <v>45902</v>
          </cell>
          <cell r="P45" t="str">
            <v>Not started</v>
          </cell>
          <cell r="Q45" t="str">
            <v>{}</v>
          </cell>
          <cell r="R45" t="str">
            <v>Compliance and Risk Management</v>
          </cell>
          <cell r="S45"/>
          <cell r="T45"/>
          <cell r="U45"/>
          <cell r="V45"/>
          <cell r="W45" t="str">
            <v>Incidents</v>
          </cell>
          <cell r="X45" t="str">
            <v>{"PGM":[]}</v>
          </cell>
          <cell r="Y45" t="str">
            <v>CONNECTED</v>
          </cell>
          <cell r="Z45" t="str">
            <v>Data Collection (PGM) (2024)</v>
          </cell>
          <cell r="AA45" t="str">
            <v>Incidents</v>
          </cell>
        </row>
        <row r="46">
          <cell r="A46" t="str">
            <v>M569BU_Anglo American Platinum Managed Operations</v>
          </cell>
          <cell r="B46" t="str">
            <v>M569</v>
          </cell>
          <cell r="C46" t="str">
            <v>BU_Anglo American Platinum Managed Operations</v>
          </cell>
          <cell r="D46">
            <v>2024</v>
          </cell>
          <cell r="E46" t="str">
            <v>Annual</v>
          </cell>
          <cell r="F46" t="str">
            <v>Direct economic value generated and distributed on an accrual basis: Payments to providers of capital</v>
          </cell>
          <cell r="G46" t="str">
            <v>Revenue Payments to providers of capital</v>
          </cell>
          <cell r="H46" t="str">
            <v>CURRENCY</v>
          </cell>
          <cell r="I46" t="str">
            <v>Currency - southAfrican_rand - (ZAR)</v>
          </cell>
          <cell r="J46" t="str">
            <v>BU</v>
          </cell>
          <cell r="K46" t="str">
            <v>Anglo American Platinum Managed Operations</v>
          </cell>
          <cell r="L46" t="str">
            <v>ANTASHA VIVIERS</v>
          </cell>
          <cell r="M46" t="str">
            <v>CARL NICHOLSON</v>
          </cell>
          <cell r="N46">
            <v>45675</v>
          </cell>
          <cell r="O46">
            <v>45902</v>
          </cell>
          <cell r="P46" t="str">
            <v>Not started</v>
          </cell>
          <cell r="Q46" t="str">
            <v>{}</v>
          </cell>
          <cell r="R46" t="str">
            <v>EVG&amp;D</v>
          </cell>
          <cell r="S46"/>
          <cell r="T46"/>
          <cell r="U46"/>
          <cell r="V46"/>
          <cell r="W46" t="str">
            <v>Community Development</v>
          </cell>
          <cell r="X46" t="str">
            <v>{"PGM":[]}</v>
          </cell>
          <cell r="Y46" t="str">
            <v>CONNECTED</v>
          </cell>
          <cell r="Z46" t="str">
            <v>Data Collection (PGM) (2024)</v>
          </cell>
          <cell r="AA46" t="str">
            <v>Community Development (Manual Capture)</v>
          </cell>
        </row>
        <row r="47">
          <cell r="A47" t="str">
            <v>M571BU_Anglo American Platinum Managed Operations</v>
          </cell>
          <cell r="B47" t="str">
            <v>M571</v>
          </cell>
          <cell r="C47" t="str">
            <v>BU_Anglo American Platinum Managed Operations</v>
          </cell>
          <cell r="D47">
            <v>2024</v>
          </cell>
          <cell r="E47" t="str">
            <v>Annual</v>
          </cell>
          <cell r="F47" t="str">
            <v>Direct economic value generated and distributed on an accrual basis: Operating costs</v>
          </cell>
          <cell r="G47"/>
          <cell r="H47" t="str">
            <v>CURRENCY</v>
          </cell>
          <cell r="I47" t="str">
            <v>Currency - southAfrican_rand - (ZAR)</v>
          </cell>
          <cell r="J47" t="str">
            <v>BU</v>
          </cell>
          <cell r="K47" t="str">
            <v>Anglo American Platinum Managed Operations</v>
          </cell>
          <cell r="L47" t="str">
            <v>ANTASHA VIVIERS</v>
          </cell>
          <cell r="M47" t="str">
            <v>CARL NICHOLSON</v>
          </cell>
          <cell r="N47">
            <v>45675</v>
          </cell>
          <cell r="O47">
            <v>45902</v>
          </cell>
          <cell r="P47" t="str">
            <v>Not started</v>
          </cell>
          <cell r="Q47" t="str">
            <v>{}</v>
          </cell>
          <cell r="R47" t="str">
            <v>EVG&amp;D</v>
          </cell>
          <cell r="S47"/>
          <cell r="T47"/>
          <cell r="U47"/>
          <cell r="V47"/>
          <cell r="W47" t="str">
            <v>Community Development</v>
          </cell>
          <cell r="X47" t="str">
            <v>{"PGM":[]}</v>
          </cell>
          <cell r="Y47" t="str">
            <v>CONNECTED</v>
          </cell>
          <cell r="Z47" t="str">
            <v>Data Collection (PGM) (2024)</v>
          </cell>
          <cell r="AA47" t="str">
            <v>Community Development (Manual Capture)</v>
          </cell>
        </row>
        <row r="48">
          <cell r="A48" t="str">
            <v>M570BU_Anglo American Platinum Managed Operations</v>
          </cell>
          <cell r="B48" t="str">
            <v>M570</v>
          </cell>
          <cell r="C48" t="str">
            <v>BU_Anglo American Platinum Managed Operations</v>
          </cell>
          <cell r="D48">
            <v>2024</v>
          </cell>
          <cell r="E48" t="str">
            <v>Annual</v>
          </cell>
          <cell r="F48" t="str">
            <v>Direct economic value generated and distributed on an accrual basis: Employee wages &amp; benefits</v>
          </cell>
          <cell r="G48" t="str">
            <v>Employee wages and benefits</v>
          </cell>
          <cell r="H48" t="str">
            <v>CURRENCY</v>
          </cell>
          <cell r="I48" t="str">
            <v>Currency - southAfrican_rand - (ZAR)</v>
          </cell>
          <cell r="J48" t="str">
            <v>BU</v>
          </cell>
          <cell r="K48" t="str">
            <v>Anglo American Platinum Managed Operations</v>
          </cell>
          <cell r="L48" t="str">
            <v>ANTASHA VIVIERS</v>
          </cell>
          <cell r="M48" t="str">
            <v>CARL NICHOLSON</v>
          </cell>
          <cell r="N48">
            <v>45675</v>
          </cell>
          <cell r="O48">
            <v>45902</v>
          </cell>
          <cell r="P48" t="str">
            <v>Not started</v>
          </cell>
          <cell r="Q48" t="str">
            <v>{"gri":["201-1-a-ii_2016.2"]}</v>
          </cell>
          <cell r="R48" t="str">
            <v>EVG&amp;D</v>
          </cell>
          <cell r="S48"/>
          <cell r="T48"/>
          <cell r="U48"/>
          <cell r="V48"/>
          <cell r="W48" t="str">
            <v>Community Development</v>
          </cell>
          <cell r="X48" t="str">
            <v>{"PGM":[]}</v>
          </cell>
          <cell r="Y48" t="str">
            <v>CONNECTED</v>
          </cell>
          <cell r="Z48" t="str">
            <v>Data Collection (PGM) (2024)</v>
          </cell>
          <cell r="AA48" t="str">
            <v>Community Development (Manual Capture)</v>
          </cell>
        </row>
        <row r="49">
          <cell r="A49" t="str">
            <v>M555BU_Anglo American Platinum Managed Operations</v>
          </cell>
          <cell r="B49" t="str">
            <v>M555</v>
          </cell>
          <cell r="C49" t="str">
            <v>BU_Anglo American Platinum Managed Operations</v>
          </cell>
          <cell r="D49">
            <v>2024</v>
          </cell>
          <cell r="E49" t="str">
            <v>Annual</v>
          </cell>
          <cell r="F49" t="str">
            <v>Total monetary value of financial assistance received by the organisation from any government during the reporting period.</v>
          </cell>
          <cell r="G49"/>
          <cell r="H49" t="str">
            <v>CURRENCY</v>
          </cell>
          <cell r="I49" t="str">
            <v>Currency - southAfrican_rand - (ZAR)</v>
          </cell>
          <cell r="J49" t="str">
            <v>BU</v>
          </cell>
          <cell r="K49" t="str">
            <v>Anglo American Platinum Managed Operations</v>
          </cell>
          <cell r="L49" t="str">
            <v>ANTASHA VIVIERS</v>
          </cell>
          <cell r="M49" t="str">
            <v>CARL NICHOLSON</v>
          </cell>
          <cell r="N49">
            <v>45675</v>
          </cell>
          <cell r="O49">
            <v>45902</v>
          </cell>
          <cell r="P49" t="str">
            <v>Not started</v>
          </cell>
          <cell r="Q49" t="str">
            <v>{"gri":["413-1_2016.2"]}</v>
          </cell>
          <cell r="R49" t="str">
            <v>EVG&amp;D</v>
          </cell>
          <cell r="S49"/>
          <cell r="T49"/>
          <cell r="U49"/>
          <cell r="V49"/>
          <cell r="W49" t="str">
            <v>Community Development</v>
          </cell>
          <cell r="X49" t="str">
            <v>{"PGM":[]}</v>
          </cell>
          <cell r="Y49" t="str">
            <v>CONNECTED</v>
          </cell>
          <cell r="Z49" t="str">
            <v>Data Collection (PGM) (2024)</v>
          </cell>
          <cell r="AA49" t="str">
            <v>Community Development (Manual Capture)</v>
          </cell>
        </row>
        <row r="50">
          <cell r="A50" t="str">
            <v>M572BU_Anglo American Platinum Managed Operations</v>
          </cell>
          <cell r="B50" t="str">
            <v>M572</v>
          </cell>
          <cell r="C50" t="str">
            <v>BU_Anglo American Platinum Managed Operations</v>
          </cell>
          <cell r="D50">
            <v>2024</v>
          </cell>
          <cell r="E50" t="str">
            <v>Annual</v>
          </cell>
          <cell r="F50" t="str">
            <v>Direct economic value generated and distributed on an accrual basis:  Revenue</v>
          </cell>
          <cell r="G50" t="str">
            <v>Revenue</v>
          </cell>
          <cell r="H50" t="str">
            <v>CURRENCY</v>
          </cell>
          <cell r="I50" t="str">
            <v>Currency - southAfrican_rand - (ZAR)</v>
          </cell>
          <cell r="J50" t="str">
            <v>BU</v>
          </cell>
          <cell r="K50" t="str">
            <v>Anglo American Platinum Managed Operations</v>
          </cell>
          <cell r="L50" t="str">
            <v>ANTASHA VIVIERS</v>
          </cell>
          <cell r="M50" t="str">
            <v>CARL NICHOLSON</v>
          </cell>
          <cell r="N50">
            <v>45675</v>
          </cell>
          <cell r="O50">
            <v>45902</v>
          </cell>
          <cell r="P50" t="str">
            <v>Not started</v>
          </cell>
          <cell r="Q50" t="str">
            <v>{"gri":["201-1-a-i_2016.2"]}</v>
          </cell>
          <cell r="R50" t="str">
            <v>EVG&amp;D</v>
          </cell>
          <cell r="S50"/>
          <cell r="T50"/>
          <cell r="U50"/>
          <cell r="V50"/>
          <cell r="W50" t="str">
            <v>Community Development</v>
          </cell>
          <cell r="X50" t="str">
            <v>{"PGM":[]}</v>
          </cell>
          <cell r="Y50" t="str">
            <v>CONNECTED</v>
          </cell>
          <cell r="Z50" t="str">
            <v>Data Collection (PGM) (2024)</v>
          </cell>
          <cell r="AA50" t="str">
            <v>Community Development (Manual Capture)</v>
          </cell>
        </row>
        <row r="51">
          <cell r="A51" t="str">
            <v>M568BU_Anglo American Platinum Managed Operations</v>
          </cell>
          <cell r="B51" t="str">
            <v>M568</v>
          </cell>
          <cell r="C51" t="str">
            <v>BU_Anglo American Platinum Managed Operations</v>
          </cell>
          <cell r="D51">
            <v>2024</v>
          </cell>
          <cell r="E51" t="str">
            <v>Annual</v>
          </cell>
          <cell r="F51" t="str">
            <v>Direct economic value generated and distributed on an accrual basis: Community investment (including charitable giving, impact investment and other social investment, including dividends)</v>
          </cell>
          <cell r="G51"/>
          <cell r="H51" t="str">
            <v>CURRENCY</v>
          </cell>
          <cell r="I51" t="str">
            <v>Currency - southAfrican_rand - (ZAR)</v>
          </cell>
          <cell r="J51" t="str">
            <v>BU</v>
          </cell>
          <cell r="K51" t="str">
            <v>Anglo American Platinum Managed Operations</v>
          </cell>
          <cell r="L51" t="str">
            <v>ANTASHA VIVIERS</v>
          </cell>
          <cell r="M51" t="str">
            <v>CARL NICHOLSON</v>
          </cell>
          <cell r="N51">
            <v>45675</v>
          </cell>
          <cell r="O51">
            <v>45902</v>
          </cell>
          <cell r="P51" t="str">
            <v>Not started</v>
          </cell>
          <cell r="Q51" t="str">
            <v>{}</v>
          </cell>
          <cell r="R51" t="str">
            <v>EVG&amp;D</v>
          </cell>
          <cell r="S51"/>
          <cell r="T51"/>
          <cell r="U51"/>
          <cell r="V51"/>
          <cell r="W51" t="str">
            <v>Community Development</v>
          </cell>
          <cell r="X51" t="str">
            <v>{"PGM":[]}</v>
          </cell>
          <cell r="Y51" t="str">
            <v>CONNECTED</v>
          </cell>
          <cell r="Z51" t="str">
            <v>Data Collection (PGM) (2024)</v>
          </cell>
          <cell r="AA51" t="str">
            <v>Community Development (Manual Capture)</v>
          </cell>
        </row>
        <row r="52">
          <cell r="A52" t="str">
            <v>M545BU_Anglo American Platinum Managed Operations</v>
          </cell>
          <cell r="B52" t="str">
            <v>M545</v>
          </cell>
          <cell r="C52" t="str">
            <v>BU_Anglo American Platinum Managed Operations</v>
          </cell>
          <cell r="D52">
            <v>2024</v>
          </cell>
          <cell r="E52" t="str">
            <v>Annual</v>
          </cell>
          <cell r="F52" t="str">
            <v>Revenue</v>
          </cell>
          <cell r="G52"/>
          <cell r="H52" t="str">
            <v>CURRENCY</v>
          </cell>
          <cell r="I52" t="str">
            <v>Currency - southAfrican_rand - (ZAR)</v>
          </cell>
          <cell r="J52" t="str">
            <v>BU</v>
          </cell>
          <cell r="K52" t="str">
            <v>Anglo American Platinum Managed Operations</v>
          </cell>
          <cell r="L52" t="str">
            <v>ANTASHA SCHOLTZ</v>
          </cell>
          <cell r="M52" t="str">
            <v>CARL NICHOLSON</v>
          </cell>
          <cell r="N52">
            <v>45675</v>
          </cell>
          <cell r="O52">
            <v>45902</v>
          </cell>
          <cell r="P52" t="str">
            <v>Not started</v>
          </cell>
          <cell r="Q52" t="str">
            <v>{"gri":["201-1-a-i_2016.2"]}</v>
          </cell>
          <cell r="R52" t="str">
            <v>EVG&amp;D</v>
          </cell>
          <cell r="S52"/>
          <cell r="T52"/>
          <cell r="U52"/>
          <cell r="V52"/>
          <cell r="W52" t="str">
            <v>Economic Value Degenerated and Distributed</v>
          </cell>
          <cell r="X52" t="str">
            <v>{"PGM":[]}</v>
          </cell>
          <cell r="Y52" t="str">
            <v>CONNECTED</v>
          </cell>
          <cell r="Z52" t="str">
            <v>Data Collection (PGM) (2024)</v>
          </cell>
          <cell r="AA52" t="str">
            <v>Economic Value Degenerated and Distributed (Manual Capture)</v>
          </cell>
        </row>
        <row r="53">
          <cell r="A53" t="str">
            <v>M537BU_Anglo American Platinum Managed Operations</v>
          </cell>
          <cell r="B53" t="str">
            <v>M537</v>
          </cell>
          <cell r="C53" t="str">
            <v>BU_Anglo American Platinum Managed Operations</v>
          </cell>
          <cell r="D53">
            <v>2024</v>
          </cell>
          <cell r="E53" t="str">
            <v>Annual</v>
          </cell>
          <cell r="F53" t="str">
            <v>Interest expense</v>
          </cell>
          <cell r="G53"/>
          <cell r="H53" t="str">
            <v>CURRENCY</v>
          </cell>
          <cell r="I53" t="str">
            <v>Currency - southAfrican_rand - (ZAR)</v>
          </cell>
          <cell r="J53" t="str">
            <v>BU</v>
          </cell>
          <cell r="K53" t="str">
            <v>Anglo American Platinum Managed Operations</v>
          </cell>
          <cell r="L53" t="str">
            <v>ANTASHA SCHOLTZ</v>
          </cell>
          <cell r="M53" t="str">
            <v>CARL NICHOLSON</v>
          </cell>
          <cell r="N53">
            <v>45675</v>
          </cell>
          <cell r="O53">
            <v>45902</v>
          </cell>
          <cell r="P53" t="str">
            <v>Not started</v>
          </cell>
          <cell r="Q53" t="str">
            <v>{}</v>
          </cell>
          <cell r="R53" t="str">
            <v>EVG&amp;D</v>
          </cell>
          <cell r="S53"/>
          <cell r="T53"/>
          <cell r="U53"/>
          <cell r="V53"/>
          <cell r="W53" t="str">
            <v>Economic Value Degenerated and Distributed</v>
          </cell>
          <cell r="X53" t="str">
            <v>{"PGM":[]}</v>
          </cell>
          <cell r="Y53" t="str">
            <v>CONNECTED</v>
          </cell>
          <cell r="Z53" t="str">
            <v>Data Collection (PGM) (2024)</v>
          </cell>
          <cell r="AA53" t="str">
            <v>Economic Value Degenerated and Distributed (Manual Capture)</v>
          </cell>
        </row>
        <row r="54">
          <cell r="A54" t="str">
            <v>M541BU_Anglo American Platinum Managed Operations</v>
          </cell>
          <cell r="B54" t="str">
            <v>M541</v>
          </cell>
          <cell r="C54" t="str">
            <v>BU_Anglo American Platinum Managed Operations</v>
          </cell>
          <cell r="D54">
            <v>2024</v>
          </cell>
          <cell r="E54" t="str">
            <v>Annual</v>
          </cell>
          <cell r="F54" t="str">
            <v>Operating costs per income statement (After special items and remeasurements)</v>
          </cell>
          <cell r="G54"/>
          <cell r="H54" t="str">
            <v>CURRENCY</v>
          </cell>
          <cell r="I54" t="str">
            <v>Currency - southAfrican_rand - (ZAR)</v>
          </cell>
          <cell r="J54" t="str">
            <v>BU</v>
          </cell>
          <cell r="K54" t="str">
            <v>Anglo American Platinum Managed Operations</v>
          </cell>
          <cell r="L54" t="str">
            <v>ANTASHA SCHOLTZ</v>
          </cell>
          <cell r="M54" t="str">
            <v>CARL NICHOLSON</v>
          </cell>
          <cell r="N54">
            <v>45675</v>
          </cell>
          <cell r="O54">
            <v>45902</v>
          </cell>
          <cell r="P54" t="str">
            <v>Not started</v>
          </cell>
          <cell r="Q54" t="str">
            <v>{}</v>
          </cell>
          <cell r="R54" t="str">
            <v>EVG&amp;D</v>
          </cell>
          <cell r="S54"/>
          <cell r="T54"/>
          <cell r="U54"/>
          <cell r="V54"/>
          <cell r="W54" t="str">
            <v>Economic Value Degenerated and Distributed</v>
          </cell>
          <cell r="X54" t="str">
            <v>{"PGM":[]}</v>
          </cell>
          <cell r="Y54" t="str">
            <v>CONNECTED</v>
          </cell>
          <cell r="Z54" t="str">
            <v>Data Collection (PGM) (2024)</v>
          </cell>
          <cell r="AA54" t="str">
            <v>Economic Value Degenerated and Distributed (Manual Capture)</v>
          </cell>
        </row>
        <row r="55">
          <cell r="A55" t="str">
            <v>M547Zimbabwe_Zimbabwe</v>
          </cell>
          <cell r="B55" t="str">
            <v>M547</v>
          </cell>
          <cell r="C55" t="str">
            <v>Zimbabwe_Zimbabwe</v>
          </cell>
          <cell r="D55">
            <v>2024</v>
          </cell>
          <cell r="E55" t="str">
            <v>Annual</v>
          </cell>
          <cell r="F55" t="str">
            <v>ZAR Reinvested in the Group (capital investment) - Zimbabwe</v>
          </cell>
          <cell r="G55"/>
          <cell r="H55" t="str">
            <v>CURRENCY</v>
          </cell>
          <cell r="I55" t="str">
            <v>Currency - southAfrican_rand - (ZAR)</v>
          </cell>
          <cell r="J55" t="str">
            <v>Zimbabwe</v>
          </cell>
          <cell r="K55" t="str">
            <v>Zimbabwe</v>
          </cell>
          <cell r="L55" t="str">
            <v>ANTASHA VIVIERS</v>
          </cell>
          <cell r="M55" t="str">
            <v>CARL NICHOLSON</v>
          </cell>
          <cell r="N55">
            <v>45694</v>
          </cell>
          <cell r="O55">
            <v>45696</v>
          </cell>
          <cell r="P55" t="str">
            <v>Not started</v>
          </cell>
          <cell r="Q55" t="str">
            <v>{}</v>
          </cell>
          <cell r="R55" t="str">
            <v>EVG&amp;D</v>
          </cell>
          <cell r="S55"/>
          <cell r="T55"/>
          <cell r="U55"/>
          <cell r="V55"/>
          <cell r="W55" t="str">
            <v>Economic Value Degenerated and Distributed</v>
          </cell>
          <cell r="X55" t="str">
            <v>{"PGM":["Manual"]}</v>
          </cell>
          <cell r="Y55" t="str">
            <v>CONNECTED</v>
          </cell>
          <cell r="Z55" t="str">
            <v>Data Collection (PGM) (2024)</v>
          </cell>
          <cell r="AA55" t="str">
            <v>Economic Value Degenerated and Distributed (Manual Capture)</v>
          </cell>
        </row>
        <row r="56">
          <cell r="A56" t="str">
            <v>M535BU_Anglo American Platinum Managed Operations</v>
          </cell>
          <cell r="B56" t="str">
            <v>M535</v>
          </cell>
          <cell r="C56" t="str">
            <v>BU_Anglo American Platinum Managed Operations</v>
          </cell>
          <cell r="D56">
            <v>2024</v>
          </cell>
          <cell r="E56" t="str">
            <v>Annual</v>
          </cell>
          <cell r="F56" t="str">
            <v>Share buyback</v>
          </cell>
          <cell r="G56" t="str">
            <v>Share of (loss)/profit from equity-accounted entities</v>
          </cell>
          <cell r="H56" t="str">
            <v>CURRENCY</v>
          </cell>
          <cell r="I56" t="str">
            <v>Currency - southAfrican_rand - (ZAR)</v>
          </cell>
          <cell r="J56" t="str">
            <v>BU</v>
          </cell>
          <cell r="K56" t="str">
            <v>Anglo American Platinum Managed Operations</v>
          </cell>
          <cell r="L56" t="str">
            <v>ANTASHA SCHOLTZ</v>
          </cell>
          <cell r="M56" t="str">
            <v>CARL NICHOLSON</v>
          </cell>
          <cell r="N56">
            <v>45675</v>
          </cell>
          <cell r="O56">
            <v>45902</v>
          </cell>
          <cell r="P56" t="str">
            <v>Not started</v>
          </cell>
          <cell r="Q56" t="str">
            <v>{}</v>
          </cell>
          <cell r="R56" t="str">
            <v>EVG&amp;D</v>
          </cell>
          <cell r="S56"/>
          <cell r="T56"/>
          <cell r="U56"/>
          <cell r="V56"/>
          <cell r="W56" t="str">
            <v>Economic Value Degenerated and Distributed</v>
          </cell>
          <cell r="X56" t="str">
            <v>{"PGM":[]}</v>
          </cell>
          <cell r="Y56" t="str">
            <v>CONNECTED</v>
          </cell>
          <cell r="Z56" t="str">
            <v>Data Collection (PGM) (2024)</v>
          </cell>
          <cell r="AA56" t="str">
            <v>Economic Value Degenerated and Distributed (Manual Capture)</v>
          </cell>
        </row>
        <row r="57">
          <cell r="A57" t="str">
            <v>M536BU_Anglo American Platinum Managed Operations</v>
          </cell>
          <cell r="B57" t="str">
            <v>M536</v>
          </cell>
          <cell r="C57" t="str">
            <v>BU_Anglo American Platinum Managed Operations</v>
          </cell>
          <cell r="D57">
            <v>2024</v>
          </cell>
          <cell r="E57" t="str">
            <v>Annual</v>
          </cell>
          <cell r="F57" t="str">
            <v>Other financing gains/losses</v>
          </cell>
          <cell r="G57"/>
          <cell r="H57" t="str">
            <v>CURRENCY</v>
          </cell>
          <cell r="I57" t="str">
            <v>Currency - southAfrican_rand - (ZAR)</v>
          </cell>
          <cell r="J57" t="str">
            <v>BU</v>
          </cell>
          <cell r="K57" t="str">
            <v>Anglo American Platinum Managed Operations</v>
          </cell>
          <cell r="L57" t="str">
            <v>ANTASHA SCHOLTZ</v>
          </cell>
          <cell r="M57" t="str">
            <v>CARL NICHOLSON</v>
          </cell>
          <cell r="N57">
            <v>45675</v>
          </cell>
          <cell r="O57">
            <v>45902</v>
          </cell>
          <cell r="P57" t="str">
            <v>Not started</v>
          </cell>
          <cell r="Q57" t="str">
            <v>{}</v>
          </cell>
          <cell r="R57" t="str">
            <v>EVG&amp;D</v>
          </cell>
          <cell r="S57"/>
          <cell r="T57"/>
          <cell r="U57"/>
          <cell r="V57"/>
          <cell r="W57" t="str">
            <v>Economic Value Degenerated and Distributed</v>
          </cell>
          <cell r="X57" t="str">
            <v>{"PGM":[]}</v>
          </cell>
          <cell r="Y57" t="str">
            <v>CONNECTED</v>
          </cell>
          <cell r="Z57" t="str">
            <v>Data Collection (PGM) (2024)</v>
          </cell>
          <cell r="AA57" t="str">
            <v>Economic Value Degenerated and Distributed (Manual Capture)</v>
          </cell>
        </row>
        <row r="58">
          <cell r="A58" t="str">
            <v>M543BU_Anglo American Platinum Managed Operations</v>
          </cell>
          <cell r="B58" t="str">
            <v>M543</v>
          </cell>
          <cell r="C58" t="str">
            <v>BU_Anglo American Platinum Managed Operations</v>
          </cell>
          <cell r="D58">
            <v>2024</v>
          </cell>
          <cell r="E58" t="str">
            <v>Annual</v>
          </cell>
          <cell r="F58" t="str">
            <v>Non-operating special items</v>
          </cell>
          <cell r="G58"/>
          <cell r="H58" t="str">
            <v>CURRENCY</v>
          </cell>
          <cell r="I58" t="str">
            <v>Currency - southAfrican_rand - (ZAR)</v>
          </cell>
          <cell r="J58" t="str">
            <v>BU</v>
          </cell>
          <cell r="K58" t="str">
            <v>Anglo American Platinum Managed Operations</v>
          </cell>
          <cell r="L58" t="str">
            <v>ANTASHA SCHOLTZ</v>
          </cell>
          <cell r="M58" t="str">
            <v>CARL NICHOLSON</v>
          </cell>
          <cell r="N58">
            <v>45675</v>
          </cell>
          <cell r="O58">
            <v>45902</v>
          </cell>
          <cell r="P58" t="str">
            <v>Not started</v>
          </cell>
          <cell r="Q58" t="str">
            <v>{}</v>
          </cell>
          <cell r="R58" t="str">
            <v>EVG&amp;D</v>
          </cell>
          <cell r="S58"/>
          <cell r="T58"/>
          <cell r="U58"/>
          <cell r="V58"/>
          <cell r="W58" t="str">
            <v>Economic Value Degenerated and Distributed</v>
          </cell>
          <cell r="X58" t="str">
            <v>{"PGM":[]}</v>
          </cell>
          <cell r="Y58" t="str">
            <v>CONNECTED</v>
          </cell>
          <cell r="Z58" t="str">
            <v>Data Collection (PGM) (2024)</v>
          </cell>
          <cell r="AA58" t="str">
            <v>Economic Value Degenerated and Distributed (Manual Capture)</v>
          </cell>
        </row>
        <row r="59">
          <cell r="A59" t="str">
            <v>M540BU_Anglo American Platinum Managed Operations</v>
          </cell>
          <cell r="B59" t="str">
            <v>M540</v>
          </cell>
          <cell r="C59" t="str">
            <v>BU_Anglo American Platinum Managed Operations</v>
          </cell>
          <cell r="D59">
            <v>2024</v>
          </cell>
          <cell r="E59" t="str">
            <v>Annual</v>
          </cell>
          <cell r="F59" t="str">
            <v>Employee wages and benefits</v>
          </cell>
          <cell r="G59"/>
          <cell r="H59" t="str">
            <v>CURRENCY</v>
          </cell>
          <cell r="I59" t="str">
            <v>Currency - southAfrican_rand - (ZAR)</v>
          </cell>
          <cell r="J59" t="str">
            <v>BU</v>
          </cell>
          <cell r="K59" t="str">
            <v>Anglo American Platinum Managed Operations</v>
          </cell>
          <cell r="L59" t="str">
            <v>ANTASHA SCHOLTZ</v>
          </cell>
          <cell r="M59" t="str">
            <v>CARL NICHOLSON</v>
          </cell>
          <cell r="N59">
            <v>45675</v>
          </cell>
          <cell r="O59">
            <v>45902</v>
          </cell>
          <cell r="P59" t="str">
            <v>Not started</v>
          </cell>
          <cell r="Q59" t="str">
            <v>{"gri":["201-1-a-ii_2016.2"]}</v>
          </cell>
          <cell r="R59" t="str">
            <v>EVG&amp;D</v>
          </cell>
          <cell r="S59"/>
          <cell r="T59"/>
          <cell r="U59"/>
          <cell r="V59"/>
          <cell r="W59" t="str">
            <v>Economic Value Degenerated and Distributed</v>
          </cell>
          <cell r="X59" t="str">
            <v>{"PGM":[]}</v>
          </cell>
          <cell r="Y59" t="str">
            <v>CONNECTED</v>
          </cell>
          <cell r="Z59" t="str">
            <v>Data Collection (PGM) (2024)</v>
          </cell>
          <cell r="AA59" t="str">
            <v>Economic Value Degenerated and Distributed (Manual Capture)</v>
          </cell>
        </row>
        <row r="60">
          <cell r="A60" t="str">
            <v>M554South Africa_South Africa</v>
          </cell>
          <cell r="B60" t="str">
            <v>M554</v>
          </cell>
          <cell r="C60" t="str">
            <v>South Africa_South Africa</v>
          </cell>
          <cell r="D60">
            <v>2024</v>
          </cell>
          <cell r="E60" t="str">
            <v>Annual</v>
          </cell>
          <cell r="F60" t="str">
            <v>Wages and related payments - South Africa</v>
          </cell>
          <cell r="G60"/>
          <cell r="H60" t="str">
            <v>CURRENCY</v>
          </cell>
          <cell r="I60" t="str">
            <v>Currency - southAfrican_rand - (ZAR)</v>
          </cell>
          <cell r="J60" t="str">
            <v>South Africa</v>
          </cell>
          <cell r="K60" t="str">
            <v>South Africa</v>
          </cell>
          <cell r="L60" t="str">
            <v>AMANDA MANI</v>
          </cell>
          <cell r="M60" t="str">
            <v>CARL NICHOLSON</v>
          </cell>
          <cell r="N60">
            <v>45694</v>
          </cell>
          <cell r="O60">
            <v>45696</v>
          </cell>
          <cell r="P60" t="str">
            <v>Not started</v>
          </cell>
          <cell r="Q60" t="str">
            <v>{"gri":["201-1-a-ii_2016.2"]}</v>
          </cell>
          <cell r="R60" t="str">
            <v>EVG&amp;D</v>
          </cell>
          <cell r="S60"/>
          <cell r="T60"/>
          <cell r="U60"/>
          <cell r="V60"/>
          <cell r="W60" t="str">
            <v>Economic Value Degenerated and Distributed</v>
          </cell>
          <cell r="X60" t="str">
            <v>{"PGM":["Manual"]}</v>
          </cell>
          <cell r="Y60" t="str">
            <v>CONNECTED</v>
          </cell>
          <cell r="Z60" t="str">
            <v>Data Collection (PGM) (2024)</v>
          </cell>
          <cell r="AA60" t="str">
            <v>Economic Value Degenerated and Distributed (Manual Capture)</v>
          </cell>
        </row>
        <row r="61">
          <cell r="A61" t="str">
            <v>M548South Africa_South Africa</v>
          </cell>
          <cell r="B61" t="str">
            <v>M548</v>
          </cell>
          <cell r="C61" t="str">
            <v>South Africa_South Africa</v>
          </cell>
          <cell r="D61">
            <v>2024</v>
          </cell>
          <cell r="E61" t="str">
            <v>Annual</v>
          </cell>
          <cell r="F61" t="str">
            <v>ZAR Reinvested in the Group (capital investment) - South Africa</v>
          </cell>
          <cell r="G61"/>
          <cell r="H61" t="str">
            <v>CURRENCY</v>
          </cell>
          <cell r="I61" t="str">
            <v>Currency - southAfrican_rand - (ZAR)</v>
          </cell>
          <cell r="J61" t="str">
            <v>South Africa</v>
          </cell>
          <cell r="K61" t="str">
            <v>South Africa</v>
          </cell>
          <cell r="L61" t="str">
            <v>ANTASHA VIVIERS</v>
          </cell>
          <cell r="M61" t="str">
            <v>CARL NICHOLSON</v>
          </cell>
          <cell r="N61">
            <v>45694</v>
          </cell>
          <cell r="O61">
            <v>45696</v>
          </cell>
          <cell r="P61" t="str">
            <v>Not started</v>
          </cell>
          <cell r="Q61" t="str">
            <v>{}</v>
          </cell>
          <cell r="R61" t="str">
            <v>EVG&amp;D</v>
          </cell>
          <cell r="S61"/>
          <cell r="T61"/>
          <cell r="U61"/>
          <cell r="V61"/>
          <cell r="W61" t="str">
            <v>Economic Value Degenerated and Distributed</v>
          </cell>
          <cell r="X61" t="str">
            <v>{"PGM":["Manual"]}</v>
          </cell>
          <cell r="Y61" t="str">
            <v>CONNECTED</v>
          </cell>
          <cell r="Z61" t="str">
            <v>Data Collection (PGM) (2024)</v>
          </cell>
          <cell r="AA61" t="str">
            <v>Economic Value Degenerated and Distributed (Manual Capture)</v>
          </cell>
        </row>
        <row r="62">
          <cell r="A62" t="str">
            <v>M550Zimbabwe_Zimbabwe</v>
          </cell>
          <cell r="B62" t="str">
            <v>M550</v>
          </cell>
          <cell r="C62" t="str">
            <v>Zimbabwe_Zimbabwe</v>
          </cell>
          <cell r="D62">
            <v>2024</v>
          </cell>
          <cell r="E62" t="str">
            <v>Annual</v>
          </cell>
          <cell r="F62" t="str">
            <v>Wages and related payments (minus social security) - Zimbabwe</v>
          </cell>
          <cell r="G62"/>
          <cell r="H62" t="str">
            <v>CURRENCY</v>
          </cell>
          <cell r="I62" t="str">
            <v>Currency - southAfrican_rand - (ZAR)</v>
          </cell>
          <cell r="J62" t="str">
            <v>Zimbabwe</v>
          </cell>
          <cell r="K62" t="str">
            <v>Zimbabwe</v>
          </cell>
          <cell r="L62" t="str">
            <v>ANTASHA VIVIERS</v>
          </cell>
          <cell r="M62" t="str">
            <v>CARL NICHOLSON</v>
          </cell>
          <cell r="N62">
            <v>45694</v>
          </cell>
          <cell r="O62">
            <v>45696</v>
          </cell>
          <cell r="P62" t="str">
            <v>Not started</v>
          </cell>
          <cell r="Q62" t="str">
            <v>{"gri":["201-1-a-ii_2016.2"]}</v>
          </cell>
          <cell r="R62" t="str">
            <v>EVG&amp;D</v>
          </cell>
          <cell r="S62"/>
          <cell r="T62"/>
          <cell r="U62"/>
          <cell r="V62"/>
          <cell r="W62" t="str">
            <v>Economic Value Degenerated and Distributed</v>
          </cell>
          <cell r="X62" t="str">
            <v>{"PGM":["Manual"]}</v>
          </cell>
          <cell r="Y62" t="str">
            <v>CONNECTED</v>
          </cell>
          <cell r="Z62" t="str">
            <v>Data Collection (PGM) (2024)</v>
          </cell>
          <cell r="AA62" t="str">
            <v>Economic Value Degenerated and Distributed (Manual Capture)</v>
          </cell>
        </row>
        <row r="63">
          <cell r="A63" t="str">
            <v>M533BU_Anglo American Platinum Managed Operations</v>
          </cell>
          <cell r="B63" t="str">
            <v>M533</v>
          </cell>
          <cell r="C63" t="str">
            <v>BU_Anglo American Platinum Managed Operations</v>
          </cell>
          <cell r="D63">
            <v>2024</v>
          </cell>
          <cell r="E63" t="str">
            <v>Annual</v>
          </cell>
          <cell r="F63" t="str">
            <v>EBIT (underlying earnings before interest and taxes (EBIT), less underlying EBIT of associates and joint ventures)</v>
          </cell>
          <cell r="G63"/>
          <cell r="H63" t="str">
            <v>CURRENCY</v>
          </cell>
          <cell r="I63" t="str">
            <v>Currency - southAfrican_rand - (ZAR)</v>
          </cell>
          <cell r="J63" t="str">
            <v>BU</v>
          </cell>
          <cell r="K63" t="str">
            <v>Anglo American Platinum Managed Operations</v>
          </cell>
          <cell r="L63" t="str">
            <v>ANTASHA SCHOLTZ</v>
          </cell>
          <cell r="M63" t="str">
            <v>CARL NICHOLSON</v>
          </cell>
          <cell r="N63">
            <v>45675</v>
          </cell>
          <cell r="O63">
            <v>45902</v>
          </cell>
          <cell r="P63" t="str">
            <v>Not started</v>
          </cell>
          <cell r="Q63" t="str">
            <v>{}</v>
          </cell>
          <cell r="R63" t="str">
            <v>EVG&amp;D</v>
          </cell>
          <cell r="S63"/>
          <cell r="T63"/>
          <cell r="U63"/>
          <cell r="V63"/>
          <cell r="W63" t="str">
            <v>Economic Value Degenerated and Distributed</v>
          </cell>
          <cell r="X63" t="str">
            <v>{"PGM":[]}</v>
          </cell>
          <cell r="Y63" t="str">
            <v>CONNECTED</v>
          </cell>
          <cell r="Z63" t="str">
            <v>Data Collection (PGM) (2024)</v>
          </cell>
          <cell r="AA63" t="str">
            <v>Economic Value Degenerated and Distributed (Manual Capture)</v>
          </cell>
        </row>
        <row r="64">
          <cell r="A64" t="str">
            <v>M542BU_Anglo American Platinum Managed Operations</v>
          </cell>
          <cell r="B64" t="str">
            <v>M542</v>
          </cell>
          <cell r="C64" t="str">
            <v>BU_Anglo American Platinum Managed Operations</v>
          </cell>
          <cell r="D64">
            <v>2024</v>
          </cell>
          <cell r="E64" t="str">
            <v>Annual</v>
          </cell>
          <cell r="F64" t="str">
            <v>Net income from JVs/Associates</v>
          </cell>
          <cell r="G64"/>
          <cell r="H64" t="str">
            <v>CURRENCY</v>
          </cell>
          <cell r="I64" t="str">
            <v>Currency - southAfrican_rand - (ZAR)</v>
          </cell>
          <cell r="J64" t="str">
            <v>BU</v>
          </cell>
          <cell r="K64" t="str">
            <v>Anglo American Platinum Managed Operations</v>
          </cell>
          <cell r="L64" t="str">
            <v>ANTASHA SCHOLTZ</v>
          </cell>
          <cell r="M64" t="str">
            <v>CARL NICHOLSON</v>
          </cell>
          <cell r="N64">
            <v>45675</v>
          </cell>
          <cell r="O64">
            <v>45902</v>
          </cell>
          <cell r="P64" t="str">
            <v>Not started</v>
          </cell>
          <cell r="Q64" t="str">
            <v>{}</v>
          </cell>
          <cell r="R64" t="str">
            <v>EVG&amp;D</v>
          </cell>
          <cell r="S64"/>
          <cell r="T64"/>
          <cell r="U64"/>
          <cell r="V64"/>
          <cell r="W64" t="str">
            <v>Economic Value Degenerated and Distributed</v>
          </cell>
          <cell r="X64" t="str">
            <v>{"PGM":[]}</v>
          </cell>
          <cell r="Y64" t="str">
            <v>CONNECTED</v>
          </cell>
          <cell r="Z64" t="str">
            <v>Data Collection (PGM) (2024)</v>
          </cell>
          <cell r="AA64" t="str">
            <v>Economic Value Degenerated and Distributed (Manual Capture)</v>
          </cell>
        </row>
        <row r="65">
          <cell r="A65" t="str">
            <v>M539BU_Anglo American Platinum Managed Operations</v>
          </cell>
          <cell r="B65" t="str">
            <v>M539</v>
          </cell>
          <cell r="C65" t="str">
            <v>BU_Anglo American Platinum Managed Operations</v>
          </cell>
          <cell r="D65">
            <v>2024</v>
          </cell>
          <cell r="E65" t="str">
            <v>Annual</v>
          </cell>
          <cell r="F65" t="str">
            <v>Payments to providers of capital</v>
          </cell>
          <cell r="G65"/>
          <cell r="H65" t="str">
            <v>CURRENCY</v>
          </cell>
          <cell r="I65" t="str">
            <v>Currency - southAfrican_rand - (ZAR)</v>
          </cell>
          <cell r="J65" t="str">
            <v>BU</v>
          </cell>
          <cell r="K65" t="str">
            <v>Anglo American Platinum Managed Operations</v>
          </cell>
          <cell r="L65" t="str">
            <v>ANTASHA SCHOLTZ</v>
          </cell>
          <cell r="M65" t="str">
            <v>CARL NICHOLSON</v>
          </cell>
          <cell r="N65">
            <v>45675</v>
          </cell>
          <cell r="O65">
            <v>45902</v>
          </cell>
          <cell r="P65" t="str">
            <v>Not started</v>
          </cell>
          <cell r="Q65" t="str">
            <v>{}</v>
          </cell>
          <cell r="R65" t="str">
            <v>EVG&amp;D</v>
          </cell>
          <cell r="S65"/>
          <cell r="T65"/>
          <cell r="U65"/>
          <cell r="V65"/>
          <cell r="W65" t="str">
            <v>Economic Value Degenerated and Distributed</v>
          </cell>
          <cell r="X65" t="str">
            <v>{"PGM":[]}</v>
          </cell>
          <cell r="Y65" t="str">
            <v>CONNECTED</v>
          </cell>
          <cell r="Z65" t="str">
            <v>Data Collection (PGM) (2024)</v>
          </cell>
          <cell r="AA65" t="str">
            <v>Economic Value Degenerated and Distributed (Manual Capture)</v>
          </cell>
        </row>
        <row r="66">
          <cell r="A66" t="str">
            <v>M553Zimbabwe_Zimbabwe</v>
          </cell>
          <cell r="B66" t="str">
            <v>M553</v>
          </cell>
          <cell r="C66" t="str">
            <v>Zimbabwe_Zimbabwe</v>
          </cell>
          <cell r="D66">
            <v>2024</v>
          </cell>
          <cell r="E66" t="str">
            <v>Annual</v>
          </cell>
          <cell r="F66" t="str">
            <v>Wages and related payments - Zimbabwe</v>
          </cell>
          <cell r="G66"/>
          <cell r="H66" t="str">
            <v>CURRENCY</v>
          </cell>
          <cell r="I66" t="str">
            <v>Currency - southAfrican_rand - (ZAR)</v>
          </cell>
          <cell r="J66" t="str">
            <v>Zimbabwe</v>
          </cell>
          <cell r="K66" t="str">
            <v>Zimbabwe</v>
          </cell>
          <cell r="L66" t="str">
            <v>AMANDA MANI</v>
          </cell>
          <cell r="M66" t="str">
            <v>CARL NICHOLSON</v>
          </cell>
          <cell r="N66">
            <v>45694</v>
          </cell>
          <cell r="O66">
            <v>45696</v>
          </cell>
          <cell r="P66" t="str">
            <v>Not started</v>
          </cell>
          <cell r="Q66" t="str">
            <v>{"gri":["201-1-a-ii_2016.2"]}</v>
          </cell>
          <cell r="R66" t="str">
            <v>EVG&amp;D</v>
          </cell>
          <cell r="S66"/>
          <cell r="T66"/>
          <cell r="U66"/>
          <cell r="V66"/>
          <cell r="W66" t="str">
            <v>Economic Value Degenerated and Distributed</v>
          </cell>
          <cell r="X66" t="str">
            <v>{"PGM":["Manual"]}</v>
          </cell>
          <cell r="Y66" t="str">
            <v>CONNECTED</v>
          </cell>
          <cell r="Z66" t="str">
            <v>Data Collection (PGM) (2024)</v>
          </cell>
          <cell r="AA66" t="str">
            <v>Economic Value Degenerated and Distributed (Manual Capture)</v>
          </cell>
        </row>
        <row r="67">
          <cell r="A67" t="str">
            <v>M534BU_Anglo American Platinum Managed Operations</v>
          </cell>
          <cell r="B67" t="str">
            <v>M534</v>
          </cell>
          <cell r="C67" t="str">
            <v>BU_Anglo American Platinum Managed Operations</v>
          </cell>
          <cell r="D67">
            <v>2024</v>
          </cell>
          <cell r="E67" t="str">
            <v>Annual</v>
          </cell>
          <cell r="F67" t="str">
            <v>Payments to Government</v>
          </cell>
          <cell r="G67"/>
          <cell r="H67" t="str">
            <v>CURRENCY</v>
          </cell>
          <cell r="I67" t="str">
            <v>Currency - southAfrican_rand - (ZAR)</v>
          </cell>
          <cell r="J67" t="str">
            <v>BU</v>
          </cell>
          <cell r="K67" t="str">
            <v>Anglo American Platinum Managed Operations</v>
          </cell>
          <cell r="L67" t="str">
            <v>ANTASHA SCHOLTZ</v>
          </cell>
          <cell r="M67" t="str">
            <v>CARL NICHOLSON</v>
          </cell>
          <cell r="N67">
            <v>45675</v>
          </cell>
          <cell r="O67">
            <v>45902</v>
          </cell>
          <cell r="P67" t="str">
            <v>Not started</v>
          </cell>
          <cell r="Q67" t="str">
            <v>{}</v>
          </cell>
          <cell r="R67" t="str">
            <v>EVG&amp;D</v>
          </cell>
          <cell r="S67"/>
          <cell r="T67"/>
          <cell r="U67"/>
          <cell r="V67"/>
          <cell r="W67" t="str">
            <v>Economic Value Degenerated and Distributed</v>
          </cell>
          <cell r="X67" t="str">
            <v>{"PGM":[]}</v>
          </cell>
          <cell r="Y67" t="str">
            <v>CONNECTED</v>
          </cell>
          <cell r="Z67" t="str">
            <v>Data Collection (PGM) (2024)</v>
          </cell>
          <cell r="AA67" t="str">
            <v>Economic Value Degenerated and Distributed (Manual Capture)</v>
          </cell>
        </row>
        <row r="68">
          <cell r="A68" t="str">
            <v>M551South Africa_South Africa</v>
          </cell>
          <cell r="B68" t="str">
            <v>M551</v>
          </cell>
          <cell r="C68" t="str">
            <v>South Africa_South Africa</v>
          </cell>
          <cell r="D68">
            <v>2024</v>
          </cell>
          <cell r="E68" t="str">
            <v>Annual</v>
          </cell>
          <cell r="F68" t="str">
            <v>Wages and related payments (minus social security) - South Africa</v>
          </cell>
          <cell r="G68"/>
          <cell r="H68" t="str">
            <v>CURRENCY</v>
          </cell>
          <cell r="I68" t="str">
            <v>Currency - southAfrican_rand - (ZAR)</v>
          </cell>
          <cell r="J68" t="str">
            <v>South Africa</v>
          </cell>
          <cell r="K68" t="str">
            <v>South Africa</v>
          </cell>
          <cell r="L68" t="str">
            <v>AMANDA MANI</v>
          </cell>
          <cell r="M68" t="str">
            <v>CARL NICHOLSON</v>
          </cell>
          <cell r="N68">
            <v>45694</v>
          </cell>
          <cell r="O68">
            <v>45696</v>
          </cell>
          <cell r="P68" t="str">
            <v>Not started</v>
          </cell>
          <cell r="Q68" t="str">
            <v>{"gri":["201-1-a-ii_2016.2"]}</v>
          </cell>
          <cell r="R68" t="str">
            <v>EVG&amp;D</v>
          </cell>
          <cell r="S68"/>
          <cell r="T68"/>
          <cell r="U68"/>
          <cell r="V68"/>
          <cell r="W68" t="str">
            <v>Economic Value Degenerated and Distributed</v>
          </cell>
          <cell r="X68" t="str">
            <v>{"PGM":[]}</v>
          </cell>
          <cell r="Y68" t="str">
            <v>CONNECTED</v>
          </cell>
          <cell r="Z68" t="str">
            <v>Data Collection (PGM) (2024)</v>
          </cell>
          <cell r="AA68" t="str">
            <v>Economic Value Degenerated and Distributed (Manual Capture)</v>
          </cell>
        </row>
        <row r="69">
          <cell r="A69" t="str">
            <v>M552BU_Anglo American Platinum Managed Operations</v>
          </cell>
          <cell r="B69" t="str">
            <v>M552</v>
          </cell>
          <cell r="C69" t="str">
            <v>BU_Anglo American Platinum Managed Operations</v>
          </cell>
          <cell r="D69">
            <v>2024</v>
          </cell>
          <cell r="E69" t="str">
            <v>Annual</v>
          </cell>
          <cell r="F69" t="str">
            <v>Wages and related payments - Total</v>
          </cell>
          <cell r="G69"/>
          <cell r="H69" t="str">
            <v>CURRENCY</v>
          </cell>
          <cell r="I69" t="str">
            <v>Currency - southAfrican_rand - (ZAR)</v>
          </cell>
          <cell r="J69" t="str">
            <v>BU</v>
          </cell>
          <cell r="K69" t="str">
            <v>Anglo American Platinum Managed Operations</v>
          </cell>
          <cell r="L69" t="str">
            <v>AMANDA MANI</v>
          </cell>
          <cell r="M69" t="str">
            <v>CARL NICHOLSON</v>
          </cell>
          <cell r="N69">
            <v>45694</v>
          </cell>
          <cell r="O69">
            <v>45696</v>
          </cell>
          <cell r="P69" t="str">
            <v>Not started</v>
          </cell>
          <cell r="Q69" t="str">
            <v>{"gri":["201-1-a-ii_2016.2"]}</v>
          </cell>
          <cell r="R69" t="str">
            <v>EVG&amp;D</v>
          </cell>
          <cell r="S69"/>
          <cell r="T69"/>
          <cell r="U69"/>
          <cell r="V69"/>
          <cell r="W69" t="str">
            <v>Economic Value Degenerated and Distributed</v>
          </cell>
          <cell r="X69" t="str">
            <v>{"PGM":["Manual"]}</v>
          </cell>
          <cell r="Y69" t="str">
            <v>CONNECTED</v>
          </cell>
          <cell r="Z69" t="str">
            <v>Data Collection (PGM) (2024)</v>
          </cell>
          <cell r="AA69" t="str">
            <v>Economic Value Degenerated and Distributed (Manual Capture)</v>
          </cell>
        </row>
        <row r="70">
          <cell r="A70" t="str">
            <v>M544BU_Anglo American Platinum Managed Operations</v>
          </cell>
          <cell r="B70" t="str">
            <v>M544</v>
          </cell>
          <cell r="C70" t="str">
            <v>BU_Anglo American Platinum Managed Operations</v>
          </cell>
          <cell r="D70">
            <v>2024</v>
          </cell>
          <cell r="E70" t="str">
            <v>Annual</v>
          </cell>
          <cell r="F70" t="str">
            <v>Investment income</v>
          </cell>
          <cell r="G70"/>
          <cell r="H70" t="str">
            <v>CURRENCY</v>
          </cell>
          <cell r="I70" t="str">
            <v>Currency - southAfrican_rand - (ZAR)</v>
          </cell>
          <cell r="J70" t="str">
            <v>BU</v>
          </cell>
          <cell r="K70" t="str">
            <v>Anglo American Platinum Managed Operations</v>
          </cell>
          <cell r="L70" t="str">
            <v>ANTASHA SCHOLTZ</v>
          </cell>
          <cell r="M70" t="str">
            <v>CARL NICHOLSON</v>
          </cell>
          <cell r="N70">
            <v>45675</v>
          </cell>
          <cell r="O70">
            <v>45902</v>
          </cell>
          <cell r="P70" t="str">
            <v>Not started</v>
          </cell>
          <cell r="Q70" t="str">
            <v>{}</v>
          </cell>
          <cell r="R70" t="str">
            <v>EVG&amp;D</v>
          </cell>
          <cell r="S70"/>
          <cell r="T70"/>
          <cell r="U70"/>
          <cell r="V70"/>
          <cell r="W70" t="str">
            <v>Economic Value Degenerated and Distributed</v>
          </cell>
          <cell r="X70" t="str">
            <v>{"PGM":[]}</v>
          </cell>
          <cell r="Y70" t="str">
            <v>CONNECTED</v>
          </cell>
          <cell r="Z70" t="str">
            <v>Data Collection (PGM) (2024)</v>
          </cell>
          <cell r="AA70" t="str">
            <v>Economic Value Degenerated and Distributed (Manual Capture)</v>
          </cell>
        </row>
        <row r="71">
          <cell r="A71" t="str">
            <v>M532BU_Anglo American Platinum Managed Operations</v>
          </cell>
          <cell r="B71" t="str">
            <v>M532</v>
          </cell>
          <cell r="C71" t="str">
            <v>BU_Anglo American Platinum Managed Operations</v>
          </cell>
          <cell r="D71">
            <v>2024</v>
          </cell>
          <cell r="E71" t="str">
            <v>Annual</v>
          </cell>
          <cell r="F71" t="str">
            <v>Pre Tax Profit</v>
          </cell>
          <cell r="G71" t="str">
            <v>Profit before taxation</v>
          </cell>
          <cell r="H71" t="str">
            <v>CURRENCY</v>
          </cell>
          <cell r="I71" t="str">
            <v>Currency - southAfrican_rand - (ZAR)</v>
          </cell>
          <cell r="J71" t="str">
            <v>BU</v>
          </cell>
          <cell r="K71" t="str">
            <v>Anglo American Platinum Managed Operations</v>
          </cell>
          <cell r="L71" t="str">
            <v>ANTASHA SCHOLTZ</v>
          </cell>
          <cell r="M71" t="str">
            <v>CARL NICHOLSON</v>
          </cell>
          <cell r="N71">
            <v>45675</v>
          </cell>
          <cell r="O71">
            <v>45902</v>
          </cell>
          <cell r="P71" t="str">
            <v>Not started</v>
          </cell>
          <cell r="Q71" t="str">
            <v>{}</v>
          </cell>
          <cell r="R71" t="str">
            <v>EVG&amp;D</v>
          </cell>
          <cell r="S71"/>
          <cell r="T71"/>
          <cell r="U71"/>
          <cell r="V71"/>
          <cell r="W71" t="str">
            <v>Economic Value Degenerated and Distributed</v>
          </cell>
          <cell r="X71" t="str">
            <v>{"PGM":[]}</v>
          </cell>
          <cell r="Y71" t="str">
            <v>CONNECTED</v>
          </cell>
          <cell r="Z71" t="str">
            <v>Data Collection (PGM) (2024)</v>
          </cell>
          <cell r="AA71" t="str">
            <v>Economic Value Degenerated and Distributed (Manual Capture)</v>
          </cell>
        </row>
        <row r="72">
          <cell r="A72" t="str">
            <v>M546BU_Anglo American Platinum Managed Operations</v>
          </cell>
          <cell r="B72" t="str">
            <v>M546</v>
          </cell>
          <cell r="C72" t="str">
            <v>BU_Anglo American Platinum Managed Operations</v>
          </cell>
          <cell r="D72">
            <v>2024</v>
          </cell>
          <cell r="E72" t="str">
            <v>Annual</v>
          </cell>
          <cell r="F72" t="str">
            <v>ZAR Reinvested in the Group (capital investment) - Total</v>
          </cell>
          <cell r="G72"/>
          <cell r="H72" t="str">
            <v>CURRENCY</v>
          </cell>
          <cell r="I72" t="str">
            <v>Currency - southAfrican_rand - (ZAR)</v>
          </cell>
          <cell r="J72" t="str">
            <v>BU</v>
          </cell>
          <cell r="K72" t="str">
            <v>Anglo American Platinum Managed Operations</v>
          </cell>
          <cell r="L72" t="str">
            <v>ANTASHA VIVIERS</v>
          </cell>
          <cell r="M72" t="str">
            <v>CARL NICHOLSON</v>
          </cell>
          <cell r="N72">
            <v>45694</v>
          </cell>
          <cell r="O72">
            <v>45696</v>
          </cell>
          <cell r="P72" t="str">
            <v>Not started</v>
          </cell>
          <cell r="Q72" t="str">
            <v>{}</v>
          </cell>
          <cell r="R72" t="str">
            <v>EVG&amp;D</v>
          </cell>
          <cell r="S72"/>
          <cell r="T72"/>
          <cell r="U72"/>
          <cell r="V72"/>
          <cell r="W72" t="str">
            <v>Economic Value Degenerated and Distributed</v>
          </cell>
          <cell r="X72" t="str">
            <v>{"PGM":["Manual"]}</v>
          </cell>
          <cell r="Y72" t="str">
            <v>CONNECTED</v>
          </cell>
          <cell r="Z72" t="str">
            <v>Data Collection (PGM) (2024)</v>
          </cell>
          <cell r="AA72" t="str">
            <v>Economic Value Degenerated and Distributed (Manual Capture)</v>
          </cell>
        </row>
        <row r="73">
          <cell r="A73" t="str">
            <v>M538BU_Anglo American Platinum Managed Operations</v>
          </cell>
          <cell r="B73" t="str">
            <v>M538</v>
          </cell>
          <cell r="C73" t="str">
            <v>BU_Anglo American Platinum Managed Operations</v>
          </cell>
          <cell r="D73">
            <v>2024</v>
          </cell>
          <cell r="E73" t="str">
            <v>Annual</v>
          </cell>
          <cell r="F73" t="str">
            <v>Dividends per SOCE</v>
          </cell>
          <cell r="G73"/>
          <cell r="H73" t="str">
            <v>CURRENCY</v>
          </cell>
          <cell r="I73" t="str">
            <v>Currency - southAfrican_rand - (ZAR)</v>
          </cell>
          <cell r="J73" t="str">
            <v>BU</v>
          </cell>
          <cell r="K73" t="str">
            <v>Anglo American Platinum Managed Operations</v>
          </cell>
          <cell r="L73" t="str">
            <v>ANTASHA SCHOLTZ</v>
          </cell>
          <cell r="M73" t="str">
            <v>CARL NICHOLSON</v>
          </cell>
          <cell r="N73">
            <v>45675</v>
          </cell>
          <cell r="O73">
            <v>45902</v>
          </cell>
          <cell r="P73" t="str">
            <v>Not started</v>
          </cell>
          <cell r="Q73" t="str">
            <v>{}</v>
          </cell>
          <cell r="R73" t="str">
            <v>EVG&amp;D</v>
          </cell>
          <cell r="S73"/>
          <cell r="T73"/>
          <cell r="U73"/>
          <cell r="V73"/>
          <cell r="W73" t="str">
            <v>Economic Value Degenerated and Distributed</v>
          </cell>
          <cell r="X73" t="str">
            <v>{"PGM":[]}</v>
          </cell>
          <cell r="Y73" t="str">
            <v>CONNECTED</v>
          </cell>
          <cell r="Z73" t="str">
            <v>Data Collection (PGM) (2024)</v>
          </cell>
          <cell r="AA73" t="str">
            <v>Economic Value Degenerated and Distributed (Manual Capture)</v>
          </cell>
        </row>
        <row r="74">
          <cell r="A74" t="str">
            <v>M549BU_Anglo American Platinum Managed Operations</v>
          </cell>
          <cell r="B74" t="str">
            <v>M549</v>
          </cell>
          <cell r="C74" t="str">
            <v>BU_Anglo American Platinum Managed Operations</v>
          </cell>
          <cell r="D74">
            <v>2024</v>
          </cell>
          <cell r="E74" t="str">
            <v>Annual</v>
          </cell>
          <cell r="F74" t="str">
            <v>Wages and related payments (minus social security) - Total</v>
          </cell>
          <cell r="G74"/>
          <cell r="H74" t="str">
            <v>CURRENCY</v>
          </cell>
          <cell r="I74" t="str">
            <v>Currency - southAfrican_rand - (ZAR)</v>
          </cell>
          <cell r="J74" t="str">
            <v>BU</v>
          </cell>
          <cell r="K74" t="str">
            <v>Anglo American Platinum Managed Operations</v>
          </cell>
          <cell r="L74" t="str">
            <v>AMANDA MANI</v>
          </cell>
          <cell r="M74" t="str">
            <v>CARL NICHOLSON</v>
          </cell>
          <cell r="N74">
            <v>45694</v>
          </cell>
          <cell r="O74">
            <v>45696</v>
          </cell>
          <cell r="P74" t="str">
            <v>Not started</v>
          </cell>
          <cell r="Q74" t="str">
            <v>{"gri":["201-1-a-ii_2016.2"]}</v>
          </cell>
          <cell r="R74" t="str">
            <v>EVG&amp;D</v>
          </cell>
          <cell r="S74"/>
          <cell r="T74"/>
          <cell r="U74"/>
          <cell r="V74"/>
          <cell r="W74" t="str">
            <v>Economic Value Degenerated and Distributed</v>
          </cell>
          <cell r="X74" t="str">
            <v>{"PGM":["Manual"]}</v>
          </cell>
          <cell r="Y74" t="str">
            <v>CONNECTED</v>
          </cell>
          <cell r="Z74" t="str">
            <v>Data Collection (PGM) (2024)</v>
          </cell>
          <cell r="AA74" t="str">
            <v>Economic Value Degenerated and Distributed (Manual Capture)</v>
          </cell>
        </row>
        <row r="75">
          <cell r="A75" t="str">
            <v>M160BU_Anglo American Platinum Managed Operations</v>
          </cell>
          <cell r="B75" t="str">
            <v>M160</v>
          </cell>
          <cell r="C75" t="str">
            <v>BU_Anglo American Platinum Managed Operations</v>
          </cell>
          <cell r="D75">
            <v>2024</v>
          </cell>
          <cell r="E75" t="str">
            <v>Annual</v>
          </cell>
          <cell r="F75" t="str">
            <v>Number of sites adjacent to globally or nationally important biodiversity areas</v>
          </cell>
          <cell r="G75"/>
          <cell r="H75" t="str">
            <v>NUMBER</v>
          </cell>
          <cell r="I75" t="str">
            <v>Number</v>
          </cell>
          <cell r="J75" t="str">
            <v>BU</v>
          </cell>
          <cell r="K75" t="str">
            <v>Anglo American Platinum Managed Operations</v>
          </cell>
          <cell r="L75" t="str">
            <v>JURIE HUMAN</v>
          </cell>
          <cell r="M75" t="str">
            <v>PIERRE PRINSLOO</v>
          </cell>
          <cell r="N75">
            <v>45696</v>
          </cell>
          <cell r="O75"/>
          <cell r="P75" t="str">
            <v>Not started</v>
          </cell>
          <cell r="Q75" t="str">
            <v>{"gri":["304-1_2016.2"]}</v>
          </cell>
          <cell r="R75" t="str">
            <v>Environmental</v>
          </cell>
          <cell r="S75"/>
          <cell r="T75"/>
          <cell r="U75"/>
          <cell r="V75"/>
          <cell r="W75" t="str">
            <v>Biodiversity</v>
          </cell>
          <cell r="X75" t="str">
            <v>{"PGM":[]}</v>
          </cell>
          <cell r="Y75" t="str">
            <v>CONNECTED</v>
          </cell>
          <cell r="Z75" t="str">
            <v>Data Collection (PGM) (2024)</v>
          </cell>
          <cell r="AA75" t="str">
            <v>Biodiversity (Manual Capture)</v>
          </cell>
        </row>
        <row r="76">
          <cell r="A76" t="str">
            <v>M159BU_Anglo American Platinum Managed Operations</v>
          </cell>
          <cell r="B76" t="str">
            <v>M159</v>
          </cell>
          <cell r="C76" t="str">
            <v>BU_Anglo American Platinum Managed Operations</v>
          </cell>
          <cell r="D76">
            <v>2024</v>
          </cell>
          <cell r="E76" t="str">
            <v>Annual</v>
          </cell>
          <cell r="F76" t="str">
            <v>Number of sites adjacent to globally ornationally important biodiversity areas, with biodiversity action plans in place</v>
          </cell>
          <cell r="G76"/>
          <cell r="H76" t="str">
            <v>NUMBER</v>
          </cell>
          <cell r="I76" t="str">
            <v>Number</v>
          </cell>
          <cell r="J76" t="str">
            <v>BU</v>
          </cell>
          <cell r="K76" t="str">
            <v>Anglo American Platinum Managed Operations</v>
          </cell>
          <cell r="L76" t="str">
            <v>JURIE HUMAN</v>
          </cell>
          <cell r="M76" t="str">
            <v>PIERRE PRINSLOO</v>
          </cell>
          <cell r="N76">
            <v>45696</v>
          </cell>
          <cell r="O76"/>
          <cell r="P76" t="str">
            <v>Not started</v>
          </cell>
          <cell r="Q76" t="str">
            <v>{"gri":["304-1_2016.2"]}</v>
          </cell>
          <cell r="R76" t="str">
            <v>Environmental</v>
          </cell>
          <cell r="S76"/>
          <cell r="T76"/>
          <cell r="U76"/>
          <cell r="V76"/>
          <cell r="W76" t="str">
            <v>Biodiversity</v>
          </cell>
          <cell r="X76" t="str">
            <v>{"PGM":[]}</v>
          </cell>
          <cell r="Y76" t="str">
            <v>CONNECTED</v>
          </cell>
          <cell r="Z76" t="str">
            <v>Data Collection (PGM) (2024)</v>
          </cell>
          <cell r="AA76" t="str">
            <v>Biodiversity (Manual Capture)</v>
          </cell>
        </row>
        <row r="77">
          <cell r="A77" t="str">
            <v>M164BU_Anglo American Platinum Managed Operations</v>
          </cell>
          <cell r="B77" t="str">
            <v>M164</v>
          </cell>
          <cell r="C77" t="str">
            <v>BU_Anglo American Platinum Managed Operations</v>
          </cell>
          <cell r="D77">
            <v>2024</v>
          </cell>
          <cell r="E77" t="str">
            <v>Annual</v>
          </cell>
          <cell r="F77" t="str">
            <v>Area of land used for the production of basic plant, animal or mineral commodities (e.g. the area of land used for forestry, agriculture or mining activities).</v>
          </cell>
          <cell r="G77"/>
          <cell r="H77" t="str">
            <v>NUMBER</v>
          </cell>
          <cell r="I77" t="str">
            <v>Hectares (ha)</v>
          </cell>
          <cell r="J77" t="str">
            <v>BU</v>
          </cell>
          <cell r="K77" t="str">
            <v>Anglo American Platinum Managed Operations</v>
          </cell>
          <cell r="L77" t="str">
            <v>JURIE HUMAN</v>
          </cell>
          <cell r="M77" t="str">
            <v>PIERRE PRINSLOO</v>
          </cell>
          <cell r="N77">
            <v>45675</v>
          </cell>
          <cell r="O77">
            <v>45902</v>
          </cell>
          <cell r="P77" t="str">
            <v>Not started</v>
          </cell>
          <cell r="Q77" t="str">
            <v>{"gri":["304-2-a_2016.2"]}</v>
          </cell>
          <cell r="R77" t="str">
            <v>Environmental</v>
          </cell>
          <cell r="S77"/>
          <cell r="T77"/>
          <cell r="U77"/>
          <cell r="V77"/>
          <cell r="W77" t="str">
            <v>Biodiversity Footprint (ecosystems)</v>
          </cell>
          <cell r="X77" t="str">
            <v>{"PGM":[]}</v>
          </cell>
          <cell r="Y77" t="str">
            <v>CONNECTED</v>
          </cell>
          <cell r="Z77" t="str">
            <v>Data Collection (PGM) (2024)</v>
          </cell>
          <cell r="AA77" t="str">
            <v>Biodiversity Footprint (ecosystems) (Manual Capture)</v>
          </cell>
        </row>
        <row r="78">
          <cell r="A78" t="str">
            <v>M162BU_Anglo American Platinum Managed Operations</v>
          </cell>
          <cell r="B78" t="str">
            <v>M162</v>
          </cell>
          <cell r="C78" t="str">
            <v>BU_Anglo American Platinum Managed Operations</v>
          </cell>
          <cell r="D78">
            <v>2024</v>
          </cell>
          <cell r="E78" t="str">
            <v>Annual</v>
          </cell>
          <cell r="F78" t="str">
            <v>Describe wherever material across the value chain mechanisms aimed at enhancing management of biodiversity and ecosystem impacts (such as policies, targets, certifications, and audits).</v>
          </cell>
          <cell r="G78"/>
          <cell r="H78" t="str">
            <v>TEXT</v>
          </cell>
          <cell r="I78"/>
          <cell r="J78" t="str">
            <v>BU</v>
          </cell>
          <cell r="K78" t="str">
            <v>Anglo American Platinum Managed Operations</v>
          </cell>
          <cell r="L78" t="str">
            <v>JURIE HUMAN</v>
          </cell>
          <cell r="M78" t="str">
            <v>PIERRE PRINSLOO</v>
          </cell>
          <cell r="N78">
            <v>45675</v>
          </cell>
          <cell r="O78">
            <v>45902</v>
          </cell>
          <cell r="P78" t="str">
            <v>Not started</v>
          </cell>
          <cell r="Q78" t="str">
            <v>{"gri":["304-3-b_2016.2"]}</v>
          </cell>
          <cell r="R78" t="str">
            <v>Environmental</v>
          </cell>
          <cell r="S78"/>
          <cell r="T78"/>
          <cell r="U78"/>
          <cell r="V78"/>
          <cell r="W78" t="str">
            <v>Biodiversity Footprint (ecosystems)</v>
          </cell>
          <cell r="X78" t="str">
            <v>{"PGM":[]}</v>
          </cell>
          <cell r="Y78" t="str">
            <v>CONNECTED</v>
          </cell>
          <cell r="Z78" t="str">
            <v>Data Collection (PGM) (2024)</v>
          </cell>
          <cell r="AA78" t="str">
            <v>Biodiversity Footprint (ecosystems) (Manual Capture)</v>
          </cell>
        </row>
        <row r="79">
          <cell r="A79" t="str">
            <v>M161BU_Anglo American Platinum Managed Operations</v>
          </cell>
          <cell r="B79" t="str">
            <v>M161</v>
          </cell>
          <cell r="C79" t="str">
            <v>BU_Anglo American Platinum Managed Operations</v>
          </cell>
          <cell r="D79">
            <v>2024</v>
          </cell>
          <cell r="E79" t="str">
            <v>Annual</v>
          </cell>
          <cell r="F79" t="str">
            <v>Describe and report results of any processesaimed at identifying, assessing and/or managing the biodiversity footprint of the organisation, for full description see JSE Sustainability Reporting Guidance metric E3.1e</v>
          </cell>
          <cell r="G79" t="str">
            <v xml:space="preserve"> Describe and report results of any processes aimed at identifying, assessing and/or managing the biodiversity footprint of the organisation, including for whether the success of the restoration measure was or is approved by independent external professionals; and status of each area based on its condition at the close of the reporting period, noting the standards and methodologies used.</v>
          </cell>
          <cell r="H79" t="str">
            <v>TEXT</v>
          </cell>
          <cell r="I79"/>
          <cell r="J79" t="str">
            <v>BU</v>
          </cell>
          <cell r="K79" t="str">
            <v>Anglo American Platinum Managed Operations</v>
          </cell>
          <cell r="L79" t="str">
            <v>JURIE HUMAN</v>
          </cell>
          <cell r="M79" t="str">
            <v>PIERRE PRINSLOO</v>
          </cell>
          <cell r="N79">
            <v>45675</v>
          </cell>
          <cell r="O79">
            <v>45902</v>
          </cell>
          <cell r="P79" t="str">
            <v>Not started</v>
          </cell>
          <cell r="Q79" t="str">
            <v>{"gri":["304-3_2016.2"]}</v>
          </cell>
          <cell r="R79" t="str">
            <v>Environmental</v>
          </cell>
          <cell r="S79"/>
          <cell r="T79"/>
          <cell r="U79"/>
          <cell r="V79"/>
          <cell r="W79" t="str">
            <v>Biodiversity Footprint (ecosystems)</v>
          </cell>
          <cell r="X79" t="str">
            <v>{"PGM":[]}</v>
          </cell>
          <cell r="Y79" t="str">
            <v>CONNECTED</v>
          </cell>
          <cell r="Z79" t="str">
            <v>Data Collection (PGM) (2024)</v>
          </cell>
          <cell r="AA79" t="str">
            <v>Biodiversity Footprint (ecosystems) (Manual Capture)</v>
          </cell>
        </row>
        <row r="80">
          <cell r="A80" t="str">
            <v>M163BU_Anglo American Platinum Managed Operations</v>
          </cell>
          <cell r="B80" t="str">
            <v>M163</v>
          </cell>
          <cell r="C80" t="str">
            <v>BU_Anglo American Platinum Managed Operations</v>
          </cell>
          <cell r="D80">
            <v>2024</v>
          </cell>
          <cell r="E80" t="str">
            <v>Annual</v>
          </cell>
          <cell r="F80" t="str">
            <v>Level of capital and expenditure deployed towards implementation of measures undertaken to manage positive impacts and avoid, minimise, restore/ rehabilitate and/or offset negative impacts on biodiversity and ecosystems.</v>
          </cell>
          <cell r="G80"/>
          <cell r="H80" t="str">
            <v>CURRENCY</v>
          </cell>
          <cell r="I80" t="str">
            <v>Currency - southAfrican_rand - (ZAR)</v>
          </cell>
          <cell r="J80" t="str">
            <v>BU</v>
          </cell>
          <cell r="K80" t="str">
            <v>Anglo American Platinum Managed Operations</v>
          </cell>
          <cell r="L80" t="str">
            <v>JURIE HUMAN</v>
          </cell>
          <cell r="M80" t="str">
            <v>PIERRE PRINSLOO</v>
          </cell>
          <cell r="N80">
            <v>45675</v>
          </cell>
          <cell r="O80">
            <v>45902</v>
          </cell>
          <cell r="P80" t="str">
            <v>Not started</v>
          </cell>
          <cell r="Q80" t="str">
            <v>{"gri":["304-3_2016.2"]}</v>
          </cell>
          <cell r="R80" t="str">
            <v>Environmental</v>
          </cell>
          <cell r="S80"/>
          <cell r="T80"/>
          <cell r="U80"/>
          <cell r="V80"/>
          <cell r="W80" t="str">
            <v>Biodiversity Footprint (ecosystems)</v>
          </cell>
          <cell r="X80" t="str">
            <v>{"PGM":[]}</v>
          </cell>
          <cell r="Y80" t="str">
            <v>CONNECTED</v>
          </cell>
          <cell r="Z80" t="str">
            <v>Data Collection (PGM) (2024)</v>
          </cell>
          <cell r="AA80" t="str">
            <v>Biodiversity Footprint (ecosystems) (Manual Capture)</v>
          </cell>
        </row>
        <row r="81">
          <cell r="A81" t="str">
            <v>M165BU_Anglo American Platinum Managed Operations</v>
          </cell>
          <cell r="B81" t="str">
            <v>M165</v>
          </cell>
          <cell r="C81" t="str">
            <v>BU_Anglo American Platinum Managed Operations</v>
          </cell>
          <cell r="D81">
            <v>2024</v>
          </cell>
          <cell r="E81" t="str">
            <v>Annual</v>
          </cell>
          <cell r="F81" t="str">
            <v>Number and area of sites owned, in or adjacent to areas of high biodiversity value (Key Biodiversity Areas -  KBAs), for operations (if applicable) and full supply chain (if material).</v>
          </cell>
          <cell r="G81"/>
          <cell r="H81" t="str">
            <v>NUMBER</v>
          </cell>
          <cell r="I81" t="str">
            <v>Hectares (ha)</v>
          </cell>
          <cell r="J81" t="str">
            <v>BU</v>
          </cell>
          <cell r="K81" t="str">
            <v>Anglo American Platinum Managed Operations</v>
          </cell>
          <cell r="L81" t="str">
            <v>JURIE HUMAN</v>
          </cell>
          <cell r="M81" t="str">
            <v>PIERRE PRINSLOO</v>
          </cell>
          <cell r="N81">
            <v>45675</v>
          </cell>
          <cell r="O81">
            <v>45902</v>
          </cell>
          <cell r="P81" t="str">
            <v>Not started</v>
          </cell>
          <cell r="Q81" t="str">
            <v>{"gri":["304-1-a_2016.2"]}</v>
          </cell>
          <cell r="R81" t="str">
            <v>Environmental</v>
          </cell>
          <cell r="S81"/>
          <cell r="T81"/>
          <cell r="U81"/>
          <cell r="V81"/>
          <cell r="W81" t="str">
            <v>Biodiversity Footprint (ecosystems)</v>
          </cell>
          <cell r="X81" t="str">
            <v>{"PGM":[]}</v>
          </cell>
          <cell r="Y81" t="str">
            <v>CONNECTED</v>
          </cell>
          <cell r="Z81" t="str">
            <v>Data Collection (PGM) (2024)</v>
          </cell>
          <cell r="AA81" t="str">
            <v>Biodiversity Footprint (ecosystems) (Manual Capture)</v>
          </cell>
        </row>
        <row r="82">
          <cell r="A82" t="str">
            <v>M156BU_Anglo American Platinum Managed Operations</v>
          </cell>
          <cell r="B82" t="str">
            <v>M156</v>
          </cell>
          <cell r="C82" t="str">
            <v>BU_Anglo American Platinum Managed Operations</v>
          </cell>
          <cell r="D82">
            <v>2024</v>
          </cell>
          <cell r="E82" t="str">
            <v>Annual</v>
          </cell>
          <cell r="F82" t="str">
            <v>Number of workers in the past year retrained due to implementation of the decarbonisation plan.</v>
          </cell>
          <cell r="G82"/>
          <cell r="H82" t="str">
            <v>NUMBER</v>
          </cell>
          <cell r="I82" t="str">
            <v>Number</v>
          </cell>
          <cell r="J82" t="str">
            <v>BU</v>
          </cell>
          <cell r="K82" t="str">
            <v>Anglo American Platinum Managed Operations</v>
          </cell>
          <cell r="L82" t="str">
            <v>HERMANUS PRINSLOO</v>
          </cell>
          <cell r="M82" t="str">
            <v>HERMANUS PRINSLOO</v>
          </cell>
          <cell r="N82">
            <v>45675</v>
          </cell>
          <cell r="O82">
            <v>45902</v>
          </cell>
          <cell r="P82" t="str">
            <v>Not started</v>
          </cell>
          <cell r="Q82" t="str">
            <v>{}</v>
          </cell>
          <cell r="R82" t="str">
            <v>Environmental</v>
          </cell>
          <cell r="S82"/>
          <cell r="T82"/>
          <cell r="U82"/>
          <cell r="V82"/>
          <cell r="W82" t="str">
            <v>Climate Change</v>
          </cell>
          <cell r="X82" t="str">
            <v>{"PGM":[]}</v>
          </cell>
          <cell r="Y82" t="str">
            <v>CONNECTED</v>
          </cell>
          <cell r="Z82" t="str">
            <v>Data Collection (PGM) (2024)</v>
          </cell>
          <cell r="AA82" t="str">
            <v>Climate Change (Manual Capture)</v>
          </cell>
        </row>
        <row r="83">
          <cell r="A83" t="str">
            <v>M154BU_Anglo American Platinum Managed Operations</v>
          </cell>
          <cell r="B83" t="str">
            <v>M154</v>
          </cell>
          <cell r="C83" t="str">
            <v>BU_Anglo American Platinum Managed Operations</v>
          </cell>
          <cell r="D83">
            <v>2024</v>
          </cell>
          <cell r="E83" t="str">
            <v>Annual</v>
          </cell>
          <cell r="F83" t="str">
            <v>Number of workers compensated due to implementation of the decarbonisation plan.</v>
          </cell>
          <cell r="G83"/>
          <cell r="H83" t="str">
            <v>NUMBER</v>
          </cell>
          <cell r="I83" t="str">
            <v>Number</v>
          </cell>
          <cell r="J83" t="str">
            <v>BU</v>
          </cell>
          <cell r="K83" t="str">
            <v>Anglo American Platinum Managed Operations</v>
          </cell>
          <cell r="L83" t="str">
            <v>HERMANUS PRINSLOO</v>
          </cell>
          <cell r="M83" t="str">
            <v>HERMANUS PRINSLOO</v>
          </cell>
          <cell r="N83">
            <v>45675</v>
          </cell>
          <cell r="O83">
            <v>45902</v>
          </cell>
          <cell r="P83" t="str">
            <v>Not started</v>
          </cell>
          <cell r="Q83" t="str">
            <v>{}</v>
          </cell>
          <cell r="R83" t="str">
            <v>Environmental</v>
          </cell>
          <cell r="S83"/>
          <cell r="T83"/>
          <cell r="U83"/>
          <cell r="V83"/>
          <cell r="W83" t="str">
            <v>Climate Change</v>
          </cell>
          <cell r="X83" t="str">
            <v>{"PGM":[]}</v>
          </cell>
          <cell r="Y83" t="str">
            <v>CONNECTED</v>
          </cell>
          <cell r="Z83" t="str">
            <v>Data Collection (PGM) (2024)</v>
          </cell>
          <cell r="AA83" t="str">
            <v>Climate Change (Manual Capture)</v>
          </cell>
        </row>
        <row r="84">
          <cell r="A84" t="str">
            <v>M155BU_Anglo American Platinum Managed Operations</v>
          </cell>
          <cell r="B84" t="str">
            <v>M155</v>
          </cell>
          <cell r="C84" t="str">
            <v>BU_Anglo American Platinum Managed Operations</v>
          </cell>
          <cell r="D84">
            <v>2024</v>
          </cell>
          <cell r="E84" t="str">
            <v>Annual</v>
          </cell>
          <cell r="F84" t="str">
            <v>Number of workers in the past year retrenched due to implementation of the decarbonisation plan.</v>
          </cell>
          <cell r="G84"/>
          <cell r="H84" t="str">
            <v>NUMBER</v>
          </cell>
          <cell r="I84" t="str">
            <v>Number</v>
          </cell>
          <cell r="J84" t="str">
            <v>BU</v>
          </cell>
          <cell r="K84" t="str">
            <v>Anglo American Platinum Managed Operations</v>
          </cell>
          <cell r="L84" t="str">
            <v>HERMANUS PRINSLOO</v>
          </cell>
          <cell r="M84" t="str">
            <v>HERMANUS PRINSLOO</v>
          </cell>
          <cell r="N84">
            <v>45675</v>
          </cell>
          <cell r="O84">
            <v>45902</v>
          </cell>
          <cell r="P84" t="str">
            <v>Not started</v>
          </cell>
          <cell r="Q84" t="str">
            <v>{}</v>
          </cell>
          <cell r="R84" t="str">
            <v>Environmental</v>
          </cell>
          <cell r="S84"/>
          <cell r="T84"/>
          <cell r="U84"/>
          <cell r="V84"/>
          <cell r="W84" t="str">
            <v>Climate Change</v>
          </cell>
          <cell r="X84" t="str">
            <v>{"PGM":[]}</v>
          </cell>
          <cell r="Y84" t="str">
            <v>CONNECTED</v>
          </cell>
          <cell r="Z84" t="str">
            <v>Data Collection (PGM) (2024)</v>
          </cell>
          <cell r="AA84" t="str">
            <v>Climate Change (Manual Capture)</v>
          </cell>
        </row>
        <row r="85">
          <cell r="A85" t="str">
            <v>M158BU_Anglo American Platinum Managed Operations</v>
          </cell>
          <cell r="B85" t="str">
            <v>M158</v>
          </cell>
          <cell r="C85" t="str">
            <v>BU_Anglo American Platinum Managed Operations</v>
          </cell>
          <cell r="D85">
            <v>2024</v>
          </cell>
          <cell r="E85" t="str">
            <v>Annual</v>
          </cell>
          <cell r="F85" t="str">
            <v>Existence and nature of a 'transition plan' that commits to stakeholder engagement with affected workers and communities</v>
          </cell>
          <cell r="G85"/>
          <cell r="H85" t="str">
            <v>TEXT</v>
          </cell>
          <cell r="I85"/>
          <cell r="J85" t="str">
            <v>BU</v>
          </cell>
          <cell r="K85" t="str">
            <v>Anglo American Platinum Managed Operations</v>
          </cell>
          <cell r="L85" t="str">
            <v>JACO VISSER</v>
          </cell>
          <cell r="M85" t="str">
            <v>JACO VISSER</v>
          </cell>
          <cell r="N85">
            <v>45675</v>
          </cell>
          <cell r="O85">
            <v>45902</v>
          </cell>
          <cell r="P85" t="str">
            <v>Not started</v>
          </cell>
          <cell r="Q85" t="str">
            <v>{"gri":["2-23-a_2021"]}</v>
          </cell>
          <cell r="R85" t="str">
            <v>Environmental</v>
          </cell>
          <cell r="S85"/>
          <cell r="T85"/>
          <cell r="U85"/>
          <cell r="V85"/>
          <cell r="W85" t="str">
            <v>Climate Change</v>
          </cell>
          <cell r="X85" t="str">
            <v>{"PGM":[]}</v>
          </cell>
          <cell r="Y85" t="str">
            <v>CONNECTED</v>
          </cell>
          <cell r="Z85" t="str">
            <v>Data Collection (PGM) (2024)</v>
          </cell>
          <cell r="AA85" t="str">
            <v>Climate Change (Manual Capture)</v>
          </cell>
        </row>
        <row r="86">
          <cell r="A86" t="str">
            <v>M157BU_Anglo American Platinum Managed Operations</v>
          </cell>
          <cell r="B86" t="str">
            <v>M157</v>
          </cell>
          <cell r="C86" t="str">
            <v>BU_Anglo American Platinum Managed Operations</v>
          </cell>
          <cell r="D86">
            <v>2024</v>
          </cell>
          <cell r="E86" t="str">
            <v>Annual</v>
          </cell>
          <cell r="F86" t="str">
            <v>Number of workers in the past year recruited due to implementation of the decarbonisation plan.</v>
          </cell>
          <cell r="G86"/>
          <cell r="H86" t="str">
            <v>NUMBER</v>
          </cell>
          <cell r="I86" t="str">
            <v>Number</v>
          </cell>
          <cell r="J86" t="str">
            <v>BU</v>
          </cell>
          <cell r="K86" t="str">
            <v>Anglo American Platinum Managed Operations</v>
          </cell>
          <cell r="L86" t="str">
            <v>HERMANUS PRINSLOO</v>
          </cell>
          <cell r="M86" t="str">
            <v>HERMANUS PRINSLOO</v>
          </cell>
          <cell r="N86">
            <v>45675</v>
          </cell>
          <cell r="O86">
            <v>45902</v>
          </cell>
          <cell r="P86" t="str">
            <v>Not started</v>
          </cell>
          <cell r="Q86" t="str">
            <v>{}</v>
          </cell>
          <cell r="R86" t="str">
            <v>Environmental</v>
          </cell>
          <cell r="S86"/>
          <cell r="T86"/>
          <cell r="U86"/>
          <cell r="V86"/>
          <cell r="W86" t="str">
            <v>Climate Change</v>
          </cell>
          <cell r="X86" t="str">
            <v>{"PGM":[]}</v>
          </cell>
          <cell r="Y86" t="str">
            <v>CONNECTED</v>
          </cell>
          <cell r="Z86" t="str">
            <v>Data Collection (PGM) (2024)</v>
          </cell>
          <cell r="AA86" t="str">
            <v>Climate Change (Manual Capture)</v>
          </cell>
        </row>
        <row r="87">
          <cell r="A87" t="str">
            <v>M102BU_Anglo American Platinum Managed Operations</v>
          </cell>
          <cell r="B87" t="str">
            <v>M102</v>
          </cell>
          <cell r="C87" t="str">
            <v>BU_Anglo American Platinum Managed Operations</v>
          </cell>
          <cell r="D87">
            <v>2024</v>
          </cell>
          <cell r="E87" t="str">
            <v>Annual</v>
          </cell>
          <cell r="F87" t="str">
            <v>Energy from renewable fuels</v>
          </cell>
          <cell r="G87"/>
          <cell r="H87" t="str">
            <v>NUMBER</v>
          </cell>
          <cell r="I87" t="str">
            <v>Gigajoules (GJ)</v>
          </cell>
          <cell r="J87" t="str">
            <v>BU</v>
          </cell>
          <cell r="K87" t="str">
            <v>Anglo American Platinum Managed Operations</v>
          </cell>
          <cell r="L87" t="str">
            <v>DEBBIE BAUER</v>
          </cell>
          <cell r="M87" t="str">
            <v>JACO VISSER</v>
          </cell>
          <cell r="N87">
            <v>45675</v>
          </cell>
          <cell r="O87">
            <v>45902</v>
          </cell>
          <cell r="P87" t="str">
            <v>Not started</v>
          </cell>
          <cell r="Q87" t="str">
            <v>{"gri":["302-1-b_2016.2"]}</v>
          </cell>
          <cell r="R87" t="str">
            <v>Environmental</v>
          </cell>
          <cell r="S87"/>
          <cell r="T87"/>
          <cell r="U87"/>
          <cell r="V87"/>
          <cell r="W87" t="str">
            <v>Energy Consumption (million GJ)</v>
          </cell>
          <cell r="X87" t="str">
            <v>{"PGM":[]}</v>
          </cell>
          <cell r="Y87" t="str">
            <v>CONNECTED</v>
          </cell>
          <cell r="Z87" t="str">
            <v>Data Collection (PGM) (2024)</v>
          </cell>
          <cell r="AA87" t="str">
            <v>Energy Consumption (million GJ) (Connected Metrics)</v>
          </cell>
        </row>
        <row r="88">
          <cell r="A88" t="str">
            <v>M101BU_Anglo American Platinum Managed Operations</v>
          </cell>
          <cell r="B88" t="str">
            <v>M101</v>
          </cell>
          <cell r="C88" t="str">
            <v>BU_Anglo American Platinum Managed Operations</v>
          </cell>
          <cell r="D88">
            <v>2024</v>
          </cell>
          <cell r="E88" t="str">
            <v>Annual</v>
          </cell>
          <cell r="F88" t="str">
            <v>Energy from renewable electricity</v>
          </cell>
          <cell r="G88"/>
          <cell r="H88" t="str">
            <v>NUMBER</v>
          </cell>
          <cell r="I88" t="str">
            <v>Gigajoules (GJ)</v>
          </cell>
          <cell r="J88" t="str">
            <v>BU</v>
          </cell>
          <cell r="K88" t="str">
            <v>Anglo American Platinum Managed Operations</v>
          </cell>
          <cell r="L88" t="str">
            <v>DEBBIE BAUER</v>
          </cell>
          <cell r="M88" t="str">
            <v>JACO VISSER</v>
          </cell>
          <cell r="N88">
            <v>45675</v>
          </cell>
          <cell r="O88">
            <v>45902</v>
          </cell>
          <cell r="P88" t="str">
            <v>Not started</v>
          </cell>
          <cell r="Q88" t="str">
            <v>{"gri":["302-1-a_2016.2"]}</v>
          </cell>
          <cell r="R88" t="str">
            <v>Environmental</v>
          </cell>
          <cell r="S88"/>
          <cell r="T88"/>
          <cell r="U88"/>
          <cell r="V88"/>
          <cell r="W88" t="str">
            <v>Energy Consumption (million GJ)</v>
          </cell>
          <cell r="X88" t="str">
            <v>{"PGM":[]}</v>
          </cell>
          <cell r="Y88" t="str">
            <v>CONNECTED</v>
          </cell>
          <cell r="Z88" t="str">
            <v>Data Collection (PGM) (2024)</v>
          </cell>
          <cell r="AA88" t="str">
            <v>Energy Consumption (million GJ) (Connected Metrics)</v>
          </cell>
        </row>
        <row r="89">
          <cell r="A89" t="str">
            <v>M105BU_Anglo American Platinum Managed Operations</v>
          </cell>
          <cell r="B89" t="str">
            <v>M105</v>
          </cell>
          <cell r="C89" t="str">
            <v>BU_Anglo American Platinum Managed Operations</v>
          </cell>
          <cell r="D89">
            <v>2024</v>
          </cell>
          <cell r="E89" t="str">
            <v>Annual</v>
          </cell>
          <cell r="F89" t="str">
            <v>Energy Intensity million GJ per tonne Copper equivalent</v>
          </cell>
          <cell r="G89"/>
          <cell r="H89" t="str">
            <v>NUMBER</v>
          </cell>
          <cell r="I89" t="str">
            <v>Gigajoules (GJ)</v>
          </cell>
          <cell r="J89" t="str">
            <v>BU</v>
          </cell>
          <cell r="K89" t="str">
            <v>Anglo American Platinum Managed Operations</v>
          </cell>
          <cell r="L89" t="str">
            <v>DEBBIE BAUER</v>
          </cell>
          <cell r="M89" t="str">
            <v>JACO VISSER</v>
          </cell>
          <cell r="N89">
            <v>45675</v>
          </cell>
          <cell r="O89">
            <v>45902</v>
          </cell>
          <cell r="P89" t="str">
            <v>Not started</v>
          </cell>
          <cell r="Q89" t="str">
            <v>{"gri":["302-3-a_2016.2"]}</v>
          </cell>
          <cell r="R89" t="str">
            <v>Environmental</v>
          </cell>
          <cell r="S89"/>
          <cell r="T89"/>
          <cell r="U89"/>
          <cell r="V89"/>
          <cell r="W89" t="str">
            <v>Energy Consumption (million GJ)</v>
          </cell>
          <cell r="X89" t="str">
            <v>{"PGM":[]}</v>
          </cell>
          <cell r="Y89" t="str">
            <v>CONNECTED</v>
          </cell>
          <cell r="Z89" t="str">
            <v>Data Collection (PGM) (2024)</v>
          </cell>
          <cell r="AA89" t="str">
            <v>Energy Consumption (million GJ) (Connected Metrics)</v>
          </cell>
        </row>
        <row r="90">
          <cell r="A90" t="str">
            <v>M750BU_Anglo American Platinum Managed Operations</v>
          </cell>
          <cell r="B90" t="str">
            <v>M750</v>
          </cell>
          <cell r="C90" t="str">
            <v>BU_Anglo American Platinum Managed Operations</v>
          </cell>
          <cell r="D90">
            <v>2024</v>
          </cell>
          <cell r="E90" t="str">
            <v>Annual</v>
          </cell>
          <cell r="F90" t="str">
            <v>Energy intensity per tonne milled</v>
          </cell>
          <cell r="G90" t="str">
            <v>GJ/tonne milled</v>
          </cell>
          <cell r="H90" t="str">
            <v>NUMBER</v>
          </cell>
          <cell r="I90" t="str">
            <v>GJ/tonne smelted</v>
          </cell>
          <cell r="J90" t="str">
            <v>BU</v>
          </cell>
          <cell r="K90" t="str">
            <v>Anglo American Platinum Managed Operations</v>
          </cell>
          <cell r="L90" t="str">
            <v>DEBBIE BAUER</v>
          </cell>
          <cell r="M90" t="str">
            <v>JACO VISSER</v>
          </cell>
          <cell r="N90">
            <v>45675</v>
          </cell>
          <cell r="O90">
            <v>45902</v>
          </cell>
          <cell r="P90" t="str">
            <v>Not started</v>
          </cell>
          <cell r="Q90" t="str">
            <v>{}</v>
          </cell>
          <cell r="R90" t="str">
            <v>Environmental</v>
          </cell>
          <cell r="S90"/>
          <cell r="T90"/>
          <cell r="U90"/>
          <cell r="V90"/>
          <cell r="W90" t="str">
            <v>Energy Consumption (million GJ)</v>
          </cell>
          <cell r="X90" t="str">
            <v>{"PGM":[]}</v>
          </cell>
          <cell r="Y90" t="str">
            <v>CONNECTED</v>
          </cell>
          <cell r="Z90" t="str">
            <v>Data Collection (PGM) (2024)</v>
          </cell>
          <cell r="AA90" t="str">
            <v>Energy Consumption (million GJ) (Connected Metrics)</v>
          </cell>
        </row>
        <row r="91">
          <cell r="A91" t="str">
            <v>M103BU_Anglo American Platinum Managed Operations</v>
          </cell>
          <cell r="B91" t="str">
            <v>M103</v>
          </cell>
          <cell r="C91" t="str">
            <v>BU_Anglo American Platinum Managed Operations</v>
          </cell>
          <cell r="D91">
            <v>2024</v>
          </cell>
          <cell r="E91" t="str">
            <v>Annual</v>
          </cell>
          <cell r="F91" t="str">
            <v>Energy from fossil fuels</v>
          </cell>
          <cell r="G91"/>
          <cell r="H91" t="str">
            <v>NUMBER</v>
          </cell>
          <cell r="I91" t="str">
            <v>Gigajoules (GJ)</v>
          </cell>
          <cell r="J91" t="str">
            <v>BU</v>
          </cell>
          <cell r="K91" t="str">
            <v>Anglo American Platinum Managed Operations</v>
          </cell>
          <cell r="L91" t="str">
            <v>DEBBIE BAUER</v>
          </cell>
          <cell r="M91" t="str">
            <v>JACO VISSER</v>
          </cell>
          <cell r="N91">
            <v>45675</v>
          </cell>
          <cell r="O91">
            <v>45902</v>
          </cell>
          <cell r="P91" t="str">
            <v>Not started</v>
          </cell>
          <cell r="Q91" t="str">
            <v>{"gri":["302-1-a_2016.2"]}</v>
          </cell>
          <cell r="R91" t="str">
            <v>Environmental</v>
          </cell>
          <cell r="S91"/>
          <cell r="T91"/>
          <cell r="U91"/>
          <cell r="V91"/>
          <cell r="W91" t="str">
            <v>Energy Consumption (million GJ)</v>
          </cell>
          <cell r="X91" t="str">
            <v>{"PGM":[]}</v>
          </cell>
          <cell r="Y91" t="str">
            <v>CONNECTED</v>
          </cell>
          <cell r="Z91" t="str">
            <v>Data Collection (PGM) (2024)</v>
          </cell>
          <cell r="AA91" t="str">
            <v>Energy Consumption (million GJ) (Connected Metrics)</v>
          </cell>
        </row>
        <row r="92">
          <cell r="A92" t="str">
            <v>M104BU_Anglo American Platinum Managed Operations</v>
          </cell>
          <cell r="B92" t="str">
            <v>M104</v>
          </cell>
          <cell r="C92" t="str">
            <v>BU_Anglo American Platinum Managed Operations</v>
          </cell>
          <cell r="D92">
            <v>2024</v>
          </cell>
          <cell r="E92" t="str">
            <v>Annual</v>
          </cell>
          <cell r="F92" t="str">
            <v>Energy from electricity purchased</v>
          </cell>
          <cell r="G92"/>
          <cell r="H92" t="str">
            <v>NUMBER</v>
          </cell>
          <cell r="I92" t="str">
            <v>Gigajoules (GJ)</v>
          </cell>
          <cell r="J92" t="str">
            <v>BU</v>
          </cell>
          <cell r="K92" t="str">
            <v>Anglo American Platinum Managed Operations</v>
          </cell>
          <cell r="L92" t="str">
            <v>DEBBIE BAUER</v>
          </cell>
          <cell r="M92" t="str">
            <v>JACO VISSER</v>
          </cell>
          <cell r="N92">
            <v>45675</v>
          </cell>
          <cell r="O92">
            <v>45902</v>
          </cell>
          <cell r="P92" t="str">
            <v>Not started</v>
          </cell>
          <cell r="Q92" t="str">
            <v>{"gri":["305-1_2016.2"]}</v>
          </cell>
          <cell r="R92" t="str">
            <v>Environmental</v>
          </cell>
          <cell r="S92"/>
          <cell r="T92"/>
          <cell r="U92"/>
          <cell r="V92"/>
          <cell r="W92" t="str">
            <v>Energy Consumption (million GJ)</v>
          </cell>
          <cell r="X92" t="str">
            <v>{"PGM":[]}</v>
          </cell>
          <cell r="Y92" t="str">
            <v>CONNECTED</v>
          </cell>
          <cell r="Z92" t="str">
            <v>Data Collection (PGM) (2024)</v>
          </cell>
          <cell r="AA92" t="str">
            <v>Energy Consumption (million GJ) (Connected Metrics)</v>
          </cell>
        </row>
        <row r="93">
          <cell r="A93" t="str">
            <v>M106BU_Anglo American Platinum Managed Operations</v>
          </cell>
          <cell r="B93" t="str">
            <v>M106</v>
          </cell>
          <cell r="C93" t="str">
            <v>BU_Anglo American Platinum Managed Operations</v>
          </cell>
          <cell r="D93">
            <v>2024</v>
          </cell>
          <cell r="E93" t="str">
            <v>Annual</v>
          </cell>
          <cell r="F93" t="str">
            <v>Energy intensity per tonne smelted</v>
          </cell>
          <cell r="G93" t="str">
            <v>GJ/tonne smelted</v>
          </cell>
          <cell r="H93" t="str">
            <v>NUMBER</v>
          </cell>
          <cell r="I93" t="str">
            <v>GJ/tonne smelted</v>
          </cell>
          <cell r="J93" t="str">
            <v>BU</v>
          </cell>
          <cell r="K93" t="str">
            <v>Anglo American Platinum Managed Operations</v>
          </cell>
          <cell r="L93" t="str">
            <v>DEBBIE BAUER</v>
          </cell>
          <cell r="M93" t="str">
            <v>JACO VISSER</v>
          </cell>
          <cell r="N93">
            <v>45675</v>
          </cell>
          <cell r="O93">
            <v>45902</v>
          </cell>
          <cell r="P93" t="str">
            <v>Not started</v>
          </cell>
          <cell r="Q93" t="str">
            <v>{}</v>
          </cell>
          <cell r="R93" t="str">
            <v>Environmental</v>
          </cell>
          <cell r="S93"/>
          <cell r="T93"/>
          <cell r="U93"/>
          <cell r="V93"/>
          <cell r="W93" t="str">
            <v>Energy Consumption (million GJ)</v>
          </cell>
          <cell r="X93" t="str">
            <v>{"PGM":[]}</v>
          </cell>
          <cell r="Y93" t="str">
            <v>CONNECTED</v>
          </cell>
          <cell r="Z93" t="str">
            <v>Data Collection (PGM) (2024)</v>
          </cell>
          <cell r="AA93" t="str">
            <v>Energy Consumption (million GJ) (Connected Metrics)</v>
          </cell>
        </row>
        <row r="94">
          <cell r="A94" t="str">
            <v>M100BU_Anglo American Platinum Managed Operations</v>
          </cell>
          <cell r="B94" t="str">
            <v>M100</v>
          </cell>
          <cell r="C94" t="str">
            <v>BU_Anglo American Platinum Managed Operations</v>
          </cell>
          <cell r="D94">
            <v>2024</v>
          </cell>
          <cell r="E94" t="str">
            <v>Annual</v>
          </cell>
          <cell r="F94" t="str">
            <v>Total energy used</v>
          </cell>
          <cell r="G94"/>
          <cell r="H94" t="str">
            <v>NUMBER</v>
          </cell>
          <cell r="I94" t="str">
            <v>Gigajoules (GJ)</v>
          </cell>
          <cell r="J94" t="str">
            <v>BU</v>
          </cell>
          <cell r="K94" t="str">
            <v>Anglo American Platinum Managed Operations</v>
          </cell>
          <cell r="L94" t="str">
            <v>DEBBIE BAUER</v>
          </cell>
          <cell r="M94" t="str">
            <v>JACO VISSER</v>
          </cell>
          <cell r="N94">
            <v>45675</v>
          </cell>
          <cell r="O94">
            <v>45902</v>
          </cell>
          <cell r="P94" t="str">
            <v>Not started</v>
          </cell>
          <cell r="Q94" t="str">
            <v>{"gri":["302-1-e_2016.2"]}</v>
          </cell>
          <cell r="R94" t="str">
            <v>Environmental</v>
          </cell>
          <cell r="S94"/>
          <cell r="T94"/>
          <cell r="U94"/>
          <cell r="V94"/>
          <cell r="W94" t="str">
            <v>Energy Consumption (million GJ)</v>
          </cell>
          <cell r="X94" t="str">
            <v>{"PGM":[]}</v>
          </cell>
          <cell r="Y94" t="str">
            <v>CONNECTED</v>
          </cell>
          <cell r="Z94" t="str">
            <v>Data Collection (PGM) (2024)</v>
          </cell>
          <cell r="AA94" t="str">
            <v>Energy Consumption (million GJ) (Connected Metrics)</v>
          </cell>
        </row>
        <row r="95">
          <cell r="A95" t="str">
            <v>M108South Africa_South Africa</v>
          </cell>
          <cell r="B95" t="str">
            <v>M108</v>
          </cell>
          <cell r="C95" t="str">
            <v>South Africa_South Africa</v>
          </cell>
          <cell r="D95">
            <v>2024</v>
          </cell>
          <cell r="E95" t="str">
            <v>Annual</v>
          </cell>
          <cell r="F95" t="str">
            <v>Energy Consumption (by Country)</v>
          </cell>
          <cell r="G95" t="str">
            <v>South Africa - RSA Managed Ops</v>
          </cell>
          <cell r="H95" t="str">
            <v>NUMBER</v>
          </cell>
          <cell r="I95" t="str">
            <v>Gigajoules (GJ)</v>
          </cell>
          <cell r="J95" t="str">
            <v>South Africa</v>
          </cell>
          <cell r="K95" t="str">
            <v>South Africa</v>
          </cell>
          <cell r="L95" t="str">
            <v>DEBBIE BAUER</v>
          </cell>
          <cell r="M95" t="str">
            <v>JACO VISSER</v>
          </cell>
          <cell r="N95">
            <v>45675</v>
          </cell>
          <cell r="O95">
            <v>45902</v>
          </cell>
          <cell r="P95" t="str">
            <v>Not started</v>
          </cell>
          <cell r="Q95" t="str">
            <v>{"gri":["302-1-e_2016.2"]}</v>
          </cell>
          <cell r="R95" t="str">
            <v>Environmental</v>
          </cell>
          <cell r="S95"/>
          <cell r="T95"/>
          <cell r="U95"/>
          <cell r="V95"/>
          <cell r="W95" t="str">
            <v>Energy Consumption by Country</v>
          </cell>
          <cell r="X95" t="str">
            <v>{"PGM":[]}</v>
          </cell>
          <cell r="Y95" t="str">
            <v>CONNECTED</v>
          </cell>
          <cell r="Z95" t="str">
            <v>Data Collection (PGM) (2024)</v>
          </cell>
          <cell r="AA95" t="str">
            <v>Energy Consumption by Country (Connected Metrics)</v>
          </cell>
        </row>
        <row r="96">
          <cell r="A96" t="str">
            <v>M107Zimbabwe_Zimbabwe</v>
          </cell>
          <cell r="B96" t="str">
            <v>M107</v>
          </cell>
          <cell r="C96" t="str">
            <v>Zimbabwe_Zimbabwe</v>
          </cell>
          <cell r="D96">
            <v>2024</v>
          </cell>
          <cell r="E96" t="str">
            <v>Annual</v>
          </cell>
          <cell r="F96" t="str">
            <v>Energy Consumption (by Country) - Unki</v>
          </cell>
          <cell r="G96" t="str">
            <v>Other - Zimbabwe - Unki</v>
          </cell>
          <cell r="H96" t="str">
            <v>NUMBER</v>
          </cell>
          <cell r="I96" t="str">
            <v>Gigajoules (GJ)</v>
          </cell>
          <cell r="J96" t="str">
            <v>Zimbabwe</v>
          </cell>
          <cell r="K96" t="str">
            <v>Zimbabwe</v>
          </cell>
          <cell r="L96" t="str">
            <v>DEBBIE BAUER</v>
          </cell>
          <cell r="M96" t="str">
            <v>JACO VISSER</v>
          </cell>
          <cell r="N96">
            <v>45675</v>
          </cell>
          <cell r="O96">
            <v>45902</v>
          </cell>
          <cell r="P96" t="str">
            <v>Not started</v>
          </cell>
          <cell r="Q96" t="str">
            <v>{"gri":["302-1-e_2016.2"]}</v>
          </cell>
          <cell r="R96" t="str">
            <v>Environmental</v>
          </cell>
          <cell r="S96"/>
          <cell r="T96"/>
          <cell r="U96"/>
          <cell r="V96"/>
          <cell r="W96" t="str">
            <v>Energy Consumption by Country</v>
          </cell>
          <cell r="X96" t="str">
            <v>{"PGM":[]}</v>
          </cell>
          <cell r="Y96" t="str">
            <v>CONNECTED</v>
          </cell>
          <cell r="Z96" t="str">
            <v>Data Collection (PGM) (2024)</v>
          </cell>
          <cell r="AA96" t="str">
            <v>Energy Consumption by Country (Connected Metrics)</v>
          </cell>
        </row>
        <row r="97">
          <cell r="A97" t="str">
            <v>M146BU_Anglo American Platinum Managed Operations</v>
          </cell>
          <cell r="B97" t="str">
            <v>M146</v>
          </cell>
          <cell r="C97" t="str">
            <v>BU_Anglo American Platinum Managed Operations</v>
          </cell>
          <cell r="D97">
            <v>2024</v>
          </cell>
          <cell r="E97" t="str">
            <v>Annual</v>
          </cell>
          <cell r="F97" t="str">
            <v>Level 3</v>
          </cell>
          <cell r="G97"/>
          <cell r="H97" t="str">
            <v>NUMBER</v>
          </cell>
          <cell r="I97" t="str">
            <v>Number</v>
          </cell>
          <cell r="J97" t="str">
            <v>BU</v>
          </cell>
          <cell r="K97" t="str">
            <v>Anglo American Platinum Managed Operations</v>
          </cell>
          <cell r="L97" t="str">
            <v>MANDY JUBILEUS</v>
          </cell>
          <cell r="M97" t="str">
            <v>PIERRE PRINSLOO</v>
          </cell>
          <cell r="N97">
            <v>45675</v>
          </cell>
          <cell r="O97">
            <v>45902</v>
          </cell>
          <cell r="P97" t="str">
            <v>Not started</v>
          </cell>
          <cell r="Q97" t="str">
            <v>{"gri":["306-3-a_2020.2"]}</v>
          </cell>
          <cell r="R97" t="str">
            <v>Environmental</v>
          </cell>
          <cell r="S97"/>
          <cell r="T97"/>
          <cell r="U97"/>
          <cell r="V97"/>
          <cell r="W97" t="str">
            <v>Environmental Incidents and Complaints</v>
          </cell>
          <cell r="X97" t="str">
            <v>{"PGM":[]}</v>
          </cell>
          <cell r="Y97" t="str">
            <v>CONNECTED</v>
          </cell>
          <cell r="Z97" t="str">
            <v>Data Collection (PGM) (2024)</v>
          </cell>
          <cell r="AA97" t="str">
            <v>Environmental Incidents and Complaints (Connected Metrics)</v>
          </cell>
        </row>
        <row r="98">
          <cell r="A98" t="str">
            <v>M145BU_Anglo American Platinum Managed Operations</v>
          </cell>
          <cell r="B98" t="str">
            <v>M145</v>
          </cell>
          <cell r="C98" t="str">
            <v>BU_Anglo American Platinum Managed Operations</v>
          </cell>
          <cell r="D98">
            <v>2024</v>
          </cell>
          <cell r="E98" t="str">
            <v>Annual</v>
          </cell>
          <cell r="F98" t="str">
            <v>Level 4 and 5</v>
          </cell>
          <cell r="G98"/>
          <cell r="H98" t="str">
            <v>NUMBER</v>
          </cell>
          <cell r="I98" t="str">
            <v>Number</v>
          </cell>
          <cell r="J98" t="str">
            <v>BU</v>
          </cell>
          <cell r="K98" t="str">
            <v>Anglo American Platinum Managed Operations</v>
          </cell>
          <cell r="L98" t="str">
            <v>MANDY JUBILEUS</v>
          </cell>
          <cell r="M98" t="str">
            <v>PIERRE PRINSLOO</v>
          </cell>
          <cell r="N98">
            <v>45675</v>
          </cell>
          <cell r="O98">
            <v>45902</v>
          </cell>
          <cell r="P98" t="str">
            <v>Not started</v>
          </cell>
          <cell r="Q98" t="str">
            <v>{"gri":["306-3-a_2020.2"]}</v>
          </cell>
          <cell r="R98" t="str">
            <v>Environmental</v>
          </cell>
          <cell r="S98"/>
          <cell r="T98"/>
          <cell r="U98"/>
          <cell r="V98"/>
          <cell r="W98" t="str">
            <v>Environmental Incidents and Complaints</v>
          </cell>
          <cell r="X98" t="str">
            <v>{"PGM":[]}</v>
          </cell>
          <cell r="Y98" t="str">
            <v>CONNECTED</v>
          </cell>
          <cell r="Z98" t="str">
            <v>Data Collection (PGM) (2024)</v>
          </cell>
          <cell r="AA98" t="str">
            <v>Environmental Incidents and Complaints (Connected Metrics)</v>
          </cell>
        </row>
        <row r="99">
          <cell r="A99" t="str">
            <v>M148BU_Anglo American Platinum Managed Operations</v>
          </cell>
          <cell r="B99" t="str">
            <v>M148</v>
          </cell>
          <cell r="C99" t="str">
            <v>BU_Anglo American Platinum Managed Operations</v>
          </cell>
          <cell r="D99">
            <v>2024</v>
          </cell>
          <cell r="E99" t="str">
            <v>Annual</v>
          </cell>
          <cell r="F99" t="str">
            <v>Level 1</v>
          </cell>
          <cell r="G99"/>
          <cell r="H99" t="str">
            <v>NUMBER</v>
          </cell>
          <cell r="I99" t="str">
            <v>Number</v>
          </cell>
          <cell r="J99" t="str">
            <v>BU</v>
          </cell>
          <cell r="K99" t="str">
            <v>Anglo American Platinum Managed Operations</v>
          </cell>
          <cell r="L99" t="str">
            <v>MANDY JUBILEUS</v>
          </cell>
          <cell r="M99" t="str">
            <v>PIERRE PRINSLOO</v>
          </cell>
          <cell r="N99">
            <v>45675</v>
          </cell>
          <cell r="O99">
            <v>45902</v>
          </cell>
          <cell r="P99" t="str">
            <v>Not started</v>
          </cell>
          <cell r="Q99" t="str">
            <v>{"gri":["306-3-a_2020.2"]}</v>
          </cell>
          <cell r="R99" t="str">
            <v>Environmental</v>
          </cell>
          <cell r="S99"/>
          <cell r="T99"/>
          <cell r="U99"/>
          <cell r="V99"/>
          <cell r="W99" t="str">
            <v>Environmental Incidents and Complaints</v>
          </cell>
          <cell r="X99" t="str">
            <v>{"PGM":[]}</v>
          </cell>
          <cell r="Y99" t="str">
            <v>CONNECTED</v>
          </cell>
          <cell r="Z99" t="str">
            <v>Data Collection (PGM) (2024)</v>
          </cell>
          <cell r="AA99" t="str">
            <v>Environmental Incidents and Complaints (Connected Metrics)</v>
          </cell>
        </row>
        <row r="100">
          <cell r="A100" t="str">
            <v>M144BU_Anglo American Platinum Managed Operations</v>
          </cell>
          <cell r="B100" t="str">
            <v>M144</v>
          </cell>
          <cell r="C100" t="str">
            <v>BU_Anglo American Platinum Managed Operations</v>
          </cell>
          <cell r="D100">
            <v>2024</v>
          </cell>
          <cell r="E100" t="str">
            <v>Annual</v>
          </cell>
          <cell r="F100" t="str">
            <v>Formal complaints</v>
          </cell>
          <cell r="G100"/>
          <cell r="H100" t="str">
            <v>NUMBER</v>
          </cell>
          <cell r="I100" t="str">
            <v>Number</v>
          </cell>
          <cell r="J100" t="str">
            <v>BU</v>
          </cell>
          <cell r="K100" t="str">
            <v>Anglo American Platinum Managed Operations</v>
          </cell>
          <cell r="L100" t="str">
            <v>MANDY JUBILEUS</v>
          </cell>
          <cell r="M100" t="str">
            <v>PIERRE PRINSLOO</v>
          </cell>
          <cell r="N100">
            <v>45675</v>
          </cell>
          <cell r="O100">
            <v>45902</v>
          </cell>
          <cell r="P100" t="str">
            <v>Not started</v>
          </cell>
          <cell r="Q100" t="str">
            <v>{}</v>
          </cell>
          <cell r="R100" t="str">
            <v>Environmental</v>
          </cell>
          <cell r="S100"/>
          <cell r="T100"/>
          <cell r="U100"/>
          <cell r="V100"/>
          <cell r="W100" t="str">
            <v>Environmental Incidents and Complaints</v>
          </cell>
          <cell r="X100" t="str">
            <v>{"PGM":[]}</v>
          </cell>
          <cell r="Y100" t="str">
            <v>CONNECTED</v>
          </cell>
          <cell r="Z100" t="str">
            <v>Data Collection (PGM) (2024)</v>
          </cell>
          <cell r="AA100" t="str">
            <v>Environmental Incidents and Complaints (Connected Metrics)</v>
          </cell>
        </row>
        <row r="101">
          <cell r="A101" t="str">
            <v>M143BU_Anglo American Platinum Managed Operations</v>
          </cell>
          <cell r="B101" t="str">
            <v>M143</v>
          </cell>
          <cell r="C101" t="str">
            <v>BU_Anglo American Platinum Managed Operations</v>
          </cell>
          <cell r="D101">
            <v>2024</v>
          </cell>
          <cell r="E101" t="str">
            <v>Annual</v>
          </cell>
          <cell r="F101" t="str">
            <v>Substandard acts and conditions</v>
          </cell>
          <cell r="G101"/>
          <cell r="H101" t="str">
            <v>NUMBER</v>
          </cell>
          <cell r="I101" t="str">
            <v>Number</v>
          </cell>
          <cell r="J101" t="str">
            <v>BU</v>
          </cell>
          <cell r="K101" t="str">
            <v>Anglo American Platinum Managed Operations</v>
          </cell>
          <cell r="L101" t="str">
            <v>MANDY JUBILEUS</v>
          </cell>
          <cell r="M101" t="str">
            <v>PIERRE PRINSLOO</v>
          </cell>
          <cell r="N101">
            <v>45675</v>
          </cell>
          <cell r="O101">
            <v>45902</v>
          </cell>
          <cell r="P101" t="str">
            <v>Not started</v>
          </cell>
          <cell r="Q101" t="str">
            <v>{}</v>
          </cell>
          <cell r="R101" t="str">
            <v>Environmental</v>
          </cell>
          <cell r="S101"/>
          <cell r="T101"/>
          <cell r="U101"/>
          <cell r="V101"/>
          <cell r="W101" t="str">
            <v>Environmental Incidents and Complaints</v>
          </cell>
          <cell r="X101" t="str">
            <v>{"PGM":[]}</v>
          </cell>
          <cell r="Y101" t="str">
            <v>CONNECTED</v>
          </cell>
          <cell r="Z101" t="str">
            <v>Data Collection (PGM) (2024)</v>
          </cell>
          <cell r="AA101" t="str">
            <v>Environmental Incidents and Complaints (Connected Metrics)</v>
          </cell>
        </row>
        <row r="102">
          <cell r="A102" t="str">
            <v>M147BU_Anglo American Platinum Managed Operations</v>
          </cell>
          <cell r="B102" t="str">
            <v>M147</v>
          </cell>
          <cell r="C102" t="str">
            <v>BU_Anglo American Platinum Managed Operations</v>
          </cell>
          <cell r="D102">
            <v>2024</v>
          </cell>
          <cell r="E102" t="str">
            <v>Annual</v>
          </cell>
          <cell r="F102" t="str">
            <v>Level 2</v>
          </cell>
          <cell r="G102"/>
          <cell r="H102" t="str">
            <v>NUMBER</v>
          </cell>
          <cell r="I102" t="str">
            <v>Number</v>
          </cell>
          <cell r="J102" t="str">
            <v>BU</v>
          </cell>
          <cell r="K102" t="str">
            <v>Anglo American Platinum Managed Operations</v>
          </cell>
          <cell r="L102" t="str">
            <v>MANDY JUBILEUS</v>
          </cell>
          <cell r="M102" t="str">
            <v>PIERRE PRINSLOO</v>
          </cell>
          <cell r="N102">
            <v>45675</v>
          </cell>
          <cell r="O102">
            <v>45902</v>
          </cell>
          <cell r="P102" t="str">
            <v>Not started</v>
          </cell>
          <cell r="Q102" t="str">
            <v>{"gri":["306-3-a_2020.2"]}</v>
          </cell>
          <cell r="R102" t="str">
            <v>Environmental</v>
          </cell>
          <cell r="S102"/>
          <cell r="T102"/>
          <cell r="U102"/>
          <cell r="V102"/>
          <cell r="W102" t="str">
            <v>Environmental Incidents and Complaints</v>
          </cell>
          <cell r="X102" t="str">
            <v>{"PGM":[]}</v>
          </cell>
          <cell r="Y102" t="str">
            <v>CONNECTED</v>
          </cell>
          <cell r="Z102" t="str">
            <v>Data Collection (PGM) (2024)</v>
          </cell>
          <cell r="AA102" t="str">
            <v>Environmental Incidents and Complaints (Connected Metrics)</v>
          </cell>
        </row>
        <row r="103">
          <cell r="A103" t="str">
            <v>M94BU_Anglo American Platinum Managed Operations</v>
          </cell>
          <cell r="B103" t="str">
            <v>M94</v>
          </cell>
          <cell r="C103" t="str">
            <v>BU_Anglo American Platinum Managed Operations</v>
          </cell>
          <cell r="D103">
            <v>2024</v>
          </cell>
          <cell r="E103" t="str">
            <v>Annual</v>
          </cell>
          <cell r="F103" t="str">
            <v>LPG/liquid fossil fuel gases used</v>
          </cell>
          <cell r="G103" t="str">
            <v>Smelters &amp; Refineries</v>
          </cell>
          <cell r="H103" t="str">
            <v>NUMBER</v>
          </cell>
          <cell r="I103" t="str">
            <v>Metric tons (t)</v>
          </cell>
          <cell r="J103" t="str">
            <v>BU</v>
          </cell>
          <cell r="K103" t="str">
            <v>Anglo American Platinum Managed Operations</v>
          </cell>
          <cell r="L103" t="str">
            <v>ESGINTEGRATION</v>
          </cell>
          <cell r="M103"/>
          <cell r="N103"/>
          <cell r="O103"/>
          <cell r="P103" t="str">
            <v>Not started</v>
          </cell>
          <cell r="Q103" t="str">
            <v>{"gri":["302-1-a_2016.2"]}</v>
          </cell>
          <cell r="R103" t="str">
            <v>Environmental</v>
          </cell>
          <cell r="S103"/>
          <cell r="T103"/>
          <cell r="U103"/>
          <cell r="V103"/>
          <cell r="W103" t="str">
            <v>Fossil Fuels Consumed</v>
          </cell>
          <cell r="X103" t="str">
            <v>{"PGM":[]}</v>
          </cell>
          <cell r="Y103" t="str">
            <v>CONNECTED</v>
          </cell>
          <cell r="Z103" t="str">
            <v>Data Collection (PGM) (2024)</v>
          </cell>
          <cell r="AA103" t="str">
            <v>Fossil Fuels Consumed (Connected Metrics 1)</v>
          </cell>
        </row>
        <row r="104">
          <cell r="A104" t="str">
            <v>M95BU_Anglo American Platinum Managed Operations</v>
          </cell>
          <cell r="B104" t="str">
            <v>M95</v>
          </cell>
          <cell r="C104" t="str">
            <v>BU_Anglo American Platinum Managed Operations</v>
          </cell>
          <cell r="D104">
            <v>2024</v>
          </cell>
          <cell r="E104" t="str">
            <v>Annual</v>
          </cell>
          <cell r="F104" t="str">
            <v>Petrol used</v>
          </cell>
          <cell r="G104"/>
          <cell r="H104" t="str">
            <v>NUMBER</v>
          </cell>
          <cell r="I104" t="str">
            <v>Thousand cubic meters (1,000 m³)</v>
          </cell>
          <cell r="J104" t="str">
            <v>BU</v>
          </cell>
          <cell r="K104" t="str">
            <v>Anglo American Platinum Managed Operations</v>
          </cell>
          <cell r="L104" t="str">
            <v>ESGINTEGRATION</v>
          </cell>
          <cell r="M104"/>
          <cell r="N104"/>
          <cell r="O104"/>
          <cell r="P104" t="str">
            <v>Not started</v>
          </cell>
          <cell r="Q104" t="str">
            <v>{"gri":["302-1-a_2016.2"]}</v>
          </cell>
          <cell r="R104" t="str">
            <v>Environmental</v>
          </cell>
          <cell r="S104"/>
          <cell r="T104"/>
          <cell r="U104"/>
          <cell r="V104"/>
          <cell r="W104" t="str">
            <v>Fossil Fuels Consumed</v>
          </cell>
          <cell r="X104" t="str">
            <v>{"PGM":[]}</v>
          </cell>
          <cell r="Y104" t="str">
            <v>CONNECTED</v>
          </cell>
          <cell r="Z104" t="str">
            <v>Data Collection (PGM) (2024)</v>
          </cell>
          <cell r="AA104" t="str">
            <v>Fossil Fuels Consumed (Connected Metrics 2)</v>
          </cell>
        </row>
        <row r="105">
          <cell r="A105" t="str">
            <v>M96BU_Anglo American Platinum Managed Operations</v>
          </cell>
          <cell r="B105" t="str">
            <v>M96</v>
          </cell>
          <cell r="C105" t="str">
            <v>BU_Anglo American Platinum Managed Operations</v>
          </cell>
          <cell r="D105">
            <v>2024</v>
          </cell>
          <cell r="E105" t="str">
            <v>Annual</v>
          </cell>
          <cell r="F105" t="str">
            <v>Coal for heating and energy generation - RMBR &amp;PMR</v>
          </cell>
          <cell r="G105"/>
          <cell r="H105" t="str">
            <v>NUMBER</v>
          </cell>
          <cell r="I105" t="str">
            <v>Metric tons (t)</v>
          </cell>
          <cell r="J105" t="str">
            <v>BU</v>
          </cell>
          <cell r="K105" t="str">
            <v>Anglo American Platinum Managed Operations</v>
          </cell>
          <cell r="L105" t="str">
            <v>ESGINTEGRATION</v>
          </cell>
          <cell r="M105"/>
          <cell r="N105"/>
          <cell r="O105"/>
          <cell r="P105" t="str">
            <v>Not started</v>
          </cell>
          <cell r="Q105" t="str">
            <v>{"gri":["302-1-a_2016.2"]}</v>
          </cell>
          <cell r="R105" t="str">
            <v>Environmental</v>
          </cell>
          <cell r="S105"/>
          <cell r="T105"/>
          <cell r="U105"/>
          <cell r="V105"/>
          <cell r="W105" t="str">
            <v>Fossil Fuels Consumed</v>
          </cell>
          <cell r="X105" t="str">
            <v>{"PGM":[]}</v>
          </cell>
          <cell r="Y105" t="str">
            <v>CONNECTED</v>
          </cell>
          <cell r="Z105" t="str">
            <v>Data Collection (PGM) (2024)</v>
          </cell>
          <cell r="AA105" t="str">
            <v>Fossil Fuels Consumed (Connected Metrics 1)</v>
          </cell>
        </row>
        <row r="106">
          <cell r="A106" t="str">
            <v>M99BU_Anglo American Platinum Managed Operations</v>
          </cell>
          <cell r="B106" t="str">
            <v>M99</v>
          </cell>
          <cell r="C106" t="str">
            <v>BU_Anglo American Platinum Managed Operations</v>
          </cell>
          <cell r="D106">
            <v>2024</v>
          </cell>
          <cell r="E106" t="str">
            <v>Annual</v>
          </cell>
          <cell r="F106" t="str">
            <v>Diesel used</v>
          </cell>
          <cell r="G106"/>
          <cell r="H106" t="str">
            <v>NUMBER</v>
          </cell>
          <cell r="I106" t="str">
            <v>Thousand cubic meters (1,000 m³)</v>
          </cell>
          <cell r="J106" t="str">
            <v>BU</v>
          </cell>
          <cell r="K106" t="str">
            <v>Anglo American Platinum Managed Operations</v>
          </cell>
          <cell r="L106" t="str">
            <v>ESGINTEGRATION</v>
          </cell>
          <cell r="M106"/>
          <cell r="N106"/>
          <cell r="O106"/>
          <cell r="P106" t="str">
            <v>Not started</v>
          </cell>
          <cell r="Q106" t="str">
            <v>{"gri":["302-1-a_2016.2"]}</v>
          </cell>
          <cell r="R106" t="str">
            <v>Environmental</v>
          </cell>
          <cell r="S106"/>
          <cell r="T106"/>
          <cell r="U106"/>
          <cell r="V106"/>
          <cell r="W106" t="str">
            <v>Fossil Fuels Consumed</v>
          </cell>
          <cell r="X106" t="str">
            <v>{"PGM":[]}</v>
          </cell>
          <cell r="Y106" t="str">
            <v>CONNECTED</v>
          </cell>
          <cell r="Z106" t="str">
            <v>Data Collection (PGM) (2024)</v>
          </cell>
          <cell r="AA106" t="str">
            <v>Fossil Fuels Consumed (Connected Metrics 2)</v>
          </cell>
        </row>
        <row r="107">
          <cell r="A107" t="str">
            <v>M97BU_Anglo American Platinum Managed Operations</v>
          </cell>
          <cell r="B107" t="str">
            <v>M97</v>
          </cell>
          <cell r="C107" t="str">
            <v>BU_Anglo American Platinum Managed Operations</v>
          </cell>
          <cell r="D107">
            <v>2024</v>
          </cell>
          <cell r="E107" t="str">
            <v>Annual</v>
          </cell>
          <cell r="F107" t="str">
            <v>Coal for heating and energy generation - ACP</v>
          </cell>
          <cell r="G107"/>
          <cell r="H107" t="str">
            <v>NUMBER</v>
          </cell>
          <cell r="I107" t="str">
            <v>Metric tons (t)</v>
          </cell>
          <cell r="J107" t="str">
            <v>BU</v>
          </cell>
          <cell r="K107" t="str">
            <v>Anglo American Platinum Managed Operations</v>
          </cell>
          <cell r="L107" t="str">
            <v>ESGINTEGRATION</v>
          </cell>
          <cell r="M107"/>
          <cell r="N107"/>
          <cell r="O107"/>
          <cell r="P107" t="str">
            <v>Not started</v>
          </cell>
          <cell r="Q107" t="str">
            <v>{"gri":["302-1-a_2016.2"]}</v>
          </cell>
          <cell r="R107" t="str">
            <v>Environmental</v>
          </cell>
          <cell r="S107"/>
          <cell r="T107"/>
          <cell r="U107"/>
          <cell r="V107"/>
          <cell r="W107" t="str">
            <v>Fossil Fuels Consumed</v>
          </cell>
          <cell r="X107" t="str">
            <v>{"PGM":[]}</v>
          </cell>
          <cell r="Y107" t="str">
            <v>CONNECTED</v>
          </cell>
          <cell r="Z107" t="str">
            <v>Data Collection (PGM) (2024)</v>
          </cell>
          <cell r="AA107" t="str">
            <v>Fossil Fuels Consumed (Connected Metrics 1)</v>
          </cell>
        </row>
        <row r="108">
          <cell r="A108" t="str">
            <v>M93BU_Anglo American Platinum Managed Operations</v>
          </cell>
          <cell r="B108" t="str">
            <v>M93</v>
          </cell>
          <cell r="C108" t="str">
            <v>BU_Anglo American Platinum Managed Operations</v>
          </cell>
          <cell r="D108">
            <v>2024</v>
          </cell>
          <cell r="E108" t="str">
            <v>Annual</v>
          </cell>
          <cell r="F108" t="str">
            <v>Petcoke used</v>
          </cell>
          <cell r="G108" t="str">
            <v>Waterval Smelter</v>
          </cell>
          <cell r="H108" t="str">
            <v>NUMBER</v>
          </cell>
          <cell r="I108" t="str">
            <v>Metric tons (t)</v>
          </cell>
          <cell r="J108" t="str">
            <v>BU</v>
          </cell>
          <cell r="K108" t="str">
            <v>Anglo American Platinum Managed Operations</v>
          </cell>
          <cell r="L108" t="str">
            <v>ESGINTEGRATION</v>
          </cell>
          <cell r="M108"/>
          <cell r="N108"/>
          <cell r="O108"/>
          <cell r="P108" t="str">
            <v>Not started</v>
          </cell>
          <cell r="Q108" t="str">
            <v>{"gri":["302-1-a_2016.2"]}</v>
          </cell>
          <cell r="R108" t="str">
            <v>Environmental</v>
          </cell>
          <cell r="S108"/>
          <cell r="T108"/>
          <cell r="U108"/>
          <cell r="V108"/>
          <cell r="W108" t="str">
            <v>Fossil Fuels Consumed</v>
          </cell>
          <cell r="X108" t="str">
            <v>{"PGM":[]}</v>
          </cell>
          <cell r="Y108" t="str">
            <v>CONNECTED</v>
          </cell>
          <cell r="Z108" t="str">
            <v>Data Collection (PGM) (2024)</v>
          </cell>
          <cell r="AA108" t="str">
            <v>Fossil Fuels Consumed (Connected Metrics 1)</v>
          </cell>
        </row>
        <row r="109">
          <cell r="A109" t="str">
            <v>M92BU_Anglo American Platinum Managed Operations</v>
          </cell>
          <cell r="B109" t="str">
            <v>M92</v>
          </cell>
          <cell r="C109" t="str">
            <v>BU_Anglo American Platinum Managed Operations</v>
          </cell>
          <cell r="D109">
            <v>2024</v>
          </cell>
          <cell r="E109" t="str">
            <v>Annual</v>
          </cell>
          <cell r="F109" t="str">
            <v>Paraffin used</v>
          </cell>
          <cell r="G109" t="str">
            <v>RBMR</v>
          </cell>
          <cell r="H109" t="str">
            <v>NUMBER</v>
          </cell>
          <cell r="I109" t="str">
            <v>Thousand cubic meters (1,000 m³)</v>
          </cell>
          <cell r="J109" t="str">
            <v>BU</v>
          </cell>
          <cell r="K109" t="str">
            <v>Anglo American Platinum Managed Operations</v>
          </cell>
          <cell r="L109" t="str">
            <v>ESGINTEGRATION</v>
          </cell>
          <cell r="M109"/>
          <cell r="N109"/>
          <cell r="O109"/>
          <cell r="P109" t="str">
            <v>Not started</v>
          </cell>
          <cell r="Q109" t="str">
            <v>{"gri":["302-1-a_2016.2"]}</v>
          </cell>
          <cell r="R109" t="str">
            <v>Environmental</v>
          </cell>
          <cell r="S109"/>
          <cell r="T109"/>
          <cell r="U109"/>
          <cell r="V109"/>
          <cell r="W109" t="str">
            <v>Fossil Fuels Consumed</v>
          </cell>
          <cell r="X109" t="str">
            <v>{"PGM":[]}</v>
          </cell>
          <cell r="Y109" t="str">
            <v>CONNECTED</v>
          </cell>
          <cell r="Z109" t="str">
            <v>Data Collection (PGM) (2024)</v>
          </cell>
          <cell r="AA109" t="str">
            <v>Fossil Fuels Consumed (Connected Metrics 1)</v>
          </cell>
        </row>
        <row r="110">
          <cell r="A110" t="str">
            <v>M98BU_Anglo American Platinum Managed Operations</v>
          </cell>
          <cell r="B110" t="str">
            <v>M98</v>
          </cell>
          <cell r="C110" t="str">
            <v>BU_Anglo American Platinum Managed Operations</v>
          </cell>
          <cell r="D110">
            <v>2024</v>
          </cell>
          <cell r="E110" t="str">
            <v>Annual</v>
          </cell>
          <cell r="F110" t="str">
            <v>Coal for heating and energy generation</v>
          </cell>
          <cell r="G110" t="str">
            <v>Smelters</v>
          </cell>
          <cell r="H110" t="str">
            <v>NUMBER</v>
          </cell>
          <cell r="I110" t="str">
            <v>Metric tons (t)</v>
          </cell>
          <cell r="J110" t="str">
            <v>BU</v>
          </cell>
          <cell r="K110" t="str">
            <v>Anglo American Platinum Managed Operations</v>
          </cell>
          <cell r="L110" t="str">
            <v>ESGINTEGRATION</v>
          </cell>
          <cell r="M110"/>
          <cell r="N110"/>
          <cell r="O110"/>
          <cell r="P110" t="str">
            <v>Not started</v>
          </cell>
          <cell r="Q110" t="str">
            <v>{"gri":["302-1-a_2016.2"]}</v>
          </cell>
          <cell r="R110" t="str">
            <v>Environmental</v>
          </cell>
          <cell r="S110"/>
          <cell r="T110"/>
          <cell r="U110"/>
          <cell r="V110"/>
          <cell r="W110" t="str">
            <v>Fossil Fuels Consumed</v>
          </cell>
          <cell r="X110" t="str">
            <v>{"PGM":[]}</v>
          </cell>
          <cell r="Y110" t="str">
            <v>CONNECTED</v>
          </cell>
          <cell r="Z110" t="str">
            <v>Data Collection (PGM) (2024)</v>
          </cell>
          <cell r="AA110" t="str">
            <v>Fossil Fuels Consumed (Connected Metrics 1)</v>
          </cell>
        </row>
        <row r="111">
          <cell r="A111" t="str">
            <v>M117BU_Anglo American Platinum Managed Operations</v>
          </cell>
          <cell r="B111" t="str">
            <v>M117</v>
          </cell>
          <cell r="C111" t="str">
            <v>BU_Anglo American Platinum Managed Operations</v>
          </cell>
          <cell r="D111">
            <v>2024</v>
          </cell>
          <cell r="E111" t="str">
            <v>Annual</v>
          </cell>
          <cell r="F111" t="str">
            <v>C02e from fossil fuel consumption</v>
          </cell>
          <cell r="G111"/>
          <cell r="H111" t="str">
            <v>NUMBER</v>
          </cell>
          <cell r="I111" t="str">
            <v>Million metric tons carbon dioxide equivalents (MtCO₂-e)</v>
          </cell>
          <cell r="J111" t="str">
            <v>BU</v>
          </cell>
          <cell r="K111" t="str">
            <v>Anglo American Platinum Managed Operations</v>
          </cell>
          <cell r="L111" t="str">
            <v>JACO VISSER</v>
          </cell>
          <cell r="M111" t="str">
            <v>JACO VISSER</v>
          </cell>
          <cell r="N111">
            <v>45675</v>
          </cell>
          <cell r="O111">
            <v>45902</v>
          </cell>
          <cell r="P111" t="str">
            <v>Not started</v>
          </cell>
          <cell r="Q111" t="str">
            <v>{"gri":["305-4_2016.2"]}</v>
          </cell>
          <cell r="R111" t="str">
            <v>Environmental</v>
          </cell>
          <cell r="S111"/>
          <cell r="T111"/>
          <cell r="U111"/>
          <cell r="V111"/>
          <cell r="W111" t="str">
            <v>GHG emissions</v>
          </cell>
          <cell r="X111" t="str">
            <v>{"PGM":[]}</v>
          </cell>
          <cell r="Y111" t="str">
            <v>CONNECTED</v>
          </cell>
          <cell r="Z111" t="str">
            <v>Data Collection (PGM) (2024)</v>
          </cell>
          <cell r="AA111" t="str">
            <v>GHG emissions (Connected Metrics 1)</v>
          </cell>
        </row>
        <row r="112">
          <cell r="A112" t="str">
            <v>M115BU_Anglo American Platinum Managed Operations</v>
          </cell>
          <cell r="B112" t="str">
            <v>M115</v>
          </cell>
          <cell r="C112" t="str">
            <v>BU_Anglo American Platinum Managed Operations</v>
          </cell>
          <cell r="D112">
            <v>2024</v>
          </cell>
          <cell r="E112" t="str">
            <v>Annual</v>
          </cell>
          <cell r="F112" t="str">
            <v>Scope 2</v>
          </cell>
          <cell r="G112"/>
          <cell r="H112" t="str">
            <v>NUMBER</v>
          </cell>
          <cell r="I112" t="str">
            <v>Million metric tons carbon dioxide equivalents (MtCO₂-e)</v>
          </cell>
          <cell r="J112" t="str">
            <v>BU</v>
          </cell>
          <cell r="K112" t="str">
            <v>Anglo American Platinum Managed Operations</v>
          </cell>
          <cell r="L112" t="str">
            <v>JACO VISSER</v>
          </cell>
          <cell r="M112" t="str">
            <v>JACO VISSER</v>
          </cell>
          <cell r="N112">
            <v>45675</v>
          </cell>
          <cell r="O112">
            <v>45902</v>
          </cell>
          <cell r="P112" t="str">
            <v>Not started</v>
          </cell>
          <cell r="Q112" t="str">
            <v>{"gri":["305-2_2016.2"]}</v>
          </cell>
          <cell r="R112" t="str">
            <v>Environmental</v>
          </cell>
          <cell r="S112"/>
          <cell r="T112"/>
          <cell r="U112"/>
          <cell r="V112"/>
          <cell r="W112" t="str">
            <v>GHG emissions</v>
          </cell>
          <cell r="X112" t="str">
            <v>{"PGM":[]}</v>
          </cell>
          <cell r="Y112" t="str">
            <v>CONNECTED</v>
          </cell>
          <cell r="Z112" t="str">
            <v>Data Collection (PGM) (2024)</v>
          </cell>
          <cell r="AA112" t="str">
            <v>GHG emissions (Connected Metrics 1)</v>
          </cell>
        </row>
        <row r="113">
          <cell r="A113" t="str">
            <v>M749BU_Anglo American Platinum Managed Operations</v>
          </cell>
          <cell r="B113" t="str">
            <v>M749</v>
          </cell>
          <cell r="C113" t="str">
            <v>BU_Anglo American Platinum Managed Operations</v>
          </cell>
          <cell r="D113">
            <v>2024</v>
          </cell>
          <cell r="E113" t="str">
            <v>Annual</v>
          </cell>
          <cell r="F113" t="str">
            <v>GHG Emissions intensity (Tonnes Milled)</v>
          </cell>
          <cell r="G113" t="str">
            <v>TonnesCO2(e)/ tonne milled</v>
          </cell>
          <cell r="H113" t="str">
            <v>NUMBER</v>
          </cell>
          <cell r="I113" t="str">
            <v>TonnesCO2(e)/ tonne smelted</v>
          </cell>
          <cell r="J113" t="str">
            <v>BU</v>
          </cell>
          <cell r="K113" t="str">
            <v>Anglo American Platinum Managed Operations</v>
          </cell>
          <cell r="L113" t="str">
            <v>JACO VISSER</v>
          </cell>
          <cell r="M113" t="str">
            <v>JACO VISSER</v>
          </cell>
          <cell r="N113">
            <v>45675</v>
          </cell>
          <cell r="O113">
            <v>45902</v>
          </cell>
          <cell r="P113" t="str">
            <v>Not started</v>
          </cell>
          <cell r="Q113" t="str">
            <v>{}</v>
          </cell>
          <cell r="R113" t="str">
            <v>Environmental</v>
          </cell>
          <cell r="S113"/>
          <cell r="T113"/>
          <cell r="U113"/>
          <cell r="V113"/>
          <cell r="W113" t="str">
            <v>GHG emissions</v>
          </cell>
          <cell r="X113" t="str">
            <v>{"PGM":[]}</v>
          </cell>
          <cell r="Y113" t="str">
            <v>CONNECTED</v>
          </cell>
          <cell r="Z113" t="str">
            <v>Data Collection (PGM) (2024)</v>
          </cell>
          <cell r="AA113" t="str">
            <v>GHG emissions (Manual Metrics 2)</v>
          </cell>
        </row>
        <row r="114">
          <cell r="A114" t="str">
            <v>M110South Africa_South Africa</v>
          </cell>
          <cell r="B114" t="str">
            <v>M110</v>
          </cell>
          <cell r="C114" t="str">
            <v>South Africa_South Africa</v>
          </cell>
          <cell r="D114">
            <v>2024</v>
          </cell>
          <cell r="E114" t="str">
            <v>Annual</v>
          </cell>
          <cell r="F114" t="str">
            <v>Scope 2 emissions: South Africa (RSA Managed Ops)</v>
          </cell>
          <cell r="G114"/>
          <cell r="H114" t="str">
            <v>NUMBER</v>
          </cell>
          <cell r="I114" t="str">
            <v>Million metric tons carbon dioxide equivalents (MtCO₂-e)</v>
          </cell>
          <cell r="J114" t="str">
            <v>South Africa</v>
          </cell>
          <cell r="K114" t="str">
            <v>South Africa</v>
          </cell>
          <cell r="L114" t="str">
            <v>JACO VISSER</v>
          </cell>
          <cell r="M114" t="str">
            <v>JACO VISSER</v>
          </cell>
          <cell r="N114">
            <v>45675</v>
          </cell>
          <cell r="O114">
            <v>45902</v>
          </cell>
          <cell r="P114" t="str">
            <v>Not started</v>
          </cell>
          <cell r="Q114" t="str">
            <v>{"gri":["305-2_2016.2"]}</v>
          </cell>
          <cell r="R114" t="str">
            <v>Environmental</v>
          </cell>
          <cell r="S114"/>
          <cell r="T114"/>
          <cell r="U114"/>
          <cell r="V114"/>
          <cell r="W114" t="str">
            <v>GHG emissions</v>
          </cell>
          <cell r="X114" t="str">
            <v>{"PGM":[]}</v>
          </cell>
          <cell r="Y114" t="str">
            <v>CONNECTED</v>
          </cell>
          <cell r="Z114" t="str">
            <v>Data Collection (PGM) (2024)</v>
          </cell>
          <cell r="AA114" t="str">
            <v>GHG emissions (Manual Metrics 2)</v>
          </cell>
        </row>
        <row r="115">
          <cell r="A115" t="str">
            <v>M116BU_Anglo American Platinum Managed Operations</v>
          </cell>
          <cell r="B115" t="str">
            <v>M116</v>
          </cell>
          <cell r="C115" t="str">
            <v>BU_Anglo American Platinum Managed Operations</v>
          </cell>
          <cell r="D115">
            <v>2024</v>
          </cell>
          <cell r="E115" t="str">
            <v>Annual</v>
          </cell>
          <cell r="F115" t="str">
            <v>C02e from renewable fuel consumption</v>
          </cell>
          <cell r="G115"/>
          <cell r="H115" t="str">
            <v>NUMBER</v>
          </cell>
          <cell r="I115" t="str">
            <v>Million metric tons carbon dioxide equivalents (MtCO₂-e)</v>
          </cell>
          <cell r="J115" t="str">
            <v>BU</v>
          </cell>
          <cell r="K115" t="str">
            <v>Anglo American Platinum Managed Operations</v>
          </cell>
          <cell r="L115" t="str">
            <v>JACO VISSER</v>
          </cell>
          <cell r="M115" t="str">
            <v>JACO VISSER</v>
          </cell>
          <cell r="N115">
            <v>45675</v>
          </cell>
          <cell r="O115">
            <v>45902</v>
          </cell>
          <cell r="P115" t="str">
            <v>Not started</v>
          </cell>
          <cell r="Q115" t="str">
            <v>{"gri":["305-5_2016.2"]}</v>
          </cell>
          <cell r="R115" t="str">
            <v>Environmental</v>
          </cell>
          <cell r="S115"/>
          <cell r="T115"/>
          <cell r="U115"/>
          <cell r="V115"/>
          <cell r="W115" t="str">
            <v>GHG emissions</v>
          </cell>
          <cell r="X115" t="str">
            <v>{"PGM":[]}</v>
          </cell>
          <cell r="Y115" t="str">
            <v>CONNECTED</v>
          </cell>
          <cell r="Z115" t="str">
            <v>Data Collection (PGM) (2024)</v>
          </cell>
          <cell r="AA115" t="str">
            <v>GHG emissions (Connected Metrics 1)</v>
          </cell>
        </row>
        <row r="116">
          <cell r="A116" t="str">
            <v>M122BU_Anglo American Platinum Managed Operations</v>
          </cell>
          <cell r="B116" t="str">
            <v>M122</v>
          </cell>
          <cell r="C116" t="str">
            <v>BU_Anglo American Platinum Managed Operations</v>
          </cell>
          <cell r="D116">
            <v>2024</v>
          </cell>
          <cell r="E116" t="str">
            <v>Annual</v>
          </cell>
          <cell r="F116" t="str">
            <v>GHG emissions intensity</v>
          </cell>
          <cell r="G116" t="str">
            <v>GHG Intensity Total Scope 1 and Scope 2C02e per tonne Copper equivalent</v>
          </cell>
          <cell r="H116" t="str">
            <v>NUMBER</v>
          </cell>
          <cell r="I116" t="str">
            <v>Million metric tons carbon dioxide equivalents (MtCO₂-e)</v>
          </cell>
          <cell r="J116" t="str">
            <v>BU</v>
          </cell>
          <cell r="K116" t="str">
            <v>Anglo American Platinum Managed Operations</v>
          </cell>
          <cell r="L116" t="str">
            <v>JACO VISSER</v>
          </cell>
          <cell r="M116" t="str">
            <v>JACO VISSER</v>
          </cell>
          <cell r="N116">
            <v>45675</v>
          </cell>
          <cell r="O116">
            <v>45902</v>
          </cell>
          <cell r="P116" t="str">
            <v>Not started</v>
          </cell>
          <cell r="Q116" t="str">
            <v>{"gri":["305-4-a_2016.2"]}</v>
          </cell>
          <cell r="R116" t="str">
            <v>Environmental</v>
          </cell>
          <cell r="S116"/>
          <cell r="T116"/>
          <cell r="U116"/>
          <cell r="V116"/>
          <cell r="W116" t="str">
            <v>GHG emissions</v>
          </cell>
          <cell r="X116" t="str">
            <v>{"PGM":[]}</v>
          </cell>
          <cell r="Y116" t="str">
            <v>CONNECTED</v>
          </cell>
          <cell r="Z116" t="str">
            <v>Data Collection (PGM) (2024)</v>
          </cell>
          <cell r="AA116" t="str">
            <v>GHG emissions (Connected Metrics 1)</v>
          </cell>
        </row>
        <row r="117">
          <cell r="A117" t="str">
            <v>M111Zimbabwe_Zimbabwe</v>
          </cell>
          <cell r="B117" t="str">
            <v>M111</v>
          </cell>
          <cell r="C117" t="str">
            <v>Zimbabwe_Zimbabwe</v>
          </cell>
          <cell r="D117">
            <v>2024</v>
          </cell>
          <cell r="E117" t="str">
            <v>Annual</v>
          </cell>
          <cell r="F117" t="str">
            <v>Scope 1 emissions: Other - Zimbabwe (Unki)</v>
          </cell>
          <cell r="G117"/>
          <cell r="H117" t="str">
            <v>NUMBER</v>
          </cell>
          <cell r="I117" t="str">
            <v>Million metric tons carbon dioxide equivalents (MtCO₂-e)</v>
          </cell>
          <cell r="J117" t="str">
            <v>Zimbabwe</v>
          </cell>
          <cell r="K117" t="str">
            <v>Zimbabwe</v>
          </cell>
          <cell r="L117" t="str">
            <v>JACO VISSER</v>
          </cell>
          <cell r="M117" t="str">
            <v>JACO VISSER</v>
          </cell>
          <cell r="N117">
            <v>45675</v>
          </cell>
          <cell r="O117">
            <v>45902</v>
          </cell>
          <cell r="P117" t="str">
            <v>Not started</v>
          </cell>
          <cell r="Q117" t="str">
            <v>{"gri":["305-1-a_2016.2"]}</v>
          </cell>
          <cell r="R117" t="str">
            <v>Environmental</v>
          </cell>
          <cell r="S117"/>
          <cell r="T117"/>
          <cell r="U117"/>
          <cell r="V117"/>
          <cell r="W117" t="str">
            <v>GHG emissions</v>
          </cell>
          <cell r="X117" t="str">
            <v>{"PGM":[]}</v>
          </cell>
          <cell r="Y117" t="str">
            <v>CONNECTED</v>
          </cell>
          <cell r="Z117" t="str">
            <v>Data Collection (PGM) (2024)</v>
          </cell>
          <cell r="AA117" t="str">
            <v>GHG emissions (Manual Metrics 2)</v>
          </cell>
        </row>
        <row r="118">
          <cell r="A118" t="str">
            <v>M123BU_Anglo American Platinum Managed Operations</v>
          </cell>
          <cell r="B118" t="str">
            <v>M123</v>
          </cell>
          <cell r="C118" t="str">
            <v>BU_Anglo American Platinum Managed Operations</v>
          </cell>
          <cell r="D118">
            <v>2024</v>
          </cell>
          <cell r="E118" t="str">
            <v>Annual</v>
          </cell>
          <cell r="F118" t="str">
            <v>GHG Emissions Intensity (Tonnes Smelted)</v>
          </cell>
          <cell r="G118" t="str">
            <v>TonnesCO2(e)/ tonne smelted</v>
          </cell>
          <cell r="H118" t="str">
            <v>NUMBER</v>
          </cell>
          <cell r="I118" t="str">
            <v>TonnesCO2(e)/ tonne smelted</v>
          </cell>
          <cell r="J118" t="str">
            <v>BU</v>
          </cell>
          <cell r="K118" t="str">
            <v>Anglo American Platinum Managed Operations</v>
          </cell>
          <cell r="L118" t="str">
            <v>JACO VISSER</v>
          </cell>
          <cell r="M118" t="str">
            <v>JACO VISSER</v>
          </cell>
          <cell r="N118">
            <v>45675</v>
          </cell>
          <cell r="O118">
            <v>45902</v>
          </cell>
          <cell r="P118" t="str">
            <v>Not started</v>
          </cell>
          <cell r="Q118" t="str">
            <v>{}</v>
          </cell>
          <cell r="R118" t="str">
            <v>Environmental</v>
          </cell>
          <cell r="S118"/>
          <cell r="T118"/>
          <cell r="U118"/>
          <cell r="V118"/>
          <cell r="W118" t="str">
            <v>GHG emissions</v>
          </cell>
          <cell r="X118" t="str">
            <v>{"PGM":[]}</v>
          </cell>
          <cell r="Y118" t="str">
            <v>CONNECTED</v>
          </cell>
          <cell r="Z118" t="str">
            <v>Data Collection (PGM) (2024)</v>
          </cell>
          <cell r="AA118" t="str">
            <v>GHG emissions (Manual Metrics 2)</v>
          </cell>
        </row>
        <row r="119">
          <cell r="A119" t="str">
            <v>M113BU_Anglo American Platinum Managed Operations</v>
          </cell>
          <cell r="B119" t="str">
            <v>M113</v>
          </cell>
          <cell r="C119" t="str">
            <v>BU_Anglo American Platinum Managed Operations</v>
          </cell>
          <cell r="D119">
            <v>2024</v>
          </cell>
          <cell r="E119" t="str">
            <v>Annual</v>
          </cell>
          <cell r="F119" t="str">
            <v>Total C02e emissions (Scope 1 and 2)</v>
          </cell>
          <cell r="G119"/>
          <cell r="H119" t="str">
            <v>NUMBER</v>
          </cell>
          <cell r="I119" t="str">
            <v>Million metric tons carbon dioxide equivalents (MtCO₂-e)</v>
          </cell>
          <cell r="J119" t="str">
            <v>BU</v>
          </cell>
          <cell r="K119" t="str">
            <v>Anglo American Platinum Managed Operations</v>
          </cell>
          <cell r="L119" t="str">
            <v>JACO VISSER</v>
          </cell>
          <cell r="M119" t="str">
            <v>JACO VISSER</v>
          </cell>
          <cell r="N119">
            <v>45675</v>
          </cell>
          <cell r="O119">
            <v>45902</v>
          </cell>
          <cell r="P119" t="str">
            <v>Not started</v>
          </cell>
          <cell r="Q119" t="str">
            <v>{}</v>
          </cell>
          <cell r="R119" t="str">
            <v>Environmental</v>
          </cell>
          <cell r="S119"/>
          <cell r="T119"/>
          <cell r="U119"/>
          <cell r="V119"/>
          <cell r="W119" t="str">
            <v>GHG emissions</v>
          </cell>
          <cell r="X119" t="str">
            <v>{"PGM":[]}</v>
          </cell>
          <cell r="Y119" t="str">
            <v>CONNECTED</v>
          </cell>
          <cell r="Z119" t="str">
            <v>Data Collection (PGM) (2024)</v>
          </cell>
          <cell r="AA119" t="str">
            <v>GHG emissions (Connected Metrics 1)</v>
          </cell>
        </row>
        <row r="120">
          <cell r="A120" t="str">
            <v>M114BU_Anglo American Platinum Managed Operations</v>
          </cell>
          <cell r="B120" t="str">
            <v>M114</v>
          </cell>
          <cell r="C120" t="str">
            <v>BU_Anglo American Platinum Managed Operations</v>
          </cell>
          <cell r="D120">
            <v>2024</v>
          </cell>
          <cell r="E120" t="str">
            <v>Annual</v>
          </cell>
          <cell r="F120" t="str">
            <v>C02e from electricity purchased</v>
          </cell>
          <cell r="G120"/>
          <cell r="H120" t="str">
            <v>NUMBER</v>
          </cell>
          <cell r="I120" t="str">
            <v>Million metric tons carbon dioxide equivalents (MtCO₂-e)</v>
          </cell>
          <cell r="J120" t="str">
            <v>BU</v>
          </cell>
          <cell r="K120" t="str">
            <v>Anglo American Platinum Managed Operations</v>
          </cell>
          <cell r="L120" t="str">
            <v>JACO VISSER</v>
          </cell>
          <cell r="M120" t="str">
            <v>JACO VISSER</v>
          </cell>
          <cell r="N120">
            <v>45675</v>
          </cell>
          <cell r="O120">
            <v>45902</v>
          </cell>
          <cell r="P120" t="str">
            <v>Not started</v>
          </cell>
          <cell r="Q120" t="str">
            <v>{}</v>
          </cell>
          <cell r="R120" t="str">
            <v>Environmental</v>
          </cell>
          <cell r="S120"/>
          <cell r="T120"/>
          <cell r="U120"/>
          <cell r="V120"/>
          <cell r="W120" t="str">
            <v>GHG emissions</v>
          </cell>
          <cell r="X120" t="str">
            <v>{"PGM":[]}</v>
          </cell>
          <cell r="Y120" t="str">
            <v>CONNECTED</v>
          </cell>
          <cell r="Z120" t="str">
            <v>Data Collection (PGM) (2024)</v>
          </cell>
          <cell r="AA120" t="str">
            <v>GHG emissions (Connected Metrics 1)</v>
          </cell>
        </row>
        <row r="121">
          <cell r="A121" t="str">
            <v>M109Zimbabwe_Zimbabwe</v>
          </cell>
          <cell r="B121" t="str">
            <v>M109</v>
          </cell>
          <cell r="C121" t="str">
            <v>Zimbabwe_Zimbabwe</v>
          </cell>
          <cell r="D121">
            <v>2024</v>
          </cell>
          <cell r="E121" t="str">
            <v>Annual</v>
          </cell>
          <cell r="F121" t="str">
            <v>Scope 2 emissions: Other - Zimbabwe (Unki)</v>
          </cell>
          <cell r="G121"/>
          <cell r="H121" t="str">
            <v>NUMBER</v>
          </cell>
          <cell r="I121" t="str">
            <v>Million metric tons carbon dioxide equivalents (MtCO₂-e)</v>
          </cell>
          <cell r="J121" t="str">
            <v>Zimbabwe</v>
          </cell>
          <cell r="K121" t="str">
            <v>Zimbabwe</v>
          </cell>
          <cell r="L121" t="str">
            <v>JACO VISSER</v>
          </cell>
          <cell r="M121" t="str">
            <v>JACO VISSER</v>
          </cell>
          <cell r="N121">
            <v>45675</v>
          </cell>
          <cell r="O121">
            <v>45902</v>
          </cell>
          <cell r="P121" t="str">
            <v>Not started</v>
          </cell>
          <cell r="Q121" t="str">
            <v>{"gri":["305-2_2016.2"]}</v>
          </cell>
          <cell r="R121" t="str">
            <v>Environmental</v>
          </cell>
          <cell r="S121"/>
          <cell r="T121"/>
          <cell r="U121"/>
          <cell r="V121"/>
          <cell r="W121" t="str">
            <v>GHG emissions</v>
          </cell>
          <cell r="X121" t="str">
            <v>{"PGM":[]}</v>
          </cell>
          <cell r="Y121" t="str">
            <v>CONNECTED</v>
          </cell>
          <cell r="Z121" t="str">
            <v>Data Collection (PGM) (2024)</v>
          </cell>
          <cell r="AA121" t="str">
            <v>GHG emissions (Manual Metrics 2)</v>
          </cell>
        </row>
        <row r="122">
          <cell r="A122" t="str">
            <v>M118BU_Anglo American Platinum Managed Operations</v>
          </cell>
          <cell r="B122" t="str">
            <v>M118</v>
          </cell>
          <cell r="C122" t="str">
            <v>BU_Anglo American Platinum Managed Operations</v>
          </cell>
          <cell r="D122">
            <v>2024</v>
          </cell>
          <cell r="E122" t="str">
            <v>Annual</v>
          </cell>
          <cell r="F122" t="str">
            <v>C02e from processes</v>
          </cell>
          <cell r="G122"/>
          <cell r="H122" t="str">
            <v>NUMBER</v>
          </cell>
          <cell r="I122" t="str">
            <v>Million metric tons carbon dioxide equivalents (MtCO₂-e)</v>
          </cell>
          <cell r="J122" t="str">
            <v>BU</v>
          </cell>
          <cell r="K122" t="str">
            <v>Anglo American Platinum Managed Operations</v>
          </cell>
          <cell r="L122" t="str">
            <v>JACO VISSER</v>
          </cell>
          <cell r="M122" t="str">
            <v>JACO VISSER</v>
          </cell>
          <cell r="N122">
            <v>45675</v>
          </cell>
          <cell r="O122">
            <v>45902</v>
          </cell>
          <cell r="P122" t="str">
            <v>Not started</v>
          </cell>
          <cell r="Q122" t="str">
            <v>{"gri":["305-3_2016.2"]}</v>
          </cell>
          <cell r="R122" t="str">
            <v>Environmental</v>
          </cell>
          <cell r="S122"/>
          <cell r="T122"/>
          <cell r="U122"/>
          <cell r="V122"/>
          <cell r="W122" t="str">
            <v>GHG emissions</v>
          </cell>
          <cell r="X122" t="str">
            <v>{"PGM":[]}</v>
          </cell>
          <cell r="Y122" t="str">
            <v>CONNECTED</v>
          </cell>
          <cell r="Z122" t="str">
            <v>Data Collection (PGM) (2024)</v>
          </cell>
          <cell r="AA122" t="str">
            <v>GHG emissions (Connected Metrics 1)</v>
          </cell>
        </row>
        <row r="123">
          <cell r="A123" t="str">
            <v>M112South Africa_South Africa</v>
          </cell>
          <cell r="B123" t="str">
            <v>M112</v>
          </cell>
          <cell r="C123" t="str">
            <v>South Africa_South Africa</v>
          </cell>
          <cell r="D123">
            <v>2024</v>
          </cell>
          <cell r="E123" t="str">
            <v>Annual</v>
          </cell>
          <cell r="F123" t="str">
            <v>Scope 1 emissions: South Africa</v>
          </cell>
          <cell r="G123"/>
          <cell r="H123" t="str">
            <v>NUMBER</v>
          </cell>
          <cell r="I123" t="str">
            <v>Million metric tons carbon dioxide equivalents (MtCO₂-e)</v>
          </cell>
          <cell r="J123" t="str">
            <v>South Africa</v>
          </cell>
          <cell r="K123" t="str">
            <v>South Africa</v>
          </cell>
          <cell r="L123" t="str">
            <v>JACO VISSER</v>
          </cell>
          <cell r="M123" t="str">
            <v>JACO VISSER</v>
          </cell>
          <cell r="N123">
            <v>45675</v>
          </cell>
          <cell r="O123">
            <v>45902</v>
          </cell>
          <cell r="P123" t="str">
            <v>Not started</v>
          </cell>
          <cell r="Q123" t="str">
            <v>{"gri":["305-1-a_2016.2"]}</v>
          </cell>
          <cell r="R123" t="str">
            <v>Environmental</v>
          </cell>
          <cell r="S123"/>
          <cell r="T123"/>
          <cell r="U123"/>
          <cell r="V123"/>
          <cell r="W123" t="str">
            <v>GHG emissions</v>
          </cell>
          <cell r="X123" t="str">
            <v>{"PGM":[]}</v>
          </cell>
          <cell r="Y123" t="str">
            <v>CONNECTED</v>
          </cell>
          <cell r="Z123" t="str">
            <v>Data Collection (PGM) (2024)</v>
          </cell>
          <cell r="AA123" t="str">
            <v>GHG emissions (Manual Metrics 2)</v>
          </cell>
        </row>
        <row r="124">
          <cell r="A124" t="str">
            <v>M121BU_Anglo American Platinum Managed Operations</v>
          </cell>
          <cell r="B124" t="str">
            <v>M121</v>
          </cell>
          <cell r="C124" t="str">
            <v>BU_Anglo American Platinum Managed Operations</v>
          </cell>
          <cell r="D124">
            <v>2024</v>
          </cell>
          <cell r="E124" t="str">
            <v>Annual</v>
          </cell>
          <cell r="F124" t="str">
            <v>Scope 1</v>
          </cell>
          <cell r="G124"/>
          <cell r="H124" t="str">
            <v>NUMBER</v>
          </cell>
          <cell r="I124" t="str">
            <v>Million metric tons carbon dioxide equivalents (MtCO₂-e)</v>
          </cell>
          <cell r="J124" t="str">
            <v>BU</v>
          </cell>
          <cell r="K124" t="str">
            <v>Anglo American Platinum Managed Operations</v>
          </cell>
          <cell r="L124" t="str">
            <v>JACO VISSER</v>
          </cell>
          <cell r="M124" t="str">
            <v>JACO VISSER</v>
          </cell>
          <cell r="N124">
            <v>45675</v>
          </cell>
          <cell r="O124">
            <v>45902</v>
          </cell>
          <cell r="P124" t="str">
            <v>Not started</v>
          </cell>
          <cell r="Q124" t="str">
            <v>{"gri":["305-1-a_2016.2"]}</v>
          </cell>
          <cell r="R124" t="str">
            <v>Environmental</v>
          </cell>
          <cell r="S124"/>
          <cell r="T124"/>
          <cell r="U124"/>
          <cell r="V124"/>
          <cell r="W124" t="str">
            <v>GHG emissions</v>
          </cell>
          <cell r="X124" t="str">
            <v>{"PGM":[]}</v>
          </cell>
          <cell r="Y124" t="str">
            <v>CONNECTED</v>
          </cell>
          <cell r="Z124" t="str">
            <v>Data Collection (PGM) (2024)</v>
          </cell>
          <cell r="AA124" t="str">
            <v>GHG emissions (Connected Metrics 1)</v>
          </cell>
        </row>
        <row r="125">
          <cell r="A125" t="str">
            <v>M57BU_Anglo American Platinum Managed Operations</v>
          </cell>
          <cell r="B125" t="str">
            <v>M57</v>
          </cell>
          <cell r="C125" t="str">
            <v>BU_Anglo American Platinum Managed Operations</v>
          </cell>
          <cell r="D125">
            <v>2024</v>
          </cell>
          <cell r="E125" t="str">
            <v>Annual</v>
          </cell>
          <cell r="F125" t="str">
            <v>Waste-rock dump area</v>
          </cell>
          <cell r="G125" t="str">
            <v>Total waste-rock dump area</v>
          </cell>
          <cell r="H125" t="str">
            <v>NUMBER</v>
          </cell>
          <cell r="I125" t="str">
            <v>Hectares (ha)</v>
          </cell>
          <cell r="J125" t="str">
            <v>BU</v>
          </cell>
          <cell r="K125" t="str">
            <v>Anglo American Platinum Managed Operations</v>
          </cell>
          <cell r="L125" t="str">
            <v>JURIE HUMAN</v>
          </cell>
          <cell r="M125" t="str">
            <v>JURIE HUMAN</v>
          </cell>
          <cell r="N125">
            <v>45675</v>
          </cell>
          <cell r="O125">
            <v>45902</v>
          </cell>
          <cell r="P125" t="str">
            <v>Not started</v>
          </cell>
          <cell r="Q125" t="str">
            <v>{}</v>
          </cell>
          <cell r="R125" t="str">
            <v>Environmental</v>
          </cell>
          <cell r="S125"/>
          <cell r="T125"/>
          <cell r="U125"/>
          <cell r="V125"/>
          <cell r="W125" t="str">
            <v>Land</v>
          </cell>
          <cell r="X125" t="str">
            <v>{"PGM":[]}</v>
          </cell>
          <cell r="Y125" t="str">
            <v>CONNECTED</v>
          </cell>
          <cell r="Z125" t="str">
            <v>Data Collection (PGM) (2024)</v>
          </cell>
          <cell r="AA125" t="str">
            <v>Land (Connected Metrics)</v>
          </cell>
        </row>
        <row r="126">
          <cell r="A126" t="str">
            <v>M61BU_Anglo American Platinum Managed Operations</v>
          </cell>
          <cell r="B126" t="str">
            <v>M61</v>
          </cell>
          <cell r="C126" t="str">
            <v>BU_Anglo American Platinum Managed Operations</v>
          </cell>
          <cell r="D126">
            <v>2024</v>
          </cell>
          <cell r="E126" t="str">
            <v>Annual</v>
          </cell>
          <cell r="F126" t="str">
            <v>Company-managed land</v>
          </cell>
          <cell r="G126"/>
          <cell r="H126" t="str">
            <v>NUMBER</v>
          </cell>
          <cell r="I126" t="str">
            <v>Hectares (ha)</v>
          </cell>
          <cell r="J126" t="str">
            <v>BU</v>
          </cell>
          <cell r="K126" t="str">
            <v>Anglo American Platinum Managed Operations</v>
          </cell>
          <cell r="L126" t="str">
            <v>LORREN JORDT</v>
          </cell>
          <cell r="M126" t="str">
            <v>LORREN JORDT</v>
          </cell>
          <cell r="N126">
            <v>45675</v>
          </cell>
          <cell r="O126">
            <v>45902</v>
          </cell>
          <cell r="P126" t="str">
            <v>Not started</v>
          </cell>
          <cell r="Q126" t="str">
            <v>{}</v>
          </cell>
          <cell r="R126" t="str">
            <v>Environmental</v>
          </cell>
          <cell r="S126"/>
          <cell r="T126"/>
          <cell r="U126"/>
          <cell r="V126"/>
          <cell r="W126" t="str">
            <v>Land</v>
          </cell>
          <cell r="X126" t="str">
            <v>{"PGM":[]}</v>
          </cell>
          <cell r="Y126" t="str">
            <v>CONNECTED</v>
          </cell>
          <cell r="Z126" t="str">
            <v>Data Collection (PGM) (2024)</v>
          </cell>
          <cell r="AA126" t="str">
            <v>Land (Connected Metrics)</v>
          </cell>
        </row>
        <row r="127">
          <cell r="A127" t="str">
            <v>M56BU_Anglo American Platinum Managed Operations</v>
          </cell>
          <cell r="B127" t="str">
            <v>M56</v>
          </cell>
          <cell r="C127" t="str">
            <v>BU_Anglo American Platinum Managed Operations</v>
          </cell>
          <cell r="D127">
            <v>2024</v>
          </cell>
          <cell r="E127" t="str">
            <v>Annual</v>
          </cell>
          <cell r="F127" t="str">
            <v>Company - owned land</v>
          </cell>
          <cell r="G127" t="str">
            <v>All land owned</v>
          </cell>
          <cell r="H127" t="str">
            <v>NUMBER</v>
          </cell>
          <cell r="I127" t="str">
            <v>Hectares (ha)</v>
          </cell>
          <cell r="J127" t="str">
            <v>BU</v>
          </cell>
          <cell r="K127" t="str">
            <v>Anglo American Platinum Managed Operations</v>
          </cell>
          <cell r="L127" t="str">
            <v>LORREN JORDT</v>
          </cell>
          <cell r="M127" t="str">
            <v>LORREN JORDT</v>
          </cell>
          <cell r="N127">
            <v>45675</v>
          </cell>
          <cell r="O127">
            <v>45902</v>
          </cell>
          <cell r="P127" t="str">
            <v>Not started</v>
          </cell>
          <cell r="Q127" t="str">
            <v>{}</v>
          </cell>
          <cell r="R127" t="str">
            <v>Environmental</v>
          </cell>
          <cell r="S127"/>
          <cell r="T127"/>
          <cell r="U127"/>
          <cell r="V127"/>
          <cell r="W127" t="str">
            <v>Land</v>
          </cell>
          <cell r="X127" t="str">
            <v>{"PGM":[]}</v>
          </cell>
          <cell r="Y127" t="str">
            <v>CONNECTED</v>
          </cell>
          <cell r="Z127" t="str">
            <v>Data Collection (PGM) (2024)</v>
          </cell>
          <cell r="AA127" t="str">
            <v>Land (Connected Metrics)</v>
          </cell>
        </row>
        <row r="128">
          <cell r="A128" t="str">
            <v>M59BU_Anglo American Platinum Managed Operations</v>
          </cell>
          <cell r="B128" t="str">
            <v>M59</v>
          </cell>
          <cell r="C128" t="str">
            <v>BU_Anglo American Platinum Managed Operations</v>
          </cell>
          <cell r="D128">
            <v>2024</v>
          </cell>
          <cell r="E128" t="str">
            <v>Annual</v>
          </cell>
          <cell r="F128" t="str">
            <v>Land under company charge for current mining activities</v>
          </cell>
          <cell r="G128"/>
          <cell r="H128" t="str">
            <v>NUMBER</v>
          </cell>
          <cell r="I128" t="str">
            <v>Hectares (ha)</v>
          </cell>
          <cell r="J128" t="str">
            <v>BU</v>
          </cell>
          <cell r="K128" t="str">
            <v>Anglo American Platinum Managed Operations</v>
          </cell>
          <cell r="L128" t="str">
            <v>JURIE HUMAN</v>
          </cell>
          <cell r="M128" t="str">
            <v>JURIE HUMAN</v>
          </cell>
          <cell r="N128">
            <v>45675</v>
          </cell>
          <cell r="O128">
            <v>45902</v>
          </cell>
          <cell r="P128" t="str">
            <v>Not started</v>
          </cell>
          <cell r="Q128" t="str">
            <v>{}</v>
          </cell>
          <cell r="R128" t="str">
            <v>Environmental</v>
          </cell>
          <cell r="S128"/>
          <cell r="T128"/>
          <cell r="U128"/>
          <cell r="V128"/>
          <cell r="W128" t="str">
            <v>Land</v>
          </cell>
          <cell r="X128" t="str">
            <v>{"PGM":[]}</v>
          </cell>
          <cell r="Y128" t="str">
            <v>CONNECTED</v>
          </cell>
          <cell r="Z128" t="str">
            <v>Data Collection (PGM) (2024)</v>
          </cell>
          <cell r="AA128" t="str">
            <v>Land (Connected Metrics)</v>
          </cell>
        </row>
        <row r="129">
          <cell r="A129" t="str">
            <v>M60BU_Anglo American Platinum Managed Operations</v>
          </cell>
          <cell r="B129" t="str">
            <v>M60</v>
          </cell>
          <cell r="C129" t="str">
            <v>BU_Anglo American Platinum Managed Operations</v>
          </cell>
          <cell r="D129">
            <v>2024</v>
          </cell>
          <cell r="E129" t="str">
            <v>Annual</v>
          </cell>
          <cell r="F129" t="str">
            <v>Land altered by mining activities and supporting infrastructure</v>
          </cell>
          <cell r="G129"/>
          <cell r="H129" t="str">
            <v>NUMBER</v>
          </cell>
          <cell r="I129" t="str">
            <v>Hectares (ha)</v>
          </cell>
          <cell r="J129" t="str">
            <v>BU</v>
          </cell>
          <cell r="K129" t="str">
            <v>Anglo American Platinum Managed Operations</v>
          </cell>
          <cell r="L129" t="str">
            <v>JURIE HUMAN</v>
          </cell>
          <cell r="M129" t="str">
            <v>JURIE HUMAN</v>
          </cell>
          <cell r="N129">
            <v>45675</v>
          </cell>
          <cell r="O129">
            <v>45902</v>
          </cell>
          <cell r="P129" t="str">
            <v>Not started</v>
          </cell>
          <cell r="Q129" t="str">
            <v>{}</v>
          </cell>
          <cell r="R129" t="str">
            <v>Environmental</v>
          </cell>
          <cell r="S129"/>
          <cell r="T129"/>
          <cell r="U129"/>
          <cell r="V129"/>
          <cell r="W129" t="str">
            <v>Land</v>
          </cell>
          <cell r="X129" t="str">
            <v>{"PGM":[]}</v>
          </cell>
          <cell r="Y129" t="str">
            <v>CONNECTED</v>
          </cell>
          <cell r="Z129" t="str">
            <v>Data Collection (PGM) (2024)</v>
          </cell>
          <cell r="AA129" t="str">
            <v>Land (Connected Metrics)</v>
          </cell>
        </row>
        <row r="130">
          <cell r="A130" t="str">
            <v>M58BU_Anglo American Platinum Managed Operations</v>
          </cell>
          <cell r="B130" t="str">
            <v>M58</v>
          </cell>
          <cell r="C130" t="str">
            <v>BU_Anglo American Platinum Managed Operations</v>
          </cell>
          <cell r="D130">
            <v>2024</v>
          </cell>
          <cell r="E130" t="str">
            <v>Annual</v>
          </cell>
          <cell r="F130" t="str">
            <v>Tailings dam area (active and inactive)</v>
          </cell>
          <cell r="G130" t="str">
            <v>Total tailings dam area</v>
          </cell>
          <cell r="H130" t="str">
            <v>NUMBER</v>
          </cell>
          <cell r="I130" t="str">
            <v>Hectares (ha)</v>
          </cell>
          <cell r="J130" t="str">
            <v>BU</v>
          </cell>
          <cell r="K130" t="str">
            <v>Anglo American Platinum Managed Operations</v>
          </cell>
          <cell r="L130" t="str">
            <v>JURIE HUMAN</v>
          </cell>
          <cell r="M130" t="str">
            <v>JURIE HUMAN</v>
          </cell>
          <cell r="N130">
            <v>45675</v>
          </cell>
          <cell r="O130">
            <v>45902</v>
          </cell>
          <cell r="P130" t="str">
            <v>Not started</v>
          </cell>
          <cell r="Q130" t="str">
            <v>{}</v>
          </cell>
          <cell r="R130" t="str">
            <v>Environmental</v>
          </cell>
          <cell r="S130"/>
          <cell r="T130"/>
          <cell r="U130"/>
          <cell r="V130"/>
          <cell r="W130" t="str">
            <v>Land</v>
          </cell>
          <cell r="X130" t="str">
            <v>{"PGM":[]}</v>
          </cell>
          <cell r="Y130" t="str">
            <v>CONNECTED</v>
          </cell>
          <cell r="Z130" t="str">
            <v>Data Collection (PGM) (2024)</v>
          </cell>
          <cell r="AA130" t="str">
            <v>Land (Connected Metrics)</v>
          </cell>
        </row>
        <row r="131">
          <cell r="A131" t="str">
            <v>M66BU_Anglo American Platinum Managed Operations</v>
          </cell>
          <cell r="B131" t="str">
            <v>M66</v>
          </cell>
          <cell r="C131" t="str">
            <v>BU_Anglo American Platinum Managed Operations</v>
          </cell>
          <cell r="D131">
            <v>2024</v>
          </cell>
          <cell r="E131" t="str">
            <v>Annual</v>
          </cell>
          <cell r="F131" t="str">
            <v>Annual Rehabilitation target</v>
          </cell>
          <cell r="G131" t="str">
            <v xml:space="preserve"> - Mogalakwena &amp; Amandelbult Operations</v>
          </cell>
          <cell r="H131" t="str">
            <v>NUMBER</v>
          </cell>
          <cell r="I131" t="str">
            <v>Hectares (ha)</v>
          </cell>
          <cell r="J131" t="str">
            <v>BU</v>
          </cell>
          <cell r="K131" t="str">
            <v>Anglo American Platinum Managed Operations</v>
          </cell>
          <cell r="L131" t="str">
            <v>JURIE HUMAN</v>
          </cell>
          <cell r="M131" t="str">
            <v>PIERRE PRINSLOO</v>
          </cell>
          <cell r="N131">
            <v>45675</v>
          </cell>
          <cell r="O131">
            <v>45902</v>
          </cell>
          <cell r="P131" t="str">
            <v>Not started</v>
          </cell>
          <cell r="Q131" t="str">
            <v>{"gri":["304-3_2016.2"]}</v>
          </cell>
          <cell r="R131" t="str">
            <v>Environmental</v>
          </cell>
          <cell r="S131"/>
          <cell r="T131"/>
          <cell r="U131"/>
          <cell r="V131"/>
          <cell r="W131" t="str">
            <v>Land Rehabilitation- Operational footprint impact</v>
          </cell>
          <cell r="X131" t="str">
            <v>{"PGM":[]}</v>
          </cell>
          <cell r="Y131" t="str">
            <v>CONNECTED</v>
          </cell>
          <cell r="Z131" t="str">
            <v>Data Collection (PGM) (2024)</v>
          </cell>
          <cell r="AA131" t="str">
            <v>Land Rehabilitation- Operational footprint impact</v>
          </cell>
        </row>
        <row r="132">
          <cell r="A132" t="str">
            <v>M64BU_Anglo American Platinum Managed Operations</v>
          </cell>
          <cell r="B132" t="str">
            <v>M64</v>
          </cell>
          <cell r="C132" t="str">
            <v>BU_Anglo American Platinum Managed Operations</v>
          </cell>
          <cell r="D132">
            <v>2024</v>
          </cell>
          <cell r="E132" t="str">
            <v>Annual</v>
          </cell>
          <cell r="F132" t="str">
            <v>Growth medium construction completed</v>
          </cell>
          <cell r="G132" t="str">
            <v xml:space="preserve"> - Mogalakwena &amp; Amandelbult Operations</v>
          </cell>
          <cell r="H132" t="str">
            <v>NUMBER</v>
          </cell>
          <cell r="I132" t="str">
            <v>Hectares (ha)</v>
          </cell>
          <cell r="J132" t="str">
            <v>BU</v>
          </cell>
          <cell r="K132" t="str">
            <v>Anglo American Platinum Managed Operations</v>
          </cell>
          <cell r="L132" t="str">
            <v>JURIE HUMAN</v>
          </cell>
          <cell r="M132" t="str">
            <v>PIERRE PRINSLOO</v>
          </cell>
          <cell r="N132">
            <v>45675</v>
          </cell>
          <cell r="O132">
            <v>45902</v>
          </cell>
          <cell r="P132" t="str">
            <v>Not started</v>
          </cell>
          <cell r="Q132" t="str">
            <v>{"gri":["304-3_2016.2"]}</v>
          </cell>
          <cell r="R132" t="str">
            <v>Environmental</v>
          </cell>
          <cell r="S132"/>
          <cell r="T132"/>
          <cell r="U132"/>
          <cell r="V132"/>
          <cell r="W132" t="str">
            <v>Land Rehabilitation- Operational footprint impact</v>
          </cell>
          <cell r="X132" t="str">
            <v>{"PGM":[]}</v>
          </cell>
          <cell r="Y132" t="str">
            <v>CONNECTED</v>
          </cell>
          <cell r="Z132" t="str">
            <v>Data Collection (PGM) (2024)</v>
          </cell>
          <cell r="AA132" t="str">
            <v>Land Rehabilitation- Operational footprint impact</v>
          </cell>
        </row>
        <row r="133">
          <cell r="A133" t="str">
            <v>M67BU_Anglo American Platinum Managed Operations</v>
          </cell>
          <cell r="B133" t="str">
            <v>M67</v>
          </cell>
          <cell r="C133" t="str">
            <v>BU_Anglo American Platinum Managed Operations</v>
          </cell>
          <cell r="D133">
            <v>2024</v>
          </cell>
          <cell r="E133" t="str">
            <v>Annual</v>
          </cell>
          <cell r="F133" t="str">
            <v>Area available for rehabilitation</v>
          </cell>
          <cell r="G133" t="str">
            <v xml:space="preserve"> - Mogalakwena &amp; Amandelbult Operations</v>
          </cell>
          <cell r="H133" t="str">
            <v>NUMBER</v>
          </cell>
          <cell r="I133" t="str">
            <v>Hectares (ha)</v>
          </cell>
          <cell r="J133" t="str">
            <v>BU</v>
          </cell>
          <cell r="K133" t="str">
            <v>Anglo American Platinum Managed Operations</v>
          </cell>
          <cell r="L133" t="str">
            <v>JURIE HUMAN</v>
          </cell>
          <cell r="M133" t="str">
            <v>PIERRE PRINSLOO</v>
          </cell>
          <cell r="N133">
            <v>45675</v>
          </cell>
          <cell r="O133">
            <v>45902</v>
          </cell>
          <cell r="P133" t="str">
            <v>Not started</v>
          </cell>
          <cell r="Q133" t="str">
            <v>{"gri":["304-3_2016.2"]}</v>
          </cell>
          <cell r="R133" t="str">
            <v>Environmental</v>
          </cell>
          <cell r="S133"/>
          <cell r="T133"/>
          <cell r="U133"/>
          <cell r="V133"/>
          <cell r="W133" t="str">
            <v>Land Rehabilitation- Operational footprint impact</v>
          </cell>
          <cell r="X133" t="str">
            <v>{"PGM":[]}</v>
          </cell>
          <cell r="Y133" t="str">
            <v>CONNECTED</v>
          </cell>
          <cell r="Z133" t="str">
            <v>Data Collection (PGM) (2024)</v>
          </cell>
          <cell r="AA133" t="str">
            <v>Land Rehabilitation- Operational footprint impact</v>
          </cell>
        </row>
        <row r="134">
          <cell r="A134" t="str">
            <v>M63BU_Anglo American Platinum Managed Operations</v>
          </cell>
          <cell r="B134" t="str">
            <v>M63</v>
          </cell>
          <cell r="C134" t="str">
            <v>BU_Anglo American Platinum Managed Operations</v>
          </cell>
          <cell r="D134">
            <v>2024</v>
          </cell>
          <cell r="E134" t="str">
            <v>Annual</v>
          </cell>
          <cell r="F134" t="str">
            <v>Seeding completed</v>
          </cell>
          <cell r="G134" t="str">
            <v xml:space="preserve"> - Mogalakwena &amp; Amandelbult Operations</v>
          </cell>
          <cell r="H134" t="str">
            <v>NUMBER</v>
          </cell>
          <cell r="I134" t="str">
            <v>Hectares (ha)</v>
          </cell>
          <cell r="J134" t="str">
            <v>BU</v>
          </cell>
          <cell r="K134" t="str">
            <v>Anglo American Platinum Managed Operations</v>
          </cell>
          <cell r="L134" t="str">
            <v>JURIE HUMAN</v>
          </cell>
          <cell r="M134" t="str">
            <v>PIERRE PRINSLOO</v>
          </cell>
          <cell r="N134">
            <v>45675</v>
          </cell>
          <cell r="O134">
            <v>45902</v>
          </cell>
          <cell r="P134" t="str">
            <v>Not started</v>
          </cell>
          <cell r="Q134" t="str">
            <v>{"gri":["304-3_2016.2"]}</v>
          </cell>
          <cell r="R134" t="str">
            <v>Environmental</v>
          </cell>
          <cell r="S134"/>
          <cell r="T134"/>
          <cell r="U134"/>
          <cell r="V134"/>
          <cell r="W134" t="str">
            <v>Land Rehabilitation- Operational footprint impact</v>
          </cell>
          <cell r="X134" t="str">
            <v>{"PGM":[]}</v>
          </cell>
          <cell r="Y134" t="str">
            <v>CONNECTED</v>
          </cell>
          <cell r="Z134" t="str">
            <v>Data Collection (PGM) (2024)</v>
          </cell>
          <cell r="AA134" t="str">
            <v>Land Rehabilitation- Operational footprint impact</v>
          </cell>
        </row>
        <row r="135">
          <cell r="A135" t="str">
            <v>M65BU_Anglo American Platinum Managed Operations</v>
          </cell>
          <cell r="B135" t="str">
            <v>M65</v>
          </cell>
          <cell r="C135" t="str">
            <v>BU_Anglo American Platinum Managed Operations</v>
          </cell>
          <cell r="D135">
            <v>2024</v>
          </cell>
          <cell r="E135" t="str">
            <v>Annual</v>
          </cell>
          <cell r="F135" t="str">
            <v>Reshaping completed</v>
          </cell>
          <cell r="G135" t="str">
            <v xml:space="preserve"> - Mogalakwena &amp; Amandelbult Operations</v>
          </cell>
          <cell r="H135" t="str">
            <v>NUMBER</v>
          </cell>
          <cell r="I135" t="str">
            <v>Hectares (ha)</v>
          </cell>
          <cell r="J135" t="str">
            <v>BU</v>
          </cell>
          <cell r="K135" t="str">
            <v>Anglo American Platinum Managed Operations</v>
          </cell>
          <cell r="L135" t="str">
            <v>JURIE HUMAN</v>
          </cell>
          <cell r="M135" t="str">
            <v>PIERRE PRINSLOO</v>
          </cell>
          <cell r="N135">
            <v>45675</v>
          </cell>
          <cell r="O135">
            <v>45902</v>
          </cell>
          <cell r="P135" t="str">
            <v>Not started</v>
          </cell>
          <cell r="Q135" t="str">
            <v>{"gri":["304-3_2016.2"]}</v>
          </cell>
          <cell r="R135" t="str">
            <v>Environmental</v>
          </cell>
          <cell r="S135"/>
          <cell r="T135"/>
          <cell r="U135"/>
          <cell r="V135"/>
          <cell r="W135" t="str">
            <v>Land Rehabilitation- Operational footprint impact</v>
          </cell>
          <cell r="X135" t="str">
            <v>{"PGM":[]}</v>
          </cell>
          <cell r="Y135" t="str">
            <v>CONNECTED</v>
          </cell>
          <cell r="Z135" t="str">
            <v>Data Collection (PGM) (2024)</v>
          </cell>
          <cell r="AA135" t="str">
            <v>Land Rehabilitation- Operational footprint impact</v>
          </cell>
        </row>
        <row r="136">
          <cell r="A136" t="str">
            <v>M62BU_Anglo American Platinum Managed Operations</v>
          </cell>
          <cell r="B136" t="str">
            <v>M62</v>
          </cell>
          <cell r="C136" t="str">
            <v>BU_Anglo American Platinum Managed Operations</v>
          </cell>
          <cell r="D136">
            <v>2024</v>
          </cell>
          <cell r="E136" t="str">
            <v>Annual</v>
          </cell>
          <cell r="F136" t="str">
            <v>Land fully rehabilitated and land rehabilitated but not yet meeting agreed land-use objectives1</v>
          </cell>
          <cell r="G136" t="str">
            <v xml:space="preserve"> - Mogalakwena &amp; Amandelbult Operations</v>
          </cell>
          <cell r="H136" t="str">
            <v>NUMBER</v>
          </cell>
          <cell r="I136" t="str">
            <v>Hectares (ha)</v>
          </cell>
          <cell r="J136" t="str">
            <v>BU</v>
          </cell>
          <cell r="K136" t="str">
            <v>Anglo American Platinum Managed Operations</v>
          </cell>
          <cell r="L136" t="str">
            <v>JURIE HUMAN</v>
          </cell>
          <cell r="M136" t="str">
            <v>PIERRE PRINSLOO</v>
          </cell>
          <cell r="N136">
            <v>45675</v>
          </cell>
          <cell r="O136">
            <v>45902</v>
          </cell>
          <cell r="P136" t="str">
            <v>Not started</v>
          </cell>
          <cell r="Q136" t="str">
            <v>{"gri":["304-3_2016.2"]}</v>
          </cell>
          <cell r="R136" t="str">
            <v>Environmental</v>
          </cell>
          <cell r="S136"/>
          <cell r="T136"/>
          <cell r="U136"/>
          <cell r="V136"/>
          <cell r="W136" t="str">
            <v>Land Rehabilitation- Operational footprint impact</v>
          </cell>
          <cell r="X136" t="str">
            <v>{"PGM":[]}</v>
          </cell>
          <cell r="Y136" t="str">
            <v>CONNECTED</v>
          </cell>
          <cell r="Z136" t="str">
            <v>Data Collection (PGM) (2024)</v>
          </cell>
          <cell r="AA136" t="str">
            <v>Land Rehabilitation- Operational footprint impact</v>
          </cell>
        </row>
        <row r="137">
          <cell r="A137" t="str">
            <v>M72BU_Anglo American Platinum Managed Operations</v>
          </cell>
          <cell r="B137" t="str">
            <v>M72</v>
          </cell>
          <cell r="C137" t="str">
            <v>BU_Anglo American Platinum Managed Operations</v>
          </cell>
          <cell r="D137">
            <v>2024</v>
          </cell>
          <cell r="E137" t="str">
            <v>Annual</v>
          </cell>
          <cell r="F137" t="str">
            <v>Rock broken -  managed operations</v>
          </cell>
          <cell r="G137"/>
          <cell r="H137" t="str">
            <v>NUMBER</v>
          </cell>
          <cell r="I137"/>
          <cell r="J137" t="str">
            <v>BU</v>
          </cell>
          <cell r="K137" t="str">
            <v>Anglo American Platinum Managed Operations</v>
          </cell>
          <cell r="L137" t="str">
            <v>HERMANUS PRINSLOO</v>
          </cell>
          <cell r="M137" t="str">
            <v>HERMANUS PRINSLOO</v>
          </cell>
          <cell r="N137">
            <v>45675</v>
          </cell>
          <cell r="O137">
            <v>45902</v>
          </cell>
          <cell r="P137" t="str">
            <v>Not started</v>
          </cell>
          <cell r="Q137" t="str">
            <v>{"gri":["301-1-a_2016.2"]}</v>
          </cell>
          <cell r="R137" t="str">
            <v>Environmental</v>
          </cell>
          <cell r="S137"/>
          <cell r="T137"/>
          <cell r="U137"/>
          <cell r="V137"/>
          <cell r="W137" t="str">
            <v>Materials</v>
          </cell>
          <cell r="X137" t="str">
            <v>{"PGM":[]}</v>
          </cell>
          <cell r="Y137" t="str">
            <v>CONNECTED</v>
          </cell>
          <cell r="Z137" t="str">
            <v>Data Collection (PGM) (2024)</v>
          </cell>
          <cell r="AA137" t="str">
            <v>Materials (Manual Capture)</v>
          </cell>
        </row>
        <row r="138">
          <cell r="A138" t="str">
            <v>M69BU_Anglo American Platinum Managed Operations</v>
          </cell>
          <cell r="B138" t="str">
            <v>M69</v>
          </cell>
          <cell r="C138" t="str">
            <v>BU_Anglo American Platinum Managed Operations</v>
          </cell>
          <cell r="D138">
            <v>2024</v>
          </cell>
          <cell r="E138" t="str">
            <v>Annual</v>
          </cell>
          <cell r="F138" t="str">
            <v>Lubricating and hydraulic oils</v>
          </cell>
          <cell r="G138"/>
          <cell r="H138" t="str">
            <v>NUMBER</v>
          </cell>
          <cell r="I138" t="str">
            <v>Liters (L)</v>
          </cell>
          <cell r="J138" t="str">
            <v>BU</v>
          </cell>
          <cell r="K138" t="str">
            <v>Anglo American Platinum Managed Operations</v>
          </cell>
          <cell r="L138" t="str">
            <v>HERMANUS PRINSLOO</v>
          </cell>
          <cell r="M138" t="str">
            <v>HERMANUS PRINSLOO</v>
          </cell>
          <cell r="N138">
            <v>45675</v>
          </cell>
          <cell r="O138">
            <v>45902</v>
          </cell>
          <cell r="P138" t="str">
            <v>Not started</v>
          </cell>
          <cell r="Q138" t="str">
            <v>{"gri":["301-1-a_2016.2"]}</v>
          </cell>
          <cell r="R138" t="str">
            <v>Environmental</v>
          </cell>
          <cell r="S138"/>
          <cell r="T138"/>
          <cell r="U138"/>
          <cell r="V138"/>
          <cell r="W138" t="str">
            <v>Materials</v>
          </cell>
          <cell r="X138" t="str">
            <v>{"PGM":[]}</v>
          </cell>
          <cell r="Y138" t="str">
            <v>CONNECTED</v>
          </cell>
          <cell r="Z138" t="str">
            <v>Data Collection (PGM) (2024)</v>
          </cell>
          <cell r="AA138" t="str">
            <v>Materials (Connected Metrics)</v>
          </cell>
        </row>
        <row r="139">
          <cell r="A139" t="str">
            <v>M71BU_Anglo American Platinum Managed Operations</v>
          </cell>
          <cell r="B139" t="str">
            <v>M71</v>
          </cell>
          <cell r="C139" t="str">
            <v>BU_Anglo American Platinum Managed Operations</v>
          </cell>
          <cell r="D139">
            <v>2024</v>
          </cell>
          <cell r="E139" t="str">
            <v>Annual</v>
          </cell>
          <cell r="F139" t="str">
            <v>Ore milled -  managed operations</v>
          </cell>
          <cell r="G139"/>
          <cell r="H139" t="str">
            <v>NUMBER</v>
          </cell>
          <cell r="I139"/>
          <cell r="J139" t="str">
            <v>BU</v>
          </cell>
          <cell r="K139" t="str">
            <v>Anglo American Platinum Managed Operations</v>
          </cell>
          <cell r="L139" t="str">
            <v>HERMANUS PRINSLOO</v>
          </cell>
          <cell r="M139" t="str">
            <v>HERMANUS PRINSLOO</v>
          </cell>
          <cell r="N139">
            <v>45675</v>
          </cell>
          <cell r="O139">
            <v>45902</v>
          </cell>
          <cell r="P139" t="str">
            <v>Not started</v>
          </cell>
          <cell r="Q139" t="str">
            <v>{"gri":["301-1-a_2016.2"]}</v>
          </cell>
          <cell r="R139" t="str">
            <v>Environmental</v>
          </cell>
          <cell r="S139"/>
          <cell r="T139"/>
          <cell r="U139"/>
          <cell r="V139"/>
          <cell r="W139" t="str">
            <v>Materials</v>
          </cell>
          <cell r="X139" t="str">
            <v>{"PGM":[]}</v>
          </cell>
          <cell r="Y139" t="str">
            <v>CONNECTED</v>
          </cell>
          <cell r="Z139" t="str">
            <v>Data Collection (PGM) (2024)</v>
          </cell>
          <cell r="AA139" t="str">
            <v>Materials (Connected Metrics)</v>
          </cell>
        </row>
        <row r="140">
          <cell r="A140" t="str">
            <v>M70BU_Anglo American Platinum Managed Operations</v>
          </cell>
          <cell r="B140" t="str">
            <v>M70</v>
          </cell>
          <cell r="C140" t="str">
            <v>BU_Anglo American Platinum Managed Operations</v>
          </cell>
          <cell r="D140">
            <v>2024</v>
          </cell>
          <cell r="E140" t="str">
            <v>Annual</v>
          </cell>
          <cell r="F140" t="str">
            <v>Accumulated low-grade stockpiles</v>
          </cell>
          <cell r="G140"/>
          <cell r="H140" t="str">
            <v>NUMBER</v>
          </cell>
          <cell r="I140"/>
          <cell r="J140" t="str">
            <v>BU</v>
          </cell>
          <cell r="K140" t="str">
            <v>Anglo American Platinum Managed Operations</v>
          </cell>
          <cell r="L140" t="str">
            <v>HERMANUS PRINSLOO</v>
          </cell>
          <cell r="M140" t="str">
            <v>HERMANUS PRINSLOO</v>
          </cell>
          <cell r="N140">
            <v>45675</v>
          </cell>
          <cell r="O140">
            <v>45902</v>
          </cell>
          <cell r="P140" t="str">
            <v>Not started</v>
          </cell>
          <cell r="Q140" t="str">
            <v>{"gri":["301-1-a_2016.2"]}</v>
          </cell>
          <cell r="R140" t="str">
            <v>Environmental</v>
          </cell>
          <cell r="S140"/>
          <cell r="T140"/>
          <cell r="U140"/>
          <cell r="V140"/>
          <cell r="W140" t="str">
            <v>Materials</v>
          </cell>
          <cell r="X140" t="str">
            <v>{"PGM":[]}</v>
          </cell>
          <cell r="Y140" t="str">
            <v>CONNECTED</v>
          </cell>
          <cell r="Z140" t="str">
            <v>Data Collection (PGM) (2024)</v>
          </cell>
          <cell r="AA140" t="str">
            <v>Materials (Connected Metrics)</v>
          </cell>
        </row>
        <row r="141">
          <cell r="A141" t="str">
            <v>M68BU_Anglo American Platinum Managed Operations</v>
          </cell>
          <cell r="B141" t="str">
            <v>M68</v>
          </cell>
          <cell r="C141" t="str">
            <v>BU_Anglo American Platinum Managed Operations</v>
          </cell>
          <cell r="D141">
            <v>2024</v>
          </cell>
          <cell r="E141" t="str">
            <v>Annual</v>
          </cell>
          <cell r="F141" t="str">
            <v>Grease</v>
          </cell>
          <cell r="G141"/>
          <cell r="H141" t="str">
            <v>NUMBER</v>
          </cell>
          <cell r="I141" t="str">
            <v>Metric tons (t)</v>
          </cell>
          <cell r="J141" t="str">
            <v>BU</v>
          </cell>
          <cell r="K141" t="str">
            <v>Anglo American Platinum Managed Operations</v>
          </cell>
          <cell r="L141" t="str">
            <v>HERMANUS PRINSLOO</v>
          </cell>
          <cell r="M141" t="str">
            <v>HERMANUS PRINSLOO</v>
          </cell>
          <cell r="N141">
            <v>45675</v>
          </cell>
          <cell r="O141">
            <v>45902</v>
          </cell>
          <cell r="P141" t="str">
            <v>Not started</v>
          </cell>
          <cell r="Q141" t="str">
            <v>{"gri":["301-1-a_2016.2"]}</v>
          </cell>
          <cell r="R141" t="str">
            <v>Environmental</v>
          </cell>
          <cell r="S141"/>
          <cell r="T141"/>
          <cell r="U141"/>
          <cell r="V141"/>
          <cell r="W141" t="str">
            <v>Materials</v>
          </cell>
          <cell r="X141" t="str">
            <v>{"PGM":[]}</v>
          </cell>
          <cell r="Y141" t="str">
            <v>CONNECTED</v>
          </cell>
          <cell r="Z141" t="str">
            <v>Data Collection (PGM) (2024)</v>
          </cell>
          <cell r="AA141" t="str">
            <v>Materials (Connected Metrics)</v>
          </cell>
        </row>
        <row r="142">
          <cell r="A142" t="str">
            <v>M82BU_Anglo American Platinum Managed Operations</v>
          </cell>
          <cell r="B142" t="str">
            <v>M82</v>
          </cell>
          <cell r="C142" t="str">
            <v>BU_Anglo American Platinum Managed Operations</v>
          </cell>
          <cell r="D142">
            <v>2024</v>
          </cell>
          <cell r="E142" t="str">
            <v>Annual</v>
          </cell>
          <cell r="F142" t="str">
            <v>Accumulated in Rock dumps - Mogalakwena &amp; Twickenham</v>
          </cell>
          <cell r="G142"/>
          <cell r="H142" t="str">
            <v>NUMBER</v>
          </cell>
          <cell r="I142"/>
          <cell r="J142" t="str">
            <v>BU</v>
          </cell>
          <cell r="K142" t="str">
            <v>Anglo American Platinum Managed Operations</v>
          </cell>
          <cell r="L142" t="str">
            <v>GERALD MABULA</v>
          </cell>
          <cell r="M142" t="str">
            <v>HERMANUS PRINSLOO</v>
          </cell>
          <cell r="N142">
            <v>45675</v>
          </cell>
          <cell r="O142">
            <v>45902</v>
          </cell>
          <cell r="P142" t="str">
            <v>Not started</v>
          </cell>
          <cell r="Q142" t="str">
            <v>{}</v>
          </cell>
          <cell r="R142" t="str">
            <v>Environmental</v>
          </cell>
          <cell r="S142"/>
          <cell r="T142"/>
          <cell r="U142"/>
          <cell r="V142"/>
          <cell r="W142" t="str">
            <v>Mineral Waste</v>
          </cell>
          <cell r="X142" t="str">
            <v>{"PGM":[]}</v>
          </cell>
          <cell r="Y142" t="str">
            <v>CONNECTED</v>
          </cell>
          <cell r="Z142" t="str">
            <v>Data Collection (PGM) (2024)</v>
          </cell>
          <cell r="AA142" t="str">
            <v>Mineral Waste (Manual Capture)</v>
          </cell>
        </row>
        <row r="143">
          <cell r="A143" t="str">
            <v>M83BU_Anglo American Platinum Managed Operations</v>
          </cell>
          <cell r="B143" t="str">
            <v>M83</v>
          </cell>
          <cell r="C143" t="str">
            <v>BU_Anglo American Platinum Managed Operations</v>
          </cell>
          <cell r="D143">
            <v>2024</v>
          </cell>
          <cell r="E143" t="str">
            <v>Annual</v>
          </cell>
          <cell r="F143" t="str">
            <v>Accumulated in Tailings dams (active and inactive)</v>
          </cell>
          <cell r="G143"/>
          <cell r="H143" t="str">
            <v>NUMBER</v>
          </cell>
          <cell r="I143"/>
          <cell r="J143" t="str">
            <v>BU</v>
          </cell>
          <cell r="K143" t="str">
            <v>Anglo American Platinum Managed Operations</v>
          </cell>
          <cell r="L143" t="str">
            <v>GERALD MABULA</v>
          </cell>
          <cell r="M143" t="str">
            <v>PIERRE PRINSLOO</v>
          </cell>
          <cell r="N143">
            <v>45675</v>
          </cell>
          <cell r="O143">
            <v>45902</v>
          </cell>
          <cell r="P143" t="str">
            <v>Not started</v>
          </cell>
          <cell r="Q143" t="str">
            <v>{}</v>
          </cell>
          <cell r="R143" t="str">
            <v>Environmental</v>
          </cell>
          <cell r="S143"/>
          <cell r="T143"/>
          <cell r="U143"/>
          <cell r="V143"/>
          <cell r="W143" t="str">
            <v>Mineral Waste</v>
          </cell>
          <cell r="X143" t="str">
            <v>{"PGM":[]}</v>
          </cell>
          <cell r="Y143" t="str">
            <v>CONNECTED</v>
          </cell>
          <cell r="Z143" t="str">
            <v>Data Collection (PGM) (2024)</v>
          </cell>
          <cell r="AA143" t="str">
            <v>Mineral Waste (Connected Metrics)</v>
          </cell>
        </row>
        <row r="144">
          <cell r="A144" t="str">
            <v>M80BU_Anglo American Platinum Managed Operations</v>
          </cell>
          <cell r="B144" t="str">
            <v>M80</v>
          </cell>
          <cell r="C144" t="str">
            <v>BU_Anglo American Platinum Managed Operations</v>
          </cell>
          <cell r="D144">
            <v>2024</v>
          </cell>
          <cell r="E144" t="str">
            <v>Annual</v>
          </cell>
          <cell r="F144" t="str">
            <v>Accumulated in Slag dumps - Polokwane Metallurgical Complex</v>
          </cell>
          <cell r="G144"/>
          <cell r="H144" t="str">
            <v>NUMBER</v>
          </cell>
          <cell r="I144"/>
          <cell r="J144" t="str">
            <v>BU</v>
          </cell>
          <cell r="K144" t="str">
            <v>Anglo American Platinum Managed Operations</v>
          </cell>
          <cell r="L144" t="str">
            <v>GERALD MABULA</v>
          </cell>
          <cell r="M144" t="str">
            <v>HERMANUS PRINSLOO</v>
          </cell>
          <cell r="N144">
            <v>45675</v>
          </cell>
          <cell r="O144">
            <v>45902</v>
          </cell>
          <cell r="P144" t="str">
            <v>Not started</v>
          </cell>
          <cell r="Q144" t="str">
            <v>{}</v>
          </cell>
          <cell r="R144" t="str">
            <v>Environmental</v>
          </cell>
          <cell r="S144"/>
          <cell r="T144"/>
          <cell r="U144"/>
          <cell r="V144"/>
          <cell r="W144" t="str">
            <v>Mineral Waste</v>
          </cell>
          <cell r="X144" t="str">
            <v>{"PGM":[]}</v>
          </cell>
          <cell r="Y144" t="str">
            <v>CONNECTED</v>
          </cell>
          <cell r="Z144" t="str">
            <v>Data Collection (PGM) (2024)</v>
          </cell>
          <cell r="AA144" t="str">
            <v>Mineral Waste (Manual Capture)</v>
          </cell>
        </row>
        <row r="145">
          <cell r="A145" t="str">
            <v>M78BU_Anglo American Platinum Managed Operations</v>
          </cell>
          <cell r="B145" t="str">
            <v>M78</v>
          </cell>
          <cell r="C145" t="str">
            <v>BU_Anglo American Platinum Managed Operations</v>
          </cell>
          <cell r="D145">
            <v>2024</v>
          </cell>
          <cell r="E145" t="str">
            <v>Annual</v>
          </cell>
          <cell r="F145" t="str">
            <v>Total N02  emissions from diesel</v>
          </cell>
          <cell r="G145"/>
          <cell r="H145" t="str">
            <v>NUMBER</v>
          </cell>
          <cell r="I145" t="str">
            <v>Metric tons (t)</v>
          </cell>
          <cell r="J145" t="str">
            <v>BU</v>
          </cell>
          <cell r="K145" t="str">
            <v>Anglo American Platinum Managed Operations</v>
          </cell>
          <cell r="L145" t="str">
            <v>DUSTIN VANHELSDINGEN</v>
          </cell>
          <cell r="M145" t="str">
            <v>PIERRE PRINSLOO</v>
          </cell>
          <cell r="N145">
            <v>45675</v>
          </cell>
          <cell r="O145">
            <v>45902</v>
          </cell>
          <cell r="P145" t="str">
            <v>Not started</v>
          </cell>
          <cell r="Q145" t="str">
            <v>{"gri":["305-7-a-ii_2016.2"]}</v>
          </cell>
          <cell r="R145" t="str">
            <v>Environmental</v>
          </cell>
          <cell r="S145"/>
          <cell r="T145"/>
          <cell r="U145"/>
          <cell r="V145"/>
          <cell r="W145" t="str">
            <v>Non-greenhouse Gas Emmissions</v>
          </cell>
          <cell r="X145" t="str">
            <v>{"PGM":[]}</v>
          </cell>
          <cell r="Y145" t="str">
            <v>CONNECTED</v>
          </cell>
          <cell r="Z145" t="str">
            <v>Data Collection (PGM) (2024)</v>
          </cell>
          <cell r="AA145" t="str">
            <v>Non-greenhouse Gas Emmissions (Connected Metrics)</v>
          </cell>
        </row>
        <row r="146">
          <cell r="A146" t="str">
            <v>M74BU_Anglo American Platinum Managed Operations</v>
          </cell>
          <cell r="B146" t="str">
            <v>M74</v>
          </cell>
          <cell r="C146" t="str">
            <v>BU_Anglo American Platinum Managed Operations</v>
          </cell>
          <cell r="D146">
            <v>2024</v>
          </cell>
          <cell r="E146" t="str">
            <v>Annual</v>
          </cell>
          <cell r="F146" t="str">
            <v>Nitrous oxides (N02  from processes)2</v>
          </cell>
          <cell r="G146"/>
          <cell r="H146" t="str">
            <v>NUMBER</v>
          </cell>
          <cell r="I146"/>
          <cell r="J146" t="str">
            <v>BU</v>
          </cell>
          <cell r="K146" t="str">
            <v>Anglo American Platinum Managed Operations</v>
          </cell>
          <cell r="L146" t="str">
            <v>DUSTIN VANHELSDINGEN</v>
          </cell>
          <cell r="M146" t="str">
            <v>PIERRE PRINSLOO</v>
          </cell>
          <cell r="N146">
            <v>45675</v>
          </cell>
          <cell r="O146">
            <v>45902</v>
          </cell>
          <cell r="P146" t="str">
            <v>Not started</v>
          </cell>
          <cell r="Q146" t="str">
            <v>{"gri":["305-7-a-ii_2016.2"]}</v>
          </cell>
          <cell r="R146" t="str">
            <v>Environmental</v>
          </cell>
          <cell r="S146"/>
          <cell r="T146"/>
          <cell r="U146"/>
          <cell r="V146"/>
          <cell r="W146" t="str">
            <v>Non-greenhouse Gas Emmissions</v>
          </cell>
          <cell r="X146" t="str">
            <v>{"PGM":[]}</v>
          </cell>
          <cell r="Y146" t="str">
            <v>CONNECTED</v>
          </cell>
          <cell r="Z146" t="str">
            <v>Data Collection (PGM) (2024)</v>
          </cell>
          <cell r="AA146" t="str">
            <v>Non-greenhouse Gas Emmissions (Connected Metrics)</v>
          </cell>
        </row>
        <row r="147">
          <cell r="A147" t="str">
            <v>M73BU_Anglo American Platinum Managed Operations</v>
          </cell>
          <cell r="B147" t="str">
            <v>M73</v>
          </cell>
          <cell r="C147" t="str">
            <v>BU_Anglo American Platinum Managed Operations</v>
          </cell>
          <cell r="D147">
            <v>2024</v>
          </cell>
          <cell r="E147" t="str">
            <v>Annual</v>
          </cell>
          <cell r="F147" t="str">
            <v>Particulates (point sources)</v>
          </cell>
          <cell r="G147"/>
          <cell r="H147" t="str">
            <v>NUMBER</v>
          </cell>
          <cell r="I147" t="str">
            <v>Metric tons (t)</v>
          </cell>
          <cell r="J147" t="str">
            <v>BU</v>
          </cell>
          <cell r="K147" t="str">
            <v>Anglo American Platinum Managed Operations</v>
          </cell>
          <cell r="L147" t="str">
            <v>DUSTIN VANHELSDINGEN</v>
          </cell>
          <cell r="M147" t="str">
            <v>PIERRE PRINSLOO</v>
          </cell>
          <cell r="N147">
            <v>45675</v>
          </cell>
          <cell r="O147">
            <v>45902</v>
          </cell>
          <cell r="P147" t="str">
            <v>Not started</v>
          </cell>
          <cell r="Q147" t="str">
            <v>{}</v>
          </cell>
          <cell r="R147" t="str">
            <v>Environmental</v>
          </cell>
          <cell r="S147"/>
          <cell r="T147"/>
          <cell r="U147"/>
          <cell r="V147"/>
          <cell r="W147" t="str">
            <v>Non-greenhouse Gas Emmissions</v>
          </cell>
          <cell r="X147" t="str">
            <v>{"PGM":[]}</v>
          </cell>
          <cell r="Y147" t="str">
            <v>CONNECTED</v>
          </cell>
          <cell r="Z147" t="str">
            <v>Data Collection (PGM) (2024)</v>
          </cell>
          <cell r="AA147" t="str">
            <v>Non-greenhouse Gas Emmissions (Connected Metrics)</v>
          </cell>
        </row>
        <row r="148">
          <cell r="A148" t="str">
            <v>M79BU_Anglo American Platinum Managed Operations</v>
          </cell>
          <cell r="B148" t="str">
            <v>M79</v>
          </cell>
          <cell r="C148" t="str">
            <v>BU_Anglo American Platinum Managed Operations</v>
          </cell>
          <cell r="D148">
            <v>2024</v>
          </cell>
          <cell r="E148" t="str">
            <v>Annual</v>
          </cell>
          <cell r="F148" t="str">
            <v>Total S02  emissions from diesel</v>
          </cell>
          <cell r="G148"/>
          <cell r="H148" t="str">
            <v>NUMBER</v>
          </cell>
          <cell r="I148" t="str">
            <v>Metric tons (t)</v>
          </cell>
          <cell r="J148" t="str">
            <v>BU</v>
          </cell>
          <cell r="K148" t="str">
            <v>Anglo American Platinum Managed Operations</v>
          </cell>
          <cell r="L148" t="str">
            <v>DUSTIN VANHELSDINGEN</v>
          </cell>
          <cell r="M148" t="str">
            <v>PIERRE PRINSLOO</v>
          </cell>
          <cell r="N148">
            <v>45675</v>
          </cell>
          <cell r="O148">
            <v>45902</v>
          </cell>
          <cell r="P148" t="str">
            <v>Not started</v>
          </cell>
          <cell r="Q148" t="str">
            <v>{"gri":["305-7-a-ii_2016.2"]}</v>
          </cell>
          <cell r="R148" t="str">
            <v>Environmental</v>
          </cell>
          <cell r="S148"/>
          <cell r="T148"/>
          <cell r="U148"/>
          <cell r="V148"/>
          <cell r="W148" t="str">
            <v>Non-greenhouse Gas Emmissions</v>
          </cell>
          <cell r="X148" t="str">
            <v>{"PGM":[]}</v>
          </cell>
          <cell r="Y148" t="str">
            <v>CONNECTED</v>
          </cell>
          <cell r="Z148" t="str">
            <v>Data Collection (PGM) (2024)</v>
          </cell>
          <cell r="AA148" t="str">
            <v>Non-greenhouse Gas Emmissions (Connected Metrics)</v>
          </cell>
        </row>
        <row r="149">
          <cell r="A149" t="str">
            <v>M75BU_Anglo American Platinum Managed Operations</v>
          </cell>
          <cell r="B149" t="str">
            <v>M75</v>
          </cell>
          <cell r="C149" t="str">
            <v>BU_Anglo American Platinum Managed Operations</v>
          </cell>
          <cell r="D149">
            <v>2024</v>
          </cell>
          <cell r="E149" t="str">
            <v>Annual</v>
          </cell>
          <cell r="F149" t="str">
            <v>Sulphur dioxide (S02 from processes)2</v>
          </cell>
          <cell r="G149"/>
          <cell r="H149" t="str">
            <v>NUMBER</v>
          </cell>
          <cell r="I149"/>
          <cell r="J149" t="str">
            <v>BU</v>
          </cell>
          <cell r="K149" t="str">
            <v>Anglo American Platinum Managed Operations</v>
          </cell>
          <cell r="L149" t="str">
            <v>DUSTIN VANHELSDINGEN</v>
          </cell>
          <cell r="M149" t="str">
            <v>PIERRE PRINSLOO</v>
          </cell>
          <cell r="N149">
            <v>45675</v>
          </cell>
          <cell r="O149">
            <v>45902</v>
          </cell>
          <cell r="P149" t="str">
            <v>Not started</v>
          </cell>
          <cell r="Q149" t="str">
            <v>{"gri":["305-7-a-ii_2016.2"]}</v>
          </cell>
          <cell r="R149" t="str">
            <v>Environmental</v>
          </cell>
          <cell r="S149"/>
          <cell r="T149"/>
          <cell r="U149"/>
          <cell r="V149"/>
          <cell r="W149" t="str">
            <v>Non-greenhouse Gas Emmissions</v>
          </cell>
          <cell r="X149" t="str">
            <v>{"PGM":[]}</v>
          </cell>
          <cell r="Y149" t="str">
            <v>CONNECTED</v>
          </cell>
          <cell r="Z149" t="str">
            <v>Data Collection (PGM) (2024)</v>
          </cell>
          <cell r="AA149" t="str">
            <v>Non-greenhouse Gas Emmissions (Connected Metrics)</v>
          </cell>
        </row>
        <row r="150">
          <cell r="A150" t="str">
            <v>M91BU_Anglo American Platinum Managed Operations</v>
          </cell>
          <cell r="B150" t="str">
            <v>M91</v>
          </cell>
          <cell r="C150" t="str">
            <v>BU_Anglo American Platinum Managed Operations</v>
          </cell>
          <cell r="D150">
            <v>2024</v>
          </cell>
          <cell r="E150" t="str">
            <v>Annual</v>
          </cell>
          <cell r="F150" t="str">
            <v>Hazardous waste to legal landfill (tonnes)3</v>
          </cell>
          <cell r="G150"/>
          <cell r="H150" t="str">
            <v>NUMBER</v>
          </cell>
          <cell r="I150" t="str">
            <v>Metric tons (t)</v>
          </cell>
          <cell r="J150" t="str">
            <v>BU</v>
          </cell>
          <cell r="K150" t="str">
            <v>Anglo American Platinum Managed Operations</v>
          </cell>
          <cell r="L150" t="str">
            <v>DUSTIN VANHELSDINGEN</v>
          </cell>
          <cell r="M150" t="str">
            <v>PIERRE PRINSLOO</v>
          </cell>
          <cell r="N150">
            <v>45675</v>
          </cell>
          <cell r="O150">
            <v>45902</v>
          </cell>
          <cell r="P150" t="str">
            <v>Not started</v>
          </cell>
          <cell r="Q150" t="str">
            <v>{"gri":["306-5-b-iii_2020.2"]}</v>
          </cell>
          <cell r="R150" t="str">
            <v>Environmental</v>
          </cell>
          <cell r="S150"/>
          <cell r="T150"/>
          <cell r="U150"/>
          <cell r="V150"/>
          <cell r="W150" t="str">
            <v>Non-mineral waste</v>
          </cell>
          <cell r="X150" t="str">
            <v>{"PGM":[]}</v>
          </cell>
          <cell r="Y150" t="str">
            <v>CONNECTED</v>
          </cell>
          <cell r="Z150" t="str">
            <v>Data Collection (PGM) (2024)</v>
          </cell>
          <cell r="AA150" t="str">
            <v>Non-mineral waste (Connected Metrics)</v>
          </cell>
        </row>
        <row r="151">
          <cell r="A151" t="str">
            <v>M90BU_Anglo American Platinum Managed Operations</v>
          </cell>
          <cell r="B151" t="str">
            <v>M90</v>
          </cell>
          <cell r="C151" t="str">
            <v>BU_Anglo American Platinum Managed Operations</v>
          </cell>
          <cell r="D151">
            <v>2024</v>
          </cell>
          <cell r="E151" t="str">
            <v>Annual</v>
          </cell>
          <cell r="F151" t="str">
            <v>Hazardous incinerated4</v>
          </cell>
          <cell r="G151"/>
          <cell r="H151" t="str">
            <v>NUMBER</v>
          </cell>
          <cell r="I151" t="str">
            <v>Metric tons (t)</v>
          </cell>
          <cell r="J151" t="str">
            <v>BU</v>
          </cell>
          <cell r="K151" t="str">
            <v>Anglo American Platinum Managed Operations</v>
          </cell>
          <cell r="L151" t="str">
            <v>DUSTIN VANHELSDINGEN</v>
          </cell>
          <cell r="M151" t="str">
            <v>PIERRE PRINSLOO</v>
          </cell>
          <cell r="N151">
            <v>45675</v>
          </cell>
          <cell r="O151">
            <v>45902</v>
          </cell>
          <cell r="P151" t="str">
            <v>Not started</v>
          </cell>
          <cell r="Q151" t="str">
            <v>{"gri":["306-5-b-ii_2020.2"]}</v>
          </cell>
          <cell r="R151" t="str">
            <v>Environmental</v>
          </cell>
          <cell r="S151"/>
          <cell r="T151"/>
          <cell r="U151"/>
          <cell r="V151"/>
          <cell r="W151" t="str">
            <v>Non-mineral waste</v>
          </cell>
          <cell r="X151" t="str">
            <v>{"PGM":[]}</v>
          </cell>
          <cell r="Y151" t="str">
            <v>CONNECTED</v>
          </cell>
          <cell r="Z151" t="str">
            <v>Data Collection (PGM) (2024)</v>
          </cell>
          <cell r="AA151" t="str">
            <v>Non-mineral waste (Connected Metrics)</v>
          </cell>
        </row>
        <row r="152">
          <cell r="A152" t="str">
            <v>M88BU_Anglo American Platinum Managed Operations</v>
          </cell>
          <cell r="B152" t="str">
            <v>M88</v>
          </cell>
          <cell r="C152" t="str">
            <v>BU_Anglo American Platinum Managed Operations</v>
          </cell>
          <cell r="D152">
            <v>2024</v>
          </cell>
          <cell r="E152" t="str">
            <v>Annual</v>
          </cell>
          <cell r="F152" t="str">
            <v>Hazardous waste recycled (tonnes)</v>
          </cell>
          <cell r="G152"/>
          <cell r="H152" t="str">
            <v>NUMBER</v>
          </cell>
          <cell r="I152" t="str">
            <v>Metric tons (t)</v>
          </cell>
          <cell r="J152" t="str">
            <v>BU</v>
          </cell>
          <cell r="K152" t="str">
            <v>Anglo American Platinum Managed Operations</v>
          </cell>
          <cell r="L152" t="str">
            <v>DUSTIN VANHELSDINGEN</v>
          </cell>
          <cell r="M152" t="str">
            <v>PIERRE PRINSLOO</v>
          </cell>
          <cell r="N152">
            <v>45675</v>
          </cell>
          <cell r="O152">
            <v>45902</v>
          </cell>
          <cell r="P152" t="str">
            <v>Not started</v>
          </cell>
          <cell r="Q152" t="str">
            <v>{"gri":["306-5-b-iv_2020.2"]}</v>
          </cell>
          <cell r="R152" t="str">
            <v>Environmental</v>
          </cell>
          <cell r="S152"/>
          <cell r="T152"/>
          <cell r="U152"/>
          <cell r="V152"/>
          <cell r="W152" t="str">
            <v>Non-mineral waste</v>
          </cell>
          <cell r="X152" t="str">
            <v>{"PGM":[]}</v>
          </cell>
          <cell r="Y152" t="str">
            <v>CONNECTED</v>
          </cell>
          <cell r="Z152" t="str">
            <v>Data Collection (PGM) (2024)</v>
          </cell>
          <cell r="AA152" t="str">
            <v>Non-mineral waste (Connected Metrics)</v>
          </cell>
        </row>
        <row r="153">
          <cell r="A153" t="str">
            <v>M89BU_Anglo American Platinum Managed Operations</v>
          </cell>
          <cell r="B153" t="str">
            <v>M89</v>
          </cell>
          <cell r="C153" t="str">
            <v>BU_Anglo American Platinum Managed Operations</v>
          </cell>
          <cell r="D153">
            <v>2024</v>
          </cell>
          <cell r="E153" t="str">
            <v>Annual</v>
          </cell>
          <cell r="F153" t="str">
            <v>Hazardous waste reused (tonnes)</v>
          </cell>
          <cell r="G153"/>
          <cell r="H153" t="str">
            <v>NUMBER</v>
          </cell>
          <cell r="I153" t="str">
            <v>Metric tons (t)</v>
          </cell>
          <cell r="J153" t="str">
            <v>BU</v>
          </cell>
          <cell r="K153" t="str">
            <v>Anglo American Platinum Managed Operations</v>
          </cell>
          <cell r="L153" t="str">
            <v>DUSTIN VANHELSDINGEN</v>
          </cell>
          <cell r="M153" t="str">
            <v>PIERRE PRINSLOO</v>
          </cell>
          <cell r="N153">
            <v>45675</v>
          </cell>
          <cell r="O153">
            <v>45902</v>
          </cell>
          <cell r="P153" t="str">
            <v>Not started</v>
          </cell>
          <cell r="Q153" t="str">
            <v>{"gri":["306-5-b-iv_2020.2"]}</v>
          </cell>
          <cell r="R153" t="str">
            <v>Environmental</v>
          </cell>
          <cell r="S153"/>
          <cell r="T153"/>
          <cell r="U153"/>
          <cell r="V153"/>
          <cell r="W153" t="str">
            <v>Non-mineral waste</v>
          </cell>
          <cell r="X153" t="str">
            <v>{"PGM":[]}</v>
          </cell>
          <cell r="Y153" t="str">
            <v>CONNECTED</v>
          </cell>
          <cell r="Z153" t="str">
            <v>Data Collection (PGM) (2024)</v>
          </cell>
          <cell r="AA153" t="str">
            <v>Non-mineral waste (Connected Metrics)</v>
          </cell>
        </row>
        <row r="154">
          <cell r="A154" t="str">
            <v>M85BU_Anglo American Platinum Managed Operations</v>
          </cell>
          <cell r="B154" t="str">
            <v>M85</v>
          </cell>
          <cell r="C154" t="str">
            <v>BU_Anglo American Platinum Managed Operations</v>
          </cell>
          <cell r="D154">
            <v>2024</v>
          </cell>
          <cell r="E154" t="str">
            <v>Annual</v>
          </cell>
          <cell r="F154" t="str">
            <v>Non-Hazardous waste reused (tonnes)</v>
          </cell>
          <cell r="G154"/>
          <cell r="H154" t="str">
            <v>NUMBER</v>
          </cell>
          <cell r="I154" t="str">
            <v>Metric tons (t)</v>
          </cell>
          <cell r="J154" t="str">
            <v>BU</v>
          </cell>
          <cell r="K154" t="str">
            <v>Anglo American Platinum Managed Operations</v>
          </cell>
          <cell r="L154" t="str">
            <v>DUSTIN VANHELSDINGEN</v>
          </cell>
          <cell r="M154" t="str">
            <v>PIERRE PRINSLOO</v>
          </cell>
          <cell r="N154">
            <v>45675</v>
          </cell>
          <cell r="O154">
            <v>45902</v>
          </cell>
          <cell r="P154" t="str">
            <v>Not started</v>
          </cell>
          <cell r="Q154" t="str">
            <v>{"gri":["306-5-b-iv_2020.2"]}</v>
          </cell>
          <cell r="R154" t="str">
            <v>Environmental</v>
          </cell>
          <cell r="S154"/>
          <cell r="T154"/>
          <cell r="U154"/>
          <cell r="V154"/>
          <cell r="W154" t="str">
            <v>Non-mineral waste</v>
          </cell>
          <cell r="X154" t="str">
            <v>{"PGM":[]}</v>
          </cell>
          <cell r="Y154" t="str">
            <v>CONNECTED</v>
          </cell>
          <cell r="Z154" t="str">
            <v>Data Collection (PGM) (2024)</v>
          </cell>
          <cell r="AA154" t="str">
            <v>Non-mineral waste (Connected Metrics)</v>
          </cell>
        </row>
        <row r="155">
          <cell r="A155" t="str">
            <v>M84BU_Anglo American Platinum Managed Operations</v>
          </cell>
          <cell r="B155" t="str">
            <v>M84</v>
          </cell>
          <cell r="C155" t="str">
            <v>BU_Anglo American Platinum Managed Operations</v>
          </cell>
          <cell r="D155">
            <v>2024</v>
          </cell>
          <cell r="E155" t="str">
            <v>Annual</v>
          </cell>
          <cell r="F155" t="str">
            <v>Non-Hazardous waste recycled (tonnes)</v>
          </cell>
          <cell r="G155"/>
          <cell r="H155" t="str">
            <v>NUMBER</v>
          </cell>
          <cell r="I155" t="str">
            <v>Metric tons (t)</v>
          </cell>
          <cell r="J155" t="str">
            <v>BU</v>
          </cell>
          <cell r="K155" t="str">
            <v>Anglo American Platinum Managed Operations</v>
          </cell>
          <cell r="L155" t="str">
            <v>DUSTIN VANHELSDINGEN</v>
          </cell>
          <cell r="M155" t="str">
            <v>PIERRE PRINSLOO</v>
          </cell>
          <cell r="N155">
            <v>45675</v>
          </cell>
          <cell r="O155">
            <v>45902</v>
          </cell>
          <cell r="P155" t="str">
            <v>Not started</v>
          </cell>
          <cell r="Q155" t="str">
            <v>{"gri":["306-5-b-iv_2020.2"]}</v>
          </cell>
          <cell r="R155" t="str">
            <v>Environmental</v>
          </cell>
          <cell r="S155"/>
          <cell r="T155"/>
          <cell r="U155"/>
          <cell r="V155"/>
          <cell r="W155" t="str">
            <v>Non-mineral waste</v>
          </cell>
          <cell r="X155" t="str">
            <v>{"PGM":[]}</v>
          </cell>
          <cell r="Y155" t="str">
            <v>CONNECTED</v>
          </cell>
          <cell r="Z155" t="str">
            <v>Data Collection (PGM) (2024)</v>
          </cell>
          <cell r="AA155" t="str">
            <v>Non-mineral waste (Connected Metrics)</v>
          </cell>
        </row>
        <row r="156">
          <cell r="A156" t="str">
            <v>M86BU_Anglo American Platinum Managed Operations</v>
          </cell>
          <cell r="B156" t="str">
            <v>M86</v>
          </cell>
          <cell r="C156" t="str">
            <v>BU_Anglo American Platinum Managed Operations</v>
          </cell>
          <cell r="D156">
            <v>2024</v>
          </cell>
          <cell r="E156" t="str">
            <v>Annual</v>
          </cell>
          <cell r="F156" t="str">
            <v>Non-Hazardous incinerated5</v>
          </cell>
          <cell r="G156"/>
          <cell r="H156" t="str">
            <v>NUMBER</v>
          </cell>
          <cell r="I156" t="str">
            <v>Metric tons (t)</v>
          </cell>
          <cell r="J156" t="str">
            <v>BU</v>
          </cell>
          <cell r="K156" t="str">
            <v>Anglo American Platinum Managed Operations</v>
          </cell>
          <cell r="L156" t="str">
            <v>DUSTIN VANHELSDINGEN</v>
          </cell>
          <cell r="M156" t="str">
            <v>PIERRE PRINSLOO</v>
          </cell>
          <cell r="N156">
            <v>45675</v>
          </cell>
          <cell r="O156">
            <v>45902</v>
          </cell>
          <cell r="P156" t="str">
            <v>Not started</v>
          </cell>
          <cell r="Q156" t="str">
            <v>{"gri":["306-5-b-ii_2020.2"]}</v>
          </cell>
          <cell r="R156" t="str">
            <v>Environmental</v>
          </cell>
          <cell r="S156"/>
          <cell r="T156"/>
          <cell r="U156"/>
          <cell r="V156"/>
          <cell r="W156" t="str">
            <v>Non-mineral waste</v>
          </cell>
          <cell r="X156" t="str">
            <v>{"PGM":[]}</v>
          </cell>
          <cell r="Y156" t="str">
            <v>CONNECTED</v>
          </cell>
          <cell r="Z156" t="str">
            <v>Data Collection (PGM) (2024)</v>
          </cell>
          <cell r="AA156" t="str">
            <v>Non-mineral waste (Connected Metrics)</v>
          </cell>
        </row>
        <row r="157">
          <cell r="A157" t="str">
            <v>M87BU_Anglo American Platinum Managed Operations</v>
          </cell>
          <cell r="B157" t="str">
            <v>M87</v>
          </cell>
          <cell r="C157" t="str">
            <v>BU_Anglo American Platinum Managed Operations</v>
          </cell>
          <cell r="D157">
            <v>2024</v>
          </cell>
          <cell r="E157" t="str">
            <v>Annual</v>
          </cell>
          <cell r="F157" t="str">
            <v>Non-hazardous waste to legal landfill (tonnes)</v>
          </cell>
          <cell r="G157"/>
          <cell r="H157" t="str">
            <v>NUMBER</v>
          </cell>
          <cell r="I157" t="str">
            <v>Metric tons (t)</v>
          </cell>
          <cell r="J157" t="str">
            <v>BU</v>
          </cell>
          <cell r="K157" t="str">
            <v>Anglo American Platinum Managed Operations</v>
          </cell>
          <cell r="L157" t="str">
            <v>DUSTIN VANHELSDINGEN</v>
          </cell>
          <cell r="M157" t="str">
            <v>PIERRE PRINSLOO</v>
          </cell>
          <cell r="N157">
            <v>45675</v>
          </cell>
          <cell r="O157">
            <v>45902</v>
          </cell>
          <cell r="P157" t="str">
            <v>Not started</v>
          </cell>
          <cell r="Q157" t="str">
            <v>{"gri":["306-5-c-iii_2020.2"]}</v>
          </cell>
          <cell r="R157" t="str">
            <v>Environmental</v>
          </cell>
          <cell r="S157"/>
          <cell r="T157"/>
          <cell r="U157"/>
          <cell r="V157"/>
          <cell r="W157" t="str">
            <v>Non-mineral waste</v>
          </cell>
          <cell r="X157" t="str">
            <v>{"PGM":[]}</v>
          </cell>
          <cell r="Y157" t="str">
            <v>CONNECTED</v>
          </cell>
          <cell r="Z157" t="str">
            <v>Data Collection (PGM) (2024)</v>
          </cell>
          <cell r="AA157" t="str">
            <v>Non-mineral waste (Connected Metrics)</v>
          </cell>
        </row>
        <row r="158">
          <cell r="A158" t="str">
            <v>M125BU_Anglo American Platinum Managed Operations</v>
          </cell>
          <cell r="B158" t="str">
            <v>M125</v>
          </cell>
          <cell r="C158" t="str">
            <v>BU_Anglo American Platinum Managed Operations</v>
          </cell>
          <cell r="D158">
            <v>2024</v>
          </cell>
          <cell r="E158" t="str">
            <v>Annual</v>
          </cell>
          <cell r="F158" t="str">
            <v>SLB GHG Metrics: Total Scope 1 &amp; 2</v>
          </cell>
          <cell r="G158"/>
          <cell r="H158" t="str">
            <v>NUMBER</v>
          </cell>
          <cell r="I158" t="str">
            <v>Million metric tons carbon dioxide equivalents (MtCO₂-e)</v>
          </cell>
          <cell r="J158" t="str">
            <v>BU</v>
          </cell>
          <cell r="K158" t="str">
            <v>Anglo American Platinum Managed Operations</v>
          </cell>
          <cell r="L158" t="str">
            <v>DEBBIE BAUER</v>
          </cell>
          <cell r="M158" t="str">
            <v>JACO VISSER</v>
          </cell>
          <cell r="N158">
            <v>45675</v>
          </cell>
          <cell r="O158">
            <v>45902</v>
          </cell>
          <cell r="P158" t="str">
            <v>Not started</v>
          </cell>
          <cell r="Q158" t="str">
            <v>{}</v>
          </cell>
          <cell r="R158" t="str">
            <v>Environmental</v>
          </cell>
          <cell r="S158"/>
          <cell r="T158"/>
          <cell r="U158"/>
          <cell r="V158"/>
          <cell r="W158" t="str">
            <v>SLB GHG Metrics</v>
          </cell>
          <cell r="X158" t="str">
            <v>{"PGM":[]}</v>
          </cell>
          <cell r="Y158" t="str">
            <v>CONNECTED</v>
          </cell>
          <cell r="Z158" t="str">
            <v>Data Collection (PGM) (2024)</v>
          </cell>
          <cell r="AA158" t="str">
            <v>SLB GHG Metrics (Manual Capture)</v>
          </cell>
        </row>
        <row r="159">
          <cell r="A159" t="str">
            <v>M126BU_Anglo American Platinum Managed Operations</v>
          </cell>
          <cell r="B159" t="str">
            <v>M126</v>
          </cell>
          <cell r="C159" t="str">
            <v>BU_Anglo American Platinum Managed Operations</v>
          </cell>
          <cell r="D159">
            <v>2024</v>
          </cell>
          <cell r="E159" t="str">
            <v>Annual</v>
          </cell>
          <cell r="F159" t="str">
            <v>SLB GHG Metrics: Scope 2</v>
          </cell>
          <cell r="G159"/>
          <cell r="H159" t="str">
            <v>NUMBER</v>
          </cell>
          <cell r="I159" t="str">
            <v>Million metric tons carbon dioxide equivalents (MtCO₂-e)</v>
          </cell>
          <cell r="J159" t="str">
            <v>BU</v>
          </cell>
          <cell r="K159" t="str">
            <v>Anglo American Platinum Managed Operations</v>
          </cell>
          <cell r="L159" t="str">
            <v>DEBBIE BAUER</v>
          </cell>
          <cell r="M159" t="str">
            <v>JACO VISSER</v>
          </cell>
          <cell r="N159">
            <v>45675</v>
          </cell>
          <cell r="O159">
            <v>45902</v>
          </cell>
          <cell r="P159" t="str">
            <v>Not started</v>
          </cell>
          <cell r="Q159" t="str">
            <v>{}</v>
          </cell>
          <cell r="R159" t="str">
            <v>Environmental</v>
          </cell>
          <cell r="S159"/>
          <cell r="T159"/>
          <cell r="U159"/>
          <cell r="V159"/>
          <cell r="W159" t="str">
            <v>SLB GHG Metrics</v>
          </cell>
          <cell r="X159" t="str">
            <v>{"PGM":[]}</v>
          </cell>
          <cell r="Y159" t="str">
            <v>CONNECTED</v>
          </cell>
          <cell r="Z159" t="str">
            <v>Data Collection (PGM) (2024)</v>
          </cell>
          <cell r="AA159" t="str">
            <v>SLB GHG Metrics (Manual Capture)</v>
          </cell>
        </row>
        <row r="160">
          <cell r="A160" t="str">
            <v>M124BU_Anglo American Platinum Managed Operations</v>
          </cell>
          <cell r="B160" t="str">
            <v>M124</v>
          </cell>
          <cell r="C160" t="str">
            <v>BU_Anglo American Platinum Managed Operations</v>
          </cell>
          <cell r="D160">
            <v>2024</v>
          </cell>
          <cell r="E160" t="str">
            <v>Annual</v>
          </cell>
          <cell r="F160" t="str">
            <v>SLB GHG Metrics: % reduction on 2016 base year</v>
          </cell>
          <cell r="G160"/>
          <cell r="H160" t="str">
            <v>PERCENT</v>
          </cell>
          <cell r="I160" t="str">
            <v>Percentage - percentage - (Percentage)</v>
          </cell>
          <cell r="J160" t="str">
            <v>BU</v>
          </cell>
          <cell r="K160" t="str">
            <v>Anglo American Platinum Managed Operations</v>
          </cell>
          <cell r="L160" t="str">
            <v>DEBBIE BAUER</v>
          </cell>
          <cell r="M160" t="str">
            <v>JACO VISSER</v>
          </cell>
          <cell r="N160">
            <v>45675</v>
          </cell>
          <cell r="O160">
            <v>45902</v>
          </cell>
          <cell r="P160" t="str">
            <v>Not started</v>
          </cell>
          <cell r="Q160" t="str">
            <v>{}</v>
          </cell>
          <cell r="R160" t="str">
            <v>Environmental</v>
          </cell>
          <cell r="S160"/>
          <cell r="T160"/>
          <cell r="U160"/>
          <cell r="V160"/>
          <cell r="W160" t="str">
            <v>SLB GHG Metrics</v>
          </cell>
          <cell r="X160" t="str">
            <v>{"PGM":[]}</v>
          </cell>
          <cell r="Y160" t="str">
            <v>CONNECTED</v>
          </cell>
          <cell r="Z160" t="str">
            <v>Data Collection (PGM) (2024)</v>
          </cell>
          <cell r="AA160" t="str">
            <v>SLB GHG Metrics (Manual Capture)</v>
          </cell>
        </row>
        <row r="161">
          <cell r="A161" t="str">
            <v>M127BU_Anglo American Platinum Managed Operations</v>
          </cell>
          <cell r="B161" t="str">
            <v>M127</v>
          </cell>
          <cell r="C161" t="str">
            <v>BU_Anglo American Platinum Managed Operations</v>
          </cell>
          <cell r="D161">
            <v>2024</v>
          </cell>
          <cell r="E161" t="str">
            <v>Annual</v>
          </cell>
          <cell r="F161" t="str">
            <v>SLB GHG Metrics: Scope 1</v>
          </cell>
          <cell r="G161"/>
          <cell r="H161" t="str">
            <v>NUMBER</v>
          </cell>
          <cell r="I161" t="str">
            <v>Million metric tons carbon dioxide equivalents (MtCO₂-e)</v>
          </cell>
          <cell r="J161" t="str">
            <v>BU</v>
          </cell>
          <cell r="K161" t="str">
            <v>Anglo American Platinum Managed Operations</v>
          </cell>
          <cell r="L161" t="str">
            <v>DEBBIE BAUER</v>
          </cell>
          <cell r="M161" t="str">
            <v>JACO VISSER</v>
          </cell>
          <cell r="N161">
            <v>45675</v>
          </cell>
          <cell r="O161">
            <v>45902</v>
          </cell>
          <cell r="P161" t="str">
            <v>Not started</v>
          </cell>
          <cell r="Q161" t="str">
            <v>{}</v>
          </cell>
          <cell r="R161" t="str">
            <v>Environmental</v>
          </cell>
          <cell r="S161"/>
          <cell r="T161"/>
          <cell r="U161"/>
          <cell r="V161"/>
          <cell r="W161" t="str">
            <v>SLB GHG Metrics</v>
          </cell>
          <cell r="X161" t="str">
            <v>{"PGM":[]}</v>
          </cell>
          <cell r="Y161" t="str">
            <v>CONNECTED</v>
          </cell>
          <cell r="Z161" t="str">
            <v>Data Collection (PGM) (2024)</v>
          </cell>
          <cell r="AA161" t="str">
            <v>SLB GHG Metrics (Manual Capture)</v>
          </cell>
        </row>
        <row r="162">
          <cell r="A162" t="str">
            <v>M136BU_Anglo American Platinum Managed Operations</v>
          </cell>
          <cell r="B162" t="str">
            <v>M136</v>
          </cell>
          <cell r="C162" t="str">
            <v>BU_Anglo American Platinum Managed Operations</v>
          </cell>
          <cell r="D162">
            <v>2024</v>
          </cell>
          <cell r="E162" t="str">
            <v>Annual</v>
          </cell>
          <cell r="F162" t="str">
            <v>Sources of Scope 3 emissions (Mt CO2e): Scope 3 emissions: Employee Commuting/Travel</v>
          </cell>
          <cell r="G162"/>
          <cell r="H162" t="str">
            <v>NUMBER</v>
          </cell>
          <cell r="I162" t="str">
            <v>Million metric tons carbon dioxide equivalents (MtCO₂-e)</v>
          </cell>
          <cell r="J162" t="str">
            <v>BU</v>
          </cell>
          <cell r="K162" t="str">
            <v>Anglo American Platinum Managed Operations</v>
          </cell>
          <cell r="L162" t="str">
            <v>DEBBIE BAUER</v>
          </cell>
          <cell r="M162" t="str">
            <v>JACO VISSER</v>
          </cell>
          <cell r="N162">
            <v>45675</v>
          </cell>
          <cell r="O162">
            <v>45902</v>
          </cell>
          <cell r="P162" t="str">
            <v>Not started</v>
          </cell>
          <cell r="Q162" t="str">
            <v>{"gri":["305-3_2016.2"]}</v>
          </cell>
          <cell r="R162" t="str">
            <v>Environmental</v>
          </cell>
          <cell r="S162"/>
          <cell r="T162"/>
          <cell r="U162"/>
          <cell r="V162"/>
          <cell r="W162" t="str">
            <v>Source of Scope 3 Emmissions</v>
          </cell>
          <cell r="X162" t="str">
            <v>{"PGM":[]}</v>
          </cell>
          <cell r="Y162" t="str">
            <v>CONNECTED</v>
          </cell>
          <cell r="Z162" t="str">
            <v>Data Collection (PGM) (2024)</v>
          </cell>
          <cell r="AA162" t="str">
            <v>Source of Scope 3 Emmissions (Manual Capture)</v>
          </cell>
        </row>
        <row r="163">
          <cell r="A163" t="str">
            <v>M128BU_Anglo American Platinum Managed Operations</v>
          </cell>
          <cell r="B163" t="str">
            <v>M128</v>
          </cell>
          <cell r="C163" t="str">
            <v>BU_Anglo American Platinum Managed Operations</v>
          </cell>
          <cell r="D163">
            <v>2024</v>
          </cell>
          <cell r="E163" t="str">
            <v>Annual</v>
          </cell>
          <cell r="F163" t="str">
            <v>Sources of Scope 3 emissions (Mt CO2e): Scope 3 emissions: Total Scope 3</v>
          </cell>
          <cell r="G163"/>
          <cell r="H163" t="str">
            <v>NUMBER</v>
          </cell>
          <cell r="I163" t="str">
            <v>Million metric tons carbon dioxide equivalents (MtCO₂-e)</v>
          </cell>
          <cell r="J163" t="str">
            <v>BU</v>
          </cell>
          <cell r="K163" t="str">
            <v>Anglo American Platinum Managed Operations</v>
          </cell>
          <cell r="L163" t="str">
            <v>DEBBIE BAUER</v>
          </cell>
          <cell r="M163" t="str">
            <v>JACO VISSER</v>
          </cell>
          <cell r="N163">
            <v>45675</v>
          </cell>
          <cell r="O163">
            <v>45902</v>
          </cell>
          <cell r="P163" t="str">
            <v>Not started</v>
          </cell>
          <cell r="Q163" t="str">
            <v>{"gri":["305-3_2016.2"]}</v>
          </cell>
          <cell r="R163" t="str">
            <v>Environmental</v>
          </cell>
          <cell r="S163"/>
          <cell r="T163"/>
          <cell r="U163"/>
          <cell r="V163"/>
          <cell r="W163" t="str">
            <v>Source of Scope 3 Emmissions</v>
          </cell>
          <cell r="X163" t="str">
            <v>{"PGM":[]}</v>
          </cell>
          <cell r="Y163" t="str">
            <v>CONNECTED</v>
          </cell>
          <cell r="Z163" t="str">
            <v>Data Collection (PGM) (2024)</v>
          </cell>
          <cell r="AA163" t="str">
            <v>Source of Scope 3 Emmissions (Manual Capture)</v>
          </cell>
        </row>
        <row r="164">
          <cell r="A164" t="str">
            <v>M142BU_Anglo American Platinum Managed Operations</v>
          </cell>
          <cell r="B164" t="str">
            <v>M142</v>
          </cell>
          <cell r="C164" t="str">
            <v>BU_Anglo American Platinum Managed Operations</v>
          </cell>
          <cell r="D164">
            <v>2024</v>
          </cell>
          <cell r="E164" t="str">
            <v>Annual</v>
          </cell>
          <cell r="F164" t="str">
            <v>Sources of Scope 3 emissions (Mt CO2e): Scope 3 emissions: Purchased goods and services</v>
          </cell>
          <cell r="G164"/>
          <cell r="H164" t="str">
            <v>NUMBER</v>
          </cell>
          <cell r="I164" t="str">
            <v>Million metric tons carbon dioxide equivalents (MtCO₂-e)</v>
          </cell>
          <cell r="J164" t="str">
            <v>BU</v>
          </cell>
          <cell r="K164" t="str">
            <v>Anglo American Platinum Managed Operations</v>
          </cell>
          <cell r="L164" t="str">
            <v>DEBBIE BAUER</v>
          </cell>
          <cell r="M164" t="str">
            <v>JACO VISSER</v>
          </cell>
          <cell r="N164">
            <v>45675</v>
          </cell>
          <cell r="O164">
            <v>45902</v>
          </cell>
          <cell r="P164" t="str">
            <v>Not started</v>
          </cell>
          <cell r="Q164" t="str">
            <v>{"gri":["305-3_2016.2"]}</v>
          </cell>
          <cell r="R164" t="str">
            <v>Environmental</v>
          </cell>
          <cell r="S164"/>
          <cell r="T164"/>
          <cell r="U164"/>
          <cell r="V164"/>
          <cell r="W164" t="str">
            <v>Source of Scope 3 Emmissions</v>
          </cell>
          <cell r="X164" t="str">
            <v>{"PGM":[]}</v>
          </cell>
          <cell r="Y164" t="str">
            <v>CONNECTED</v>
          </cell>
          <cell r="Z164" t="str">
            <v>Data Collection (PGM) (2024)</v>
          </cell>
          <cell r="AA164" t="str">
            <v>Source of Scope 3 Emmissions (Manual Capture)</v>
          </cell>
        </row>
        <row r="165">
          <cell r="A165" t="str">
            <v>M140BU_Anglo American Platinum Managed Operations</v>
          </cell>
          <cell r="B165" t="str">
            <v>M140</v>
          </cell>
          <cell r="C165" t="str">
            <v>BU_Anglo American Platinum Managed Operations</v>
          </cell>
          <cell r="D165">
            <v>2024</v>
          </cell>
          <cell r="E165" t="str">
            <v>Annual</v>
          </cell>
          <cell r="F165" t="str">
            <v>Sources of Scope 3 emissions (Mt CO2e): Scope 3 emissions: Fuel and energy related activities (notincluded in Scope 1 or 2)</v>
          </cell>
          <cell r="G165"/>
          <cell r="H165" t="str">
            <v>NUMBER</v>
          </cell>
          <cell r="I165" t="str">
            <v>Million metric tons carbon dioxide equivalents (MtCO₂-e)</v>
          </cell>
          <cell r="J165" t="str">
            <v>BU</v>
          </cell>
          <cell r="K165" t="str">
            <v>Anglo American Platinum Managed Operations</v>
          </cell>
          <cell r="L165" t="str">
            <v>DEBBIE BAUER</v>
          </cell>
          <cell r="M165" t="str">
            <v>JACO VISSER</v>
          </cell>
          <cell r="N165">
            <v>45675</v>
          </cell>
          <cell r="O165">
            <v>45902</v>
          </cell>
          <cell r="P165" t="str">
            <v>Not started</v>
          </cell>
          <cell r="Q165" t="str">
            <v>{"gri":["305-3_2016.2"]}</v>
          </cell>
          <cell r="R165" t="str">
            <v>Environmental</v>
          </cell>
          <cell r="S165"/>
          <cell r="T165"/>
          <cell r="U165"/>
          <cell r="V165"/>
          <cell r="W165" t="str">
            <v>Source of Scope 3 Emmissions</v>
          </cell>
          <cell r="X165" t="str">
            <v>{"PGM":[]}</v>
          </cell>
          <cell r="Y165" t="str">
            <v>CONNECTED</v>
          </cell>
          <cell r="Z165" t="str">
            <v>Data Collection (PGM) (2024)</v>
          </cell>
          <cell r="AA165" t="str">
            <v>Source of Scope 3 Emmissions (Manual Capture)</v>
          </cell>
        </row>
        <row r="166">
          <cell r="A166" t="str">
            <v>M132BU_Anglo American Platinum Managed Operations</v>
          </cell>
          <cell r="B166" t="str">
            <v>M132</v>
          </cell>
          <cell r="C166" t="str">
            <v>BU_Anglo American Platinum Managed Operations</v>
          </cell>
          <cell r="D166">
            <v>2024</v>
          </cell>
          <cell r="E166" t="str">
            <v>Annual</v>
          </cell>
          <cell r="F166" t="str">
            <v>Sources of Scope 3 emissions (Mt CO2e): Scope 3 emissions: End-of-life treatment of sold products</v>
          </cell>
          <cell r="G166"/>
          <cell r="H166" t="str">
            <v>NUMBER</v>
          </cell>
          <cell r="I166" t="str">
            <v>Million metric tons carbon dioxide equivalents (MtCO₂-e)</v>
          </cell>
          <cell r="J166" t="str">
            <v>BU</v>
          </cell>
          <cell r="K166" t="str">
            <v>Anglo American Platinum Managed Operations</v>
          </cell>
          <cell r="L166" t="str">
            <v>DEBBIE BAUER</v>
          </cell>
          <cell r="M166" t="str">
            <v>JACO VISSER</v>
          </cell>
          <cell r="N166">
            <v>45675</v>
          </cell>
          <cell r="O166">
            <v>45902</v>
          </cell>
          <cell r="P166" t="str">
            <v>Not started</v>
          </cell>
          <cell r="Q166" t="str">
            <v>{"gri":["305-3_2016.2"]}</v>
          </cell>
          <cell r="R166" t="str">
            <v>Environmental</v>
          </cell>
          <cell r="S166"/>
          <cell r="T166"/>
          <cell r="U166"/>
          <cell r="V166"/>
          <cell r="W166" t="str">
            <v>Source of Scope 3 Emmissions</v>
          </cell>
          <cell r="X166" t="str">
            <v>{"PGM":[]}</v>
          </cell>
          <cell r="Y166" t="str">
            <v>CONNECTED</v>
          </cell>
          <cell r="Z166" t="str">
            <v>Data Collection (PGM) (2024)</v>
          </cell>
          <cell r="AA166" t="str">
            <v>Source of Scope 3 Emmissions (Manual Capture)</v>
          </cell>
        </row>
        <row r="167">
          <cell r="A167" t="str">
            <v>M129BU_Anglo American Platinum Managed Operations</v>
          </cell>
          <cell r="B167" t="str">
            <v>M129</v>
          </cell>
          <cell r="C167" t="str">
            <v>BU_Anglo American Platinum Managed Operations</v>
          </cell>
          <cell r="D167">
            <v>2024</v>
          </cell>
          <cell r="E167" t="str">
            <v>Annual</v>
          </cell>
          <cell r="F167" t="str">
            <v>Sources of Scope 3 emissions (Mt CO2e): Scope 3 emissions: Investments</v>
          </cell>
          <cell r="G167"/>
          <cell r="H167" t="str">
            <v>NUMBER</v>
          </cell>
          <cell r="I167" t="str">
            <v>Million metric tons carbon dioxide equivalents (MtCO₂-e)</v>
          </cell>
          <cell r="J167" t="str">
            <v>BU</v>
          </cell>
          <cell r="K167" t="str">
            <v>Anglo American Platinum Managed Operations</v>
          </cell>
          <cell r="L167" t="str">
            <v>DEBBIE BAUER</v>
          </cell>
          <cell r="M167" t="str">
            <v>JACO VISSER</v>
          </cell>
          <cell r="N167">
            <v>45675</v>
          </cell>
          <cell r="O167">
            <v>45902</v>
          </cell>
          <cell r="P167" t="str">
            <v>Not started</v>
          </cell>
          <cell r="Q167" t="str">
            <v>{"gri":["305-3_2016.2"]}</v>
          </cell>
          <cell r="R167" t="str">
            <v>Environmental</v>
          </cell>
          <cell r="S167"/>
          <cell r="T167"/>
          <cell r="U167"/>
          <cell r="V167"/>
          <cell r="W167" t="str">
            <v>Source of Scope 3 Emmissions</v>
          </cell>
          <cell r="X167" t="str">
            <v>{"PGM":[]}</v>
          </cell>
          <cell r="Y167" t="str">
            <v>CONNECTED</v>
          </cell>
          <cell r="Z167" t="str">
            <v>Data Collection (PGM) (2024)</v>
          </cell>
          <cell r="AA167" t="str">
            <v>Source of Scope 3 Emmissions (Manual Capture)</v>
          </cell>
        </row>
        <row r="168">
          <cell r="A168" t="str">
            <v>M135BU_Anglo American Platinum Managed Operations</v>
          </cell>
          <cell r="B168" t="str">
            <v>M135</v>
          </cell>
          <cell r="C168" t="str">
            <v>BU_Anglo American Platinum Managed Operations</v>
          </cell>
          <cell r="D168">
            <v>2024</v>
          </cell>
          <cell r="E168" t="str">
            <v>Annual</v>
          </cell>
          <cell r="F168" t="str">
            <v>Sources of Scope 3 emissions (Mt CO2e): Scope 3 emissions: Upstream leased assets</v>
          </cell>
          <cell r="G168"/>
          <cell r="H168" t="str">
            <v>NUMBER</v>
          </cell>
          <cell r="I168" t="str">
            <v>Million metric tons carbon dioxide equivalents (MtCO₂-e)</v>
          </cell>
          <cell r="J168" t="str">
            <v>BU</v>
          </cell>
          <cell r="K168" t="str">
            <v>Anglo American Platinum Managed Operations</v>
          </cell>
          <cell r="L168" t="str">
            <v>DEBBIE BAUER</v>
          </cell>
          <cell r="M168" t="str">
            <v>JACO VISSER</v>
          </cell>
          <cell r="N168">
            <v>45675</v>
          </cell>
          <cell r="O168">
            <v>45902</v>
          </cell>
          <cell r="P168" t="str">
            <v>Not started</v>
          </cell>
          <cell r="Q168" t="str">
            <v>{"gri":["305-3_2016.2"]}</v>
          </cell>
          <cell r="R168" t="str">
            <v>Environmental</v>
          </cell>
          <cell r="S168"/>
          <cell r="T168"/>
          <cell r="U168"/>
          <cell r="V168"/>
          <cell r="W168" t="str">
            <v>Source of Scope 3 Emmissions</v>
          </cell>
          <cell r="X168" t="str">
            <v>{"PGM":[]}</v>
          </cell>
          <cell r="Y168" t="str">
            <v>CONNECTED</v>
          </cell>
          <cell r="Z168" t="str">
            <v>Data Collection (PGM) (2024)</v>
          </cell>
          <cell r="AA168" t="str">
            <v>Source of Scope 3 Emmissions (Manual Capture)</v>
          </cell>
        </row>
        <row r="169">
          <cell r="A169" t="str">
            <v>M133BU_Anglo American Platinum Managed Operations</v>
          </cell>
          <cell r="B169" t="str">
            <v>M133</v>
          </cell>
          <cell r="C169" t="str">
            <v>BU_Anglo American Platinum Managed Operations</v>
          </cell>
          <cell r="D169">
            <v>2024</v>
          </cell>
          <cell r="E169" t="str">
            <v>Annual</v>
          </cell>
          <cell r="F169" t="str">
            <v>Sources of Scope 3 emissions (Mt CO2e): Scope 3 emissions: Use of sold products</v>
          </cell>
          <cell r="G169"/>
          <cell r="H169" t="str">
            <v>NUMBER</v>
          </cell>
          <cell r="I169" t="str">
            <v>Million metric tons carbon dioxide equivalents (MtCO₂-e)</v>
          </cell>
          <cell r="J169" t="str">
            <v>BU</v>
          </cell>
          <cell r="K169" t="str">
            <v>Anglo American Platinum Managed Operations</v>
          </cell>
          <cell r="L169" t="str">
            <v>DEBBIE BAUER</v>
          </cell>
          <cell r="M169" t="str">
            <v>JACO VISSER</v>
          </cell>
          <cell r="N169">
            <v>45675</v>
          </cell>
          <cell r="O169">
            <v>45902</v>
          </cell>
          <cell r="P169" t="str">
            <v>Not started</v>
          </cell>
          <cell r="Q169" t="str">
            <v>{"gri":["305-3_2016.2"]}</v>
          </cell>
          <cell r="R169" t="str">
            <v>Environmental</v>
          </cell>
          <cell r="S169"/>
          <cell r="T169"/>
          <cell r="U169"/>
          <cell r="V169"/>
          <cell r="W169" t="str">
            <v>Source of Scope 3 Emmissions</v>
          </cell>
          <cell r="X169" t="str">
            <v>{"PGM":[]}</v>
          </cell>
          <cell r="Y169" t="str">
            <v>CONNECTED</v>
          </cell>
          <cell r="Z169" t="str">
            <v>Data Collection (PGM) (2024)</v>
          </cell>
          <cell r="AA169" t="str">
            <v>Source of Scope 3 Emmissions (Manual Capture)</v>
          </cell>
        </row>
        <row r="170">
          <cell r="A170" t="str">
            <v>M131BU_Anglo American Platinum Managed Operations</v>
          </cell>
          <cell r="B170" t="str">
            <v>M131</v>
          </cell>
          <cell r="C170" t="str">
            <v>BU_Anglo American Platinum Managed Operations</v>
          </cell>
          <cell r="D170">
            <v>2024</v>
          </cell>
          <cell r="E170" t="str">
            <v>Annual</v>
          </cell>
          <cell r="F170" t="str">
            <v>Sources of Scope 3 emissions (Mt CO2e): Scope 3 emissions: Downstream leased assets</v>
          </cell>
          <cell r="G170"/>
          <cell r="H170" t="str">
            <v>NUMBER</v>
          </cell>
          <cell r="I170" t="str">
            <v>Million metric tons carbon dioxide equivalents (MtCO₂-e)</v>
          </cell>
          <cell r="J170" t="str">
            <v>BU</v>
          </cell>
          <cell r="K170" t="str">
            <v>Anglo American Platinum Managed Operations</v>
          </cell>
          <cell r="L170" t="str">
            <v>DEBBIE BAUER</v>
          </cell>
          <cell r="M170" t="str">
            <v>JACO VISSER</v>
          </cell>
          <cell r="N170">
            <v>45675</v>
          </cell>
          <cell r="O170">
            <v>45902</v>
          </cell>
          <cell r="P170" t="str">
            <v>Not started</v>
          </cell>
          <cell r="Q170" t="str">
            <v>{"gri":["305-3_2016.2"]}</v>
          </cell>
          <cell r="R170" t="str">
            <v>Environmental</v>
          </cell>
          <cell r="S170"/>
          <cell r="T170"/>
          <cell r="U170"/>
          <cell r="V170"/>
          <cell r="W170" t="str">
            <v>Source of Scope 3 Emmissions</v>
          </cell>
          <cell r="X170" t="str">
            <v>{"PGM":[]}</v>
          </cell>
          <cell r="Y170" t="str">
            <v>CONNECTED</v>
          </cell>
          <cell r="Z170" t="str">
            <v>Data Collection (PGM) (2024)</v>
          </cell>
          <cell r="AA170" t="str">
            <v>Source of Scope 3 Emmissions (Manual Capture)</v>
          </cell>
        </row>
        <row r="171">
          <cell r="A171" t="str">
            <v>M130BU_Anglo American Platinum Managed Operations</v>
          </cell>
          <cell r="B171" t="str">
            <v>M130</v>
          </cell>
          <cell r="C171" t="str">
            <v>BU_Anglo American Platinum Managed Operations</v>
          </cell>
          <cell r="D171">
            <v>2024</v>
          </cell>
          <cell r="E171" t="str">
            <v>Annual</v>
          </cell>
          <cell r="F171" t="str">
            <v>Sources of Scope 3 emissions (Mt CO2e): Scope 3 emissions: Franchises</v>
          </cell>
          <cell r="G171"/>
          <cell r="H171" t="str">
            <v>NUMBER</v>
          </cell>
          <cell r="I171" t="str">
            <v>Million metric tons carbon dioxide equivalents (MtCO₂-e)</v>
          </cell>
          <cell r="J171" t="str">
            <v>BU</v>
          </cell>
          <cell r="K171" t="str">
            <v>Anglo American Platinum Managed Operations</v>
          </cell>
          <cell r="L171" t="str">
            <v>JACO VISSER</v>
          </cell>
          <cell r="M171" t="str">
            <v>JACO VISSER</v>
          </cell>
          <cell r="N171">
            <v>45675</v>
          </cell>
          <cell r="O171">
            <v>45902</v>
          </cell>
          <cell r="P171" t="str">
            <v>Not started</v>
          </cell>
          <cell r="Q171" t="str">
            <v>{"gri":["305-3_2016.2"]}</v>
          </cell>
          <cell r="R171" t="str">
            <v>Environmental</v>
          </cell>
          <cell r="S171"/>
          <cell r="T171"/>
          <cell r="U171"/>
          <cell r="V171"/>
          <cell r="W171" t="str">
            <v>Source of Scope 3 Emmissions</v>
          </cell>
          <cell r="X171" t="str">
            <v>{"PGM":[]}</v>
          </cell>
          <cell r="Y171" t="str">
            <v>CONNECTED</v>
          </cell>
          <cell r="Z171" t="str">
            <v>Data Collection (PGM) (2024)</v>
          </cell>
          <cell r="AA171" t="str">
            <v>Source of Scope 3 Emmissions (Manual Capture)</v>
          </cell>
        </row>
        <row r="172">
          <cell r="A172" t="str">
            <v>M138BU_Anglo American Platinum Managed Operations</v>
          </cell>
          <cell r="B172" t="str">
            <v>M138</v>
          </cell>
          <cell r="C172" t="str">
            <v>BU_Anglo American Platinum Managed Operations</v>
          </cell>
          <cell r="D172">
            <v>2024</v>
          </cell>
          <cell r="E172" t="str">
            <v>Annual</v>
          </cell>
          <cell r="F172" t="str">
            <v>Sources of Scope 3 emissions (Mt CO2e): Scope 3 emissions: Waste generated in operations</v>
          </cell>
          <cell r="G172"/>
          <cell r="H172" t="str">
            <v>NUMBER</v>
          </cell>
          <cell r="I172" t="str">
            <v>Million metric tons carbon dioxide equivalents (MtCO₂-e)</v>
          </cell>
          <cell r="J172" t="str">
            <v>BU</v>
          </cell>
          <cell r="K172" t="str">
            <v>Anglo American Platinum Managed Operations</v>
          </cell>
          <cell r="L172" t="str">
            <v>DEBBIE BAUER</v>
          </cell>
          <cell r="M172" t="str">
            <v>JACO VISSER</v>
          </cell>
          <cell r="N172">
            <v>45675</v>
          </cell>
          <cell r="O172">
            <v>45902</v>
          </cell>
          <cell r="P172" t="str">
            <v>Not started</v>
          </cell>
          <cell r="Q172" t="str">
            <v>{"gri":["305-3_2016.2"]}</v>
          </cell>
          <cell r="R172" t="str">
            <v>Environmental</v>
          </cell>
          <cell r="S172"/>
          <cell r="T172"/>
          <cell r="U172"/>
          <cell r="V172"/>
          <cell r="W172" t="str">
            <v>Source of Scope 3 Emmissions</v>
          </cell>
          <cell r="X172" t="str">
            <v>{"PGM":[]}</v>
          </cell>
          <cell r="Y172" t="str">
            <v>CONNECTED</v>
          </cell>
          <cell r="Z172" t="str">
            <v>Data Collection (PGM) (2024)</v>
          </cell>
          <cell r="AA172" t="str">
            <v>Source of Scope 3 Emmissions (Manual Capture)</v>
          </cell>
        </row>
        <row r="173">
          <cell r="A173" t="str">
            <v>M134BU_Anglo American Platinum Managed Operations</v>
          </cell>
          <cell r="B173" t="str">
            <v>M134</v>
          </cell>
          <cell r="C173" t="str">
            <v>BU_Anglo American Platinum Managed Operations</v>
          </cell>
          <cell r="D173">
            <v>2024</v>
          </cell>
          <cell r="E173" t="str">
            <v>Annual</v>
          </cell>
          <cell r="F173" t="str">
            <v>Sources of Scope 3 emissions (Mt CO2e): Scope 3 emissions: Processing of sold products</v>
          </cell>
          <cell r="G173"/>
          <cell r="H173" t="str">
            <v>NUMBER</v>
          </cell>
          <cell r="I173" t="str">
            <v>Million metric tons carbon dioxide equivalents (MtCO₂-e)</v>
          </cell>
          <cell r="J173" t="str">
            <v>BU</v>
          </cell>
          <cell r="K173" t="str">
            <v>Anglo American Platinum Managed Operations</v>
          </cell>
          <cell r="L173" t="str">
            <v>DEBBIE BAUER</v>
          </cell>
          <cell r="M173" t="str">
            <v>JACO VISSER</v>
          </cell>
          <cell r="N173">
            <v>45675</v>
          </cell>
          <cell r="O173">
            <v>45902</v>
          </cell>
          <cell r="P173" t="str">
            <v>Not started</v>
          </cell>
          <cell r="Q173" t="str">
            <v>{"gri":["305-3_2016.2"]}</v>
          </cell>
          <cell r="R173" t="str">
            <v>Environmental</v>
          </cell>
          <cell r="S173"/>
          <cell r="T173"/>
          <cell r="U173"/>
          <cell r="V173"/>
          <cell r="W173" t="str">
            <v>Source of Scope 3 Emmissions</v>
          </cell>
          <cell r="X173" t="str">
            <v>{"PGM":[]}</v>
          </cell>
          <cell r="Y173" t="str">
            <v>CONNECTED</v>
          </cell>
          <cell r="Z173" t="str">
            <v>Data Collection (PGM) (2024)</v>
          </cell>
          <cell r="AA173" t="str">
            <v>Source of Scope 3 Emmissions (Manual Capture)</v>
          </cell>
        </row>
        <row r="174">
          <cell r="A174" t="str">
            <v>M141BU_Anglo American Platinum Managed Operations</v>
          </cell>
          <cell r="B174" t="str">
            <v>M141</v>
          </cell>
          <cell r="C174" t="str">
            <v>BU_Anglo American Platinum Managed Operations</v>
          </cell>
          <cell r="D174">
            <v>2024</v>
          </cell>
          <cell r="E174" t="str">
            <v>Annual</v>
          </cell>
          <cell r="F174" t="str">
            <v>Sources of Scope 3 emissions (Mt CO2e): Scope 3 emissions: Capital goods</v>
          </cell>
          <cell r="G174"/>
          <cell r="H174" t="str">
            <v>NUMBER</v>
          </cell>
          <cell r="I174" t="str">
            <v>Million metric tons carbon dioxide equivalents (MtCO₂-e)</v>
          </cell>
          <cell r="J174" t="str">
            <v>BU</v>
          </cell>
          <cell r="K174" t="str">
            <v>Anglo American Platinum Managed Operations</v>
          </cell>
          <cell r="L174" t="str">
            <v>DEBBIE BAUER</v>
          </cell>
          <cell r="M174" t="str">
            <v>JACO VISSER</v>
          </cell>
          <cell r="N174">
            <v>45675</v>
          </cell>
          <cell r="O174">
            <v>45902</v>
          </cell>
          <cell r="P174" t="str">
            <v>Not started</v>
          </cell>
          <cell r="Q174" t="str">
            <v>{"gri":["305-3_2016.2"]}</v>
          </cell>
          <cell r="R174" t="str">
            <v>Environmental</v>
          </cell>
          <cell r="S174"/>
          <cell r="T174"/>
          <cell r="U174"/>
          <cell r="V174"/>
          <cell r="W174" t="str">
            <v>Source of Scope 3 Emmissions</v>
          </cell>
          <cell r="X174" t="str">
            <v>{"PGM":[]}</v>
          </cell>
          <cell r="Y174" t="str">
            <v>CONNECTED</v>
          </cell>
          <cell r="Z174" t="str">
            <v>Data Collection (PGM) (2024)</v>
          </cell>
          <cell r="AA174" t="str">
            <v>Source of Scope 3 Emmissions (Manual Capture)</v>
          </cell>
        </row>
        <row r="175">
          <cell r="A175" t="str">
            <v>M137BU_Anglo American Platinum Managed Operations</v>
          </cell>
          <cell r="B175" t="str">
            <v>M137</v>
          </cell>
          <cell r="C175" t="str">
            <v>BU_Anglo American Platinum Managed Operations</v>
          </cell>
          <cell r="D175">
            <v>2024</v>
          </cell>
          <cell r="E175" t="str">
            <v>Annual</v>
          </cell>
          <cell r="F175" t="str">
            <v>Sources of Scope 3 emissions (Mt CO2e): Scope 3 emissions: Business travel</v>
          </cell>
          <cell r="G175"/>
          <cell r="H175" t="str">
            <v>NUMBER</v>
          </cell>
          <cell r="I175" t="str">
            <v>Million metric tons carbon dioxide equivalents (MtCO₂-e)</v>
          </cell>
          <cell r="J175" t="str">
            <v>BU</v>
          </cell>
          <cell r="K175" t="str">
            <v>Anglo American Platinum Managed Operations</v>
          </cell>
          <cell r="L175" t="str">
            <v>JACO VISSER</v>
          </cell>
          <cell r="M175" t="str">
            <v>JACO VISSER</v>
          </cell>
          <cell r="N175">
            <v>45675</v>
          </cell>
          <cell r="O175">
            <v>45902</v>
          </cell>
          <cell r="P175" t="str">
            <v>Not started</v>
          </cell>
          <cell r="Q175" t="str">
            <v>{"gri":["305-3_2016.2"]}</v>
          </cell>
          <cell r="R175" t="str">
            <v>Environmental</v>
          </cell>
          <cell r="S175"/>
          <cell r="T175"/>
          <cell r="U175"/>
          <cell r="V175"/>
          <cell r="W175" t="str">
            <v>Source of Scope 3 Emmissions</v>
          </cell>
          <cell r="X175" t="str">
            <v>{"PGM":[]}</v>
          </cell>
          <cell r="Y175" t="str">
            <v>CONNECTED</v>
          </cell>
          <cell r="Z175" t="str">
            <v>Data Collection (PGM) (2024)</v>
          </cell>
          <cell r="AA175" t="str">
            <v>Source of Scope 3 Emmissions (Manual Capture)</v>
          </cell>
        </row>
        <row r="176">
          <cell r="A176" t="str">
            <v>M139BU_Anglo American Platinum Managed Operations</v>
          </cell>
          <cell r="B176" t="str">
            <v>M139</v>
          </cell>
          <cell r="C176" t="str">
            <v>BU_Anglo American Platinum Managed Operations</v>
          </cell>
          <cell r="D176">
            <v>2024</v>
          </cell>
          <cell r="E176" t="str">
            <v>Annual</v>
          </cell>
          <cell r="F176" t="str">
            <v>Sources of Scope 3 emissions (Mt CO2e): Scope 3 emissions: Up/Downstream transport and distribution</v>
          </cell>
          <cell r="G176"/>
          <cell r="H176" t="str">
            <v>NUMBER</v>
          </cell>
          <cell r="I176" t="str">
            <v>Million metric tons carbon dioxide equivalents (MtCO₂-e)</v>
          </cell>
          <cell r="J176" t="str">
            <v>BU</v>
          </cell>
          <cell r="K176" t="str">
            <v>Anglo American Platinum Managed Operations</v>
          </cell>
          <cell r="L176" t="str">
            <v>DEBBIE BAUER</v>
          </cell>
          <cell r="M176" t="str">
            <v>JACO VISSER</v>
          </cell>
          <cell r="N176">
            <v>45675</v>
          </cell>
          <cell r="O176">
            <v>45902</v>
          </cell>
          <cell r="P176" t="str">
            <v>Not started</v>
          </cell>
          <cell r="Q176" t="str">
            <v>{"gri":["305-3_2016.2"]}</v>
          </cell>
          <cell r="R176" t="str">
            <v>Environmental</v>
          </cell>
          <cell r="S176"/>
          <cell r="T176"/>
          <cell r="U176"/>
          <cell r="V176"/>
          <cell r="W176" t="str">
            <v>Source of Scope 3 Emmissions</v>
          </cell>
          <cell r="X176" t="str">
            <v>{"PGM":[]}</v>
          </cell>
          <cell r="Y176" t="str">
            <v>CONNECTED</v>
          </cell>
          <cell r="Z176" t="str">
            <v>Data Collection (PGM) (2024)</v>
          </cell>
          <cell r="AA176" t="str">
            <v>Source of Scope 3 Emmissions (Manual Capture)</v>
          </cell>
        </row>
        <row r="177">
          <cell r="A177" t="str">
            <v>M647BU_Anglo American Platinum Managed Operations</v>
          </cell>
          <cell r="B177" t="str">
            <v>M647</v>
          </cell>
          <cell r="C177" t="str">
            <v>BU_Anglo American Platinum Managed Operations</v>
          </cell>
          <cell r="D177">
            <v>2024</v>
          </cell>
          <cell r="E177" t="str">
            <v>Annual</v>
          </cell>
          <cell r="F177" t="str">
            <v>Board diversity: Board members more than 50 years of age (%)</v>
          </cell>
          <cell r="G177"/>
          <cell r="H177" t="str">
            <v>NUMBER</v>
          </cell>
          <cell r="I177"/>
          <cell r="J177" t="str">
            <v>BU</v>
          </cell>
          <cell r="K177" t="str">
            <v>Anglo American Platinum Managed Operations</v>
          </cell>
          <cell r="L177" t="str">
            <v>JULIA SWANEPOEL</v>
          </cell>
          <cell r="M177" t="str">
            <v>JULIA SWANEPOEL</v>
          </cell>
          <cell r="N177">
            <v>45675</v>
          </cell>
          <cell r="O177">
            <v>45902</v>
          </cell>
          <cell r="P177" t="str">
            <v>Not started</v>
          </cell>
          <cell r="Q177" t="str">
            <v>{"gri":["2-9-c_2021"]}</v>
          </cell>
          <cell r="R177" t="str">
            <v>Governance</v>
          </cell>
          <cell r="S177"/>
          <cell r="T177"/>
          <cell r="U177"/>
          <cell r="V177"/>
          <cell r="W177" t="str">
            <v>Board Composition</v>
          </cell>
          <cell r="X177" t="str">
            <v>{"PGM":[]}</v>
          </cell>
          <cell r="Y177" t="str">
            <v>CONNECTED</v>
          </cell>
          <cell r="Z177" t="str">
            <v>Data Collection (PGM) (2024)</v>
          </cell>
          <cell r="AA177" t="str">
            <v>Board Composition (Manual Capture)</v>
          </cell>
        </row>
        <row r="178">
          <cell r="A178" t="str">
            <v>M643BU_Anglo American Platinum Managed Operations</v>
          </cell>
          <cell r="B178" t="str">
            <v>M643</v>
          </cell>
          <cell r="C178" t="str">
            <v>BU_Anglo American Platinum Managed Operations</v>
          </cell>
          <cell r="D178">
            <v>2024</v>
          </cell>
          <cell r="E178" t="str">
            <v>Annual</v>
          </cell>
          <cell r="F178" t="str">
            <v>Board diversity: Board members between 30-50 years of age (#)</v>
          </cell>
          <cell r="G178"/>
          <cell r="H178" t="str">
            <v>NUMBER</v>
          </cell>
          <cell r="I178"/>
          <cell r="J178" t="str">
            <v>BU</v>
          </cell>
          <cell r="K178" t="str">
            <v>Anglo American Platinum Managed Operations</v>
          </cell>
          <cell r="L178" t="str">
            <v>JULIA SWANEPOEL</v>
          </cell>
          <cell r="M178" t="str">
            <v>JULIA SWANEPOEL</v>
          </cell>
          <cell r="N178">
            <v>45675</v>
          </cell>
          <cell r="O178">
            <v>45902</v>
          </cell>
          <cell r="P178" t="str">
            <v>Not started</v>
          </cell>
          <cell r="Q178" t="str">
            <v>{"gri":["2-9-c_2021"]}</v>
          </cell>
          <cell r="R178" t="str">
            <v>Governance</v>
          </cell>
          <cell r="S178"/>
          <cell r="T178"/>
          <cell r="U178"/>
          <cell r="V178"/>
          <cell r="W178" t="str">
            <v>Board Composition</v>
          </cell>
          <cell r="X178" t="str">
            <v>{"PGM":[]}</v>
          </cell>
          <cell r="Y178" t="str">
            <v>CONNECTED</v>
          </cell>
          <cell r="Z178" t="str">
            <v>Data Collection (PGM) (2024)</v>
          </cell>
          <cell r="AA178" t="str">
            <v>Board Composition (Manual Capture)</v>
          </cell>
        </row>
        <row r="179">
          <cell r="A179" t="str">
            <v>M642BU_Anglo American Platinum Managed Operations</v>
          </cell>
          <cell r="B179" t="str">
            <v>M642</v>
          </cell>
          <cell r="C179" t="str">
            <v>BU_Anglo American Platinum Managed Operations</v>
          </cell>
          <cell r="D179">
            <v>2024</v>
          </cell>
          <cell r="E179" t="str">
            <v>Annual</v>
          </cell>
          <cell r="F179" t="str">
            <v>Board diversity: Board members more than 50 years of age (#)</v>
          </cell>
          <cell r="G179"/>
          <cell r="H179" t="str">
            <v>NUMBER</v>
          </cell>
          <cell r="I179"/>
          <cell r="J179" t="str">
            <v>BU</v>
          </cell>
          <cell r="K179" t="str">
            <v>Anglo American Platinum Managed Operations</v>
          </cell>
          <cell r="L179" t="str">
            <v>JULIA SWANEPOEL</v>
          </cell>
          <cell r="M179" t="str">
            <v>JULIA SWANEPOEL</v>
          </cell>
          <cell r="N179">
            <v>45675</v>
          </cell>
          <cell r="O179">
            <v>45902</v>
          </cell>
          <cell r="P179" t="str">
            <v>Not started</v>
          </cell>
          <cell r="Q179" t="str">
            <v>{"gri":["2-9-c_2021"]}</v>
          </cell>
          <cell r="R179" t="str">
            <v>Governance</v>
          </cell>
          <cell r="S179"/>
          <cell r="T179"/>
          <cell r="U179"/>
          <cell r="V179"/>
          <cell r="W179" t="str">
            <v>Board Composition</v>
          </cell>
          <cell r="X179" t="str">
            <v>{"PGM":[]}</v>
          </cell>
          <cell r="Y179" t="str">
            <v>CONNECTED</v>
          </cell>
          <cell r="Z179" t="str">
            <v>Data Collection (PGM) (2024)</v>
          </cell>
          <cell r="AA179" t="str">
            <v>Board Composition (Manual Capture)</v>
          </cell>
        </row>
        <row r="180">
          <cell r="A180" t="str">
            <v>M645BU_Anglo American Platinum Managed Operations</v>
          </cell>
          <cell r="B180" t="str">
            <v>M645</v>
          </cell>
          <cell r="C180" t="str">
            <v>BU_Anglo American Platinum Managed Operations</v>
          </cell>
          <cell r="D180">
            <v>2024</v>
          </cell>
          <cell r="E180" t="str">
            <v>Annual</v>
          </cell>
          <cell r="F180" t="str">
            <v>Board diversity: Men as % of Board members</v>
          </cell>
          <cell r="G180"/>
          <cell r="H180" t="str">
            <v>NUMBER</v>
          </cell>
          <cell r="I180"/>
          <cell r="J180" t="str">
            <v>BU</v>
          </cell>
          <cell r="K180" t="str">
            <v>Anglo American Platinum Managed Operations</v>
          </cell>
          <cell r="L180" t="str">
            <v>JULIA SWANEPOEL</v>
          </cell>
          <cell r="M180" t="str">
            <v>JULIA SWANEPOEL</v>
          </cell>
          <cell r="N180">
            <v>45675</v>
          </cell>
          <cell r="O180">
            <v>45902</v>
          </cell>
          <cell r="P180" t="str">
            <v>Not started</v>
          </cell>
          <cell r="Q180" t="str">
            <v>{"gri":["2-9-c_2021"]}</v>
          </cell>
          <cell r="R180" t="str">
            <v>Governance</v>
          </cell>
          <cell r="S180"/>
          <cell r="T180"/>
          <cell r="U180"/>
          <cell r="V180"/>
          <cell r="W180" t="str">
            <v>Board Composition</v>
          </cell>
          <cell r="X180" t="str">
            <v>{"PGM":[]}</v>
          </cell>
          <cell r="Y180" t="str">
            <v>CONNECTED</v>
          </cell>
          <cell r="Z180" t="str">
            <v>Data Collection (PGM) (2024)</v>
          </cell>
          <cell r="AA180" t="str">
            <v>Board Composition (Manual Capture)</v>
          </cell>
        </row>
        <row r="181">
          <cell r="A181" t="str">
            <v>M640BU_Anglo American Platinum Managed Operations</v>
          </cell>
          <cell r="B181" t="str">
            <v>M640</v>
          </cell>
          <cell r="C181" t="str">
            <v>BU_Anglo American Platinum Managed Operations</v>
          </cell>
          <cell r="D181">
            <v>2024</v>
          </cell>
          <cell r="E181" t="str">
            <v>Annual</v>
          </cell>
          <cell r="F181" t="str">
            <v>Board diversity: Number of men board members</v>
          </cell>
          <cell r="G181"/>
          <cell r="H181" t="str">
            <v>NUMBER</v>
          </cell>
          <cell r="I181"/>
          <cell r="J181" t="str">
            <v>BU</v>
          </cell>
          <cell r="K181" t="str">
            <v>Anglo American Platinum Managed Operations</v>
          </cell>
          <cell r="L181" t="str">
            <v>JULIA SWANEPOEL</v>
          </cell>
          <cell r="M181" t="str">
            <v>JULIA SWANEPOEL</v>
          </cell>
          <cell r="N181">
            <v>45675</v>
          </cell>
          <cell r="O181">
            <v>45902</v>
          </cell>
          <cell r="P181" t="str">
            <v>Not started</v>
          </cell>
          <cell r="Q181" t="str">
            <v>{"gri":["2-9-c_2021"]}</v>
          </cell>
          <cell r="R181" t="str">
            <v>Governance</v>
          </cell>
          <cell r="S181"/>
          <cell r="T181"/>
          <cell r="U181"/>
          <cell r="V181"/>
          <cell r="W181" t="str">
            <v>Board Composition</v>
          </cell>
          <cell r="X181" t="str">
            <v>{"PGM":[]}</v>
          </cell>
          <cell r="Y181" t="str">
            <v>CONNECTED</v>
          </cell>
          <cell r="Z181" t="str">
            <v>Data Collection (PGM) (2024)</v>
          </cell>
          <cell r="AA181" t="str">
            <v>Board Composition (Manual Capture)</v>
          </cell>
        </row>
        <row r="182">
          <cell r="A182" t="str">
            <v>M649BU_Anglo American Platinum Managed Operations</v>
          </cell>
          <cell r="B182" t="str">
            <v>M649</v>
          </cell>
          <cell r="C182" t="str">
            <v>BU_Anglo American Platinum Managed Operations</v>
          </cell>
          <cell r="D182">
            <v>2024</v>
          </cell>
          <cell r="E182" t="str">
            <v>Annual</v>
          </cell>
          <cell r="F182" t="str">
            <v>Board diversity: Board diversity Board members below 30 years of age (%)</v>
          </cell>
          <cell r="G182"/>
          <cell r="H182" t="str">
            <v>NUMBER</v>
          </cell>
          <cell r="I182"/>
          <cell r="J182" t="str">
            <v>BU</v>
          </cell>
          <cell r="K182" t="str">
            <v>Anglo American Platinum Managed Operations</v>
          </cell>
          <cell r="L182" t="str">
            <v>JULIA SWANEPOEL</v>
          </cell>
          <cell r="M182" t="str">
            <v>JULIA SWANEPOEL</v>
          </cell>
          <cell r="N182">
            <v>45675</v>
          </cell>
          <cell r="O182">
            <v>45902</v>
          </cell>
          <cell r="P182" t="str">
            <v>Not started</v>
          </cell>
          <cell r="Q182" t="str">
            <v>{"gri":["2-9-c-vi_2021"]}</v>
          </cell>
          <cell r="R182" t="str">
            <v>Governance</v>
          </cell>
          <cell r="S182"/>
          <cell r="T182"/>
          <cell r="U182"/>
          <cell r="V182"/>
          <cell r="W182" t="str">
            <v>Board Composition</v>
          </cell>
          <cell r="X182" t="str">
            <v>{"PGM":[]}</v>
          </cell>
          <cell r="Y182" t="str">
            <v>CONNECTED</v>
          </cell>
          <cell r="Z182" t="str">
            <v>Data Collection (PGM) (2024)</v>
          </cell>
          <cell r="AA182" t="str">
            <v>Board Composition (Manual Capture)</v>
          </cell>
        </row>
        <row r="183">
          <cell r="A183" t="str">
            <v>M636BU_Anglo American Platinum Managed Operations</v>
          </cell>
          <cell r="B183" t="str">
            <v>M636</v>
          </cell>
          <cell r="C183" t="str">
            <v>BU_Anglo American Platinum Managed Operations</v>
          </cell>
          <cell r="D183">
            <v>2024</v>
          </cell>
          <cell r="E183" t="str">
            <v>Annual</v>
          </cell>
          <cell r="F183" t="str">
            <v>Board independence: Board independence (%)</v>
          </cell>
          <cell r="G183"/>
          <cell r="H183" t="str">
            <v>PERCENT</v>
          </cell>
          <cell r="I183" t="str">
            <v>Percentage - percentage - (Percentage)</v>
          </cell>
          <cell r="J183" t="str">
            <v>BU</v>
          </cell>
          <cell r="K183" t="str">
            <v>Anglo American Platinum Managed Operations</v>
          </cell>
          <cell r="L183" t="str">
            <v>JULIA SWANEPOEL</v>
          </cell>
          <cell r="M183" t="str">
            <v>JULIA SWANEPOEL</v>
          </cell>
          <cell r="N183">
            <v>45675</v>
          </cell>
          <cell r="O183">
            <v>45902</v>
          </cell>
          <cell r="P183" t="str">
            <v>Not started</v>
          </cell>
          <cell r="Q183" t="str">
            <v>{"gri":["2-9-c-ii_2021"]}</v>
          </cell>
          <cell r="R183" t="str">
            <v>Governance</v>
          </cell>
          <cell r="S183"/>
          <cell r="T183"/>
          <cell r="U183"/>
          <cell r="V183"/>
          <cell r="W183" t="str">
            <v>Board Composition</v>
          </cell>
          <cell r="X183" t="str">
            <v>{"PGM":[]}</v>
          </cell>
          <cell r="Y183" t="str">
            <v>CONNECTED</v>
          </cell>
          <cell r="Z183" t="str">
            <v>Data Collection (PGM) (2024)</v>
          </cell>
          <cell r="AA183" t="str">
            <v>Board Composition (Manual Capture)</v>
          </cell>
        </row>
        <row r="184">
          <cell r="A184" t="str">
            <v>M646BU_Anglo American Platinum Managed Operations</v>
          </cell>
          <cell r="B184" t="str">
            <v>M646</v>
          </cell>
          <cell r="C184" t="str">
            <v>BU_Anglo American Platinum Managed Operations</v>
          </cell>
          <cell r="D184">
            <v>2024</v>
          </cell>
          <cell r="E184" t="str">
            <v>Annual</v>
          </cell>
          <cell r="F184" t="str">
            <v>Board diversity: Women as % of Board members</v>
          </cell>
          <cell r="G184"/>
          <cell r="H184" t="str">
            <v>NUMBER</v>
          </cell>
          <cell r="I184"/>
          <cell r="J184" t="str">
            <v>BU</v>
          </cell>
          <cell r="K184" t="str">
            <v>Anglo American Platinum Managed Operations</v>
          </cell>
          <cell r="L184" t="str">
            <v>JULIA SWANEPOEL</v>
          </cell>
          <cell r="M184" t="str">
            <v>JULIA SWANEPOEL</v>
          </cell>
          <cell r="N184">
            <v>45675</v>
          </cell>
          <cell r="O184">
            <v>45902</v>
          </cell>
          <cell r="P184" t="str">
            <v>Not started</v>
          </cell>
          <cell r="Q184" t="str">
            <v>{"gri":["2-9-c-v_2021"]}</v>
          </cell>
          <cell r="R184" t="str">
            <v>Governance</v>
          </cell>
          <cell r="S184"/>
          <cell r="T184"/>
          <cell r="U184"/>
          <cell r="V184"/>
          <cell r="W184" t="str">
            <v>Board Composition</v>
          </cell>
          <cell r="X184" t="str">
            <v>{"PGM":[]}</v>
          </cell>
          <cell r="Y184" t="str">
            <v>CONNECTED</v>
          </cell>
          <cell r="Z184" t="str">
            <v>Data Collection (PGM) (2024)</v>
          </cell>
          <cell r="AA184" t="str">
            <v>Board Composition (Manual Capture)</v>
          </cell>
        </row>
        <row r="185">
          <cell r="A185" t="str">
            <v>M641BU_Anglo American Platinum Managed Operations</v>
          </cell>
          <cell r="B185" t="str">
            <v>M641</v>
          </cell>
          <cell r="C185" t="str">
            <v>BU_Anglo American Platinum Managed Operations</v>
          </cell>
          <cell r="D185">
            <v>2024</v>
          </cell>
          <cell r="E185" t="str">
            <v>Annual</v>
          </cell>
          <cell r="F185" t="str">
            <v>Board diversity: Number of women board members</v>
          </cell>
          <cell r="G185"/>
          <cell r="H185" t="str">
            <v>NUMBER</v>
          </cell>
          <cell r="I185"/>
          <cell r="J185" t="str">
            <v>BU</v>
          </cell>
          <cell r="K185" t="str">
            <v>Anglo American Platinum Managed Operations</v>
          </cell>
          <cell r="L185" t="str">
            <v>JULIA SWANEPOEL</v>
          </cell>
          <cell r="M185" t="str">
            <v>JULIA SWANEPOEL</v>
          </cell>
          <cell r="N185">
            <v>45675</v>
          </cell>
          <cell r="O185">
            <v>45902</v>
          </cell>
          <cell r="P185" t="str">
            <v>Not started</v>
          </cell>
          <cell r="Q185" t="str">
            <v>{"gri":["2-9-c-v_2021"]}</v>
          </cell>
          <cell r="R185" t="str">
            <v>Governance</v>
          </cell>
          <cell r="S185"/>
          <cell r="T185"/>
          <cell r="U185"/>
          <cell r="V185"/>
          <cell r="W185" t="str">
            <v>Board Composition</v>
          </cell>
          <cell r="X185" t="str">
            <v>{"PGM":[]}</v>
          </cell>
          <cell r="Y185" t="str">
            <v>CONNECTED</v>
          </cell>
          <cell r="Z185" t="str">
            <v>Data Collection (PGM) (2024)</v>
          </cell>
          <cell r="AA185" t="str">
            <v>Board Composition (Manual Capture)</v>
          </cell>
        </row>
        <row r="186">
          <cell r="A186" t="str">
            <v>M644BU_Anglo American Platinum Managed Operations</v>
          </cell>
          <cell r="B186" t="str">
            <v>M644</v>
          </cell>
          <cell r="C186" t="str">
            <v>BU_Anglo American Platinum Managed Operations</v>
          </cell>
          <cell r="D186">
            <v>2024</v>
          </cell>
          <cell r="E186" t="str">
            <v>Annual</v>
          </cell>
          <cell r="F186" t="str">
            <v>Board diversity: Board members below 30 years of age (#)</v>
          </cell>
          <cell r="G186"/>
          <cell r="H186" t="str">
            <v>NUMBER</v>
          </cell>
          <cell r="I186"/>
          <cell r="J186" t="str">
            <v>BU</v>
          </cell>
          <cell r="K186" t="str">
            <v>Anglo American Platinum Managed Operations</v>
          </cell>
          <cell r="L186" t="str">
            <v>JULIA SWANEPOEL</v>
          </cell>
          <cell r="M186" t="str">
            <v>JULIA SWANEPOEL</v>
          </cell>
          <cell r="N186">
            <v>45675</v>
          </cell>
          <cell r="O186">
            <v>45902</v>
          </cell>
          <cell r="P186" t="str">
            <v>Not started</v>
          </cell>
          <cell r="Q186" t="str">
            <v>{"gri":["2-9-c-vi_2021"]}</v>
          </cell>
          <cell r="R186" t="str">
            <v>Governance</v>
          </cell>
          <cell r="S186"/>
          <cell r="T186"/>
          <cell r="U186"/>
          <cell r="V186"/>
          <cell r="W186" t="str">
            <v>Board Composition</v>
          </cell>
          <cell r="X186" t="str">
            <v>{"PGM":[]}</v>
          </cell>
          <cell r="Y186" t="str">
            <v>CONNECTED</v>
          </cell>
          <cell r="Z186" t="str">
            <v>Data Collection (PGM) (2024)</v>
          </cell>
          <cell r="AA186" t="str">
            <v>Board Composition (Manual Capture)</v>
          </cell>
        </row>
        <row r="187">
          <cell r="A187" t="str">
            <v>M648BU_Anglo American Platinum Managed Operations</v>
          </cell>
          <cell r="B187" t="str">
            <v>M648</v>
          </cell>
          <cell r="C187" t="str">
            <v>BU_Anglo American Platinum Managed Operations</v>
          </cell>
          <cell r="D187">
            <v>2024</v>
          </cell>
          <cell r="E187" t="str">
            <v>Annual</v>
          </cell>
          <cell r="F187" t="str">
            <v>Board diversity: Board members between 30-50 years of age (%)</v>
          </cell>
          <cell r="G187"/>
          <cell r="H187" t="str">
            <v>NUMBER</v>
          </cell>
          <cell r="I187"/>
          <cell r="J187" t="str">
            <v>BU</v>
          </cell>
          <cell r="K187" t="str">
            <v>Anglo American Platinum Managed Operations</v>
          </cell>
          <cell r="L187" t="str">
            <v>JULIA SWANEPOEL</v>
          </cell>
          <cell r="M187" t="str">
            <v>JULIA SWANEPOEL</v>
          </cell>
          <cell r="N187">
            <v>45675</v>
          </cell>
          <cell r="O187">
            <v>45902</v>
          </cell>
          <cell r="P187" t="str">
            <v>Not started</v>
          </cell>
          <cell r="Q187" t="str">
            <v>{"gri":["2-9-c_2021"]}</v>
          </cell>
          <cell r="R187" t="str">
            <v>Governance</v>
          </cell>
          <cell r="S187"/>
          <cell r="T187"/>
          <cell r="U187"/>
          <cell r="V187"/>
          <cell r="W187" t="str">
            <v>Board Composition</v>
          </cell>
          <cell r="X187" t="str">
            <v>{"PGM":[]}</v>
          </cell>
          <cell r="Y187" t="str">
            <v>CONNECTED</v>
          </cell>
          <cell r="Z187" t="str">
            <v>Data Collection (PGM) (2024)</v>
          </cell>
          <cell r="AA187" t="str">
            <v>Board Composition (Manual Capture)</v>
          </cell>
        </row>
        <row r="188">
          <cell r="A188" t="str">
            <v>M696BU_Anglo American Platinum Managed Operations</v>
          </cell>
          <cell r="B188" t="str">
            <v>M696</v>
          </cell>
          <cell r="C188" t="str">
            <v>BU_Anglo American Platinum Managed Operations</v>
          </cell>
          <cell r="D188">
            <v>2024</v>
          </cell>
          <cell r="E188" t="str">
            <v>Annual</v>
          </cell>
          <cell r="F188" t="str">
            <v>Workforce breakdown: Workforce breakdown 30-50</v>
          </cell>
          <cell r="G188" t="str">
            <v xml:space="preserve">Permanent and Fixed Term  employees
</v>
          </cell>
          <cell r="H188" t="str">
            <v>NUMBER</v>
          </cell>
          <cell r="I188" t="str">
            <v>Number</v>
          </cell>
          <cell r="J188" t="str">
            <v>BU</v>
          </cell>
          <cell r="K188" t="str">
            <v>Anglo American Platinum Managed Operations</v>
          </cell>
          <cell r="L188" t="str">
            <v>WINNIE MBIZA</v>
          </cell>
          <cell r="M188" t="str">
            <v>HENK STEYN</v>
          </cell>
          <cell r="N188">
            <v>45675</v>
          </cell>
          <cell r="O188">
            <v>45902</v>
          </cell>
          <cell r="P188" t="str">
            <v>Not started</v>
          </cell>
          <cell r="Q188" t="str">
            <v>{}</v>
          </cell>
          <cell r="R188" t="str">
            <v>Governance</v>
          </cell>
          <cell r="S188"/>
          <cell r="T188"/>
          <cell r="U188"/>
          <cell r="V188"/>
          <cell r="W188" t="str">
            <v>Employment and wealth creation</v>
          </cell>
          <cell r="X188" t="str">
            <v>{"PGM":[]}</v>
          </cell>
          <cell r="Y188" t="str">
            <v>CONNECTED</v>
          </cell>
          <cell r="Z188" t="str">
            <v>Data Collection (PGM) (2024)</v>
          </cell>
          <cell r="AA188" t="str">
            <v>Employment and wealth creation (Manual Capture)</v>
          </cell>
        </row>
        <row r="189">
          <cell r="A189" t="str">
            <v>M692BU_Anglo American Platinum Managed Operations</v>
          </cell>
          <cell r="B189" t="str">
            <v>M692</v>
          </cell>
          <cell r="C189" t="str">
            <v>BU_Anglo American Platinum Managed Operations</v>
          </cell>
          <cell r="D189">
            <v>2024</v>
          </cell>
          <cell r="E189" t="str">
            <v>Annual</v>
          </cell>
          <cell r="F189" t="str">
            <v>Workforce breakdown: Workforce breakdown Share of women in all management positions, including junior, middle and top management (as % of total management positions)</v>
          </cell>
          <cell r="G189"/>
          <cell r="H189" t="str">
            <v>NUMBER</v>
          </cell>
          <cell r="I189" t="str">
            <v>Number</v>
          </cell>
          <cell r="J189" t="str">
            <v>BU</v>
          </cell>
          <cell r="K189" t="str">
            <v>Anglo American Platinum Managed Operations</v>
          </cell>
          <cell r="L189" t="str">
            <v>WINNIE MBIZA</v>
          </cell>
          <cell r="M189" t="str">
            <v>HENK STEYN</v>
          </cell>
          <cell r="N189">
            <v>45675</v>
          </cell>
          <cell r="O189">
            <v>45902</v>
          </cell>
          <cell r="P189" t="str">
            <v>Not started</v>
          </cell>
          <cell r="Q189" t="str">
            <v>{}</v>
          </cell>
          <cell r="R189" t="str">
            <v>Governance</v>
          </cell>
          <cell r="S189"/>
          <cell r="T189"/>
          <cell r="U189"/>
          <cell r="V189"/>
          <cell r="W189" t="str">
            <v>Employment and wealth creation</v>
          </cell>
          <cell r="X189" t="str">
            <v>{"PGM":[]}</v>
          </cell>
          <cell r="Y189" t="str">
            <v>CONNECTED</v>
          </cell>
          <cell r="Z189" t="str">
            <v>Data Collection (PGM) (2024)</v>
          </cell>
          <cell r="AA189" t="str">
            <v>Employment and wealth creation (Manual Capture)</v>
          </cell>
        </row>
        <row r="190">
          <cell r="A190" t="str">
            <v>M684BU_Anglo American Platinum Managed Operations</v>
          </cell>
          <cell r="B190" t="str">
            <v>M684</v>
          </cell>
          <cell r="C190" t="str">
            <v>BU_Anglo American Platinum Managed Operations</v>
          </cell>
          <cell r="D190">
            <v>2024</v>
          </cell>
          <cell r="E190" t="str">
            <v>Annual</v>
          </cell>
          <cell r="F190" t="str">
            <v>Total number of new hires: Total number of new hires Gender:</v>
          </cell>
          <cell r="G190"/>
          <cell r="H190" t="str">
            <v>NUMBER</v>
          </cell>
          <cell r="I190" t="str">
            <v>Number</v>
          </cell>
          <cell r="J190" t="str">
            <v>BU</v>
          </cell>
          <cell r="K190" t="str">
            <v>Anglo American Platinum Managed Operations</v>
          </cell>
          <cell r="L190" t="str">
            <v>WINNIE MBIZA</v>
          </cell>
          <cell r="M190" t="str">
            <v>HENK STEYN</v>
          </cell>
          <cell r="N190">
            <v>45675</v>
          </cell>
          <cell r="O190">
            <v>45902</v>
          </cell>
          <cell r="P190" t="str">
            <v>Not started</v>
          </cell>
          <cell r="Q190" t="str">
            <v>{"gri":["401-1-a_2016.2"]}</v>
          </cell>
          <cell r="R190" t="str">
            <v>Governance</v>
          </cell>
          <cell r="S190"/>
          <cell r="T190"/>
          <cell r="U190"/>
          <cell r="V190"/>
          <cell r="W190" t="str">
            <v>Employment and wealth creation</v>
          </cell>
          <cell r="X190" t="str">
            <v>{"PGM":[]}</v>
          </cell>
          <cell r="Y190" t="str">
            <v>MANUAL</v>
          </cell>
          <cell r="Z190"/>
          <cell r="AA190"/>
        </row>
        <row r="191">
          <cell r="A191" t="str">
            <v>M697BU_Anglo American Platinum Managed Operations</v>
          </cell>
          <cell r="B191" t="str">
            <v>M697</v>
          </cell>
          <cell r="C191" t="str">
            <v>BU_Anglo American Platinum Managed Operations</v>
          </cell>
          <cell r="D191">
            <v>2024</v>
          </cell>
          <cell r="E191" t="str">
            <v>Annual</v>
          </cell>
          <cell r="F191" t="str">
            <v>Workforce breakdown: Workforce breakdown Below 30</v>
          </cell>
          <cell r="G191" t="str">
            <v xml:space="preserve">Permanent and Fixed Term  employees
</v>
          </cell>
          <cell r="H191" t="str">
            <v>NUMBER</v>
          </cell>
          <cell r="I191" t="str">
            <v>Number</v>
          </cell>
          <cell r="J191" t="str">
            <v>BU</v>
          </cell>
          <cell r="K191" t="str">
            <v>Anglo American Platinum Managed Operations</v>
          </cell>
          <cell r="L191" t="str">
            <v>WINNIE MBIZA</v>
          </cell>
          <cell r="M191" t="str">
            <v>HENK STEYN</v>
          </cell>
          <cell r="N191">
            <v>45675</v>
          </cell>
          <cell r="O191">
            <v>45902</v>
          </cell>
          <cell r="P191" t="str">
            <v>Not started</v>
          </cell>
          <cell r="Q191" t="str">
            <v>{}</v>
          </cell>
          <cell r="R191" t="str">
            <v>Governance</v>
          </cell>
          <cell r="S191"/>
          <cell r="T191"/>
          <cell r="U191"/>
          <cell r="V191"/>
          <cell r="W191" t="str">
            <v>Employment and wealth creation</v>
          </cell>
          <cell r="X191" t="str">
            <v>{"PGM":[]}</v>
          </cell>
          <cell r="Y191" t="str">
            <v>CONNECTED</v>
          </cell>
          <cell r="Z191" t="str">
            <v>Data Collection (PGM) (2024)</v>
          </cell>
          <cell r="AA191" t="str">
            <v>Employment and wealth creation (Manual Capture)</v>
          </cell>
        </row>
        <row r="192">
          <cell r="A192" t="str">
            <v>M683BU_Anglo American Platinum Managed Operations</v>
          </cell>
          <cell r="B192" t="str">
            <v>M683</v>
          </cell>
          <cell r="C192" t="str">
            <v>BU_Anglo American Platinum Managed Operations</v>
          </cell>
          <cell r="D192">
            <v>2024</v>
          </cell>
          <cell r="E192" t="str">
            <v>Annual</v>
          </cell>
          <cell r="F192" t="str">
            <v>Total number of new hires: Total number of new hires Female</v>
          </cell>
          <cell r="G192"/>
          <cell r="H192" t="str">
            <v>NUMBER</v>
          </cell>
          <cell r="I192" t="str">
            <v>Number</v>
          </cell>
          <cell r="J192" t="str">
            <v>BU</v>
          </cell>
          <cell r="K192" t="str">
            <v>Anglo American Platinum Managed Operations</v>
          </cell>
          <cell r="L192" t="str">
            <v>WINNIE MBIZA</v>
          </cell>
          <cell r="M192" t="str">
            <v>HENK STEYN</v>
          </cell>
          <cell r="N192">
            <v>45675</v>
          </cell>
          <cell r="O192">
            <v>45902</v>
          </cell>
          <cell r="P192" t="str">
            <v>Not started</v>
          </cell>
          <cell r="Q192" t="str">
            <v>{"gri":["401-1-a_2016.2"]}</v>
          </cell>
          <cell r="R192" t="str">
            <v>Governance</v>
          </cell>
          <cell r="S192"/>
          <cell r="T192"/>
          <cell r="U192"/>
          <cell r="V192"/>
          <cell r="W192" t="str">
            <v>Employment and wealth creation</v>
          </cell>
          <cell r="X192" t="str">
            <v>{"PGM":[]}</v>
          </cell>
          <cell r="Y192" t="str">
            <v>CONNECTED</v>
          </cell>
          <cell r="Z192" t="str">
            <v>Data Collection (PGM) (2024)</v>
          </cell>
          <cell r="AA192" t="str">
            <v>Employment and wealth creation (Manual Capture)</v>
          </cell>
        </row>
        <row r="193">
          <cell r="A193" t="str">
            <v>M671BU_Anglo American Platinum Managed Operations</v>
          </cell>
          <cell r="B193" t="str">
            <v>M671</v>
          </cell>
          <cell r="C193" t="str">
            <v>BU_Anglo American Platinum Managed Operations</v>
          </cell>
          <cell r="D193">
            <v>2024</v>
          </cell>
          <cell r="E193" t="str">
            <v>Annual</v>
          </cell>
          <cell r="F193" t="str">
            <v>New employee hires: Total number of new hires</v>
          </cell>
          <cell r="G193"/>
          <cell r="H193" t="str">
            <v>NUMBER</v>
          </cell>
          <cell r="I193" t="str">
            <v>Number</v>
          </cell>
          <cell r="J193" t="str">
            <v>BU</v>
          </cell>
          <cell r="K193" t="str">
            <v>Anglo American Platinum Managed Operations</v>
          </cell>
          <cell r="L193" t="str">
            <v>FERHANA ADAM</v>
          </cell>
          <cell r="M193" t="str">
            <v>HENK STEYN</v>
          </cell>
          <cell r="N193">
            <v>45675</v>
          </cell>
          <cell r="O193">
            <v>45902</v>
          </cell>
          <cell r="P193" t="str">
            <v>Not started</v>
          </cell>
          <cell r="Q193" t="str">
            <v>{"gri":["401-1-a_2016.2"]}</v>
          </cell>
          <cell r="R193" t="str">
            <v>Governance</v>
          </cell>
          <cell r="S193"/>
          <cell r="T193"/>
          <cell r="U193"/>
          <cell r="V193"/>
          <cell r="W193" t="str">
            <v>Employment and wealth creation</v>
          </cell>
          <cell r="X193" t="str">
            <v>{"PGM":[]}</v>
          </cell>
          <cell r="Y193" t="str">
            <v>CONNECTED</v>
          </cell>
          <cell r="Z193" t="str">
            <v>Data Collection (PGM) (2024)</v>
          </cell>
          <cell r="AA193" t="str">
            <v>Employment and wealth creation (Manual Capture)</v>
          </cell>
        </row>
        <row r="194">
          <cell r="A194" t="str">
            <v>M682BU_Anglo American Platinum Managed Operations</v>
          </cell>
          <cell r="B194" t="str">
            <v>M682</v>
          </cell>
          <cell r="C194" t="str">
            <v>BU_Anglo American Platinum Managed Operations</v>
          </cell>
          <cell r="D194">
            <v>2024</v>
          </cell>
          <cell r="E194" t="str">
            <v>Annual</v>
          </cell>
          <cell r="F194" t="str">
            <v>Total number of new hires: Total number of new hires Male</v>
          </cell>
          <cell r="G194"/>
          <cell r="H194" t="str">
            <v>NUMBER</v>
          </cell>
          <cell r="I194" t="str">
            <v>Number</v>
          </cell>
          <cell r="J194" t="str">
            <v>BU</v>
          </cell>
          <cell r="K194" t="str">
            <v>Anglo American Platinum Managed Operations</v>
          </cell>
          <cell r="L194" t="str">
            <v>WINNIE MBIZA</v>
          </cell>
          <cell r="M194" t="str">
            <v>HENK STEYN</v>
          </cell>
          <cell r="N194">
            <v>45675</v>
          </cell>
          <cell r="O194">
            <v>45902</v>
          </cell>
          <cell r="P194" t="str">
            <v>Not started</v>
          </cell>
          <cell r="Q194" t="str">
            <v>{"gri":["401-1-a_2016.2"]}</v>
          </cell>
          <cell r="R194" t="str">
            <v>Governance</v>
          </cell>
          <cell r="S194"/>
          <cell r="T194"/>
          <cell r="U194"/>
          <cell r="V194"/>
          <cell r="W194" t="str">
            <v>Employment and wealth creation</v>
          </cell>
          <cell r="X194" t="str">
            <v>{"PGM":[]}</v>
          </cell>
          <cell r="Y194" t="str">
            <v>CONNECTED</v>
          </cell>
          <cell r="Z194" t="str">
            <v>Data Collection (PGM) (2024)</v>
          </cell>
          <cell r="AA194" t="str">
            <v>Employment and wealth creation (Manual Capture)</v>
          </cell>
        </row>
        <row r="195">
          <cell r="A195" t="str">
            <v>M694BU_Anglo American Platinum Managed Operations</v>
          </cell>
          <cell r="B195" t="str">
            <v>M694</v>
          </cell>
          <cell r="C195" t="str">
            <v>BU_Anglo American Platinum Managed Operations</v>
          </cell>
          <cell r="D195">
            <v>2024</v>
          </cell>
          <cell r="E195" t="str">
            <v>Annual</v>
          </cell>
          <cell r="F195" t="str">
            <v>Workforce breakdown: Workforce breakdown Total</v>
          </cell>
          <cell r="G195" t="str">
            <v xml:space="preserve">Permanent and Fixed Term  employees
</v>
          </cell>
          <cell r="H195" t="str">
            <v>NUMBER</v>
          </cell>
          <cell r="I195" t="str">
            <v>Number</v>
          </cell>
          <cell r="J195" t="str">
            <v>BU</v>
          </cell>
          <cell r="K195" t="str">
            <v>Anglo American Platinum Managed Operations</v>
          </cell>
          <cell r="L195" t="str">
            <v>WINNIE MBIZA</v>
          </cell>
          <cell r="M195" t="str">
            <v>HENK STEYN</v>
          </cell>
          <cell r="N195">
            <v>45675</v>
          </cell>
          <cell r="O195">
            <v>45902</v>
          </cell>
          <cell r="P195" t="str">
            <v>Not started</v>
          </cell>
          <cell r="Q195" t="str">
            <v>{}</v>
          </cell>
          <cell r="R195" t="str">
            <v>Governance</v>
          </cell>
          <cell r="S195"/>
          <cell r="T195"/>
          <cell r="U195"/>
          <cell r="V195"/>
          <cell r="W195" t="str">
            <v>Employment and wealth creation</v>
          </cell>
          <cell r="X195" t="str">
            <v>{"PGM":[]}</v>
          </cell>
          <cell r="Y195" t="str">
            <v>CONNECTED</v>
          </cell>
          <cell r="Z195" t="str">
            <v>Data Collection (PGM) (2024)</v>
          </cell>
          <cell r="AA195" t="str">
            <v>Employment and wealth creation (Manual Capture)</v>
          </cell>
        </row>
        <row r="196">
          <cell r="A196" t="str">
            <v>M695BU_Anglo American Platinum Managed Operations</v>
          </cell>
          <cell r="B196" t="str">
            <v>M695</v>
          </cell>
          <cell r="C196" t="str">
            <v>BU_Anglo American Platinum Managed Operations</v>
          </cell>
          <cell r="D196">
            <v>2024</v>
          </cell>
          <cell r="E196" t="str">
            <v>Annual</v>
          </cell>
          <cell r="F196" t="str">
            <v>Workforce breakdown: Workforce breakdown Over 50</v>
          </cell>
          <cell r="G196" t="str">
            <v xml:space="preserve">Permanent and Fixed Term  employees
</v>
          </cell>
          <cell r="H196" t="str">
            <v>NUMBER</v>
          </cell>
          <cell r="I196" t="str">
            <v>Number</v>
          </cell>
          <cell r="J196" t="str">
            <v>BU</v>
          </cell>
          <cell r="K196" t="str">
            <v>Anglo American Platinum Managed Operations</v>
          </cell>
          <cell r="L196" t="str">
            <v>WINNIE MBIZA</v>
          </cell>
          <cell r="M196" t="str">
            <v>HENK STEYN</v>
          </cell>
          <cell r="N196">
            <v>45675</v>
          </cell>
          <cell r="O196">
            <v>45902</v>
          </cell>
          <cell r="P196" t="str">
            <v>Not started</v>
          </cell>
          <cell r="Q196" t="str">
            <v>{}</v>
          </cell>
          <cell r="R196" t="str">
            <v>Governance</v>
          </cell>
          <cell r="S196"/>
          <cell r="T196"/>
          <cell r="U196"/>
          <cell r="V196"/>
          <cell r="W196" t="str">
            <v>Employment and wealth creation</v>
          </cell>
          <cell r="X196" t="str">
            <v>{"PGM":[]}</v>
          </cell>
          <cell r="Y196" t="str">
            <v>CONNECTED</v>
          </cell>
          <cell r="Z196" t="str">
            <v>Data Collection (PGM) (2024)</v>
          </cell>
          <cell r="AA196" t="str">
            <v>Employment and wealth creation (Manual Capture)</v>
          </cell>
        </row>
        <row r="197">
          <cell r="A197" t="str">
            <v>M690BU_Anglo American Platinum Managed Operations</v>
          </cell>
          <cell r="B197" t="str">
            <v>M690</v>
          </cell>
          <cell r="C197" t="str">
            <v>BU_Anglo American Platinum Managed Operations</v>
          </cell>
          <cell r="D197">
            <v>2024</v>
          </cell>
          <cell r="E197" t="str">
            <v>Annual</v>
          </cell>
          <cell r="F197" t="str">
            <v>Workforce breakdown: Workforce breakdown Share of women in top management positions, i.e. maximum two levels away from the CEO or comparable positions (as % of total top management positions)</v>
          </cell>
          <cell r="G197" t="str">
            <v xml:space="preserve">SA Occupational Level. Top Management per definition is GBF 2 &amp; 3
</v>
          </cell>
          <cell r="H197" t="str">
            <v>NUMBER</v>
          </cell>
          <cell r="I197" t="str">
            <v>Number</v>
          </cell>
          <cell r="J197" t="str">
            <v>BU</v>
          </cell>
          <cell r="K197" t="str">
            <v>Anglo American Platinum Managed Operations</v>
          </cell>
          <cell r="L197" t="str">
            <v>WINNIE MBIZA</v>
          </cell>
          <cell r="M197" t="str">
            <v>HENK STEYN</v>
          </cell>
          <cell r="N197">
            <v>45675</v>
          </cell>
          <cell r="O197">
            <v>45902</v>
          </cell>
          <cell r="P197" t="str">
            <v>Not started</v>
          </cell>
          <cell r="Q197" t="str">
            <v>{}</v>
          </cell>
          <cell r="R197" t="str">
            <v>Governance</v>
          </cell>
          <cell r="S197"/>
          <cell r="T197"/>
          <cell r="U197"/>
          <cell r="V197"/>
          <cell r="W197" t="str">
            <v>Employment and wealth creation</v>
          </cell>
          <cell r="X197" t="str">
            <v>{"PGM":[]}</v>
          </cell>
          <cell r="Y197" t="str">
            <v>CONNECTED</v>
          </cell>
          <cell r="Z197" t="str">
            <v>Data Collection (PGM) (2024)</v>
          </cell>
          <cell r="AA197" t="str">
            <v>Employment and wealth creation (Manual Capture)</v>
          </cell>
        </row>
        <row r="198">
          <cell r="A198" t="str">
            <v>M693BU_Anglo American Platinum Managed Operations</v>
          </cell>
          <cell r="B198" t="str">
            <v>M693</v>
          </cell>
          <cell r="C198" t="str">
            <v>BU_Anglo American Platinum Managed Operations</v>
          </cell>
          <cell r="D198">
            <v>2024</v>
          </cell>
          <cell r="E198" t="str">
            <v>Annual</v>
          </cell>
          <cell r="F198" t="str">
            <v>Workforce breakdown: Workforce breakdown Share of women in total workforce (as % of total workforce)</v>
          </cell>
          <cell r="G198" t="str">
            <v xml:space="preserve">Calculation includes employees and contractors as per the group headcount policy.
</v>
          </cell>
          <cell r="H198" t="str">
            <v>NUMBER</v>
          </cell>
          <cell r="I198" t="str">
            <v>Number</v>
          </cell>
          <cell r="J198" t="str">
            <v>BU</v>
          </cell>
          <cell r="K198" t="str">
            <v>Anglo American Platinum Managed Operations</v>
          </cell>
          <cell r="L198" t="str">
            <v>WINNIE MBIZA</v>
          </cell>
          <cell r="M198" t="str">
            <v>HENK STEYN</v>
          </cell>
          <cell r="N198">
            <v>45675</v>
          </cell>
          <cell r="O198">
            <v>45902</v>
          </cell>
          <cell r="P198" t="str">
            <v>Not started</v>
          </cell>
          <cell r="Q198" t="str">
            <v>{}</v>
          </cell>
          <cell r="R198" t="str">
            <v>Governance</v>
          </cell>
          <cell r="S198"/>
          <cell r="T198"/>
          <cell r="U198"/>
          <cell r="V198"/>
          <cell r="W198" t="str">
            <v>Employment and wealth creation</v>
          </cell>
          <cell r="X198" t="str">
            <v>{"PGM":[]}</v>
          </cell>
          <cell r="Y198" t="str">
            <v>CONNECTED</v>
          </cell>
          <cell r="Z198" t="str">
            <v>Data Collection (PGM) (2024)</v>
          </cell>
          <cell r="AA198" t="str">
            <v>Employment and wealth creation (Manual Capture)</v>
          </cell>
        </row>
        <row r="199">
          <cell r="A199" t="str">
            <v>M672BU_Anglo American Platinum Managed Operations</v>
          </cell>
          <cell r="B199" t="str">
            <v>M672</v>
          </cell>
          <cell r="C199" t="str">
            <v>BU_Anglo American Platinum Managed Operations</v>
          </cell>
          <cell r="D199">
            <v>2024</v>
          </cell>
          <cell r="E199" t="str">
            <v>Annual</v>
          </cell>
          <cell r="F199" t="str">
            <v>Total number of new hires: Total number of new hires Open positions filled by internal candidates</v>
          </cell>
          <cell r="G199" t="str">
            <v xml:space="preserve">New hires and promotions reduced with 33% year on year. External appointments reduced with 58% while internal appointments increased with 40%.
</v>
          </cell>
          <cell r="H199" t="str">
            <v>NUMBER</v>
          </cell>
          <cell r="I199" t="str">
            <v>Number</v>
          </cell>
          <cell r="J199" t="str">
            <v>BU</v>
          </cell>
          <cell r="K199" t="str">
            <v>Anglo American Platinum Managed Operations</v>
          </cell>
          <cell r="L199" t="str">
            <v>WINNIE MBIZA</v>
          </cell>
          <cell r="M199" t="str">
            <v>HENK STEYN</v>
          </cell>
          <cell r="N199">
            <v>45675</v>
          </cell>
          <cell r="O199">
            <v>45902</v>
          </cell>
          <cell r="P199" t="str">
            <v>Not started</v>
          </cell>
          <cell r="Q199" t="str">
            <v>{"gri":["401-1-a_2016.2"]}</v>
          </cell>
          <cell r="R199" t="str">
            <v>Governance</v>
          </cell>
          <cell r="S199"/>
          <cell r="T199"/>
          <cell r="U199"/>
          <cell r="V199"/>
          <cell r="W199" t="str">
            <v>Employment and wealth creation</v>
          </cell>
          <cell r="X199" t="str">
            <v>{"PGM":[]}</v>
          </cell>
          <cell r="Y199" t="str">
            <v>CONNECTED</v>
          </cell>
          <cell r="Z199" t="str">
            <v>Data Collection (PGM) (2024)</v>
          </cell>
          <cell r="AA199" t="str">
            <v>Employment and wealth creation (Manual Capture)</v>
          </cell>
        </row>
        <row r="200">
          <cell r="A200" t="str">
            <v>M691BU_Anglo American Platinum Managed Operations</v>
          </cell>
          <cell r="B200" t="str">
            <v>M691</v>
          </cell>
          <cell r="C200" t="str">
            <v>BU_Anglo American Platinum Managed Operations</v>
          </cell>
          <cell r="D200">
            <v>2024</v>
          </cell>
          <cell r="E200" t="str">
            <v>Annual</v>
          </cell>
          <cell r="F200" t="str">
            <v>Workforce breakdown 10/21/2024 Workforce breakdown Share of women in junior management positions, i.e. first level of management (as % of total junior management positions)</v>
          </cell>
          <cell r="G200" t="str">
            <v xml:space="preserve">SA Occupational Level. Junior Management per definition is Patterson C1-C5
</v>
          </cell>
          <cell r="H200" t="str">
            <v>NUMBER</v>
          </cell>
          <cell r="I200" t="str">
            <v>Number</v>
          </cell>
          <cell r="J200" t="str">
            <v>BU</v>
          </cell>
          <cell r="K200" t="str">
            <v>Anglo American Platinum Managed Operations</v>
          </cell>
          <cell r="L200" t="str">
            <v>WINNIE MBIZA</v>
          </cell>
          <cell r="M200" t="str">
            <v>HENK STEYN</v>
          </cell>
          <cell r="N200">
            <v>45675</v>
          </cell>
          <cell r="O200">
            <v>45902</v>
          </cell>
          <cell r="P200" t="str">
            <v>Not started</v>
          </cell>
          <cell r="Q200" t="str">
            <v>{}</v>
          </cell>
          <cell r="R200" t="str">
            <v>Governance</v>
          </cell>
          <cell r="S200"/>
          <cell r="T200"/>
          <cell r="U200"/>
          <cell r="V200"/>
          <cell r="W200" t="str">
            <v>Employment and wealth creation</v>
          </cell>
          <cell r="X200" t="str">
            <v>{"PGM":[]}</v>
          </cell>
          <cell r="Y200" t="str">
            <v>CONNECTED</v>
          </cell>
          <cell r="Z200" t="str">
            <v>Data Collection (PGM) (2024)</v>
          </cell>
          <cell r="AA200" t="str">
            <v>Employment and wealth creation (Manual Capture)</v>
          </cell>
        </row>
        <row r="201">
          <cell r="A201" t="str">
            <v>M755BU_Anglo American Platinum Managed Operations</v>
          </cell>
          <cell r="B201" t="str">
            <v>M755</v>
          </cell>
          <cell r="C201" t="str">
            <v>BU_Anglo American Platinum Managed Operations</v>
          </cell>
          <cell r="D201">
            <v>2024</v>
          </cell>
          <cell r="E201" t="str">
            <v>Annual</v>
          </cell>
          <cell r="F201" t="str">
            <v>Turnover rate Resignations (%)</v>
          </cell>
          <cell r="G201"/>
          <cell r="H201" t="str">
            <v>PERCENT</v>
          </cell>
          <cell r="I201" t="str">
            <v>Percentage - percentage - (Percentage)</v>
          </cell>
          <cell r="J201" t="str">
            <v>BU</v>
          </cell>
          <cell r="K201" t="str">
            <v>Anglo American Platinum Managed Operations</v>
          </cell>
          <cell r="L201" t="str">
            <v>FERHANA ADAM</v>
          </cell>
          <cell r="M201" t="str">
            <v>HENK STEYN</v>
          </cell>
          <cell r="N201">
            <v>45675</v>
          </cell>
          <cell r="O201">
            <v>45902</v>
          </cell>
          <cell r="P201" t="str">
            <v>Not started</v>
          </cell>
          <cell r="Q201" t="str">
            <v>{"gri":["401-1-b_2016.2"]}</v>
          </cell>
          <cell r="R201" t="str">
            <v>Governance</v>
          </cell>
          <cell r="S201"/>
          <cell r="T201"/>
          <cell r="U201"/>
          <cell r="V201"/>
          <cell r="W201" t="str">
            <v>Governance disclosure metrics / Labour standards</v>
          </cell>
          <cell r="X201" t="str">
            <v>{"PGM":[]}</v>
          </cell>
          <cell r="Y201" t="str">
            <v>CONNECTED</v>
          </cell>
          <cell r="Z201" t="str">
            <v>Data Collection (PGM) (2024)</v>
          </cell>
          <cell r="AA201" t="str">
            <v>Governance disclosure metrics / Labour standards (Manual Capture)</v>
          </cell>
        </row>
        <row r="202">
          <cell r="A202" t="str">
            <v>M589BU_Anglo American Platinum Managed Operations</v>
          </cell>
          <cell r="B202" t="str">
            <v>M589</v>
          </cell>
          <cell r="C202" t="str">
            <v>BU_Anglo American Platinum Managed Operations</v>
          </cell>
          <cell r="D202">
            <v>2024</v>
          </cell>
          <cell r="E202" t="str">
            <v>Annual</v>
          </cell>
          <cell r="F202" t="str">
            <v>Turnover including VSPs Resignations (%) Voluntary Turnover (%)</v>
          </cell>
          <cell r="G202"/>
          <cell r="H202" t="str">
            <v>PERCENT</v>
          </cell>
          <cell r="I202" t="str">
            <v>Percentage - percentage - (Percentage)</v>
          </cell>
          <cell r="J202" t="str">
            <v>BU</v>
          </cell>
          <cell r="K202" t="str">
            <v>Anglo American Platinum Managed Operations</v>
          </cell>
          <cell r="L202" t="str">
            <v>FERHANA ADAM</v>
          </cell>
          <cell r="M202" t="str">
            <v>HENK STEYN</v>
          </cell>
          <cell r="N202">
            <v>45675</v>
          </cell>
          <cell r="O202">
            <v>45902</v>
          </cell>
          <cell r="P202" t="str">
            <v>Not started</v>
          </cell>
          <cell r="Q202" t="str">
            <v>{"gri":["401-1-b_2016.2"]}</v>
          </cell>
          <cell r="R202" t="str">
            <v>Governance</v>
          </cell>
          <cell r="S202"/>
          <cell r="T202"/>
          <cell r="U202"/>
          <cell r="V202"/>
          <cell r="W202" t="str">
            <v>Governance disclosure metrics / Labour standards</v>
          </cell>
          <cell r="X202" t="str">
            <v>{"PGM":[]}</v>
          </cell>
          <cell r="Y202" t="str">
            <v>CONNECTED</v>
          </cell>
          <cell r="Z202" t="str">
            <v>Data Collection (PGM) (2024)</v>
          </cell>
          <cell r="AA202" t="str">
            <v>Governance disclosure metrics / Labour standards (Manual Capture)</v>
          </cell>
        </row>
        <row r="203">
          <cell r="A203" t="str">
            <v>M620BU_Anglo American Platinum Managed Operations</v>
          </cell>
          <cell r="B203" t="str">
            <v>M620</v>
          </cell>
          <cell r="C203" t="str">
            <v>BU_Anglo American Platinum Managed Operations</v>
          </cell>
          <cell r="D203">
            <v>2024</v>
          </cell>
          <cell r="E203" t="str">
            <v>Annual</v>
          </cell>
          <cell r="F203" t="str">
            <v>Labour turnover % (including voluntary seperation packages): South African operations</v>
          </cell>
          <cell r="G203"/>
          <cell r="H203" t="str">
            <v>PERCENT</v>
          </cell>
          <cell r="I203" t="str">
            <v>Percentage - percentage - (Percentage)</v>
          </cell>
          <cell r="J203" t="str">
            <v>BU</v>
          </cell>
          <cell r="K203" t="str">
            <v>Anglo American Platinum Managed Operations</v>
          </cell>
          <cell r="L203" t="str">
            <v>FERHANA ADAM</v>
          </cell>
          <cell r="M203"/>
          <cell r="N203"/>
          <cell r="O203"/>
          <cell r="P203" t="str">
            <v>Not started</v>
          </cell>
          <cell r="Q203" t="str">
            <v>{"gri":["401-1-b_2016.2"]}</v>
          </cell>
          <cell r="R203" t="str">
            <v>Governance</v>
          </cell>
          <cell r="S203"/>
          <cell r="T203"/>
          <cell r="U203"/>
          <cell r="V203"/>
          <cell r="W203" t="str">
            <v>Governance disclosure metrics / Labour standards</v>
          </cell>
          <cell r="X203" t="str">
            <v>{"PGM":[]}</v>
          </cell>
          <cell r="Y203" t="str">
            <v>CONNECTED</v>
          </cell>
          <cell r="Z203" t="str">
            <v>Data Collection (PGM) (2024)</v>
          </cell>
          <cell r="AA203" t="str">
            <v>Governance disclosure metrics / Labour standards (Manual Capture)</v>
          </cell>
        </row>
        <row r="204">
          <cell r="A204" t="str">
            <v>M579BU_Anglo American Platinum Managed Operations</v>
          </cell>
          <cell r="B204" t="str">
            <v>M579</v>
          </cell>
          <cell r="C204" t="str">
            <v>BU_Anglo American Platinum Managed Operations</v>
          </cell>
          <cell r="D204">
            <v>2024</v>
          </cell>
          <cell r="E204" t="str">
            <v>Annual</v>
          </cell>
          <cell r="F204" t="str">
            <v>Turnover including VSPs by gender Total South Africa</v>
          </cell>
          <cell r="G204"/>
          <cell r="H204" t="str">
            <v>PERCENT</v>
          </cell>
          <cell r="I204" t="str">
            <v>Percentage - percentage - (Percentage)</v>
          </cell>
          <cell r="J204" t="str">
            <v>BU</v>
          </cell>
          <cell r="K204" t="str">
            <v>Anglo American Platinum Managed Operations</v>
          </cell>
          <cell r="L204" t="str">
            <v>FERHANA ADAM</v>
          </cell>
          <cell r="M204" t="str">
            <v>HENK STEYN</v>
          </cell>
          <cell r="N204">
            <v>45675</v>
          </cell>
          <cell r="O204">
            <v>45902</v>
          </cell>
          <cell r="P204" t="str">
            <v>Not started</v>
          </cell>
          <cell r="Q204" t="str">
            <v>{"gri":["401-1-b_2016.2"]}</v>
          </cell>
          <cell r="R204" t="str">
            <v>Governance</v>
          </cell>
          <cell r="S204"/>
          <cell r="T204"/>
          <cell r="U204"/>
          <cell r="V204"/>
          <cell r="W204" t="str">
            <v>Governance disclosure metrics / Labour standards</v>
          </cell>
          <cell r="X204" t="str">
            <v>{"PGM":[]}</v>
          </cell>
          <cell r="Y204" t="str">
            <v>CONNECTED</v>
          </cell>
          <cell r="Z204" t="str">
            <v>Data Collection (PGM) (2024)</v>
          </cell>
          <cell r="AA204" t="str">
            <v>Governance disclosure metrics / Labour standards (Manual Capture)</v>
          </cell>
        </row>
        <row r="205">
          <cell r="A205" t="str">
            <v>M587BU_Anglo American Platinum Managed Operations</v>
          </cell>
          <cell r="B205" t="str">
            <v>M587</v>
          </cell>
          <cell r="C205" t="str">
            <v>BU_Anglo American Platinum Managed Operations</v>
          </cell>
          <cell r="D205">
            <v>2024</v>
          </cell>
          <cell r="E205" t="str">
            <v>Annual</v>
          </cell>
          <cell r="F205" t="str">
            <v>Turnover including VSPs Redundancies (%) Involuntary Turnover (%)</v>
          </cell>
          <cell r="G205"/>
          <cell r="H205" t="str">
            <v>PERCENT</v>
          </cell>
          <cell r="I205" t="str">
            <v>Percentage - percentage - (Percentage)</v>
          </cell>
          <cell r="J205" t="str">
            <v>BU</v>
          </cell>
          <cell r="K205" t="str">
            <v>Anglo American Platinum Managed Operations</v>
          </cell>
          <cell r="L205" t="str">
            <v>FERHANA ADAM</v>
          </cell>
          <cell r="M205" t="str">
            <v>HENK STEYN</v>
          </cell>
          <cell r="N205">
            <v>45675</v>
          </cell>
          <cell r="O205">
            <v>45902</v>
          </cell>
          <cell r="P205" t="str">
            <v>Not started</v>
          </cell>
          <cell r="Q205" t="str">
            <v>{"gri":["401-1-b_2016.2"]}</v>
          </cell>
          <cell r="R205" t="str">
            <v>Governance</v>
          </cell>
          <cell r="S205"/>
          <cell r="T205"/>
          <cell r="U205"/>
          <cell r="V205"/>
          <cell r="W205" t="str">
            <v>Governance disclosure metrics / Labour standards</v>
          </cell>
          <cell r="X205" t="str">
            <v>{"PGM":[]}</v>
          </cell>
          <cell r="Y205" t="str">
            <v>CONNECTED</v>
          </cell>
          <cell r="Z205" t="str">
            <v>Data Collection (PGM) (2024)</v>
          </cell>
          <cell r="AA205" t="str">
            <v>Governance disclosure metrics / Labour standards (Manual Capture)</v>
          </cell>
        </row>
        <row r="206">
          <cell r="A206" t="str">
            <v>M575BU_Anglo American Platinum Managed Operations</v>
          </cell>
          <cell r="B206" t="str">
            <v>M575</v>
          </cell>
          <cell r="C206" t="str">
            <v>BU_Anglo American Platinum Managed Operations</v>
          </cell>
          <cell r="D206">
            <v>2024</v>
          </cell>
          <cell r="E206" t="str">
            <v>Annual</v>
          </cell>
          <cell r="F206" t="str">
            <v>Turnover including VSPs by gender Female Zimbabwe</v>
          </cell>
          <cell r="G206"/>
          <cell r="H206" t="str">
            <v>PERCENT</v>
          </cell>
          <cell r="I206" t="str">
            <v>Percentage - percentage - (Percentage)</v>
          </cell>
          <cell r="J206" t="str">
            <v>BU</v>
          </cell>
          <cell r="K206" t="str">
            <v>Anglo American Platinum Managed Operations</v>
          </cell>
          <cell r="L206" t="str">
            <v>FERHANA ADAM</v>
          </cell>
          <cell r="M206" t="str">
            <v>HENK STEYN</v>
          </cell>
          <cell r="N206">
            <v>45675</v>
          </cell>
          <cell r="O206">
            <v>45902</v>
          </cell>
          <cell r="P206" t="str">
            <v>Not started</v>
          </cell>
          <cell r="Q206" t="str">
            <v>{"gri":["401-1-b_2016.2"]}</v>
          </cell>
          <cell r="R206" t="str">
            <v>Governance</v>
          </cell>
          <cell r="S206"/>
          <cell r="T206"/>
          <cell r="U206"/>
          <cell r="V206"/>
          <cell r="W206" t="str">
            <v>Governance disclosure metrics / Labour standards</v>
          </cell>
          <cell r="X206" t="str">
            <v>{"PGM":[]}</v>
          </cell>
          <cell r="Y206" t="str">
            <v>CONNECTED</v>
          </cell>
          <cell r="Z206" t="str">
            <v>Data Collection (PGM) (2024)</v>
          </cell>
          <cell r="AA206" t="str">
            <v>Governance disclosure metrics / Labour standards (Manual Capture)</v>
          </cell>
        </row>
        <row r="207">
          <cell r="A207" t="str">
            <v>M590BU_Anglo American Platinum Managed Operations</v>
          </cell>
          <cell r="B207" t="str">
            <v>M590</v>
          </cell>
          <cell r="C207" t="str">
            <v>BU_Anglo American Platinum Managed Operations</v>
          </cell>
          <cell r="D207">
            <v>2024</v>
          </cell>
          <cell r="E207" t="str">
            <v>Annual</v>
          </cell>
          <cell r="F207" t="str">
            <v>Turnover excluding VSPs Other reasons for leaving (%) Involuntary Turnover (%)</v>
          </cell>
          <cell r="G207"/>
          <cell r="H207" t="str">
            <v>PERCENT</v>
          </cell>
          <cell r="I207" t="str">
            <v>Percentage - percentage - (Percentage)</v>
          </cell>
          <cell r="J207" t="str">
            <v>BU</v>
          </cell>
          <cell r="K207" t="str">
            <v>Anglo American Platinum Managed Operations</v>
          </cell>
          <cell r="L207" t="str">
            <v>FERHANA ADAM</v>
          </cell>
          <cell r="M207" t="str">
            <v>HENK STEYN</v>
          </cell>
          <cell r="N207">
            <v>45675</v>
          </cell>
          <cell r="O207">
            <v>45902</v>
          </cell>
          <cell r="P207" t="str">
            <v>Not started</v>
          </cell>
          <cell r="Q207" t="str">
            <v>{"gri":["401-1-b_2016.2"]}</v>
          </cell>
          <cell r="R207" t="str">
            <v>Governance</v>
          </cell>
          <cell r="S207"/>
          <cell r="T207"/>
          <cell r="U207"/>
          <cell r="V207"/>
          <cell r="W207" t="str">
            <v>Governance disclosure metrics / Labour standards</v>
          </cell>
          <cell r="X207" t="str">
            <v>{"PGM":[]}</v>
          </cell>
          <cell r="Y207" t="str">
            <v>CONNECTED</v>
          </cell>
          <cell r="Z207" t="str">
            <v>Data Collection (PGM) (2024)</v>
          </cell>
          <cell r="AA207" t="str">
            <v>Governance disclosure metrics / Labour standards (Manual Capture)</v>
          </cell>
        </row>
        <row r="208">
          <cell r="A208" t="str">
            <v>M595BU_Anglo American Platinum Managed Operations</v>
          </cell>
          <cell r="B208" t="str">
            <v>M595</v>
          </cell>
          <cell r="C208" t="str">
            <v>BU_Anglo American Platinum Managed Operations</v>
          </cell>
          <cell r="D208">
            <v>2024</v>
          </cell>
          <cell r="E208" t="str">
            <v>Annual</v>
          </cell>
          <cell r="F208" t="str">
            <v>Total workforce represented, excluding management</v>
          </cell>
          <cell r="G208"/>
          <cell r="H208" t="str">
            <v>PERCENT</v>
          </cell>
          <cell r="I208" t="str">
            <v>Percentage - percentage - (Percentage)</v>
          </cell>
          <cell r="J208" t="str">
            <v>BU</v>
          </cell>
          <cell r="K208" t="str">
            <v>Anglo American Platinum Managed Operations</v>
          </cell>
          <cell r="L208" t="str">
            <v>VIRGINIA TYOBEKA</v>
          </cell>
          <cell r="M208" t="str">
            <v>VIRGINIA TYOBEKA</v>
          </cell>
          <cell r="N208">
            <v>45675</v>
          </cell>
          <cell r="O208">
            <v>45902</v>
          </cell>
          <cell r="P208" t="str">
            <v>Not started</v>
          </cell>
          <cell r="Q208" t="str">
            <v>{"gri":["2-30-a_2021"]}</v>
          </cell>
          <cell r="R208" t="str">
            <v>Governance</v>
          </cell>
          <cell r="S208"/>
          <cell r="T208"/>
          <cell r="U208"/>
          <cell r="V208"/>
          <cell r="W208" t="str">
            <v>Governance disclosure metrics / Labour standards</v>
          </cell>
          <cell r="X208" t="str">
            <v>{"PGM":[]}</v>
          </cell>
          <cell r="Y208" t="str">
            <v>CONNECTED</v>
          </cell>
          <cell r="Z208" t="str">
            <v>Data Collection (PGM) (2024)</v>
          </cell>
          <cell r="AA208" t="str">
            <v>Governance disclosure metrics / Labour standards (Manual Capture)</v>
          </cell>
        </row>
        <row r="209">
          <cell r="A209" t="str">
            <v>M576BU_Anglo American Platinum Managed Operations</v>
          </cell>
          <cell r="B209" t="str">
            <v>M576</v>
          </cell>
          <cell r="C209" t="str">
            <v>BU_Anglo American Platinum Managed Operations</v>
          </cell>
          <cell r="D209">
            <v>2024</v>
          </cell>
          <cell r="E209" t="str">
            <v>Annual</v>
          </cell>
          <cell r="F209" t="str">
            <v>Turnover excluding VSPs by gender Total Zimbabwe</v>
          </cell>
          <cell r="G209"/>
          <cell r="H209" t="str">
            <v>PERCENT</v>
          </cell>
          <cell r="I209" t="str">
            <v>Percentage - percentage - (Percentage)</v>
          </cell>
          <cell r="J209" t="str">
            <v>BU</v>
          </cell>
          <cell r="K209" t="str">
            <v>Anglo American Platinum Managed Operations</v>
          </cell>
          <cell r="L209" t="str">
            <v>FERHANA ADAM</v>
          </cell>
          <cell r="M209" t="str">
            <v>HENK STEYN</v>
          </cell>
          <cell r="N209">
            <v>45675</v>
          </cell>
          <cell r="O209">
            <v>45902</v>
          </cell>
          <cell r="P209" t="str">
            <v>Not started</v>
          </cell>
          <cell r="Q209" t="str">
            <v>{"gri":["401-1-b_2016.2"]}</v>
          </cell>
          <cell r="R209" t="str">
            <v>Governance</v>
          </cell>
          <cell r="S209"/>
          <cell r="T209"/>
          <cell r="U209"/>
          <cell r="V209"/>
          <cell r="W209" t="str">
            <v>Governance disclosure metrics / Labour standards</v>
          </cell>
          <cell r="X209" t="str">
            <v>{"PGM":[]}</v>
          </cell>
          <cell r="Y209" t="str">
            <v>CONNECTED</v>
          </cell>
          <cell r="Z209" t="str">
            <v>Data Collection (PGM) (2024)</v>
          </cell>
          <cell r="AA209" t="str">
            <v>Governance disclosure metrics / Labour standards (Manual Capture)</v>
          </cell>
        </row>
        <row r="210">
          <cell r="A210" t="str">
            <v>M621BU_Anglo American Platinum Managed Operations</v>
          </cell>
          <cell r="B210" t="str">
            <v>M621</v>
          </cell>
          <cell r="C210" t="str">
            <v>BU_Anglo American Platinum Managed Operations</v>
          </cell>
          <cell r="D210">
            <v>2024</v>
          </cell>
          <cell r="E210" t="str">
            <v>Annual</v>
          </cell>
          <cell r="F210" t="str">
            <v>Female Contractors (%)</v>
          </cell>
          <cell r="G210"/>
          <cell r="H210" t="str">
            <v>PERCENT</v>
          </cell>
          <cell r="I210" t="str">
            <v>Percentage - percentage - (Percentage)</v>
          </cell>
          <cell r="J210" t="str">
            <v>BU</v>
          </cell>
          <cell r="K210" t="str">
            <v>Anglo American Platinum Managed Operations</v>
          </cell>
          <cell r="L210" t="str">
            <v>FERHANA ADAM</v>
          </cell>
          <cell r="M210" t="str">
            <v>HENK STEYN</v>
          </cell>
          <cell r="N210">
            <v>45675</v>
          </cell>
          <cell r="O210">
            <v>45902</v>
          </cell>
          <cell r="P210" t="str">
            <v>Not started</v>
          </cell>
          <cell r="Q210" t="str">
            <v>{}</v>
          </cell>
          <cell r="R210" t="str">
            <v>Governance</v>
          </cell>
          <cell r="S210"/>
          <cell r="T210"/>
          <cell r="U210"/>
          <cell r="V210"/>
          <cell r="W210" t="str">
            <v>Governance disclosure metrics / Labour standards</v>
          </cell>
          <cell r="X210" t="str">
            <v>{"PGM":[]}</v>
          </cell>
          <cell r="Y210" t="str">
            <v>CONNECTED</v>
          </cell>
          <cell r="Z210" t="str">
            <v>Data Collection (PGM) (2024)</v>
          </cell>
          <cell r="AA210" t="str">
            <v>Governance disclosure metrics / Labour standards (Manual Capture)</v>
          </cell>
        </row>
        <row r="211">
          <cell r="A211" t="str">
            <v>M585BU_Anglo American Platinum Managed Operations</v>
          </cell>
          <cell r="B211" t="str">
            <v>M585</v>
          </cell>
          <cell r="C211" t="str">
            <v>BU_Anglo American Platinum Managed Operations</v>
          </cell>
          <cell r="D211">
            <v>2024</v>
          </cell>
          <cell r="E211" t="str">
            <v>Annual</v>
          </cell>
          <cell r="F211" t="str">
            <v>Turnover including VSPs Other reasons for leaving (%) Involuntary Turnover (%)</v>
          </cell>
          <cell r="G211"/>
          <cell r="H211" t="str">
            <v>PERCENT</v>
          </cell>
          <cell r="I211" t="str">
            <v>Percentage - percentage - (Percentage)</v>
          </cell>
          <cell r="J211" t="str">
            <v>BU</v>
          </cell>
          <cell r="K211" t="str">
            <v>Anglo American Platinum Managed Operations</v>
          </cell>
          <cell r="L211" t="str">
            <v>FERHANA ADAM</v>
          </cell>
          <cell r="M211" t="str">
            <v>HENK STEYN</v>
          </cell>
          <cell r="N211">
            <v>45675</v>
          </cell>
          <cell r="O211">
            <v>45902</v>
          </cell>
          <cell r="P211" t="str">
            <v>Not started</v>
          </cell>
          <cell r="Q211" t="str">
            <v>{"gri":["401-1-b_2016.2"]}</v>
          </cell>
          <cell r="R211" t="str">
            <v>Governance</v>
          </cell>
          <cell r="S211"/>
          <cell r="T211"/>
          <cell r="U211"/>
          <cell r="V211"/>
          <cell r="W211" t="str">
            <v>Governance disclosure metrics / Labour standards</v>
          </cell>
          <cell r="X211" t="str">
            <v>{"PGM":[]}</v>
          </cell>
          <cell r="Y211" t="str">
            <v>CONNECTED</v>
          </cell>
          <cell r="Z211" t="str">
            <v>Data Collection (PGM) (2024)</v>
          </cell>
          <cell r="AA211" t="str">
            <v>Governance disclosure metrics / Labour standards (Manual Capture)</v>
          </cell>
        </row>
        <row r="212">
          <cell r="A212" t="str">
            <v>M574BU_Anglo American Platinum Managed Operations</v>
          </cell>
          <cell r="B212" t="str">
            <v>M574</v>
          </cell>
          <cell r="C212" t="str">
            <v>BU_Anglo American Platinum Managed Operations</v>
          </cell>
          <cell r="D212">
            <v>2024</v>
          </cell>
          <cell r="E212" t="str">
            <v>Annual</v>
          </cell>
          <cell r="F212" t="str">
            <v>Turnover including VSPs by gender Male Zimbabwe</v>
          </cell>
          <cell r="G212"/>
          <cell r="H212" t="str">
            <v>PERCENT</v>
          </cell>
          <cell r="I212" t="str">
            <v>Percentage - percentage - (Percentage)</v>
          </cell>
          <cell r="J212" t="str">
            <v>BU</v>
          </cell>
          <cell r="K212" t="str">
            <v>Anglo American Platinum Managed Operations</v>
          </cell>
          <cell r="L212" t="str">
            <v>FERHANA ADAM</v>
          </cell>
          <cell r="M212" t="str">
            <v>HENK STEYN</v>
          </cell>
          <cell r="N212">
            <v>45675</v>
          </cell>
          <cell r="O212">
            <v>45902</v>
          </cell>
          <cell r="P212" t="str">
            <v>Not started</v>
          </cell>
          <cell r="Q212" t="str">
            <v>{"gri":["401-1-b_2016.2"]}</v>
          </cell>
          <cell r="R212" t="str">
            <v>Governance</v>
          </cell>
          <cell r="S212"/>
          <cell r="T212"/>
          <cell r="U212"/>
          <cell r="V212"/>
          <cell r="W212" t="str">
            <v>Governance disclosure metrics / Labour standards</v>
          </cell>
          <cell r="X212" t="str">
            <v>{"PGM":[]}</v>
          </cell>
          <cell r="Y212" t="str">
            <v>CONNECTED</v>
          </cell>
          <cell r="Z212" t="str">
            <v>Data Collection (PGM) (2024)</v>
          </cell>
          <cell r="AA212" t="str">
            <v>Governance disclosure metrics / Labour standards (Manual Capture)</v>
          </cell>
        </row>
        <row r="213">
          <cell r="A213" t="str">
            <v>M625BU_Anglo American Platinum Managed Operations</v>
          </cell>
          <cell r="B213" t="str">
            <v>M625</v>
          </cell>
          <cell r="C213" t="str">
            <v>BU_Anglo American Platinum Managed Operations</v>
          </cell>
          <cell r="D213">
            <v>2024</v>
          </cell>
          <cell r="E213" t="str">
            <v>Annual</v>
          </cell>
          <cell r="F213" t="str">
            <v>Employees more than 50 years of age (%)</v>
          </cell>
          <cell r="G213"/>
          <cell r="H213" t="str">
            <v>PERCENT</v>
          </cell>
          <cell r="I213" t="str">
            <v>Percentage - percentage - (Percentage)</v>
          </cell>
          <cell r="J213" t="str">
            <v>BU</v>
          </cell>
          <cell r="K213" t="str">
            <v>Anglo American Platinum Managed Operations</v>
          </cell>
          <cell r="L213" t="str">
            <v>FERHANA ADAM</v>
          </cell>
          <cell r="M213" t="str">
            <v>HENK STEYN</v>
          </cell>
          <cell r="N213">
            <v>45675</v>
          </cell>
          <cell r="O213">
            <v>45902</v>
          </cell>
          <cell r="P213" t="str">
            <v>Not started</v>
          </cell>
          <cell r="Q213" t="str">
            <v>{}</v>
          </cell>
          <cell r="R213" t="str">
            <v>Governance</v>
          </cell>
          <cell r="S213"/>
          <cell r="T213"/>
          <cell r="U213"/>
          <cell r="V213"/>
          <cell r="W213" t="str">
            <v>Governance disclosure metrics / Labour standards</v>
          </cell>
          <cell r="X213" t="str">
            <v>{"PGM":[]}</v>
          </cell>
          <cell r="Y213" t="str">
            <v>CONNECTED</v>
          </cell>
          <cell r="Z213" t="str">
            <v>Data Collection (PGM) (2024)</v>
          </cell>
          <cell r="AA213" t="str">
            <v>Governance disclosure metrics / Labour standards (Manual Capture)</v>
          </cell>
        </row>
        <row r="214">
          <cell r="A214" t="str">
            <v>M583BU_Anglo American Platinum Managed Operations</v>
          </cell>
          <cell r="B214" t="str">
            <v>M583</v>
          </cell>
          <cell r="C214" t="str">
            <v>BU_Anglo American Platinum Managed Operations</v>
          </cell>
          <cell r="D214">
            <v>2024</v>
          </cell>
          <cell r="E214" t="str">
            <v>Annual</v>
          </cell>
          <cell r="F214" t="str">
            <v>Turnover excluding VSPs by gender Male South Africa</v>
          </cell>
          <cell r="G214"/>
          <cell r="H214" t="str">
            <v>PERCENT</v>
          </cell>
          <cell r="I214" t="str">
            <v>Percentage - percentage - (Percentage)</v>
          </cell>
          <cell r="J214" t="str">
            <v>BU</v>
          </cell>
          <cell r="K214" t="str">
            <v>Anglo American Platinum Managed Operations</v>
          </cell>
          <cell r="L214" t="str">
            <v>FERHANA ADAM</v>
          </cell>
          <cell r="M214" t="str">
            <v>HENK STEYN</v>
          </cell>
          <cell r="N214">
            <v>45675</v>
          </cell>
          <cell r="O214">
            <v>45902</v>
          </cell>
          <cell r="P214" t="str">
            <v>Not started</v>
          </cell>
          <cell r="Q214" t="str">
            <v>{"gri":["401-1-b_2016.2"]}</v>
          </cell>
          <cell r="R214" t="str">
            <v>Governance</v>
          </cell>
          <cell r="S214"/>
          <cell r="T214"/>
          <cell r="U214"/>
          <cell r="V214"/>
          <cell r="W214" t="str">
            <v>Governance disclosure metrics / Labour standards</v>
          </cell>
          <cell r="X214" t="str">
            <v>{"PGM":[]}</v>
          </cell>
          <cell r="Y214" t="str">
            <v>CONNECTED</v>
          </cell>
          <cell r="Z214" t="str">
            <v>Data Collection (PGM) (2024)</v>
          </cell>
          <cell r="AA214" t="str">
            <v>Governance disclosure metrics / Labour standards (Manual Capture)</v>
          </cell>
        </row>
        <row r="215">
          <cell r="A215" t="str">
            <v>M578BU_Anglo American Platinum Managed Operations</v>
          </cell>
          <cell r="B215" t="str">
            <v>M578</v>
          </cell>
          <cell r="C215" t="str">
            <v>BU_Anglo American Platinum Managed Operations</v>
          </cell>
          <cell r="D215">
            <v>2024</v>
          </cell>
          <cell r="E215" t="str">
            <v>Annual</v>
          </cell>
          <cell r="F215" t="str">
            <v>Turnover excluding VSPs by gender Female Zimbabwe</v>
          </cell>
          <cell r="G215"/>
          <cell r="H215" t="str">
            <v>PERCENT</v>
          </cell>
          <cell r="I215" t="str">
            <v>Percentage - percentage - (Percentage)</v>
          </cell>
          <cell r="J215" t="str">
            <v>BU</v>
          </cell>
          <cell r="K215" t="str">
            <v>Anglo American Platinum Managed Operations</v>
          </cell>
          <cell r="L215" t="str">
            <v>FERHANA ADAM</v>
          </cell>
          <cell r="M215" t="str">
            <v>HENK STEYN</v>
          </cell>
          <cell r="N215">
            <v>45675</v>
          </cell>
          <cell r="O215">
            <v>45902</v>
          </cell>
          <cell r="P215" t="str">
            <v>Not started</v>
          </cell>
          <cell r="Q215" t="str">
            <v>{"gri":["401-1-b_2016.2"]}</v>
          </cell>
          <cell r="R215" t="str">
            <v>Governance</v>
          </cell>
          <cell r="S215"/>
          <cell r="T215"/>
          <cell r="U215"/>
          <cell r="V215"/>
          <cell r="W215" t="str">
            <v>Governance disclosure metrics / Labour standards</v>
          </cell>
          <cell r="X215" t="str">
            <v>{"PGM":[]}</v>
          </cell>
          <cell r="Y215" t="str">
            <v>CONNECTED</v>
          </cell>
          <cell r="Z215" t="str">
            <v>Data Collection (PGM) (2024)</v>
          </cell>
          <cell r="AA215" t="str">
            <v>Governance disclosure metrics / Labour standards (Manual Capture)</v>
          </cell>
        </row>
        <row r="216">
          <cell r="A216" t="str">
            <v>M573BU_Anglo American Platinum Managed Operations</v>
          </cell>
          <cell r="B216" t="str">
            <v>M573</v>
          </cell>
          <cell r="C216" t="str">
            <v>BU_Anglo American Platinum Managed Operations</v>
          </cell>
          <cell r="D216">
            <v>2024</v>
          </cell>
          <cell r="E216" t="str">
            <v>Annual</v>
          </cell>
          <cell r="F216" t="str">
            <v>Turnover including VSPs by gender Total Zimbabwe</v>
          </cell>
          <cell r="G216"/>
          <cell r="H216" t="str">
            <v>PERCENT</v>
          </cell>
          <cell r="I216" t="str">
            <v>Percentage - percentage - (Percentage)</v>
          </cell>
          <cell r="J216" t="str">
            <v>BU</v>
          </cell>
          <cell r="K216" t="str">
            <v>Anglo American Platinum Managed Operations</v>
          </cell>
          <cell r="L216" t="str">
            <v>FERHANA ADAM</v>
          </cell>
          <cell r="M216" t="str">
            <v>HENK STEYN</v>
          </cell>
          <cell r="N216">
            <v>45675</v>
          </cell>
          <cell r="O216">
            <v>45902</v>
          </cell>
          <cell r="P216" t="str">
            <v>Not started</v>
          </cell>
          <cell r="Q216" t="str">
            <v>{"gri":["401-1-b_2016.2"]}</v>
          </cell>
          <cell r="R216" t="str">
            <v>Governance</v>
          </cell>
          <cell r="S216"/>
          <cell r="T216"/>
          <cell r="U216"/>
          <cell r="V216"/>
          <cell r="W216" t="str">
            <v>Governance disclosure metrics / Labour standards</v>
          </cell>
          <cell r="X216" t="str">
            <v>{"PGM":[]}</v>
          </cell>
          <cell r="Y216" t="str">
            <v>CONNECTED</v>
          </cell>
          <cell r="Z216" t="str">
            <v>Data Collection (PGM) (2024)</v>
          </cell>
          <cell r="AA216" t="str">
            <v>Governance disclosure metrics / Labour standards (Manual Capture)</v>
          </cell>
        </row>
        <row r="217">
          <cell r="A217" t="str">
            <v>M582BU_Anglo American Platinum Managed Operations</v>
          </cell>
          <cell r="B217" t="str">
            <v>M582</v>
          </cell>
          <cell r="C217" t="str">
            <v>BU_Anglo American Platinum Managed Operations</v>
          </cell>
          <cell r="D217">
            <v>2024</v>
          </cell>
          <cell r="E217" t="str">
            <v>Annual</v>
          </cell>
          <cell r="F217" t="str">
            <v>Turnover excluding VSPs by gender Total South Africa</v>
          </cell>
          <cell r="G217"/>
          <cell r="H217" t="str">
            <v>PERCENT</v>
          </cell>
          <cell r="I217" t="str">
            <v>Percentage - percentage - (Percentage)</v>
          </cell>
          <cell r="J217" t="str">
            <v>BU</v>
          </cell>
          <cell r="K217" t="str">
            <v>Anglo American Platinum Managed Operations</v>
          </cell>
          <cell r="L217" t="str">
            <v>FERHANA ADAM</v>
          </cell>
          <cell r="M217" t="str">
            <v>HENK STEYN</v>
          </cell>
          <cell r="N217">
            <v>45675</v>
          </cell>
          <cell r="O217">
            <v>45902</v>
          </cell>
          <cell r="P217" t="str">
            <v>Not started</v>
          </cell>
          <cell r="Q217" t="str">
            <v>{"gri":["401-1-b_2016.2"]}</v>
          </cell>
          <cell r="R217" t="str">
            <v>Governance</v>
          </cell>
          <cell r="S217"/>
          <cell r="T217"/>
          <cell r="U217"/>
          <cell r="V217"/>
          <cell r="W217" t="str">
            <v>Governance disclosure metrics / Labour standards</v>
          </cell>
          <cell r="X217" t="str">
            <v>{"PGM":[]}</v>
          </cell>
          <cell r="Y217" t="str">
            <v>CONNECTED</v>
          </cell>
          <cell r="Z217" t="str">
            <v>Data Collection (PGM) (2024)</v>
          </cell>
          <cell r="AA217" t="str">
            <v>Governance disclosure metrics / Labour standards (Manual Capture)</v>
          </cell>
        </row>
        <row r="218">
          <cell r="A218" t="str">
            <v>M754BU_Anglo American Platinum Managed Operations</v>
          </cell>
          <cell r="B218" t="str">
            <v>M754</v>
          </cell>
          <cell r="C218" t="str">
            <v>BU_Anglo American Platinum Managed Operations</v>
          </cell>
          <cell r="D218">
            <v>2024</v>
          </cell>
          <cell r="E218" t="str">
            <v>Annual</v>
          </cell>
          <cell r="F218" t="str">
            <v>Turnover rate Dismissals (%)</v>
          </cell>
          <cell r="G218"/>
          <cell r="H218" t="str">
            <v>PERCENT</v>
          </cell>
          <cell r="I218" t="str">
            <v>Percentage - percentage - (Percentage)</v>
          </cell>
          <cell r="J218" t="str">
            <v>BU</v>
          </cell>
          <cell r="K218" t="str">
            <v>Anglo American Platinum Managed Operations</v>
          </cell>
          <cell r="L218" t="str">
            <v>FERHANA ADAM</v>
          </cell>
          <cell r="M218" t="str">
            <v>HENK STEYN</v>
          </cell>
          <cell r="N218">
            <v>45675</v>
          </cell>
          <cell r="O218">
            <v>45902</v>
          </cell>
          <cell r="P218" t="str">
            <v>Not started</v>
          </cell>
          <cell r="Q218" t="str">
            <v>{"gri":["401-1-b_2016.2"]}</v>
          </cell>
          <cell r="R218" t="str">
            <v>Governance</v>
          </cell>
          <cell r="S218"/>
          <cell r="T218"/>
          <cell r="U218"/>
          <cell r="V218"/>
          <cell r="W218" t="str">
            <v>Governance disclosure metrics / Labour standards</v>
          </cell>
          <cell r="X218" t="str">
            <v>{"PGM":[]}</v>
          </cell>
          <cell r="Y218" t="str">
            <v>CONNECTED</v>
          </cell>
          <cell r="Z218" t="str">
            <v>Data Collection (PGM) (2024)</v>
          </cell>
          <cell r="AA218" t="str">
            <v>Governance disclosure metrics / Labour standards (Manual Capture)</v>
          </cell>
        </row>
        <row r="219">
          <cell r="A219" t="str">
            <v>M626BU_Anglo American Platinum Managed Operations</v>
          </cell>
          <cell r="B219" t="str">
            <v>M626</v>
          </cell>
          <cell r="C219" t="str">
            <v>BU_Anglo American Platinum Managed Operations</v>
          </cell>
          <cell r="D219">
            <v>2024</v>
          </cell>
          <cell r="E219" t="str">
            <v>Annual</v>
          </cell>
          <cell r="F219" t="str">
            <v>Employees between 30-50 years of age (%)</v>
          </cell>
          <cell r="G219"/>
          <cell r="H219" t="str">
            <v>PERCENT</v>
          </cell>
          <cell r="I219" t="str">
            <v>Percentage - percentage - (Percentage)</v>
          </cell>
          <cell r="J219" t="str">
            <v>BU</v>
          </cell>
          <cell r="K219" t="str">
            <v>Anglo American Platinum Managed Operations</v>
          </cell>
          <cell r="L219" t="str">
            <v>FERHANA ADAM</v>
          </cell>
          <cell r="M219" t="str">
            <v>HENK STEYN</v>
          </cell>
          <cell r="N219">
            <v>45675</v>
          </cell>
          <cell r="O219">
            <v>45902</v>
          </cell>
          <cell r="P219" t="str">
            <v>Not started</v>
          </cell>
          <cell r="Q219" t="str">
            <v>{}</v>
          </cell>
          <cell r="R219" t="str">
            <v>Governance</v>
          </cell>
          <cell r="S219"/>
          <cell r="T219"/>
          <cell r="U219"/>
          <cell r="V219"/>
          <cell r="W219" t="str">
            <v>Governance disclosure metrics / Labour standards</v>
          </cell>
          <cell r="X219" t="str">
            <v>{"PGM":[]}</v>
          </cell>
          <cell r="Y219" t="str">
            <v>CONNECTED</v>
          </cell>
          <cell r="Z219" t="str">
            <v>Data Collection (PGM) (2024)</v>
          </cell>
          <cell r="AA219" t="str">
            <v>Governance disclosure metrics / Labour standards (Manual Capture)</v>
          </cell>
        </row>
        <row r="220">
          <cell r="A220" t="str">
            <v>M597BU_Anglo American Platinum Managed Operations</v>
          </cell>
          <cell r="B220" t="str">
            <v>M597</v>
          </cell>
          <cell r="C220" t="str">
            <v>BU_Anglo American Platinum Managed Operations</v>
          </cell>
          <cell r="D220">
            <v>2024</v>
          </cell>
          <cell r="E220" t="str">
            <v>Annual</v>
          </cell>
          <cell r="F220" t="str">
            <v>General Industrial Workers of South Africa (GIWUSA)</v>
          </cell>
          <cell r="G220"/>
          <cell r="H220" t="str">
            <v>NUMBER</v>
          </cell>
          <cell r="I220" t="str">
            <v>Number</v>
          </cell>
          <cell r="J220" t="str">
            <v>BU</v>
          </cell>
          <cell r="K220" t="str">
            <v>Anglo American Platinum Managed Operations</v>
          </cell>
          <cell r="L220" t="str">
            <v>VIRGINIA TYOBEKA</v>
          </cell>
          <cell r="M220" t="str">
            <v>VIRGINIA TYOBEKA</v>
          </cell>
          <cell r="N220">
            <v>45675</v>
          </cell>
          <cell r="O220">
            <v>45902</v>
          </cell>
          <cell r="P220" t="str">
            <v>Not started</v>
          </cell>
          <cell r="Q220" t="str">
            <v>{"gri":["2-30-a_2021"]}</v>
          </cell>
          <cell r="R220" t="str">
            <v>Governance</v>
          </cell>
          <cell r="S220"/>
          <cell r="T220"/>
          <cell r="U220"/>
          <cell r="V220"/>
          <cell r="W220" t="str">
            <v>Governance disclosure metrics / Labour standards</v>
          </cell>
          <cell r="X220" t="str">
            <v>{"PGM":[]}</v>
          </cell>
          <cell r="Y220" t="str">
            <v>CONNECTED</v>
          </cell>
          <cell r="Z220" t="str">
            <v>Data Collection (PGM) (2024)</v>
          </cell>
          <cell r="AA220" t="str">
            <v>Governance disclosure metrics / Labour standards (Manual Capture)</v>
          </cell>
        </row>
        <row r="221">
          <cell r="A221" t="str">
            <v>M593BU_Anglo American Platinum Managed Operations</v>
          </cell>
          <cell r="B221" t="str">
            <v>M593</v>
          </cell>
          <cell r="C221" t="str">
            <v>BU_Anglo American Platinum Managed Operations</v>
          </cell>
          <cell r="D221">
            <v>2024</v>
          </cell>
          <cell r="E221" t="str">
            <v>Annual</v>
          </cell>
          <cell r="F221" t="str">
            <v>Turnover excluding VSPs Other reasons for leaving (%) Voluntary Turnover (%)</v>
          </cell>
          <cell r="G221"/>
          <cell r="H221" t="str">
            <v>PERCENT</v>
          </cell>
          <cell r="I221" t="str">
            <v>Percentage - percentage - (Percentage)</v>
          </cell>
          <cell r="J221" t="str">
            <v>BU</v>
          </cell>
          <cell r="K221" t="str">
            <v>Anglo American Platinum Managed Operations</v>
          </cell>
          <cell r="L221" t="str">
            <v>FERHANA ADAM</v>
          </cell>
          <cell r="M221" t="str">
            <v>HENK STEYN</v>
          </cell>
          <cell r="N221">
            <v>45675</v>
          </cell>
          <cell r="O221">
            <v>45902</v>
          </cell>
          <cell r="P221" t="str">
            <v>Not started</v>
          </cell>
          <cell r="Q221" t="str">
            <v>{"gri":["401-1-b_2016.2"]}</v>
          </cell>
          <cell r="R221" t="str">
            <v>Governance</v>
          </cell>
          <cell r="S221"/>
          <cell r="T221"/>
          <cell r="U221"/>
          <cell r="V221"/>
          <cell r="W221" t="str">
            <v>Governance disclosure metrics / Labour standards</v>
          </cell>
          <cell r="X221" t="str">
            <v>{"PGM":[]}</v>
          </cell>
          <cell r="Y221" t="str">
            <v>CONNECTED</v>
          </cell>
          <cell r="Z221" t="str">
            <v>Data Collection (PGM) (2024)</v>
          </cell>
          <cell r="AA221" t="str">
            <v>Governance disclosure metrics / Labour standards (Manual Capture)</v>
          </cell>
        </row>
        <row r="222">
          <cell r="A222" t="str">
            <v>M635BU_Anglo American Platinum Managed Operations</v>
          </cell>
          <cell r="B222" t="str">
            <v>M635</v>
          </cell>
          <cell r="C222" t="str">
            <v>BU_Anglo American Platinum Managed Operations</v>
          </cell>
          <cell r="D222">
            <v>2024</v>
          </cell>
          <cell r="E222" t="str">
            <v>Annual</v>
          </cell>
          <cell r="F222" t="str">
            <v>Board diversity: Number of executive directors</v>
          </cell>
          <cell r="G222"/>
          <cell r="H222" t="str">
            <v>NUMBER</v>
          </cell>
          <cell r="I222" t="str">
            <v>Number</v>
          </cell>
          <cell r="J222" t="str">
            <v>BU</v>
          </cell>
          <cell r="K222" t="str">
            <v>Anglo American Platinum Managed Operations</v>
          </cell>
          <cell r="L222" t="str">
            <v>JULIA SWANEPOEL</v>
          </cell>
          <cell r="M222" t="str">
            <v>JULIA SWANEPOEL</v>
          </cell>
          <cell r="N222">
            <v>45675</v>
          </cell>
          <cell r="O222">
            <v>45902</v>
          </cell>
          <cell r="P222" t="str">
            <v>Not started</v>
          </cell>
          <cell r="Q222" t="str">
            <v>{"gri":["2-9-a_2021"]}</v>
          </cell>
          <cell r="R222" t="str">
            <v>Governance</v>
          </cell>
          <cell r="S222"/>
          <cell r="T222"/>
          <cell r="U222"/>
          <cell r="V222"/>
          <cell r="W222" t="str">
            <v>Governance disclosure metrics / Labour standards</v>
          </cell>
          <cell r="X222" t="str">
            <v>{"PGM":[]}</v>
          </cell>
          <cell r="Y222" t="str">
            <v>CONNECTED</v>
          </cell>
          <cell r="Z222" t="str">
            <v>Data Collection (PGM) (2024)</v>
          </cell>
          <cell r="AA222" t="str">
            <v>Governance disclosure metrics / Labour standards (Manual Capture)</v>
          </cell>
        </row>
        <row r="223">
          <cell r="A223" t="str">
            <v>M581BU_Anglo American Platinum Managed Operations</v>
          </cell>
          <cell r="B223" t="str">
            <v>M581</v>
          </cell>
          <cell r="C223" t="str">
            <v>BU_Anglo American Platinum Managed Operations</v>
          </cell>
          <cell r="D223">
            <v>2024</v>
          </cell>
          <cell r="E223" t="str">
            <v>Annual</v>
          </cell>
          <cell r="F223" t="str">
            <v>Turnover including VSPs by gender Female South Africa</v>
          </cell>
          <cell r="G223"/>
          <cell r="H223" t="str">
            <v>PERCENT</v>
          </cell>
          <cell r="I223" t="str">
            <v>Percentage - percentage - (Percentage)</v>
          </cell>
          <cell r="J223" t="str">
            <v>BU</v>
          </cell>
          <cell r="K223" t="str">
            <v>Anglo American Platinum Managed Operations</v>
          </cell>
          <cell r="L223" t="str">
            <v>FERHANA ADAM</v>
          </cell>
          <cell r="M223" t="str">
            <v>HENK STEYN</v>
          </cell>
          <cell r="N223">
            <v>45675</v>
          </cell>
          <cell r="O223">
            <v>45902</v>
          </cell>
          <cell r="P223" t="str">
            <v>Not started</v>
          </cell>
          <cell r="Q223" t="str">
            <v>{"gri":["401-1-b_2016.2"]}</v>
          </cell>
          <cell r="R223" t="str">
            <v>Governance</v>
          </cell>
          <cell r="S223"/>
          <cell r="T223"/>
          <cell r="U223"/>
          <cell r="V223"/>
          <cell r="W223" t="str">
            <v>Governance disclosure metrics / Labour standards</v>
          </cell>
          <cell r="X223" t="str">
            <v>{"PGM":[]}</v>
          </cell>
          <cell r="Y223" t="str">
            <v>CONNECTED</v>
          </cell>
          <cell r="Z223" t="str">
            <v>Data Collection (PGM) (2024)</v>
          </cell>
          <cell r="AA223" t="str">
            <v>Governance disclosure metrics / Labour standards (Manual Capture)</v>
          </cell>
        </row>
        <row r="224">
          <cell r="A224" t="str">
            <v>M615BU_Anglo American Platinum Managed Operations</v>
          </cell>
          <cell r="B224" t="str">
            <v>M615</v>
          </cell>
          <cell r="C224" t="str">
            <v>BU_Anglo American Platinum Managed Operations</v>
          </cell>
          <cell r="D224">
            <v>2024</v>
          </cell>
          <cell r="E224" t="str">
            <v>Annual</v>
          </cell>
          <cell r="F224" t="str">
            <v>Turnover: Labour turnover % (including voluntary seperation packages): Zimbabwe</v>
          </cell>
          <cell r="G224"/>
          <cell r="H224" t="str">
            <v>PERCENT</v>
          </cell>
          <cell r="I224" t="str">
            <v>Percentage - percentage - (Percentage)</v>
          </cell>
          <cell r="J224" t="str">
            <v>BU</v>
          </cell>
          <cell r="K224" t="str">
            <v>Anglo American Platinum Managed Operations</v>
          </cell>
          <cell r="L224" t="str">
            <v>WINNIE MBIZA</v>
          </cell>
          <cell r="M224"/>
          <cell r="N224"/>
          <cell r="O224"/>
          <cell r="P224" t="str">
            <v>Not started</v>
          </cell>
          <cell r="Q224" t="str">
            <v>{"gri":["401-1-b_2016.2"]}</v>
          </cell>
          <cell r="R224" t="str">
            <v>Governance</v>
          </cell>
          <cell r="S224"/>
          <cell r="T224"/>
          <cell r="U224"/>
          <cell r="V224"/>
          <cell r="W224" t="str">
            <v>Governance disclosure metrics / Labour standards</v>
          </cell>
          <cell r="X224" t="str">
            <v>{"PGM":[]}</v>
          </cell>
          <cell r="Y224" t="str">
            <v>CONNECTED</v>
          </cell>
          <cell r="Z224" t="str">
            <v>Data Collection (PGM) (2024)</v>
          </cell>
          <cell r="AA224" t="str">
            <v>Governance disclosure metrics / Labour standards (Manual Capture)</v>
          </cell>
        </row>
        <row r="225">
          <cell r="A225" t="str">
            <v>M598BU_Anglo American Platinum Managed Operations</v>
          </cell>
          <cell r="B225" t="str">
            <v>M598</v>
          </cell>
          <cell r="C225" t="str">
            <v>BU_Anglo American Platinum Managed Operations</v>
          </cell>
          <cell r="D225">
            <v>2024</v>
          </cell>
          <cell r="E225" t="str">
            <v>Annual</v>
          </cell>
          <cell r="F225" t="str">
            <v>National Union of Metalworkers South Africa (NUMSA)</v>
          </cell>
          <cell r="G225"/>
          <cell r="H225" t="str">
            <v>NUMBER</v>
          </cell>
          <cell r="I225" t="str">
            <v>Number</v>
          </cell>
          <cell r="J225" t="str">
            <v>BU</v>
          </cell>
          <cell r="K225" t="str">
            <v>Anglo American Platinum Managed Operations</v>
          </cell>
          <cell r="L225" t="str">
            <v>VIRGINIA TYOBEKA</v>
          </cell>
          <cell r="M225" t="str">
            <v>VIRGINIA TYOBEKA</v>
          </cell>
          <cell r="N225">
            <v>45675</v>
          </cell>
          <cell r="O225">
            <v>45902</v>
          </cell>
          <cell r="P225" t="str">
            <v>Not started</v>
          </cell>
          <cell r="Q225" t="str">
            <v>{"gri":["2-30-a_2021"]}</v>
          </cell>
          <cell r="R225" t="str">
            <v>Governance</v>
          </cell>
          <cell r="S225"/>
          <cell r="T225"/>
          <cell r="U225"/>
          <cell r="V225"/>
          <cell r="W225" t="str">
            <v>Governance disclosure metrics / Labour standards</v>
          </cell>
          <cell r="X225" t="str">
            <v>{"PGM":[]}</v>
          </cell>
          <cell r="Y225" t="str">
            <v>CONNECTED</v>
          </cell>
          <cell r="Z225" t="str">
            <v>Data Collection (PGM) (2024)</v>
          </cell>
          <cell r="AA225" t="str">
            <v>Governance disclosure metrics / Labour standards (Manual Capture)</v>
          </cell>
        </row>
        <row r="226">
          <cell r="A226" t="str">
            <v>M584BU_Anglo American Platinum Managed Operations</v>
          </cell>
          <cell r="B226" t="str">
            <v>M584</v>
          </cell>
          <cell r="C226" t="str">
            <v>BU_Anglo American Platinum Managed Operations</v>
          </cell>
          <cell r="D226">
            <v>2024</v>
          </cell>
          <cell r="E226" t="str">
            <v>Annual</v>
          </cell>
          <cell r="F226" t="str">
            <v>Turnover excluding VSPs by gender Female South Africa</v>
          </cell>
          <cell r="G226"/>
          <cell r="H226" t="str">
            <v>PERCENT</v>
          </cell>
          <cell r="I226" t="str">
            <v>Percentage - percentage - (Percentage)</v>
          </cell>
          <cell r="J226" t="str">
            <v>BU</v>
          </cell>
          <cell r="K226" t="str">
            <v>Anglo American Platinum Managed Operations</v>
          </cell>
          <cell r="L226" t="str">
            <v>FERHANA ADAM</v>
          </cell>
          <cell r="M226" t="str">
            <v>HENK STEYN</v>
          </cell>
          <cell r="N226">
            <v>45675</v>
          </cell>
          <cell r="O226">
            <v>45902</v>
          </cell>
          <cell r="P226" t="str">
            <v>Not started</v>
          </cell>
          <cell r="Q226" t="str">
            <v>{"gri":["401-1-b_2016.2"]}</v>
          </cell>
          <cell r="R226" t="str">
            <v>Governance</v>
          </cell>
          <cell r="S226"/>
          <cell r="T226"/>
          <cell r="U226"/>
          <cell r="V226"/>
          <cell r="W226" t="str">
            <v>Governance disclosure metrics / Labour standards</v>
          </cell>
          <cell r="X226" t="str">
            <v>{"PGM":[]}</v>
          </cell>
          <cell r="Y226" t="str">
            <v>CONNECTED</v>
          </cell>
          <cell r="Z226" t="str">
            <v>Data Collection (PGM) (2024)</v>
          </cell>
          <cell r="AA226" t="str">
            <v>Governance disclosure metrics / Labour standards (Manual Capture)</v>
          </cell>
        </row>
        <row r="227">
          <cell r="A227" t="str">
            <v>M623BU_Anglo American Platinum Managed Operations</v>
          </cell>
          <cell r="B227" t="str">
            <v>M623</v>
          </cell>
          <cell r="C227" t="str">
            <v>BU_Anglo American Platinum Managed Operations</v>
          </cell>
          <cell r="D227">
            <v>2024</v>
          </cell>
          <cell r="E227" t="str">
            <v>Annual</v>
          </cell>
          <cell r="F227" t="str">
            <v>Historically disadvantaged South Africans in management (% of South African management)</v>
          </cell>
          <cell r="G227"/>
          <cell r="H227" t="str">
            <v>PERCENT</v>
          </cell>
          <cell r="I227" t="str">
            <v>Percentage - percentage - (Percentage)</v>
          </cell>
          <cell r="J227" t="str">
            <v>BU</v>
          </cell>
          <cell r="K227" t="str">
            <v>Anglo American Platinum Managed Operations</v>
          </cell>
          <cell r="L227" t="str">
            <v>FERHANA ADAM</v>
          </cell>
          <cell r="M227" t="str">
            <v>HENK STEYN</v>
          </cell>
          <cell r="N227">
            <v>45675</v>
          </cell>
          <cell r="O227">
            <v>45902</v>
          </cell>
          <cell r="P227" t="str">
            <v>Not started</v>
          </cell>
          <cell r="Q227" t="str">
            <v>{}</v>
          </cell>
          <cell r="R227" t="str">
            <v>Governance</v>
          </cell>
          <cell r="S227"/>
          <cell r="T227"/>
          <cell r="U227"/>
          <cell r="V227"/>
          <cell r="W227" t="str">
            <v>Governance disclosure metrics / Labour standards</v>
          </cell>
          <cell r="X227" t="str">
            <v>{"PGM":[]}</v>
          </cell>
          <cell r="Y227" t="str">
            <v>CONNECTED</v>
          </cell>
          <cell r="Z227" t="str">
            <v>Data Collection (PGM) (2024)</v>
          </cell>
          <cell r="AA227" t="str">
            <v>Governance disclosure metrics / Labour standards (Manual Capture)</v>
          </cell>
        </row>
        <row r="228">
          <cell r="A228" t="str">
            <v>M599BU_Anglo American Platinum Managed Operations</v>
          </cell>
          <cell r="B228" t="str">
            <v>M599</v>
          </cell>
          <cell r="C228" t="str">
            <v>BU_Anglo American Platinum Managed Operations</v>
          </cell>
          <cell r="D228">
            <v>2024</v>
          </cell>
          <cell r="E228" t="str">
            <v>Annual</v>
          </cell>
          <cell r="F228" t="str">
            <v>United Association of South Africa (UASA)</v>
          </cell>
          <cell r="G228"/>
          <cell r="H228" t="str">
            <v>NUMBER</v>
          </cell>
          <cell r="I228" t="str">
            <v>Number</v>
          </cell>
          <cell r="J228" t="str">
            <v>BU</v>
          </cell>
          <cell r="K228" t="str">
            <v>Anglo American Platinum Managed Operations</v>
          </cell>
          <cell r="L228" t="str">
            <v>VIRGINIA TYOBEKA</v>
          </cell>
          <cell r="M228" t="str">
            <v>VIRGINIA TYOBEKA</v>
          </cell>
          <cell r="N228">
            <v>45675</v>
          </cell>
          <cell r="O228">
            <v>45902</v>
          </cell>
          <cell r="P228" t="str">
            <v>Not started</v>
          </cell>
          <cell r="Q228" t="str">
            <v>{"gri":["2-30-a_2021"]}</v>
          </cell>
          <cell r="R228" t="str">
            <v>Governance</v>
          </cell>
          <cell r="S228"/>
          <cell r="T228"/>
          <cell r="U228"/>
          <cell r="V228"/>
          <cell r="W228" t="str">
            <v>Governance disclosure metrics / Labour standards</v>
          </cell>
          <cell r="X228" t="str">
            <v>{"PGM":[]}</v>
          </cell>
          <cell r="Y228" t="str">
            <v>CONNECTED</v>
          </cell>
          <cell r="Z228" t="str">
            <v>Data Collection (PGM) (2024)</v>
          </cell>
          <cell r="AA228" t="str">
            <v>Governance disclosure metrics / Labour standards (Manual Capture)</v>
          </cell>
        </row>
        <row r="229">
          <cell r="A229" t="str">
            <v>M634BU_Anglo American Platinum Managed Operations</v>
          </cell>
          <cell r="B229" t="str">
            <v>M634</v>
          </cell>
          <cell r="C229" t="str">
            <v>BU_Anglo American Platinum Managed Operations</v>
          </cell>
          <cell r="D229">
            <v>2024</v>
          </cell>
          <cell r="E229" t="str">
            <v>Annual</v>
          </cell>
          <cell r="F229" t="str">
            <v>Board diversity: Number of independent directors</v>
          </cell>
          <cell r="G229"/>
          <cell r="H229" t="str">
            <v>NUMBER</v>
          </cell>
          <cell r="I229" t="str">
            <v>Number</v>
          </cell>
          <cell r="J229" t="str">
            <v>BU</v>
          </cell>
          <cell r="K229" t="str">
            <v>Anglo American Platinum Managed Operations</v>
          </cell>
          <cell r="L229" t="str">
            <v>JULIA SWANEPOEL</v>
          </cell>
          <cell r="M229" t="str">
            <v>JULIA SWANEPOEL</v>
          </cell>
          <cell r="N229">
            <v>45675</v>
          </cell>
          <cell r="O229">
            <v>45902</v>
          </cell>
          <cell r="P229" t="str">
            <v>Not started</v>
          </cell>
          <cell r="Q229" t="str">
            <v>{"gri":["2-9-a_2021"]}</v>
          </cell>
          <cell r="R229" t="str">
            <v>Governance</v>
          </cell>
          <cell r="S229"/>
          <cell r="T229"/>
          <cell r="U229"/>
          <cell r="V229"/>
          <cell r="W229" t="str">
            <v>Governance disclosure metrics / Labour standards</v>
          </cell>
          <cell r="X229" t="str">
            <v>{"PGM":[]}</v>
          </cell>
          <cell r="Y229" t="str">
            <v>CONNECTED</v>
          </cell>
          <cell r="Z229" t="str">
            <v>Data Collection (PGM) (2024)</v>
          </cell>
          <cell r="AA229" t="str">
            <v>Governance disclosure metrics / Labour standards (Manual Capture)</v>
          </cell>
        </row>
        <row r="230">
          <cell r="A230" t="str">
            <v>M631BU_Anglo American Platinum Managed Operations</v>
          </cell>
          <cell r="B230" t="str">
            <v>M631</v>
          </cell>
          <cell r="C230" t="str">
            <v>BU_Anglo American Platinum Managed Operations</v>
          </cell>
          <cell r="D230">
            <v>2024</v>
          </cell>
          <cell r="E230" t="str">
            <v>Annual</v>
          </cell>
          <cell r="F230" t="str">
            <v>Board diversity: Total number of board members</v>
          </cell>
          <cell r="G230"/>
          <cell r="H230" t="str">
            <v>NUMBER</v>
          </cell>
          <cell r="I230" t="str">
            <v>Number</v>
          </cell>
          <cell r="J230" t="str">
            <v>BU</v>
          </cell>
          <cell r="K230" t="str">
            <v>Anglo American Platinum Managed Operations</v>
          </cell>
          <cell r="L230" t="str">
            <v>JULIA SWANEPOEL</v>
          </cell>
          <cell r="M230" t="str">
            <v>JULIA SWANEPOEL</v>
          </cell>
          <cell r="N230">
            <v>45675</v>
          </cell>
          <cell r="O230">
            <v>45902</v>
          </cell>
          <cell r="P230" t="str">
            <v>Not started</v>
          </cell>
          <cell r="Q230" t="str">
            <v>{"gri":["2-9-a_2021"]}</v>
          </cell>
          <cell r="R230" t="str">
            <v>Governance</v>
          </cell>
          <cell r="S230"/>
          <cell r="T230"/>
          <cell r="U230"/>
          <cell r="V230"/>
          <cell r="W230" t="str">
            <v>Governance disclosure metrics / Labour standards</v>
          </cell>
          <cell r="X230" t="str">
            <v>{"PGM":[]}</v>
          </cell>
          <cell r="Y230" t="str">
            <v>CONNECTED</v>
          </cell>
          <cell r="Z230" t="str">
            <v>Data Collection (PGM) (2024)</v>
          </cell>
          <cell r="AA230" t="str">
            <v>Governance disclosure metrics / Labour standards (Manual Capture)</v>
          </cell>
        </row>
        <row r="231">
          <cell r="A231" t="str">
            <v>M627BU_Anglo American Platinum Managed Operations</v>
          </cell>
          <cell r="B231" t="str">
            <v>M627</v>
          </cell>
          <cell r="C231" t="str">
            <v>BU_Anglo American Platinum Managed Operations</v>
          </cell>
          <cell r="D231">
            <v>2024</v>
          </cell>
          <cell r="E231" t="str">
            <v>Annual</v>
          </cell>
          <cell r="F231" t="str">
            <v>Employees below 30 years of age (%)</v>
          </cell>
          <cell r="G231"/>
          <cell r="H231" t="str">
            <v>PERCENT</v>
          </cell>
          <cell r="I231" t="str">
            <v>Percentage - percentage - (Percentage)</v>
          </cell>
          <cell r="J231" t="str">
            <v>BU</v>
          </cell>
          <cell r="K231" t="str">
            <v>Anglo American Platinum Managed Operations</v>
          </cell>
          <cell r="L231" t="str">
            <v>FERHANA ADAM</v>
          </cell>
          <cell r="M231" t="str">
            <v>HENK STEYN</v>
          </cell>
          <cell r="N231">
            <v>45675</v>
          </cell>
          <cell r="O231">
            <v>45902</v>
          </cell>
          <cell r="P231" t="str">
            <v>Not started</v>
          </cell>
          <cell r="Q231" t="str">
            <v>{}</v>
          </cell>
          <cell r="R231" t="str">
            <v>Governance</v>
          </cell>
          <cell r="S231"/>
          <cell r="T231"/>
          <cell r="U231"/>
          <cell r="V231"/>
          <cell r="W231" t="str">
            <v>Governance disclosure metrics / Labour standards</v>
          </cell>
          <cell r="X231" t="str">
            <v>{"PGM":[]}</v>
          </cell>
          <cell r="Y231" t="str">
            <v>CONNECTED</v>
          </cell>
          <cell r="Z231" t="str">
            <v>Data Collection (PGM) (2024)</v>
          </cell>
          <cell r="AA231" t="str">
            <v>Governance disclosure metrics / Labour standards (Manual Capture)</v>
          </cell>
        </row>
        <row r="232">
          <cell r="A232" t="str">
            <v>M633BU_Anglo American Platinum Managed Operations</v>
          </cell>
          <cell r="B232" t="str">
            <v>M633</v>
          </cell>
          <cell r="C232" t="str">
            <v>BU_Anglo American Platinum Managed Operations</v>
          </cell>
          <cell r="D232">
            <v>2024</v>
          </cell>
          <cell r="E232" t="str">
            <v>Annual</v>
          </cell>
          <cell r="F232" t="str">
            <v>Board diversity: Number of other non- executive directors</v>
          </cell>
          <cell r="G232"/>
          <cell r="H232" t="str">
            <v>NUMBER</v>
          </cell>
          <cell r="I232" t="str">
            <v>Number</v>
          </cell>
          <cell r="J232" t="str">
            <v>BU</v>
          </cell>
          <cell r="K232" t="str">
            <v>Anglo American Platinum Managed Operations</v>
          </cell>
          <cell r="L232" t="str">
            <v>JULIA SWANEPOEL</v>
          </cell>
          <cell r="M232" t="str">
            <v>JULIA SWANEPOEL</v>
          </cell>
          <cell r="N232">
            <v>45675</v>
          </cell>
          <cell r="O232">
            <v>45902</v>
          </cell>
          <cell r="P232" t="str">
            <v>Not started</v>
          </cell>
          <cell r="Q232" t="str">
            <v>{"gri":["2-9-a_2021"]}</v>
          </cell>
          <cell r="R232" t="str">
            <v>Governance</v>
          </cell>
          <cell r="S232"/>
          <cell r="T232"/>
          <cell r="U232"/>
          <cell r="V232"/>
          <cell r="W232" t="str">
            <v>Governance disclosure metrics / Labour standards</v>
          </cell>
          <cell r="X232" t="str">
            <v>{"PGM":[]}</v>
          </cell>
          <cell r="Y232" t="str">
            <v>CONNECTED</v>
          </cell>
          <cell r="Z232" t="str">
            <v>Data Collection (PGM) (2024)</v>
          </cell>
          <cell r="AA232" t="str">
            <v>Governance disclosure metrics / Labour standards (Manual Capture)</v>
          </cell>
        </row>
        <row r="233">
          <cell r="A233" t="str">
            <v>M624BU_Anglo American Platinum Managed Operations</v>
          </cell>
          <cell r="B233" t="str">
            <v>M624</v>
          </cell>
          <cell r="C233" t="str">
            <v>BU_Anglo American Platinum Managed Operations</v>
          </cell>
          <cell r="D233">
            <v>2024</v>
          </cell>
          <cell r="E233" t="str">
            <v>Annual</v>
          </cell>
          <cell r="F233" t="str">
            <v>Women as % of management (band 5 and above) population</v>
          </cell>
          <cell r="G233"/>
          <cell r="H233" t="str">
            <v>PERCENT</v>
          </cell>
          <cell r="I233" t="str">
            <v>Percentage - percentage - (Percentage)</v>
          </cell>
          <cell r="J233" t="str">
            <v>BU</v>
          </cell>
          <cell r="K233" t="str">
            <v>Anglo American Platinum Managed Operations</v>
          </cell>
          <cell r="L233" t="str">
            <v>FERHANA ADAM</v>
          </cell>
          <cell r="M233" t="str">
            <v>HENK STEYN</v>
          </cell>
          <cell r="N233">
            <v>45675</v>
          </cell>
          <cell r="O233">
            <v>45902</v>
          </cell>
          <cell r="P233" t="str">
            <v>Not started</v>
          </cell>
          <cell r="Q233" t="str">
            <v>{}</v>
          </cell>
          <cell r="R233" t="str">
            <v>Governance</v>
          </cell>
          <cell r="S233"/>
          <cell r="T233"/>
          <cell r="U233"/>
          <cell r="V233"/>
          <cell r="W233" t="str">
            <v>Governance disclosure metrics / Labour standards</v>
          </cell>
          <cell r="X233" t="str">
            <v>{"PGM":[]}</v>
          </cell>
          <cell r="Y233" t="str">
            <v>CONNECTED</v>
          </cell>
          <cell r="Z233" t="str">
            <v>Data Collection (PGM) (2024)</v>
          </cell>
          <cell r="AA233" t="str">
            <v>Governance disclosure metrics / Labour standards (Manual Capture)</v>
          </cell>
        </row>
        <row r="234">
          <cell r="A234" t="str">
            <v>M602BU_Anglo American Platinum Managed Operations</v>
          </cell>
          <cell r="B234" t="str">
            <v>M602</v>
          </cell>
          <cell r="C234" t="str">
            <v>BU_Anglo American Platinum Managed Operations</v>
          </cell>
          <cell r="D234">
            <v>2024</v>
          </cell>
          <cell r="E234" t="str">
            <v>Annual</v>
          </cell>
          <cell r="F234" t="str">
            <v>Membership of recognised unions and associations 2023 - Number</v>
          </cell>
          <cell r="G234"/>
          <cell r="H234" t="str">
            <v>NUMBER</v>
          </cell>
          <cell r="I234" t="str">
            <v>Number</v>
          </cell>
          <cell r="J234" t="str">
            <v>BU</v>
          </cell>
          <cell r="K234" t="str">
            <v>Anglo American Platinum Managed Operations</v>
          </cell>
          <cell r="L234" t="str">
            <v>VIRGINIA TYOBEKA</v>
          </cell>
          <cell r="M234" t="str">
            <v>VIRGINIA TYOBEKA</v>
          </cell>
          <cell r="N234">
            <v>45675</v>
          </cell>
          <cell r="O234">
            <v>45902</v>
          </cell>
          <cell r="P234" t="str">
            <v>Not started</v>
          </cell>
          <cell r="Q234" t="str">
            <v>{"gri":["2-30-a_2021"]}</v>
          </cell>
          <cell r="R234" t="str">
            <v>Governance</v>
          </cell>
          <cell r="S234"/>
          <cell r="T234"/>
          <cell r="U234"/>
          <cell r="V234"/>
          <cell r="W234" t="str">
            <v>Governance disclosure metrics / Labour standards</v>
          </cell>
          <cell r="X234" t="str">
            <v>{"PGM":[]}</v>
          </cell>
          <cell r="Y234" t="str">
            <v>CONNECTED</v>
          </cell>
          <cell r="Z234" t="str">
            <v>Data Collection (PGM) (2024)</v>
          </cell>
          <cell r="AA234" t="str">
            <v>Governance disclosure metrics / Labour standards (Manual Capture)</v>
          </cell>
        </row>
        <row r="235">
          <cell r="A235" t="str">
            <v>M467South Africa_South Africa</v>
          </cell>
          <cell r="B235" t="str">
            <v>M467</v>
          </cell>
          <cell r="C235" t="str">
            <v>South Africa_South Africa</v>
          </cell>
          <cell r="D235">
            <v>2024</v>
          </cell>
          <cell r="E235" t="str">
            <v>Annual</v>
          </cell>
          <cell r="F235" t="str">
            <v>Membership of recognised unions and associations 2022: Total workforce represented, excluding management - South Africa</v>
          </cell>
          <cell r="G235"/>
          <cell r="H235" t="str">
            <v>NUMBER</v>
          </cell>
          <cell r="I235" t="str">
            <v>Number</v>
          </cell>
          <cell r="J235" t="str">
            <v>South Africa</v>
          </cell>
          <cell r="K235" t="str">
            <v>South Africa</v>
          </cell>
          <cell r="L235" t="str">
            <v>WINNIE MBIZA</v>
          </cell>
          <cell r="M235" t="str">
            <v>VIRGINIA TYOBEKA</v>
          </cell>
          <cell r="N235">
            <v>45694</v>
          </cell>
          <cell r="O235">
            <v>45696</v>
          </cell>
          <cell r="P235" t="str">
            <v>Not started</v>
          </cell>
          <cell r="Q235" t="str">
            <v>{"gri":["2-30-a_2021"]}</v>
          </cell>
          <cell r="R235" t="str">
            <v>Governance</v>
          </cell>
          <cell r="S235"/>
          <cell r="T235"/>
          <cell r="U235"/>
          <cell r="V235"/>
          <cell r="W235" t="str">
            <v>Governance disclosure metrics / Labour standards</v>
          </cell>
          <cell r="X235" t="str">
            <v>{"PGM":["Manual"]}</v>
          </cell>
          <cell r="Y235" t="str">
            <v>MANUAL</v>
          </cell>
          <cell r="Z235"/>
          <cell r="AA235"/>
        </row>
        <row r="236">
          <cell r="A236" t="str">
            <v>M592BU_Anglo American Platinum Managed Operations</v>
          </cell>
          <cell r="B236" t="str">
            <v>M592</v>
          </cell>
          <cell r="C236" t="str">
            <v>BU_Anglo American Platinum Managed Operations</v>
          </cell>
          <cell r="D236">
            <v>2024</v>
          </cell>
          <cell r="E236" t="str">
            <v>Annual</v>
          </cell>
          <cell r="F236" t="str">
            <v>Turnover excluding VSPs Redundancies (%) Involuntary Turnover (%)</v>
          </cell>
          <cell r="G236"/>
          <cell r="H236" t="str">
            <v>PERCENT</v>
          </cell>
          <cell r="I236" t="str">
            <v>Percentage - percentage - (Percentage)</v>
          </cell>
          <cell r="J236" t="str">
            <v>BU</v>
          </cell>
          <cell r="K236" t="str">
            <v>Anglo American Platinum Managed Operations</v>
          </cell>
          <cell r="L236" t="str">
            <v>FERHANA ADAM</v>
          </cell>
          <cell r="M236" t="str">
            <v>HENK STEYN</v>
          </cell>
          <cell r="N236">
            <v>45675</v>
          </cell>
          <cell r="O236">
            <v>45902</v>
          </cell>
          <cell r="P236" t="str">
            <v>Not started</v>
          </cell>
          <cell r="Q236" t="str">
            <v>{"gri":["401-1-b_2016.2"]}</v>
          </cell>
          <cell r="R236" t="str">
            <v>Governance</v>
          </cell>
          <cell r="S236"/>
          <cell r="T236"/>
          <cell r="U236"/>
          <cell r="V236"/>
          <cell r="W236" t="str">
            <v>Governance disclosure metrics / Labour standards</v>
          </cell>
          <cell r="X236" t="str">
            <v>{"PGM":[]}</v>
          </cell>
          <cell r="Y236" t="str">
            <v>CONNECTED</v>
          </cell>
          <cell r="Z236" t="str">
            <v>Data Collection (PGM) (2024)</v>
          </cell>
          <cell r="AA236" t="str">
            <v>Governance disclosure metrics / Labour standards (Manual Capture)</v>
          </cell>
        </row>
        <row r="237">
          <cell r="A237" t="str">
            <v>M601BU_Anglo American Platinum Managed Operations</v>
          </cell>
          <cell r="B237" t="str">
            <v>M601</v>
          </cell>
          <cell r="C237" t="str">
            <v>BU_Anglo American Platinum Managed Operations</v>
          </cell>
          <cell r="D237">
            <v>2024</v>
          </cell>
          <cell r="E237" t="str">
            <v>Annual</v>
          </cell>
          <cell r="F237" t="str">
            <v>Association of Mineworkers and Construction Union (AMCU)</v>
          </cell>
          <cell r="G237"/>
          <cell r="H237" t="str">
            <v>NUMBER</v>
          </cell>
          <cell r="I237" t="str">
            <v>Number</v>
          </cell>
          <cell r="J237" t="str">
            <v>BU</v>
          </cell>
          <cell r="K237" t="str">
            <v>Anglo American Platinum Managed Operations</v>
          </cell>
          <cell r="L237" t="str">
            <v>VIRGINIA TYOBEKA</v>
          </cell>
          <cell r="M237" t="str">
            <v>VIRGINIA TYOBEKA</v>
          </cell>
          <cell r="N237">
            <v>45675</v>
          </cell>
          <cell r="O237">
            <v>45902</v>
          </cell>
          <cell r="P237" t="str">
            <v>Not started</v>
          </cell>
          <cell r="Q237" t="str">
            <v>{"gri":["2-30-a_2021"]}</v>
          </cell>
          <cell r="R237" t="str">
            <v>Governance</v>
          </cell>
          <cell r="S237"/>
          <cell r="T237"/>
          <cell r="U237"/>
          <cell r="V237"/>
          <cell r="W237" t="str">
            <v>Governance disclosure metrics / Labour standards</v>
          </cell>
          <cell r="X237" t="str">
            <v>{"PGM":[]}</v>
          </cell>
          <cell r="Y237" t="str">
            <v>CONNECTED</v>
          </cell>
          <cell r="Z237" t="str">
            <v>Data Collection (PGM) (2024)</v>
          </cell>
          <cell r="AA237" t="str">
            <v>Governance disclosure metrics / Labour standards (Manual Capture)</v>
          </cell>
        </row>
        <row r="238">
          <cell r="A238" t="str">
            <v>M596BU_Anglo American Platinum Managed Operations</v>
          </cell>
          <cell r="B238" t="str">
            <v>M596</v>
          </cell>
          <cell r="C238" t="str">
            <v>BU_Anglo American Platinum Managed Operations</v>
          </cell>
          <cell r="D238">
            <v>2024</v>
          </cell>
          <cell r="E238" t="str">
            <v>Annual</v>
          </cell>
          <cell r="F238" t="str">
            <v>Total</v>
          </cell>
          <cell r="G238"/>
          <cell r="H238" t="str">
            <v>NUMBER</v>
          </cell>
          <cell r="I238" t="str">
            <v>Number</v>
          </cell>
          <cell r="J238" t="str">
            <v>BU</v>
          </cell>
          <cell r="K238" t="str">
            <v>Anglo American Platinum Managed Operations</v>
          </cell>
          <cell r="L238" t="str">
            <v>VIRGINIA TYOBEKA</v>
          </cell>
          <cell r="M238" t="str">
            <v>VIRGINIA TYOBEKA</v>
          </cell>
          <cell r="N238">
            <v>45675</v>
          </cell>
          <cell r="O238">
            <v>45902</v>
          </cell>
          <cell r="P238" t="str">
            <v>Not started</v>
          </cell>
          <cell r="Q238" t="str">
            <v>{"gri":["2-30-a_2021"]}</v>
          </cell>
          <cell r="R238" t="str">
            <v>Governance</v>
          </cell>
          <cell r="S238"/>
          <cell r="T238"/>
          <cell r="U238"/>
          <cell r="V238"/>
          <cell r="W238" t="str">
            <v>Governance disclosure metrics / Labour standards</v>
          </cell>
          <cell r="X238" t="str">
            <v>{"PGM":[]}</v>
          </cell>
          <cell r="Y238" t="str">
            <v>CONNECTED</v>
          </cell>
          <cell r="Z238" t="str">
            <v>Data Collection (PGM) (2024)</v>
          </cell>
          <cell r="AA238" t="str">
            <v>Governance disclosure metrics / Labour standards (Manual Capture)</v>
          </cell>
        </row>
        <row r="239">
          <cell r="A239" t="str">
            <v>M588BU_Anglo American Platinum Managed Operations</v>
          </cell>
          <cell r="B239" t="str">
            <v>M588</v>
          </cell>
          <cell r="C239" t="str">
            <v>BU_Anglo American Platinum Managed Operations</v>
          </cell>
          <cell r="D239">
            <v>2024</v>
          </cell>
          <cell r="E239" t="str">
            <v>Annual</v>
          </cell>
          <cell r="F239" t="str">
            <v>Turnover including VSPs Other reasons for leaving (%) Voluntary Turnover (%)</v>
          </cell>
          <cell r="G239"/>
          <cell r="H239" t="str">
            <v>PERCENT</v>
          </cell>
          <cell r="I239" t="str">
            <v>Percentage - percentage - (Percentage)</v>
          </cell>
          <cell r="J239" t="str">
            <v>BU</v>
          </cell>
          <cell r="K239" t="str">
            <v>Anglo American Platinum Managed Operations</v>
          </cell>
          <cell r="L239" t="str">
            <v>FERHANA ADAM</v>
          </cell>
          <cell r="M239" t="str">
            <v>HENK STEYN</v>
          </cell>
          <cell r="N239">
            <v>45675</v>
          </cell>
          <cell r="O239">
            <v>45902</v>
          </cell>
          <cell r="P239" t="str">
            <v>Not started</v>
          </cell>
          <cell r="Q239" t="str">
            <v>{"gri":["401-1-b_2016.2"]}</v>
          </cell>
          <cell r="R239" t="str">
            <v>Governance</v>
          </cell>
          <cell r="S239"/>
          <cell r="T239"/>
          <cell r="U239"/>
          <cell r="V239"/>
          <cell r="W239" t="str">
            <v>Governance disclosure metrics / Labour standards</v>
          </cell>
          <cell r="X239" t="str">
            <v>{"PGM":[]}</v>
          </cell>
          <cell r="Y239" t="str">
            <v>CONNECTED</v>
          </cell>
          <cell r="Z239" t="str">
            <v>Data Collection (PGM) (2024)</v>
          </cell>
          <cell r="AA239" t="str">
            <v>Governance disclosure metrics / Labour standards (Manual Capture)</v>
          </cell>
        </row>
        <row r="240">
          <cell r="A240" t="str">
            <v>M613BU_Anglo American Platinum Managed Operations</v>
          </cell>
          <cell r="B240" t="str">
            <v>M613</v>
          </cell>
          <cell r="C240" t="str">
            <v>BU_Anglo American Platinum Managed Operations</v>
          </cell>
          <cell r="D240">
            <v>2024</v>
          </cell>
          <cell r="E240" t="str">
            <v>Annual</v>
          </cell>
          <cell r="F240" t="str">
            <v>Turnover: Labour turnover % (including voluntary seperation packages):  Anglo American Platinum total turnover</v>
          </cell>
          <cell r="G240"/>
          <cell r="H240" t="str">
            <v>PERCENT</v>
          </cell>
          <cell r="I240" t="str">
            <v>Percentage - percentage - (Percentage)</v>
          </cell>
          <cell r="J240" t="str">
            <v>BU</v>
          </cell>
          <cell r="K240" t="str">
            <v>Anglo American Platinum Managed Operations</v>
          </cell>
          <cell r="L240" t="str">
            <v>WINNIE MBIZA</v>
          </cell>
          <cell r="M240"/>
          <cell r="N240"/>
          <cell r="O240"/>
          <cell r="P240" t="str">
            <v>Not started</v>
          </cell>
          <cell r="Q240" t="str">
            <v>{"gri":["401-1-b_2016.2"]}</v>
          </cell>
          <cell r="R240" t="str">
            <v>Governance</v>
          </cell>
          <cell r="S240"/>
          <cell r="T240"/>
          <cell r="U240"/>
          <cell r="V240"/>
          <cell r="W240" t="str">
            <v>Governance disclosure metrics / Labour standards</v>
          </cell>
          <cell r="X240" t="str">
            <v>{"PGM":[]}</v>
          </cell>
          <cell r="Y240" t="str">
            <v>CONNECTED</v>
          </cell>
          <cell r="Z240" t="str">
            <v>Data Collection (PGM) (2024)</v>
          </cell>
          <cell r="AA240" t="str">
            <v>Governance disclosure metrics / Labour standards (Manual Capture)</v>
          </cell>
        </row>
        <row r="241">
          <cell r="A241" t="str">
            <v>M586BU_Anglo American Platinum Managed Operations</v>
          </cell>
          <cell r="B241" t="str">
            <v>M586</v>
          </cell>
          <cell r="C241" t="str">
            <v>BU_Anglo American Platinum Managed Operations</v>
          </cell>
          <cell r="D241">
            <v>2024</v>
          </cell>
          <cell r="E241" t="str">
            <v>Annual</v>
          </cell>
          <cell r="F241" t="str">
            <v>Turnover including VSPs Dismissals (%) Involuntary Turnover (%)</v>
          </cell>
          <cell r="G241"/>
          <cell r="H241" t="str">
            <v>PERCENT</v>
          </cell>
          <cell r="I241" t="str">
            <v>Percentage - percentage - (Percentage)</v>
          </cell>
          <cell r="J241" t="str">
            <v>BU</v>
          </cell>
          <cell r="K241" t="str">
            <v>Anglo American Platinum Managed Operations</v>
          </cell>
          <cell r="L241" t="str">
            <v>FERHANA ADAM</v>
          </cell>
          <cell r="M241" t="str">
            <v>HENK STEYN</v>
          </cell>
          <cell r="N241">
            <v>45675</v>
          </cell>
          <cell r="O241">
            <v>45902</v>
          </cell>
          <cell r="P241" t="str">
            <v>Not started</v>
          </cell>
          <cell r="Q241" t="str">
            <v>{"gri":["401-1-b_2016.2"]}</v>
          </cell>
          <cell r="R241" t="str">
            <v>Governance</v>
          </cell>
          <cell r="S241"/>
          <cell r="T241"/>
          <cell r="U241"/>
          <cell r="V241"/>
          <cell r="W241" t="str">
            <v>Governance disclosure metrics / Labour standards</v>
          </cell>
          <cell r="X241" t="str">
            <v>{"PGM":[]}</v>
          </cell>
          <cell r="Y241" t="str">
            <v>CONNECTED</v>
          </cell>
          <cell r="Z241" t="str">
            <v>Data Collection (PGM) (2024)</v>
          </cell>
          <cell r="AA241" t="str">
            <v>Governance disclosure metrics / Labour standards (Manual Capture)</v>
          </cell>
        </row>
        <row r="242">
          <cell r="A242" t="str">
            <v>M591BU_Anglo American Platinum Managed Operations</v>
          </cell>
          <cell r="B242" t="str">
            <v>M591</v>
          </cell>
          <cell r="C242" t="str">
            <v>BU_Anglo American Platinum Managed Operations</v>
          </cell>
          <cell r="D242">
            <v>2024</v>
          </cell>
          <cell r="E242" t="str">
            <v>Annual</v>
          </cell>
          <cell r="F242" t="str">
            <v>Turnover excluding VSPs Dismissals (%) Involuntary Turnover (%)</v>
          </cell>
          <cell r="G242"/>
          <cell r="H242" t="str">
            <v>PERCENT</v>
          </cell>
          <cell r="I242" t="str">
            <v>Percentage - percentage - (Percentage)</v>
          </cell>
          <cell r="J242" t="str">
            <v>BU</v>
          </cell>
          <cell r="K242" t="str">
            <v>Anglo American Platinum Managed Operations</v>
          </cell>
          <cell r="L242" t="str">
            <v>FERHANA ADAM</v>
          </cell>
          <cell r="M242" t="str">
            <v>HENK STEYN</v>
          </cell>
          <cell r="N242">
            <v>45675</v>
          </cell>
          <cell r="O242">
            <v>45902</v>
          </cell>
          <cell r="P242" t="str">
            <v>Not started</v>
          </cell>
          <cell r="Q242" t="str">
            <v>{"gri":["401-1-b_2016.2"]}</v>
          </cell>
          <cell r="R242" t="str">
            <v>Governance</v>
          </cell>
          <cell r="S242"/>
          <cell r="T242"/>
          <cell r="U242"/>
          <cell r="V242"/>
          <cell r="W242" t="str">
            <v>Governance disclosure metrics / Labour standards</v>
          </cell>
          <cell r="X242" t="str">
            <v>{"PGM":[]}</v>
          </cell>
          <cell r="Y242" t="str">
            <v>CONNECTED</v>
          </cell>
          <cell r="Z242" t="str">
            <v>Data Collection (PGM) (2024)</v>
          </cell>
          <cell r="AA242" t="str">
            <v>Governance disclosure metrics / Labour standards (Manual Capture)</v>
          </cell>
        </row>
        <row r="243">
          <cell r="A243" t="str">
            <v>M622BU_Anglo American Platinum Managed Operations</v>
          </cell>
          <cell r="B243" t="str">
            <v>M622</v>
          </cell>
          <cell r="C243" t="str">
            <v>BU_Anglo American Platinum Managed Operations</v>
          </cell>
          <cell r="D243">
            <v>2024</v>
          </cell>
          <cell r="E243" t="str">
            <v>Annual</v>
          </cell>
          <cell r="F243" t="str">
            <v>Male Contractors (%)</v>
          </cell>
          <cell r="G243"/>
          <cell r="H243" t="str">
            <v>PERCENT</v>
          </cell>
          <cell r="I243" t="str">
            <v>Percentage - percentage - (Percentage)</v>
          </cell>
          <cell r="J243" t="str">
            <v>BU</v>
          </cell>
          <cell r="K243" t="str">
            <v>Anglo American Platinum Managed Operations</v>
          </cell>
          <cell r="L243" t="str">
            <v>FERHANA ADAM</v>
          </cell>
          <cell r="M243" t="str">
            <v>HENK STEYN</v>
          </cell>
          <cell r="N243">
            <v>45675</v>
          </cell>
          <cell r="O243">
            <v>45902</v>
          </cell>
          <cell r="P243" t="str">
            <v>Not started</v>
          </cell>
          <cell r="Q243" t="str">
            <v>{}</v>
          </cell>
          <cell r="R243" t="str">
            <v>Governance</v>
          </cell>
          <cell r="S243"/>
          <cell r="T243"/>
          <cell r="U243"/>
          <cell r="V243"/>
          <cell r="W243" t="str">
            <v>Governance disclosure metrics / Labour standards</v>
          </cell>
          <cell r="X243" t="str">
            <v>{"PGM":[]}</v>
          </cell>
          <cell r="Y243" t="str">
            <v>CONNECTED</v>
          </cell>
          <cell r="Z243" t="str">
            <v>Data Collection (PGM) (2024)</v>
          </cell>
          <cell r="AA243" t="str">
            <v>Governance disclosure metrics / Labour standards (Manual Capture)</v>
          </cell>
        </row>
        <row r="244">
          <cell r="A244" t="str">
            <v>M594BU_Anglo American Platinum Managed Operations</v>
          </cell>
          <cell r="B244" t="str">
            <v>M594</v>
          </cell>
          <cell r="C244" t="str">
            <v>BU_Anglo American Platinum Managed Operations</v>
          </cell>
          <cell r="D244">
            <v>2024</v>
          </cell>
          <cell r="E244" t="str">
            <v>Annual</v>
          </cell>
          <cell r="F244" t="str">
            <v>Turnover excluding VSPs Resignations (%) Voluntary Turnover (%)</v>
          </cell>
          <cell r="G244"/>
          <cell r="H244" t="str">
            <v>PERCENT</v>
          </cell>
          <cell r="I244" t="str">
            <v>Percentage - percentage - (Percentage)</v>
          </cell>
          <cell r="J244" t="str">
            <v>BU</v>
          </cell>
          <cell r="K244" t="str">
            <v>Anglo American Platinum Managed Operations</v>
          </cell>
          <cell r="L244" t="str">
            <v>FERHANA ADAM</v>
          </cell>
          <cell r="M244" t="str">
            <v>HENK STEYN</v>
          </cell>
          <cell r="N244">
            <v>45675</v>
          </cell>
          <cell r="O244">
            <v>45902</v>
          </cell>
          <cell r="P244" t="str">
            <v>Not started</v>
          </cell>
          <cell r="Q244" t="str">
            <v>{"gri":["401-1-b_2016.2"]}</v>
          </cell>
          <cell r="R244" t="str">
            <v>Governance</v>
          </cell>
          <cell r="S244"/>
          <cell r="T244"/>
          <cell r="U244"/>
          <cell r="V244"/>
          <cell r="W244" t="str">
            <v>Governance disclosure metrics / Labour standards</v>
          </cell>
          <cell r="X244" t="str">
            <v>{"PGM":[]}</v>
          </cell>
          <cell r="Y244" t="str">
            <v>CONNECTED</v>
          </cell>
          <cell r="Z244" t="str">
            <v>Data Collection (PGM) (2024)</v>
          </cell>
          <cell r="AA244" t="str">
            <v>Governance disclosure metrics / Labour standards (Manual Capture)</v>
          </cell>
        </row>
        <row r="245">
          <cell r="A245" t="str">
            <v>M580BU_Anglo American Platinum Managed Operations</v>
          </cell>
          <cell r="B245" t="str">
            <v>M580</v>
          </cell>
          <cell r="C245" t="str">
            <v>BU_Anglo American Platinum Managed Operations</v>
          </cell>
          <cell r="D245">
            <v>2024</v>
          </cell>
          <cell r="E245" t="str">
            <v>Annual</v>
          </cell>
          <cell r="F245" t="str">
            <v>Turnover including VSPs by gender Male South Africa</v>
          </cell>
          <cell r="G245"/>
          <cell r="H245" t="str">
            <v>PERCENT</v>
          </cell>
          <cell r="I245" t="str">
            <v>Percentage - percentage - (Percentage)</v>
          </cell>
          <cell r="J245" t="str">
            <v>BU</v>
          </cell>
          <cell r="K245" t="str">
            <v>Anglo American Platinum Managed Operations</v>
          </cell>
          <cell r="L245" t="str">
            <v>FERHANA ADAM</v>
          </cell>
          <cell r="M245" t="str">
            <v>HENK STEYN</v>
          </cell>
          <cell r="N245">
            <v>45675</v>
          </cell>
          <cell r="O245">
            <v>45902</v>
          </cell>
          <cell r="P245" t="str">
            <v>Not started</v>
          </cell>
          <cell r="Q245" t="str">
            <v>{"gri":["401-1-b_2016.2"]}</v>
          </cell>
          <cell r="R245" t="str">
            <v>Governance</v>
          </cell>
          <cell r="S245"/>
          <cell r="T245"/>
          <cell r="U245"/>
          <cell r="V245"/>
          <cell r="W245" t="str">
            <v>Governance disclosure metrics / Labour standards</v>
          </cell>
          <cell r="X245" t="str">
            <v>{"PGM":[]}</v>
          </cell>
          <cell r="Y245" t="str">
            <v>CONNECTED</v>
          </cell>
          <cell r="Z245" t="str">
            <v>Data Collection (PGM) (2024)</v>
          </cell>
          <cell r="AA245" t="str">
            <v>Governance disclosure metrics / Labour standards (Manual Capture)</v>
          </cell>
        </row>
        <row r="246">
          <cell r="A246" t="str">
            <v>M577BU_Anglo American Platinum Managed Operations</v>
          </cell>
          <cell r="B246" t="str">
            <v>M577</v>
          </cell>
          <cell r="C246" t="str">
            <v>BU_Anglo American Platinum Managed Operations</v>
          </cell>
          <cell r="D246">
            <v>2024</v>
          </cell>
          <cell r="E246" t="str">
            <v>Annual</v>
          </cell>
          <cell r="F246" t="str">
            <v>Turnover excluding VSPs by gender Male Zimbabwe</v>
          </cell>
          <cell r="G246"/>
          <cell r="H246" t="str">
            <v>PERCENT</v>
          </cell>
          <cell r="I246" t="str">
            <v>Percentage - percentage - (Percentage)</v>
          </cell>
          <cell r="J246" t="str">
            <v>BU</v>
          </cell>
          <cell r="K246" t="str">
            <v>Anglo American Platinum Managed Operations</v>
          </cell>
          <cell r="L246" t="str">
            <v>FERHANA ADAM</v>
          </cell>
          <cell r="M246" t="str">
            <v>HENK STEYN</v>
          </cell>
          <cell r="N246">
            <v>45675</v>
          </cell>
          <cell r="O246">
            <v>45902</v>
          </cell>
          <cell r="P246" t="str">
            <v>Not started</v>
          </cell>
          <cell r="Q246" t="str">
            <v>{"gri":["401-1-b_2016.2"]}</v>
          </cell>
          <cell r="R246" t="str">
            <v>Governance</v>
          </cell>
          <cell r="S246"/>
          <cell r="T246"/>
          <cell r="U246"/>
          <cell r="V246"/>
          <cell r="W246" t="str">
            <v>Governance disclosure metrics / Labour standards</v>
          </cell>
          <cell r="X246" t="str">
            <v>{"PGM":[]}</v>
          </cell>
          <cell r="Y246" t="str">
            <v>CONNECTED</v>
          </cell>
          <cell r="Z246" t="str">
            <v>Data Collection (PGM) (2024)</v>
          </cell>
          <cell r="AA246" t="str">
            <v>Governance disclosure metrics / Labour standards (Manual Capture)</v>
          </cell>
        </row>
        <row r="247">
          <cell r="A247" t="str">
            <v>M630BU_Anglo American Platinum Managed Operations</v>
          </cell>
          <cell r="B247" t="str">
            <v>M630</v>
          </cell>
          <cell r="C247" t="str">
            <v>BU_Anglo American Platinum Managed Operations</v>
          </cell>
          <cell r="D247">
            <v>2024</v>
          </cell>
          <cell r="E247" t="str">
            <v>Annual</v>
          </cell>
          <cell r="F247" t="str">
            <v>Board diversity: Average board tenure (years)</v>
          </cell>
          <cell r="G247"/>
          <cell r="H247" t="str">
            <v>NUMBER</v>
          </cell>
          <cell r="I247" t="str">
            <v>Number</v>
          </cell>
          <cell r="J247" t="str">
            <v>BU</v>
          </cell>
          <cell r="K247" t="str">
            <v>Anglo American Platinum Managed Operations</v>
          </cell>
          <cell r="L247" t="str">
            <v>JULIA SWANEPOEL</v>
          </cell>
          <cell r="M247" t="str">
            <v>JULIA SWANEPOEL</v>
          </cell>
          <cell r="N247">
            <v>45675</v>
          </cell>
          <cell r="O247">
            <v>45902</v>
          </cell>
          <cell r="P247" t="str">
            <v>Not started</v>
          </cell>
          <cell r="Q247" t="str">
            <v>{"gri":["2-9-a_2021"]}</v>
          </cell>
          <cell r="R247" t="str">
            <v>Governance</v>
          </cell>
          <cell r="S247"/>
          <cell r="T247"/>
          <cell r="U247"/>
          <cell r="V247"/>
          <cell r="W247" t="str">
            <v>Governance disclosure metrics / Labour standards</v>
          </cell>
          <cell r="X247" t="str">
            <v>{"PGM":[]}</v>
          </cell>
          <cell r="Y247" t="str">
            <v>CONNECTED</v>
          </cell>
          <cell r="Z247" t="str">
            <v>Data Collection (PGM) (2024)</v>
          </cell>
          <cell r="AA247" t="str">
            <v>Governance disclosure metrics / Labour standards (Manual Capture)</v>
          </cell>
        </row>
        <row r="248">
          <cell r="A248" t="str">
            <v>M468Zimbabwe_Zimbabwe</v>
          </cell>
          <cell r="B248" t="str">
            <v>M468</v>
          </cell>
          <cell r="C248" t="str">
            <v>Zimbabwe_Zimbabwe</v>
          </cell>
          <cell r="D248">
            <v>2024</v>
          </cell>
          <cell r="E248" t="str">
            <v>Annual</v>
          </cell>
          <cell r="F248" t="str">
            <v>Membership of recognised unions and associations 2022: Total workforce represented, excluding management - Zimbabwe</v>
          </cell>
          <cell r="G248"/>
          <cell r="H248" t="str">
            <v>NUMBER</v>
          </cell>
          <cell r="I248" t="str">
            <v>Number</v>
          </cell>
          <cell r="J248" t="str">
            <v>Zimbabwe</v>
          </cell>
          <cell r="K248" t="str">
            <v>Zimbabwe</v>
          </cell>
          <cell r="L248" t="str">
            <v>WINNIE MBIZA</v>
          </cell>
          <cell r="M248" t="str">
            <v>VIRGINIA TYOBEKA</v>
          </cell>
          <cell r="N248">
            <v>45694</v>
          </cell>
          <cell r="O248">
            <v>45696</v>
          </cell>
          <cell r="P248" t="str">
            <v>Not started</v>
          </cell>
          <cell r="Q248" t="str">
            <v>{"gri":["2-30-a_2021"]}</v>
          </cell>
          <cell r="R248" t="str">
            <v>Governance</v>
          </cell>
          <cell r="S248"/>
          <cell r="T248"/>
          <cell r="U248"/>
          <cell r="V248"/>
          <cell r="W248" t="str">
            <v>Governance disclosure metrics / Labour standards</v>
          </cell>
          <cell r="X248" t="str">
            <v>{"PGM":["Manual"]}</v>
          </cell>
          <cell r="Y248" t="str">
            <v>MANUAL</v>
          </cell>
          <cell r="Z248"/>
          <cell r="AA248"/>
        </row>
        <row r="249">
          <cell r="A249" t="str">
            <v>M600BU_Anglo American Platinum Managed Operations</v>
          </cell>
          <cell r="B249" t="str">
            <v>M600</v>
          </cell>
          <cell r="C249" t="str">
            <v>BU_Anglo American Platinum Managed Operations</v>
          </cell>
          <cell r="D249">
            <v>2024</v>
          </cell>
          <cell r="E249" t="str">
            <v>Annual</v>
          </cell>
          <cell r="F249" t="str">
            <v>National Union of Mineworkers (NUM)</v>
          </cell>
          <cell r="G249"/>
          <cell r="H249" t="str">
            <v>NUMBER</v>
          </cell>
          <cell r="I249" t="str">
            <v>Number</v>
          </cell>
          <cell r="J249" t="str">
            <v>BU</v>
          </cell>
          <cell r="K249" t="str">
            <v>Anglo American Platinum Managed Operations</v>
          </cell>
          <cell r="L249" t="str">
            <v>VIRGINIA TYOBEKA</v>
          </cell>
          <cell r="M249" t="str">
            <v>VIRGINIA TYOBEKA</v>
          </cell>
          <cell r="N249">
            <v>45675</v>
          </cell>
          <cell r="O249">
            <v>45902</v>
          </cell>
          <cell r="P249" t="str">
            <v>Not started</v>
          </cell>
          <cell r="Q249" t="str">
            <v>{"gri":["2-30-a_2021"]}</v>
          </cell>
          <cell r="R249" t="str">
            <v>Governance</v>
          </cell>
          <cell r="S249"/>
          <cell r="T249"/>
          <cell r="U249"/>
          <cell r="V249"/>
          <cell r="W249" t="str">
            <v>Governance disclosure metrics / Labour standards</v>
          </cell>
          <cell r="X249" t="str">
            <v>{"PGM":[]}</v>
          </cell>
          <cell r="Y249" t="str">
            <v>CONNECTED</v>
          </cell>
          <cell r="Z249" t="str">
            <v>Data Collection (PGM) (2024)</v>
          </cell>
          <cell r="AA249" t="str">
            <v>Governance disclosure metrics / Labour standards (Manual Capture)</v>
          </cell>
        </row>
        <row r="250">
          <cell r="A250" t="str">
            <v>M661BU_Anglo American Platinum Managed Operations</v>
          </cell>
          <cell r="B250" t="str">
            <v>M661</v>
          </cell>
          <cell r="C250" t="str">
            <v>BU_Anglo American Platinum Managed Operations</v>
          </cell>
          <cell r="D250">
            <v>2024</v>
          </cell>
          <cell r="E250" t="str">
            <v>Annual</v>
          </cell>
          <cell r="F250" t="str">
            <v>Percentage of total employees covered under collective bargaining agreements.</v>
          </cell>
          <cell r="G250"/>
          <cell r="H250" t="str">
            <v>PERCENT</v>
          </cell>
          <cell r="I250" t="str">
            <v>Percentage - percentage - (Percentage)</v>
          </cell>
          <cell r="J250" t="str">
            <v>BU</v>
          </cell>
          <cell r="K250" t="str">
            <v>Anglo American Platinum Managed Operations</v>
          </cell>
          <cell r="L250" t="str">
            <v>WINNIE MBIZA</v>
          </cell>
          <cell r="M250"/>
          <cell r="N250"/>
          <cell r="O250"/>
          <cell r="P250" t="str">
            <v>Not started</v>
          </cell>
          <cell r="Q250" t="str">
            <v>{}</v>
          </cell>
          <cell r="R250" t="str">
            <v>Governance</v>
          </cell>
          <cell r="S250"/>
          <cell r="T250"/>
          <cell r="U250"/>
          <cell r="V250"/>
          <cell r="W250" t="str">
            <v>Labour Status</v>
          </cell>
          <cell r="X250" t="str">
            <v>{"PGM":[]}</v>
          </cell>
          <cell r="Y250" t="str">
            <v>CONNECTED</v>
          </cell>
          <cell r="Z250" t="str">
            <v>Data Collection (PGM) (2024)</v>
          </cell>
          <cell r="AA250" t="str">
            <v>Labour Status (Manual Capture)</v>
          </cell>
        </row>
        <row r="251">
          <cell r="A251" t="str">
            <v>M22BU_Anglo American Platinum Managed Operations</v>
          </cell>
          <cell r="B251" t="str">
            <v>M22</v>
          </cell>
          <cell r="C251" t="str">
            <v>BU_Anglo American Platinum Managed Operations</v>
          </cell>
          <cell r="D251">
            <v>2024</v>
          </cell>
          <cell r="E251" t="str">
            <v>Annual</v>
          </cell>
          <cell r="F251" t="str">
            <v>Total number of workers at risk of exposure to noise</v>
          </cell>
          <cell r="G251"/>
          <cell r="H251" t="str">
            <v>NUMBER</v>
          </cell>
          <cell r="I251" t="str">
            <v>Number</v>
          </cell>
          <cell r="J251" t="str">
            <v>BU</v>
          </cell>
          <cell r="K251" t="str">
            <v>Anglo American Platinum Managed Operations</v>
          </cell>
          <cell r="L251" t="str">
            <v>KIM KING</v>
          </cell>
          <cell r="M251" t="str">
            <v>THEUNIS PIETERSE</v>
          </cell>
          <cell r="N251">
            <v>45675</v>
          </cell>
          <cell r="O251">
            <v>45902</v>
          </cell>
          <cell r="P251" t="str">
            <v>Not started</v>
          </cell>
          <cell r="Q251" t="str">
            <v>{"gri":["403-10_2018.2"]}</v>
          </cell>
          <cell r="R251" t="str">
            <v>Health</v>
          </cell>
          <cell r="S251"/>
          <cell r="T251"/>
          <cell r="U251"/>
          <cell r="V251"/>
          <cell r="W251" t="str">
            <v>Employees potentially exposed to hazards</v>
          </cell>
          <cell r="X251" t="str">
            <v>{"PGM":[]}</v>
          </cell>
          <cell r="Y251" t="str">
            <v>CONNECTED</v>
          </cell>
          <cell r="Z251" t="str">
            <v>Data Collection (PGM) (2024)</v>
          </cell>
          <cell r="AA251" t="str">
            <v>Employees potentially exposed to hazards (Connected Metrics)</v>
          </cell>
        </row>
        <row r="252">
          <cell r="A252" t="str">
            <v>M744BU_Anglo American Platinum Managed Operations</v>
          </cell>
          <cell r="B252" t="str">
            <v>M744</v>
          </cell>
          <cell r="C252" t="str">
            <v>BU_Anglo American Platinum Managed Operations</v>
          </cell>
          <cell r="D252">
            <v>2024</v>
          </cell>
          <cell r="E252" t="str">
            <v>Annual</v>
          </cell>
          <cell r="F252" t="str">
            <v>Number of pieces of equipment emitting noise = 107dB(A)</v>
          </cell>
          <cell r="G252"/>
          <cell r="H252" t="str">
            <v>NUMBER</v>
          </cell>
          <cell r="I252" t="str">
            <v>Number</v>
          </cell>
          <cell r="J252" t="str">
            <v>BU</v>
          </cell>
          <cell r="K252" t="str">
            <v>Anglo American Platinum Managed Operations</v>
          </cell>
          <cell r="L252" t="str">
            <v>KIM KING</v>
          </cell>
          <cell r="M252" t="str">
            <v>THEUNIS PIETERSE</v>
          </cell>
          <cell r="N252">
            <v>45694</v>
          </cell>
          <cell r="O252">
            <v>45696</v>
          </cell>
          <cell r="P252" t="str">
            <v>Not started</v>
          </cell>
          <cell r="Q252" t="str">
            <v>{"gri":["403-10_2018.2"]}</v>
          </cell>
          <cell r="R252" t="str">
            <v>Health</v>
          </cell>
          <cell r="S252"/>
          <cell r="T252"/>
          <cell r="U252"/>
          <cell r="V252"/>
          <cell r="W252" t="str">
            <v>Employees potentially exposed to hazards</v>
          </cell>
          <cell r="X252" t="str">
            <v>{"PGM":["OnT Connected"]}</v>
          </cell>
          <cell r="Y252" t="str">
            <v>CONNECTED</v>
          </cell>
          <cell r="Z252" t="str">
            <v>Data Collection (PGM) (2024)</v>
          </cell>
          <cell r="AA252" t="str">
            <v>Employees potentially exposed to hazards (Connected Metrics)</v>
          </cell>
        </row>
        <row r="253">
          <cell r="A253" t="str">
            <v>M23BU_Anglo American Platinum Managed Operations</v>
          </cell>
          <cell r="B253" t="str">
            <v>M23</v>
          </cell>
          <cell r="C253" t="str">
            <v>BU_Anglo American Platinum Managed Operations</v>
          </cell>
          <cell r="D253">
            <v>2024</v>
          </cell>
          <cell r="E253" t="str">
            <v>Annual</v>
          </cell>
          <cell r="F253" t="str">
            <v>Workers exposed to inhalable hazards above the exposure limit</v>
          </cell>
          <cell r="G253"/>
          <cell r="H253" t="str">
            <v>NUMBER</v>
          </cell>
          <cell r="I253" t="str">
            <v>Number</v>
          </cell>
          <cell r="J253" t="str">
            <v>BU</v>
          </cell>
          <cell r="K253" t="str">
            <v>Anglo American Platinum Managed Operations</v>
          </cell>
          <cell r="L253" t="str">
            <v>KIM KING</v>
          </cell>
          <cell r="M253" t="str">
            <v>THEUNIS PIETERSE</v>
          </cell>
          <cell r="N253">
            <v>45675</v>
          </cell>
          <cell r="O253">
            <v>45902</v>
          </cell>
          <cell r="P253" t="str">
            <v>Not started</v>
          </cell>
          <cell r="Q253" t="str">
            <v>{"gri":["403-10_2018.2"]}</v>
          </cell>
          <cell r="R253" t="str">
            <v>Health</v>
          </cell>
          <cell r="S253"/>
          <cell r="T253"/>
          <cell r="U253"/>
          <cell r="V253"/>
          <cell r="W253" t="str">
            <v>Employees potentially exposed to hazards</v>
          </cell>
          <cell r="X253" t="str">
            <v>{"PGM":[]}</v>
          </cell>
          <cell r="Y253" t="str">
            <v>CONNECTED</v>
          </cell>
          <cell r="Z253" t="str">
            <v>Data Collection (PGM) (2024)</v>
          </cell>
          <cell r="AA253" t="str">
            <v>Employees potentially exposed to hazards (Connected Metrics)</v>
          </cell>
        </row>
        <row r="254">
          <cell r="A254" t="str">
            <v>M26BU_Anglo American Platinum Managed Operations</v>
          </cell>
          <cell r="B254" t="str">
            <v>M26</v>
          </cell>
          <cell r="C254" t="str">
            <v>BU_Anglo American Platinum Managed Operations</v>
          </cell>
          <cell r="D254">
            <v>2024</v>
          </cell>
          <cell r="E254" t="str">
            <v>Annual</v>
          </cell>
          <cell r="F254" t="str">
            <v>Total number of workers(3)</v>
          </cell>
          <cell r="G254"/>
          <cell r="H254" t="str">
            <v>NUMBER</v>
          </cell>
          <cell r="I254" t="str">
            <v>Number</v>
          </cell>
          <cell r="J254" t="str">
            <v>BU</v>
          </cell>
          <cell r="K254" t="str">
            <v>Anglo American Platinum Managed Operations</v>
          </cell>
          <cell r="L254" t="str">
            <v>KIM KING</v>
          </cell>
          <cell r="M254" t="str">
            <v>THEUNIS PIETERSE</v>
          </cell>
          <cell r="N254">
            <v>45675</v>
          </cell>
          <cell r="O254">
            <v>45902</v>
          </cell>
          <cell r="P254" t="str">
            <v>Not started</v>
          </cell>
          <cell r="Q254" t="str">
            <v>{"gri":["403-10_2018.2"]}</v>
          </cell>
          <cell r="R254" t="str">
            <v>Health</v>
          </cell>
          <cell r="S254"/>
          <cell r="T254"/>
          <cell r="U254"/>
          <cell r="V254"/>
          <cell r="W254" t="str">
            <v>Employees potentially exposed to hazards</v>
          </cell>
          <cell r="X254" t="str">
            <v>{"PGM":[]}</v>
          </cell>
          <cell r="Y254" t="str">
            <v>CONNECTED</v>
          </cell>
          <cell r="Z254" t="str">
            <v>Data Collection (PGM) (2024)</v>
          </cell>
          <cell r="AA254" t="str">
            <v>Employees potentially exposed to hazards (Connected Metrics)</v>
          </cell>
        </row>
        <row r="255">
          <cell r="A255" t="str">
            <v>M24BU_Anglo American Platinum Managed Operations</v>
          </cell>
          <cell r="B255" t="str">
            <v>M24</v>
          </cell>
          <cell r="C255" t="str">
            <v>BU_Anglo American Platinum Managed Operations</v>
          </cell>
          <cell r="D255">
            <v>2024</v>
          </cell>
          <cell r="E255" t="str">
            <v>Annual</v>
          </cell>
          <cell r="F255" t="str">
            <v>Total number of workers at risk of exposure (above the exposure limit) to carcinogens</v>
          </cell>
          <cell r="G255"/>
          <cell r="H255" t="str">
            <v>NUMBER</v>
          </cell>
          <cell r="I255" t="str">
            <v>Number</v>
          </cell>
          <cell r="J255" t="str">
            <v>BU</v>
          </cell>
          <cell r="K255" t="str">
            <v>Anglo American Platinum Managed Operations</v>
          </cell>
          <cell r="L255" t="str">
            <v>KIM KING</v>
          </cell>
          <cell r="M255" t="str">
            <v>THEUNIS PIETERSE</v>
          </cell>
          <cell r="N255">
            <v>45675</v>
          </cell>
          <cell r="O255">
            <v>45902</v>
          </cell>
          <cell r="P255" t="str">
            <v>Not started</v>
          </cell>
          <cell r="Q255" t="str">
            <v>{"gri":["403-10_2018.2"]}</v>
          </cell>
          <cell r="R255" t="str">
            <v>Health</v>
          </cell>
          <cell r="S255"/>
          <cell r="T255"/>
          <cell r="U255"/>
          <cell r="V255"/>
          <cell r="W255" t="str">
            <v>Employees potentially exposed to hazards</v>
          </cell>
          <cell r="X255" t="str">
            <v>{"PGM":[]}</v>
          </cell>
          <cell r="Y255" t="str">
            <v>CONNECTED</v>
          </cell>
          <cell r="Z255" t="str">
            <v>Data Collection (PGM) (2024)</v>
          </cell>
          <cell r="AA255" t="str">
            <v>Employees potentially exposed to hazards (Connected Metrics)</v>
          </cell>
        </row>
        <row r="256">
          <cell r="A256" t="str">
            <v>M25BU_Anglo American Platinum Managed Operations</v>
          </cell>
          <cell r="B256" t="str">
            <v>M25</v>
          </cell>
          <cell r="C256" t="str">
            <v>BU_Anglo American Platinum Managed Operations</v>
          </cell>
          <cell r="D256">
            <v>2024</v>
          </cell>
          <cell r="E256" t="str">
            <v>Annual</v>
          </cell>
          <cell r="F256" t="str">
            <v>Total number of workers at risk of exposure (above the exposure limit) to inhalable hazards and carcinogens</v>
          </cell>
          <cell r="G256"/>
          <cell r="H256" t="str">
            <v>NUMBER</v>
          </cell>
          <cell r="I256" t="str">
            <v>Number</v>
          </cell>
          <cell r="J256" t="str">
            <v>BU</v>
          </cell>
          <cell r="K256" t="str">
            <v>Anglo American Platinum Managed Operations</v>
          </cell>
          <cell r="L256" t="str">
            <v>KIM KING</v>
          </cell>
          <cell r="M256" t="str">
            <v>THEUNIS PIETERSE</v>
          </cell>
          <cell r="N256">
            <v>45675</v>
          </cell>
          <cell r="O256">
            <v>45902</v>
          </cell>
          <cell r="P256" t="str">
            <v>Not started</v>
          </cell>
          <cell r="Q256" t="str">
            <v>{"gri":["403-10_2018.2"]}</v>
          </cell>
          <cell r="R256" t="str">
            <v>Health</v>
          </cell>
          <cell r="S256"/>
          <cell r="T256"/>
          <cell r="U256"/>
          <cell r="V256"/>
          <cell r="W256" t="str">
            <v>Employees potentially exposed to hazards</v>
          </cell>
          <cell r="X256" t="str">
            <v>{"PGM":[]}</v>
          </cell>
          <cell r="Y256" t="str">
            <v>CONNECTED</v>
          </cell>
          <cell r="Z256" t="str">
            <v>Data Collection (PGM) (2024)</v>
          </cell>
          <cell r="AA256" t="str">
            <v>Employees potentially exposed to hazards (Connected Metrics)</v>
          </cell>
        </row>
        <row r="257">
          <cell r="A257" t="str">
            <v>M743BU_Anglo American Platinum Managed Operations</v>
          </cell>
          <cell r="B257" t="str">
            <v>M743</v>
          </cell>
          <cell r="C257" t="str">
            <v>BU_Anglo American Platinum Managed Operations</v>
          </cell>
          <cell r="D257">
            <v>2024</v>
          </cell>
          <cell r="E257" t="str">
            <v>Annual</v>
          </cell>
          <cell r="F257" t="str">
            <v>Workers exposed to noise above 85dB(A)</v>
          </cell>
          <cell r="G257"/>
          <cell r="H257" t="str">
            <v>NUMBER</v>
          </cell>
          <cell r="I257" t="str">
            <v>Number</v>
          </cell>
          <cell r="J257" t="str">
            <v>BU</v>
          </cell>
          <cell r="K257" t="str">
            <v>Anglo American Platinum Managed Operations</v>
          </cell>
          <cell r="L257" t="str">
            <v>KIM KING</v>
          </cell>
          <cell r="M257" t="str">
            <v>THEUNIS PIETERSE</v>
          </cell>
          <cell r="N257">
            <v>45694</v>
          </cell>
          <cell r="O257">
            <v>45696</v>
          </cell>
          <cell r="P257" t="str">
            <v>Not started</v>
          </cell>
          <cell r="Q257" t="str">
            <v>{"gri":["403-10_2018.2"]}</v>
          </cell>
          <cell r="R257" t="str">
            <v>Health</v>
          </cell>
          <cell r="S257"/>
          <cell r="T257"/>
          <cell r="U257"/>
          <cell r="V257"/>
          <cell r="W257" t="str">
            <v>Employees potentially exposed to hazards</v>
          </cell>
          <cell r="X257" t="str">
            <v>{"PGM":["OnT Connected"]}</v>
          </cell>
          <cell r="Y257" t="str">
            <v>CONNECTED</v>
          </cell>
          <cell r="Z257" t="str">
            <v>Data Collection (PGM) (2024)</v>
          </cell>
          <cell r="AA257" t="str">
            <v>Employees potentially exposed to hazards (Connected Metrics)</v>
          </cell>
        </row>
        <row r="258">
          <cell r="A258" t="str">
            <v>M52BU_Anglo American Platinum Managed Operations</v>
          </cell>
          <cell r="B258" t="str">
            <v>M52</v>
          </cell>
          <cell r="C258" t="str">
            <v>BU_Anglo American Platinum Managed Operations</v>
          </cell>
          <cell r="D258">
            <v>2024</v>
          </cell>
          <cell r="E258" t="str">
            <v>Annual</v>
          </cell>
          <cell r="F258" t="str">
            <v>Total absenteeism rate</v>
          </cell>
          <cell r="G258" t="str">
            <v>Total absenteeism rate</v>
          </cell>
          <cell r="H258" t="str">
            <v>PERCENT</v>
          </cell>
          <cell r="I258" t="str">
            <v>Percentage - percentage - (Percentage)</v>
          </cell>
          <cell r="J258" t="str">
            <v>BU</v>
          </cell>
          <cell r="K258" t="str">
            <v>Anglo American Platinum Managed Operations</v>
          </cell>
          <cell r="L258" t="str">
            <v>KIM KING</v>
          </cell>
          <cell r="M258" t="str">
            <v>THEUNIS PIETERSE</v>
          </cell>
          <cell r="N258">
            <v>45675</v>
          </cell>
          <cell r="O258">
            <v>45902</v>
          </cell>
          <cell r="P258" t="str">
            <v>Not started</v>
          </cell>
          <cell r="Q258" t="str">
            <v>{"gri":["403-6_2018.2"]}</v>
          </cell>
          <cell r="R258" t="str">
            <v>Health &amp; Hygiene</v>
          </cell>
          <cell r="S258"/>
          <cell r="T258"/>
          <cell r="U258"/>
          <cell r="V258"/>
          <cell r="W258" t="str">
            <v>Absenteeism</v>
          </cell>
          <cell r="X258" t="str">
            <v>{"PGM":[]}</v>
          </cell>
          <cell r="Y258" t="str">
            <v>CONNECTED</v>
          </cell>
          <cell r="Z258" t="str">
            <v>Data Collection (PGM) (2024)</v>
          </cell>
          <cell r="AA258" t="str">
            <v>Absenteeism (Connected Metrics 1)</v>
          </cell>
        </row>
        <row r="259">
          <cell r="A259" t="str">
            <v>M54BU_Anglo American Platinum Managed Operations</v>
          </cell>
          <cell r="B259" t="str">
            <v>M54</v>
          </cell>
          <cell r="C259" t="str">
            <v>BU_Anglo American Platinum Managed Operations</v>
          </cell>
          <cell r="D259">
            <v>2024</v>
          </cell>
          <cell r="E259" t="str">
            <v>Annual</v>
          </cell>
          <cell r="F259" t="str">
            <v>Absenteeism due to injury on duty</v>
          </cell>
          <cell r="G259"/>
          <cell r="H259" t="str">
            <v>NUMBER</v>
          </cell>
          <cell r="I259" t="str">
            <v>Number</v>
          </cell>
          <cell r="J259" t="str">
            <v>BU</v>
          </cell>
          <cell r="K259" t="str">
            <v>Anglo American Platinum Managed Operations</v>
          </cell>
          <cell r="L259" t="str">
            <v>KIM KING</v>
          </cell>
          <cell r="M259" t="str">
            <v>THEUNIS PIETERSE</v>
          </cell>
          <cell r="N259">
            <v>45675</v>
          </cell>
          <cell r="O259">
            <v>45902</v>
          </cell>
          <cell r="P259" t="str">
            <v>Not started</v>
          </cell>
          <cell r="Q259" t="str">
            <v>{"gri":["403-6_2018.2"]}</v>
          </cell>
          <cell r="R259" t="str">
            <v>Health &amp; Hygiene</v>
          </cell>
          <cell r="S259"/>
          <cell r="T259"/>
          <cell r="U259"/>
          <cell r="V259"/>
          <cell r="W259" t="str">
            <v>Absenteeism</v>
          </cell>
          <cell r="X259" t="str">
            <v>{"PGM":[]}</v>
          </cell>
          <cell r="Y259" t="str">
            <v>CONNECTED</v>
          </cell>
          <cell r="Z259" t="str">
            <v>Data Collection (PGM) (2024)</v>
          </cell>
          <cell r="AA259" t="str">
            <v>Absenteeism (Connected Metrics 1)</v>
          </cell>
        </row>
        <row r="260">
          <cell r="A260" t="str">
            <v>M55BU_Anglo American Platinum Managed Operations</v>
          </cell>
          <cell r="B260" t="str">
            <v>M55</v>
          </cell>
          <cell r="C260" t="str">
            <v>BU_Anglo American Platinum Managed Operations</v>
          </cell>
          <cell r="D260">
            <v>2024</v>
          </cell>
          <cell r="E260" t="str">
            <v>Annual</v>
          </cell>
          <cell r="F260" t="str">
            <v>Absenteeism (number)</v>
          </cell>
          <cell r="G260"/>
          <cell r="H260" t="str">
            <v>NUMBER</v>
          </cell>
          <cell r="I260" t="str">
            <v>Number</v>
          </cell>
          <cell r="J260" t="str">
            <v>BU</v>
          </cell>
          <cell r="K260" t="str">
            <v>Anglo American Platinum Managed Operations</v>
          </cell>
          <cell r="L260" t="str">
            <v>KIM KING</v>
          </cell>
          <cell r="M260" t="str">
            <v>THEUNIS PIETERSE</v>
          </cell>
          <cell r="N260">
            <v>45675</v>
          </cell>
          <cell r="O260">
            <v>45902</v>
          </cell>
          <cell r="P260" t="str">
            <v>Not started</v>
          </cell>
          <cell r="Q260" t="str">
            <v>{"gri":["403-6_2018.2"]}</v>
          </cell>
          <cell r="R260" t="str">
            <v>Health &amp; Hygiene</v>
          </cell>
          <cell r="S260"/>
          <cell r="T260"/>
          <cell r="U260"/>
          <cell r="V260"/>
          <cell r="W260" t="str">
            <v>Absenteeism</v>
          </cell>
          <cell r="X260" t="str">
            <v>{"PGM":[]}</v>
          </cell>
          <cell r="Y260" t="str">
            <v>CONNECTED</v>
          </cell>
          <cell r="Z260" t="str">
            <v>Data Collection (PGM) (2024)</v>
          </cell>
          <cell r="AA260" t="str">
            <v>Absenteeism (Connected Metrics 2)</v>
          </cell>
        </row>
        <row r="261">
          <cell r="A261" t="str">
            <v>M53BU_Anglo American Platinum Managed Operations</v>
          </cell>
          <cell r="B261" t="str">
            <v>M53</v>
          </cell>
          <cell r="C261" t="str">
            <v>BU_Anglo American Platinum Managed Operations</v>
          </cell>
          <cell r="D261">
            <v>2024</v>
          </cell>
          <cell r="E261" t="str">
            <v>Annual</v>
          </cell>
          <cell r="F261" t="str">
            <v>Absenteeism due to non-work-related illness and injuries</v>
          </cell>
          <cell r="G261"/>
          <cell r="H261" t="str">
            <v>NUMBER</v>
          </cell>
          <cell r="I261" t="str">
            <v>Number</v>
          </cell>
          <cell r="J261" t="str">
            <v>BU</v>
          </cell>
          <cell r="K261" t="str">
            <v>Anglo American Platinum Managed Operations</v>
          </cell>
          <cell r="L261" t="str">
            <v>KIM KING</v>
          </cell>
          <cell r="M261" t="str">
            <v>THEUNIS PIETERSE</v>
          </cell>
          <cell r="N261">
            <v>45675</v>
          </cell>
          <cell r="O261">
            <v>45902</v>
          </cell>
          <cell r="P261" t="str">
            <v>Not started</v>
          </cell>
          <cell r="Q261" t="str">
            <v>{"gri":["403-6_2018.2"]}</v>
          </cell>
          <cell r="R261" t="str">
            <v>Health &amp; Hygiene</v>
          </cell>
          <cell r="S261"/>
          <cell r="T261"/>
          <cell r="U261"/>
          <cell r="V261"/>
          <cell r="W261" t="str">
            <v>Absenteeism</v>
          </cell>
          <cell r="X261" t="str">
            <v>{"PGM":[]}</v>
          </cell>
          <cell r="Y261" t="str">
            <v>CONNECTED</v>
          </cell>
          <cell r="Z261" t="str">
            <v>Data Collection (PGM) (2024)</v>
          </cell>
          <cell r="AA261" t="str">
            <v>Absenteeism (Connected Metrics 1)</v>
          </cell>
        </row>
        <row r="262">
          <cell r="A262" t="str">
            <v>M48BU_Anglo American Platinum Managed Operations</v>
          </cell>
          <cell r="B262" t="str">
            <v>M48</v>
          </cell>
          <cell r="C262" t="str">
            <v>BU_Anglo American Platinum Managed Operations</v>
          </cell>
          <cell r="D262">
            <v>2024</v>
          </cell>
          <cell r="E262" t="str">
            <v>Annual</v>
          </cell>
          <cell r="F262" t="str">
            <v>Number of employee voluntary testing and counselling cases</v>
          </cell>
          <cell r="G262"/>
          <cell r="H262" t="str">
            <v>NUMBER</v>
          </cell>
          <cell r="I262" t="str">
            <v>Number</v>
          </cell>
          <cell r="J262" t="str">
            <v>BU</v>
          </cell>
          <cell r="K262" t="str">
            <v>Anglo American Platinum Managed Operations</v>
          </cell>
          <cell r="L262" t="str">
            <v>KIM KING</v>
          </cell>
          <cell r="M262" t="str">
            <v>THEUNIS PIETERSE</v>
          </cell>
          <cell r="N262">
            <v>45675</v>
          </cell>
          <cell r="O262">
            <v>45902</v>
          </cell>
          <cell r="P262" t="str">
            <v>Not started</v>
          </cell>
          <cell r="Q262" t="str">
            <v>{"gri":["403-6_2018.2"]}</v>
          </cell>
          <cell r="R262" t="str">
            <v>Health &amp; Hygiene</v>
          </cell>
          <cell r="S262"/>
          <cell r="T262"/>
          <cell r="U262"/>
          <cell r="V262"/>
          <cell r="W262" t="str">
            <v>HIV/AIDS</v>
          </cell>
          <cell r="X262" t="str">
            <v>{"PGM":[]}</v>
          </cell>
          <cell r="Y262" t="str">
            <v>CONNECTED</v>
          </cell>
          <cell r="Z262" t="str">
            <v>Data Collection (PGM) (2024)</v>
          </cell>
          <cell r="AA262" t="str">
            <v>HIV/AIDS (Connected Metrics)</v>
          </cell>
        </row>
        <row r="263">
          <cell r="A263" t="str">
            <v>M42BU_Anglo American Platinum Managed Operations</v>
          </cell>
          <cell r="B263" t="str">
            <v>M42</v>
          </cell>
          <cell r="C263" t="str">
            <v>BU_Anglo American Platinum Managed Operations</v>
          </cell>
          <cell r="D263">
            <v>2024</v>
          </cell>
          <cell r="E263" t="str">
            <v>Annual</v>
          </cell>
          <cell r="F263" t="str">
            <v>HIV incidence rate</v>
          </cell>
          <cell r="G263"/>
          <cell r="H263" t="str">
            <v>PERCENT</v>
          </cell>
          <cell r="I263" t="str">
            <v>Percentage - percentage - (Percentage)</v>
          </cell>
          <cell r="J263" t="str">
            <v>BU</v>
          </cell>
          <cell r="K263" t="str">
            <v>Anglo American Platinum Managed Operations</v>
          </cell>
          <cell r="L263" t="str">
            <v>KIM KING</v>
          </cell>
          <cell r="M263" t="str">
            <v>THEUNIS PIETERSE</v>
          </cell>
          <cell r="N263">
            <v>45675</v>
          </cell>
          <cell r="O263">
            <v>45902</v>
          </cell>
          <cell r="P263" t="str">
            <v>Not started</v>
          </cell>
          <cell r="Q263" t="str">
            <v>{"gri":["403-6_2018.2"]}</v>
          </cell>
          <cell r="R263" t="str">
            <v>Health &amp; Hygiene</v>
          </cell>
          <cell r="S263"/>
          <cell r="T263"/>
          <cell r="U263"/>
          <cell r="V263"/>
          <cell r="W263" t="str">
            <v>HIV/AIDS</v>
          </cell>
          <cell r="X263" t="str">
            <v>{"PGM":[]}</v>
          </cell>
          <cell r="Y263" t="str">
            <v>CONNECTED</v>
          </cell>
          <cell r="Z263" t="str">
            <v>Data Collection (PGM) (2024)</v>
          </cell>
          <cell r="AA263" t="str">
            <v>HIV/AIDS (Connected Metrics)</v>
          </cell>
        </row>
        <row r="264">
          <cell r="A264" t="str">
            <v>M45BU_Anglo American Platinum Managed Operations</v>
          </cell>
          <cell r="B264" t="str">
            <v>M45</v>
          </cell>
          <cell r="C264" t="str">
            <v>BU_Anglo American Platinum Managed Operations</v>
          </cell>
          <cell r="D264">
            <v>2024</v>
          </cell>
          <cell r="E264" t="str">
            <v>Annual</v>
          </cell>
          <cell r="F264" t="str">
            <v>Known HIV+ employees on anti-retroviral therapy (ART) (%)</v>
          </cell>
          <cell r="G264"/>
          <cell r="H264" t="str">
            <v>PERCENT</v>
          </cell>
          <cell r="I264" t="str">
            <v>Percentage - percentage - (Percentage)</v>
          </cell>
          <cell r="J264" t="str">
            <v>BU</v>
          </cell>
          <cell r="K264" t="str">
            <v>Anglo American Platinum Managed Operations</v>
          </cell>
          <cell r="L264" t="str">
            <v>KIM KING</v>
          </cell>
          <cell r="M264" t="str">
            <v>THEUNIS PIETERSE</v>
          </cell>
          <cell r="N264">
            <v>45675</v>
          </cell>
          <cell r="O264">
            <v>45902</v>
          </cell>
          <cell r="P264" t="str">
            <v>Not started</v>
          </cell>
          <cell r="Q264" t="str">
            <v>{"gri":["403-6_2018.2"]}</v>
          </cell>
          <cell r="R264" t="str">
            <v>Health &amp; Hygiene</v>
          </cell>
          <cell r="S264"/>
          <cell r="T264"/>
          <cell r="U264"/>
          <cell r="V264"/>
          <cell r="W264" t="str">
            <v>HIV/AIDS</v>
          </cell>
          <cell r="X264" t="str">
            <v>{"PGM":[]}</v>
          </cell>
          <cell r="Y264" t="str">
            <v>CONNECTED</v>
          </cell>
          <cell r="Z264" t="str">
            <v>Data Collection (PGM) (2024)</v>
          </cell>
          <cell r="AA264" t="str">
            <v>HIV/AIDS (Connected Metrics)</v>
          </cell>
        </row>
        <row r="265">
          <cell r="A265" t="str">
            <v>M44BU_Anglo American Platinum Managed Operations</v>
          </cell>
          <cell r="B265" t="str">
            <v>M44</v>
          </cell>
          <cell r="C265" t="str">
            <v>BU_Anglo American Platinum Managed Operations</v>
          </cell>
          <cell r="D265">
            <v>2024</v>
          </cell>
          <cell r="E265" t="str">
            <v>Annual</v>
          </cell>
          <cell r="F265" t="str">
            <v>Number of new employee HIV cases</v>
          </cell>
          <cell r="G265"/>
          <cell r="H265" t="str">
            <v>NUMBER</v>
          </cell>
          <cell r="I265" t="str">
            <v>Number</v>
          </cell>
          <cell r="J265" t="str">
            <v>BU</v>
          </cell>
          <cell r="K265" t="str">
            <v>Anglo American Platinum Managed Operations</v>
          </cell>
          <cell r="L265" t="str">
            <v>KIM KING</v>
          </cell>
          <cell r="M265" t="str">
            <v>THEUNIS PIETERSE</v>
          </cell>
          <cell r="N265">
            <v>45675</v>
          </cell>
          <cell r="O265">
            <v>45902</v>
          </cell>
          <cell r="P265" t="str">
            <v>Not started</v>
          </cell>
          <cell r="Q265" t="str">
            <v>{"gri":["403-6_2018.2"]}</v>
          </cell>
          <cell r="R265" t="str">
            <v>Health &amp; Hygiene</v>
          </cell>
          <cell r="S265"/>
          <cell r="T265"/>
          <cell r="U265"/>
          <cell r="V265"/>
          <cell r="W265" t="str">
            <v>HIV/AIDS</v>
          </cell>
          <cell r="X265" t="str">
            <v>{"PGM":[]}</v>
          </cell>
          <cell r="Y265" t="str">
            <v>CONNECTED</v>
          </cell>
          <cell r="Z265" t="str">
            <v>Data Collection (PGM) (2024)</v>
          </cell>
          <cell r="AA265" t="str">
            <v>HIV/AIDS (Connected Metrics)</v>
          </cell>
        </row>
        <row r="266">
          <cell r="A266" t="str">
            <v>M43BU_Anglo American Platinum Managed Operations</v>
          </cell>
          <cell r="B266" t="str">
            <v>M43</v>
          </cell>
          <cell r="C266" t="str">
            <v>BU_Anglo American Platinum Managed Operations</v>
          </cell>
          <cell r="D266">
            <v>2024</v>
          </cell>
          <cell r="E266" t="str">
            <v>Annual</v>
          </cell>
          <cell r="F266" t="str">
            <v>Number of employee AIDS deaths</v>
          </cell>
          <cell r="G266"/>
          <cell r="H266" t="str">
            <v>NUMBER</v>
          </cell>
          <cell r="I266" t="str">
            <v>Number</v>
          </cell>
          <cell r="J266" t="str">
            <v>BU</v>
          </cell>
          <cell r="K266" t="str">
            <v>Anglo American Platinum Managed Operations</v>
          </cell>
          <cell r="L266" t="str">
            <v>KIM KING</v>
          </cell>
          <cell r="M266" t="str">
            <v>THEUNIS PIETERSE</v>
          </cell>
          <cell r="N266">
            <v>45675</v>
          </cell>
          <cell r="O266">
            <v>45902</v>
          </cell>
          <cell r="P266" t="str">
            <v>Not started</v>
          </cell>
          <cell r="Q266" t="str">
            <v>{"gri":["403-6_2018.2"]}</v>
          </cell>
          <cell r="R266" t="str">
            <v>Health &amp; Hygiene</v>
          </cell>
          <cell r="S266"/>
          <cell r="T266"/>
          <cell r="U266"/>
          <cell r="V266"/>
          <cell r="W266" t="str">
            <v>HIV/AIDS</v>
          </cell>
          <cell r="X266" t="str">
            <v>{"PGM":[]}</v>
          </cell>
          <cell r="Y266" t="str">
            <v>CONNECTED</v>
          </cell>
          <cell r="Z266" t="str">
            <v>Data Collection (PGM) (2024)</v>
          </cell>
          <cell r="AA266" t="str">
            <v>HIV/AIDS (Connected Metrics)</v>
          </cell>
        </row>
        <row r="267">
          <cell r="A267" t="str">
            <v>M47BU_Anglo American Platinum Managed Operations</v>
          </cell>
          <cell r="B267" t="str">
            <v>M47</v>
          </cell>
          <cell r="C267" t="str">
            <v>BU_Anglo American Platinum Managed Operations</v>
          </cell>
          <cell r="D267">
            <v>2024</v>
          </cell>
          <cell r="E267" t="str">
            <v>Annual</v>
          </cell>
          <cell r="F267" t="str">
            <v>Number of contractor voluntary testing and counselling case</v>
          </cell>
          <cell r="G267"/>
          <cell r="H267" t="str">
            <v>NUMBER</v>
          </cell>
          <cell r="I267" t="str">
            <v>Number</v>
          </cell>
          <cell r="J267" t="str">
            <v>BU</v>
          </cell>
          <cell r="K267" t="str">
            <v>Anglo American Platinum Managed Operations</v>
          </cell>
          <cell r="L267" t="str">
            <v>KIM KING</v>
          </cell>
          <cell r="M267" t="str">
            <v>THEUNIS PIETERSE</v>
          </cell>
          <cell r="N267">
            <v>45675</v>
          </cell>
          <cell r="O267">
            <v>45902</v>
          </cell>
          <cell r="P267" t="str">
            <v>Not started</v>
          </cell>
          <cell r="Q267" t="str">
            <v>{"gri":["403-6_2018.2"]}</v>
          </cell>
          <cell r="R267" t="str">
            <v>Health &amp; Hygiene</v>
          </cell>
          <cell r="S267"/>
          <cell r="T267"/>
          <cell r="U267"/>
          <cell r="V267"/>
          <cell r="W267" t="str">
            <v>HIV/AIDS</v>
          </cell>
          <cell r="X267" t="str">
            <v>{"PGM":[]}</v>
          </cell>
          <cell r="Y267" t="str">
            <v>CONNECTED</v>
          </cell>
          <cell r="Z267" t="str">
            <v>Data Collection (PGM) (2024)</v>
          </cell>
          <cell r="AA267" t="str">
            <v>HIV/AIDS (Connected Metrics)</v>
          </cell>
        </row>
        <row r="268">
          <cell r="A268" t="str">
            <v>M46BU_Anglo American Platinum Managed Operations</v>
          </cell>
          <cell r="B268" t="str">
            <v>M46</v>
          </cell>
          <cell r="C268" t="str">
            <v>BU_Anglo American Platinum Managed Operations</v>
          </cell>
          <cell r="D268">
            <v>2024</v>
          </cell>
          <cell r="E268" t="str">
            <v>Annual</v>
          </cell>
          <cell r="F268" t="str">
            <v>Employees who know their status (%)</v>
          </cell>
          <cell r="G268"/>
          <cell r="H268" t="str">
            <v>PERCENT</v>
          </cell>
          <cell r="I268" t="str">
            <v>Percentage - percentage - (Percentage)</v>
          </cell>
          <cell r="J268" t="str">
            <v>BU</v>
          </cell>
          <cell r="K268" t="str">
            <v>Anglo American Platinum Managed Operations</v>
          </cell>
          <cell r="L268" t="str">
            <v>KIM KING</v>
          </cell>
          <cell r="M268" t="str">
            <v>THEUNIS PIETERSE</v>
          </cell>
          <cell r="N268">
            <v>45675</v>
          </cell>
          <cell r="O268">
            <v>45902</v>
          </cell>
          <cell r="P268" t="str">
            <v>Not started</v>
          </cell>
          <cell r="Q268" t="str">
            <v>{"gri":["403-6_2018.2"]}</v>
          </cell>
          <cell r="R268" t="str">
            <v>Health &amp; Hygiene</v>
          </cell>
          <cell r="S268"/>
          <cell r="T268"/>
          <cell r="U268"/>
          <cell r="V268"/>
          <cell r="W268" t="str">
            <v>HIV/AIDS</v>
          </cell>
          <cell r="X268" t="str">
            <v>{"PGM":[]}</v>
          </cell>
          <cell r="Y268" t="str">
            <v>CONNECTED</v>
          </cell>
          <cell r="Z268" t="str">
            <v>Data Collection (PGM) (2024)</v>
          </cell>
          <cell r="AA268" t="str">
            <v>HIV/AIDS (Connected Metrics)</v>
          </cell>
        </row>
        <row r="269">
          <cell r="A269" t="str">
            <v>M29BU_Anglo American Platinum Managed Operations</v>
          </cell>
          <cell r="B269" t="str">
            <v>M29</v>
          </cell>
          <cell r="C269" t="str">
            <v>BU_Anglo American Platinum Managed Operations</v>
          </cell>
          <cell r="D269">
            <v>2024</v>
          </cell>
          <cell r="E269" t="str">
            <v>Annual</v>
          </cell>
          <cell r="F269" t="str">
            <v>Venous thromboembolism</v>
          </cell>
          <cell r="G269"/>
          <cell r="H269" t="str">
            <v>NUMBER</v>
          </cell>
          <cell r="I269" t="str">
            <v>Number</v>
          </cell>
          <cell r="J269" t="str">
            <v>BU</v>
          </cell>
          <cell r="K269" t="str">
            <v>Anglo American Platinum Managed Operations</v>
          </cell>
          <cell r="L269" t="str">
            <v>KIM KING</v>
          </cell>
          <cell r="M269" t="str">
            <v>THEUNIS PIETERSE</v>
          </cell>
          <cell r="N269">
            <v>45675</v>
          </cell>
          <cell r="O269">
            <v>45902</v>
          </cell>
          <cell r="P269" t="str">
            <v>Not started</v>
          </cell>
          <cell r="Q269" t="str">
            <v>{"gri":["403-10_2018.2"]}</v>
          </cell>
          <cell r="R269" t="str">
            <v>Health &amp; Hygiene</v>
          </cell>
          <cell r="S269"/>
          <cell r="T269"/>
          <cell r="U269"/>
          <cell r="V269"/>
          <cell r="W269" t="str">
            <v>New cases of Occupational Diseases</v>
          </cell>
          <cell r="X269" t="str">
            <v>{"PGM":[]}</v>
          </cell>
          <cell r="Y269" t="str">
            <v>CONNECTED</v>
          </cell>
          <cell r="Z269" t="str">
            <v>Data Collection (PGM) (2024)</v>
          </cell>
          <cell r="AA269" t="str">
            <v>New cases of Occupational Diseases (Manual Metrics)</v>
          </cell>
        </row>
        <row r="270">
          <cell r="A270" t="str">
            <v>M32BU_Anglo American Platinum Managed Operations</v>
          </cell>
          <cell r="B270" t="str">
            <v>M32</v>
          </cell>
          <cell r="C270" t="str">
            <v>BU_Anglo American Platinum Managed Operations</v>
          </cell>
          <cell r="D270">
            <v>2024</v>
          </cell>
          <cell r="E270" t="str">
            <v>Annual</v>
          </cell>
          <cell r="F270" t="str">
            <v>Occupational dermatitis</v>
          </cell>
          <cell r="G270"/>
          <cell r="H270" t="str">
            <v>NUMBER</v>
          </cell>
          <cell r="I270" t="str">
            <v>Number</v>
          </cell>
          <cell r="J270" t="str">
            <v>BU</v>
          </cell>
          <cell r="K270" t="str">
            <v>Anglo American Platinum Managed Operations</v>
          </cell>
          <cell r="L270" t="str">
            <v>KIM KING</v>
          </cell>
          <cell r="M270" t="str">
            <v>THEUNIS PIETERSE</v>
          </cell>
          <cell r="N270">
            <v>45675</v>
          </cell>
          <cell r="O270">
            <v>45902</v>
          </cell>
          <cell r="P270" t="str">
            <v>Not started</v>
          </cell>
          <cell r="Q270" t="str">
            <v>{"gri":["403-10_2018.2"]}</v>
          </cell>
          <cell r="R270" t="str">
            <v>Health &amp; Hygiene</v>
          </cell>
          <cell r="S270"/>
          <cell r="T270"/>
          <cell r="U270"/>
          <cell r="V270"/>
          <cell r="W270" t="str">
            <v>New cases of Occupational Diseases</v>
          </cell>
          <cell r="X270" t="str">
            <v>{"PGM":[]}</v>
          </cell>
          <cell r="Y270" t="str">
            <v>CONNECTED</v>
          </cell>
          <cell r="Z270" t="str">
            <v>Data Collection (PGM) (2024)</v>
          </cell>
          <cell r="AA270" t="str">
            <v>New cases of Occupational Diseases (Manual Metrics)</v>
          </cell>
        </row>
        <row r="271">
          <cell r="A271" t="str">
            <v>M31BU_Anglo American Platinum Managed Operations</v>
          </cell>
          <cell r="B271" t="str">
            <v>M31</v>
          </cell>
          <cell r="C271" t="str">
            <v>BU_Anglo American Platinum Managed Operations</v>
          </cell>
          <cell r="D271">
            <v>2024</v>
          </cell>
          <cell r="E271" t="str">
            <v>Annual</v>
          </cell>
          <cell r="F271" t="str">
            <v>Platinum salt sensitivity</v>
          </cell>
          <cell r="G271"/>
          <cell r="H271" t="str">
            <v>NUMBER</v>
          </cell>
          <cell r="I271" t="str">
            <v>Number</v>
          </cell>
          <cell r="J271" t="str">
            <v>BU</v>
          </cell>
          <cell r="K271" t="str">
            <v>Anglo American Platinum Managed Operations</v>
          </cell>
          <cell r="L271" t="str">
            <v>KIM KING</v>
          </cell>
          <cell r="M271" t="str">
            <v>THEUNIS PIETERSE</v>
          </cell>
          <cell r="N271">
            <v>45675</v>
          </cell>
          <cell r="O271">
            <v>45902</v>
          </cell>
          <cell r="P271" t="str">
            <v>Not started</v>
          </cell>
          <cell r="Q271" t="str">
            <v>{"gri":["403-10_2018.2"]}</v>
          </cell>
          <cell r="R271" t="str">
            <v>Health &amp; Hygiene</v>
          </cell>
          <cell r="S271"/>
          <cell r="T271"/>
          <cell r="U271"/>
          <cell r="V271"/>
          <cell r="W271" t="str">
            <v>New cases of Occupational Diseases</v>
          </cell>
          <cell r="X271" t="str">
            <v>{"PGM":[]}</v>
          </cell>
          <cell r="Y271" t="str">
            <v>CONNECTED</v>
          </cell>
          <cell r="Z271" t="str">
            <v>Data Collection (PGM) (2024)</v>
          </cell>
          <cell r="AA271" t="str">
            <v>New cases of Occupational Diseases (Manual Metrics)</v>
          </cell>
        </row>
        <row r="272">
          <cell r="A272" t="str">
            <v>M34BU_Anglo American Platinum Managed Operations</v>
          </cell>
          <cell r="B272" t="str">
            <v>M34</v>
          </cell>
          <cell r="C272" t="str">
            <v>BU_Anglo American Platinum Managed Operations</v>
          </cell>
          <cell r="D272">
            <v>2024</v>
          </cell>
          <cell r="E272" t="str">
            <v>Annual</v>
          </cell>
          <cell r="F272" t="str">
            <v>Hand arm vibration syndrome</v>
          </cell>
          <cell r="G272"/>
          <cell r="H272" t="str">
            <v>NUMBER</v>
          </cell>
          <cell r="I272" t="str">
            <v>Number</v>
          </cell>
          <cell r="J272" t="str">
            <v>BU</v>
          </cell>
          <cell r="K272" t="str">
            <v>Anglo American Platinum Managed Operations</v>
          </cell>
          <cell r="L272" t="str">
            <v>KIM KING</v>
          </cell>
          <cell r="M272" t="str">
            <v>THEUNIS PIETERSE</v>
          </cell>
          <cell r="N272">
            <v>45675</v>
          </cell>
          <cell r="O272">
            <v>45902</v>
          </cell>
          <cell r="P272" t="str">
            <v>Not started</v>
          </cell>
          <cell r="Q272" t="str">
            <v>{"gri":["403-10_2018.2"]}</v>
          </cell>
          <cell r="R272" t="str">
            <v>Health &amp; Hygiene</v>
          </cell>
          <cell r="S272"/>
          <cell r="T272"/>
          <cell r="U272"/>
          <cell r="V272"/>
          <cell r="W272" t="str">
            <v>New cases of Occupational Diseases</v>
          </cell>
          <cell r="X272" t="str">
            <v>{"PGM":[]}</v>
          </cell>
          <cell r="Y272" t="str">
            <v>CONNECTED</v>
          </cell>
          <cell r="Z272" t="str">
            <v>Data Collection (PGM) (2024)</v>
          </cell>
          <cell r="AA272" t="str">
            <v>New cases of Occupational Diseases (Manual Metrics)</v>
          </cell>
        </row>
        <row r="273">
          <cell r="A273" t="str">
            <v>M30BU_Anglo American Platinum Managed Operations</v>
          </cell>
          <cell r="B273" t="str">
            <v>M30</v>
          </cell>
          <cell r="C273" t="str">
            <v>BU_Anglo American Platinum Managed Operations</v>
          </cell>
          <cell r="D273">
            <v>2024</v>
          </cell>
          <cell r="E273" t="str">
            <v>Annual</v>
          </cell>
          <cell r="F273" t="str">
            <v>Malaria</v>
          </cell>
          <cell r="G273"/>
          <cell r="H273" t="str">
            <v>NUMBER</v>
          </cell>
          <cell r="I273" t="str">
            <v>Number</v>
          </cell>
          <cell r="J273" t="str">
            <v>BU</v>
          </cell>
          <cell r="K273" t="str">
            <v>Anglo American Platinum Managed Operations</v>
          </cell>
          <cell r="L273" t="str">
            <v>KIM KING</v>
          </cell>
          <cell r="M273" t="str">
            <v>THEUNIS PIETERSE</v>
          </cell>
          <cell r="N273">
            <v>45675</v>
          </cell>
          <cell r="O273">
            <v>45902</v>
          </cell>
          <cell r="P273" t="str">
            <v>Not started</v>
          </cell>
          <cell r="Q273" t="str">
            <v>{"gri":["403-10_2018.2"]}</v>
          </cell>
          <cell r="R273" t="str">
            <v>Health &amp; Hygiene</v>
          </cell>
          <cell r="S273"/>
          <cell r="T273"/>
          <cell r="U273"/>
          <cell r="V273"/>
          <cell r="W273" t="str">
            <v>New cases of Occupational Diseases</v>
          </cell>
          <cell r="X273" t="str">
            <v>{"PGM":[]}</v>
          </cell>
          <cell r="Y273" t="str">
            <v>CONNECTED</v>
          </cell>
          <cell r="Z273" t="str">
            <v>Data Collection (PGM) (2024)</v>
          </cell>
          <cell r="AA273" t="str">
            <v>New cases of Occupational Diseases (Manual Metrics)</v>
          </cell>
        </row>
        <row r="274">
          <cell r="A274" t="str">
            <v>M27BU_Anglo American Platinum Managed Operations</v>
          </cell>
          <cell r="B274" t="str">
            <v>M27</v>
          </cell>
          <cell r="C274" t="str">
            <v>BU_Anglo American Platinum Managed Operations</v>
          </cell>
          <cell r="D274">
            <v>2024</v>
          </cell>
          <cell r="E274" t="str">
            <v>Annual</v>
          </cell>
          <cell r="F274" t="str">
            <v>Work-related mental disorder</v>
          </cell>
          <cell r="G274"/>
          <cell r="H274" t="str">
            <v>NUMBER</v>
          </cell>
          <cell r="I274" t="str">
            <v>Number</v>
          </cell>
          <cell r="J274" t="str">
            <v>BU</v>
          </cell>
          <cell r="K274" t="str">
            <v>Anglo American Platinum Managed Operations</v>
          </cell>
          <cell r="L274" t="str">
            <v>KIM KING</v>
          </cell>
          <cell r="M274" t="str">
            <v>THEUNIS PIETERSE</v>
          </cell>
          <cell r="N274">
            <v>45675</v>
          </cell>
          <cell r="O274">
            <v>45902</v>
          </cell>
          <cell r="P274" t="str">
            <v>Not started</v>
          </cell>
          <cell r="Q274" t="str">
            <v>{"gri":["403-10_2018.2"]}</v>
          </cell>
          <cell r="R274" t="str">
            <v>Health &amp; Hygiene</v>
          </cell>
          <cell r="S274"/>
          <cell r="T274"/>
          <cell r="U274"/>
          <cell r="V274"/>
          <cell r="W274" t="str">
            <v>New cases of Occupational Diseases</v>
          </cell>
          <cell r="X274" t="str">
            <v>{"PGM":[]}</v>
          </cell>
          <cell r="Y274" t="str">
            <v>CONNECTED</v>
          </cell>
          <cell r="Z274" t="str">
            <v>Data Collection (PGM) (2024)</v>
          </cell>
          <cell r="AA274" t="str">
            <v>New cases of Occupational Diseases (Manual Metrics)</v>
          </cell>
        </row>
        <row r="275">
          <cell r="A275" t="str">
            <v>M33BU_Anglo American Platinum Managed Operations</v>
          </cell>
          <cell r="B275" t="str">
            <v>M33</v>
          </cell>
          <cell r="C275" t="str">
            <v>BU_Anglo American Platinum Managed Operations</v>
          </cell>
          <cell r="D275">
            <v>2024</v>
          </cell>
          <cell r="E275" t="str">
            <v>Annual</v>
          </cell>
          <cell r="F275" t="str">
            <v>Musculoskeletal disorder</v>
          </cell>
          <cell r="G275"/>
          <cell r="H275" t="str">
            <v>NUMBER</v>
          </cell>
          <cell r="I275" t="str">
            <v>Number</v>
          </cell>
          <cell r="J275" t="str">
            <v>BU</v>
          </cell>
          <cell r="K275" t="str">
            <v>Anglo American Platinum Managed Operations</v>
          </cell>
          <cell r="L275" t="str">
            <v>KIM KING</v>
          </cell>
          <cell r="M275" t="str">
            <v>THEUNIS PIETERSE</v>
          </cell>
          <cell r="N275">
            <v>45675</v>
          </cell>
          <cell r="O275">
            <v>45902</v>
          </cell>
          <cell r="P275" t="str">
            <v>Not started</v>
          </cell>
          <cell r="Q275" t="str">
            <v>{"gri":["403-10_2018.2"]}</v>
          </cell>
          <cell r="R275" t="str">
            <v>Health &amp; Hygiene</v>
          </cell>
          <cell r="S275"/>
          <cell r="T275"/>
          <cell r="U275"/>
          <cell r="V275"/>
          <cell r="W275" t="str">
            <v>New cases of Occupational Diseases</v>
          </cell>
          <cell r="X275" t="str">
            <v>{"PGM":[]}</v>
          </cell>
          <cell r="Y275" t="str">
            <v>CONNECTED</v>
          </cell>
          <cell r="Z275" t="str">
            <v>Data Collection (PGM) (2024)</v>
          </cell>
          <cell r="AA275" t="str">
            <v>New cases of Occupational Diseases (Manual Metrics)</v>
          </cell>
        </row>
        <row r="276">
          <cell r="A276" t="str">
            <v>M36BU_Anglo American Platinum Managed Operations</v>
          </cell>
          <cell r="B276" t="str">
            <v>M36</v>
          </cell>
          <cell r="C276" t="str">
            <v>BU_Anglo American Platinum Managed Operations</v>
          </cell>
          <cell r="D276">
            <v>2024</v>
          </cell>
          <cell r="E276" t="str">
            <v>Annual</v>
          </cell>
          <cell r="F276" t="str">
            <v>Occupational cancers</v>
          </cell>
          <cell r="G276"/>
          <cell r="H276" t="str">
            <v>NUMBER</v>
          </cell>
          <cell r="I276" t="str">
            <v>Number</v>
          </cell>
          <cell r="J276" t="str">
            <v>BU</v>
          </cell>
          <cell r="K276" t="str">
            <v>Anglo American Platinum Managed Operations</v>
          </cell>
          <cell r="L276" t="str">
            <v>KIM KING</v>
          </cell>
          <cell r="M276" t="str">
            <v>THEUNIS PIETERSE</v>
          </cell>
          <cell r="N276">
            <v>45675</v>
          </cell>
          <cell r="O276">
            <v>45902</v>
          </cell>
          <cell r="P276" t="str">
            <v>Not started</v>
          </cell>
          <cell r="Q276" t="str">
            <v>{"gri":["403-10_2018.2"]}</v>
          </cell>
          <cell r="R276" t="str">
            <v>Health &amp; Hygiene</v>
          </cell>
          <cell r="S276"/>
          <cell r="T276"/>
          <cell r="U276"/>
          <cell r="V276"/>
          <cell r="W276" t="str">
            <v>New cases of Occupational Diseases</v>
          </cell>
          <cell r="X276" t="str">
            <v>{"PGM":[]}</v>
          </cell>
          <cell r="Y276" t="str">
            <v>CONNECTED</v>
          </cell>
          <cell r="Z276" t="str">
            <v>Data Collection (PGM) (2024)</v>
          </cell>
          <cell r="AA276" t="str">
            <v>New cases of Occupational Diseases (Manual Metrics)</v>
          </cell>
        </row>
        <row r="277">
          <cell r="A277" t="str">
            <v>M35BU_Anglo American Platinum Managed Operations</v>
          </cell>
          <cell r="B277" t="str">
            <v>M35</v>
          </cell>
          <cell r="C277" t="str">
            <v>BU_Anglo American Platinum Managed Operations</v>
          </cell>
          <cell r="D277">
            <v>2024</v>
          </cell>
          <cell r="E277" t="str">
            <v>Annual</v>
          </cell>
          <cell r="F277" t="str">
            <v>Noise-induced hearing loss</v>
          </cell>
          <cell r="G277"/>
          <cell r="H277" t="str">
            <v>NUMBER</v>
          </cell>
          <cell r="I277" t="str">
            <v>Number</v>
          </cell>
          <cell r="J277" t="str">
            <v>BU</v>
          </cell>
          <cell r="K277" t="str">
            <v>Anglo American Platinum Managed Operations</v>
          </cell>
          <cell r="L277" t="str">
            <v>KIM KING</v>
          </cell>
          <cell r="M277" t="str">
            <v>THEUNIS PIETERSE</v>
          </cell>
          <cell r="N277">
            <v>45675</v>
          </cell>
          <cell r="O277">
            <v>45902</v>
          </cell>
          <cell r="P277" t="str">
            <v>Not started</v>
          </cell>
          <cell r="Q277" t="str">
            <v>{"gri":["403-10_2018.2"]}</v>
          </cell>
          <cell r="R277" t="str">
            <v>Health &amp; Hygiene</v>
          </cell>
          <cell r="S277"/>
          <cell r="T277"/>
          <cell r="U277"/>
          <cell r="V277"/>
          <cell r="W277" t="str">
            <v>New cases of Occupational Diseases</v>
          </cell>
          <cell r="X277" t="str">
            <v>{"PGM":[]}</v>
          </cell>
          <cell r="Y277" t="str">
            <v>CONNECTED</v>
          </cell>
          <cell r="Z277" t="str">
            <v>Data Collection (PGM) (2024)</v>
          </cell>
          <cell r="AA277" t="str">
            <v>New cases of Occupational Diseases (Manual Metrics)</v>
          </cell>
        </row>
        <row r="278">
          <cell r="A278" t="str">
            <v>M28BU_Anglo American Platinum Managed Operations</v>
          </cell>
          <cell r="B278" t="str">
            <v>M28</v>
          </cell>
          <cell r="C278" t="str">
            <v>BU_Anglo American Platinum Managed Operations</v>
          </cell>
          <cell r="D278">
            <v>2024</v>
          </cell>
          <cell r="E278" t="str">
            <v>Annual</v>
          </cell>
          <cell r="F278" t="str">
            <v>New cases of Occupational Diseases - Other</v>
          </cell>
          <cell r="G278"/>
          <cell r="H278" t="str">
            <v>NUMBER</v>
          </cell>
          <cell r="I278" t="str">
            <v>Number</v>
          </cell>
          <cell r="J278" t="str">
            <v>BU</v>
          </cell>
          <cell r="K278" t="str">
            <v>Anglo American Platinum Managed Operations</v>
          </cell>
          <cell r="L278" t="str">
            <v>KIM KING</v>
          </cell>
          <cell r="M278" t="str">
            <v>THEUNIS PIETERSE</v>
          </cell>
          <cell r="N278">
            <v>45675</v>
          </cell>
          <cell r="O278">
            <v>45902</v>
          </cell>
          <cell r="P278" t="str">
            <v>Not started</v>
          </cell>
          <cell r="Q278" t="str">
            <v>{"gri":["403-10_2018.2"]}</v>
          </cell>
          <cell r="R278" t="str">
            <v>Health &amp; Hygiene</v>
          </cell>
          <cell r="S278"/>
          <cell r="T278"/>
          <cell r="U278"/>
          <cell r="V278"/>
          <cell r="W278" t="str">
            <v>New cases of Occupational Diseases</v>
          </cell>
          <cell r="X278" t="str">
            <v>{"PGM":[]}</v>
          </cell>
          <cell r="Y278" t="str">
            <v>CONNECTED</v>
          </cell>
          <cell r="Z278" t="str">
            <v>Data Collection (PGM) (2024)</v>
          </cell>
          <cell r="AA278" t="str">
            <v>New cases of Occupational Diseases (Manual Metrics)</v>
          </cell>
        </row>
        <row r="279">
          <cell r="A279" t="str">
            <v>M40BU_Anglo American Platinum Managed Operations</v>
          </cell>
          <cell r="B279" t="str">
            <v>M40</v>
          </cell>
          <cell r="C279" t="str">
            <v>BU_Anglo American Platinum Managed Operations</v>
          </cell>
          <cell r="D279">
            <v>2024</v>
          </cell>
          <cell r="E279" t="str">
            <v>Annual</v>
          </cell>
          <cell r="F279" t="str">
            <v>Diseases related to inhalable hazard and carcinogen exposure - Silicosis</v>
          </cell>
          <cell r="G279"/>
          <cell r="H279" t="str">
            <v>NUMBER</v>
          </cell>
          <cell r="I279" t="str">
            <v>Number</v>
          </cell>
          <cell r="J279" t="str">
            <v>BU</v>
          </cell>
          <cell r="K279" t="str">
            <v>Anglo American Platinum Managed Operations</v>
          </cell>
          <cell r="L279" t="str">
            <v>KIM KING</v>
          </cell>
          <cell r="M279" t="str">
            <v>THEUNIS PIETERSE</v>
          </cell>
          <cell r="N279">
            <v>45675</v>
          </cell>
          <cell r="O279">
            <v>45902</v>
          </cell>
          <cell r="P279" t="str">
            <v>Not started</v>
          </cell>
          <cell r="Q279" t="str">
            <v>{"gri":["403-10_2018.2"]}</v>
          </cell>
          <cell r="R279" t="str">
            <v>Health &amp; Hygiene</v>
          </cell>
          <cell r="S279"/>
          <cell r="T279"/>
          <cell r="U279"/>
          <cell r="V279"/>
          <cell r="W279" t="str">
            <v>Occupational Disease Incidence Rates</v>
          </cell>
          <cell r="X279" t="str">
            <v>{"PGM":[]}</v>
          </cell>
          <cell r="Y279" t="str">
            <v>CONNECTED</v>
          </cell>
          <cell r="Z279" t="str">
            <v>Data Collection (PGM) (2024)</v>
          </cell>
          <cell r="AA279" t="str">
            <v>Occupational Disease Incidence Rates (Connected Metrics)</v>
          </cell>
        </row>
        <row r="280">
          <cell r="A280" t="str">
            <v>M38BU_Anglo American Platinum Managed Operations</v>
          </cell>
          <cell r="B280" t="str">
            <v>M38</v>
          </cell>
          <cell r="C280" t="str">
            <v>BU_Anglo American Platinum Managed Operations</v>
          </cell>
          <cell r="D280">
            <v>2024</v>
          </cell>
          <cell r="E280" t="str">
            <v>Annual</v>
          </cell>
          <cell r="F280" t="str">
            <v>Diseases related to inhalable hazard and carcinogen exposure - Occupational asthma</v>
          </cell>
          <cell r="G280"/>
          <cell r="H280" t="str">
            <v>NUMBER</v>
          </cell>
          <cell r="I280" t="str">
            <v>Number</v>
          </cell>
          <cell r="J280" t="str">
            <v>BU</v>
          </cell>
          <cell r="K280" t="str">
            <v>Anglo American Platinum Managed Operations</v>
          </cell>
          <cell r="L280" t="str">
            <v>KIM KING</v>
          </cell>
          <cell r="M280" t="str">
            <v>THEUNIS PIETERSE</v>
          </cell>
          <cell r="N280">
            <v>45675</v>
          </cell>
          <cell r="O280">
            <v>45902</v>
          </cell>
          <cell r="P280" t="str">
            <v>Not started</v>
          </cell>
          <cell r="Q280" t="str">
            <v>{"gri":["403-10_2018.2"]}</v>
          </cell>
          <cell r="R280" t="str">
            <v>Health &amp; Hygiene</v>
          </cell>
          <cell r="S280"/>
          <cell r="T280"/>
          <cell r="U280"/>
          <cell r="V280"/>
          <cell r="W280" t="str">
            <v>Occupational Disease Incidence Rates</v>
          </cell>
          <cell r="X280" t="str">
            <v>{"PGM":[]}</v>
          </cell>
          <cell r="Y280" t="str">
            <v>CONNECTED</v>
          </cell>
          <cell r="Z280" t="str">
            <v>Data Collection (PGM) (2024)</v>
          </cell>
          <cell r="AA280" t="str">
            <v>Occupational Disease Incidence Rates (Connected Metrics)</v>
          </cell>
        </row>
        <row r="281">
          <cell r="A281" t="str">
            <v>M39BU_Anglo American Platinum Managed Operations</v>
          </cell>
          <cell r="B281" t="str">
            <v>M39</v>
          </cell>
          <cell r="C281" t="str">
            <v>BU_Anglo American Platinum Managed Operations</v>
          </cell>
          <cell r="D281">
            <v>2024</v>
          </cell>
          <cell r="E281" t="str">
            <v>Annual</v>
          </cell>
          <cell r="F281" t="str">
            <v>Diseases related to inhalable hazard and carcinogen exposure - Chronic obstructive airways disease</v>
          </cell>
          <cell r="G281"/>
          <cell r="H281" t="str">
            <v>NUMBER</v>
          </cell>
          <cell r="I281" t="str">
            <v>Number</v>
          </cell>
          <cell r="J281" t="str">
            <v>BU</v>
          </cell>
          <cell r="K281" t="str">
            <v>Anglo American Platinum Managed Operations</v>
          </cell>
          <cell r="L281" t="str">
            <v>KIM KING</v>
          </cell>
          <cell r="M281" t="str">
            <v>THEUNIS PIETERSE</v>
          </cell>
          <cell r="N281">
            <v>45675</v>
          </cell>
          <cell r="O281">
            <v>45902</v>
          </cell>
          <cell r="P281" t="str">
            <v>Not started</v>
          </cell>
          <cell r="Q281" t="str">
            <v>{"gri":["403-10_2018.2"]}</v>
          </cell>
          <cell r="R281" t="str">
            <v>Health &amp; Hygiene</v>
          </cell>
          <cell r="S281"/>
          <cell r="T281"/>
          <cell r="U281"/>
          <cell r="V281"/>
          <cell r="W281" t="str">
            <v>Occupational Disease Incidence Rates</v>
          </cell>
          <cell r="X281" t="str">
            <v>{"PGM":[]}</v>
          </cell>
          <cell r="Y281" t="str">
            <v>CONNECTED</v>
          </cell>
          <cell r="Z281" t="str">
            <v>Data Collection (PGM) (2024)</v>
          </cell>
          <cell r="AA281" t="str">
            <v>Occupational Disease Incidence Rates (Connected Metrics)</v>
          </cell>
        </row>
        <row r="282">
          <cell r="A282" t="str">
            <v>M41BU_Anglo American Platinum Managed Operations</v>
          </cell>
          <cell r="B282" t="str">
            <v>M41</v>
          </cell>
          <cell r="C282" t="str">
            <v>BU_Anglo American Platinum Managed Operations</v>
          </cell>
          <cell r="D282">
            <v>2024</v>
          </cell>
          <cell r="E282" t="str">
            <v>Annual</v>
          </cell>
          <cell r="F282" t="str">
            <v>Total number of new cases of occupational disease per 100,000 I Annual average of number of Employees</v>
          </cell>
          <cell r="G282"/>
          <cell r="H282" t="str">
            <v>PERCENT</v>
          </cell>
          <cell r="I282" t="str">
            <v>Percentage - percentage - (Percentage)</v>
          </cell>
          <cell r="J282" t="str">
            <v>BU</v>
          </cell>
          <cell r="K282" t="str">
            <v>Anglo American Platinum Managed Operations</v>
          </cell>
          <cell r="L282" t="str">
            <v>KIM KING</v>
          </cell>
          <cell r="M282" t="str">
            <v>THEUNIS PIETERSE</v>
          </cell>
          <cell r="N282">
            <v>45675</v>
          </cell>
          <cell r="O282">
            <v>45902</v>
          </cell>
          <cell r="P282" t="str">
            <v>Not started</v>
          </cell>
          <cell r="Q282" t="str">
            <v>{"gri":["403-10_2018.2"]}</v>
          </cell>
          <cell r="R282" t="str">
            <v>Health &amp; Hygiene</v>
          </cell>
          <cell r="S282"/>
          <cell r="T282"/>
          <cell r="U282"/>
          <cell r="V282"/>
          <cell r="W282" t="str">
            <v>Occupational Disease Incidence Rates</v>
          </cell>
          <cell r="X282" t="str">
            <v>{"PGM":[]}</v>
          </cell>
          <cell r="Y282" t="str">
            <v>CONNECTED</v>
          </cell>
          <cell r="Z282" t="str">
            <v>Data Collection (PGM) (2024)</v>
          </cell>
          <cell r="AA282" t="str">
            <v>Occupational Disease Incidence Rates (Connected Metrics)</v>
          </cell>
        </row>
        <row r="283">
          <cell r="A283" t="str">
            <v>M37BU_Anglo American Platinum Managed Operations</v>
          </cell>
          <cell r="B283" t="str">
            <v>M37</v>
          </cell>
          <cell r="C283" t="str">
            <v>BU_Anglo American Platinum Managed Operations</v>
          </cell>
          <cell r="D283">
            <v>2024</v>
          </cell>
          <cell r="E283" t="str">
            <v>Annual</v>
          </cell>
          <cell r="F283" t="str">
            <v>Diseases related to inhalable hazard and carcinogen exposure - Occupational tuberculosis</v>
          </cell>
          <cell r="G283"/>
          <cell r="H283" t="str">
            <v>NUMBER</v>
          </cell>
          <cell r="I283" t="str">
            <v>Number</v>
          </cell>
          <cell r="J283" t="str">
            <v>BU</v>
          </cell>
          <cell r="K283" t="str">
            <v>Anglo American Platinum Managed Operations</v>
          </cell>
          <cell r="L283" t="str">
            <v>KIM KING</v>
          </cell>
          <cell r="M283" t="str">
            <v>THEUNIS PIETERSE</v>
          </cell>
          <cell r="N283">
            <v>45675</v>
          </cell>
          <cell r="O283">
            <v>45902</v>
          </cell>
          <cell r="P283" t="str">
            <v>Not started</v>
          </cell>
          <cell r="Q283" t="str">
            <v>{"gri":["403-10_2018.2"]}</v>
          </cell>
          <cell r="R283" t="str">
            <v>Health &amp; Hygiene</v>
          </cell>
          <cell r="S283"/>
          <cell r="T283"/>
          <cell r="U283"/>
          <cell r="V283"/>
          <cell r="W283" t="str">
            <v>Occupational Disease Incidence Rates</v>
          </cell>
          <cell r="X283" t="str">
            <v>{"PGM":[]}</v>
          </cell>
          <cell r="Y283" t="str">
            <v>CONNECTED</v>
          </cell>
          <cell r="Z283" t="str">
            <v>Data Collection (PGM) (2024)</v>
          </cell>
          <cell r="AA283" t="str">
            <v>Occupational Disease Incidence Rates (Connected Metrics)</v>
          </cell>
        </row>
        <row r="284">
          <cell r="A284" t="str">
            <v>M49BU_Anglo American Platinum Managed Operations</v>
          </cell>
          <cell r="B284" t="str">
            <v>M49</v>
          </cell>
          <cell r="C284" t="str">
            <v>BU_Anglo American Platinum Managed Operations</v>
          </cell>
          <cell r="D284">
            <v>2024</v>
          </cell>
          <cell r="E284" t="str">
            <v>Annual</v>
          </cell>
          <cell r="F284" t="str">
            <v>Proven TB deaths</v>
          </cell>
          <cell r="G284"/>
          <cell r="H284" t="str">
            <v>NUMBER</v>
          </cell>
          <cell r="I284" t="str">
            <v>Number</v>
          </cell>
          <cell r="J284" t="str">
            <v>BU</v>
          </cell>
          <cell r="K284" t="str">
            <v>Anglo American Platinum Managed Operations</v>
          </cell>
          <cell r="L284" t="str">
            <v>KIM KING</v>
          </cell>
          <cell r="M284" t="str">
            <v>THEUNIS PIETERSE</v>
          </cell>
          <cell r="N284">
            <v>45675</v>
          </cell>
          <cell r="O284">
            <v>45902</v>
          </cell>
          <cell r="P284" t="str">
            <v>Not started</v>
          </cell>
          <cell r="Q284" t="str">
            <v>{"gri":["403-6_2018.2"]}</v>
          </cell>
          <cell r="R284" t="str">
            <v>Health &amp; Hygiene</v>
          </cell>
          <cell r="S284"/>
          <cell r="T284"/>
          <cell r="U284"/>
          <cell r="V284"/>
          <cell r="W284" t="str">
            <v>Tuberculosis</v>
          </cell>
          <cell r="X284" t="str">
            <v>{"PGM":[]}</v>
          </cell>
          <cell r="Y284" t="str">
            <v>CONNECTED</v>
          </cell>
          <cell r="Z284" t="str">
            <v>Data Collection (PGM) (2024)</v>
          </cell>
          <cell r="AA284" t="str">
            <v>Tuberculosis (Connected Metrics)</v>
          </cell>
        </row>
        <row r="285">
          <cell r="A285" t="str">
            <v>M50BU_Anglo American Platinum Managed Operations</v>
          </cell>
          <cell r="B285" t="str">
            <v>M50</v>
          </cell>
          <cell r="C285" t="str">
            <v>BU_Anglo American Platinum Managed Operations</v>
          </cell>
          <cell r="D285">
            <v>2024</v>
          </cell>
          <cell r="E285" t="str">
            <v>Annual</v>
          </cell>
          <cell r="F285" t="str">
            <v>TB incidence rate per 100,000 employees(6)</v>
          </cell>
          <cell r="G285"/>
          <cell r="H285" t="str">
            <v>PERCENT</v>
          </cell>
          <cell r="I285" t="str">
            <v>Percentage - percentage - (Percentage)</v>
          </cell>
          <cell r="J285" t="str">
            <v>BU</v>
          </cell>
          <cell r="K285" t="str">
            <v>Anglo American Platinum Managed Operations</v>
          </cell>
          <cell r="L285" t="str">
            <v>KIM KING</v>
          </cell>
          <cell r="M285" t="str">
            <v>THEUNIS PIETERSE</v>
          </cell>
          <cell r="N285">
            <v>45675</v>
          </cell>
          <cell r="O285">
            <v>45902</v>
          </cell>
          <cell r="P285" t="str">
            <v>Not started</v>
          </cell>
          <cell r="Q285" t="str">
            <v>{"gri":["403-6_2018.2"]}</v>
          </cell>
          <cell r="R285" t="str">
            <v>Health &amp; Hygiene</v>
          </cell>
          <cell r="S285"/>
          <cell r="T285"/>
          <cell r="U285"/>
          <cell r="V285"/>
          <cell r="W285" t="str">
            <v>Tuberculosis</v>
          </cell>
          <cell r="X285" t="str">
            <v>{"PGM":[]}</v>
          </cell>
          <cell r="Y285" t="str">
            <v>CONNECTED</v>
          </cell>
          <cell r="Z285" t="str">
            <v>Data Collection (PGM) (2024)</v>
          </cell>
          <cell r="AA285" t="str">
            <v>Tuberculosis (Connected Metrics)</v>
          </cell>
        </row>
        <row r="286">
          <cell r="A286" t="str">
            <v>M51BU_Anglo American Platinum Managed Operations</v>
          </cell>
          <cell r="B286" t="str">
            <v>M51</v>
          </cell>
          <cell r="C286" t="str">
            <v>BU_Anglo American Platinum Managed Operations</v>
          </cell>
          <cell r="D286">
            <v>2024</v>
          </cell>
          <cell r="E286" t="str">
            <v>Annual</v>
          </cell>
          <cell r="F286" t="str">
            <v>New cases of tuberculosis (TB)</v>
          </cell>
          <cell r="G286"/>
          <cell r="H286" t="str">
            <v>NUMBER</v>
          </cell>
          <cell r="I286" t="str">
            <v>Number</v>
          </cell>
          <cell r="J286" t="str">
            <v>BU</v>
          </cell>
          <cell r="K286" t="str">
            <v>Anglo American Platinum Managed Operations</v>
          </cell>
          <cell r="L286" t="str">
            <v>KIM KING</v>
          </cell>
          <cell r="M286" t="str">
            <v>THEUNIS PIETERSE</v>
          </cell>
          <cell r="N286">
            <v>45675</v>
          </cell>
          <cell r="O286">
            <v>45902</v>
          </cell>
          <cell r="P286" t="str">
            <v>Not started</v>
          </cell>
          <cell r="Q286" t="str">
            <v>{"gri":["403-6_2018.2"]}</v>
          </cell>
          <cell r="R286" t="str">
            <v>Health &amp; Hygiene</v>
          </cell>
          <cell r="S286"/>
          <cell r="T286"/>
          <cell r="U286"/>
          <cell r="V286"/>
          <cell r="W286" t="str">
            <v>Tuberculosis</v>
          </cell>
          <cell r="X286" t="str">
            <v>{"PGM":[]}</v>
          </cell>
          <cell r="Y286" t="str">
            <v>CONNECTED</v>
          </cell>
          <cell r="Z286" t="str">
            <v>Data Collection (PGM) (2024)</v>
          </cell>
          <cell r="AA286" t="str">
            <v>Tuberculosis (Connected Metrics)</v>
          </cell>
        </row>
        <row r="287">
          <cell r="A287" t="str">
            <v>M479BU_Anglo American Platinum Managed Operations</v>
          </cell>
          <cell r="B287" t="str">
            <v>M479</v>
          </cell>
          <cell r="C287" t="str">
            <v>BU_Anglo American Platinum Managed Operations</v>
          </cell>
          <cell r="D287">
            <v>2024</v>
          </cell>
          <cell r="E287" t="str">
            <v>Annual</v>
          </cell>
          <cell r="F287" t="str">
            <v>Inclusive (designated suppliers -  BEE, Indigenous or Aboriginal) procurement spend -  $bn</v>
          </cell>
          <cell r="G287"/>
          <cell r="H287" t="str">
            <v>CURRENCY</v>
          </cell>
          <cell r="I287" t="str">
            <v>Currency - southAfrican_rand - (ZAR)</v>
          </cell>
          <cell r="J287" t="str">
            <v>BU</v>
          </cell>
          <cell r="K287" t="str">
            <v>Anglo American Platinum Managed Operations</v>
          </cell>
          <cell r="L287" t="str">
            <v>MAARTIN ZIMMERMANN</v>
          </cell>
          <cell r="M287" t="str">
            <v>MAARTIN ZIMMERMANN</v>
          </cell>
          <cell r="N287">
            <v>45694</v>
          </cell>
          <cell r="O287">
            <v>45696</v>
          </cell>
          <cell r="P287" t="str">
            <v>Not started</v>
          </cell>
          <cell r="Q287" t="str">
            <v>{}</v>
          </cell>
          <cell r="R287" t="str">
            <v>Procurement</v>
          </cell>
          <cell r="S287"/>
          <cell r="T287"/>
          <cell r="U287"/>
          <cell r="V287"/>
          <cell r="W287" t="str">
            <v>Procurement Spend</v>
          </cell>
          <cell r="X287" t="str">
            <v>{"PGM":["Manual"]}</v>
          </cell>
          <cell r="Y287" t="str">
            <v>CONNECTED</v>
          </cell>
          <cell r="Z287" t="str">
            <v>Data Collection (PGM) (2024)</v>
          </cell>
          <cell r="AA287" t="str">
            <v>Procurement Spend (Manual Capture)</v>
          </cell>
        </row>
        <row r="288">
          <cell r="A288" t="str">
            <v>M478BU_Anglo American Platinum Managed Operations</v>
          </cell>
          <cell r="B288" t="str">
            <v>M478</v>
          </cell>
          <cell r="C288" t="str">
            <v>BU_Anglo American Platinum Managed Operations</v>
          </cell>
          <cell r="D288">
            <v>2024</v>
          </cell>
          <cell r="E288" t="str">
            <v>Annual</v>
          </cell>
          <cell r="F288" t="str">
            <v>Inclusive procurement spend%</v>
          </cell>
          <cell r="G288"/>
          <cell r="H288" t="str">
            <v>NUMBER</v>
          </cell>
          <cell r="I288"/>
          <cell r="J288" t="str">
            <v>BU</v>
          </cell>
          <cell r="K288" t="str">
            <v>Anglo American Platinum Managed Operations</v>
          </cell>
          <cell r="L288" t="str">
            <v>MAARTIN ZIMMERMANN</v>
          </cell>
          <cell r="M288" t="str">
            <v>MAARTIN ZIMMERMANN</v>
          </cell>
          <cell r="N288">
            <v>45694</v>
          </cell>
          <cell r="O288">
            <v>45696</v>
          </cell>
          <cell r="P288" t="str">
            <v>Not started</v>
          </cell>
          <cell r="Q288" t="str">
            <v>{}</v>
          </cell>
          <cell r="R288" t="str">
            <v>Procurement</v>
          </cell>
          <cell r="S288"/>
          <cell r="T288"/>
          <cell r="U288"/>
          <cell r="V288"/>
          <cell r="W288" t="str">
            <v>Procurement Spend</v>
          </cell>
          <cell r="X288" t="str">
            <v>{"PGM":["Manual"]}</v>
          </cell>
          <cell r="Y288" t="str">
            <v>CONNECTED</v>
          </cell>
          <cell r="Z288" t="str">
            <v>Data Collection (PGM) (2024)</v>
          </cell>
          <cell r="AA288" t="str">
            <v>Procurement Spend (Manual Capture)</v>
          </cell>
        </row>
        <row r="289">
          <cell r="A289" t="str">
            <v>M484South Africa_South Africa</v>
          </cell>
          <cell r="B289" t="str">
            <v>M484</v>
          </cell>
          <cell r="C289" t="str">
            <v>South Africa_South Africa</v>
          </cell>
          <cell r="D289">
            <v>2024</v>
          </cell>
          <cell r="E289" t="str">
            <v>Annual</v>
          </cell>
          <cell r="F289" t="str">
            <v>Total Procurement Spend (Discretionary) - South Africa</v>
          </cell>
          <cell r="G289"/>
          <cell r="H289" t="str">
            <v>CURRENCY</v>
          </cell>
          <cell r="I289" t="str">
            <v>Currency - southAfrican_rand - (ZAR)</v>
          </cell>
          <cell r="J289" t="str">
            <v>South Africa</v>
          </cell>
          <cell r="K289" t="str">
            <v>South Africa</v>
          </cell>
          <cell r="L289" t="str">
            <v>MAARTIN ZIMMERMANN</v>
          </cell>
          <cell r="M289" t="str">
            <v>MAARTIN ZIMMERMANN</v>
          </cell>
          <cell r="N289">
            <v>45694</v>
          </cell>
          <cell r="O289">
            <v>45696</v>
          </cell>
          <cell r="P289" t="str">
            <v>Not started</v>
          </cell>
          <cell r="Q289" t="str">
            <v>{}</v>
          </cell>
          <cell r="R289" t="str">
            <v>Procurement</v>
          </cell>
          <cell r="S289"/>
          <cell r="T289"/>
          <cell r="U289"/>
          <cell r="V289"/>
          <cell r="W289" t="str">
            <v>Procurement Spend</v>
          </cell>
          <cell r="X289" t="str">
            <v>{"PGM":["Manual"]}</v>
          </cell>
          <cell r="Y289" t="str">
            <v>CONNECTED</v>
          </cell>
          <cell r="Z289" t="str">
            <v>Data Collection (PGM) (2024)</v>
          </cell>
          <cell r="AA289" t="str">
            <v>Procurement Spend (Manual Capture)</v>
          </cell>
        </row>
        <row r="290">
          <cell r="A290" t="str">
            <v>M477BU_Anglo American Platinum Managed Operations</v>
          </cell>
          <cell r="B290" t="str">
            <v>M477</v>
          </cell>
          <cell r="C290" t="str">
            <v>BU_Anglo American Platinum Managed Operations</v>
          </cell>
          <cell r="D290">
            <v>2024</v>
          </cell>
          <cell r="E290" t="str">
            <v>Annual</v>
          </cell>
          <cell r="F290" t="str">
            <v>Procurement: localised expenditure (% of total)</v>
          </cell>
          <cell r="G290"/>
          <cell r="H290" t="str">
            <v>PERCENT</v>
          </cell>
          <cell r="I290" t="str">
            <v>Percentage - percentage - (Percentage)</v>
          </cell>
          <cell r="J290" t="str">
            <v>BU</v>
          </cell>
          <cell r="K290" t="str">
            <v>Anglo American Platinum Managed Operations</v>
          </cell>
          <cell r="L290" t="str">
            <v>MAARTIN ZIMMERMANN</v>
          </cell>
          <cell r="M290" t="str">
            <v>MAARTIN ZIMMERMANN</v>
          </cell>
          <cell r="N290">
            <v>45694</v>
          </cell>
          <cell r="O290">
            <v>45696</v>
          </cell>
          <cell r="P290" t="str">
            <v>Not started</v>
          </cell>
          <cell r="Q290" t="str">
            <v>{}</v>
          </cell>
          <cell r="R290" t="str">
            <v>Procurement</v>
          </cell>
          <cell r="S290"/>
          <cell r="T290"/>
          <cell r="U290"/>
          <cell r="V290"/>
          <cell r="W290" t="str">
            <v>Procurement Spend</v>
          </cell>
          <cell r="X290" t="str">
            <v>{"PGM":["Manual"]}</v>
          </cell>
          <cell r="Y290" t="str">
            <v>CONNECTED</v>
          </cell>
          <cell r="Z290" t="str">
            <v>Data Collection (PGM) (2024)</v>
          </cell>
          <cell r="AA290" t="str">
            <v>Procurement Spend (Manual Capture)</v>
          </cell>
        </row>
        <row r="291">
          <cell r="A291" t="str">
            <v>M485BU_Anglo American Platinum Managed Operations</v>
          </cell>
          <cell r="B291" t="str">
            <v>M485</v>
          </cell>
          <cell r="C291" t="str">
            <v>BU_Anglo American Platinum Managed Operations</v>
          </cell>
          <cell r="D291">
            <v>2024</v>
          </cell>
          <cell r="E291" t="str">
            <v>Annual</v>
          </cell>
          <cell r="F291" t="str">
            <v>Local Procurement Spend (In Country) - BU Total</v>
          </cell>
          <cell r="G291"/>
          <cell r="H291" t="str">
            <v>CURRENCY</v>
          </cell>
          <cell r="I291" t="str">
            <v>Currency - southAfrican_rand - (ZAR)</v>
          </cell>
          <cell r="J291" t="str">
            <v>BU</v>
          </cell>
          <cell r="K291" t="str">
            <v>Anglo American Platinum Managed Operations</v>
          </cell>
          <cell r="L291" t="str">
            <v>MAARTIN ZIMMERMANN</v>
          </cell>
          <cell r="M291" t="str">
            <v>MAARTIN ZIMMERMANN</v>
          </cell>
          <cell r="N291">
            <v>45694</v>
          </cell>
          <cell r="O291">
            <v>45696</v>
          </cell>
          <cell r="P291" t="str">
            <v>Not started</v>
          </cell>
          <cell r="Q291" t="str">
            <v>{}</v>
          </cell>
          <cell r="R291" t="str">
            <v>Procurement</v>
          </cell>
          <cell r="S291"/>
          <cell r="T291"/>
          <cell r="U291"/>
          <cell r="V291"/>
          <cell r="W291" t="str">
            <v>Procurement Spend</v>
          </cell>
          <cell r="X291" t="str">
            <v>{"PGM":["Manual"]}</v>
          </cell>
          <cell r="Y291" t="str">
            <v>CONNECTED</v>
          </cell>
          <cell r="Z291" t="str">
            <v>Data Collection (PGM) (2024)</v>
          </cell>
          <cell r="AA291" t="str">
            <v>Procurement Spend (Manual Capture)</v>
          </cell>
        </row>
        <row r="292">
          <cell r="A292" t="str">
            <v>M480BU_Anglo American Platinum Managed Operations</v>
          </cell>
          <cell r="B292" t="str">
            <v>M480</v>
          </cell>
          <cell r="C292" t="str">
            <v>BU_Anglo American Platinum Managed Operations</v>
          </cell>
          <cell r="D292">
            <v>2024</v>
          </cell>
          <cell r="E292" t="str">
            <v>Annual</v>
          </cell>
          <cell r="F292" t="str">
            <v>Supplier spend with host communities as a % of total supplier spend Host (+BO) Excludes Unki)</v>
          </cell>
          <cell r="G292"/>
          <cell r="H292" t="str">
            <v>PERCENT</v>
          </cell>
          <cell r="I292" t="str">
            <v>Percentage - percentage - (Percentage)</v>
          </cell>
          <cell r="J292" t="str">
            <v>BU</v>
          </cell>
          <cell r="K292" t="str">
            <v>Anglo American Platinum Managed Operations</v>
          </cell>
          <cell r="L292" t="str">
            <v>MAARTIN ZIMMERMANN</v>
          </cell>
          <cell r="M292" t="str">
            <v>MAARTIN ZIMMERMANN</v>
          </cell>
          <cell r="N292">
            <v>45694</v>
          </cell>
          <cell r="O292">
            <v>45696</v>
          </cell>
          <cell r="P292" t="str">
            <v>Not started</v>
          </cell>
          <cell r="Q292" t="str">
            <v>{}</v>
          </cell>
          <cell r="R292" t="str">
            <v>Procurement</v>
          </cell>
          <cell r="S292"/>
          <cell r="T292"/>
          <cell r="U292"/>
          <cell r="V292"/>
          <cell r="W292" t="str">
            <v>Procurement Spend</v>
          </cell>
          <cell r="X292" t="str">
            <v>{"PGM":["Manual"]}</v>
          </cell>
          <cell r="Y292" t="str">
            <v>CONNECTED</v>
          </cell>
          <cell r="Z292" t="str">
            <v>Data Collection (PGM) (2024)</v>
          </cell>
          <cell r="AA292" t="str">
            <v>Procurement Spend (Manual Capture)</v>
          </cell>
        </row>
        <row r="293">
          <cell r="A293" t="str">
            <v>M486South Africa_South Africa</v>
          </cell>
          <cell r="B293" t="str">
            <v>M486</v>
          </cell>
          <cell r="C293" t="str">
            <v>South Africa_South Africa</v>
          </cell>
          <cell r="D293">
            <v>2024</v>
          </cell>
          <cell r="E293" t="str">
            <v>Annual</v>
          </cell>
          <cell r="F293" t="str">
            <v>Local Procurement Spend (In Country) - South Africa</v>
          </cell>
          <cell r="G293"/>
          <cell r="H293" t="str">
            <v>CURRENCY</v>
          </cell>
          <cell r="I293" t="str">
            <v>Currency - southAfrican_rand - (ZAR)</v>
          </cell>
          <cell r="J293" t="str">
            <v>South Africa</v>
          </cell>
          <cell r="K293" t="str">
            <v>South Africa</v>
          </cell>
          <cell r="L293" t="str">
            <v>MAARTIN ZIMMERMANN</v>
          </cell>
          <cell r="M293" t="str">
            <v>MAARTIN ZIMMERMANN</v>
          </cell>
          <cell r="N293">
            <v>45694</v>
          </cell>
          <cell r="O293">
            <v>45696</v>
          </cell>
          <cell r="P293" t="str">
            <v>Not started</v>
          </cell>
          <cell r="Q293" t="str">
            <v>{}</v>
          </cell>
          <cell r="R293" t="str">
            <v>Procurement</v>
          </cell>
          <cell r="S293"/>
          <cell r="T293"/>
          <cell r="U293"/>
          <cell r="V293"/>
          <cell r="W293" t="str">
            <v>Procurement Spend</v>
          </cell>
          <cell r="X293" t="str">
            <v>{"PGM":["Manual"]}</v>
          </cell>
          <cell r="Y293" t="str">
            <v>CONNECTED</v>
          </cell>
          <cell r="Z293" t="str">
            <v>Data Collection (PGM) (2024)</v>
          </cell>
          <cell r="AA293" t="str">
            <v>Procurement Spend (Manual Capture)</v>
          </cell>
        </row>
        <row r="294">
          <cell r="A294" t="str">
            <v>M482BU_Anglo American Platinum Managed Operations</v>
          </cell>
          <cell r="B294" t="str">
            <v>M482</v>
          </cell>
          <cell r="C294" t="str">
            <v>BU_Anglo American Platinum Managed Operations</v>
          </cell>
          <cell r="D294">
            <v>2024</v>
          </cell>
          <cell r="E294" t="str">
            <v>Annual</v>
          </cell>
          <cell r="F294" t="str">
            <v>Total Procurement Spend (Discretionary) - Total (Country)</v>
          </cell>
          <cell r="G294"/>
          <cell r="H294" t="str">
            <v>CURRENCY</v>
          </cell>
          <cell r="I294" t="str">
            <v>Currency - southAfrican_rand - (ZAR)</v>
          </cell>
          <cell r="J294" t="str">
            <v>BU</v>
          </cell>
          <cell r="K294" t="str">
            <v>Anglo American Platinum Managed Operations</v>
          </cell>
          <cell r="L294" t="str">
            <v>MAARTIN ZIMMERMANN</v>
          </cell>
          <cell r="M294" t="str">
            <v>MAARTIN ZIMMERMANN</v>
          </cell>
          <cell r="N294">
            <v>45694</v>
          </cell>
          <cell r="O294">
            <v>45696</v>
          </cell>
          <cell r="P294" t="str">
            <v>Not started</v>
          </cell>
          <cell r="Q294" t="str">
            <v>{}</v>
          </cell>
          <cell r="R294" t="str">
            <v>Procurement</v>
          </cell>
          <cell r="S294"/>
          <cell r="T294"/>
          <cell r="U294"/>
          <cell r="V294"/>
          <cell r="W294" t="str">
            <v>Procurement Spend</v>
          </cell>
          <cell r="X294" t="str">
            <v>{"PGM":["Manual"]}</v>
          </cell>
          <cell r="Y294" t="str">
            <v>CONNECTED</v>
          </cell>
          <cell r="Z294" t="str">
            <v>Data Collection (PGM) (2024)</v>
          </cell>
          <cell r="AA294" t="str">
            <v>Procurement Spend (Manual Capture)</v>
          </cell>
        </row>
        <row r="295">
          <cell r="A295" t="str">
            <v>M487Zimbabwe_Zimbabwe</v>
          </cell>
          <cell r="B295" t="str">
            <v>M487</v>
          </cell>
          <cell r="C295" t="str">
            <v>Zimbabwe_Zimbabwe</v>
          </cell>
          <cell r="D295">
            <v>2024</v>
          </cell>
          <cell r="E295" t="str">
            <v>Annual</v>
          </cell>
          <cell r="F295" t="str">
            <v>Local Procurement Spend (In Country) - Zimbabwe</v>
          </cell>
          <cell r="G295"/>
          <cell r="H295" t="str">
            <v>CURRENCY</v>
          </cell>
          <cell r="I295" t="str">
            <v>Currency - southAfrican_rand - (ZAR)</v>
          </cell>
          <cell r="J295" t="str">
            <v>Zimbabwe</v>
          </cell>
          <cell r="K295" t="str">
            <v>Zimbabwe</v>
          </cell>
          <cell r="L295" t="str">
            <v>MAARTIN ZIMMERMANN</v>
          </cell>
          <cell r="M295" t="str">
            <v>MAARTIN ZIMMERMANN</v>
          </cell>
          <cell r="N295">
            <v>45694</v>
          </cell>
          <cell r="O295">
            <v>45696</v>
          </cell>
          <cell r="P295" t="str">
            <v>Not started</v>
          </cell>
          <cell r="Q295" t="str">
            <v>{}</v>
          </cell>
          <cell r="R295" t="str">
            <v>Procurement</v>
          </cell>
          <cell r="S295"/>
          <cell r="T295"/>
          <cell r="U295"/>
          <cell r="V295"/>
          <cell r="W295" t="str">
            <v>Procurement Spend</v>
          </cell>
          <cell r="X295" t="str">
            <v>{"PGM":["Manual"]}</v>
          </cell>
          <cell r="Y295" t="str">
            <v>CONNECTED</v>
          </cell>
          <cell r="Z295" t="str">
            <v>Data Collection (PGM) (2024)</v>
          </cell>
          <cell r="AA295" t="str">
            <v>Procurement Spend (Manual Capture)</v>
          </cell>
        </row>
        <row r="296">
          <cell r="A296" t="str">
            <v>M483Zimbabwe_Zimbabwe</v>
          </cell>
          <cell r="B296" t="str">
            <v>M483</v>
          </cell>
          <cell r="C296" t="str">
            <v>Zimbabwe_Zimbabwe</v>
          </cell>
          <cell r="D296">
            <v>2024</v>
          </cell>
          <cell r="E296" t="str">
            <v>Annual</v>
          </cell>
          <cell r="F296" t="str">
            <v>Total Procurement Spend (Discretionary) - Zimbabwe</v>
          </cell>
          <cell r="G296"/>
          <cell r="H296" t="str">
            <v>CURRENCY</v>
          </cell>
          <cell r="I296" t="str">
            <v>Currency - southAfrican_rand - (ZAR)</v>
          </cell>
          <cell r="J296" t="str">
            <v>Zimbabwe</v>
          </cell>
          <cell r="K296" t="str">
            <v>Zimbabwe</v>
          </cell>
          <cell r="L296" t="str">
            <v>MAARTIN ZIMMERMANN</v>
          </cell>
          <cell r="M296" t="str">
            <v>MAARTIN ZIMMERMANN</v>
          </cell>
          <cell r="N296">
            <v>45694</v>
          </cell>
          <cell r="O296">
            <v>45696</v>
          </cell>
          <cell r="P296" t="str">
            <v>Not started</v>
          </cell>
          <cell r="Q296" t="str">
            <v>{}</v>
          </cell>
          <cell r="R296" t="str">
            <v>Procurement</v>
          </cell>
          <cell r="S296"/>
          <cell r="T296"/>
          <cell r="U296"/>
          <cell r="V296"/>
          <cell r="W296" t="str">
            <v>Procurement Spend</v>
          </cell>
          <cell r="X296" t="str">
            <v>{"PGM":["Manual"]}</v>
          </cell>
          <cell r="Y296" t="str">
            <v>CONNECTED</v>
          </cell>
          <cell r="Z296" t="str">
            <v>Data Collection (PGM) (2024)</v>
          </cell>
          <cell r="AA296" t="str">
            <v>Procurement Spend (Manual Capture)</v>
          </cell>
        </row>
        <row r="297">
          <cell r="A297" t="str">
            <v>M481BU_Anglo American Platinum Managed Operations</v>
          </cell>
          <cell r="B297" t="str">
            <v>M481</v>
          </cell>
          <cell r="C297" t="str">
            <v>BU_Anglo American Platinum Managed Operations</v>
          </cell>
          <cell r="D297">
            <v>2024</v>
          </cell>
          <cell r="E297" t="str">
            <v>Annual</v>
          </cell>
          <cell r="F297" t="str">
            <v>Total supplier spend with host communities (host +BO, excludes Unki)</v>
          </cell>
          <cell r="G297"/>
          <cell r="H297" t="str">
            <v>CURRENCY</v>
          </cell>
          <cell r="I297" t="str">
            <v>Currency - southAfrican_rand - (ZAR)</v>
          </cell>
          <cell r="J297" t="str">
            <v>BU</v>
          </cell>
          <cell r="K297" t="str">
            <v>Anglo American Platinum Managed Operations</v>
          </cell>
          <cell r="L297" t="str">
            <v>MAARTIN ZIMMERMANN</v>
          </cell>
          <cell r="M297" t="str">
            <v>MAARTIN ZIMMERMANN</v>
          </cell>
          <cell r="N297">
            <v>45694</v>
          </cell>
          <cell r="O297">
            <v>45696</v>
          </cell>
          <cell r="P297" t="str">
            <v>Not started</v>
          </cell>
          <cell r="Q297" t="str">
            <v>{}</v>
          </cell>
          <cell r="R297" t="str">
            <v>Procurement</v>
          </cell>
          <cell r="S297"/>
          <cell r="T297"/>
          <cell r="U297"/>
          <cell r="V297"/>
          <cell r="W297" t="str">
            <v>Procurement Spend</v>
          </cell>
          <cell r="X297" t="str">
            <v>{"PGM":["Manual"]}</v>
          </cell>
          <cell r="Y297" t="str">
            <v>CONNECTED</v>
          </cell>
          <cell r="Z297" t="str">
            <v>Data Collection (PGM) (2024)</v>
          </cell>
          <cell r="AA297" t="str">
            <v>Procurement Spend (Manual Capture)</v>
          </cell>
        </row>
        <row r="298">
          <cell r="A298" t="str">
            <v>M433Location_Rustenburg Base Metal Refiners</v>
          </cell>
          <cell r="B298" t="str">
            <v>M433</v>
          </cell>
          <cell r="C298" t="str">
            <v>Location_Rustenburg Base Metal Refiners</v>
          </cell>
          <cell r="D298">
            <v>2024</v>
          </cell>
          <cell r="E298" t="str">
            <v>Annual</v>
          </cell>
          <cell r="F298" t="str">
            <v>Base metal production - RBMR</v>
          </cell>
          <cell r="G298"/>
          <cell r="H298" t="str">
            <v>NUMBER</v>
          </cell>
          <cell r="I298" t="str">
            <v>Metric tons (t)</v>
          </cell>
          <cell r="J298" t="str">
            <v>Location</v>
          </cell>
          <cell r="K298" t="str">
            <v>Rustenburg Base Metal Refiners</v>
          </cell>
          <cell r="L298" t="str">
            <v>KIM KING</v>
          </cell>
          <cell r="M298"/>
          <cell r="N298"/>
          <cell r="O298"/>
          <cell r="P298" t="str">
            <v>Not started</v>
          </cell>
          <cell r="Q298" t="str">
            <v>{}</v>
          </cell>
          <cell r="R298" t="str">
            <v>Production</v>
          </cell>
          <cell r="S298"/>
          <cell r="T298"/>
          <cell r="U298"/>
          <cell r="V298"/>
          <cell r="W298" t="str">
            <v>Base metal production</v>
          </cell>
          <cell r="X298" t="str">
            <v>{"PGM":[]}</v>
          </cell>
          <cell r="Y298" t="str">
            <v>CONNECTED</v>
          </cell>
          <cell r="Z298" t="str">
            <v>Data Collection (PGM) (2024)</v>
          </cell>
          <cell r="AA298" t="str">
            <v>Base metal production (Connected Metrics)</v>
          </cell>
        </row>
        <row r="299">
          <cell r="A299" t="str">
            <v>M432Location_ACP</v>
          </cell>
          <cell r="B299" t="str">
            <v>M432</v>
          </cell>
          <cell r="C299" t="str">
            <v>Location_ACP</v>
          </cell>
          <cell r="D299">
            <v>2024</v>
          </cell>
          <cell r="E299" t="str">
            <v>Annual</v>
          </cell>
          <cell r="F299" t="str">
            <v>Converter Matte produced - ACP</v>
          </cell>
          <cell r="G299"/>
          <cell r="H299" t="str">
            <v>NUMBER</v>
          </cell>
          <cell r="I299" t="str">
            <v>Metric tons (t)</v>
          </cell>
          <cell r="J299" t="str">
            <v>Location</v>
          </cell>
          <cell r="K299" t="str">
            <v>ACP</v>
          </cell>
          <cell r="L299" t="str">
            <v>KIM KING</v>
          </cell>
          <cell r="M299"/>
          <cell r="N299"/>
          <cell r="O299"/>
          <cell r="P299" t="str">
            <v>Not started</v>
          </cell>
          <cell r="Q299" t="str">
            <v>{}</v>
          </cell>
          <cell r="R299" t="str">
            <v>Production</v>
          </cell>
          <cell r="S299"/>
          <cell r="T299"/>
          <cell r="U299"/>
          <cell r="V299"/>
          <cell r="W299" t="str">
            <v>Converter Matte produced</v>
          </cell>
          <cell r="X299" t="str">
            <v>{"PGM":[]}</v>
          </cell>
          <cell r="Y299" t="str">
            <v>CONNECTED</v>
          </cell>
          <cell r="Z299" t="str">
            <v>Data Collection (PGM) (2024)</v>
          </cell>
          <cell r="AA299" t="str">
            <v>Converter Matte produced (Connected Metrics)</v>
          </cell>
        </row>
        <row r="300">
          <cell r="A300" t="str">
            <v>M434Location_Precious Metals Refinery</v>
          </cell>
          <cell r="B300" t="str">
            <v>M434</v>
          </cell>
          <cell r="C300" t="str">
            <v>Location_Precious Metals Refinery</v>
          </cell>
          <cell r="D300">
            <v>2024</v>
          </cell>
          <cell r="E300" t="str">
            <v>Annual</v>
          </cell>
          <cell r="F300" t="str">
            <v>PMR production - PMR</v>
          </cell>
          <cell r="G300"/>
          <cell r="H300" t="str">
            <v>NUMBER</v>
          </cell>
          <cell r="I300" t="str">
            <v>Number</v>
          </cell>
          <cell r="J300" t="str">
            <v>Location</v>
          </cell>
          <cell r="K300" t="str">
            <v>Precious Metals Refinery</v>
          </cell>
          <cell r="L300" t="str">
            <v>KIM KING</v>
          </cell>
          <cell r="M300"/>
          <cell r="N300"/>
          <cell r="O300"/>
          <cell r="P300" t="str">
            <v>Not started</v>
          </cell>
          <cell r="Q300" t="str">
            <v>{}</v>
          </cell>
          <cell r="R300" t="str">
            <v>Production</v>
          </cell>
          <cell r="S300"/>
          <cell r="T300"/>
          <cell r="U300"/>
          <cell r="V300"/>
          <cell r="W300" t="str">
            <v>PMR production</v>
          </cell>
          <cell r="X300" t="str">
            <v>{"PGM":[]}</v>
          </cell>
          <cell r="Y300" t="str">
            <v>CONNECTED</v>
          </cell>
          <cell r="Z300" t="str">
            <v>Data Collection (PGM) (2024)</v>
          </cell>
          <cell r="AA300" t="str">
            <v>PMR production (Connected Metrics)</v>
          </cell>
        </row>
        <row r="301">
          <cell r="A301" t="str">
            <v>M419Location_Mogalakwena concentrators</v>
          </cell>
          <cell r="B301" t="str">
            <v>M419</v>
          </cell>
          <cell r="C301" t="str">
            <v>Location_Mogalakwena concentrators</v>
          </cell>
          <cell r="D301">
            <v>2024</v>
          </cell>
          <cell r="E301" t="str">
            <v>Annual</v>
          </cell>
          <cell r="F301" t="str">
            <v>Tonnes milled/process - Mogalakwena</v>
          </cell>
          <cell r="G301"/>
          <cell r="H301" t="str">
            <v>NUMBER</v>
          </cell>
          <cell r="I301" t="str">
            <v>Metric tons (t)</v>
          </cell>
          <cell r="J301" t="str">
            <v>Location</v>
          </cell>
          <cell r="K301" t="str">
            <v>Mogalakwena concentrators</v>
          </cell>
          <cell r="L301" t="str">
            <v>KIM KING</v>
          </cell>
          <cell r="M301"/>
          <cell r="N301"/>
          <cell r="O301"/>
          <cell r="P301" t="str">
            <v>Not started</v>
          </cell>
          <cell r="Q301" t="str">
            <v>{}</v>
          </cell>
          <cell r="R301" t="str">
            <v>Production</v>
          </cell>
          <cell r="S301"/>
          <cell r="T301"/>
          <cell r="U301"/>
          <cell r="V301"/>
          <cell r="W301" t="str">
            <v>Platinum Group Metals (produced ounces)</v>
          </cell>
          <cell r="X301" t="str">
            <v>{"PGM":[]}</v>
          </cell>
          <cell r="Y301" t="str">
            <v>CONNECTED</v>
          </cell>
          <cell r="Z301" t="str">
            <v>Data Collection (PGM) (2024)</v>
          </cell>
          <cell r="AA301" t="str">
            <v>Platinum Group Metals (produced ounces) (Connected Metrics)</v>
          </cell>
        </row>
        <row r="302">
          <cell r="A302" t="str">
            <v>M425Location_Amandelbult concentrators*</v>
          </cell>
          <cell r="B302" t="str">
            <v>M425</v>
          </cell>
          <cell r="C302" t="str">
            <v>Location_Amandelbult concentrators*</v>
          </cell>
          <cell r="D302">
            <v>2024</v>
          </cell>
          <cell r="E302" t="str">
            <v>Annual</v>
          </cell>
          <cell r="F302" t="str">
            <v>Tonnes mined - Amandelbult</v>
          </cell>
          <cell r="G302"/>
          <cell r="H302" t="str">
            <v>NUMBER</v>
          </cell>
          <cell r="I302" t="str">
            <v>Metric tons (t)</v>
          </cell>
          <cell r="J302" t="str">
            <v>Location</v>
          </cell>
          <cell r="K302" t="str">
            <v>Amandelbult concentrators*</v>
          </cell>
          <cell r="L302" t="str">
            <v>KIM KING</v>
          </cell>
          <cell r="M302"/>
          <cell r="N302"/>
          <cell r="O302"/>
          <cell r="P302" t="str">
            <v>Not started</v>
          </cell>
          <cell r="Q302" t="str">
            <v>{}</v>
          </cell>
          <cell r="R302" t="str">
            <v>Production</v>
          </cell>
          <cell r="S302"/>
          <cell r="T302"/>
          <cell r="U302"/>
          <cell r="V302"/>
          <cell r="W302" t="str">
            <v>Platinum Group Metals (produced ounces)</v>
          </cell>
          <cell r="X302" t="str">
            <v>{"PGM":[]}</v>
          </cell>
          <cell r="Y302" t="str">
            <v>CONNECTED</v>
          </cell>
          <cell r="Z302" t="str">
            <v>Data Collection (PGM) (2024)</v>
          </cell>
          <cell r="AA302" t="str">
            <v>Platinum Group Metals (produced ounces) (Connected Metrics)</v>
          </cell>
        </row>
        <row r="303">
          <cell r="A303" t="str">
            <v>M418Location_Mototolo concentrator°</v>
          </cell>
          <cell r="B303" t="str">
            <v>M418</v>
          </cell>
          <cell r="C303" t="str">
            <v>Location_Mototolo concentrator°</v>
          </cell>
          <cell r="D303">
            <v>2024</v>
          </cell>
          <cell r="E303" t="str">
            <v>Annual</v>
          </cell>
          <cell r="F303" t="str">
            <v>Tonnes milled/process - Mototolo</v>
          </cell>
          <cell r="G303"/>
          <cell r="H303" t="str">
            <v>NUMBER</v>
          </cell>
          <cell r="I303" t="str">
            <v>Metric tons (t)</v>
          </cell>
          <cell r="J303" t="str">
            <v>Location</v>
          </cell>
          <cell r="K303" t="str">
            <v>Mototolo concentrator°</v>
          </cell>
          <cell r="L303" t="str">
            <v>KIM KING</v>
          </cell>
          <cell r="M303"/>
          <cell r="N303"/>
          <cell r="O303"/>
          <cell r="P303" t="str">
            <v>Not started</v>
          </cell>
          <cell r="Q303" t="str">
            <v>{}</v>
          </cell>
          <cell r="R303" t="str">
            <v>Production</v>
          </cell>
          <cell r="S303"/>
          <cell r="T303"/>
          <cell r="U303"/>
          <cell r="V303"/>
          <cell r="W303" t="str">
            <v>Platinum Group Metals (produced ounces)</v>
          </cell>
          <cell r="X303" t="str">
            <v>{"PGM":[]}</v>
          </cell>
          <cell r="Y303" t="str">
            <v>CONNECTED</v>
          </cell>
          <cell r="Z303" t="str">
            <v>Data Collection (PGM) (2024)</v>
          </cell>
          <cell r="AA303" t="str">
            <v>Platinum Group Metals (produced ounces) (Connected Metrics)</v>
          </cell>
        </row>
        <row r="304">
          <cell r="A304" t="str">
            <v>M424Location_Mogalakwena Mine°</v>
          </cell>
          <cell r="B304" t="str">
            <v>M424</v>
          </cell>
          <cell r="C304" t="str">
            <v>Location_Mogalakwena Mine°</v>
          </cell>
          <cell r="D304">
            <v>2024</v>
          </cell>
          <cell r="E304" t="str">
            <v>Annual</v>
          </cell>
          <cell r="F304" t="str">
            <v>Tonnes mined - Mogalakwena</v>
          </cell>
          <cell r="G304"/>
          <cell r="H304" t="str">
            <v>NUMBER</v>
          </cell>
          <cell r="I304" t="str">
            <v>Metric tons (t)</v>
          </cell>
          <cell r="J304" t="str">
            <v>Location</v>
          </cell>
          <cell r="K304" t="str">
            <v>Mogalakwena Mine°</v>
          </cell>
          <cell r="L304" t="str">
            <v>KIM KING</v>
          </cell>
          <cell r="M304"/>
          <cell r="N304"/>
          <cell r="O304"/>
          <cell r="P304" t="str">
            <v>Not started</v>
          </cell>
          <cell r="Q304" t="str">
            <v>{}</v>
          </cell>
          <cell r="R304" t="str">
            <v>Production</v>
          </cell>
          <cell r="S304"/>
          <cell r="T304"/>
          <cell r="U304"/>
          <cell r="V304"/>
          <cell r="W304" t="str">
            <v>Platinum Group Metals (produced ounces)</v>
          </cell>
          <cell r="X304" t="str">
            <v>{"PGM":[]}</v>
          </cell>
          <cell r="Y304" t="str">
            <v>CONNECTED</v>
          </cell>
          <cell r="Z304" t="str">
            <v>Data Collection (PGM) (2024)</v>
          </cell>
          <cell r="AA304" t="str">
            <v>Platinum Group Metals (produced ounces) (Connected Metrics)</v>
          </cell>
        </row>
        <row r="305">
          <cell r="A305" t="str">
            <v>M426BU_Anglo American Platinum Managed Operations</v>
          </cell>
          <cell r="B305" t="str">
            <v>M426</v>
          </cell>
          <cell r="C305" t="str">
            <v>BU_Anglo American Platinum Managed Operations</v>
          </cell>
          <cell r="D305">
            <v>2024</v>
          </cell>
          <cell r="E305" t="str">
            <v>Annual</v>
          </cell>
          <cell r="F305" t="str">
            <v>Tonnes mined - Ops</v>
          </cell>
          <cell r="G305"/>
          <cell r="H305" t="str">
            <v>NUMBER</v>
          </cell>
          <cell r="I305" t="str">
            <v>Metric tons (t)</v>
          </cell>
          <cell r="J305" t="str">
            <v>BU</v>
          </cell>
          <cell r="K305" t="str">
            <v>Anglo American Platinum Managed Operations</v>
          </cell>
          <cell r="L305" t="str">
            <v>KIM KING</v>
          </cell>
          <cell r="M305"/>
          <cell r="N305"/>
          <cell r="O305"/>
          <cell r="P305" t="str">
            <v>Not started</v>
          </cell>
          <cell r="Q305" t="str">
            <v>{}</v>
          </cell>
          <cell r="R305" t="str">
            <v>Production</v>
          </cell>
          <cell r="S305"/>
          <cell r="T305"/>
          <cell r="U305"/>
          <cell r="V305"/>
          <cell r="W305" t="str">
            <v>Platinum Group Metals (produced ounces)</v>
          </cell>
          <cell r="X305" t="str">
            <v>{"PGM":[]}</v>
          </cell>
          <cell r="Y305" t="str">
            <v>CONNECTED</v>
          </cell>
          <cell r="Z305" t="str">
            <v>Data Collection (PGM) (2024)</v>
          </cell>
          <cell r="AA305" t="str">
            <v>Platinum Group Metals (produced ounces) (Connected Metrics)</v>
          </cell>
        </row>
        <row r="306">
          <cell r="A306" t="str">
            <v>M430Location_Amandelbult concentrators*</v>
          </cell>
          <cell r="B306" t="str">
            <v>M430</v>
          </cell>
          <cell r="C306" t="str">
            <v>Location_Amandelbult concentrators*</v>
          </cell>
          <cell r="D306">
            <v>2024</v>
          </cell>
          <cell r="E306" t="str">
            <v>Annual</v>
          </cell>
          <cell r="F306" t="str">
            <v>Platinum Group Metals (produced ounces) (koz)1 (Total PGM production) - Amandelbult</v>
          </cell>
          <cell r="G306"/>
          <cell r="H306" t="str">
            <v>NUMBER</v>
          </cell>
          <cell r="I306" t="str">
            <v>Number</v>
          </cell>
          <cell r="J306" t="str">
            <v>Location</v>
          </cell>
          <cell r="K306" t="str">
            <v>Amandelbult concentrators*</v>
          </cell>
          <cell r="L306" t="str">
            <v>KIM KING</v>
          </cell>
          <cell r="M306"/>
          <cell r="N306"/>
          <cell r="O306"/>
          <cell r="P306" t="str">
            <v>Not started</v>
          </cell>
          <cell r="Q306" t="str">
            <v>{}</v>
          </cell>
          <cell r="R306" t="str">
            <v>Production</v>
          </cell>
          <cell r="S306"/>
          <cell r="T306"/>
          <cell r="U306"/>
          <cell r="V306"/>
          <cell r="W306" t="str">
            <v>Platinum Group Metals (produced ounces)</v>
          </cell>
          <cell r="X306" t="str">
            <v>{"PGM":[]}</v>
          </cell>
          <cell r="Y306" t="str">
            <v>CONNECTED</v>
          </cell>
          <cell r="Z306" t="str">
            <v>Data Collection (PGM) (2024)</v>
          </cell>
          <cell r="AA306" t="str">
            <v>Platinum Group Metals (produced ounces) (Connected Metrics)</v>
          </cell>
        </row>
        <row r="307">
          <cell r="A307" t="str">
            <v>M415Location_Mortimer smelter</v>
          </cell>
          <cell r="B307" t="str">
            <v>M415</v>
          </cell>
          <cell r="C307" t="str">
            <v>Location_Mortimer smelter</v>
          </cell>
          <cell r="D307">
            <v>2024</v>
          </cell>
          <cell r="E307" t="str">
            <v>Annual</v>
          </cell>
          <cell r="F307" t="str">
            <v>Tonnes Smelted - Mortimer Smelter</v>
          </cell>
          <cell r="G307"/>
          <cell r="H307" t="str">
            <v>NUMBER</v>
          </cell>
          <cell r="I307" t="str">
            <v>Metric tons (t)</v>
          </cell>
          <cell r="J307" t="str">
            <v>Location</v>
          </cell>
          <cell r="K307" t="str">
            <v>Mortimer smelter</v>
          </cell>
          <cell r="L307" t="str">
            <v>KIM KING</v>
          </cell>
          <cell r="M307"/>
          <cell r="N307"/>
          <cell r="O307"/>
          <cell r="P307" t="str">
            <v>Not started</v>
          </cell>
          <cell r="Q307" t="str">
            <v>{}</v>
          </cell>
          <cell r="R307" t="str">
            <v>Production</v>
          </cell>
          <cell r="S307"/>
          <cell r="T307"/>
          <cell r="U307"/>
          <cell r="V307"/>
          <cell r="W307" t="str">
            <v>Platinum Group Metals (produced ounces)</v>
          </cell>
          <cell r="X307" t="str">
            <v>{"PGM":[]}</v>
          </cell>
          <cell r="Y307" t="str">
            <v>CONNECTED</v>
          </cell>
          <cell r="Z307" t="str">
            <v>Data Collection (PGM) (2024)</v>
          </cell>
          <cell r="AA307" t="str">
            <v>Platinum Group Metals (produced ounces) (Connected Metrics)</v>
          </cell>
        </row>
        <row r="308">
          <cell r="A308" t="str">
            <v>M421BU_Anglo American Platinum Managed Operations</v>
          </cell>
          <cell r="B308" t="str">
            <v>M421</v>
          </cell>
          <cell r="C308" t="str">
            <v>BU_Anglo American Platinum Managed Operations</v>
          </cell>
          <cell r="D308">
            <v>2024</v>
          </cell>
          <cell r="E308" t="str">
            <v>Annual</v>
          </cell>
          <cell r="F308" t="str">
            <v>Tonnes milled/process - Ops</v>
          </cell>
          <cell r="G308"/>
          <cell r="H308" t="str">
            <v>NUMBER</v>
          </cell>
          <cell r="I308" t="str">
            <v>Metric tons (t)</v>
          </cell>
          <cell r="J308" t="str">
            <v>BU</v>
          </cell>
          <cell r="K308" t="str">
            <v>Anglo American Platinum Managed Operations</v>
          </cell>
          <cell r="L308" t="str">
            <v>KIM KING</v>
          </cell>
          <cell r="M308"/>
          <cell r="N308"/>
          <cell r="O308"/>
          <cell r="P308" t="str">
            <v>Not started</v>
          </cell>
          <cell r="Q308" t="str">
            <v>{}</v>
          </cell>
          <cell r="R308" t="str">
            <v>Production</v>
          </cell>
          <cell r="S308"/>
          <cell r="T308"/>
          <cell r="U308"/>
          <cell r="V308"/>
          <cell r="W308" t="str">
            <v>Platinum Group Metals (produced ounces)</v>
          </cell>
          <cell r="X308" t="str">
            <v>{"PGM":[]}</v>
          </cell>
          <cell r="Y308" t="str">
            <v>CONNECTED</v>
          </cell>
          <cell r="Z308" t="str">
            <v>Data Collection (PGM) (2024)</v>
          </cell>
          <cell r="AA308" t="str">
            <v>Platinum Group Metals (produced ounces) (Connected Metrics)</v>
          </cell>
        </row>
        <row r="309">
          <cell r="A309" t="str">
            <v>M412Location_Unki smelted</v>
          </cell>
          <cell r="B309" t="str">
            <v>M412</v>
          </cell>
          <cell r="C309" t="str">
            <v>Location_Unki smelted</v>
          </cell>
          <cell r="D309">
            <v>2024</v>
          </cell>
          <cell r="E309" t="str">
            <v>Annual</v>
          </cell>
          <cell r="F309" t="str">
            <v>Tonnes Smelted - Unki Smelter Zimbabwe</v>
          </cell>
          <cell r="G309"/>
          <cell r="H309" t="str">
            <v>NUMBER</v>
          </cell>
          <cell r="I309" t="str">
            <v>Metric tons (t)</v>
          </cell>
          <cell r="J309" t="str">
            <v>Location</v>
          </cell>
          <cell r="K309" t="str">
            <v>Unki smelted</v>
          </cell>
          <cell r="L309" t="str">
            <v>KIM KING</v>
          </cell>
          <cell r="M309"/>
          <cell r="N309"/>
          <cell r="O309"/>
          <cell r="P309" t="str">
            <v>Not started</v>
          </cell>
          <cell r="Q309" t="str">
            <v>{}</v>
          </cell>
          <cell r="R309" t="str">
            <v>Production</v>
          </cell>
          <cell r="S309"/>
          <cell r="T309"/>
          <cell r="U309"/>
          <cell r="V309"/>
          <cell r="W309" t="str">
            <v>Platinum Group Metals (produced ounces)</v>
          </cell>
          <cell r="X309" t="str">
            <v>{"PGM":[]}</v>
          </cell>
          <cell r="Y309" t="str">
            <v>CONNECTED</v>
          </cell>
          <cell r="Z309" t="str">
            <v>Data Collection (PGM) (2024)</v>
          </cell>
          <cell r="AA309" t="str">
            <v>Platinum Group Metals (produced ounces) (Connected Metrics)</v>
          </cell>
        </row>
        <row r="310">
          <cell r="A310" t="str">
            <v>M428Location_Mototolo Mine’</v>
          </cell>
          <cell r="B310" t="str">
            <v>M428</v>
          </cell>
          <cell r="C310" t="str">
            <v>Location_Mototolo Mine’</v>
          </cell>
          <cell r="D310">
            <v>2024</v>
          </cell>
          <cell r="E310" t="str">
            <v>Annual</v>
          </cell>
          <cell r="F310" t="str">
            <v>Platinum Group Metals (produced ounces) (koz)1 (Total PGM production) - Mototolo</v>
          </cell>
          <cell r="G310"/>
          <cell r="H310" t="str">
            <v>NUMBER</v>
          </cell>
          <cell r="I310" t="str">
            <v>Number</v>
          </cell>
          <cell r="J310" t="str">
            <v>Location</v>
          </cell>
          <cell r="K310" t="str">
            <v>Mototolo Mine’</v>
          </cell>
          <cell r="L310" t="str">
            <v>KIM KING</v>
          </cell>
          <cell r="M310"/>
          <cell r="N310"/>
          <cell r="O310"/>
          <cell r="P310" t="str">
            <v>Not started</v>
          </cell>
          <cell r="Q310" t="str">
            <v>{}</v>
          </cell>
          <cell r="R310" t="str">
            <v>Production</v>
          </cell>
          <cell r="S310"/>
          <cell r="T310"/>
          <cell r="U310"/>
          <cell r="V310"/>
          <cell r="W310" t="str">
            <v>Platinum Group Metals (produced ounces)</v>
          </cell>
          <cell r="X310" t="str">
            <v>{"PGM":[]}</v>
          </cell>
          <cell r="Y310" t="str">
            <v>CONNECTED</v>
          </cell>
          <cell r="Z310" t="str">
            <v>Data Collection (PGM) (2024)</v>
          </cell>
          <cell r="AA310" t="str">
            <v>Platinum Group Metals (produced ounces) (Connected Metrics)</v>
          </cell>
        </row>
        <row r="311">
          <cell r="A311" t="str">
            <v>M427Location_Unki Mine</v>
          </cell>
          <cell r="B311" t="str">
            <v>M427</v>
          </cell>
          <cell r="C311" t="str">
            <v>Location_Unki Mine</v>
          </cell>
          <cell r="D311">
            <v>2024</v>
          </cell>
          <cell r="E311" t="str">
            <v>Annual</v>
          </cell>
          <cell r="F311" t="str">
            <v>Platinum Group Metals (produced ounces) (koz)1 (Total PGM production) - Unki</v>
          </cell>
          <cell r="G311"/>
          <cell r="H311" t="str">
            <v>NUMBER</v>
          </cell>
          <cell r="I311" t="str">
            <v>Number</v>
          </cell>
          <cell r="J311" t="str">
            <v>Location</v>
          </cell>
          <cell r="K311" t="str">
            <v>Unki Mine</v>
          </cell>
          <cell r="L311" t="str">
            <v>KIM KING</v>
          </cell>
          <cell r="M311"/>
          <cell r="N311"/>
          <cell r="O311"/>
          <cell r="P311" t="str">
            <v>Not started</v>
          </cell>
          <cell r="Q311" t="str">
            <v>{}</v>
          </cell>
          <cell r="R311" t="str">
            <v>Production</v>
          </cell>
          <cell r="S311"/>
          <cell r="T311"/>
          <cell r="U311"/>
          <cell r="V311"/>
          <cell r="W311" t="str">
            <v>Platinum Group Metals (produced ounces)</v>
          </cell>
          <cell r="X311" t="str">
            <v>{"PGM":[]}</v>
          </cell>
          <cell r="Y311" t="str">
            <v>CONNECTED</v>
          </cell>
          <cell r="Z311" t="str">
            <v>Data Collection (PGM) (2024)</v>
          </cell>
          <cell r="AA311" t="str">
            <v>Platinum Group Metals (produced ounces) (Connected Metrics)</v>
          </cell>
        </row>
        <row r="312">
          <cell r="A312" t="str">
            <v>M420Location_Amandelbult concentrators*</v>
          </cell>
          <cell r="B312" t="str">
            <v>M420</v>
          </cell>
          <cell r="C312" t="str">
            <v>Location_Amandelbult concentrators*</v>
          </cell>
          <cell r="D312">
            <v>2024</v>
          </cell>
          <cell r="E312" t="str">
            <v>Annual</v>
          </cell>
          <cell r="F312" t="str">
            <v>Tonnes milled/process - Amandelbult</v>
          </cell>
          <cell r="G312"/>
          <cell r="H312" t="str">
            <v>NUMBER</v>
          </cell>
          <cell r="I312" t="str">
            <v>Metric tons (t)</v>
          </cell>
          <cell r="J312" t="str">
            <v>Location</v>
          </cell>
          <cell r="K312" t="str">
            <v>Amandelbult concentrators*</v>
          </cell>
          <cell r="L312" t="str">
            <v>KIM KING</v>
          </cell>
          <cell r="M312"/>
          <cell r="N312"/>
          <cell r="O312"/>
          <cell r="P312" t="str">
            <v>Not started</v>
          </cell>
          <cell r="Q312" t="str">
            <v>{}</v>
          </cell>
          <cell r="R312" t="str">
            <v>Production</v>
          </cell>
          <cell r="S312"/>
          <cell r="T312"/>
          <cell r="U312"/>
          <cell r="V312"/>
          <cell r="W312" t="str">
            <v>Platinum Group Metals (produced ounces)</v>
          </cell>
          <cell r="X312" t="str">
            <v>{"PGM":[]}</v>
          </cell>
          <cell r="Y312" t="str">
            <v>CONNECTED</v>
          </cell>
          <cell r="Z312" t="str">
            <v>Data Collection (PGM) (2024)</v>
          </cell>
          <cell r="AA312" t="str">
            <v>Platinum Group Metals (produced ounces) (Connected Metrics)</v>
          </cell>
        </row>
        <row r="313">
          <cell r="A313" t="str">
            <v>M423Location_Mototolo Mine’</v>
          </cell>
          <cell r="B313" t="str">
            <v>M423</v>
          </cell>
          <cell r="C313" t="str">
            <v>Location_Mototolo Mine’</v>
          </cell>
          <cell r="D313">
            <v>2024</v>
          </cell>
          <cell r="E313" t="str">
            <v>Annual</v>
          </cell>
          <cell r="F313" t="str">
            <v>Tonnes mined - Mototolo</v>
          </cell>
          <cell r="G313"/>
          <cell r="H313" t="str">
            <v>NUMBER</v>
          </cell>
          <cell r="I313" t="str">
            <v>Metric tons (t)</v>
          </cell>
          <cell r="J313" t="str">
            <v>Location</v>
          </cell>
          <cell r="K313" t="str">
            <v>Mototolo Mine’</v>
          </cell>
          <cell r="L313" t="str">
            <v>KIM KING</v>
          </cell>
          <cell r="M313"/>
          <cell r="N313"/>
          <cell r="O313"/>
          <cell r="P313" t="str">
            <v>Not started</v>
          </cell>
          <cell r="Q313" t="str">
            <v>{}</v>
          </cell>
          <cell r="R313" t="str">
            <v>Production</v>
          </cell>
          <cell r="S313"/>
          <cell r="T313"/>
          <cell r="U313"/>
          <cell r="V313"/>
          <cell r="W313" t="str">
            <v>Platinum Group Metals (produced ounces)</v>
          </cell>
          <cell r="X313" t="str">
            <v>{"PGM":[]}</v>
          </cell>
          <cell r="Y313" t="str">
            <v>CONNECTED</v>
          </cell>
          <cell r="Z313" t="str">
            <v>Data Collection (PGM) (2024)</v>
          </cell>
          <cell r="AA313" t="str">
            <v>Platinum Group Metals (produced ounces) (Connected Metrics)</v>
          </cell>
        </row>
        <row r="314">
          <cell r="A314" t="str">
            <v>M417Location_Unki concentrator</v>
          </cell>
          <cell r="B314" t="str">
            <v>M417</v>
          </cell>
          <cell r="C314" t="str">
            <v>Location_Unki concentrator</v>
          </cell>
          <cell r="D314">
            <v>2024</v>
          </cell>
          <cell r="E314" t="str">
            <v>Annual</v>
          </cell>
          <cell r="F314" t="str">
            <v>Tonnes milled/process - Unki</v>
          </cell>
          <cell r="G314"/>
          <cell r="H314" t="str">
            <v>NUMBER</v>
          </cell>
          <cell r="I314" t="str">
            <v>Metric tons (t)</v>
          </cell>
          <cell r="J314" t="str">
            <v>Location</v>
          </cell>
          <cell r="K314" t="str">
            <v>Unki concentrator</v>
          </cell>
          <cell r="L314" t="str">
            <v>KIM KING</v>
          </cell>
          <cell r="M314"/>
          <cell r="N314"/>
          <cell r="O314"/>
          <cell r="P314" t="str">
            <v>Not started</v>
          </cell>
          <cell r="Q314" t="str">
            <v>{}</v>
          </cell>
          <cell r="R314" t="str">
            <v>Production</v>
          </cell>
          <cell r="S314"/>
          <cell r="T314"/>
          <cell r="U314"/>
          <cell r="V314"/>
          <cell r="W314" t="str">
            <v>Platinum Group Metals (produced ounces)</v>
          </cell>
          <cell r="X314" t="str">
            <v>{"PGM":[]}</v>
          </cell>
          <cell r="Y314" t="str">
            <v>CONNECTED</v>
          </cell>
          <cell r="Z314" t="str">
            <v>Data Collection (PGM) (2024)</v>
          </cell>
          <cell r="AA314" t="str">
            <v>Platinum Group Metals (produced ounces) (Connected Metrics)</v>
          </cell>
        </row>
        <row r="315">
          <cell r="A315" t="str">
            <v>M416South Africa_South Africa</v>
          </cell>
          <cell r="B315" t="str">
            <v>M416</v>
          </cell>
          <cell r="C315" t="str">
            <v>South Africa_South Africa</v>
          </cell>
          <cell r="D315">
            <v>2024</v>
          </cell>
          <cell r="E315" t="str">
            <v>Annual</v>
          </cell>
          <cell r="F315" t="str">
            <v>Tonnes Smelted - RSA Smelters</v>
          </cell>
          <cell r="G315"/>
          <cell r="H315" t="str">
            <v>NUMBER</v>
          </cell>
          <cell r="I315" t="str">
            <v>Metric tons (t)</v>
          </cell>
          <cell r="J315" t="str">
            <v>South Africa</v>
          </cell>
          <cell r="K315" t="str">
            <v>South Africa</v>
          </cell>
          <cell r="L315" t="str">
            <v>KIM KING</v>
          </cell>
          <cell r="M315"/>
          <cell r="N315"/>
          <cell r="O315"/>
          <cell r="P315" t="str">
            <v>Not started</v>
          </cell>
          <cell r="Q315" t="str">
            <v>{}</v>
          </cell>
          <cell r="R315" t="str">
            <v>Production</v>
          </cell>
          <cell r="S315"/>
          <cell r="T315"/>
          <cell r="U315"/>
          <cell r="V315"/>
          <cell r="W315" t="str">
            <v>Platinum Group Metals (produced ounces)</v>
          </cell>
          <cell r="X315" t="str">
            <v>{"PGM":[]}</v>
          </cell>
          <cell r="Y315" t="str">
            <v>CONNECTED</v>
          </cell>
          <cell r="Z315" t="str">
            <v>Data Collection (PGM) (2024)</v>
          </cell>
          <cell r="AA315" t="str">
            <v>Platinum Group Metals (produced ounces) (Connected Metrics)</v>
          </cell>
        </row>
        <row r="316">
          <cell r="A316" t="str">
            <v>M429Location_Mogalakwena Mine°</v>
          </cell>
          <cell r="B316" t="str">
            <v>M429</v>
          </cell>
          <cell r="C316" t="str">
            <v>Location_Mogalakwena Mine°</v>
          </cell>
          <cell r="D316">
            <v>2024</v>
          </cell>
          <cell r="E316" t="str">
            <v>Annual</v>
          </cell>
          <cell r="F316" t="str">
            <v>Platinum Group Metals (produced ounces) (koz)1 (Total PGM production) - Mogalakwena</v>
          </cell>
          <cell r="G316"/>
          <cell r="H316" t="str">
            <v>NUMBER</v>
          </cell>
          <cell r="I316" t="str">
            <v>Number</v>
          </cell>
          <cell r="J316" t="str">
            <v>Location</v>
          </cell>
          <cell r="K316" t="str">
            <v>Mogalakwena Mine°</v>
          </cell>
          <cell r="L316" t="str">
            <v>HANNAH SCHULTZ</v>
          </cell>
          <cell r="M316"/>
          <cell r="N316"/>
          <cell r="O316"/>
          <cell r="P316" t="str">
            <v>Not started</v>
          </cell>
          <cell r="Q316" t="str">
            <v>{}</v>
          </cell>
          <cell r="R316" t="str">
            <v>Production</v>
          </cell>
          <cell r="S316"/>
          <cell r="T316"/>
          <cell r="U316"/>
          <cell r="V316"/>
          <cell r="W316" t="str">
            <v>Platinum Group Metals (produced ounces)</v>
          </cell>
          <cell r="X316" t="str">
            <v>{"PGM":[]}</v>
          </cell>
          <cell r="Y316" t="str">
            <v>CONNECTED</v>
          </cell>
          <cell r="Z316" t="str">
            <v>Data Collection (PGM) (2024)</v>
          </cell>
          <cell r="AA316" t="str">
            <v>Platinum Group Metals (produced ounces) (Connected Metrics)</v>
          </cell>
        </row>
        <row r="317">
          <cell r="A317" t="str">
            <v>M422Location_Unki Mine</v>
          </cell>
          <cell r="B317" t="str">
            <v>M422</v>
          </cell>
          <cell r="C317" t="str">
            <v>Location_Unki Mine</v>
          </cell>
          <cell r="D317">
            <v>2024</v>
          </cell>
          <cell r="E317" t="str">
            <v>Annual</v>
          </cell>
          <cell r="F317" t="str">
            <v>Tonnes mined - Unki</v>
          </cell>
          <cell r="G317"/>
          <cell r="H317" t="str">
            <v>NUMBER</v>
          </cell>
          <cell r="I317" t="str">
            <v>Metric tons (t)</v>
          </cell>
          <cell r="J317" t="str">
            <v>Location</v>
          </cell>
          <cell r="K317" t="str">
            <v>Unki Mine</v>
          </cell>
          <cell r="L317" t="str">
            <v>KIM KING</v>
          </cell>
          <cell r="M317"/>
          <cell r="N317"/>
          <cell r="O317"/>
          <cell r="P317" t="str">
            <v>Not started</v>
          </cell>
          <cell r="Q317" t="str">
            <v>{}</v>
          </cell>
          <cell r="R317" t="str">
            <v>Production</v>
          </cell>
          <cell r="S317"/>
          <cell r="T317"/>
          <cell r="U317"/>
          <cell r="V317"/>
          <cell r="W317" t="str">
            <v>Platinum Group Metals (produced ounces)</v>
          </cell>
          <cell r="X317" t="str">
            <v>{"PGM":[]}</v>
          </cell>
          <cell r="Y317" t="str">
            <v>CONNECTED</v>
          </cell>
          <cell r="Z317" t="str">
            <v>Data Collection (PGM) (2024)</v>
          </cell>
          <cell r="AA317" t="str">
            <v>Platinum Group Metals (produced ounces) (Connected Metrics)</v>
          </cell>
        </row>
        <row r="318">
          <cell r="A318" t="str">
            <v>M413Location_Waterval smelter</v>
          </cell>
          <cell r="B318" t="str">
            <v>M413</v>
          </cell>
          <cell r="C318" t="str">
            <v>Location_Waterval smelter</v>
          </cell>
          <cell r="D318">
            <v>2024</v>
          </cell>
          <cell r="E318" t="str">
            <v>Annual</v>
          </cell>
          <cell r="F318" t="str">
            <v>Tonnes Smelted - Waterval Smelter</v>
          </cell>
          <cell r="G318"/>
          <cell r="H318" t="str">
            <v>NUMBER</v>
          </cell>
          <cell r="I318" t="str">
            <v>Metric tons (t)</v>
          </cell>
          <cell r="J318" t="str">
            <v>Location</v>
          </cell>
          <cell r="K318" t="str">
            <v>Waterval smelter</v>
          </cell>
          <cell r="L318" t="str">
            <v>KIM KING</v>
          </cell>
          <cell r="M318"/>
          <cell r="N318"/>
          <cell r="O318"/>
          <cell r="P318" t="str">
            <v>Not started</v>
          </cell>
          <cell r="Q318" t="str">
            <v>{}</v>
          </cell>
          <cell r="R318" t="str">
            <v>Production</v>
          </cell>
          <cell r="S318"/>
          <cell r="T318"/>
          <cell r="U318"/>
          <cell r="V318"/>
          <cell r="W318" t="str">
            <v>Platinum Group Metals (produced ounces)</v>
          </cell>
          <cell r="X318" t="str">
            <v>{"PGM":[]}</v>
          </cell>
          <cell r="Y318" t="str">
            <v>CONNECTED</v>
          </cell>
          <cell r="Z318" t="str">
            <v>Data Collection (PGM) (2024)</v>
          </cell>
          <cell r="AA318" t="str">
            <v>Platinum Group Metals (produced ounces) (Connected Metrics)</v>
          </cell>
        </row>
        <row r="319">
          <cell r="A319" t="str">
            <v>M414Location_Polokwane smelter</v>
          </cell>
          <cell r="B319" t="str">
            <v>M414</v>
          </cell>
          <cell r="C319" t="str">
            <v>Location_Polokwane smelter</v>
          </cell>
          <cell r="D319">
            <v>2024</v>
          </cell>
          <cell r="E319" t="str">
            <v>Annual</v>
          </cell>
          <cell r="F319" t="str">
            <v>Tonnes Smelted - Polokwane Smelter</v>
          </cell>
          <cell r="G319"/>
          <cell r="H319" t="str">
            <v>NUMBER</v>
          </cell>
          <cell r="I319" t="str">
            <v>Metric tons (t)</v>
          </cell>
          <cell r="J319" t="str">
            <v>Location</v>
          </cell>
          <cell r="K319" t="str">
            <v>Polokwane smelter</v>
          </cell>
          <cell r="L319" t="str">
            <v>KIM KING</v>
          </cell>
          <cell r="M319"/>
          <cell r="N319"/>
          <cell r="O319"/>
          <cell r="P319" t="str">
            <v>Not started</v>
          </cell>
          <cell r="Q319" t="str">
            <v>{}</v>
          </cell>
          <cell r="R319" t="str">
            <v>Production</v>
          </cell>
          <cell r="S319"/>
          <cell r="T319"/>
          <cell r="U319"/>
          <cell r="V319"/>
          <cell r="W319" t="str">
            <v>Platinum Group Metals (produced ounces)</v>
          </cell>
          <cell r="X319" t="str">
            <v>{"PGM":[]}</v>
          </cell>
          <cell r="Y319" t="str">
            <v>CONNECTED</v>
          </cell>
          <cell r="Z319" t="str">
            <v>Data Collection (PGM) (2024)</v>
          </cell>
          <cell r="AA319" t="str">
            <v>Platinum Group Metals (produced ounces) (Connected Metrics)</v>
          </cell>
        </row>
        <row r="320">
          <cell r="A320" t="str">
            <v>M431BU_Anglo American Platinum Managed Operations</v>
          </cell>
          <cell r="B320" t="str">
            <v>M431</v>
          </cell>
          <cell r="C320" t="str">
            <v>BU_Anglo American Platinum Managed Operations</v>
          </cell>
          <cell r="D320">
            <v>2024</v>
          </cell>
          <cell r="E320" t="str">
            <v>Annual</v>
          </cell>
          <cell r="F320" t="str">
            <v>Platinum Group Metals (produced ounces) (koz)1 (Total PGM production) - Ops</v>
          </cell>
          <cell r="G320"/>
          <cell r="H320" t="str">
            <v>NUMBER</v>
          </cell>
          <cell r="I320" t="str">
            <v>Number</v>
          </cell>
          <cell r="J320" t="str">
            <v>BU</v>
          </cell>
          <cell r="K320" t="str">
            <v>Anglo American Platinum Managed Operations</v>
          </cell>
          <cell r="L320" t="str">
            <v>KIM KING</v>
          </cell>
          <cell r="M320"/>
          <cell r="N320"/>
          <cell r="O320"/>
          <cell r="P320" t="str">
            <v>Not started</v>
          </cell>
          <cell r="Q320" t="str">
            <v>{}</v>
          </cell>
          <cell r="R320" t="str">
            <v>Production</v>
          </cell>
          <cell r="S320"/>
          <cell r="T320"/>
          <cell r="U320"/>
          <cell r="V320"/>
          <cell r="W320" t="str">
            <v>Platinum Group Metals (produced ounces)</v>
          </cell>
          <cell r="X320" t="str">
            <v>{"PGM":[]}</v>
          </cell>
          <cell r="Y320" t="str">
            <v>CONNECTED</v>
          </cell>
          <cell r="Z320" t="str">
            <v>Data Collection (PGM) (2024)</v>
          </cell>
          <cell r="AA320" t="str">
            <v>Platinum Group Metals (produced ounces) (Connected Metrics)</v>
          </cell>
        </row>
        <row r="321">
          <cell r="A321" t="str">
            <v>M438BU_Anglo American Platinum Managed Operations</v>
          </cell>
          <cell r="B321" t="str">
            <v>M438</v>
          </cell>
          <cell r="C321" t="str">
            <v>BU_Anglo American Platinum Managed Operations</v>
          </cell>
          <cell r="D321">
            <v>2024</v>
          </cell>
          <cell r="E321" t="str">
            <v>Annual</v>
          </cell>
          <cell r="F321" t="str">
            <v>Number of operations with ISO 45001 certification</v>
          </cell>
          <cell r="G321"/>
          <cell r="H321" t="str">
            <v>NUMBER</v>
          </cell>
          <cell r="I321" t="str">
            <v>Number</v>
          </cell>
          <cell r="J321" t="str">
            <v>BU</v>
          </cell>
          <cell r="K321" t="str">
            <v>Anglo American Platinum Managed Operations</v>
          </cell>
          <cell r="L321" t="str">
            <v>STEVE POTGIETER</v>
          </cell>
          <cell r="M321" t="str">
            <v>STEVE POTGIETER</v>
          </cell>
          <cell r="N321">
            <v>45675</v>
          </cell>
          <cell r="O321">
            <v>45902</v>
          </cell>
          <cell r="P321" t="str">
            <v>Not started</v>
          </cell>
          <cell r="Q321" t="str">
            <v>{}</v>
          </cell>
          <cell r="R321" t="str">
            <v>SHE | ISO</v>
          </cell>
          <cell r="S321"/>
          <cell r="T321"/>
          <cell r="U321"/>
          <cell r="V321"/>
          <cell r="W321" t="str">
            <v>Management Systems</v>
          </cell>
          <cell r="X321" t="str">
            <v>{"PGM":[]}</v>
          </cell>
          <cell r="Y321" t="str">
            <v>CONNECTED</v>
          </cell>
          <cell r="Z321" t="str">
            <v>Data Collection (PGM) (2024)</v>
          </cell>
          <cell r="AA321" t="str">
            <v>Management Systems (Manual Capture)</v>
          </cell>
        </row>
        <row r="322">
          <cell r="A322" t="str">
            <v>M439BU_Anglo American Platinum Managed Operations</v>
          </cell>
          <cell r="B322" t="str">
            <v>M439</v>
          </cell>
          <cell r="C322" t="str">
            <v>BU_Anglo American Platinum Managed Operations</v>
          </cell>
          <cell r="D322">
            <v>2024</v>
          </cell>
          <cell r="E322" t="str">
            <v>Annual</v>
          </cell>
          <cell r="F322" t="str">
            <v>Number of operations with ISO14001 certification</v>
          </cell>
          <cell r="G322"/>
          <cell r="H322" t="str">
            <v>NUMBER</v>
          </cell>
          <cell r="I322" t="str">
            <v>Number</v>
          </cell>
          <cell r="J322" t="str">
            <v>BU</v>
          </cell>
          <cell r="K322" t="str">
            <v>Anglo American Platinum Managed Operations</v>
          </cell>
          <cell r="L322" t="str">
            <v>MANDY JUBILEUS</v>
          </cell>
          <cell r="M322" t="str">
            <v>PIERRE PRINSLOO</v>
          </cell>
          <cell r="N322">
            <v>45675</v>
          </cell>
          <cell r="O322">
            <v>45902</v>
          </cell>
          <cell r="P322" t="str">
            <v>Not started</v>
          </cell>
          <cell r="Q322" t="str">
            <v>{}</v>
          </cell>
          <cell r="R322" t="str">
            <v>SHE | ISO</v>
          </cell>
          <cell r="S322"/>
          <cell r="T322"/>
          <cell r="U322"/>
          <cell r="V322"/>
          <cell r="W322" t="str">
            <v>Management Systems</v>
          </cell>
          <cell r="X322" t="str">
            <v>{"PGM":[]}</v>
          </cell>
          <cell r="Y322" t="str">
            <v>CONNECTED</v>
          </cell>
          <cell r="Z322" t="str">
            <v>Data Collection (PGM) (2024)</v>
          </cell>
          <cell r="AA322" t="str">
            <v>Management Systems (Manual Capture)</v>
          </cell>
        </row>
        <row r="323">
          <cell r="A323" t="str">
            <v>M9Location_Tumela mine</v>
          </cell>
          <cell r="B323" t="str">
            <v>M9</v>
          </cell>
          <cell r="C323" t="str">
            <v>Location_Tumela mine</v>
          </cell>
          <cell r="D323">
            <v>2024</v>
          </cell>
          <cell r="E323" t="str">
            <v>Annual</v>
          </cell>
          <cell r="F323" t="str">
            <v>LTIFR (Total LTIFR) -(excludes Amandelbult Serviœs, Mogalakwena Services, Process DivisionServices, Western Limb Distribution Centre and Eastern Limb Support)</v>
          </cell>
          <cell r="G323" t="str">
            <v>(excludes Amandelbult Serviœs, Mogalakwena Services, Process Division Services, Western Limb Distribution Centre and Eastern Limb Support)</v>
          </cell>
          <cell r="H323" t="str">
            <v>PERCENT</v>
          </cell>
          <cell r="I323" t="str">
            <v>Percentage - percentage - (Percentage)</v>
          </cell>
          <cell r="J323" t="str">
            <v>Location</v>
          </cell>
          <cell r="K323" t="str">
            <v>Tumela mine</v>
          </cell>
          <cell r="L323" t="str">
            <v>KIM KING</v>
          </cell>
          <cell r="M323" t="str">
            <v>FRANS MARAIS</v>
          </cell>
          <cell r="N323">
            <v>45675</v>
          </cell>
          <cell r="O323">
            <v>45902</v>
          </cell>
          <cell r="P323" t="str">
            <v>Not started</v>
          </cell>
          <cell r="Q323" t="str">
            <v>{}</v>
          </cell>
          <cell r="R323" t="str">
            <v>Safety</v>
          </cell>
          <cell r="S323"/>
          <cell r="T323"/>
          <cell r="U323"/>
          <cell r="V323"/>
          <cell r="W323" t="str">
            <v>Fatal Injury Frequency Rate</v>
          </cell>
          <cell r="X323" t="str">
            <v>{"PGM":["Manual"]}</v>
          </cell>
          <cell r="Y323" t="str">
            <v>CONNECTED</v>
          </cell>
          <cell r="Z323" t="str">
            <v>Data Collection (PGM) (2024)</v>
          </cell>
          <cell r="AA323" t="str">
            <v>Fatal Injury Frequency Rate (Manual Capture)</v>
          </cell>
        </row>
        <row r="324">
          <cell r="A324" t="str">
            <v>M12BU_Anglo American Platinum Managed Operations</v>
          </cell>
          <cell r="B324" t="str">
            <v>M12</v>
          </cell>
          <cell r="C324" t="str">
            <v>BU_Anglo American Platinum Managed Operations</v>
          </cell>
          <cell r="D324">
            <v>2024</v>
          </cell>
          <cell r="E324" t="str">
            <v>Annual</v>
          </cell>
          <cell r="F324" t="str">
            <v>TRIFR</v>
          </cell>
          <cell r="G324"/>
          <cell r="H324" t="str">
            <v>PERCENT</v>
          </cell>
          <cell r="I324" t="str">
            <v>Percentage - percentage - (Percentage)</v>
          </cell>
          <cell r="J324" t="str">
            <v>BU</v>
          </cell>
          <cell r="K324" t="str">
            <v>Anglo American Platinum Managed Operations</v>
          </cell>
          <cell r="L324" t="str">
            <v>KIM KING</v>
          </cell>
          <cell r="M324" t="str">
            <v>FRANS MARAIS</v>
          </cell>
          <cell r="N324">
            <v>45675</v>
          </cell>
          <cell r="O324">
            <v>45902</v>
          </cell>
          <cell r="P324" t="str">
            <v>Not started</v>
          </cell>
          <cell r="Q324" t="str">
            <v>{}</v>
          </cell>
          <cell r="R324" t="str">
            <v>Safety</v>
          </cell>
          <cell r="S324"/>
          <cell r="T324"/>
          <cell r="U324"/>
          <cell r="V324"/>
          <cell r="W324" t="str">
            <v>Fatal Injury Frequency Rate</v>
          </cell>
          <cell r="X324" t="str">
            <v>{"PGM":["OnT Connected"]}</v>
          </cell>
          <cell r="Y324" t="str">
            <v>CONNECTED</v>
          </cell>
          <cell r="Z324" t="str">
            <v>Data Collection (PGM) (2024)</v>
          </cell>
          <cell r="AA324" t="str">
            <v>Fatal Injury Frequency Rate (Connected Metrics)</v>
          </cell>
        </row>
        <row r="325">
          <cell r="A325" t="str">
            <v>M9Location_Waterval smelter</v>
          </cell>
          <cell r="B325" t="str">
            <v>M9</v>
          </cell>
          <cell r="C325" t="str">
            <v>Location_Waterval smelter</v>
          </cell>
          <cell r="D325">
            <v>2024</v>
          </cell>
          <cell r="E325" t="str">
            <v>Annual</v>
          </cell>
          <cell r="F325" t="str">
            <v>LTIFR (Total LTIFR) -(excludes Amandelbult Serviœs, Mogalakwena Services, Process DivisionServices, Western Limb Distribution Centre and Eastern Limb Support)</v>
          </cell>
          <cell r="G325" t="str">
            <v>(excludes Amandelbult Serviœs, Mogalakwena Services, Process Division Services, Western Limb Distribution Centre and Eastern Limb Support)</v>
          </cell>
          <cell r="H325" t="str">
            <v>PERCENT</v>
          </cell>
          <cell r="I325" t="str">
            <v>Percentage - percentage - (Percentage)</v>
          </cell>
          <cell r="J325" t="str">
            <v>Location</v>
          </cell>
          <cell r="K325" t="str">
            <v>Waterval smelter</v>
          </cell>
          <cell r="L325" t="str">
            <v>KIM KING</v>
          </cell>
          <cell r="M325" t="str">
            <v>FRANS MARAIS</v>
          </cell>
          <cell r="N325">
            <v>45675</v>
          </cell>
          <cell r="O325">
            <v>45902</v>
          </cell>
          <cell r="P325" t="str">
            <v>Not started</v>
          </cell>
          <cell r="Q325" t="str">
            <v>{}</v>
          </cell>
          <cell r="R325" t="str">
            <v>Safety</v>
          </cell>
          <cell r="S325"/>
          <cell r="T325"/>
          <cell r="U325"/>
          <cell r="V325"/>
          <cell r="W325" t="str">
            <v>Fatal Injury Frequency Rate</v>
          </cell>
          <cell r="X325" t="str">
            <v>{"PGM":["Manual"]}</v>
          </cell>
          <cell r="Y325" t="str">
            <v>CONNECTED</v>
          </cell>
          <cell r="Z325" t="str">
            <v>Data Collection (PGM) (2024)</v>
          </cell>
          <cell r="AA325" t="str">
            <v>Fatal Injury Frequency Rate (Manual Capture)</v>
          </cell>
        </row>
        <row r="326">
          <cell r="A326" t="str">
            <v>M11Location_Mogalakwena concentrators</v>
          </cell>
          <cell r="B326" t="str">
            <v>M11</v>
          </cell>
          <cell r="C326" t="str">
            <v>Location_Mogalakwena concentrators</v>
          </cell>
          <cell r="D326">
            <v>2024</v>
          </cell>
          <cell r="E326" t="str">
            <v>Annual</v>
          </cell>
          <cell r="F326" t="str">
            <v>TRIFR (Total TRIFR)</v>
          </cell>
          <cell r="G326" t="str">
            <v>(excludes Amandelbult Serviœs, Mogalakwena Services, Process Division  Services, Western Limb Distribution Centre and Eastern Limb Support)</v>
          </cell>
          <cell r="H326" t="str">
            <v>PERCENT</v>
          </cell>
          <cell r="I326" t="str">
            <v>Percentage - percentage - (Percentage)</v>
          </cell>
          <cell r="J326" t="str">
            <v>Location</v>
          </cell>
          <cell r="K326" t="str">
            <v>Mogalakwena concentrators</v>
          </cell>
          <cell r="L326" t="str">
            <v>KIM KING</v>
          </cell>
          <cell r="M326" t="str">
            <v>FRANS MARAIS</v>
          </cell>
          <cell r="N326">
            <v>45675</v>
          </cell>
          <cell r="O326">
            <v>45902</v>
          </cell>
          <cell r="P326" t="str">
            <v>Not started</v>
          </cell>
          <cell r="Q326" t="str">
            <v>{}</v>
          </cell>
          <cell r="R326" t="str">
            <v>Safety</v>
          </cell>
          <cell r="S326"/>
          <cell r="T326"/>
          <cell r="U326"/>
          <cell r="V326"/>
          <cell r="W326" t="str">
            <v>Fatal Injury Frequency Rate</v>
          </cell>
          <cell r="X326" t="str">
            <v>{"PGM":["Manual"]}</v>
          </cell>
          <cell r="Y326" t="str">
            <v>CONNECTED</v>
          </cell>
          <cell r="Z326" t="str">
            <v>Data Collection (PGM) (2024)</v>
          </cell>
          <cell r="AA326" t="str">
            <v>Fatal Injury Frequency Rate (Manual Capture)</v>
          </cell>
        </row>
        <row r="327">
          <cell r="A327" t="str">
            <v>M9Location_Precious Metals Refinery</v>
          </cell>
          <cell r="B327" t="str">
            <v>M9</v>
          </cell>
          <cell r="C327" t="str">
            <v>Location_Precious Metals Refinery</v>
          </cell>
          <cell r="D327">
            <v>2024</v>
          </cell>
          <cell r="E327" t="str">
            <v>Annual</v>
          </cell>
          <cell r="F327" t="str">
            <v>LTIFR (Total LTIFR) -(excludes Amandelbult Serviœs, Mogalakwena Services, Process DivisionServices, Western Limb Distribution Centre and Eastern Limb Support)</v>
          </cell>
          <cell r="G327" t="str">
            <v>(excludes Amandelbult Serviœs, Mogalakwena Services, Process Division Services, Western Limb Distribution Centre and Eastern Limb Support)</v>
          </cell>
          <cell r="H327" t="str">
            <v>PERCENT</v>
          </cell>
          <cell r="I327" t="str">
            <v>Percentage - percentage - (Percentage)</v>
          </cell>
          <cell r="J327" t="str">
            <v>Location</v>
          </cell>
          <cell r="K327" t="str">
            <v>Precious Metals Refinery</v>
          </cell>
          <cell r="L327" t="str">
            <v>KIM KING</v>
          </cell>
          <cell r="M327" t="str">
            <v>FRANS MARAIS</v>
          </cell>
          <cell r="N327">
            <v>45675</v>
          </cell>
          <cell r="O327">
            <v>45902</v>
          </cell>
          <cell r="P327" t="str">
            <v>Not started</v>
          </cell>
          <cell r="Q327" t="str">
            <v>{}</v>
          </cell>
          <cell r="R327" t="str">
            <v>Safety</v>
          </cell>
          <cell r="S327"/>
          <cell r="T327"/>
          <cell r="U327"/>
          <cell r="V327"/>
          <cell r="W327" t="str">
            <v>Fatal Injury Frequency Rate</v>
          </cell>
          <cell r="X327" t="str">
            <v>{"PGM":["Manual"]}</v>
          </cell>
          <cell r="Y327" t="str">
            <v>CONNECTED</v>
          </cell>
          <cell r="Z327" t="str">
            <v>Data Collection (PGM) (2024)</v>
          </cell>
          <cell r="AA327" t="str">
            <v>Fatal Injury Frequency Rate (Manual Capture)</v>
          </cell>
        </row>
        <row r="328">
          <cell r="A328" t="str">
            <v>M11Location_Mototolo concentrator°</v>
          </cell>
          <cell r="B328" t="str">
            <v>M11</v>
          </cell>
          <cell r="C328" t="str">
            <v>Location_Mototolo concentrator°</v>
          </cell>
          <cell r="D328">
            <v>2024</v>
          </cell>
          <cell r="E328" t="str">
            <v>Annual</v>
          </cell>
          <cell r="F328" t="str">
            <v>TRIFR (Total TRIFR)</v>
          </cell>
          <cell r="G328" t="str">
            <v>(excludes Amandelbult Serviœs, Mogalakwena Services, Process Division  Services, Western Limb Distribution Centre and Eastern Limb Support)</v>
          </cell>
          <cell r="H328" t="str">
            <v>PERCENT</v>
          </cell>
          <cell r="I328" t="str">
            <v>Percentage - percentage - (Percentage)</v>
          </cell>
          <cell r="J328" t="str">
            <v>Location</v>
          </cell>
          <cell r="K328" t="str">
            <v>Mototolo concentrator°</v>
          </cell>
          <cell r="L328" t="str">
            <v>KIM KING</v>
          </cell>
          <cell r="M328" t="str">
            <v>FRANS MARAIS</v>
          </cell>
          <cell r="N328">
            <v>45675</v>
          </cell>
          <cell r="O328">
            <v>45902</v>
          </cell>
          <cell r="P328" t="str">
            <v>Not started</v>
          </cell>
          <cell r="Q328" t="str">
            <v>{}</v>
          </cell>
          <cell r="R328" t="str">
            <v>Safety</v>
          </cell>
          <cell r="S328"/>
          <cell r="T328"/>
          <cell r="U328"/>
          <cell r="V328"/>
          <cell r="W328" t="str">
            <v>Fatal Injury Frequency Rate</v>
          </cell>
          <cell r="X328" t="str">
            <v>{"PGM":["Manual"]}</v>
          </cell>
          <cell r="Y328" t="str">
            <v>CONNECTED</v>
          </cell>
          <cell r="Z328" t="str">
            <v>Data Collection (PGM) (2024)</v>
          </cell>
          <cell r="AA328" t="str">
            <v>Fatal Injury Frequency Rate (Manual Capture)</v>
          </cell>
        </row>
        <row r="329">
          <cell r="A329" t="str">
            <v>M11Location_Mototolo Mine’</v>
          </cell>
          <cell r="B329" t="str">
            <v>M11</v>
          </cell>
          <cell r="C329" t="str">
            <v>Location_Mototolo Mine’</v>
          </cell>
          <cell r="D329">
            <v>2024</v>
          </cell>
          <cell r="E329" t="str">
            <v>Annual</v>
          </cell>
          <cell r="F329" t="str">
            <v>TRIFR (Total TRIFR)</v>
          </cell>
          <cell r="G329" t="str">
            <v>(excludes Amandelbult Serviœs, Mogalakwena Services, Process Division  Services, Western Limb Distribution Centre and Eastern Limb Support)</v>
          </cell>
          <cell r="H329" t="str">
            <v>PERCENT</v>
          </cell>
          <cell r="I329" t="str">
            <v>Percentage - percentage - (Percentage)</v>
          </cell>
          <cell r="J329" t="str">
            <v>Location</v>
          </cell>
          <cell r="K329" t="str">
            <v>Mototolo Mine’</v>
          </cell>
          <cell r="L329" t="str">
            <v>KIM KING</v>
          </cell>
          <cell r="M329" t="str">
            <v>FRANS MARAIS</v>
          </cell>
          <cell r="N329">
            <v>45675</v>
          </cell>
          <cell r="O329">
            <v>45902</v>
          </cell>
          <cell r="P329" t="str">
            <v>Not started</v>
          </cell>
          <cell r="Q329" t="str">
            <v>{}</v>
          </cell>
          <cell r="R329" t="str">
            <v>Safety</v>
          </cell>
          <cell r="S329"/>
          <cell r="T329"/>
          <cell r="U329"/>
          <cell r="V329"/>
          <cell r="W329" t="str">
            <v>Fatal Injury Frequency Rate</v>
          </cell>
          <cell r="X329" t="str">
            <v>{"PGM":["Manual"]}</v>
          </cell>
          <cell r="Y329" t="str">
            <v>CONNECTED</v>
          </cell>
          <cell r="Z329" t="str">
            <v>Data Collection (PGM) (2024)</v>
          </cell>
          <cell r="AA329" t="str">
            <v>Fatal Injury Frequency Rate (Manual Capture)</v>
          </cell>
        </row>
        <row r="330">
          <cell r="A330" t="str">
            <v>M9Location_Dishaba mine</v>
          </cell>
          <cell r="B330" t="str">
            <v>M9</v>
          </cell>
          <cell r="C330" t="str">
            <v>Location_Dishaba mine</v>
          </cell>
          <cell r="D330">
            <v>2024</v>
          </cell>
          <cell r="E330" t="str">
            <v>Annual</v>
          </cell>
          <cell r="F330" t="str">
            <v>LTIFR (Total LTIFR) -(excludes Amandelbult Serviœs, Mogalakwena Services, Process DivisionServices, Western Limb Distribution Centre and Eastern Limb Support)</v>
          </cell>
          <cell r="G330" t="str">
            <v>(excludes Amandelbult Serviœs, Mogalakwena Services, Process Division Services, Western Limb Distribution Centre and Eastern Limb Support)</v>
          </cell>
          <cell r="H330" t="str">
            <v>PERCENT</v>
          </cell>
          <cell r="I330" t="str">
            <v>Percentage - percentage - (Percentage)</v>
          </cell>
          <cell r="J330" t="str">
            <v>Location</v>
          </cell>
          <cell r="K330" t="str">
            <v>Dishaba mine</v>
          </cell>
          <cell r="L330" t="str">
            <v>KIM KING</v>
          </cell>
          <cell r="M330" t="str">
            <v>FRANS MARAIS</v>
          </cell>
          <cell r="N330">
            <v>45675</v>
          </cell>
          <cell r="O330">
            <v>45902</v>
          </cell>
          <cell r="P330" t="str">
            <v>Not started</v>
          </cell>
          <cell r="Q330" t="str">
            <v>{}</v>
          </cell>
          <cell r="R330" t="str">
            <v>Safety</v>
          </cell>
          <cell r="S330"/>
          <cell r="T330"/>
          <cell r="U330"/>
          <cell r="V330"/>
          <cell r="W330" t="str">
            <v>Fatal Injury Frequency Rate</v>
          </cell>
          <cell r="X330" t="str">
            <v>{"PGM":["Manual"]}</v>
          </cell>
          <cell r="Y330" t="str">
            <v>CONNECTED</v>
          </cell>
          <cell r="Z330" t="str">
            <v>Data Collection (PGM) (2024)</v>
          </cell>
          <cell r="AA330" t="str">
            <v>Fatal Injury Frequency Rate (Manual Capture)</v>
          </cell>
        </row>
        <row r="331">
          <cell r="A331" t="str">
            <v>M9Location_Unki Mine</v>
          </cell>
          <cell r="B331" t="str">
            <v>M9</v>
          </cell>
          <cell r="C331" t="str">
            <v>Location_Unki Mine</v>
          </cell>
          <cell r="D331">
            <v>2024</v>
          </cell>
          <cell r="E331" t="str">
            <v>Annual</v>
          </cell>
          <cell r="F331" t="str">
            <v>LTIFR (Total LTIFR) -(excludes Amandelbult Serviœs, Mogalakwena Services, Process DivisionServices, Western Limb Distribution Centre and Eastern Limb Support)</v>
          </cell>
          <cell r="G331" t="str">
            <v>(excludes Amandelbult Serviœs, Mogalakwena Services, Process Division Services, Western Limb Distribution Centre and Eastern Limb Support)</v>
          </cell>
          <cell r="H331" t="str">
            <v>PERCENT</v>
          </cell>
          <cell r="I331" t="str">
            <v>Percentage - percentage - (Percentage)</v>
          </cell>
          <cell r="J331" t="str">
            <v>Location</v>
          </cell>
          <cell r="K331" t="str">
            <v>Unki Mine</v>
          </cell>
          <cell r="L331" t="str">
            <v>KIM KING</v>
          </cell>
          <cell r="M331" t="str">
            <v>FRANS MARAIS</v>
          </cell>
          <cell r="N331">
            <v>45675</v>
          </cell>
          <cell r="O331">
            <v>45902</v>
          </cell>
          <cell r="P331" t="str">
            <v>Not started</v>
          </cell>
          <cell r="Q331" t="str">
            <v>{}</v>
          </cell>
          <cell r="R331" t="str">
            <v>Safety</v>
          </cell>
          <cell r="S331"/>
          <cell r="T331"/>
          <cell r="U331"/>
          <cell r="V331"/>
          <cell r="W331" t="str">
            <v>Fatal Injury Frequency Rate</v>
          </cell>
          <cell r="X331" t="str">
            <v>{"PGM":["Manual"]}</v>
          </cell>
          <cell r="Y331" t="str">
            <v>CONNECTED</v>
          </cell>
          <cell r="Z331" t="str">
            <v>Data Collection (PGM) (2024)</v>
          </cell>
          <cell r="AA331" t="str">
            <v>Fatal Injury Frequency Rate (Manual Capture)</v>
          </cell>
        </row>
        <row r="332">
          <cell r="A332" t="str">
            <v>M15BU_Anglo American Platinum Managed Operations</v>
          </cell>
          <cell r="B332" t="str">
            <v>M15</v>
          </cell>
          <cell r="C332" t="str">
            <v>BU_Anglo American Platinum Managed Operations</v>
          </cell>
          <cell r="D332">
            <v>2024</v>
          </cell>
          <cell r="E332" t="str">
            <v>Annual</v>
          </cell>
          <cell r="F332" t="str">
            <v>Lost time injury frequency rate (LTIFR) Total Workers</v>
          </cell>
          <cell r="G332"/>
          <cell r="H332" t="str">
            <v>PERCENT</v>
          </cell>
          <cell r="I332" t="str">
            <v>Percentage - percentage - (Percentage)</v>
          </cell>
          <cell r="J332" t="str">
            <v>BU</v>
          </cell>
          <cell r="K332" t="str">
            <v>Anglo American Platinum Managed Operations</v>
          </cell>
          <cell r="L332" t="str">
            <v>KIM KING</v>
          </cell>
          <cell r="M332" t="str">
            <v>FRANS MARAIS</v>
          </cell>
          <cell r="N332">
            <v>45675</v>
          </cell>
          <cell r="O332">
            <v>45902</v>
          </cell>
          <cell r="P332" t="str">
            <v>Not started</v>
          </cell>
          <cell r="Q332" t="str">
            <v>{"gri":["403-9-a-ii_2018.2"]}</v>
          </cell>
          <cell r="R332" t="str">
            <v>Safety</v>
          </cell>
          <cell r="S332"/>
          <cell r="T332"/>
          <cell r="U332"/>
          <cell r="V332"/>
          <cell r="W332" t="str">
            <v>Fatal Injury Frequency Rate</v>
          </cell>
          <cell r="X332" t="str">
            <v>{"PGM":["OnT Connected"]}</v>
          </cell>
          <cell r="Y332" t="str">
            <v>CONNECTED</v>
          </cell>
          <cell r="Z332" t="str">
            <v>Data Collection (PGM) (2024)</v>
          </cell>
          <cell r="AA332" t="str">
            <v>Fatal Injury Frequency Rate (Connected Metrics)</v>
          </cell>
        </row>
        <row r="333">
          <cell r="A333" t="str">
            <v>M9Location_Rustenburg Base Metal Refiners</v>
          </cell>
          <cell r="B333" t="str">
            <v>M9</v>
          </cell>
          <cell r="C333" t="str">
            <v>Location_Rustenburg Base Metal Refiners</v>
          </cell>
          <cell r="D333">
            <v>2024</v>
          </cell>
          <cell r="E333" t="str">
            <v>Annual</v>
          </cell>
          <cell r="F333" t="str">
            <v>LTIFR (Total LTIFR) -(excludes Amandelbult Serviœs, Mogalakwena Services, Process DivisionServices, Western Limb Distribution Centre and Eastern Limb Support)</v>
          </cell>
          <cell r="G333" t="str">
            <v>(excludes Amandelbult Serviœs, Mogalakwena Services, Process Division Services, Western Limb Distribution Centre and Eastern Limb Support)</v>
          </cell>
          <cell r="H333" t="str">
            <v>PERCENT</v>
          </cell>
          <cell r="I333" t="str">
            <v>Percentage - percentage - (Percentage)</v>
          </cell>
          <cell r="J333" t="str">
            <v>Location</v>
          </cell>
          <cell r="K333" t="str">
            <v>Rustenburg Base Metal Refiners</v>
          </cell>
          <cell r="L333" t="str">
            <v>KIM KING</v>
          </cell>
          <cell r="M333" t="str">
            <v>FRANS MARAIS</v>
          </cell>
          <cell r="N333">
            <v>45675</v>
          </cell>
          <cell r="O333">
            <v>45902</v>
          </cell>
          <cell r="P333" t="str">
            <v>Not started</v>
          </cell>
          <cell r="Q333" t="str">
            <v>{}</v>
          </cell>
          <cell r="R333" t="str">
            <v>Safety</v>
          </cell>
          <cell r="S333"/>
          <cell r="T333"/>
          <cell r="U333"/>
          <cell r="V333"/>
          <cell r="W333" t="str">
            <v>Fatal Injury Frequency Rate</v>
          </cell>
          <cell r="X333" t="str">
            <v>{"PGM":["Manual"]}</v>
          </cell>
          <cell r="Y333" t="str">
            <v>CONNECTED</v>
          </cell>
          <cell r="Z333" t="str">
            <v>Data Collection (PGM) (2024)</v>
          </cell>
          <cell r="AA333" t="str">
            <v>Fatal Injury Frequency Rate (Manual Capture)</v>
          </cell>
        </row>
        <row r="334">
          <cell r="A334" t="str">
            <v>M11Location_Unki concentrator</v>
          </cell>
          <cell r="B334" t="str">
            <v>M11</v>
          </cell>
          <cell r="C334" t="str">
            <v>Location_Unki concentrator</v>
          </cell>
          <cell r="D334">
            <v>2024</v>
          </cell>
          <cell r="E334" t="str">
            <v>Annual</v>
          </cell>
          <cell r="F334" t="str">
            <v>TRIFR (Total TRIFR)</v>
          </cell>
          <cell r="G334" t="str">
            <v>(excludes Amandelbult Serviœs, Mogalakwena Services, Process Division  Services, Western Limb Distribution Centre and Eastern Limb Support)</v>
          </cell>
          <cell r="H334" t="str">
            <v>PERCENT</v>
          </cell>
          <cell r="I334" t="str">
            <v>Percentage - percentage - (Percentage)</v>
          </cell>
          <cell r="J334" t="str">
            <v>Location</v>
          </cell>
          <cell r="K334" t="str">
            <v>Unki concentrator</v>
          </cell>
          <cell r="L334" t="str">
            <v>KIM KING</v>
          </cell>
          <cell r="M334" t="str">
            <v>FRANS MARAIS</v>
          </cell>
          <cell r="N334">
            <v>45675</v>
          </cell>
          <cell r="O334">
            <v>45902</v>
          </cell>
          <cell r="P334" t="str">
            <v>Not started</v>
          </cell>
          <cell r="Q334" t="str">
            <v>{}</v>
          </cell>
          <cell r="R334" t="str">
            <v>Safety</v>
          </cell>
          <cell r="S334"/>
          <cell r="T334"/>
          <cell r="U334"/>
          <cell r="V334"/>
          <cell r="W334" t="str">
            <v>Fatal Injury Frequency Rate</v>
          </cell>
          <cell r="X334" t="str">
            <v>{"PGM":["Manual"]}</v>
          </cell>
          <cell r="Y334" t="str">
            <v>CONNECTED</v>
          </cell>
          <cell r="Z334" t="str">
            <v>Data Collection (PGM) (2024)</v>
          </cell>
          <cell r="AA334" t="str">
            <v>Fatal Injury Frequency Rate (Manual Capture)</v>
          </cell>
        </row>
        <row r="335">
          <cell r="A335" t="str">
            <v>M11Location_Polokwane smelter</v>
          </cell>
          <cell r="B335" t="str">
            <v>M11</v>
          </cell>
          <cell r="C335" t="str">
            <v>Location_Polokwane smelter</v>
          </cell>
          <cell r="D335">
            <v>2024</v>
          </cell>
          <cell r="E335" t="str">
            <v>Annual</v>
          </cell>
          <cell r="F335" t="str">
            <v>TRIFR (Total TRIFR)</v>
          </cell>
          <cell r="G335" t="str">
            <v>(excludes Amandelbult Serviœs, Mogalakwena Services, Process Division  Services, Western Limb Distribution Centre and Eastern Limb Support)</v>
          </cell>
          <cell r="H335" t="str">
            <v>PERCENT</v>
          </cell>
          <cell r="I335" t="str">
            <v>Percentage - percentage - (Percentage)</v>
          </cell>
          <cell r="J335" t="str">
            <v>Location</v>
          </cell>
          <cell r="K335" t="str">
            <v>Polokwane smelter</v>
          </cell>
          <cell r="L335" t="str">
            <v>KIM KING</v>
          </cell>
          <cell r="M335" t="str">
            <v>FRANS MARAIS</v>
          </cell>
          <cell r="N335">
            <v>45675</v>
          </cell>
          <cell r="O335">
            <v>45902</v>
          </cell>
          <cell r="P335" t="str">
            <v>Not started</v>
          </cell>
          <cell r="Q335" t="str">
            <v>{}</v>
          </cell>
          <cell r="R335" t="str">
            <v>Safety</v>
          </cell>
          <cell r="S335"/>
          <cell r="T335"/>
          <cell r="U335"/>
          <cell r="V335"/>
          <cell r="W335" t="str">
            <v>Fatal Injury Frequency Rate</v>
          </cell>
          <cell r="X335" t="str">
            <v>{"PGM":["Manual"]}</v>
          </cell>
          <cell r="Y335" t="str">
            <v>CONNECTED</v>
          </cell>
          <cell r="Z335" t="str">
            <v>Data Collection (PGM) (2024)</v>
          </cell>
          <cell r="AA335" t="str">
            <v>Fatal Injury Frequency Rate (Manual Capture)</v>
          </cell>
        </row>
        <row r="336">
          <cell r="A336" t="str">
            <v>M18BU_Anglo American Platinum Managed Operations</v>
          </cell>
          <cell r="B336" t="str">
            <v>M18</v>
          </cell>
          <cell r="C336" t="str">
            <v>BU_Anglo American Platinum Managed Operations</v>
          </cell>
          <cell r="D336">
            <v>2024</v>
          </cell>
          <cell r="E336" t="str">
            <v>Annual</v>
          </cell>
          <cell r="F336" t="str">
            <v>Total Recordable Injury Frequency Rate (TRIFR) Total Workers</v>
          </cell>
          <cell r="G336"/>
          <cell r="H336" t="str">
            <v>PERCENT</v>
          </cell>
          <cell r="I336" t="str">
            <v>Percentage - percentage - (Percentage)</v>
          </cell>
          <cell r="J336" t="str">
            <v>BU</v>
          </cell>
          <cell r="K336" t="str">
            <v>Anglo American Platinum Managed Operations</v>
          </cell>
          <cell r="L336" t="str">
            <v>KIM KING</v>
          </cell>
          <cell r="M336" t="str">
            <v>FRANS MARAIS</v>
          </cell>
          <cell r="N336">
            <v>45675</v>
          </cell>
          <cell r="O336">
            <v>45902</v>
          </cell>
          <cell r="P336" t="str">
            <v>Not started</v>
          </cell>
          <cell r="Q336" t="str">
            <v>{"gri":["403-9-a-iii_2018.2"]}</v>
          </cell>
          <cell r="R336" t="str">
            <v>Safety</v>
          </cell>
          <cell r="S336"/>
          <cell r="T336"/>
          <cell r="U336"/>
          <cell r="V336"/>
          <cell r="W336" t="str">
            <v>Fatal Injury Frequency Rate</v>
          </cell>
          <cell r="X336" t="str">
            <v>{"PGM":["OnT Connected"]}</v>
          </cell>
          <cell r="Y336" t="str">
            <v>CONNECTED</v>
          </cell>
          <cell r="Z336" t="str">
            <v>Data Collection (PGM) (2024)</v>
          </cell>
          <cell r="AA336" t="str">
            <v>Fatal Injury Frequency Rate (Connected Metrics)</v>
          </cell>
        </row>
        <row r="337">
          <cell r="A337" t="str">
            <v>M13BU_Anglo American Platinum Managed Operations</v>
          </cell>
          <cell r="B337" t="str">
            <v>M13</v>
          </cell>
          <cell r="C337" t="str">
            <v>BU_Anglo American Platinum Managed Operations</v>
          </cell>
          <cell r="D337">
            <v>2024</v>
          </cell>
          <cell r="E337" t="str">
            <v>Annual</v>
          </cell>
          <cell r="F337" t="str">
            <v>Lost time injury frequency rate (LTIFR) Contractors</v>
          </cell>
          <cell r="G337"/>
          <cell r="H337" t="str">
            <v>PERCENT</v>
          </cell>
          <cell r="I337" t="str">
            <v>Percentage - percentage - (Percentage)</v>
          </cell>
          <cell r="J337" t="str">
            <v>BU</v>
          </cell>
          <cell r="K337" t="str">
            <v>Anglo American Platinum Managed Operations</v>
          </cell>
          <cell r="L337" t="str">
            <v>KIM KING</v>
          </cell>
          <cell r="M337" t="str">
            <v>FRANS MARAIS</v>
          </cell>
          <cell r="N337">
            <v>45675</v>
          </cell>
          <cell r="O337">
            <v>45902</v>
          </cell>
          <cell r="P337" t="str">
            <v>Not started</v>
          </cell>
          <cell r="Q337" t="str">
            <v>{"gri":["403-9-a-ii_2018.2"]}</v>
          </cell>
          <cell r="R337" t="str">
            <v>Safety</v>
          </cell>
          <cell r="S337"/>
          <cell r="T337"/>
          <cell r="U337"/>
          <cell r="V337"/>
          <cell r="W337" t="str">
            <v>Fatal Injury Frequency Rate</v>
          </cell>
          <cell r="X337" t="str">
            <v>{"PGM":["OnT Connected"]}</v>
          </cell>
          <cell r="Y337" t="str">
            <v>CONNECTED</v>
          </cell>
          <cell r="Z337" t="str">
            <v>Data Collection (PGM) (2024)</v>
          </cell>
          <cell r="AA337" t="str">
            <v>Fatal Injury Frequency Rate (Connected Metrics)</v>
          </cell>
        </row>
        <row r="338">
          <cell r="A338" t="str">
            <v>M9Location_Mogalakwena Mine°</v>
          </cell>
          <cell r="B338" t="str">
            <v>M9</v>
          </cell>
          <cell r="C338" t="str">
            <v>Location_Mogalakwena Mine°</v>
          </cell>
          <cell r="D338">
            <v>2024</v>
          </cell>
          <cell r="E338" t="str">
            <v>Annual</v>
          </cell>
          <cell r="F338" t="str">
            <v>LTIFR (Total LTIFR) -(excludes Amandelbult Serviœs, Mogalakwena Services, Process DivisionServices, Western Limb Distribution Centre and Eastern Limb Support)</v>
          </cell>
          <cell r="G338" t="str">
            <v>(excludes Amandelbult Serviœs, Mogalakwena Services, Process Division Services, Western Limb Distribution Centre and Eastern Limb Support)</v>
          </cell>
          <cell r="H338" t="str">
            <v>PERCENT</v>
          </cell>
          <cell r="I338" t="str">
            <v>Percentage - percentage - (Percentage)</v>
          </cell>
          <cell r="J338" t="str">
            <v>Location</v>
          </cell>
          <cell r="K338" t="str">
            <v>Mogalakwena Mine°</v>
          </cell>
          <cell r="L338" t="str">
            <v>KIM KING</v>
          </cell>
          <cell r="M338" t="str">
            <v>FRANS MARAIS</v>
          </cell>
          <cell r="N338">
            <v>45675</v>
          </cell>
          <cell r="O338">
            <v>45902</v>
          </cell>
          <cell r="P338" t="str">
            <v>Not started</v>
          </cell>
          <cell r="Q338" t="str">
            <v>{}</v>
          </cell>
          <cell r="R338" t="str">
            <v>Safety</v>
          </cell>
          <cell r="S338"/>
          <cell r="T338"/>
          <cell r="U338"/>
          <cell r="V338"/>
          <cell r="W338" t="str">
            <v>Fatal Injury Frequency Rate</v>
          </cell>
          <cell r="X338" t="str">
            <v>{"PGM":["Manual"]}</v>
          </cell>
          <cell r="Y338" t="str">
            <v>CONNECTED</v>
          </cell>
          <cell r="Z338" t="str">
            <v>Data Collection (PGM) (2024)</v>
          </cell>
          <cell r="AA338" t="str">
            <v>Fatal Injury Frequency Rate (Manual Capture)</v>
          </cell>
        </row>
        <row r="339">
          <cell r="A339" t="str">
            <v>M11Location_Rustenburg Base Metal Refiners</v>
          </cell>
          <cell r="B339" t="str">
            <v>M11</v>
          </cell>
          <cell r="C339" t="str">
            <v>Location_Rustenburg Base Metal Refiners</v>
          </cell>
          <cell r="D339">
            <v>2024</v>
          </cell>
          <cell r="E339" t="str">
            <v>Annual</v>
          </cell>
          <cell r="F339" t="str">
            <v>TRIFR (Total TRIFR)</v>
          </cell>
          <cell r="G339" t="str">
            <v>(excludes Amandelbult Serviœs, Mogalakwena Services, Process Division  Services, Western Limb Distribution Centre and Eastern Limb Support)</v>
          </cell>
          <cell r="H339" t="str">
            <v>PERCENT</v>
          </cell>
          <cell r="I339" t="str">
            <v>Percentage - percentage - (Percentage)</v>
          </cell>
          <cell r="J339" t="str">
            <v>Location</v>
          </cell>
          <cell r="K339" t="str">
            <v>Rustenburg Base Metal Refiners</v>
          </cell>
          <cell r="L339" t="str">
            <v>KIM KING</v>
          </cell>
          <cell r="M339" t="str">
            <v>FRANS MARAIS</v>
          </cell>
          <cell r="N339">
            <v>45675</v>
          </cell>
          <cell r="O339">
            <v>45902</v>
          </cell>
          <cell r="P339" t="str">
            <v>Not started</v>
          </cell>
          <cell r="Q339" t="str">
            <v>{}</v>
          </cell>
          <cell r="R339" t="str">
            <v>Safety</v>
          </cell>
          <cell r="S339"/>
          <cell r="T339"/>
          <cell r="U339"/>
          <cell r="V339"/>
          <cell r="W339" t="str">
            <v>Fatal Injury Frequency Rate</v>
          </cell>
          <cell r="X339" t="str">
            <v>{"PGM":["Manual"]}</v>
          </cell>
          <cell r="Y339" t="str">
            <v>CONNECTED</v>
          </cell>
          <cell r="Z339" t="str">
            <v>Data Collection (PGM) (2024)</v>
          </cell>
          <cell r="AA339" t="str">
            <v>Fatal Injury Frequency Rate (Manual Capture)</v>
          </cell>
        </row>
        <row r="340">
          <cell r="A340" t="str">
            <v>M11Location_Tumela mine</v>
          </cell>
          <cell r="B340" t="str">
            <v>M11</v>
          </cell>
          <cell r="C340" t="str">
            <v>Location_Tumela mine</v>
          </cell>
          <cell r="D340">
            <v>2024</v>
          </cell>
          <cell r="E340" t="str">
            <v>Annual</v>
          </cell>
          <cell r="F340" t="str">
            <v>TRIFR (Total TRIFR)</v>
          </cell>
          <cell r="G340" t="str">
            <v>(excludes Amandelbult Serviœs, Mogalakwena Services, Process Division  Services, Western Limb Distribution Centre and Eastern Limb Support)</v>
          </cell>
          <cell r="H340" t="str">
            <v>PERCENT</v>
          </cell>
          <cell r="I340" t="str">
            <v>Percentage - percentage - (Percentage)</v>
          </cell>
          <cell r="J340" t="str">
            <v>Location</v>
          </cell>
          <cell r="K340" t="str">
            <v>Tumela mine</v>
          </cell>
          <cell r="L340" t="str">
            <v>KIM KING</v>
          </cell>
          <cell r="M340" t="str">
            <v>FRANS MARAIS</v>
          </cell>
          <cell r="N340">
            <v>45675</v>
          </cell>
          <cell r="O340">
            <v>45902</v>
          </cell>
          <cell r="P340" t="str">
            <v>Not started</v>
          </cell>
          <cell r="Q340" t="str">
            <v>{}</v>
          </cell>
          <cell r="R340" t="str">
            <v>Safety</v>
          </cell>
          <cell r="S340"/>
          <cell r="T340"/>
          <cell r="U340"/>
          <cell r="V340"/>
          <cell r="W340" t="str">
            <v>Fatal Injury Frequency Rate</v>
          </cell>
          <cell r="X340" t="str">
            <v>{"PGM":["Manual"]}</v>
          </cell>
          <cell r="Y340" t="str">
            <v>CONNECTED</v>
          </cell>
          <cell r="Z340" t="str">
            <v>Data Collection (PGM) (2024)</v>
          </cell>
          <cell r="AA340" t="str">
            <v>Fatal Injury Frequency Rate (Manual Capture)</v>
          </cell>
        </row>
        <row r="341">
          <cell r="A341" t="str">
            <v>M9Location_Mototolo concentrator°</v>
          </cell>
          <cell r="B341" t="str">
            <v>M9</v>
          </cell>
          <cell r="C341" t="str">
            <v>Location_Mototolo concentrator°</v>
          </cell>
          <cell r="D341">
            <v>2024</v>
          </cell>
          <cell r="E341" t="str">
            <v>Annual</v>
          </cell>
          <cell r="F341" t="str">
            <v>LTIFR (Total LTIFR) -(excludes Amandelbult Serviœs, Mogalakwena Services, Process DivisionServices, Western Limb Distribution Centre and Eastern Limb Support)</v>
          </cell>
          <cell r="G341" t="str">
            <v>(excludes Amandelbult Serviœs, Mogalakwena Services, Process Division Services, Western Limb Distribution Centre and Eastern Limb Support)</v>
          </cell>
          <cell r="H341" t="str">
            <v>PERCENT</v>
          </cell>
          <cell r="I341" t="str">
            <v>Percentage - percentage - (Percentage)</v>
          </cell>
          <cell r="J341" t="str">
            <v>Location</v>
          </cell>
          <cell r="K341" t="str">
            <v>Mototolo concentrator°</v>
          </cell>
          <cell r="L341" t="str">
            <v>KIM KING</v>
          </cell>
          <cell r="M341" t="str">
            <v>FRANS MARAIS</v>
          </cell>
          <cell r="N341">
            <v>45675</v>
          </cell>
          <cell r="O341">
            <v>45902</v>
          </cell>
          <cell r="P341" t="str">
            <v>Not started</v>
          </cell>
          <cell r="Q341" t="str">
            <v>{}</v>
          </cell>
          <cell r="R341" t="str">
            <v>Safety</v>
          </cell>
          <cell r="S341"/>
          <cell r="T341"/>
          <cell r="U341"/>
          <cell r="V341"/>
          <cell r="W341" t="str">
            <v>Fatal Injury Frequency Rate</v>
          </cell>
          <cell r="X341" t="str">
            <v>{"PGM":["Manual"]}</v>
          </cell>
          <cell r="Y341" t="str">
            <v>CONNECTED</v>
          </cell>
          <cell r="Z341" t="str">
            <v>Data Collection (PGM) (2024)</v>
          </cell>
          <cell r="AA341" t="str">
            <v>Fatal Injury Frequency Rate (Manual Capture)</v>
          </cell>
        </row>
        <row r="342">
          <cell r="A342" t="str">
            <v>M9Location_Mogalakwena concentrators</v>
          </cell>
          <cell r="B342" t="str">
            <v>M9</v>
          </cell>
          <cell r="C342" t="str">
            <v>Location_Mogalakwena concentrators</v>
          </cell>
          <cell r="D342">
            <v>2024</v>
          </cell>
          <cell r="E342" t="str">
            <v>Annual</v>
          </cell>
          <cell r="F342" t="str">
            <v>LTIFR (Total LTIFR) -(excludes Amandelbult Serviœs, Mogalakwena Services, Process DivisionServices, Western Limb Distribution Centre and Eastern Limb Support)</v>
          </cell>
          <cell r="G342" t="str">
            <v>(excludes Amandelbult Serviœs, Mogalakwena Services, Process Division Services, Western Limb Distribution Centre and Eastern Limb Support)</v>
          </cell>
          <cell r="H342" t="str">
            <v>PERCENT</v>
          </cell>
          <cell r="I342" t="str">
            <v>Percentage - percentage - (Percentage)</v>
          </cell>
          <cell r="J342" t="str">
            <v>Location</v>
          </cell>
          <cell r="K342" t="str">
            <v>Mogalakwena concentrators</v>
          </cell>
          <cell r="L342" t="str">
            <v>KIM KING</v>
          </cell>
          <cell r="M342" t="str">
            <v>FRANS MARAIS</v>
          </cell>
          <cell r="N342">
            <v>45675</v>
          </cell>
          <cell r="O342">
            <v>45902</v>
          </cell>
          <cell r="P342" t="str">
            <v>Not started</v>
          </cell>
          <cell r="Q342" t="str">
            <v>{}</v>
          </cell>
          <cell r="R342" t="str">
            <v>Safety</v>
          </cell>
          <cell r="S342"/>
          <cell r="T342"/>
          <cell r="U342"/>
          <cell r="V342"/>
          <cell r="W342" t="str">
            <v>Fatal Injury Frequency Rate</v>
          </cell>
          <cell r="X342" t="str">
            <v>{"PGM":["Manual"]}</v>
          </cell>
          <cell r="Y342" t="str">
            <v>CONNECTED</v>
          </cell>
          <cell r="Z342" t="str">
            <v>Data Collection (PGM) (2024)</v>
          </cell>
          <cell r="AA342" t="str">
            <v>Fatal Injury Frequency Rate (Manual Capture)</v>
          </cell>
        </row>
        <row r="343">
          <cell r="A343" t="str">
            <v>M9Location_Unki concentrator</v>
          </cell>
          <cell r="B343" t="str">
            <v>M9</v>
          </cell>
          <cell r="C343" t="str">
            <v>Location_Unki concentrator</v>
          </cell>
          <cell r="D343">
            <v>2024</v>
          </cell>
          <cell r="E343" t="str">
            <v>Annual</v>
          </cell>
          <cell r="F343" t="str">
            <v>LTIFR (Total LTIFR) -(excludes Amandelbult Serviœs, Mogalakwena Services, Process DivisionServices, Western Limb Distribution Centre and Eastern Limb Support)</v>
          </cell>
          <cell r="G343" t="str">
            <v>(excludes Amandelbult Serviœs, Mogalakwena Services, Process Division Services, Western Limb Distribution Centre and Eastern Limb Support)</v>
          </cell>
          <cell r="H343" t="str">
            <v>PERCENT</v>
          </cell>
          <cell r="I343" t="str">
            <v>Percentage - percentage - (Percentage)</v>
          </cell>
          <cell r="J343" t="str">
            <v>Location</v>
          </cell>
          <cell r="K343" t="str">
            <v>Unki concentrator</v>
          </cell>
          <cell r="L343" t="str">
            <v>KIM KING</v>
          </cell>
          <cell r="M343" t="str">
            <v>FRANS MARAIS</v>
          </cell>
          <cell r="N343">
            <v>45675</v>
          </cell>
          <cell r="O343">
            <v>45902</v>
          </cell>
          <cell r="P343" t="str">
            <v>Not started</v>
          </cell>
          <cell r="Q343" t="str">
            <v>{}</v>
          </cell>
          <cell r="R343" t="str">
            <v>Safety</v>
          </cell>
          <cell r="S343"/>
          <cell r="T343"/>
          <cell r="U343"/>
          <cell r="V343"/>
          <cell r="W343" t="str">
            <v>Fatal Injury Frequency Rate</v>
          </cell>
          <cell r="X343" t="str">
            <v>{"PGM":["Manual"]}</v>
          </cell>
          <cell r="Y343" t="str">
            <v>CONNECTED</v>
          </cell>
          <cell r="Z343" t="str">
            <v>Data Collection (PGM) (2024)</v>
          </cell>
          <cell r="AA343" t="str">
            <v>Fatal Injury Frequency Rate (Manual Capture)</v>
          </cell>
        </row>
        <row r="344">
          <cell r="A344" t="str">
            <v>M9Location_Unki smelted</v>
          </cell>
          <cell r="B344" t="str">
            <v>M9</v>
          </cell>
          <cell r="C344" t="str">
            <v>Location_Unki smelted</v>
          </cell>
          <cell r="D344">
            <v>2024</v>
          </cell>
          <cell r="E344" t="str">
            <v>Annual</v>
          </cell>
          <cell r="F344" t="str">
            <v>LTIFR (Total LTIFR) -(excludes Amandelbult Serviœs, Mogalakwena Services, Process DivisionServices, Western Limb Distribution Centre and Eastern Limb Support)</v>
          </cell>
          <cell r="G344" t="str">
            <v>(excludes Amandelbult Serviœs, Mogalakwena Services, Process Division Services, Western Limb Distribution Centre and Eastern Limb Support)</v>
          </cell>
          <cell r="H344" t="str">
            <v>PERCENT</v>
          </cell>
          <cell r="I344" t="str">
            <v>Percentage - percentage - (Percentage)</v>
          </cell>
          <cell r="J344" t="str">
            <v>Location</v>
          </cell>
          <cell r="K344" t="str">
            <v>Unki smelted</v>
          </cell>
          <cell r="L344" t="str">
            <v>KIM KING</v>
          </cell>
          <cell r="M344" t="str">
            <v>FRANS MARAIS</v>
          </cell>
          <cell r="N344">
            <v>45675</v>
          </cell>
          <cell r="O344">
            <v>45902</v>
          </cell>
          <cell r="P344" t="str">
            <v>Not started</v>
          </cell>
          <cell r="Q344" t="str">
            <v>{}</v>
          </cell>
          <cell r="R344" t="str">
            <v>Safety</v>
          </cell>
          <cell r="S344"/>
          <cell r="T344"/>
          <cell r="U344"/>
          <cell r="V344"/>
          <cell r="W344" t="str">
            <v>Fatal Injury Frequency Rate</v>
          </cell>
          <cell r="X344" t="str">
            <v>{"PGM":["Manual"]}</v>
          </cell>
          <cell r="Y344" t="str">
            <v>CONNECTED</v>
          </cell>
          <cell r="Z344" t="str">
            <v>Data Collection (PGM) (2024)</v>
          </cell>
          <cell r="AA344" t="str">
            <v>Fatal Injury Frequency Rate (Manual Capture)</v>
          </cell>
        </row>
        <row r="345">
          <cell r="A345" t="str">
            <v>M19BU_Anglo American Platinum Managed Operations</v>
          </cell>
          <cell r="B345" t="str">
            <v>M19</v>
          </cell>
          <cell r="C345" t="str">
            <v>BU_Anglo American Platinum Managed Operations</v>
          </cell>
          <cell r="D345">
            <v>2024</v>
          </cell>
          <cell r="E345" t="str">
            <v>Annual</v>
          </cell>
          <cell r="F345" t="str">
            <v>Fatal-injury frequency rate (FIFR)</v>
          </cell>
          <cell r="G345"/>
          <cell r="H345" t="str">
            <v>PERCENT</v>
          </cell>
          <cell r="I345" t="str">
            <v>Percentage - percentage - (Percentage)</v>
          </cell>
          <cell r="J345" t="str">
            <v>BU</v>
          </cell>
          <cell r="K345" t="str">
            <v>Anglo American Platinum Managed Operations</v>
          </cell>
          <cell r="L345" t="str">
            <v>KIM KING</v>
          </cell>
          <cell r="M345" t="str">
            <v>FRANS MARAIS</v>
          </cell>
          <cell r="N345">
            <v>45675</v>
          </cell>
          <cell r="O345">
            <v>45902</v>
          </cell>
          <cell r="P345" t="str">
            <v>Not started</v>
          </cell>
          <cell r="Q345" t="str">
            <v>{"gri":["403-9-a-iii_2018.2"]}</v>
          </cell>
          <cell r="R345" t="str">
            <v>Safety</v>
          </cell>
          <cell r="S345"/>
          <cell r="T345"/>
          <cell r="U345"/>
          <cell r="V345"/>
          <cell r="W345" t="str">
            <v>Fatal Injury Frequency Rate</v>
          </cell>
          <cell r="X345" t="str">
            <v>{"PGM":["OnT Connected"]}</v>
          </cell>
          <cell r="Y345" t="str">
            <v>CONNECTED</v>
          </cell>
          <cell r="Z345" t="str">
            <v>Data Collection (PGM) (2024)</v>
          </cell>
          <cell r="AA345" t="str">
            <v>Fatal Injury Frequency Rate (Connected Metrics)</v>
          </cell>
        </row>
        <row r="346">
          <cell r="A346" t="str">
            <v>M14BU_Anglo American Platinum Managed Operations</v>
          </cell>
          <cell r="B346" t="str">
            <v>M14</v>
          </cell>
          <cell r="C346" t="str">
            <v>BU_Anglo American Platinum Managed Operations</v>
          </cell>
          <cell r="D346">
            <v>2024</v>
          </cell>
          <cell r="E346" t="str">
            <v>Annual</v>
          </cell>
          <cell r="F346" t="str">
            <v>Lost time injury frequency rate (LTIFR) Employees</v>
          </cell>
          <cell r="G346"/>
          <cell r="H346" t="str">
            <v>PERCENT</v>
          </cell>
          <cell r="I346" t="str">
            <v>Percentage - percentage - (Percentage)</v>
          </cell>
          <cell r="J346" t="str">
            <v>BU</v>
          </cell>
          <cell r="K346" t="str">
            <v>Anglo American Platinum Managed Operations</v>
          </cell>
          <cell r="L346" t="str">
            <v>FRANS MARAIS</v>
          </cell>
          <cell r="M346" t="str">
            <v>FRANS MARAIS</v>
          </cell>
          <cell r="N346">
            <v>45675</v>
          </cell>
          <cell r="O346">
            <v>45902</v>
          </cell>
          <cell r="P346" t="str">
            <v>Not started</v>
          </cell>
          <cell r="Q346" t="str">
            <v>{"gri":["403-9-a-ii_2018.2"]}</v>
          </cell>
          <cell r="R346" t="str">
            <v>Safety</v>
          </cell>
          <cell r="S346"/>
          <cell r="T346"/>
          <cell r="U346"/>
          <cell r="V346"/>
          <cell r="W346" t="str">
            <v>Fatal Injury Frequency Rate</v>
          </cell>
          <cell r="X346" t="str">
            <v>{"PGM":["OnT Connected"]}</v>
          </cell>
          <cell r="Y346" t="str">
            <v>CONNECTED</v>
          </cell>
          <cell r="Z346" t="str">
            <v>Data Collection (PGM) (2024)</v>
          </cell>
          <cell r="AA346" t="str">
            <v>Fatal Injury Frequency Rate (Connected Metrics)</v>
          </cell>
        </row>
        <row r="347">
          <cell r="A347" t="str">
            <v>M11Location_Waterval smelter</v>
          </cell>
          <cell r="B347" t="str">
            <v>M11</v>
          </cell>
          <cell r="C347" t="str">
            <v>Location_Waterval smelter</v>
          </cell>
          <cell r="D347">
            <v>2024</v>
          </cell>
          <cell r="E347" t="str">
            <v>Annual</v>
          </cell>
          <cell r="F347" t="str">
            <v>TRIFR (Total TRIFR)</v>
          </cell>
          <cell r="G347" t="str">
            <v>(excludes Amandelbult Serviœs, Mogalakwena Services, Process Division  Services, Western Limb Distribution Centre and Eastern Limb Support)</v>
          </cell>
          <cell r="H347" t="str">
            <v>PERCENT</v>
          </cell>
          <cell r="I347" t="str">
            <v>Percentage - percentage - (Percentage)</v>
          </cell>
          <cell r="J347" t="str">
            <v>Location</v>
          </cell>
          <cell r="K347" t="str">
            <v>Waterval smelter</v>
          </cell>
          <cell r="L347" t="str">
            <v>KIM KING</v>
          </cell>
          <cell r="M347" t="str">
            <v>FRANS MARAIS</v>
          </cell>
          <cell r="N347">
            <v>45675</v>
          </cell>
          <cell r="O347">
            <v>45902</v>
          </cell>
          <cell r="P347" t="str">
            <v>Not started</v>
          </cell>
          <cell r="Q347" t="str">
            <v>{}</v>
          </cell>
          <cell r="R347" t="str">
            <v>Safety</v>
          </cell>
          <cell r="S347"/>
          <cell r="T347"/>
          <cell r="U347"/>
          <cell r="V347"/>
          <cell r="W347" t="str">
            <v>Fatal Injury Frequency Rate</v>
          </cell>
          <cell r="X347" t="str">
            <v>{"PGM":["Manual"]}</v>
          </cell>
          <cell r="Y347" t="str">
            <v>CONNECTED</v>
          </cell>
          <cell r="Z347" t="str">
            <v>Data Collection (PGM) (2024)</v>
          </cell>
          <cell r="AA347" t="str">
            <v>Fatal Injury Frequency Rate (Manual Capture)</v>
          </cell>
        </row>
        <row r="348">
          <cell r="A348" t="str">
            <v>M9Location_Greenfield projects"</v>
          </cell>
          <cell r="B348" t="str">
            <v>M9</v>
          </cell>
          <cell r="C348" t="str">
            <v>Location_Greenfield projects"</v>
          </cell>
          <cell r="D348">
            <v>2024</v>
          </cell>
          <cell r="E348" t="str">
            <v>Annual</v>
          </cell>
          <cell r="F348" t="str">
            <v>LTIFR (Total LTIFR) -(excludes Amandelbult Serviœs, Mogalakwena Services, Process DivisionServices, Western Limb Distribution Centre and Eastern Limb Support)</v>
          </cell>
          <cell r="G348" t="str">
            <v>(excludes Amandelbult Serviœs, Mogalakwena Services, Process Division Services, Western Limb Distribution Centre and Eastern Limb Support)</v>
          </cell>
          <cell r="H348" t="str">
            <v>PERCENT</v>
          </cell>
          <cell r="I348" t="str">
            <v>Percentage - percentage - (Percentage)</v>
          </cell>
          <cell r="J348" t="str">
            <v>Location</v>
          </cell>
          <cell r="K348" t="str">
            <v>Greenfield projects"</v>
          </cell>
          <cell r="L348" t="str">
            <v>KIM KING</v>
          </cell>
          <cell r="M348" t="str">
            <v>FRANS MARAIS</v>
          </cell>
          <cell r="N348">
            <v>45675</v>
          </cell>
          <cell r="O348">
            <v>45902</v>
          </cell>
          <cell r="P348" t="str">
            <v>Not started</v>
          </cell>
          <cell r="Q348" t="str">
            <v>{}</v>
          </cell>
          <cell r="R348" t="str">
            <v>Safety</v>
          </cell>
          <cell r="S348"/>
          <cell r="T348"/>
          <cell r="U348"/>
          <cell r="V348"/>
          <cell r="W348" t="str">
            <v>Fatal Injury Frequency Rate</v>
          </cell>
          <cell r="X348" t="str">
            <v>{"PGM":["Manual"]}</v>
          </cell>
          <cell r="Y348" t="str">
            <v>CONNECTED</v>
          </cell>
          <cell r="Z348" t="str">
            <v>Data Collection (PGM) (2024)</v>
          </cell>
          <cell r="AA348" t="str">
            <v>Fatal Injury Frequency Rate (Manual Capture)</v>
          </cell>
        </row>
        <row r="349">
          <cell r="A349" t="str">
            <v>M9Location_ACP</v>
          </cell>
          <cell r="B349" t="str">
            <v>M9</v>
          </cell>
          <cell r="C349" t="str">
            <v>Location_ACP</v>
          </cell>
          <cell r="D349">
            <v>2024</v>
          </cell>
          <cell r="E349" t="str">
            <v>Annual</v>
          </cell>
          <cell r="F349" t="str">
            <v>LTIFR (Total LTIFR) -(excludes Amandelbult Serviœs, Mogalakwena Services, Process DivisionServices, Western Limb Distribution Centre and Eastern Limb Support)</v>
          </cell>
          <cell r="G349" t="str">
            <v>(excludes Amandelbult Serviœs, Mogalakwena Services, Process Division Services, Western Limb Distribution Centre and Eastern Limb Support)</v>
          </cell>
          <cell r="H349" t="str">
            <v>PERCENT</v>
          </cell>
          <cell r="I349" t="str">
            <v>Percentage - percentage - (Percentage)</v>
          </cell>
          <cell r="J349" t="str">
            <v>Location</v>
          </cell>
          <cell r="K349" t="str">
            <v>ACP</v>
          </cell>
          <cell r="L349" t="str">
            <v>KIM KING</v>
          </cell>
          <cell r="M349" t="str">
            <v>FRANS MARAIS</v>
          </cell>
          <cell r="N349">
            <v>45675</v>
          </cell>
          <cell r="O349">
            <v>45902</v>
          </cell>
          <cell r="P349" t="str">
            <v>Not started</v>
          </cell>
          <cell r="Q349" t="str">
            <v>{}</v>
          </cell>
          <cell r="R349" t="str">
            <v>Safety</v>
          </cell>
          <cell r="S349"/>
          <cell r="T349"/>
          <cell r="U349"/>
          <cell r="V349"/>
          <cell r="W349" t="str">
            <v>Fatal Injury Frequency Rate</v>
          </cell>
          <cell r="X349" t="str">
            <v>{"PGM":["Manual"]}</v>
          </cell>
          <cell r="Y349" t="str">
            <v>CONNECTED</v>
          </cell>
          <cell r="Z349" t="str">
            <v>Data Collection (PGM) (2024)</v>
          </cell>
          <cell r="AA349" t="str">
            <v>Fatal Injury Frequency Rate (Manual Capture)</v>
          </cell>
        </row>
        <row r="350">
          <cell r="A350" t="str">
            <v>M9Location_Mortimer smelter</v>
          </cell>
          <cell r="B350" t="str">
            <v>M9</v>
          </cell>
          <cell r="C350" t="str">
            <v>Location_Mortimer smelter</v>
          </cell>
          <cell r="D350">
            <v>2024</v>
          </cell>
          <cell r="E350" t="str">
            <v>Annual</v>
          </cell>
          <cell r="F350" t="str">
            <v>LTIFR (Total LTIFR) -(excludes Amandelbult Serviœs, Mogalakwena Services, Process DivisionServices, Western Limb Distribution Centre and Eastern Limb Support)</v>
          </cell>
          <cell r="G350" t="str">
            <v>(excludes Amandelbult Serviœs, Mogalakwena Services, Process Division Services, Western Limb Distribution Centre and Eastern Limb Support)</v>
          </cell>
          <cell r="H350" t="str">
            <v>PERCENT</v>
          </cell>
          <cell r="I350" t="str">
            <v>Percentage - percentage - (Percentage)</v>
          </cell>
          <cell r="J350" t="str">
            <v>Location</v>
          </cell>
          <cell r="K350" t="str">
            <v>Mortimer smelter</v>
          </cell>
          <cell r="L350" t="str">
            <v>KIM KING</v>
          </cell>
          <cell r="M350" t="str">
            <v>FRANS MARAIS</v>
          </cell>
          <cell r="N350">
            <v>45675</v>
          </cell>
          <cell r="O350">
            <v>45902</v>
          </cell>
          <cell r="P350" t="str">
            <v>Not started</v>
          </cell>
          <cell r="Q350" t="str">
            <v>{}</v>
          </cell>
          <cell r="R350" t="str">
            <v>Safety</v>
          </cell>
          <cell r="S350"/>
          <cell r="T350"/>
          <cell r="U350"/>
          <cell r="V350"/>
          <cell r="W350" t="str">
            <v>Fatal Injury Frequency Rate</v>
          </cell>
          <cell r="X350" t="str">
            <v>{"PGM":["Manual"]}</v>
          </cell>
          <cell r="Y350" t="str">
            <v>CONNECTED</v>
          </cell>
          <cell r="Z350" t="str">
            <v>Data Collection (PGM) (2024)</v>
          </cell>
          <cell r="AA350" t="str">
            <v>Fatal Injury Frequency Rate (Manual Capture)</v>
          </cell>
        </row>
        <row r="351">
          <cell r="A351" t="str">
            <v>M11Location_Amandelbult concentrators*</v>
          </cell>
          <cell r="B351" t="str">
            <v>M11</v>
          </cell>
          <cell r="C351" t="str">
            <v>Location_Amandelbult concentrators*</v>
          </cell>
          <cell r="D351">
            <v>2024</v>
          </cell>
          <cell r="E351" t="str">
            <v>Annual</v>
          </cell>
          <cell r="F351" t="str">
            <v>TRIFR (Total TRIFR)</v>
          </cell>
          <cell r="G351" t="str">
            <v>(excludes Amandelbult Serviœs, Mogalakwena Services, Process Division  Services, Western Limb Distribution Centre and Eastern Limb Support)</v>
          </cell>
          <cell r="H351" t="str">
            <v>PERCENT</v>
          </cell>
          <cell r="I351" t="str">
            <v>Percentage - percentage - (Percentage)</v>
          </cell>
          <cell r="J351" t="str">
            <v>Location</v>
          </cell>
          <cell r="K351" t="str">
            <v>Amandelbult concentrators*</v>
          </cell>
          <cell r="L351" t="str">
            <v>KIM KING</v>
          </cell>
          <cell r="M351" t="str">
            <v>FRANS MARAIS</v>
          </cell>
          <cell r="N351">
            <v>45675</v>
          </cell>
          <cell r="O351">
            <v>45902</v>
          </cell>
          <cell r="P351" t="str">
            <v>Not started</v>
          </cell>
          <cell r="Q351" t="str">
            <v>{}</v>
          </cell>
          <cell r="R351" t="str">
            <v>Safety</v>
          </cell>
          <cell r="S351"/>
          <cell r="T351"/>
          <cell r="U351"/>
          <cell r="V351"/>
          <cell r="W351" t="str">
            <v>Fatal Injury Frequency Rate</v>
          </cell>
          <cell r="X351" t="str">
            <v>{"PGM":["Manual"]}</v>
          </cell>
          <cell r="Y351" t="str">
            <v>CONNECTED</v>
          </cell>
          <cell r="Z351" t="str">
            <v>Data Collection (PGM) (2024)</v>
          </cell>
          <cell r="AA351" t="str">
            <v>Fatal Injury Frequency Rate (Manual Capture)</v>
          </cell>
        </row>
        <row r="352">
          <cell r="A352" t="str">
            <v>M17BU_Anglo American Platinum Managed Operations</v>
          </cell>
          <cell r="B352" t="str">
            <v>M17</v>
          </cell>
          <cell r="C352" t="str">
            <v>BU_Anglo American Platinum Managed Operations</v>
          </cell>
          <cell r="D352">
            <v>2024</v>
          </cell>
          <cell r="E352" t="str">
            <v>Annual</v>
          </cell>
          <cell r="F352" t="str">
            <v>Total Recordable Injury Frequency Rate (TRIFR) Employees</v>
          </cell>
          <cell r="G352"/>
          <cell r="H352" t="str">
            <v>PERCENT</v>
          </cell>
          <cell r="I352" t="str">
            <v>Percentage - percentage - (Percentage)</v>
          </cell>
          <cell r="J352" t="str">
            <v>BU</v>
          </cell>
          <cell r="K352" t="str">
            <v>Anglo American Platinum Managed Operations</v>
          </cell>
          <cell r="L352" t="str">
            <v>KIM KING</v>
          </cell>
          <cell r="M352" t="str">
            <v>FRANS MARAIS</v>
          </cell>
          <cell r="N352">
            <v>45675</v>
          </cell>
          <cell r="O352">
            <v>45902</v>
          </cell>
          <cell r="P352" t="str">
            <v>Not started</v>
          </cell>
          <cell r="Q352" t="str">
            <v>{"gri":["403-9-a-iii_2018.2"]}</v>
          </cell>
          <cell r="R352" t="str">
            <v>Safety</v>
          </cell>
          <cell r="S352"/>
          <cell r="T352"/>
          <cell r="U352"/>
          <cell r="V352"/>
          <cell r="W352" t="str">
            <v>Fatal Injury Frequency Rate</v>
          </cell>
          <cell r="X352" t="str">
            <v>{"PGM":["OnT Connected"]}</v>
          </cell>
          <cell r="Y352" t="str">
            <v>CONNECTED</v>
          </cell>
          <cell r="Z352" t="str">
            <v>Data Collection (PGM) (2024)</v>
          </cell>
          <cell r="AA352" t="str">
            <v>Fatal Injury Frequency Rate (Connected Metrics)</v>
          </cell>
        </row>
        <row r="353">
          <cell r="A353" t="str">
            <v>M9Location_Amandelbult concentrators*</v>
          </cell>
          <cell r="B353" t="str">
            <v>M9</v>
          </cell>
          <cell r="C353" t="str">
            <v>Location_Amandelbult concentrators*</v>
          </cell>
          <cell r="D353">
            <v>2024</v>
          </cell>
          <cell r="E353" t="str">
            <v>Annual</v>
          </cell>
          <cell r="F353" t="str">
            <v>LTIFR (Total LTIFR) -(excludes Amandelbult Serviœs, Mogalakwena Services, Process DivisionServices, Western Limb Distribution Centre and Eastern Limb Support)</v>
          </cell>
          <cell r="G353" t="str">
            <v>(excludes Amandelbult Serviœs, Mogalakwena Services, Process Division Services, Western Limb Distribution Centre and Eastern Limb Support)</v>
          </cell>
          <cell r="H353" t="str">
            <v>PERCENT</v>
          </cell>
          <cell r="I353" t="str">
            <v>Percentage - percentage - (Percentage)</v>
          </cell>
          <cell r="J353" t="str">
            <v>Location</v>
          </cell>
          <cell r="K353" t="str">
            <v>Amandelbult concentrators*</v>
          </cell>
          <cell r="L353" t="str">
            <v>KIM KING</v>
          </cell>
          <cell r="M353" t="str">
            <v>FRANS MARAIS</v>
          </cell>
          <cell r="N353">
            <v>45675</v>
          </cell>
          <cell r="O353">
            <v>45902</v>
          </cell>
          <cell r="P353" t="str">
            <v>Not started</v>
          </cell>
          <cell r="Q353" t="str">
            <v>{}</v>
          </cell>
          <cell r="R353" t="str">
            <v>Safety</v>
          </cell>
          <cell r="S353"/>
          <cell r="T353"/>
          <cell r="U353"/>
          <cell r="V353"/>
          <cell r="W353" t="str">
            <v>Fatal Injury Frequency Rate</v>
          </cell>
          <cell r="X353" t="str">
            <v>{"PGM":["Manual"]}</v>
          </cell>
          <cell r="Y353" t="str">
            <v>CONNECTED</v>
          </cell>
          <cell r="Z353" t="str">
            <v>Data Collection (PGM) (2024)</v>
          </cell>
          <cell r="AA353" t="str">
            <v>Fatal Injury Frequency Rate (Manual Capture)</v>
          </cell>
        </row>
        <row r="354">
          <cell r="A354" t="str">
            <v>M11Location_Unki Mine</v>
          </cell>
          <cell r="B354" t="str">
            <v>M11</v>
          </cell>
          <cell r="C354" t="str">
            <v>Location_Unki Mine</v>
          </cell>
          <cell r="D354">
            <v>2024</v>
          </cell>
          <cell r="E354" t="str">
            <v>Annual</v>
          </cell>
          <cell r="F354" t="str">
            <v>TRIFR (Total TRIFR)</v>
          </cell>
          <cell r="G354" t="str">
            <v>(excludes Amandelbult Serviœs, Mogalakwena Services, Process Division  Services, Western Limb Distribution Centre and Eastern Limb Support)</v>
          </cell>
          <cell r="H354" t="str">
            <v>PERCENT</v>
          </cell>
          <cell r="I354" t="str">
            <v>Percentage - percentage - (Percentage)</v>
          </cell>
          <cell r="J354" t="str">
            <v>Location</v>
          </cell>
          <cell r="K354" t="str">
            <v>Unki Mine</v>
          </cell>
          <cell r="L354" t="str">
            <v>KIM KING</v>
          </cell>
          <cell r="M354" t="str">
            <v>FRANS MARAIS</v>
          </cell>
          <cell r="N354">
            <v>45675</v>
          </cell>
          <cell r="O354">
            <v>45902</v>
          </cell>
          <cell r="P354" t="str">
            <v>Not started</v>
          </cell>
          <cell r="Q354" t="str">
            <v>{}</v>
          </cell>
          <cell r="R354" t="str">
            <v>Safety</v>
          </cell>
          <cell r="S354"/>
          <cell r="T354"/>
          <cell r="U354"/>
          <cell r="V354"/>
          <cell r="W354" t="str">
            <v>Fatal Injury Frequency Rate</v>
          </cell>
          <cell r="X354" t="str">
            <v>{"PGM":["Manual"]}</v>
          </cell>
          <cell r="Y354" t="str">
            <v>CONNECTED</v>
          </cell>
          <cell r="Z354" t="str">
            <v>Data Collection (PGM) (2024)</v>
          </cell>
          <cell r="AA354" t="str">
            <v>Fatal Injury Frequency Rate (Manual Capture)</v>
          </cell>
        </row>
        <row r="355">
          <cell r="A355" t="str">
            <v>M11Location_Greenfield projects"</v>
          </cell>
          <cell r="B355" t="str">
            <v>M11</v>
          </cell>
          <cell r="C355" t="str">
            <v>Location_Greenfield projects"</v>
          </cell>
          <cell r="D355">
            <v>2024</v>
          </cell>
          <cell r="E355" t="str">
            <v>Annual</v>
          </cell>
          <cell r="F355" t="str">
            <v>TRIFR (Total TRIFR)</v>
          </cell>
          <cell r="G355" t="str">
            <v>(excludes Amandelbult Serviœs, Mogalakwena Services, Process Division  Services, Western Limb Distribution Centre and Eastern Limb Support)</v>
          </cell>
          <cell r="H355" t="str">
            <v>PERCENT</v>
          </cell>
          <cell r="I355" t="str">
            <v>Percentage - percentage - (Percentage)</v>
          </cell>
          <cell r="J355" t="str">
            <v>Location</v>
          </cell>
          <cell r="K355" t="str">
            <v>Greenfield projects"</v>
          </cell>
          <cell r="L355" t="str">
            <v>KIM KING</v>
          </cell>
          <cell r="M355" t="str">
            <v>FRANS MARAIS</v>
          </cell>
          <cell r="N355">
            <v>45675</v>
          </cell>
          <cell r="O355">
            <v>45902</v>
          </cell>
          <cell r="P355" t="str">
            <v>Not started</v>
          </cell>
          <cell r="Q355" t="str">
            <v>{}</v>
          </cell>
          <cell r="R355" t="str">
            <v>Safety</v>
          </cell>
          <cell r="S355"/>
          <cell r="T355"/>
          <cell r="U355"/>
          <cell r="V355"/>
          <cell r="W355" t="str">
            <v>Fatal Injury Frequency Rate</v>
          </cell>
          <cell r="X355" t="str">
            <v>{"PGM":["Manual"]}</v>
          </cell>
          <cell r="Y355" t="str">
            <v>CONNECTED</v>
          </cell>
          <cell r="Z355" t="str">
            <v>Data Collection (PGM) (2024)</v>
          </cell>
          <cell r="AA355" t="str">
            <v>Fatal Injury Frequency Rate (Manual Capture)</v>
          </cell>
        </row>
        <row r="356">
          <cell r="A356" t="str">
            <v>M11Location_Mortimer smelter</v>
          </cell>
          <cell r="B356" t="str">
            <v>M11</v>
          </cell>
          <cell r="C356" t="str">
            <v>Location_Mortimer smelter</v>
          </cell>
          <cell r="D356">
            <v>2024</v>
          </cell>
          <cell r="E356" t="str">
            <v>Annual</v>
          </cell>
          <cell r="F356" t="str">
            <v>TRIFR (Total TRIFR)</v>
          </cell>
          <cell r="G356" t="str">
            <v>(excludes Amandelbult Serviœs, Mogalakwena Services, Process Division  Services, Western Limb Distribution Centre and Eastern Limb Support)</v>
          </cell>
          <cell r="H356" t="str">
            <v>PERCENT</v>
          </cell>
          <cell r="I356" t="str">
            <v>Percentage - percentage - (Percentage)</v>
          </cell>
          <cell r="J356" t="str">
            <v>Location</v>
          </cell>
          <cell r="K356" t="str">
            <v>Mortimer smelter</v>
          </cell>
          <cell r="L356" t="str">
            <v>KIM KING</v>
          </cell>
          <cell r="M356" t="str">
            <v>FRANS MARAIS</v>
          </cell>
          <cell r="N356">
            <v>45675</v>
          </cell>
          <cell r="O356">
            <v>45902</v>
          </cell>
          <cell r="P356" t="str">
            <v>Not started</v>
          </cell>
          <cell r="Q356" t="str">
            <v>{}</v>
          </cell>
          <cell r="R356" t="str">
            <v>Safety</v>
          </cell>
          <cell r="S356"/>
          <cell r="T356"/>
          <cell r="U356"/>
          <cell r="V356"/>
          <cell r="W356" t="str">
            <v>Fatal Injury Frequency Rate</v>
          </cell>
          <cell r="X356" t="str">
            <v>{"PGM":["Manual"]}</v>
          </cell>
          <cell r="Y356" t="str">
            <v>CONNECTED</v>
          </cell>
          <cell r="Z356" t="str">
            <v>Data Collection (PGM) (2024)</v>
          </cell>
          <cell r="AA356" t="str">
            <v>Fatal Injury Frequency Rate (Manual Capture)</v>
          </cell>
        </row>
        <row r="357">
          <cell r="A357" t="str">
            <v>M11Location_Unki smelted</v>
          </cell>
          <cell r="B357" t="str">
            <v>M11</v>
          </cell>
          <cell r="C357" t="str">
            <v>Location_Unki smelted</v>
          </cell>
          <cell r="D357">
            <v>2024</v>
          </cell>
          <cell r="E357" t="str">
            <v>Annual</v>
          </cell>
          <cell r="F357" t="str">
            <v>TRIFR (Total TRIFR)</v>
          </cell>
          <cell r="G357" t="str">
            <v>(excludes Amandelbult Serviœs, Mogalakwena Services, Process Division  Services, Western Limb Distribution Centre and Eastern Limb Support)</v>
          </cell>
          <cell r="H357" t="str">
            <v>PERCENT</v>
          </cell>
          <cell r="I357" t="str">
            <v>Percentage - percentage - (Percentage)</v>
          </cell>
          <cell r="J357" t="str">
            <v>Location</v>
          </cell>
          <cell r="K357" t="str">
            <v>Unki smelted</v>
          </cell>
          <cell r="L357" t="str">
            <v>KIM KING</v>
          </cell>
          <cell r="M357" t="str">
            <v>FRANS MARAIS</v>
          </cell>
          <cell r="N357">
            <v>45675</v>
          </cell>
          <cell r="O357">
            <v>45902</v>
          </cell>
          <cell r="P357" t="str">
            <v>Not started</v>
          </cell>
          <cell r="Q357" t="str">
            <v>{}</v>
          </cell>
          <cell r="R357" t="str">
            <v>Safety</v>
          </cell>
          <cell r="S357"/>
          <cell r="T357"/>
          <cell r="U357"/>
          <cell r="V357"/>
          <cell r="W357" t="str">
            <v>Fatal Injury Frequency Rate</v>
          </cell>
          <cell r="X357" t="str">
            <v>{"PGM":["Manual"]}</v>
          </cell>
          <cell r="Y357" t="str">
            <v>CONNECTED</v>
          </cell>
          <cell r="Z357" t="str">
            <v>Data Collection (PGM) (2024)</v>
          </cell>
          <cell r="AA357" t="str">
            <v>Fatal Injury Frequency Rate (Manual Capture)</v>
          </cell>
        </row>
        <row r="358">
          <cell r="A358" t="str">
            <v>M9Location_Mototolo Mine’</v>
          </cell>
          <cell r="B358" t="str">
            <v>M9</v>
          </cell>
          <cell r="C358" t="str">
            <v>Location_Mototolo Mine’</v>
          </cell>
          <cell r="D358">
            <v>2024</v>
          </cell>
          <cell r="E358" t="str">
            <v>Annual</v>
          </cell>
          <cell r="F358" t="str">
            <v>LTIFR (Total LTIFR) -(excludes Amandelbult Serviœs, Mogalakwena Services, Process DivisionServices, Western Limb Distribution Centre and Eastern Limb Support)</v>
          </cell>
          <cell r="G358" t="str">
            <v>(excludes Amandelbult Serviœs, Mogalakwena Services, Process Division Services, Western Limb Distribution Centre and Eastern Limb Support)</v>
          </cell>
          <cell r="H358" t="str">
            <v>PERCENT</v>
          </cell>
          <cell r="I358" t="str">
            <v>Percentage - percentage - (Percentage)</v>
          </cell>
          <cell r="J358" t="str">
            <v>Location</v>
          </cell>
          <cell r="K358" t="str">
            <v>Mototolo Mine’</v>
          </cell>
          <cell r="L358" t="str">
            <v>KIM KING</v>
          </cell>
          <cell r="M358" t="str">
            <v>FRANS MARAIS</v>
          </cell>
          <cell r="N358">
            <v>45675</v>
          </cell>
          <cell r="O358">
            <v>45902</v>
          </cell>
          <cell r="P358" t="str">
            <v>Not started</v>
          </cell>
          <cell r="Q358" t="str">
            <v>{}</v>
          </cell>
          <cell r="R358" t="str">
            <v>Safety</v>
          </cell>
          <cell r="S358"/>
          <cell r="T358"/>
          <cell r="U358"/>
          <cell r="V358"/>
          <cell r="W358" t="str">
            <v>Fatal Injury Frequency Rate</v>
          </cell>
          <cell r="X358" t="str">
            <v>{"PGM":["Manual"]}</v>
          </cell>
          <cell r="Y358" t="str">
            <v>CONNECTED</v>
          </cell>
          <cell r="Z358" t="str">
            <v>Data Collection (PGM) (2024)</v>
          </cell>
          <cell r="AA358" t="str">
            <v>Fatal Injury Frequency Rate (Manual Capture)</v>
          </cell>
        </row>
        <row r="359">
          <cell r="A359" t="str">
            <v>M9Location_Polokwane smelter</v>
          </cell>
          <cell r="B359" t="str">
            <v>M9</v>
          </cell>
          <cell r="C359" t="str">
            <v>Location_Polokwane smelter</v>
          </cell>
          <cell r="D359">
            <v>2024</v>
          </cell>
          <cell r="E359" t="str">
            <v>Annual</v>
          </cell>
          <cell r="F359" t="str">
            <v>LTIFR (Total LTIFR) -(excludes Amandelbult Serviœs, Mogalakwena Services, Process DivisionServices, Western Limb Distribution Centre and Eastern Limb Support)</v>
          </cell>
          <cell r="G359" t="str">
            <v>(excludes Amandelbult Serviœs, Mogalakwena Services, Process Division Services, Western Limb Distribution Centre and Eastern Limb Support)</v>
          </cell>
          <cell r="H359" t="str">
            <v>PERCENT</v>
          </cell>
          <cell r="I359" t="str">
            <v>Percentage - percentage - (Percentage)</v>
          </cell>
          <cell r="J359" t="str">
            <v>Location</v>
          </cell>
          <cell r="K359" t="str">
            <v>Polokwane smelter</v>
          </cell>
          <cell r="L359" t="str">
            <v>KIM KING</v>
          </cell>
          <cell r="M359" t="str">
            <v>FRANS MARAIS</v>
          </cell>
          <cell r="N359">
            <v>45675</v>
          </cell>
          <cell r="O359">
            <v>45902</v>
          </cell>
          <cell r="P359" t="str">
            <v>Not started</v>
          </cell>
          <cell r="Q359" t="str">
            <v>{}</v>
          </cell>
          <cell r="R359" t="str">
            <v>Safety</v>
          </cell>
          <cell r="S359"/>
          <cell r="T359"/>
          <cell r="U359"/>
          <cell r="V359"/>
          <cell r="W359" t="str">
            <v>Fatal Injury Frequency Rate</v>
          </cell>
          <cell r="X359" t="str">
            <v>{"PGM":["Manual"]}</v>
          </cell>
          <cell r="Y359" t="str">
            <v>CONNECTED</v>
          </cell>
          <cell r="Z359" t="str">
            <v>Data Collection (PGM) (2024)</v>
          </cell>
          <cell r="AA359" t="str">
            <v>Fatal Injury Frequency Rate (Manual Capture)</v>
          </cell>
        </row>
        <row r="360">
          <cell r="A360" t="str">
            <v>M11Location_Precious Metals Refinery</v>
          </cell>
          <cell r="B360" t="str">
            <v>M11</v>
          </cell>
          <cell r="C360" t="str">
            <v>Location_Precious Metals Refinery</v>
          </cell>
          <cell r="D360">
            <v>2024</v>
          </cell>
          <cell r="E360" t="str">
            <v>Annual</v>
          </cell>
          <cell r="F360" t="str">
            <v>TRIFR (Total TRIFR)</v>
          </cell>
          <cell r="G360" t="str">
            <v>(excludes Amandelbult Serviœs, Mogalakwena Services, Process Division  Services, Western Limb Distribution Centre and Eastern Limb Support)</v>
          </cell>
          <cell r="H360" t="str">
            <v>PERCENT</v>
          </cell>
          <cell r="I360" t="str">
            <v>Percentage - percentage - (Percentage)</v>
          </cell>
          <cell r="J360" t="str">
            <v>Location</v>
          </cell>
          <cell r="K360" t="str">
            <v>Precious Metals Refinery</v>
          </cell>
          <cell r="L360" t="str">
            <v>KIM KING</v>
          </cell>
          <cell r="M360" t="str">
            <v>FRANS MARAIS</v>
          </cell>
          <cell r="N360">
            <v>45675</v>
          </cell>
          <cell r="O360">
            <v>45902</v>
          </cell>
          <cell r="P360" t="str">
            <v>Not started</v>
          </cell>
          <cell r="Q360" t="str">
            <v>{}</v>
          </cell>
          <cell r="R360" t="str">
            <v>Safety</v>
          </cell>
          <cell r="S360"/>
          <cell r="T360"/>
          <cell r="U360"/>
          <cell r="V360"/>
          <cell r="W360" t="str">
            <v>Fatal Injury Frequency Rate</v>
          </cell>
          <cell r="X360" t="str">
            <v>{"PGM":["Manual"]}</v>
          </cell>
          <cell r="Y360" t="str">
            <v>CONNECTED</v>
          </cell>
          <cell r="Z360" t="str">
            <v>Data Collection (PGM) (2024)</v>
          </cell>
          <cell r="AA360" t="str">
            <v>Fatal Injury Frequency Rate (Manual Capture)</v>
          </cell>
        </row>
        <row r="361">
          <cell r="A361" t="str">
            <v>M11Location_Mogalakwena Mine°</v>
          </cell>
          <cell r="B361" t="str">
            <v>M11</v>
          </cell>
          <cell r="C361" t="str">
            <v>Location_Mogalakwena Mine°</v>
          </cell>
          <cell r="D361">
            <v>2024</v>
          </cell>
          <cell r="E361" t="str">
            <v>Annual</v>
          </cell>
          <cell r="F361" t="str">
            <v>TRIFR (Total TRIFR)</v>
          </cell>
          <cell r="G361" t="str">
            <v>(excludes Amandelbult Serviœs, Mogalakwena Services, Process Division  Services, Western Limb Distribution Centre and Eastern Limb Support)</v>
          </cell>
          <cell r="H361" t="str">
            <v>PERCENT</v>
          </cell>
          <cell r="I361" t="str">
            <v>Percentage - percentage - (Percentage)</v>
          </cell>
          <cell r="J361" t="str">
            <v>Location</v>
          </cell>
          <cell r="K361" t="str">
            <v>Mogalakwena Mine°</v>
          </cell>
          <cell r="L361" t="str">
            <v>KIM KING</v>
          </cell>
          <cell r="M361" t="str">
            <v>FRANS MARAIS</v>
          </cell>
          <cell r="N361">
            <v>45675</v>
          </cell>
          <cell r="O361">
            <v>45902</v>
          </cell>
          <cell r="P361" t="str">
            <v>Not started</v>
          </cell>
          <cell r="Q361" t="str">
            <v>{}</v>
          </cell>
          <cell r="R361" t="str">
            <v>Safety</v>
          </cell>
          <cell r="S361"/>
          <cell r="T361"/>
          <cell r="U361"/>
          <cell r="V361"/>
          <cell r="W361" t="str">
            <v>Fatal Injury Frequency Rate</v>
          </cell>
          <cell r="X361" t="str">
            <v>{"PGM":["Manual"]}</v>
          </cell>
          <cell r="Y361" t="str">
            <v>CONNECTED</v>
          </cell>
          <cell r="Z361" t="str">
            <v>Data Collection (PGM) (2024)</v>
          </cell>
          <cell r="AA361" t="str">
            <v>Fatal Injury Frequency Rate (Manual Capture)</v>
          </cell>
        </row>
        <row r="362">
          <cell r="A362" t="str">
            <v>M16BU_Anglo American Platinum Managed Operations</v>
          </cell>
          <cell r="B362" t="str">
            <v>M16</v>
          </cell>
          <cell r="C362" t="str">
            <v>BU_Anglo American Platinum Managed Operations</v>
          </cell>
          <cell r="D362">
            <v>2024</v>
          </cell>
          <cell r="E362" t="str">
            <v>Annual</v>
          </cell>
          <cell r="F362" t="str">
            <v>Total Recordable Injury Frequency Rate (TRIFR) Contractors</v>
          </cell>
          <cell r="G362"/>
          <cell r="H362" t="str">
            <v>PERCENT</v>
          </cell>
          <cell r="I362" t="str">
            <v>Percentage - percentage - (Percentage)</v>
          </cell>
          <cell r="J362" t="str">
            <v>BU</v>
          </cell>
          <cell r="K362" t="str">
            <v>Anglo American Platinum Managed Operations</v>
          </cell>
          <cell r="L362" t="str">
            <v>KIM KING</v>
          </cell>
          <cell r="M362" t="str">
            <v>FRANS MARAIS</v>
          </cell>
          <cell r="N362">
            <v>45675</v>
          </cell>
          <cell r="O362">
            <v>45902</v>
          </cell>
          <cell r="P362" t="str">
            <v>Not started</v>
          </cell>
          <cell r="Q362" t="str">
            <v>{"gri":["403-9-a-iii_2018.2"]}</v>
          </cell>
          <cell r="R362" t="str">
            <v>Safety</v>
          </cell>
          <cell r="S362"/>
          <cell r="T362"/>
          <cell r="U362"/>
          <cell r="V362"/>
          <cell r="W362" t="str">
            <v>Fatal Injury Frequency Rate</v>
          </cell>
          <cell r="X362" t="str">
            <v>{"PGM":["OnT Connected"]}</v>
          </cell>
          <cell r="Y362" t="str">
            <v>CONNECTED</v>
          </cell>
          <cell r="Z362" t="str">
            <v>Data Collection (PGM) (2024)</v>
          </cell>
          <cell r="AA362" t="str">
            <v>Fatal Injury Frequency Rate (Connected Metrics)</v>
          </cell>
        </row>
        <row r="363">
          <cell r="A363" t="str">
            <v>M11Location_ACP</v>
          </cell>
          <cell r="B363" t="str">
            <v>M11</v>
          </cell>
          <cell r="C363" t="str">
            <v>Location_ACP</v>
          </cell>
          <cell r="D363">
            <v>2024</v>
          </cell>
          <cell r="E363" t="str">
            <v>Annual</v>
          </cell>
          <cell r="F363" t="str">
            <v>TRIFR (Total TRIFR)</v>
          </cell>
          <cell r="G363" t="str">
            <v>(excludes Amandelbult Serviœs, Mogalakwena Services, Process Division  Services, Western Limb Distribution Centre and Eastern Limb Support)</v>
          </cell>
          <cell r="H363" t="str">
            <v>PERCENT</v>
          </cell>
          <cell r="I363" t="str">
            <v>Percentage - percentage - (Percentage)</v>
          </cell>
          <cell r="J363" t="str">
            <v>Location</v>
          </cell>
          <cell r="K363" t="str">
            <v>ACP</v>
          </cell>
          <cell r="L363" t="str">
            <v>KIM KING</v>
          </cell>
          <cell r="M363" t="str">
            <v>FRANS MARAIS</v>
          </cell>
          <cell r="N363">
            <v>45675</v>
          </cell>
          <cell r="O363">
            <v>45902</v>
          </cell>
          <cell r="P363" t="str">
            <v>Not started</v>
          </cell>
          <cell r="Q363" t="str">
            <v>{}</v>
          </cell>
          <cell r="R363" t="str">
            <v>Safety</v>
          </cell>
          <cell r="S363"/>
          <cell r="T363"/>
          <cell r="U363"/>
          <cell r="V363"/>
          <cell r="W363" t="str">
            <v>Fatal Injury Frequency Rate</v>
          </cell>
          <cell r="X363" t="str">
            <v>{"PGM":["Manual"]}</v>
          </cell>
          <cell r="Y363" t="str">
            <v>CONNECTED</v>
          </cell>
          <cell r="Z363" t="str">
            <v>Data Collection (PGM) (2024)</v>
          </cell>
          <cell r="AA363" t="str">
            <v>Fatal Injury Frequency Rate (Manual Capture)</v>
          </cell>
        </row>
        <row r="364">
          <cell r="A364" t="str">
            <v>M11Location_Dishaba mine</v>
          </cell>
          <cell r="B364" t="str">
            <v>M11</v>
          </cell>
          <cell r="C364" t="str">
            <v>Location_Dishaba mine</v>
          </cell>
          <cell r="D364">
            <v>2024</v>
          </cell>
          <cell r="E364" t="str">
            <v>Annual</v>
          </cell>
          <cell r="F364" t="str">
            <v>TRIFR (Total TRIFR)</v>
          </cell>
          <cell r="G364" t="str">
            <v>(excludes Amandelbult Serviœs, Mogalakwena Services, Process Division  Services, Western Limb Distribution Centre and Eastern Limb Support)</v>
          </cell>
          <cell r="H364" t="str">
            <v>PERCENT</v>
          </cell>
          <cell r="I364" t="str">
            <v>Percentage - percentage - (Percentage)</v>
          </cell>
          <cell r="J364" t="str">
            <v>Location</v>
          </cell>
          <cell r="K364" t="str">
            <v>Dishaba mine</v>
          </cell>
          <cell r="L364" t="str">
            <v>KIM KING</v>
          </cell>
          <cell r="M364" t="str">
            <v>FRANS MARAIS</v>
          </cell>
          <cell r="N364">
            <v>45675</v>
          </cell>
          <cell r="O364">
            <v>45902</v>
          </cell>
          <cell r="P364" t="str">
            <v>Not started</v>
          </cell>
          <cell r="Q364" t="str">
            <v>{}</v>
          </cell>
          <cell r="R364" t="str">
            <v>Safety</v>
          </cell>
          <cell r="S364"/>
          <cell r="T364"/>
          <cell r="U364"/>
          <cell r="V364"/>
          <cell r="W364" t="str">
            <v>Fatal Injury Frequency Rate</v>
          </cell>
          <cell r="X364" t="str">
            <v>{"PGM":["Manual"]}</v>
          </cell>
          <cell r="Y364" t="str">
            <v>CONNECTED</v>
          </cell>
          <cell r="Z364" t="str">
            <v>Data Collection (PGM) (2024)</v>
          </cell>
          <cell r="AA364" t="str">
            <v>Fatal Injury Frequency Rate (Manual Capture)</v>
          </cell>
        </row>
        <row r="365">
          <cell r="A365" t="str">
            <v>M10BU_Anglo American Platinum Managed Operations</v>
          </cell>
          <cell r="B365" t="str">
            <v>M10</v>
          </cell>
          <cell r="C365" t="str">
            <v>BU_Anglo American Platinum Managed Operations</v>
          </cell>
          <cell r="D365">
            <v>2024</v>
          </cell>
          <cell r="E365" t="str">
            <v>Annual</v>
          </cell>
          <cell r="F365" t="str">
            <v>LTIFR (Total LTIFR)</v>
          </cell>
          <cell r="G365"/>
          <cell r="H365" t="str">
            <v>PERCENT</v>
          </cell>
          <cell r="I365" t="str">
            <v>Percentage - percentage - (Percentage)</v>
          </cell>
          <cell r="J365" t="str">
            <v>BU</v>
          </cell>
          <cell r="K365" t="str">
            <v>Anglo American Platinum Managed Operations</v>
          </cell>
          <cell r="L365" t="str">
            <v>KIM KING</v>
          </cell>
          <cell r="M365" t="str">
            <v>FRANS MARAIS</v>
          </cell>
          <cell r="N365">
            <v>45675</v>
          </cell>
          <cell r="O365">
            <v>45902</v>
          </cell>
          <cell r="P365" t="str">
            <v>Not started</v>
          </cell>
          <cell r="Q365" t="str">
            <v>{}</v>
          </cell>
          <cell r="R365" t="str">
            <v>Safety</v>
          </cell>
          <cell r="S365"/>
          <cell r="T365"/>
          <cell r="U365"/>
          <cell r="V365"/>
          <cell r="W365" t="str">
            <v>Fatal Injury Frequency Rate</v>
          </cell>
          <cell r="X365" t="str">
            <v>{"PGM":["OnT Connected"]}</v>
          </cell>
          <cell r="Y365" t="str">
            <v>CONNECTED</v>
          </cell>
          <cell r="Z365" t="str">
            <v>Data Collection (PGM) (2024)</v>
          </cell>
          <cell r="AA365" t="str">
            <v>Fatal Injury Frequency Rate (Connected Metrics)</v>
          </cell>
        </row>
        <row r="366">
          <cell r="A366" t="str">
            <v>M21Risk Factors_Subsidence or Caving</v>
          </cell>
          <cell r="B366" t="str">
            <v>M21</v>
          </cell>
          <cell r="C366" t="str">
            <v>Risk Factors_Subsidence or Caving</v>
          </cell>
          <cell r="D366">
            <v>2024</v>
          </cell>
          <cell r="E366" t="str">
            <v>Annual</v>
          </cell>
          <cell r="F366" t="str">
            <v>Fatal Incident Data - Employee (By Risk Category)</v>
          </cell>
          <cell r="G366"/>
          <cell r="H366" t="str">
            <v>NUMBER</v>
          </cell>
          <cell r="I366" t="str">
            <v>Number</v>
          </cell>
          <cell r="J366" t="str">
            <v>Risk Factors</v>
          </cell>
          <cell r="K366" t="str">
            <v>Subsidence or Caving</v>
          </cell>
          <cell r="L366" t="str">
            <v>KIM KING</v>
          </cell>
          <cell r="M366" t="str">
            <v>FRANS MARAIS</v>
          </cell>
          <cell r="N366">
            <v>45675</v>
          </cell>
          <cell r="O366">
            <v>45902</v>
          </cell>
          <cell r="P366" t="str">
            <v>Not started</v>
          </cell>
          <cell r="Q366" t="str">
            <v>{}</v>
          </cell>
          <cell r="R366" t="str">
            <v>Safety</v>
          </cell>
          <cell r="S366"/>
          <cell r="T366"/>
          <cell r="U366"/>
          <cell r="V366"/>
          <cell r="W366" t="str">
            <v>Fatal incident data (AAplc) / Work-related loss of life employee agencies</v>
          </cell>
          <cell r="X366" t="str">
            <v>{"PGM":[]}</v>
          </cell>
          <cell r="Y366" t="str">
            <v>CONNECTED</v>
          </cell>
          <cell r="Z366" t="str">
            <v>Data Collection (PGM) (2024)</v>
          </cell>
          <cell r="AA366" t="str">
            <v>Fatal incident data (AAplc) / Work-related loss of life employee agencies (Manual Capture)</v>
          </cell>
        </row>
        <row r="367">
          <cell r="A367" t="str">
            <v>M21Risk Factors_Other</v>
          </cell>
          <cell r="B367" t="str">
            <v>M21</v>
          </cell>
          <cell r="C367" t="str">
            <v>Risk Factors_Other</v>
          </cell>
          <cell r="D367">
            <v>2024</v>
          </cell>
          <cell r="E367" t="str">
            <v>Annual</v>
          </cell>
          <cell r="F367" t="str">
            <v>Fatal Incident Data - Employee (By Risk Category)</v>
          </cell>
          <cell r="G367"/>
          <cell r="H367" t="str">
            <v>NUMBER</v>
          </cell>
          <cell r="I367" t="str">
            <v>Number</v>
          </cell>
          <cell r="J367" t="str">
            <v>Risk Factors</v>
          </cell>
          <cell r="K367" t="str">
            <v>Other</v>
          </cell>
          <cell r="L367" t="str">
            <v>KIM KING</v>
          </cell>
          <cell r="M367" t="str">
            <v>FRANS MARAIS</v>
          </cell>
          <cell r="N367">
            <v>45675</v>
          </cell>
          <cell r="O367">
            <v>45902</v>
          </cell>
          <cell r="P367" t="str">
            <v>Not started</v>
          </cell>
          <cell r="Q367" t="str">
            <v>{}</v>
          </cell>
          <cell r="R367" t="str">
            <v>Safety</v>
          </cell>
          <cell r="S367"/>
          <cell r="T367"/>
          <cell r="U367"/>
          <cell r="V367"/>
          <cell r="W367" t="str">
            <v>Fatal incident data (AAplc) / Work-related loss of life employee agencies</v>
          </cell>
          <cell r="X367" t="str">
            <v>{"PGM":[]}</v>
          </cell>
          <cell r="Y367" t="str">
            <v>CONNECTED</v>
          </cell>
          <cell r="Z367" t="str">
            <v>Data Collection (PGM) (2024)</v>
          </cell>
          <cell r="AA367" t="str">
            <v>Fatal incident data (AAplc) / Work-related loss of life employee agencies (Manual Capture)</v>
          </cell>
        </row>
        <row r="368">
          <cell r="A368" t="str">
            <v>M20Risk Factors_Uncontrolled Release of Energy</v>
          </cell>
          <cell r="B368" t="str">
            <v>M20</v>
          </cell>
          <cell r="C368" t="str">
            <v>Risk Factors_Uncontrolled Release of Energy</v>
          </cell>
          <cell r="D368">
            <v>2024</v>
          </cell>
          <cell r="E368" t="str">
            <v>Annual</v>
          </cell>
          <cell r="F368" t="str">
            <v>Fatal Incident Data - Contractor (By Risk Category)</v>
          </cell>
          <cell r="G368"/>
          <cell r="H368" t="str">
            <v>NUMBER</v>
          </cell>
          <cell r="I368" t="str">
            <v>Number</v>
          </cell>
          <cell r="J368" t="str">
            <v>Risk Factors</v>
          </cell>
          <cell r="K368" t="str">
            <v>Uncontrolled Release of Energy</v>
          </cell>
          <cell r="L368" t="str">
            <v>KIM KING</v>
          </cell>
          <cell r="M368" t="str">
            <v>FRANS MARAIS</v>
          </cell>
          <cell r="N368">
            <v>45675</v>
          </cell>
          <cell r="O368">
            <v>45902</v>
          </cell>
          <cell r="P368" t="str">
            <v>Not started</v>
          </cell>
          <cell r="Q368" t="str">
            <v>{}</v>
          </cell>
          <cell r="R368" t="str">
            <v>Safety</v>
          </cell>
          <cell r="S368"/>
          <cell r="T368"/>
          <cell r="U368"/>
          <cell r="V368"/>
          <cell r="W368" t="str">
            <v>Fatal incident data (AAplc) / Work-related loss of life employee agencies</v>
          </cell>
          <cell r="X368" t="str">
            <v>{"PGM":[]}</v>
          </cell>
          <cell r="Y368" t="str">
            <v>CONNECTED</v>
          </cell>
          <cell r="Z368" t="str">
            <v>Data Collection (PGM) (2024)</v>
          </cell>
          <cell r="AA368" t="str">
            <v>Fatal incident data (AAplc) / Work-related loss of life employee agencies (Manual Capture)</v>
          </cell>
        </row>
        <row r="369">
          <cell r="A369" t="str">
            <v>M21Risk Factors_Assault / Violence &amp; Crime</v>
          </cell>
          <cell r="B369" t="str">
            <v>M21</v>
          </cell>
          <cell r="C369" t="str">
            <v>Risk Factors_Assault / Violence &amp; Crime</v>
          </cell>
          <cell r="D369">
            <v>2024</v>
          </cell>
          <cell r="E369" t="str">
            <v>Annual</v>
          </cell>
          <cell r="F369" t="str">
            <v>Fatal Incident Data - Employee (By Risk Category)</v>
          </cell>
          <cell r="G369"/>
          <cell r="H369" t="str">
            <v>NUMBER</v>
          </cell>
          <cell r="I369" t="str">
            <v>Number</v>
          </cell>
          <cell r="J369" t="str">
            <v>Risk Factors</v>
          </cell>
          <cell r="K369" t="str">
            <v>Assault / Violence &amp; Crime</v>
          </cell>
          <cell r="L369" t="str">
            <v>KIM KING</v>
          </cell>
          <cell r="M369" t="str">
            <v>FRANS MARAIS</v>
          </cell>
          <cell r="N369">
            <v>45675</v>
          </cell>
          <cell r="O369">
            <v>45902</v>
          </cell>
          <cell r="P369" t="str">
            <v>Not started</v>
          </cell>
          <cell r="Q369" t="str">
            <v>{}</v>
          </cell>
          <cell r="R369" t="str">
            <v>Safety</v>
          </cell>
          <cell r="S369"/>
          <cell r="T369"/>
          <cell r="U369"/>
          <cell r="V369"/>
          <cell r="W369" t="str">
            <v>Fatal incident data (AAplc) / Work-related loss of life employee agencies</v>
          </cell>
          <cell r="X369" t="str">
            <v>{"PGM":[]}</v>
          </cell>
          <cell r="Y369" t="str">
            <v>CONNECTED</v>
          </cell>
          <cell r="Z369" t="str">
            <v>Data Collection (PGM) (2024)</v>
          </cell>
          <cell r="AA369" t="str">
            <v>Fatal incident data (AAplc) / Work-related loss of life employee agencies (Manual Capture)</v>
          </cell>
        </row>
        <row r="370">
          <cell r="A370" t="str">
            <v>M20Risk Factors_Assault / Violence &amp; Crime</v>
          </cell>
          <cell r="B370" t="str">
            <v>M20</v>
          </cell>
          <cell r="C370" t="str">
            <v>Risk Factors_Assault / Violence &amp; Crime</v>
          </cell>
          <cell r="D370">
            <v>2024</v>
          </cell>
          <cell r="E370" t="str">
            <v>Annual</v>
          </cell>
          <cell r="F370" t="str">
            <v>Fatal Incident Data - Contractor (By Risk Category)</v>
          </cell>
          <cell r="G370"/>
          <cell r="H370" t="str">
            <v>NUMBER</v>
          </cell>
          <cell r="I370" t="str">
            <v>Number</v>
          </cell>
          <cell r="J370" t="str">
            <v>Risk Factors</v>
          </cell>
          <cell r="K370" t="str">
            <v>Assault / Violence &amp; Crime</v>
          </cell>
          <cell r="L370" t="str">
            <v>KIM KING</v>
          </cell>
          <cell r="M370" t="str">
            <v>FRANS MARAIS</v>
          </cell>
          <cell r="N370">
            <v>45675</v>
          </cell>
          <cell r="O370">
            <v>45902</v>
          </cell>
          <cell r="P370" t="str">
            <v>Not started</v>
          </cell>
          <cell r="Q370" t="str">
            <v>{}</v>
          </cell>
          <cell r="R370" t="str">
            <v>Safety</v>
          </cell>
          <cell r="S370"/>
          <cell r="T370"/>
          <cell r="U370"/>
          <cell r="V370"/>
          <cell r="W370" t="str">
            <v>Fatal incident data (AAplc) / Work-related loss of life employee agencies</v>
          </cell>
          <cell r="X370" t="str">
            <v>{"PGM":[]}</v>
          </cell>
          <cell r="Y370" t="str">
            <v>CONNECTED</v>
          </cell>
          <cell r="Z370" t="str">
            <v>Data Collection (PGM) (2024)</v>
          </cell>
          <cell r="AA370" t="str">
            <v>Fatal incident data (AAplc) / Work-related loss of life employee agencies (Manual Capture)</v>
          </cell>
        </row>
        <row r="371">
          <cell r="A371" t="str">
            <v>M21Risk Factors_Slip / Trip &amp; Fall</v>
          </cell>
          <cell r="B371" t="str">
            <v>M21</v>
          </cell>
          <cell r="C371" t="str">
            <v>Risk Factors_Slip / Trip &amp; Fall</v>
          </cell>
          <cell r="D371">
            <v>2024</v>
          </cell>
          <cell r="E371" t="str">
            <v>Annual</v>
          </cell>
          <cell r="F371" t="str">
            <v>Fatal Incident Data - Employee (By Risk Category)</v>
          </cell>
          <cell r="G371"/>
          <cell r="H371" t="str">
            <v>NUMBER</v>
          </cell>
          <cell r="I371" t="str">
            <v>Number</v>
          </cell>
          <cell r="J371" t="str">
            <v>Risk Factors</v>
          </cell>
          <cell r="K371" t="str">
            <v>Slip / Trip &amp; Fall</v>
          </cell>
          <cell r="L371" t="str">
            <v>KIM KING</v>
          </cell>
          <cell r="M371" t="str">
            <v>FRANS MARAIS</v>
          </cell>
          <cell r="N371">
            <v>45675</v>
          </cell>
          <cell r="O371">
            <v>45902</v>
          </cell>
          <cell r="P371" t="str">
            <v>Not started</v>
          </cell>
          <cell r="Q371" t="str">
            <v>{}</v>
          </cell>
          <cell r="R371" t="str">
            <v>Safety</v>
          </cell>
          <cell r="S371"/>
          <cell r="T371"/>
          <cell r="U371"/>
          <cell r="V371"/>
          <cell r="W371" t="str">
            <v>Fatal incident data (AAplc) / Work-related loss of life employee agencies</v>
          </cell>
          <cell r="X371" t="str">
            <v>{"PGM":[]}</v>
          </cell>
          <cell r="Y371" t="str">
            <v>CONNECTED</v>
          </cell>
          <cell r="Z371" t="str">
            <v>Data Collection (PGM) (2024)</v>
          </cell>
          <cell r="AA371" t="str">
            <v>Fatal incident data (AAplc) / Work-related loss of life employee agencies (Manual Capture)</v>
          </cell>
        </row>
        <row r="372">
          <cell r="A372" t="str">
            <v>M20Risk Factors_Mobile Equipment</v>
          </cell>
          <cell r="B372" t="str">
            <v>M20</v>
          </cell>
          <cell r="C372" t="str">
            <v>Risk Factors_Mobile Equipment</v>
          </cell>
          <cell r="D372">
            <v>2024</v>
          </cell>
          <cell r="E372" t="str">
            <v>Annual</v>
          </cell>
          <cell r="F372" t="str">
            <v>Fatal Incident Data - Contractor (By Risk Category)</v>
          </cell>
          <cell r="G372"/>
          <cell r="H372" t="str">
            <v>NUMBER</v>
          </cell>
          <cell r="I372" t="str">
            <v>Number</v>
          </cell>
          <cell r="J372" t="str">
            <v>Risk Factors</v>
          </cell>
          <cell r="K372" t="str">
            <v>Mobile Equipment</v>
          </cell>
          <cell r="L372" t="str">
            <v>KIM KING</v>
          </cell>
          <cell r="M372" t="str">
            <v>FRANS MARAIS</v>
          </cell>
          <cell r="N372">
            <v>45675</v>
          </cell>
          <cell r="O372">
            <v>45902</v>
          </cell>
          <cell r="P372" t="str">
            <v>Not started</v>
          </cell>
          <cell r="Q372" t="str">
            <v>{}</v>
          </cell>
          <cell r="R372" t="str">
            <v>Safety</v>
          </cell>
          <cell r="S372"/>
          <cell r="T372"/>
          <cell r="U372"/>
          <cell r="V372"/>
          <cell r="W372" t="str">
            <v>Fatal incident data (AAplc) / Work-related loss of life employee agencies</v>
          </cell>
          <cell r="X372" t="str">
            <v>{"PGM":[]}</v>
          </cell>
          <cell r="Y372" t="str">
            <v>CONNECTED</v>
          </cell>
          <cell r="Z372" t="str">
            <v>Data Collection (PGM) (2024)</v>
          </cell>
          <cell r="AA372" t="str">
            <v>Fatal incident data (AAplc) / Work-related loss of life employee agencies (Manual Capture)</v>
          </cell>
        </row>
        <row r="373">
          <cell r="A373" t="str">
            <v>M20Risk Factors_Harmful Substances &amp; Environments</v>
          </cell>
          <cell r="B373" t="str">
            <v>M20</v>
          </cell>
          <cell r="C373" t="str">
            <v>Risk Factors_Harmful Substances &amp; Environments</v>
          </cell>
          <cell r="D373">
            <v>2024</v>
          </cell>
          <cell r="E373" t="str">
            <v>Annual</v>
          </cell>
          <cell r="F373" t="str">
            <v>Fatal Incident Data - Contractor (By Risk Category)</v>
          </cell>
          <cell r="G373"/>
          <cell r="H373" t="str">
            <v>NUMBER</v>
          </cell>
          <cell r="I373" t="str">
            <v>Number</v>
          </cell>
          <cell r="J373" t="str">
            <v>Risk Factors</v>
          </cell>
          <cell r="K373" t="str">
            <v>Harmful Substances &amp; Environments</v>
          </cell>
          <cell r="L373" t="str">
            <v>KIM KING</v>
          </cell>
          <cell r="M373" t="str">
            <v>FRANS MARAIS</v>
          </cell>
          <cell r="N373">
            <v>45675</v>
          </cell>
          <cell r="O373">
            <v>45902</v>
          </cell>
          <cell r="P373" t="str">
            <v>Not started</v>
          </cell>
          <cell r="Q373" t="str">
            <v>{}</v>
          </cell>
          <cell r="R373" t="str">
            <v>Safety</v>
          </cell>
          <cell r="S373"/>
          <cell r="T373"/>
          <cell r="U373"/>
          <cell r="V373"/>
          <cell r="W373" t="str">
            <v>Fatal incident data (AAplc) / Work-related loss of life employee agencies</v>
          </cell>
          <cell r="X373" t="str">
            <v>{"PGM":[]}</v>
          </cell>
          <cell r="Y373" t="str">
            <v>CONNECTED</v>
          </cell>
          <cell r="Z373" t="str">
            <v>Data Collection (PGM) (2024)</v>
          </cell>
          <cell r="AA373" t="str">
            <v>Fatal incident data (AAplc) / Work-related loss of life employee agencies (Manual Capture)</v>
          </cell>
        </row>
        <row r="374">
          <cell r="A374" t="str">
            <v>M20Risk Factors_Explosives Management</v>
          </cell>
          <cell r="B374" t="str">
            <v>M20</v>
          </cell>
          <cell r="C374" t="str">
            <v>Risk Factors_Explosives Management</v>
          </cell>
          <cell r="D374">
            <v>2024</v>
          </cell>
          <cell r="E374" t="str">
            <v>Annual</v>
          </cell>
          <cell r="F374" t="str">
            <v>Fatal Incident Data - Contractor (By Risk Category)</v>
          </cell>
          <cell r="G374"/>
          <cell r="H374" t="str">
            <v>NUMBER</v>
          </cell>
          <cell r="I374" t="str">
            <v>Number</v>
          </cell>
          <cell r="J374" t="str">
            <v>Risk Factors</v>
          </cell>
          <cell r="K374" t="str">
            <v>Explosives Management</v>
          </cell>
          <cell r="L374" t="str">
            <v>KIM KING</v>
          </cell>
          <cell r="M374" t="str">
            <v>FRANS MARAIS</v>
          </cell>
          <cell r="N374">
            <v>45675</v>
          </cell>
          <cell r="O374">
            <v>45902</v>
          </cell>
          <cell r="P374" t="str">
            <v>Not started</v>
          </cell>
          <cell r="Q374" t="str">
            <v>{}</v>
          </cell>
          <cell r="R374" t="str">
            <v>Safety</v>
          </cell>
          <cell r="S374"/>
          <cell r="T374"/>
          <cell r="U374"/>
          <cell r="V374"/>
          <cell r="W374" t="str">
            <v>Fatal incident data (AAplc) / Work-related loss of life employee agencies</v>
          </cell>
          <cell r="X374" t="str">
            <v>{"PGM":[]}</v>
          </cell>
          <cell r="Y374" t="str">
            <v>CONNECTED</v>
          </cell>
          <cell r="Z374" t="str">
            <v>Data Collection (PGM) (2024)</v>
          </cell>
          <cell r="AA374" t="str">
            <v>Fatal incident data (AAplc) / Work-related loss of life employee agencies (Manual Capture)</v>
          </cell>
        </row>
        <row r="375">
          <cell r="A375" t="str">
            <v>M21Risk Factors_Falling or Dropped Objects</v>
          </cell>
          <cell r="B375" t="str">
            <v>M21</v>
          </cell>
          <cell r="C375" t="str">
            <v>Risk Factors_Falling or Dropped Objects</v>
          </cell>
          <cell r="D375">
            <v>2024</v>
          </cell>
          <cell r="E375" t="str">
            <v>Annual</v>
          </cell>
          <cell r="F375" t="str">
            <v>Fatal Incident Data - Employee (By Risk Category)</v>
          </cell>
          <cell r="G375"/>
          <cell r="H375" t="str">
            <v>NUMBER</v>
          </cell>
          <cell r="I375" t="str">
            <v>Number</v>
          </cell>
          <cell r="J375" t="str">
            <v>Risk Factors</v>
          </cell>
          <cell r="K375" t="str">
            <v>Falling or Dropped Objects</v>
          </cell>
          <cell r="L375" t="str">
            <v>KIM KING</v>
          </cell>
          <cell r="M375" t="str">
            <v>FRANS MARAIS</v>
          </cell>
          <cell r="N375">
            <v>45675</v>
          </cell>
          <cell r="O375">
            <v>45902</v>
          </cell>
          <cell r="P375" t="str">
            <v>Not started</v>
          </cell>
          <cell r="Q375" t="str">
            <v>{}</v>
          </cell>
          <cell r="R375" t="str">
            <v>Safety</v>
          </cell>
          <cell r="S375"/>
          <cell r="T375"/>
          <cell r="U375"/>
          <cell r="V375"/>
          <cell r="W375" t="str">
            <v>Fatal incident data (AAplc) / Work-related loss of life employee agencies</v>
          </cell>
          <cell r="X375" t="str">
            <v>{"PGM":[]}</v>
          </cell>
          <cell r="Y375" t="str">
            <v>CONNECTED</v>
          </cell>
          <cell r="Z375" t="str">
            <v>Data Collection (PGM) (2024)</v>
          </cell>
          <cell r="AA375" t="str">
            <v>Fatal incident data (AAplc) / Work-related loss of life employee agencies (Manual Capture)</v>
          </cell>
        </row>
        <row r="376">
          <cell r="A376" t="str">
            <v>M21Risk Factors_Fire or Explosion</v>
          </cell>
          <cell r="B376" t="str">
            <v>M21</v>
          </cell>
          <cell r="C376" t="str">
            <v>Risk Factors_Fire or Explosion</v>
          </cell>
          <cell r="D376">
            <v>2024</v>
          </cell>
          <cell r="E376" t="str">
            <v>Annual</v>
          </cell>
          <cell r="F376" t="str">
            <v>Fatal Incident Data - Employee (By Risk Category)</v>
          </cell>
          <cell r="G376"/>
          <cell r="H376" t="str">
            <v>NUMBER</v>
          </cell>
          <cell r="I376" t="str">
            <v>Number</v>
          </cell>
          <cell r="J376" t="str">
            <v>Risk Factors</v>
          </cell>
          <cell r="K376" t="str">
            <v>Fire or Explosion</v>
          </cell>
          <cell r="L376" t="str">
            <v>KIM KING</v>
          </cell>
          <cell r="M376" t="str">
            <v>FRANS MARAIS</v>
          </cell>
          <cell r="N376">
            <v>45675</v>
          </cell>
          <cell r="O376">
            <v>45902</v>
          </cell>
          <cell r="P376" t="str">
            <v>Not started</v>
          </cell>
          <cell r="Q376" t="str">
            <v>{}</v>
          </cell>
          <cell r="R376" t="str">
            <v>Safety</v>
          </cell>
          <cell r="S376"/>
          <cell r="T376"/>
          <cell r="U376"/>
          <cell r="V376"/>
          <cell r="W376" t="str">
            <v>Fatal incident data (AAplc) / Work-related loss of life employee agencies</v>
          </cell>
          <cell r="X376" t="str">
            <v>{"PGM":[]}</v>
          </cell>
          <cell r="Y376" t="str">
            <v>CONNECTED</v>
          </cell>
          <cell r="Z376" t="str">
            <v>Data Collection (PGM) (2024)</v>
          </cell>
          <cell r="AA376" t="str">
            <v>Fatal incident data (AAplc) / Work-related loss of life employee agencies (Manual Capture)</v>
          </cell>
        </row>
        <row r="377">
          <cell r="A377" t="str">
            <v>M20Risk Factors_Moving Machinery</v>
          </cell>
          <cell r="B377" t="str">
            <v>M20</v>
          </cell>
          <cell r="C377" t="str">
            <v>Risk Factors_Moving Machinery</v>
          </cell>
          <cell r="D377">
            <v>2024</v>
          </cell>
          <cell r="E377" t="str">
            <v>Annual</v>
          </cell>
          <cell r="F377" t="str">
            <v>Fatal Incident Data - Contractor (By Risk Category)</v>
          </cell>
          <cell r="G377"/>
          <cell r="H377" t="str">
            <v>NUMBER</v>
          </cell>
          <cell r="I377" t="str">
            <v>Number</v>
          </cell>
          <cell r="J377" t="str">
            <v>Risk Factors</v>
          </cell>
          <cell r="K377" t="str">
            <v>Moving Machinery</v>
          </cell>
          <cell r="L377" t="str">
            <v>KIM KING</v>
          </cell>
          <cell r="M377" t="str">
            <v>FRANS MARAIS</v>
          </cell>
          <cell r="N377">
            <v>45675</v>
          </cell>
          <cell r="O377">
            <v>45902</v>
          </cell>
          <cell r="P377" t="str">
            <v>Not started</v>
          </cell>
          <cell r="Q377" t="str">
            <v>{}</v>
          </cell>
          <cell r="R377" t="str">
            <v>Safety</v>
          </cell>
          <cell r="S377"/>
          <cell r="T377"/>
          <cell r="U377"/>
          <cell r="V377"/>
          <cell r="W377" t="str">
            <v>Fatal incident data (AAplc) / Work-related loss of life employee agencies</v>
          </cell>
          <cell r="X377" t="str">
            <v>{"PGM":[]}</v>
          </cell>
          <cell r="Y377" t="str">
            <v>CONNECTED</v>
          </cell>
          <cell r="Z377" t="str">
            <v>Data Collection (PGM) (2024)</v>
          </cell>
          <cell r="AA377" t="str">
            <v>Fatal incident data (AAplc) / Work-related loss of life employee agencies (Manual Capture)</v>
          </cell>
        </row>
        <row r="378">
          <cell r="A378" t="str">
            <v>M20Risk Factors_Other</v>
          </cell>
          <cell r="B378" t="str">
            <v>M20</v>
          </cell>
          <cell r="C378" t="str">
            <v>Risk Factors_Other</v>
          </cell>
          <cell r="D378">
            <v>2024</v>
          </cell>
          <cell r="E378" t="str">
            <v>Annual</v>
          </cell>
          <cell r="F378" t="str">
            <v>Fatal Incident Data - Contractor (By Risk Category)</v>
          </cell>
          <cell r="G378"/>
          <cell r="H378" t="str">
            <v>NUMBER</v>
          </cell>
          <cell r="I378" t="str">
            <v>Number</v>
          </cell>
          <cell r="J378" t="str">
            <v>Risk Factors</v>
          </cell>
          <cell r="K378" t="str">
            <v>Other</v>
          </cell>
          <cell r="L378" t="str">
            <v>KIM KING</v>
          </cell>
          <cell r="M378" t="str">
            <v>FRANS MARAIS</v>
          </cell>
          <cell r="N378">
            <v>45675</v>
          </cell>
          <cell r="O378">
            <v>45902</v>
          </cell>
          <cell r="P378" t="str">
            <v>Not started</v>
          </cell>
          <cell r="Q378" t="str">
            <v>{}</v>
          </cell>
          <cell r="R378" t="str">
            <v>Safety</v>
          </cell>
          <cell r="S378"/>
          <cell r="T378"/>
          <cell r="U378"/>
          <cell r="V378"/>
          <cell r="W378" t="str">
            <v>Fatal incident data (AAplc) / Work-related loss of life employee agencies</v>
          </cell>
          <cell r="X378" t="str">
            <v>{"PGM":[]}</v>
          </cell>
          <cell r="Y378" t="str">
            <v>CONNECTED</v>
          </cell>
          <cell r="Z378" t="str">
            <v>Data Collection (PGM) (2024)</v>
          </cell>
          <cell r="AA378" t="str">
            <v>Fatal incident data (AAplc) / Work-related loss of life employee agencies (Manual Capture)</v>
          </cell>
        </row>
        <row r="379">
          <cell r="A379" t="str">
            <v>M20Risk Factors_Slip / Trip &amp; Fall</v>
          </cell>
          <cell r="B379" t="str">
            <v>M20</v>
          </cell>
          <cell r="C379" t="str">
            <v>Risk Factors_Slip / Trip &amp; Fall</v>
          </cell>
          <cell r="D379">
            <v>2024</v>
          </cell>
          <cell r="E379" t="str">
            <v>Annual</v>
          </cell>
          <cell r="F379" t="str">
            <v>Fatal Incident Data - Contractor (By Risk Category)</v>
          </cell>
          <cell r="G379"/>
          <cell r="H379" t="str">
            <v>NUMBER</v>
          </cell>
          <cell r="I379" t="str">
            <v>Number</v>
          </cell>
          <cell r="J379" t="str">
            <v>Risk Factors</v>
          </cell>
          <cell r="K379" t="str">
            <v>Slip / Trip &amp; Fall</v>
          </cell>
          <cell r="L379" t="str">
            <v>KIM KING</v>
          </cell>
          <cell r="M379" t="str">
            <v>FRANS MARAIS</v>
          </cell>
          <cell r="N379">
            <v>45675</v>
          </cell>
          <cell r="O379">
            <v>45902</v>
          </cell>
          <cell r="P379" t="str">
            <v>Not started</v>
          </cell>
          <cell r="Q379" t="str">
            <v>{}</v>
          </cell>
          <cell r="R379" t="str">
            <v>Safety</v>
          </cell>
          <cell r="S379"/>
          <cell r="T379"/>
          <cell r="U379"/>
          <cell r="V379"/>
          <cell r="W379" t="str">
            <v>Fatal incident data (AAplc) / Work-related loss of life employee agencies</v>
          </cell>
          <cell r="X379" t="str">
            <v>{"PGM":[]}</v>
          </cell>
          <cell r="Y379" t="str">
            <v>CONNECTED</v>
          </cell>
          <cell r="Z379" t="str">
            <v>Data Collection (PGM) (2024)</v>
          </cell>
          <cell r="AA379" t="str">
            <v>Fatal incident data (AAplc) / Work-related loss of life employee agencies (Manual Capture)</v>
          </cell>
        </row>
        <row r="380">
          <cell r="A380" t="str">
            <v>M21Risk Factors_Hand &amp; Power Tools</v>
          </cell>
          <cell r="B380" t="str">
            <v>M21</v>
          </cell>
          <cell r="C380" t="str">
            <v>Risk Factors_Hand &amp; Power Tools</v>
          </cell>
          <cell r="D380">
            <v>2024</v>
          </cell>
          <cell r="E380" t="str">
            <v>Annual</v>
          </cell>
          <cell r="F380" t="str">
            <v>Fatal Incident Data - Employee (By Risk Category)</v>
          </cell>
          <cell r="G380"/>
          <cell r="H380" t="str">
            <v>NUMBER</v>
          </cell>
          <cell r="I380" t="str">
            <v>Number</v>
          </cell>
          <cell r="J380" t="str">
            <v>Risk Factors</v>
          </cell>
          <cell r="K380" t="str">
            <v>Hand &amp; Power Tools</v>
          </cell>
          <cell r="L380" t="str">
            <v>KIM KING</v>
          </cell>
          <cell r="M380" t="str">
            <v>FRANS MARAIS</v>
          </cell>
          <cell r="N380">
            <v>45675</v>
          </cell>
          <cell r="O380">
            <v>45902</v>
          </cell>
          <cell r="P380" t="str">
            <v>Not started</v>
          </cell>
          <cell r="Q380" t="str">
            <v>{}</v>
          </cell>
          <cell r="R380" t="str">
            <v>Safety</v>
          </cell>
          <cell r="S380"/>
          <cell r="T380"/>
          <cell r="U380"/>
          <cell r="V380"/>
          <cell r="W380" t="str">
            <v>Fatal incident data (AAplc) / Work-related loss of life employee agencies</v>
          </cell>
          <cell r="X380" t="str">
            <v>{"PGM":[]}</v>
          </cell>
          <cell r="Y380" t="str">
            <v>CONNECTED</v>
          </cell>
          <cell r="Z380" t="str">
            <v>Data Collection (PGM) (2024)</v>
          </cell>
          <cell r="AA380" t="str">
            <v>Fatal incident data (AAplc) / Work-related loss of life employee agencies (Manual Capture)</v>
          </cell>
        </row>
        <row r="381">
          <cell r="A381" t="str">
            <v>M20Risk Factors_Falling or Dropped Objects</v>
          </cell>
          <cell r="B381" t="str">
            <v>M20</v>
          </cell>
          <cell r="C381" t="str">
            <v>Risk Factors_Falling or Dropped Objects</v>
          </cell>
          <cell r="D381">
            <v>2024</v>
          </cell>
          <cell r="E381" t="str">
            <v>Annual</v>
          </cell>
          <cell r="F381" t="str">
            <v>Fatal Incident Data - Contractor (By Risk Category)</v>
          </cell>
          <cell r="G381"/>
          <cell r="H381" t="str">
            <v>NUMBER</v>
          </cell>
          <cell r="I381" t="str">
            <v>Number</v>
          </cell>
          <cell r="J381" t="str">
            <v>Risk Factors</v>
          </cell>
          <cell r="K381" t="str">
            <v>Falling or Dropped Objects</v>
          </cell>
          <cell r="L381" t="str">
            <v>KIM KING</v>
          </cell>
          <cell r="M381" t="str">
            <v>FRANS MARAIS</v>
          </cell>
          <cell r="N381">
            <v>45675</v>
          </cell>
          <cell r="O381">
            <v>45902</v>
          </cell>
          <cell r="P381" t="str">
            <v>Not started</v>
          </cell>
          <cell r="Q381" t="str">
            <v>{}</v>
          </cell>
          <cell r="R381" t="str">
            <v>Safety</v>
          </cell>
          <cell r="S381"/>
          <cell r="T381"/>
          <cell r="U381"/>
          <cell r="V381"/>
          <cell r="W381" t="str">
            <v>Fatal incident data (AAplc) / Work-related loss of life employee agencies</v>
          </cell>
          <cell r="X381" t="str">
            <v>{"PGM":[]}</v>
          </cell>
          <cell r="Y381" t="str">
            <v>CONNECTED</v>
          </cell>
          <cell r="Z381" t="str">
            <v>Data Collection (PGM) (2024)</v>
          </cell>
          <cell r="AA381" t="str">
            <v>Fatal incident data (AAplc) / Work-related loss of life employee agencies (Manual Capture)</v>
          </cell>
        </row>
        <row r="382">
          <cell r="A382" t="str">
            <v>M20Risk Factors_Injections / Stings &amp; Bites</v>
          </cell>
          <cell r="B382" t="str">
            <v>M20</v>
          </cell>
          <cell r="C382" t="str">
            <v>Risk Factors_Injections / Stings &amp; Bites</v>
          </cell>
          <cell r="D382">
            <v>2024</v>
          </cell>
          <cell r="E382" t="str">
            <v>Annual</v>
          </cell>
          <cell r="F382" t="str">
            <v>Fatal Incident Data - Contractor (By Risk Category)</v>
          </cell>
          <cell r="G382"/>
          <cell r="H382" t="str">
            <v>NUMBER</v>
          </cell>
          <cell r="I382" t="str">
            <v>Number</v>
          </cell>
          <cell r="J382" t="str">
            <v>Risk Factors</v>
          </cell>
          <cell r="K382" t="str">
            <v>Injections / Stings &amp; Bites</v>
          </cell>
          <cell r="L382" t="str">
            <v>KIM KING</v>
          </cell>
          <cell r="M382" t="str">
            <v>FRANS MARAIS</v>
          </cell>
          <cell r="N382">
            <v>45675</v>
          </cell>
          <cell r="O382">
            <v>45902</v>
          </cell>
          <cell r="P382" t="str">
            <v>Not started</v>
          </cell>
          <cell r="Q382" t="str">
            <v>{}</v>
          </cell>
          <cell r="R382" t="str">
            <v>Safety</v>
          </cell>
          <cell r="S382"/>
          <cell r="T382"/>
          <cell r="U382"/>
          <cell r="V382"/>
          <cell r="W382" t="str">
            <v>Fatal incident data (AAplc) / Work-related loss of life employee agencies</v>
          </cell>
          <cell r="X382" t="str">
            <v>{"PGM":[]}</v>
          </cell>
          <cell r="Y382" t="str">
            <v>CONNECTED</v>
          </cell>
          <cell r="Z382" t="str">
            <v>Data Collection (PGM) (2024)</v>
          </cell>
          <cell r="AA382" t="str">
            <v>Fatal incident data (AAplc) / Work-related loss of life employee agencies (Manual Capture)</v>
          </cell>
        </row>
        <row r="383">
          <cell r="A383" t="str">
            <v>M21Risk Factors_Injections / Stings &amp; Bites</v>
          </cell>
          <cell r="B383" t="str">
            <v>M21</v>
          </cell>
          <cell r="C383" t="str">
            <v>Risk Factors_Injections / Stings &amp; Bites</v>
          </cell>
          <cell r="D383">
            <v>2024</v>
          </cell>
          <cell r="E383" t="str">
            <v>Annual</v>
          </cell>
          <cell r="F383" t="str">
            <v>Fatal Incident Data - Employee (By Risk Category)</v>
          </cell>
          <cell r="G383"/>
          <cell r="H383" t="str">
            <v>NUMBER</v>
          </cell>
          <cell r="I383" t="str">
            <v>Number</v>
          </cell>
          <cell r="J383" t="str">
            <v>Risk Factors</v>
          </cell>
          <cell r="K383" t="str">
            <v>Injections / Stings &amp; Bites</v>
          </cell>
          <cell r="L383" t="str">
            <v>KIM KING</v>
          </cell>
          <cell r="M383" t="str">
            <v>FRANS MARAIS</v>
          </cell>
          <cell r="N383">
            <v>45675</v>
          </cell>
          <cell r="O383">
            <v>45902</v>
          </cell>
          <cell r="P383" t="str">
            <v>Not started</v>
          </cell>
          <cell r="Q383" t="str">
            <v>{}</v>
          </cell>
          <cell r="R383" t="str">
            <v>Safety</v>
          </cell>
          <cell r="S383"/>
          <cell r="T383"/>
          <cell r="U383"/>
          <cell r="V383"/>
          <cell r="W383" t="str">
            <v>Fatal incident data (AAplc) / Work-related loss of life employee agencies</v>
          </cell>
          <cell r="X383" t="str">
            <v>{"PGM":[]}</v>
          </cell>
          <cell r="Y383" t="str">
            <v>CONNECTED</v>
          </cell>
          <cell r="Z383" t="str">
            <v>Data Collection (PGM) (2024)</v>
          </cell>
          <cell r="AA383" t="str">
            <v>Fatal incident data (AAplc) / Work-related loss of life employee agencies (Manual Capture)</v>
          </cell>
        </row>
        <row r="384">
          <cell r="A384" t="str">
            <v>M20Risk Factors_Fire or Explosion</v>
          </cell>
          <cell r="B384" t="str">
            <v>M20</v>
          </cell>
          <cell r="C384" t="str">
            <v>Risk Factors_Fire or Explosion</v>
          </cell>
          <cell r="D384">
            <v>2024</v>
          </cell>
          <cell r="E384" t="str">
            <v>Annual</v>
          </cell>
          <cell r="F384" t="str">
            <v>Fatal Incident Data - Contractor (By Risk Category)</v>
          </cell>
          <cell r="G384"/>
          <cell r="H384" t="str">
            <v>NUMBER</v>
          </cell>
          <cell r="I384" t="str">
            <v>Number</v>
          </cell>
          <cell r="J384" t="str">
            <v>Risk Factors</v>
          </cell>
          <cell r="K384" t="str">
            <v>Fire or Explosion</v>
          </cell>
          <cell r="L384" t="str">
            <v>KIM KING</v>
          </cell>
          <cell r="M384" t="str">
            <v>FRANS MARAIS</v>
          </cell>
          <cell r="N384">
            <v>45675</v>
          </cell>
          <cell r="O384">
            <v>45902</v>
          </cell>
          <cell r="P384" t="str">
            <v>Not started</v>
          </cell>
          <cell r="Q384" t="str">
            <v>{}</v>
          </cell>
          <cell r="R384" t="str">
            <v>Safety</v>
          </cell>
          <cell r="S384"/>
          <cell r="T384"/>
          <cell r="U384"/>
          <cell r="V384"/>
          <cell r="W384" t="str">
            <v>Fatal incident data (AAplc) / Work-related loss of life employee agencies</v>
          </cell>
          <cell r="X384" t="str">
            <v>{"PGM":[]}</v>
          </cell>
          <cell r="Y384" t="str">
            <v>CONNECTED</v>
          </cell>
          <cell r="Z384" t="str">
            <v>Data Collection (PGM) (2024)</v>
          </cell>
          <cell r="AA384" t="str">
            <v>Fatal incident data (AAplc) / Work-related loss of life employee agencies (Manual Capture)</v>
          </cell>
        </row>
        <row r="385">
          <cell r="A385" t="str">
            <v>M20Risk Factors_Material Handling</v>
          </cell>
          <cell r="B385" t="str">
            <v>M20</v>
          </cell>
          <cell r="C385" t="str">
            <v>Risk Factors_Material Handling</v>
          </cell>
          <cell r="D385">
            <v>2024</v>
          </cell>
          <cell r="E385" t="str">
            <v>Annual</v>
          </cell>
          <cell r="F385" t="str">
            <v>Fatal Incident Data - Contractor (By Risk Category)</v>
          </cell>
          <cell r="G385"/>
          <cell r="H385" t="str">
            <v>NUMBER</v>
          </cell>
          <cell r="I385" t="str">
            <v>Number</v>
          </cell>
          <cell r="J385" t="str">
            <v>Risk Factors</v>
          </cell>
          <cell r="K385" t="str">
            <v>Material Handling</v>
          </cell>
          <cell r="L385" t="str">
            <v>KIM KING</v>
          </cell>
          <cell r="M385" t="str">
            <v>FRANS MARAIS</v>
          </cell>
          <cell r="N385">
            <v>45675</v>
          </cell>
          <cell r="O385">
            <v>45902</v>
          </cell>
          <cell r="P385" t="str">
            <v>Not started</v>
          </cell>
          <cell r="Q385" t="str">
            <v>{}</v>
          </cell>
          <cell r="R385" t="str">
            <v>Safety</v>
          </cell>
          <cell r="S385"/>
          <cell r="T385"/>
          <cell r="U385"/>
          <cell r="V385"/>
          <cell r="W385" t="str">
            <v>Fatal incident data (AAplc) / Work-related loss of life employee agencies</v>
          </cell>
          <cell r="X385" t="str">
            <v>{"PGM":[]}</v>
          </cell>
          <cell r="Y385" t="str">
            <v>CONNECTED</v>
          </cell>
          <cell r="Z385" t="str">
            <v>Data Collection (PGM) (2024)</v>
          </cell>
          <cell r="AA385" t="str">
            <v>Fatal incident data (AAplc) / Work-related loss of life employee agencies (Manual Capture)</v>
          </cell>
        </row>
        <row r="386">
          <cell r="A386" t="str">
            <v>M20Risk Factors_Hand &amp; Power Tools</v>
          </cell>
          <cell r="B386" t="str">
            <v>M20</v>
          </cell>
          <cell r="C386" t="str">
            <v>Risk Factors_Hand &amp; Power Tools</v>
          </cell>
          <cell r="D386">
            <v>2024</v>
          </cell>
          <cell r="E386" t="str">
            <v>Annual</v>
          </cell>
          <cell r="F386" t="str">
            <v>Fatal Incident Data - Contractor (By Risk Category)</v>
          </cell>
          <cell r="G386"/>
          <cell r="H386" t="str">
            <v>NUMBER</v>
          </cell>
          <cell r="I386" t="str">
            <v>Number</v>
          </cell>
          <cell r="J386" t="str">
            <v>Risk Factors</v>
          </cell>
          <cell r="K386" t="str">
            <v>Hand &amp; Power Tools</v>
          </cell>
          <cell r="L386" t="str">
            <v>KIM KING</v>
          </cell>
          <cell r="M386" t="str">
            <v>FRANS MARAIS</v>
          </cell>
          <cell r="N386">
            <v>45675</v>
          </cell>
          <cell r="O386">
            <v>45902</v>
          </cell>
          <cell r="P386" t="str">
            <v>Not started</v>
          </cell>
          <cell r="Q386" t="str">
            <v>{}</v>
          </cell>
          <cell r="R386" t="str">
            <v>Safety</v>
          </cell>
          <cell r="S386"/>
          <cell r="T386"/>
          <cell r="U386"/>
          <cell r="V386"/>
          <cell r="W386" t="str">
            <v>Fatal incident data (AAplc) / Work-related loss of life employee agencies</v>
          </cell>
          <cell r="X386" t="str">
            <v>{"PGM":[]}</v>
          </cell>
          <cell r="Y386" t="str">
            <v>CONNECTED</v>
          </cell>
          <cell r="Z386" t="str">
            <v>Data Collection (PGM) (2024)</v>
          </cell>
          <cell r="AA386" t="str">
            <v>Fatal incident data (AAplc) / Work-related loss of life employee agencies (Manual Capture)</v>
          </cell>
        </row>
        <row r="387">
          <cell r="A387" t="str">
            <v>M21Risk Factors_COVID-19 exposure</v>
          </cell>
          <cell r="B387" t="str">
            <v>M21</v>
          </cell>
          <cell r="C387" t="str">
            <v>Risk Factors_COVID-19 exposure</v>
          </cell>
          <cell r="D387">
            <v>2024</v>
          </cell>
          <cell r="E387" t="str">
            <v>Annual</v>
          </cell>
          <cell r="F387" t="str">
            <v>Fatal Incident Data - Employee (By Risk Category)</v>
          </cell>
          <cell r="G387"/>
          <cell r="H387" t="str">
            <v>NUMBER</v>
          </cell>
          <cell r="I387" t="str">
            <v>Number</v>
          </cell>
          <cell r="J387" t="str">
            <v>Risk Factors</v>
          </cell>
          <cell r="K387" t="str">
            <v>COVID-19 exposure</v>
          </cell>
          <cell r="L387" t="str">
            <v>KIM KING</v>
          </cell>
          <cell r="M387" t="str">
            <v>FRANS MARAIS</v>
          </cell>
          <cell r="N387">
            <v>45675</v>
          </cell>
          <cell r="O387">
            <v>45902</v>
          </cell>
          <cell r="P387" t="str">
            <v>Not started</v>
          </cell>
          <cell r="Q387" t="str">
            <v>{}</v>
          </cell>
          <cell r="R387" t="str">
            <v>Safety</v>
          </cell>
          <cell r="S387"/>
          <cell r="T387"/>
          <cell r="U387"/>
          <cell r="V387"/>
          <cell r="W387" t="str">
            <v>Fatal incident data (AAplc) / Work-related loss of life employee agencies</v>
          </cell>
          <cell r="X387" t="str">
            <v>{"PGM":[]}</v>
          </cell>
          <cell r="Y387" t="str">
            <v>CONNECTED</v>
          </cell>
          <cell r="Z387" t="str">
            <v>Data Collection (PGM) (2024)</v>
          </cell>
          <cell r="AA387" t="str">
            <v>Fatal incident data (AAplc) / Work-related loss of life employee agencies (Manual Capture)</v>
          </cell>
        </row>
        <row r="388">
          <cell r="A388" t="str">
            <v>M21Risk Factors_Material Handling</v>
          </cell>
          <cell r="B388" t="str">
            <v>M21</v>
          </cell>
          <cell r="C388" t="str">
            <v>Risk Factors_Material Handling</v>
          </cell>
          <cell r="D388">
            <v>2024</v>
          </cell>
          <cell r="E388" t="str">
            <v>Annual</v>
          </cell>
          <cell r="F388" t="str">
            <v>Fatal Incident Data - Employee (By Risk Category)</v>
          </cell>
          <cell r="G388"/>
          <cell r="H388" t="str">
            <v>NUMBER</v>
          </cell>
          <cell r="I388" t="str">
            <v>Number</v>
          </cell>
          <cell r="J388" t="str">
            <v>Risk Factors</v>
          </cell>
          <cell r="K388" t="str">
            <v>Material Handling</v>
          </cell>
          <cell r="L388" t="str">
            <v>KIM KING</v>
          </cell>
          <cell r="M388" t="str">
            <v>FRANS MARAIS</v>
          </cell>
          <cell r="N388">
            <v>45675</v>
          </cell>
          <cell r="O388">
            <v>45902</v>
          </cell>
          <cell r="P388" t="str">
            <v>Not started</v>
          </cell>
          <cell r="Q388" t="str">
            <v>{}</v>
          </cell>
          <cell r="R388" t="str">
            <v>Safety</v>
          </cell>
          <cell r="S388"/>
          <cell r="T388"/>
          <cell r="U388"/>
          <cell r="V388"/>
          <cell r="W388" t="str">
            <v>Fatal incident data (AAplc) / Work-related loss of life employee agencies</v>
          </cell>
          <cell r="X388" t="str">
            <v>{"PGM":[]}</v>
          </cell>
          <cell r="Y388" t="str">
            <v>CONNECTED</v>
          </cell>
          <cell r="Z388" t="str">
            <v>Data Collection (PGM) (2024)</v>
          </cell>
          <cell r="AA388" t="str">
            <v>Fatal incident data (AAplc) / Work-related loss of life employee agencies (Manual Capture)</v>
          </cell>
        </row>
        <row r="389">
          <cell r="A389" t="str">
            <v>M20Risk Factors_Subsidence or Caving</v>
          </cell>
          <cell r="B389" t="str">
            <v>M20</v>
          </cell>
          <cell r="C389" t="str">
            <v>Risk Factors_Subsidence or Caving</v>
          </cell>
          <cell r="D389">
            <v>2024</v>
          </cell>
          <cell r="E389" t="str">
            <v>Annual</v>
          </cell>
          <cell r="F389" t="str">
            <v>Fatal Incident Data - Contractor (By Risk Category)</v>
          </cell>
          <cell r="G389"/>
          <cell r="H389" t="str">
            <v>NUMBER</v>
          </cell>
          <cell r="I389" t="str">
            <v>Number</v>
          </cell>
          <cell r="J389" t="str">
            <v>Risk Factors</v>
          </cell>
          <cell r="K389" t="str">
            <v>Subsidence or Caving</v>
          </cell>
          <cell r="L389" t="str">
            <v>KIM KING</v>
          </cell>
          <cell r="M389" t="str">
            <v>FRANS MARAIS</v>
          </cell>
          <cell r="N389">
            <v>45675</v>
          </cell>
          <cell r="O389">
            <v>45902</v>
          </cell>
          <cell r="P389" t="str">
            <v>Not started</v>
          </cell>
          <cell r="Q389" t="str">
            <v>{}</v>
          </cell>
          <cell r="R389" t="str">
            <v>Safety</v>
          </cell>
          <cell r="S389"/>
          <cell r="T389"/>
          <cell r="U389"/>
          <cell r="V389"/>
          <cell r="W389" t="str">
            <v>Fatal incident data (AAplc) / Work-related loss of life employee agencies</v>
          </cell>
          <cell r="X389" t="str">
            <v>{"PGM":[]}</v>
          </cell>
          <cell r="Y389" t="str">
            <v>CONNECTED</v>
          </cell>
          <cell r="Z389" t="str">
            <v>Data Collection (PGM) (2024)</v>
          </cell>
          <cell r="AA389" t="str">
            <v>Fatal incident data (AAplc) / Work-related loss of life employee agencies (Manual Capture)</v>
          </cell>
        </row>
        <row r="390">
          <cell r="A390" t="str">
            <v>M20Risk Factors_"Fall of Ground (Underground)"</v>
          </cell>
          <cell r="B390" t="str">
            <v>M20</v>
          </cell>
          <cell r="C390" t="str">
            <v>Risk Factors_"Fall of Ground (Underground)"</v>
          </cell>
          <cell r="D390">
            <v>2024</v>
          </cell>
          <cell r="E390" t="str">
            <v>Annual</v>
          </cell>
          <cell r="F390" t="str">
            <v>Fatal Incident Data - Contractor (By Risk Category)</v>
          </cell>
          <cell r="G390"/>
          <cell r="H390" t="str">
            <v>NUMBER</v>
          </cell>
          <cell r="I390" t="str">
            <v>Number</v>
          </cell>
          <cell r="J390" t="str">
            <v>Risk Factors</v>
          </cell>
          <cell r="K390" t="str">
            <v>"Fall of Ground (Underground)"</v>
          </cell>
          <cell r="L390" t="str">
            <v>KIM KING</v>
          </cell>
          <cell r="M390" t="str">
            <v>FRANS MARAIS</v>
          </cell>
          <cell r="N390">
            <v>45675</v>
          </cell>
          <cell r="O390">
            <v>45902</v>
          </cell>
          <cell r="P390" t="str">
            <v>Not started</v>
          </cell>
          <cell r="Q390" t="str">
            <v>{}</v>
          </cell>
          <cell r="R390" t="str">
            <v>Safety</v>
          </cell>
          <cell r="S390"/>
          <cell r="T390"/>
          <cell r="U390"/>
          <cell r="V390"/>
          <cell r="W390" t="str">
            <v>Fatal incident data (AAplc) / Work-related loss of life employee agencies</v>
          </cell>
          <cell r="X390" t="str">
            <v>{"PGM":[]}</v>
          </cell>
          <cell r="Y390" t="str">
            <v>CONNECTED</v>
          </cell>
          <cell r="Z390" t="str">
            <v>Data Collection (PGM) (2024)</v>
          </cell>
          <cell r="AA390" t="str">
            <v>Fatal incident data (AAplc) / Work-related loss of life employee agencies (Manual Capture)</v>
          </cell>
        </row>
        <row r="391">
          <cell r="A391" t="str">
            <v>M20Risk Factors_COVID-19 exposure</v>
          </cell>
          <cell r="B391" t="str">
            <v>M20</v>
          </cell>
          <cell r="C391" t="str">
            <v>Risk Factors_COVID-19 exposure</v>
          </cell>
          <cell r="D391">
            <v>2024</v>
          </cell>
          <cell r="E391" t="str">
            <v>Annual</v>
          </cell>
          <cell r="F391" t="str">
            <v>Fatal Incident Data - Contractor (By Risk Category)</v>
          </cell>
          <cell r="G391"/>
          <cell r="H391" t="str">
            <v>NUMBER</v>
          </cell>
          <cell r="I391" t="str">
            <v>Number</v>
          </cell>
          <cell r="J391" t="str">
            <v>Risk Factors</v>
          </cell>
          <cell r="K391" t="str">
            <v>COVID-19 exposure</v>
          </cell>
          <cell r="L391" t="str">
            <v>KIM KING</v>
          </cell>
          <cell r="M391" t="str">
            <v>FRANS MARAIS</v>
          </cell>
          <cell r="N391">
            <v>45675</v>
          </cell>
          <cell r="O391">
            <v>45902</v>
          </cell>
          <cell r="P391" t="str">
            <v>Not started</v>
          </cell>
          <cell r="Q391" t="str">
            <v>{}</v>
          </cell>
          <cell r="R391" t="str">
            <v>Safety</v>
          </cell>
          <cell r="S391"/>
          <cell r="T391"/>
          <cell r="U391"/>
          <cell r="V391"/>
          <cell r="W391" t="str">
            <v>Fatal incident data (AAplc) / Work-related loss of life employee agencies</v>
          </cell>
          <cell r="X391" t="str">
            <v>{"PGM":[]}</v>
          </cell>
          <cell r="Y391" t="str">
            <v>CONNECTED</v>
          </cell>
          <cell r="Z391" t="str">
            <v>Data Collection (PGM) (2024)</v>
          </cell>
          <cell r="AA391" t="str">
            <v>Fatal incident data (AAplc) / Work-related loss of life employee agencies (Manual Capture)</v>
          </cell>
        </row>
        <row r="392">
          <cell r="A392" t="str">
            <v>M21Risk Factors_"Fall of Ground (Underground)"</v>
          </cell>
          <cell r="B392" t="str">
            <v>M21</v>
          </cell>
          <cell r="C392" t="str">
            <v>Risk Factors_"Fall of Ground (Underground)"</v>
          </cell>
          <cell r="D392">
            <v>2024</v>
          </cell>
          <cell r="E392" t="str">
            <v>Annual</v>
          </cell>
          <cell r="F392" t="str">
            <v>Fatal Incident Data - Employee (By Risk Category)</v>
          </cell>
          <cell r="G392"/>
          <cell r="H392" t="str">
            <v>NUMBER</v>
          </cell>
          <cell r="I392" t="str">
            <v>Number</v>
          </cell>
          <cell r="J392" t="str">
            <v>Risk Factors</v>
          </cell>
          <cell r="K392" t="str">
            <v>"Fall of Ground (Underground)"</v>
          </cell>
          <cell r="L392" t="str">
            <v>KIM KING</v>
          </cell>
          <cell r="M392" t="str">
            <v>FRANS MARAIS</v>
          </cell>
          <cell r="N392">
            <v>45675</v>
          </cell>
          <cell r="O392">
            <v>45902</v>
          </cell>
          <cell r="P392" t="str">
            <v>Not started</v>
          </cell>
          <cell r="Q392" t="str">
            <v>{}</v>
          </cell>
          <cell r="R392" t="str">
            <v>Safety</v>
          </cell>
          <cell r="S392"/>
          <cell r="T392"/>
          <cell r="U392"/>
          <cell r="V392"/>
          <cell r="W392" t="str">
            <v>Fatal incident data (AAplc) / Work-related loss of life employee agencies</v>
          </cell>
          <cell r="X392" t="str">
            <v>{"PGM":[]}</v>
          </cell>
          <cell r="Y392" t="str">
            <v>CONNECTED</v>
          </cell>
          <cell r="Z392" t="str">
            <v>Data Collection (PGM) (2024)</v>
          </cell>
          <cell r="AA392" t="str">
            <v>Fatal incident data (AAplc) / Work-related loss of life employee agencies (Manual Capture)</v>
          </cell>
        </row>
        <row r="393">
          <cell r="A393" t="str">
            <v>M21Risk Factors_Fall from Heights</v>
          </cell>
          <cell r="B393" t="str">
            <v>M21</v>
          </cell>
          <cell r="C393" t="str">
            <v>Risk Factors_Fall from Heights</v>
          </cell>
          <cell r="D393">
            <v>2024</v>
          </cell>
          <cell r="E393" t="str">
            <v>Annual</v>
          </cell>
          <cell r="F393" t="str">
            <v>Fatal Incident Data - Employee (By Risk Category)</v>
          </cell>
          <cell r="G393"/>
          <cell r="H393" t="str">
            <v>NUMBER</v>
          </cell>
          <cell r="I393" t="str">
            <v>Number</v>
          </cell>
          <cell r="J393" t="str">
            <v>Risk Factors</v>
          </cell>
          <cell r="K393" t="str">
            <v>Fall from Heights</v>
          </cell>
          <cell r="L393" t="str">
            <v>KIM KING</v>
          </cell>
          <cell r="M393" t="str">
            <v>FRANS MARAIS</v>
          </cell>
          <cell r="N393">
            <v>45675</v>
          </cell>
          <cell r="O393">
            <v>45902</v>
          </cell>
          <cell r="P393" t="str">
            <v>Not started</v>
          </cell>
          <cell r="Q393" t="str">
            <v>{}</v>
          </cell>
          <cell r="R393" t="str">
            <v>Safety</v>
          </cell>
          <cell r="S393"/>
          <cell r="T393"/>
          <cell r="U393"/>
          <cell r="V393"/>
          <cell r="W393" t="str">
            <v>Fatal incident data (AAplc) / Work-related loss of life employee agencies</v>
          </cell>
          <cell r="X393" t="str">
            <v>{"PGM":[]}</v>
          </cell>
          <cell r="Y393" t="str">
            <v>CONNECTED</v>
          </cell>
          <cell r="Z393" t="str">
            <v>Data Collection (PGM) (2024)</v>
          </cell>
          <cell r="AA393" t="str">
            <v>Fatal incident data (AAplc) / Work-related loss of life employee agencies (Manual Capture)</v>
          </cell>
        </row>
        <row r="394">
          <cell r="A394" t="str">
            <v>M21Risk Factors_Mobile Equipment</v>
          </cell>
          <cell r="B394" t="str">
            <v>M21</v>
          </cell>
          <cell r="C394" t="str">
            <v>Risk Factors_Mobile Equipment</v>
          </cell>
          <cell r="D394">
            <v>2024</v>
          </cell>
          <cell r="E394" t="str">
            <v>Annual</v>
          </cell>
          <cell r="F394" t="str">
            <v>Fatal Incident Data - Employee (By Risk Category)</v>
          </cell>
          <cell r="G394"/>
          <cell r="H394" t="str">
            <v>NUMBER</v>
          </cell>
          <cell r="I394" t="str">
            <v>Number</v>
          </cell>
          <cell r="J394" t="str">
            <v>Risk Factors</v>
          </cell>
          <cell r="K394" t="str">
            <v>Mobile Equipment</v>
          </cell>
          <cell r="L394" t="str">
            <v>KIM KING</v>
          </cell>
          <cell r="M394" t="str">
            <v>FRANS MARAIS</v>
          </cell>
          <cell r="N394">
            <v>45675</v>
          </cell>
          <cell r="O394">
            <v>45902</v>
          </cell>
          <cell r="P394" t="str">
            <v>Not started</v>
          </cell>
          <cell r="Q394" t="str">
            <v>{}</v>
          </cell>
          <cell r="R394" t="str">
            <v>Safety</v>
          </cell>
          <cell r="S394"/>
          <cell r="T394"/>
          <cell r="U394"/>
          <cell r="V394"/>
          <cell r="W394" t="str">
            <v>Fatal incident data (AAplc) / Work-related loss of life employee agencies</v>
          </cell>
          <cell r="X394" t="str">
            <v>{"PGM":[]}</v>
          </cell>
          <cell r="Y394" t="str">
            <v>CONNECTED</v>
          </cell>
          <cell r="Z394" t="str">
            <v>Data Collection (PGM) (2024)</v>
          </cell>
          <cell r="AA394" t="str">
            <v>Fatal incident data (AAplc) / Work-related loss of life employee agencies (Manual Capture)</v>
          </cell>
        </row>
        <row r="395">
          <cell r="A395" t="str">
            <v>M21Risk Factors_Uncontrolled Release of Energy</v>
          </cell>
          <cell r="B395" t="str">
            <v>M21</v>
          </cell>
          <cell r="C395" t="str">
            <v>Risk Factors_Uncontrolled Release of Energy</v>
          </cell>
          <cell r="D395">
            <v>2024</v>
          </cell>
          <cell r="E395" t="str">
            <v>Annual</v>
          </cell>
          <cell r="F395" t="str">
            <v>Fatal Incident Data - Employee (By Risk Category)</v>
          </cell>
          <cell r="G395"/>
          <cell r="H395" t="str">
            <v>NUMBER</v>
          </cell>
          <cell r="I395" t="str">
            <v>Number</v>
          </cell>
          <cell r="J395" t="str">
            <v>Risk Factors</v>
          </cell>
          <cell r="K395" t="str">
            <v>Uncontrolled Release of Energy</v>
          </cell>
          <cell r="L395" t="str">
            <v>KIM KING</v>
          </cell>
          <cell r="M395" t="str">
            <v>FRANS MARAIS</v>
          </cell>
          <cell r="N395">
            <v>45675</v>
          </cell>
          <cell r="O395">
            <v>45902</v>
          </cell>
          <cell r="P395" t="str">
            <v>Not started</v>
          </cell>
          <cell r="Q395" t="str">
            <v>{}</v>
          </cell>
          <cell r="R395" t="str">
            <v>Safety</v>
          </cell>
          <cell r="S395"/>
          <cell r="T395"/>
          <cell r="U395"/>
          <cell r="V395"/>
          <cell r="W395" t="str">
            <v>Fatal incident data (AAplc) / Work-related loss of life employee agencies</v>
          </cell>
          <cell r="X395" t="str">
            <v>{"PGM":[]}</v>
          </cell>
          <cell r="Y395" t="str">
            <v>CONNECTED</v>
          </cell>
          <cell r="Z395" t="str">
            <v>Data Collection (PGM) (2024)</v>
          </cell>
          <cell r="AA395" t="str">
            <v>Fatal incident data (AAplc) / Work-related loss of life employee agencies (Manual Capture)</v>
          </cell>
        </row>
        <row r="396">
          <cell r="A396" t="str">
            <v>M21Risk Factors_Harmful Substances &amp; Environments</v>
          </cell>
          <cell r="B396" t="str">
            <v>M21</v>
          </cell>
          <cell r="C396" t="str">
            <v>Risk Factors_Harmful Substances &amp; Environments</v>
          </cell>
          <cell r="D396">
            <v>2024</v>
          </cell>
          <cell r="E396" t="str">
            <v>Annual</v>
          </cell>
          <cell r="F396" t="str">
            <v>Fatal Incident Data - Employee (By Risk Category)</v>
          </cell>
          <cell r="G396"/>
          <cell r="H396" t="str">
            <v>NUMBER</v>
          </cell>
          <cell r="I396" t="str">
            <v>Number</v>
          </cell>
          <cell r="J396" t="str">
            <v>Risk Factors</v>
          </cell>
          <cell r="K396" t="str">
            <v>Harmful Substances &amp; Environments</v>
          </cell>
          <cell r="L396" t="str">
            <v>KIM KING</v>
          </cell>
          <cell r="M396" t="str">
            <v>FRANS MARAIS</v>
          </cell>
          <cell r="N396">
            <v>45675</v>
          </cell>
          <cell r="O396">
            <v>45902</v>
          </cell>
          <cell r="P396" t="str">
            <v>Not started</v>
          </cell>
          <cell r="Q396" t="str">
            <v>{}</v>
          </cell>
          <cell r="R396" t="str">
            <v>Safety</v>
          </cell>
          <cell r="S396"/>
          <cell r="T396"/>
          <cell r="U396"/>
          <cell r="V396"/>
          <cell r="W396" t="str">
            <v>Fatal incident data (AAplc) / Work-related loss of life employee agencies</v>
          </cell>
          <cell r="X396" t="str">
            <v>{"PGM":[]}</v>
          </cell>
          <cell r="Y396" t="str">
            <v>CONNECTED</v>
          </cell>
          <cell r="Z396" t="str">
            <v>Data Collection (PGM) (2024)</v>
          </cell>
          <cell r="AA396" t="str">
            <v>Fatal incident data (AAplc) / Work-related loss of life employee agencies (Manual Capture)</v>
          </cell>
        </row>
        <row r="397">
          <cell r="A397" t="str">
            <v>M21Risk Factors_Weather</v>
          </cell>
          <cell r="B397" t="str">
            <v>M21</v>
          </cell>
          <cell r="C397" t="str">
            <v>Risk Factors_Weather</v>
          </cell>
          <cell r="D397">
            <v>2024</v>
          </cell>
          <cell r="E397" t="str">
            <v>Annual</v>
          </cell>
          <cell r="F397" t="str">
            <v>Fatal Incident Data - Employee (By Risk Category)</v>
          </cell>
          <cell r="G397"/>
          <cell r="H397" t="str">
            <v>NUMBER</v>
          </cell>
          <cell r="I397" t="str">
            <v>Number</v>
          </cell>
          <cell r="J397" t="str">
            <v>Risk Factors</v>
          </cell>
          <cell r="K397" t="str">
            <v>Weather</v>
          </cell>
          <cell r="L397" t="str">
            <v>KIM KING</v>
          </cell>
          <cell r="M397" t="str">
            <v>FRANS MARAIS</v>
          </cell>
          <cell r="N397">
            <v>45675</v>
          </cell>
          <cell r="O397">
            <v>45902</v>
          </cell>
          <cell r="P397" t="str">
            <v>Not started</v>
          </cell>
          <cell r="Q397" t="str">
            <v>{}</v>
          </cell>
          <cell r="R397" t="str">
            <v>Safety</v>
          </cell>
          <cell r="S397"/>
          <cell r="T397"/>
          <cell r="U397"/>
          <cell r="V397"/>
          <cell r="W397" t="str">
            <v>Fatal incident data (AAplc) / Work-related loss of life employee agencies</v>
          </cell>
          <cell r="X397" t="str">
            <v>{"PGM":[]}</v>
          </cell>
          <cell r="Y397" t="str">
            <v>CONNECTED</v>
          </cell>
          <cell r="Z397" t="str">
            <v>Data Collection (PGM) (2024)</v>
          </cell>
          <cell r="AA397" t="str">
            <v>Fatal incident data (AAplc) / Work-related loss of life employee agencies (Manual Capture)</v>
          </cell>
        </row>
        <row r="398">
          <cell r="A398" t="str">
            <v>M21Risk Factors_"Rolling or Sliding Rock / Material (Open Pit /  Open Cast)"</v>
          </cell>
          <cell r="B398" t="str">
            <v>M21</v>
          </cell>
          <cell r="C398" t="str">
            <v>Risk Factors_"Rolling or Sliding Rock / Material (Open Pit /  Open Cast)"</v>
          </cell>
          <cell r="D398">
            <v>2024</v>
          </cell>
          <cell r="E398" t="str">
            <v>Annual</v>
          </cell>
          <cell r="F398" t="str">
            <v>Fatal Incident Data - Employee (By Risk Category)</v>
          </cell>
          <cell r="G398"/>
          <cell r="H398" t="str">
            <v>NUMBER</v>
          </cell>
          <cell r="I398" t="str">
            <v>Number</v>
          </cell>
          <cell r="J398" t="str">
            <v>Risk Factors</v>
          </cell>
          <cell r="K398" t="str">
            <v>"Rolling or Sliding Rock / Material (Open Pit /  Open Cast)"</v>
          </cell>
          <cell r="L398" t="str">
            <v>KIM KING</v>
          </cell>
          <cell r="M398" t="str">
            <v>FRANS MARAIS</v>
          </cell>
          <cell r="N398">
            <v>45675</v>
          </cell>
          <cell r="O398">
            <v>45902</v>
          </cell>
          <cell r="P398" t="str">
            <v>Not started</v>
          </cell>
          <cell r="Q398" t="str">
            <v>{}</v>
          </cell>
          <cell r="R398" t="str">
            <v>Safety</v>
          </cell>
          <cell r="S398"/>
          <cell r="T398"/>
          <cell r="U398"/>
          <cell r="V398"/>
          <cell r="W398" t="str">
            <v>Fatal incident data (AAplc) / Work-related loss of life employee agencies</v>
          </cell>
          <cell r="X398" t="str">
            <v>{"PGM":[]}</v>
          </cell>
          <cell r="Y398" t="str">
            <v>CONNECTED</v>
          </cell>
          <cell r="Z398" t="str">
            <v>Data Collection (PGM) (2024)</v>
          </cell>
          <cell r="AA398" t="str">
            <v>Fatal incident data (AAplc) / Work-related loss of life employee agencies (Manual Capture)</v>
          </cell>
        </row>
        <row r="399">
          <cell r="A399" t="str">
            <v>M20Risk Factors_Aviation</v>
          </cell>
          <cell r="B399" t="str">
            <v>M20</v>
          </cell>
          <cell r="C399" t="str">
            <v>Risk Factors_Aviation</v>
          </cell>
          <cell r="D399">
            <v>2024</v>
          </cell>
          <cell r="E399" t="str">
            <v>Annual</v>
          </cell>
          <cell r="F399" t="str">
            <v>Fatal Incident Data - Contractor (By Risk Category)</v>
          </cell>
          <cell r="G399"/>
          <cell r="H399" t="str">
            <v>NUMBER</v>
          </cell>
          <cell r="I399" t="str">
            <v>Number</v>
          </cell>
          <cell r="J399" t="str">
            <v>Risk Factors</v>
          </cell>
          <cell r="K399" t="str">
            <v>Aviation</v>
          </cell>
          <cell r="L399" t="str">
            <v>KIM KING</v>
          </cell>
          <cell r="M399" t="str">
            <v>FRANS MARAIS</v>
          </cell>
          <cell r="N399">
            <v>45675</v>
          </cell>
          <cell r="O399">
            <v>45902</v>
          </cell>
          <cell r="P399" t="str">
            <v>Not started</v>
          </cell>
          <cell r="Q399" t="str">
            <v>{}</v>
          </cell>
          <cell r="R399" t="str">
            <v>Safety</v>
          </cell>
          <cell r="S399"/>
          <cell r="T399"/>
          <cell r="U399"/>
          <cell r="V399"/>
          <cell r="W399" t="str">
            <v>Fatal incident data (AAplc) / Work-related loss of life employee agencies</v>
          </cell>
          <cell r="X399" t="str">
            <v>{"PGM":[]}</v>
          </cell>
          <cell r="Y399" t="str">
            <v>CONNECTED</v>
          </cell>
          <cell r="Z399" t="str">
            <v>Data Collection (PGM) (2024)</v>
          </cell>
          <cell r="AA399" t="str">
            <v>Fatal incident data (AAplc) / Work-related loss of life employee agencies (Manual Capture)</v>
          </cell>
        </row>
        <row r="400">
          <cell r="A400" t="str">
            <v>M21Risk Factors_Vertical Conveyance</v>
          </cell>
          <cell r="B400" t="str">
            <v>M21</v>
          </cell>
          <cell r="C400" t="str">
            <v>Risk Factors_Vertical Conveyance</v>
          </cell>
          <cell r="D400">
            <v>2024</v>
          </cell>
          <cell r="E400" t="str">
            <v>Annual</v>
          </cell>
          <cell r="F400" t="str">
            <v>Fatal Incident Data - Employee (By Risk Category)</v>
          </cell>
          <cell r="G400"/>
          <cell r="H400" t="str">
            <v>NUMBER</v>
          </cell>
          <cell r="I400" t="str">
            <v>Number</v>
          </cell>
          <cell r="J400" t="str">
            <v>Risk Factors</v>
          </cell>
          <cell r="K400" t="str">
            <v>Vertical Conveyance</v>
          </cell>
          <cell r="L400" t="str">
            <v>KIM KING</v>
          </cell>
          <cell r="M400" t="str">
            <v>FRANS MARAIS</v>
          </cell>
          <cell r="N400">
            <v>45675</v>
          </cell>
          <cell r="O400">
            <v>45902</v>
          </cell>
          <cell r="P400" t="str">
            <v>Not started</v>
          </cell>
          <cell r="Q400" t="str">
            <v>{}</v>
          </cell>
          <cell r="R400" t="str">
            <v>Safety</v>
          </cell>
          <cell r="S400"/>
          <cell r="T400"/>
          <cell r="U400"/>
          <cell r="V400"/>
          <cell r="W400" t="str">
            <v>Fatal incident data (AAplc) / Work-related loss of life employee agencies</v>
          </cell>
          <cell r="X400" t="str">
            <v>{"PGM":[]}</v>
          </cell>
          <cell r="Y400" t="str">
            <v>CONNECTED</v>
          </cell>
          <cell r="Z400" t="str">
            <v>Data Collection (PGM) (2024)</v>
          </cell>
          <cell r="AA400" t="str">
            <v>Fatal incident data (AAplc) / Work-related loss of life employee agencies (Manual Capture)</v>
          </cell>
        </row>
        <row r="401">
          <cell r="A401" t="str">
            <v>M21Risk Factors_Moving Machinery</v>
          </cell>
          <cell r="B401" t="str">
            <v>M21</v>
          </cell>
          <cell r="C401" t="str">
            <v>Risk Factors_Moving Machinery</v>
          </cell>
          <cell r="D401">
            <v>2024</v>
          </cell>
          <cell r="E401" t="str">
            <v>Annual</v>
          </cell>
          <cell r="F401" t="str">
            <v>Fatal Incident Data - Employee (By Risk Category)</v>
          </cell>
          <cell r="G401"/>
          <cell r="H401" t="str">
            <v>NUMBER</v>
          </cell>
          <cell r="I401" t="str">
            <v>Number</v>
          </cell>
          <cell r="J401" t="str">
            <v>Risk Factors</v>
          </cell>
          <cell r="K401" t="str">
            <v>Moving Machinery</v>
          </cell>
          <cell r="L401" t="str">
            <v>KIM KING</v>
          </cell>
          <cell r="M401" t="str">
            <v>FRANS MARAIS</v>
          </cell>
          <cell r="N401">
            <v>45675</v>
          </cell>
          <cell r="O401">
            <v>45902</v>
          </cell>
          <cell r="P401" t="str">
            <v>Not started</v>
          </cell>
          <cell r="Q401" t="str">
            <v>{}</v>
          </cell>
          <cell r="R401" t="str">
            <v>Safety</v>
          </cell>
          <cell r="S401"/>
          <cell r="T401"/>
          <cell r="U401"/>
          <cell r="V401"/>
          <cell r="W401" t="str">
            <v>Fatal incident data (AAplc) / Work-related loss of life employee agencies</v>
          </cell>
          <cell r="X401" t="str">
            <v>{"PGM":[]}</v>
          </cell>
          <cell r="Y401" t="str">
            <v>CONNECTED</v>
          </cell>
          <cell r="Z401" t="str">
            <v>Data Collection (PGM) (2024)</v>
          </cell>
          <cell r="AA401" t="str">
            <v>Fatal incident data (AAplc) / Work-related loss of life employee agencies (Manual Capture)</v>
          </cell>
        </row>
        <row r="402">
          <cell r="A402" t="str">
            <v>M20Risk Factors_"Rolling or Sliding Rock / Material (Open Pit /  Open Cast)"</v>
          </cell>
          <cell r="B402" t="str">
            <v>M20</v>
          </cell>
          <cell r="C402" t="str">
            <v>Risk Factors_"Rolling or Sliding Rock / Material (Open Pit /  Open Cast)"</v>
          </cell>
          <cell r="D402">
            <v>2024</v>
          </cell>
          <cell r="E402" t="str">
            <v>Annual</v>
          </cell>
          <cell r="F402" t="str">
            <v>Fatal Incident Data - Contractor (By Risk Category)</v>
          </cell>
          <cell r="G402"/>
          <cell r="H402" t="str">
            <v>NUMBER</v>
          </cell>
          <cell r="I402" t="str">
            <v>Number</v>
          </cell>
          <cell r="J402" t="str">
            <v>Risk Factors</v>
          </cell>
          <cell r="K402" t="str">
            <v>"Rolling or Sliding Rock / Material (Open Pit /  Open Cast)"</v>
          </cell>
          <cell r="L402" t="str">
            <v>KIM KING</v>
          </cell>
          <cell r="M402" t="str">
            <v>FRANS MARAIS</v>
          </cell>
          <cell r="N402">
            <v>45675</v>
          </cell>
          <cell r="O402">
            <v>45902</v>
          </cell>
          <cell r="P402" t="str">
            <v>Not started</v>
          </cell>
          <cell r="Q402" t="str">
            <v>{}</v>
          </cell>
          <cell r="R402" t="str">
            <v>Safety</v>
          </cell>
          <cell r="S402"/>
          <cell r="T402"/>
          <cell r="U402"/>
          <cell r="V402"/>
          <cell r="W402" t="str">
            <v>Fatal incident data (AAplc) / Work-related loss of life employee agencies</v>
          </cell>
          <cell r="X402" t="str">
            <v>{"PGM":[]}</v>
          </cell>
          <cell r="Y402" t="str">
            <v>CONNECTED</v>
          </cell>
          <cell r="Z402" t="str">
            <v>Data Collection (PGM) (2024)</v>
          </cell>
          <cell r="AA402" t="str">
            <v>Fatal incident data (AAplc) / Work-related loss of life employee agencies (Manual Capture)</v>
          </cell>
        </row>
        <row r="403">
          <cell r="A403" t="str">
            <v>M21Risk Factors_Aviation</v>
          </cell>
          <cell r="B403" t="str">
            <v>M21</v>
          </cell>
          <cell r="C403" t="str">
            <v>Risk Factors_Aviation</v>
          </cell>
          <cell r="D403">
            <v>2024</v>
          </cell>
          <cell r="E403" t="str">
            <v>Annual</v>
          </cell>
          <cell r="F403" t="str">
            <v>Fatal Incident Data - Employee (By Risk Category)</v>
          </cell>
          <cell r="G403"/>
          <cell r="H403" t="str">
            <v>NUMBER</v>
          </cell>
          <cell r="I403" t="str">
            <v>Number</v>
          </cell>
          <cell r="J403" t="str">
            <v>Risk Factors</v>
          </cell>
          <cell r="K403" t="str">
            <v>Aviation</v>
          </cell>
          <cell r="L403" t="str">
            <v>KIM KING</v>
          </cell>
          <cell r="M403" t="str">
            <v>FRANS MARAIS</v>
          </cell>
          <cell r="N403">
            <v>45675</v>
          </cell>
          <cell r="O403">
            <v>45902</v>
          </cell>
          <cell r="P403" t="str">
            <v>Not started</v>
          </cell>
          <cell r="Q403" t="str">
            <v>{}</v>
          </cell>
          <cell r="R403" t="str">
            <v>Safety</v>
          </cell>
          <cell r="S403"/>
          <cell r="T403"/>
          <cell r="U403"/>
          <cell r="V403"/>
          <cell r="W403" t="str">
            <v>Fatal incident data (AAplc) / Work-related loss of life employee agencies</v>
          </cell>
          <cell r="X403" t="str">
            <v>{"PGM":[]}</v>
          </cell>
          <cell r="Y403" t="str">
            <v>CONNECTED</v>
          </cell>
          <cell r="Z403" t="str">
            <v>Data Collection (PGM) (2024)</v>
          </cell>
          <cell r="AA403" t="str">
            <v>Fatal incident data (AAplc) / Work-related loss of life employee agencies (Manual Capture)</v>
          </cell>
        </row>
        <row r="404">
          <cell r="A404" t="str">
            <v>M21Risk Factors_Explosives Management</v>
          </cell>
          <cell r="B404" t="str">
            <v>M21</v>
          </cell>
          <cell r="C404" t="str">
            <v>Risk Factors_Explosives Management</v>
          </cell>
          <cell r="D404">
            <v>2024</v>
          </cell>
          <cell r="E404" t="str">
            <v>Annual</v>
          </cell>
          <cell r="F404" t="str">
            <v>Fatal Incident Data - Employee (By Risk Category)</v>
          </cell>
          <cell r="G404"/>
          <cell r="H404" t="str">
            <v>NUMBER</v>
          </cell>
          <cell r="I404" t="str">
            <v>Number</v>
          </cell>
          <cell r="J404" t="str">
            <v>Risk Factors</v>
          </cell>
          <cell r="K404" t="str">
            <v>Explosives Management</v>
          </cell>
          <cell r="L404" t="str">
            <v>KIM KING</v>
          </cell>
          <cell r="M404" t="str">
            <v>FRANS MARAIS</v>
          </cell>
          <cell r="N404">
            <v>45675</v>
          </cell>
          <cell r="O404">
            <v>45902</v>
          </cell>
          <cell r="P404" t="str">
            <v>Not started</v>
          </cell>
          <cell r="Q404" t="str">
            <v>{}</v>
          </cell>
          <cell r="R404" t="str">
            <v>Safety</v>
          </cell>
          <cell r="S404"/>
          <cell r="T404"/>
          <cell r="U404"/>
          <cell r="V404"/>
          <cell r="W404" t="str">
            <v>Fatal incident data (AAplc) / Work-related loss of life employee agencies</v>
          </cell>
          <cell r="X404" t="str">
            <v>{"PGM":[]}</v>
          </cell>
          <cell r="Y404" t="str">
            <v>CONNECTED</v>
          </cell>
          <cell r="Z404" t="str">
            <v>Data Collection (PGM) (2024)</v>
          </cell>
          <cell r="AA404" t="str">
            <v>Fatal incident data (AAplc) / Work-related loss of life employee agencies (Manual Capture)</v>
          </cell>
        </row>
        <row r="405">
          <cell r="A405" t="str">
            <v>M20Risk Factors_Inrush / Inundation &amp; Engulfment</v>
          </cell>
          <cell r="B405" t="str">
            <v>M20</v>
          </cell>
          <cell r="C405" t="str">
            <v>Risk Factors_Inrush / Inundation &amp; Engulfment</v>
          </cell>
          <cell r="D405">
            <v>2024</v>
          </cell>
          <cell r="E405" t="str">
            <v>Annual</v>
          </cell>
          <cell r="F405" t="str">
            <v>Fatal Incident Data - Contractor (By Risk Category)</v>
          </cell>
          <cell r="G405"/>
          <cell r="H405" t="str">
            <v>NUMBER</v>
          </cell>
          <cell r="I405" t="str">
            <v>Number</v>
          </cell>
          <cell r="J405" t="str">
            <v>Risk Factors</v>
          </cell>
          <cell r="K405" t="str">
            <v>Inrush / Inundation &amp; Engulfment</v>
          </cell>
          <cell r="L405" t="str">
            <v>KIM KING</v>
          </cell>
          <cell r="M405" t="str">
            <v>FRANS MARAIS</v>
          </cell>
          <cell r="N405">
            <v>45675</v>
          </cell>
          <cell r="O405">
            <v>45902</v>
          </cell>
          <cell r="P405" t="str">
            <v>Not started</v>
          </cell>
          <cell r="Q405" t="str">
            <v>{}</v>
          </cell>
          <cell r="R405" t="str">
            <v>Safety</v>
          </cell>
          <cell r="S405"/>
          <cell r="T405"/>
          <cell r="U405"/>
          <cell r="V405"/>
          <cell r="W405" t="str">
            <v>Fatal incident data (AAplc) / Work-related loss of life employee agencies</v>
          </cell>
          <cell r="X405" t="str">
            <v>{"PGM":[]}</v>
          </cell>
          <cell r="Y405" t="str">
            <v>CONNECTED</v>
          </cell>
          <cell r="Z405" t="str">
            <v>Data Collection (PGM) (2024)</v>
          </cell>
          <cell r="AA405" t="str">
            <v>Fatal incident data (AAplc) / Work-related loss of life employee agencies (Manual Capture)</v>
          </cell>
        </row>
        <row r="406">
          <cell r="A406" t="str">
            <v>M21Risk Factors_Inrush / Inundation &amp; Engulfment</v>
          </cell>
          <cell r="B406" t="str">
            <v>M21</v>
          </cell>
          <cell r="C406" t="str">
            <v>Risk Factors_Inrush / Inundation &amp; Engulfment</v>
          </cell>
          <cell r="D406">
            <v>2024</v>
          </cell>
          <cell r="E406" t="str">
            <v>Annual</v>
          </cell>
          <cell r="F406" t="str">
            <v>Fatal Incident Data - Employee (By Risk Category)</v>
          </cell>
          <cell r="G406"/>
          <cell r="H406" t="str">
            <v>NUMBER</v>
          </cell>
          <cell r="I406" t="str">
            <v>Number</v>
          </cell>
          <cell r="J406" t="str">
            <v>Risk Factors</v>
          </cell>
          <cell r="K406" t="str">
            <v>Inrush / Inundation &amp; Engulfment</v>
          </cell>
          <cell r="L406" t="str">
            <v>KIM KING</v>
          </cell>
          <cell r="M406" t="str">
            <v>FRANS MARAIS</v>
          </cell>
          <cell r="N406">
            <v>45675</v>
          </cell>
          <cell r="O406">
            <v>45902</v>
          </cell>
          <cell r="P406" t="str">
            <v>Not started</v>
          </cell>
          <cell r="Q406" t="str">
            <v>{}</v>
          </cell>
          <cell r="R406" t="str">
            <v>Safety</v>
          </cell>
          <cell r="S406"/>
          <cell r="T406"/>
          <cell r="U406"/>
          <cell r="V406"/>
          <cell r="W406" t="str">
            <v>Fatal incident data (AAplc) / Work-related loss of life employee agencies</v>
          </cell>
          <cell r="X406" t="str">
            <v>{"PGM":[]}</v>
          </cell>
          <cell r="Y406" t="str">
            <v>CONNECTED</v>
          </cell>
          <cell r="Z406" t="str">
            <v>Data Collection (PGM) (2024)</v>
          </cell>
          <cell r="AA406" t="str">
            <v>Fatal incident data (AAplc) / Work-related loss of life employee agencies (Manual Capture)</v>
          </cell>
        </row>
        <row r="407">
          <cell r="A407" t="str">
            <v>M20Risk Factors_Weather</v>
          </cell>
          <cell r="B407" t="str">
            <v>M20</v>
          </cell>
          <cell r="C407" t="str">
            <v>Risk Factors_Weather</v>
          </cell>
          <cell r="D407">
            <v>2024</v>
          </cell>
          <cell r="E407" t="str">
            <v>Annual</v>
          </cell>
          <cell r="F407" t="str">
            <v>Fatal Incident Data - Contractor (By Risk Category)</v>
          </cell>
          <cell r="G407"/>
          <cell r="H407" t="str">
            <v>NUMBER</v>
          </cell>
          <cell r="I407" t="str">
            <v>Number</v>
          </cell>
          <cell r="J407" t="str">
            <v>Risk Factors</v>
          </cell>
          <cell r="K407" t="str">
            <v>Weather</v>
          </cell>
          <cell r="L407" t="str">
            <v>KIM KING</v>
          </cell>
          <cell r="M407" t="str">
            <v>FRANS MARAIS</v>
          </cell>
          <cell r="N407">
            <v>45675</v>
          </cell>
          <cell r="O407">
            <v>45902</v>
          </cell>
          <cell r="P407" t="str">
            <v>Not started</v>
          </cell>
          <cell r="Q407" t="str">
            <v>{}</v>
          </cell>
          <cell r="R407" t="str">
            <v>Safety</v>
          </cell>
          <cell r="S407"/>
          <cell r="T407"/>
          <cell r="U407"/>
          <cell r="V407"/>
          <cell r="W407" t="str">
            <v>Fatal incident data (AAplc) / Work-related loss of life employee agencies</v>
          </cell>
          <cell r="X407" t="str">
            <v>{"PGM":[]}</v>
          </cell>
          <cell r="Y407" t="str">
            <v>CONNECTED</v>
          </cell>
          <cell r="Z407" t="str">
            <v>Data Collection (PGM) (2024)</v>
          </cell>
          <cell r="AA407" t="str">
            <v>Fatal incident data (AAplc) / Work-related loss of life employee agencies (Manual Capture)</v>
          </cell>
        </row>
        <row r="408">
          <cell r="A408" t="str">
            <v>M20Risk Factors_Fall from Heights</v>
          </cell>
          <cell r="B408" t="str">
            <v>M20</v>
          </cell>
          <cell r="C408" t="str">
            <v>Risk Factors_Fall from Heights</v>
          </cell>
          <cell r="D408">
            <v>2024</v>
          </cell>
          <cell r="E408" t="str">
            <v>Annual</v>
          </cell>
          <cell r="F408" t="str">
            <v>Fatal Incident Data - Contractor (By Risk Category)</v>
          </cell>
          <cell r="G408"/>
          <cell r="H408" t="str">
            <v>NUMBER</v>
          </cell>
          <cell r="I408" t="str">
            <v>Number</v>
          </cell>
          <cell r="J408" t="str">
            <v>Risk Factors</v>
          </cell>
          <cell r="K408" t="str">
            <v>Fall from Heights</v>
          </cell>
          <cell r="L408" t="str">
            <v>KIM KING</v>
          </cell>
          <cell r="M408" t="str">
            <v>FRANS MARAIS</v>
          </cell>
          <cell r="N408">
            <v>45675</v>
          </cell>
          <cell r="O408">
            <v>45902</v>
          </cell>
          <cell r="P408" t="str">
            <v>Not started</v>
          </cell>
          <cell r="Q408" t="str">
            <v>{}</v>
          </cell>
          <cell r="R408" t="str">
            <v>Safety</v>
          </cell>
          <cell r="S408"/>
          <cell r="T408"/>
          <cell r="U408"/>
          <cell r="V408"/>
          <cell r="W408" t="str">
            <v>Fatal incident data (AAplc) / Work-related loss of life employee agencies</v>
          </cell>
          <cell r="X408" t="str">
            <v>{"PGM":[]}</v>
          </cell>
          <cell r="Y408" t="str">
            <v>CONNECTED</v>
          </cell>
          <cell r="Z408" t="str">
            <v>Data Collection (PGM) (2024)</v>
          </cell>
          <cell r="AA408" t="str">
            <v>Fatal incident data (AAplc) / Work-related loss of life employee agencies (Manual Capture)</v>
          </cell>
        </row>
        <row r="409">
          <cell r="A409" t="str">
            <v>M20Risk Factors_Vertical Conveyance</v>
          </cell>
          <cell r="B409" t="str">
            <v>M20</v>
          </cell>
          <cell r="C409" t="str">
            <v>Risk Factors_Vertical Conveyance</v>
          </cell>
          <cell r="D409">
            <v>2024</v>
          </cell>
          <cell r="E409" t="str">
            <v>Annual</v>
          </cell>
          <cell r="F409" t="str">
            <v>Fatal Incident Data - Contractor (By Risk Category)</v>
          </cell>
          <cell r="G409"/>
          <cell r="H409" t="str">
            <v>NUMBER</v>
          </cell>
          <cell r="I409" t="str">
            <v>Number</v>
          </cell>
          <cell r="J409" t="str">
            <v>Risk Factors</v>
          </cell>
          <cell r="K409" t="str">
            <v>Vertical Conveyance</v>
          </cell>
          <cell r="L409" t="str">
            <v>KIM KING</v>
          </cell>
          <cell r="M409" t="str">
            <v>FRANS MARAIS</v>
          </cell>
          <cell r="N409">
            <v>45675</v>
          </cell>
          <cell r="O409">
            <v>45902</v>
          </cell>
          <cell r="P409" t="str">
            <v>Not started</v>
          </cell>
          <cell r="Q409" t="str">
            <v>{}</v>
          </cell>
          <cell r="R409" t="str">
            <v>Safety</v>
          </cell>
          <cell r="S409"/>
          <cell r="T409"/>
          <cell r="U409"/>
          <cell r="V409"/>
          <cell r="W409" t="str">
            <v>Fatal incident data (AAplc) / Work-related loss of life employee agencies</v>
          </cell>
          <cell r="X409" t="str">
            <v>{"PGM":[]}</v>
          </cell>
          <cell r="Y409" t="str">
            <v>CONNECTED</v>
          </cell>
          <cell r="Z409" t="str">
            <v>Data Collection (PGM) (2024)</v>
          </cell>
          <cell r="AA409" t="str">
            <v>Fatal incident data (AAplc) / Work-related loss of life employee agencies (Manual Capture)</v>
          </cell>
        </row>
        <row r="410">
          <cell r="A410" t="str">
            <v>M1BU_Anglo American Platinum Managed Operations</v>
          </cell>
          <cell r="B410" t="str">
            <v>M1</v>
          </cell>
          <cell r="C410" t="str">
            <v>BU_Anglo American Platinum Managed Operations</v>
          </cell>
          <cell r="D410">
            <v>2024</v>
          </cell>
          <cell r="E410" t="str">
            <v>Annual</v>
          </cell>
          <cell r="F410" t="str">
            <v>Total injuries (recordable cases + FACs)</v>
          </cell>
          <cell r="G410"/>
          <cell r="H410" t="str">
            <v>NUMBER</v>
          </cell>
          <cell r="I410" t="str">
            <v>Number</v>
          </cell>
          <cell r="J410" t="str">
            <v>BU</v>
          </cell>
          <cell r="K410" t="str">
            <v>Anglo American Platinum Managed Operations</v>
          </cell>
          <cell r="L410" t="str">
            <v>KIM KING</v>
          </cell>
          <cell r="M410" t="str">
            <v>FRANS MARAIS</v>
          </cell>
          <cell r="N410">
            <v>45675</v>
          </cell>
          <cell r="O410">
            <v>45902</v>
          </cell>
          <cell r="P410" t="str">
            <v>Not started</v>
          </cell>
          <cell r="Q410" t="str">
            <v>{"gri":["403-9-a-iii_2018.2"]}</v>
          </cell>
          <cell r="R410" t="str">
            <v>Safety</v>
          </cell>
          <cell r="S410"/>
          <cell r="T410"/>
          <cell r="U410"/>
          <cell r="V410"/>
          <cell r="W410" t="str">
            <v>Fatalities</v>
          </cell>
          <cell r="X410" t="str">
            <v>{"PGM":["OnT Connected"]}</v>
          </cell>
          <cell r="Y410" t="str">
            <v>CONNECTED</v>
          </cell>
          <cell r="Z410" t="str">
            <v>Data Collection (PGM) (2024)</v>
          </cell>
          <cell r="AA410" t="str">
            <v>Fatalities (Connected Metrics)</v>
          </cell>
        </row>
        <row r="411">
          <cell r="A411" t="str">
            <v>M5BU_Anglo American Platinum Managed Operations</v>
          </cell>
          <cell r="B411" t="str">
            <v>M5</v>
          </cell>
          <cell r="C411" t="str">
            <v>BU_Anglo American Platinum Managed Operations</v>
          </cell>
          <cell r="D411">
            <v>2024</v>
          </cell>
          <cell r="E411" t="str">
            <v>Annual</v>
          </cell>
          <cell r="F411" t="str">
            <v>Lost time injuries (LTI)</v>
          </cell>
          <cell r="G411"/>
          <cell r="H411" t="str">
            <v>NUMBER</v>
          </cell>
          <cell r="I411" t="str">
            <v>Number</v>
          </cell>
          <cell r="J411" t="str">
            <v>BU</v>
          </cell>
          <cell r="K411" t="str">
            <v>Anglo American Platinum Managed Operations</v>
          </cell>
          <cell r="L411" t="str">
            <v>KIM KING</v>
          </cell>
          <cell r="M411" t="str">
            <v>FRANS MARAIS</v>
          </cell>
          <cell r="N411">
            <v>45675</v>
          </cell>
          <cell r="O411">
            <v>45902</v>
          </cell>
          <cell r="P411" t="str">
            <v>Not started</v>
          </cell>
          <cell r="Q411" t="str">
            <v>{"gri":["403-9-a-i_2018.2"]}</v>
          </cell>
          <cell r="R411" t="str">
            <v>Safety</v>
          </cell>
          <cell r="S411"/>
          <cell r="T411"/>
          <cell r="U411"/>
          <cell r="V411"/>
          <cell r="W411" t="str">
            <v>Fatalities</v>
          </cell>
          <cell r="X411" t="str">
            <v>{"PGM":["OnT Connected"]}</v>
          </cell>
          <cell r="Y411" t="str">
            <v>CONNECTED</v>
          </cell>
          <cell r="Z411" t="str">
            <v>Data Collection (PGM) (2024)</v>
          </cell>
          <cell r="AA411" t="str">
            <v>Fatalities (Connected Metrics)</v>
          </cell>
        </row>
        <row r="412">
          <cell r="A412" t="str">
            <v>M2BU_Anglo American Platinum Managed Operations</v>
          </cell>
          <cell r="B412" t="str">
            <v>M2</v>
          </cell>
          <cell r="C412" t="str">
            <v>BU_Anglo American Platinum Managed Operations</v>
          </cell>
          <cell r="D412">
            <v>2024</v>
          </cell>
          <cell r="E412" t="str">
            <v>Annual</v>
          </cell>
          <cell r="F412" t="str">
            <v>Total recordable injuries (Fatal injuries + LTIs + MTCs)</v>
          </cell>
          <cell r="G412"/>
          <cell r="H412" t="str">
            <v>NUMBER</v>
          </cell>
          <cell r="I412" t="str">
            <v>Number</v>
          </cell>
          <cell r="J412" t="str">
            <v>BU</v>
          </cell>
          <cell r="K412" t="str">
            <v>Anglo American Platinum Managed Operations</v>
          </cell>
          <cell r="L412" t="str">
            <v>KIM KING</v>
          </cell>
          <cell r="M412" t="str">
            <v>FRANS MARAIS</v>
          </cell>
          <cell r="N412">
            <v>45675</v>
          </cell>
          <cell r="O412">
            <v>45902</v>
          </cell>
          <cell r="P412" t="str">
            <v>Not started</v>
          </cell>
          <cell r="Q412" t="str">
            <v>{"gri":["403-9-a-iii_2018.2"]}</v>
          </cell>
          <cell r="R412" t="str">
            <v>Safety</v>
          </cell>
          <cell r="S412"/>
          <cell r="T412"/>
          <cell r="U412"/>
          <cell r="V412"/>
          <cell r="W412" t="str">
            <v>Fatalities</v>
          </cell>
          <cell r="X412" t="str">
            <v>{"PGM":["OnT Connected"]}</v>
          </cell>
          <cell r="Y412" t="str">
            <v>CONNECTED</v>
          </cell>
          <cell r="Z412" t="str">
            <v>Data Collection (PGM) (2024)</v>
          </cell>
          <cell r="AA412" t="str">
            <v>Fatalities (Connected Metrics)</v>
          </cell>
        </row>
        <row r="413">
          <cell r="A413" t="str">
            <v>M6BU_Anglo American Platinum Managed Operations</v>
          </cell>
          <cell r="B413" t="str">
            <v>M6</v>
          </cell>
          <cell r="C413" t="str">
            <v>BU_Anglo American Platinum Managed Operations</v>
          </cell>
          <cell r="D413">
            <v>2024</v>
          </cell>
          <cell r="E413" t="str">
            <v>Annual</v>
          </cell>
          <cell r="F413" t="str">
            <v>Loss of life incidents</v>
          </cell>
          <cell r="G413"/>
          <cell r="H413" t="str">
            <v>NUMBER</v>
          </cell>
          <cell r="I413" t="str">
            <v>Number</v>
          </cell>
          <cell r="J413" t="str">
            <v>BU</v>
          </cell>
          <cell r="K413" t="str">
            <v>Anglo American Platinum Managed Operations</v>
          </cell>
          <cell r="L413" t="str">
            <v>KIM KING</v>
          </cell>
          <cell r="M413" t="str">
            <v>FRANS MARAIS</v>
          </cell>
          <cell r="N413">
            <v>45675</v>
          </cell>
          <cell r="O413">
            <v>45902</v>
          </cell>
          <cell r="P413" t="str">
            <v>Not started</v>
          </cell>
          <cell r="Q413" t="str">
            <v>{"gri":["403-9-a-i_2018.2"]}</v>
          </cell>
          <cell r="R413" t="str">
            <v>Safety</v>
          </cell>
          <cell r="S413"/>
          <cell r="T413"/>
          <cell r="U413"/>
          <cell r="V413"/>
          <cell r="W413" t="str">
            <v>Fatalities</v>
          </cell>
          <cell r="X413" t="str">
            <v>{"PGM":["OnT Connected"]}</v>
          </cell>
          <cell r="Y413" t="str">
            <v>CONNECTED</v>
          </cell>
          <cell r="Z413" t="str">
            <v>Data Collection (PGM) (2024)</v>
          </cell>
          <cell r="AA413" t="str">
            <v>Fatalities (Connected Metrics)</v>
          </cell>
        </row>
        <row r="414">
          <cell r="A414" t="str">
            <v>M4BU_Anglo American Platinum Managed Operations</v>
          </cell>
          <cell r="B414" t="str">
            <v>M4</v>
          </cell>
          <cell r="C414" t="str">
            <v>BU_Anglo American Platinum Managed Operations</v>
          </cell>
          <cell r="D414">
            <v>2024</v>
          </cell>
          <cell r="E414" t="str">
            <v>Annual</v>
          </cell>
          <cell r="F414" t="str">
            <v>Medical treatment cases (MTC)</v>
          </cell>
          <cell r="G414"/>
          <cell r="H414" t="str">
            <v>NUMBER</v>
          </cell>
          <cell r="I414" t="str">
            <v>Number</v>
          </cell>
          <cell r="J414" t="str">
            <v>BU</v>
          </cell>
          <cell r="K414" t="str">
            <v>Anglo American Platinum Managed Operations</v>
          </cell>
          <cell r="L414" t="str">
            <v>KIM KING</v>
          </cell>
          <cell r="M414" t="str">
            <v>FRANS MARAIS</v>
          </cell>
          <cell r="N414">
            <v>45675</v>
          </cell>
          <cell r="O414">
            <v>45902</v>
          </cell>
          <cell r="P414" t="str">
            <v>Not started</v>
          </cell>
          <cell r="Q414" t="str">
            <v>{"gri":["403-9-a-iii_2018.2"]}</v>
          </cell>
          <cell r="R414" t="str">
            <v>Safety</v>
          </cell>
          <cell r="S414"/>
          <cell r="T414"/>
          <cell r="U414"/>
          <cell r="V414"/>
          <cell r="W414" t="str">
            <v>Fatalities</v>
          </cell>
          <cell r="X414" t="str">
            <v>{"PGM":["OnT Connected"]}</v>
          </cell>
          <cell r="Y414" t="str">
            <v>CONNECTED</v>
          </cell>
          <cell r="Z414" t="str">
            <v>Data Collection (PGM) (2024)</v>
          </cell>
          <cell r="AA414" t="str">
            <v>Fatalities (Connected Metrics)</v>
          </cell>
        </row>
        <row r="415">
          <cell r="A415" t="str">
            <v>M3BU_Anglo American Platinum Managed Operations</v>
          </cell>
          <cell r="B415" t="str">
            <v>M3</v>
          </cell>
          <cell r="C415" t="str">
            <v>BU_Anglo American Platinum Managed Operations</v>
          </cell>
          <cell r="D415">
            <v>2024</v>
          </cell>
          <cell r="E415" t="str">
            <v>Annual</v>
          </cell>
          <cell r="F415" t="str">
            <v>First aid cases (FAC)</v>
          </cell>
          <cell r="G415"/>
          <cell r="H415" t="str">
            <v>NUMBER</v>
          </cell>
          <cell r="I415" t="str">
            <v>Number</v>
          </cell>
          <cell r="J415" t="str">
            <v>BU</v>
          </cell>
          <cell r="K415" t="str">
            <v>Anglo American Platinum Managed Operations</v>
          </cell>
          <cell r="L415" t="str">
            <v>KIM KING</v>
          </cell>
          <cell r="M415" t="str">
            <v>FRANS MARAIS</v>
          </cell>
          <cell r="N415">
            <v>45675</v>
          </cell>
          <cell r="O415">
            <v>45902</v>
          </cell>
          <cell r="P415" t="str">
            <v>Not started</v>
          </cell>
          <cell r="Q415" t="str">
            <v>{}</v>
          </cell>
          <cell r="R415" t="str">
            <v>Safety</v>
          </cell>
          <cell r="S415"/>
          <cell r="T415"/>
          <cell r="U415"/>
          <cell r="V415"/>
          <cell r="W415" t="str">
            <v>Fatalities</v>
          </cell>
          <cell r="X415" t="str">
            <v>{"PGM":["OnT Connected"]}</v>
          </cell>
          <cell r="Y415" t="str">
            <v>CONNECTED</v>
          </cell>
          <cell r="Z415" t="str">
            <v>Data Collection (PGM) (2024)</v>
          </cell>
          <cell r="AA415" t="str">
            <v>Fatalities (Connected Metrics)</v>
          </cell>
        </row>
        <row r="416">
          <cell r="A416" t="str">
            <v>M7Location_Dishaba mine</v>
          </cell>
          <cell r="B416" t="str">
            <v>M7</v>
          </cell>
          <cell r="C416" t="str">
            <v>Location_Dishaba mine</v>
          </cell>
          <cell r="D416">
            <v>2024</v>
          </cell>
          <cell r="E416" t="str">
            <v>Annual</v>
          </cell>
          <cell r="F416" t="str">
            <v>Total employee and contractor hours worked Main operations</v>
          </cell>
          <cell r="G416" t="str">
            <v>(excludes Amandelbult Serviœs, Mogalakwena Services, Process Division Services, Western Limb Distribution Centre and Eastern Limb Support)</v>
          </cell>
          <cell r="H416" t="str">
            <v>NUMBER</v>
          </cell>
          <cell r="I416" t="str">
            <v>Hours (h)</v>
          </cell>
          <cell r="J416" t="str">
            <v>Location</v>
          </cell>
          <cell r="K416" t="str">
            <v>Dishaba mine</v>
          </cell>
          <cell r="L416" t="str">
            <v>KIM KING</v>
          </cell>
          <cell r="M416" t="str">
            <v>FRANS MARAIS</v>
          </cell>
          <cell r="N416">
            <v>45675</v>
          </cell>
          <cell r="O416">
            <v>45902</v>
          </cell>
          <cell r="P416" t="str">
            <v>Not started</v>
          </cell>
          <cell r="Q416" t="str">
            <v>{}</v>
          </cell>
          <cell r="R416" t="str">
            <v>Safety</v>
          </cell>
          <cell r="S416"/>
          <cell r="T416"/>
          <cell r="U416"/>
          <cell r="V416"/>
          <cell r="W416" t="str">
            <v>Hours Worked</v>
          </cell>
          <cell r="X416" t="str">
            <v>{"PGM":["Manual"]}</v>
          </cell>
          <cell r="Y416" t="str">
            <v>CONNECTED</v>
          </cell>
          <cell r="Z416" t="str">
            <v>Data Collection (PGM) (2024)</v>
          </cell>
          <cell r="AA416" t="str">
            <v>Hours Worked (Manual Capture)</v>
          </cell>
        </row>
        <row r="417">
          <cell r="A417" t="str">
            <v>M7Location_Rustenburg Base Metal Refiners</v>
          </cell>
          <cell r="B417" t="str">
            <v>M7</v>
          </cell>
          <cell r="C417" t="str">
            <v>Location_Rustenburg Base Metal Refiners</v>
          </cell>
          <cell r="D417">
            <v>2024</v>
          </cell>
          <cell r="E417" t="str">
            <v>Annual</v>
          </cell>
          <cell r="F417" t="str">
            <v>Total employee and contractor hours worked Main operations</v>
          </cell>
          <cell r="G417" t="str">
            <v>(excludes Amandelbult Serviœs, Mogalakwena Services, Process Division Services, Western Limb Distribution Centre and Eastern Limb Support)</v>
          </cell>
          <cell r="H417" t="str">
            <v>NUMBER</v>
          </cell>
          <cell r="I417" t="str">
            <v>Hours (h)</v>
          </cell>
          <cell r="J417" t="str">
            <v>Location</v>
          </cell>
          <cell r="K417" t="str">
            <v>Rustenburg Base Metal Refiners</v>
          </cell>
          <cell r="L417" t="str">
            <v>KIM KING</v>
          </cell>
          <cell r="M417" t="str">
            <v>FRANS MARAIS</v>
          </cell>
          <cell r="N417">
            <v>45675</v>
          </cell>
          <cell r="O417">
            <v>45902</v>
          </cell>
          <cell r="P417" t="str">
            <v>Not started</v>
          </cell>
          <cell r="Q417" t="str">
            <v>{}</v>
          </cell>
          <cell r="R417" t="str">
            <v>Safety</v>
          </cell>
          <cell r="S417"/>
          <cell r="T417"/>
          <cell r="U417"/>
          <cell r="V417"/>
          <cell r="W417" t="str">
            <v>Hours Worked</v>
          </cell>
          <cell r="X417" t="str">
            <v>{"PGM":["Manual"]}</v>
          </cell>
          <cell r="Y417" t="str">
            <v>CONNECTED</v>
          </cell>
          <cell r="Z417" t="str">
            <v>Data Collection (PGM) (2024)</v>
          </cell>
          <cell r="AA417" t="str">
            <v>Hours Worked (Manual Capture)</v>
          </cell>
        </row>
        <row r="418">
          <cell r="A418" t="str">
            <v>M7Location_Unki smelted</v>
          </cell>
          <cell r="B418" t="str">
            <v>M7</v>
          </cell>
          <cell r="C418" t="str">
            <v>Location_Unki smelted</v>
          </cell>
          <cell r="D418">
            <v>2024</v>
          </cell>
          <cell r="E418" t="str">
            <v>Annual</v>
          </cell>
          <cell r="F418" t="str">
            <v>Total employee and contractor hours worked Main operations</v>
          </cell>
          <cell r="G418" t="str">
            <v>(excludes Amandelbult Serviœs, Mogalakwena Services, Process Division Services, Western Limb Distribution Centre and Eastern Limb Support)</v>
          </cell>
          <cell r="H418" t="str">
            <v>NUMBER</v>
          </cell>
          <cell r="I418" t="str">
            <v>Hours (h)</v>
          </cell>
          <cell r="J418" t="str">
            <v>Location</v>
          </cell>
          <cell r="K418" t="str">
            <v>Unki smelted</v>
          </cell>
          <cell r="L418" t="str">
            <v>KIM KING</v>
          </cell>
          <cell r="M418" t="str">
            <v>FRANS MARAIS</v>
          </cell>
          <cell r="N418">
            <v>45675</v>
          </cell>
          <cell r="O418">
            <v>45902</v>
          </cell>
          <cell r="P418" t="str">
            <v>Not started</v>
          </cell>
          <cell r="Q418" t="str">
            <v>{}</v>
          </cell>
          <cell r="R418" t="str">
            <v>Safety</v>
          </cell>
          <cell r="S418"/>
          <cell r="T418"/>
          <cell r="U418"/>
          <cell r="V418"/>
          <cell r="W418" t="str">
            <v>Hours Worked</v>
          </cell>
          <cell r="X418" t="str">
            <v>{"PGM":["Manual"]}</v>
          </cell>
          <cell r="Y418" t="str">
            <v>CONNECTED</v>
          </cell>
          <cell r="Z418" t="str">
            <v>Data Collection (PGM) (2024)</v>
          </cell>
          <cell r="AA418" t="str">
            <v>Hours Worked (Manual Capture)</v>
          </cell>
        </row>
        <row r="419">
          <cell r="A419" t="str">
            <v>M7Location_Polokwane smelter</v>
          </cell>
          <cell r="B419" t="str">
            <v>M7</v>
          </cell>
          <cell r="C419" t="str">
            <v>Location_Polokwane smelter</v>
          </cell>
          <cell r="D419">
            <v>2024</v>
          </cell>
          <cell r="E419" t="str">
            <v>Annual</v>
          </cell>
          <cell r="F419" t="str">
            <v>Total employee and contractor hours worked Main operations</v>
          </cell>
          <cell r="G419" t="str">
            <v>(excludes Amandelbult Serviœs, Mogalakwena Services, Process Division Services, Western Limb Distribution Centre and Eastern Limb Support)</v>
          </cell>
          <cell r="H419" t="str">
            <v>NUMBER</v>
          </cell>
          <cell r="I419" t="str">
            <v>Hours (h)</v>
          </cell>
          <cell r="J419" t="str">
            <v>Location</v>
          </cell>
          <cell r="K419" t="str">
            <v>Polokwane smelter</v>
          </cell>
          <cell r="L419" t="str">
            <v>KIM KING</v>
          </cell>
          <cell r="M419" t="str">
            <v>FRANS MARAIS</v>
          </cell>
          <cell r="N419">
            <v>45675</v>
          </cell>
          <cell r="O419">
            <v>45902</v>
          </cell>
          <cell r="P419" t="str">
            <v>Not started</v>
          </cell>
          <cell r="Q419" t="str">
            <v>{}</v>
          </cell>
          <cell r="R419" t="str">
            <v>Safety</v>
          </cell>
          <cell r="S419"/>
          <cell r="T419"/>
          <cell r="U419"/>
          <cell r="V419"/>
          <cell r="W419" t="str">
            <v>Hours Worked</v>
          </cell>
          <cell r="X419" t="str">
            <v>{"PGM":["Manual"]}</v>
          </cell>
          <cell r="Y419" t="str">
            <v>CONNECTED</v>
          </cell>
          <cell r="Z419" t="str">
            <v>Data Collection (PGM) (2024)</v>
          </cell>
          <cell r="AA419" t="str">
            <v>Hours Worked (Manual Capture)</v>
          </cell>
        </row>
        <row r="420">
          <cell r="A420" t="str">
            <v>M7Location_Mortimer smelter</v>
          </cell>
          <cell r="B420" t="str">
            <v>M7</v>
          </cell>
          <cell r="C420" t="str">
            <v>Location_Mortimer smelter</v>
          </cell>
          <cell r="D420">
            <v>2024</v>
          </cell>
          <cell r="E420" t="str">
            <v>Annual</v>
          </cell>
          <cell r="F420" t="str">
            <v>Total employee and contractor hours worked Main operations</v>
          </cell>
          <cell r="G420" t="str">
            <v>(excludes Amandelbult Serviœs, Mogalakwena Services, Process Division Services, Western Limb Distribution Centre and Eastern Limb Support)</v>
          </cell>
          <cell r="H420" t="str">
            <v>NUMBER</v>
          </cell>
          <cell r="I420" t="str">
            <v>Hours (h)</v>
          </cell>
          <cell r="J420" t="str">
            <v>Location</v>
          </cell>
          <cell r="K420" t="str">
            <v>Mortimer smelter</v>
          </cell>
          <cell r="L420" t="str">
            <v>KIM KING</v>
          </cell>
          <cell r="M420" t="str">
            <v>FRANS MARAIS</v>
          </cell>
          <cell r="N420">
            <v>45675</v>
          </cell>
          <cell r="O420">
            <v>45902</v>
          </cell>
          <cell r="P420" t="str">
            <v>Not started</v>
          </cell>
          <cell r="Q420" t="str">
            <v>{}</v>
          </cell>
          <cell r="R420" t="str">
            <v>Safety</v>
          </cell>
          <cell r="S420"/>
          <cell r="T420"/>
          <cell r="U420"/>
          <cell r="V420"/>
          <cell r="W420" t="str">
            <v>Hours Worked</v>
          </cell>
          <cell r="X420" t="str">
            <v>{"PGM":["Manual"]}</v>
          </cell>
          <cell r="Y420" t="str">
            <v>CONNECTED</v>
          </cell>
          <cell r="Z420" t="str">
            <v>Data Collection (PGM) (2024)</v>
          </cell>
          <cell r="AA420" t="str">
            <v>Hours Worked (Manual Capture)</v>
          </cell>
        </row>
        <row r="421">
          <cell r="A421" t="str">
            <v>M7Location_Amandelbult concentrators*</v>
          </cell>
          <cell r="B421" t="str">
            <v>M7</v>
          </cell>
          <cell r="C421" t="str">
            <v>Location_Amandelbult concentrators*</v>
          </cell>
          <cell r="D421">
            <v>2024</v>
          </cell>
          <cell r="E421" t="str">
            <v>Annual</v>
          </cell>
          <cell r="F421" t="str">
            <v>Total employee and contractor hours worked Main operations</v>
          </cell>
          <cell r="G421" t="str">
            <v>(excludes Amandelbult Serviœs, Mogalakwena Services, Process Division Services, Western Limb Distribution Centre and Eastern Limb Support)</v>
          </cell>
          <cell r="H421" t="str">
            <v>NUMBER</v>
          </cell>
          <cell r="I421" t="str">
            <v>Hours (h)</v>
          </cell>
          <cell r="J421" t="str">
            <v>Location</v>
          </cell>
          <cell r="K421" t="str">
            <v>Amandelbult concentrators*</v>
          </cell>
          <cell r="L421" t="str">
            <v>KIM KING</v>
          </cell>
          <cell r="M421" t="str">
            <v>FRANS MARAIS</v>
          </cell>
          <cell r="N421">
            <v>45675</v>
          </cell>
          <cell r="O421">
            <v>45902</v>
          </cell>
          <cell r="P421" t="str">
            <v>Not started</v>
          </cell>
          <cell r="Q421" t="str">
            <v>{}</v>
          </cell>
          <cell r="R421" t="str">
            <v>Safety</v>
          </cell>
          <cell r="S421"/>
          <cell r="T421"/>
          <cell r="U421"/>
          <cell r="V421"/>
          <cell r="W421" t="str">
            <v>Hours Worked</v>
          </cell>
          <cell r="X421" t="str">
            <v>{"PGM":["Manual"]}</v>
          </cell>
          <cell r="Y421" t="str">
            <v>CONNECTED</v>
          </cell>
          <cell r="Z421" t="str">
            <v>Data Collection (PGM) (2024)</v>
          </cell>
          <cell r="AA421" t="str">
            <v>Hours Worked (Manual Capture)</v>
          </cell>
        </row>
        <row r="422">
          <cell r="A422" t="str">
            <v>M7Location_Unki Mine</v>
          </cell>
          <cell r="B422" t="str">
            <v>M7</v>
          </cell>
          <cell r="C422" t="str">
            <v>Location_Unki Mine</v>
          </cell>
          <cell r="D422">
            <v>2024</v>
          </cell>
          <cell r="E422" t="str">
            <v>Annual</v>
          </cell>
          <cell r="F422" t="str">
            <v>Total employee and contractor hours worked Main operations</v>
          </cell>
          <cell r="G422" t="str">
            <v>(excludes Amandelbult Serviœs, Mogalakwena Services, Process Division Services, Western Limb Distribution Centre and Eastern Limb Support)</v>
          </cell>
          <cell r="H422" t="str">
            <v>NUMBER</v>
          </cell>
          <cell r="I422" t="str">
            <v>Hours (h)</v>
          </cell>
          <cell r="J422" t="str">
            <v>Location</v>
          </cell>
          <cell r="K422" t="str">
            <v>Unki Mine</v>
          </cell>
          <cell r="L422" t="str">
            <v>KIM KING</v>
          </cell>
          <cell r="M422" t="str">
            <v>FRANS MARAIS</v>
          </cell>
          <cell r="N422">
            <v>45675</v>
          </cell>
          <cell r="O422">
            <v>45902</v>
          </cell>
          <cell r="P422" t="str">
            <v>Not started</v>
          </cell>
          <cell r="Q422" t="str">
            <v>{}</v>
          </cell>
          <cell r="R422" t="str">
            <v>Safety</v>
          </cell>
          <cell r="S422"/>
          <cell r="T422"/>
          <cell r="U422"/>
          <cell r="V422"/>
          <cell r="W422" t="str">
            <v>Hours Worked</v>
          </cell>
          <cell r="X422" t="str">
            <v>{"PGM":["Manual"]}</v>
          </cell>
          <cell r="Y422" t="str">
            <v>CONNECTED</v>
          </cell>
          <cell r="Z422" t="str">
            <v>Data Collection (PGM) (2024)</v>
          </cell>
          <cell r="AA422" t="str">
            <v>Hours Worked (Manual Capture)</v>
          </cell>
        </row>
        <row r="423">
          <cell r="A423" t="str">
            <v>M7Location_Waterval smelter</v>
          </cell>
          <cell r="B423" t="str">
            <v>M7</v>
          </cell>
          <cell r="C423" t="str">
            <v>Location_Waterval smelter</v>
          </cell>
          <cell r="D423">
            <v>2024</v>
          </cell>
          <cell r="E423" t="str">
            <v>Annual</v>
          </cell>
          <cell r="F423" t="str">
            <v>Total employee and contractor hours worked Main operations</v>
          </cell>
          <cell r="G423" t="str">
            <v>(excludes Amandelbult Serviœs, Mogalakwena Services, Process Division Services, Western Limb Distribution Centre and Eastern Limb Support)</v>
          </cell>
          <cell r="H423" t="str">
            <v>NUMBER</v>
          </cell>
          <cell r="I423" t="str">
            <v>Hours (h)</v>
          </cell>
          <cell r="J423" t="str">
            <v>Location</v>
          </cell>
          <cell r="K423" t="str">
            <v>Waterval smelter</v>
          </cell>
          <cell r="L423" t="str">
            <v>KIM KING</v>
          </cell>
          <cell r="M423" t="str">
            <v>FRANS MARAIS</v>
          </cell>
          <cell r="N423">
            <v>45675</v>
          </cell>
          <cell r="O423">
            <v>45902</v>
          </cell>
          <cell r="P423" t="str">
            <v>Not started</v>
          </cell>
          <cell r="Q423" t="str">
            <v>{}</v>
          </cell>
          <cell r="R423" t="str">
            <v>Safety</v>
          </cell>
          <cell r="S423"/>
          <cell r="T423"/>
          <cell r="U423"/>
          <cell r="V423"/>
          <cell r="W423" t="str">
            <v>Hours Worked</v>
          </cell>
          <cell r="X423" t="str">
            <v>{"PGM":["Manual"]}</v>
          </cell>
          <cell r="Y423" t="str">
            <v>CONNECTED</v>
          </cell>
          <cell r="Z423" t="str">
            <v>Data Collection (PGM) (2024)</v>
          </cell>
          <cell r="AA423" t="str">
            <v>Hours Worked (Manual Capture)</v>
          </cell>
        </row>
        <row r="424">
          <cell r="A424" t="str">
            <v>M7Location_Mogalakwena Mine°</v>
          </cell>
          <cell r="B424" t="str">
            <v>M7</v>
          </cell>
          <cell r="C424" t="str">
            <v>Location_Mogalakwena Mine°</v>
          </cell>
          <cell r="D424">
            <v>2024</v>
          </cell>
          <cell r="E424" t="str">
            <v>Annual</v>
          </cell>
          <cell r="F424" t="str">
            <v>Total employee and contractor hours worked Main operations</v>
          </cell>
          <cell r="G424" t="str">
            <v>(excludes Amandelbult Serviœs, Mogalakwena Services, Process Division Services, Western Limb Distribution Centre and Eastern Limb Support)</v>
          </cell>
          <cell r="H424" t="str">
            <v>NUMBER</v>
          </cell>
          <cell r="I424" t="str">
            <v>Hours (h)</v>
          </cell>
          <cell r="J424" t="str">
            <v>Location</v>
          </cell>
          <cell r="K424" t="str">
            <v>Mogalakwena Mine°</v>
          </cell>
          <cell r="L424" t="str">
            <v>KIM KING</v>
          </cell>
          <cell r="M424" t="str">
            <v>FRANS MARAIS</v>
          </cell>
          <cell r="N424">
            <v>45675</v>
          </cell>
          <cell r="O424">
            <v>45902</v>
          </cell>
          <cell r="P424" t="str">
            <v>Not started</v>
          </cell>
          <cell r="Q424" t="str">
            <v>{}</v>
          </cell>
          <cell r="R424" t="str">
            <v>Safety</v>
          </cell>
          <cell r="S424"/>
          <cell r="T424"/>
          <cell r="U424"/>
          <cell r="V424"/>
          <cell r="W424" t="str">
            <v>Hours Worked</v>
          </cell>
          <cell r="X424" t="str">
            <v>{"PGM":["Manual"]}</v>
          </cell>
          <cell r="Y424" t="str">
            <v>CONNECTED</v>
          </cell>
          <cell r="Z424" t="str">
            <v>Data Collection (PGM) (2024)</v>
          </cell>
          <cell r="AA424" t="str">
            <v>Hours Worked (Manual Capture)</v>
          </cell>
        </row>
        <row r="425">
          <cell r="A425" t="str">
            <v>M7Location_Precious Metals Refinery</v>
          </cell>
          <cell r="B425" t="str">
            <v>M7</v>
          </cell>
          <cell r="C425" t="str">
            <v>Location_Precious Metals Refinery</v>
          </cell>
          <cell r="D425">
            <v>2024</v>
          </cell>
          <cell r="E425" t="str">
            <v>Annual</v>
          </cell>
          <cell r="F425" t="str">
            <v>Total employee and contractor hours worked Main operations</v>
          </cell>
          <cell r="G425" t="str">
            <v>(excludes Amandelbult Serviœs, Mogalakwena Services, Process Division Services, Western Limb Distribution Centre and Eastern Limb Support)</v>
          </cell>
          <cell r="H425" t="str">
            <v>NUMBER</v>
          </cell>
          <cell r="I425" t="str">
            <v>Hours (h)</v>
          </cell>
          <cell r="J425" t="str">
            <v>Location</v>
          </cell>
          <cell r="K425" t="str">
            <v>Precious Metals Refinery</v>
          </cell>
          <cell r="L425" t="str">
            <v>KIM KING</v>
          </cell>
          <cell r="M425" t="str">
            <v>FRANS MARAIS</v>
          </cell>
          <cell r="N425">
            <v>45675</v>
          </cell>
          <cell r="O425">
            <v>45902</v>
          </cell>
          <cell r="P425" t="str">
            <v>Not started</v>
          </cell>
          <cell r="Q425" t="str">
            <v>{}</v>
          </cell>
          <cell r="R425" t="str">
            <v>Safety</v>
          </cell>
          <cell r="S425"/>
          <cell r="T425"/>
          <cell r="U425"/>
          <cell r="V425"/>
          <cell r="W425" t="str">
            <v>Hours Worked</v>
          </cell>
          <cell r="X425" t="str">
            <v>{"PGM":["Manual"]}</v>
          </cell>
          <cell r="Y425" t="str">
            <v>CONNECTED</v>
          </cell>
          <cell r="Z425" t="str">
            <v>Data Collection (PGM) (2024)</v>
          </cell>
          <cell r="AA425" t="str">
            <v>Hours Worked (Manual Capture)</v>
          </cell>
        </row>
        <row r="426">
          <cell r="A426" t="str">
            <v>M7Location_ACP</v>
          </cell>
          <cell r="B426" t="str">
            <v>M7</v>
          </cell>
          <cell r="C426" t="str">
            <v>Location_ACP</v>
          </cell>
          <cell r="D426">
            <v>2024</v>
          </cell>
          <cell r="E426" t="str">
            <v>Annual</v>
          </cell>
          <cell r="F426" t="str">
            <v>Total employee and contractor hours worked Main operations</v>
          </cell>
          <cell r="G426" t="str">
            <v>(excludes Amandelbult Serviœs, Mogalakwena Services, Process Division Services, Western Limb Distribution Centre and Eastern Limb Support)</v>
          </cell>
          <cell r="H426" t="str">
            <v>NUMBER</v>
          </cell>
          <cell r="I426" t="str">
            <v>Hours (h)</v>
          </cell>
          <cell r="J426" t="str">
            <v>Location</v>
          </cell>
          <cell r="K426" t="str">
            <v>ACP</v>
          </cell>
          <cell r="L426" t="str">
            <v>KIM KING</v>
          </cell>
          <cell r="M426" t="str">
            <v>FRANS MARAIS</v>
          </cell>
          <cell r="N426">
            <v>45675</v>
          </cell>
          <cell r="O426">
            <v>45902</v>
          </cell>
          <cell r="P426" t="str">
            <v>Not started</v>
          </cell>
          <cell r="Q426" t="str">
            <v>{}</v>
          </cell>
          <cell r="R426" t="str">
            <v>Safety</v>
          </cell>
          <cell r="S426"/>
          <cell r="T426"/>
          <cell r="U426"/>
          <cell r="V426"/>
          <cell r="W426" t="str">
            <v>Hours Worked</v>
          </cell>
          <cell r="X426" t="str">
            <v>{"PGM":["Manual"]}</v>
          </cell>
          <cell r="Y426" t="str">
            <v>CONNECTED</v>
          </cell>
          <cell r="Z426" t="str">
            <v>Data Collection (PGM) (2024)</v>
          </cell>
          <cell r="AA426" t="str">
            <v>Hours Worked (Manual Capture)</v>
          </cell>
        </row>
        <row r="427">
          <cell r="A427" t="str">
            <v>M7Location_Mogalakwena concentrators</v>
          </cell>
          <cell r="B427" t="str">
            <v>M7</v>
          </cell>
          <cell r="C427" t="str">
            <v>Location_Mogalakwena concentrators</v>
          </cell>
          <cell r="D427">
            <v>2024</v>
          </cell>
          <cell r="E427" t="str">
            <v>Annual</v>
          </cell>
          <cell r="F427" t="str">
            <v>Total employee and contractor hours worked Main operations</v>
          </cell>
          <cell r="G427" t="str">
            <v>(excludes Amandelbult Serviœs, Mogalakwena Services, Process Division Services, Western Limb Distribution Centre and Eastern Limb Support)</v>
          </cell>
          <cell r="H427" t="str">
            <v>NUMBER</v>
          </cell>
          <cell r="I427" t="str">
            <v>Hours (h)</v>
          </cell>
          <cell r="J427" t="str">
            <v>Location</v>
          </cell>
          <cell r="K427" t="str">
            <v>Mogalakwena concentrators</v>
          </cell>
          <cell r="L427" t="str">
            <v>KIM KING</v>
          </cell>
          <cell r="M427" t="str">
            <v>FRANS MARAIS</v>
          </cell>
          <cell r="N427">
            <v>45675</v>
          </cell>
          <cell r="O427">
            <v>45902</v>
          </cell>
          <cell r="P427" t="str">
            <v>Not started</v>
          </cell>
          <cell r="Q427" t="str">
            <v>{}</v>
          </cell>
          <cell r="R427" t="str">
            <v>Safety</v>
          </cell>
          <cell r="S427"/>
          <cell r="T427"/>
          <cell r="U427"/>
          <cell r="V427"/>
          <cell r="W427" t="str">
            <v>Hours Worked</v>
          </cell>
          <cell r="X427" t="str">
            <v>{"PGM":["Manual"]}</v>
          </cell>
          <cell r="Y427" t="str">
            <v>CONNECTED</v>
          </cell>
          <cell r="Z427" t="str">
            <v>Data Collection (PGM) (2024)</v>
          </cell>
          <cell r="AA427" t="str">
            <v>Hours Worked (Manual Capture)</v>
          </cell>
        </row>
        <row r="428">
          <cell r="A428" t="str">
            <v>M7Location_Mototolo Mine’</v>
          </cell>
          <cell r="B428" t="str">
            <v>M7</v>
          </cell>
          <cell r="C428" t="str">
            <v>Location_Mototolo Mine’</v>
          </cell>
          <cell r="D428">
            <v>2024</v>
          </cell>
          <cell r="E428" t="str">
            <v>Annual</v>
          </cell>
          <cell r="F428" t="str">
            <v>Total employee and contractor hours worked Main operations</v>
          </cell>
          <cell r="G428" t="str">
            <v>(excludes Amandelbult Serviœs, Mogalakwena Services, Process Division Services, Western Limb Distribution Centre and Eastern Limb Support)</v>
          </cell>
          <cell r="H428" t="str">
            <v>NUMBER</v>
          </cell>
          <cell r="I428" t="str">
            <v>Hours (h)</v>
          </cell>
          <cell r="J428" t="str">
            <v>Location</v>
          </cell>
          <cell r="K428" t="str">
            <v>Mototolo Mine’</v>
          </cell>
          <cell r="L428" t="str">
            <v>KIM KING</v>
          </cell>
          <cell r="M428" t="str">
            <v>FRANS MARAIS</v>
          </cell>
          <cell r="N428">
            <v>45675</v>
          </cell>
          <cell r="O428">
            <v>45902</v>
          </cell>
          <cell r="P428" t="str">
            <v>Not started</v>
          </cell>
          <cell r="Q428" t="str">
            <v>{}</v>
          </cell>
          <cell r="R428" t="str">
            <v>Safety</v>
          </cell>
          <cell r="S428"/>
          <cell r="T428"/>
          <cell r="U428"/>
          <cell r="V428"/>
          <cell r="W428" t="str">
            <v>Hours Worked</v>
          </cell>
          <cell r="X428" t="str">
            <v>{"PGM":["Manual"]}</v>
          </cell>
          <cell r="Y428" t="str">
            <v>CONNECTED</v>
          </cell>
          <cell r="Z428" t="str">
            <v>Data Collection (PGM) (2024)</v>
          </cell>
          <cell r="AA428" t="str">
            <v>Hours Worked (Manual Capture)</v>
          </cell>
        </row>
        <row r="429">
          <cell r="A429" t="str">
            <v>M7Location_Greenfield projects"</v>
          </cell>
          <cell r="B429" t="str">
            <v>M7</v>
          </cell>
          <cell r="C429" t="str">
            <v>Location_Greenfield projects"</v>
          </cell>
          <cell r="D429">
            <v>2024</v>
          </cell>
          <cell r="E429" t="str">
            <v>Annual</v>
          </cell>
          <cell r="F429" t="str">
            <v>Total employee and contractor hours worked Main operations</v>
          </cell>
          <cell r="G429" t="str">
            <v>(excludes Amandelbult Serviœs, Mogalakwena Services, Process Division Services, Western Limb Distribution Centre and Eastern Limb Support)</v>
          </cell>
          <cell r="H429" t="str">
            <v>NUMBER</v>
          </cell>
          <cell r="I429" t="str">
            <v>Hours (h)</v>
          </cell>
          <cell r="J429" t="str">
            <v>Location</v>
          </cell>
          <cell r="K429" t="str">
            <v>Greenfield projects"</v>
          </cell>
          <cell r="L429" t="str">
            <v>KIM KING</v>
          </cell>
          <cell r="M429" t="str">
            <v>FRANS MARAIS</v>
          </cell>
          <cell r="N429">
            <v>45675</v>
          </cell>
          <cell r="O429">
            <v>45902</v>
          </cell>
          <cell r="P429" t="str">
            <v>Not started</v>
          </cell>
          <cell r="Q429" t="str">
            <v>{}</v>
          </cell>
          <cell r="R429" t="str">
            <v>Safety</v>
          </cell>
          <cell r="S429"/>
          <cell r="T429"/>
          <cell r="U429"/>
          <cell r="V429"/>
          <cell r="W429" t="str">
            <v>Hours Worked</v>
          </cell>
          <cell r="X429" t="str">
            <v>{"PGM":["Manual"]}</v>
          </cell>
          <cell r="Y429" t="str">
            <v>CONNECTED</v>
          </cell>
          <cell r="Z429" t="str">
            <v>Data Collection (PGM) (2024)</v>
          </cell>
          <cell r="AA429" t="str">
            <v>Hours Worked (Manual Capture)</v>
          </cell>
        </row>
        <row r="430">
          <cell r="A430" t="str">
            <v>M7Location_Unki concentrator</v>
          </cell>
          <cell r="B430" t="str">
            <v>M7</v>
          </cell>
          <cell r="C430" t="str">
            <v>Location_Unki concentrator</v>
          </cell>
          <cell r="D430">
            <v>2024</v>
          </cell>
          <cell r="E430" t="str">
            <v>Annual</v>
          </cell>
          <cell r="F430" t="str">
            <v>Total employee and contractor hours worked Main operations</v>
          </cell>
          <cell r="G430" t="str">
            <v>(excludes Amandelbult Serviœs, Mogalakwena Services, Process Division Services, Western Limb Distribution Centre and Eastern Limb Support)</v>
          </cell>
          <cell r="H430" t="str">
            <v>NUMBER</v>
          </cell>
          <cell r="I430" t="str">
            <v>Hours (h)</v>
          </cell>
          <cell r="J430" t="str">
            <v>Location</v>
          </cell>
          <cell r="K430" t="str">
            <v>Unki concentrator</v>
          </cell>
          <cell r="L430" t="str">
            <v>KIM KING</v>
          </cell>
          <cell r="M430" t="str">
            <v>FRANS MARAIS</v>
          </cell>
          <cell r="N430">
            <v>45675</v>
          </cell>
          <cell r="O430">
            <v>45902</v>
          </cell>
          <cell r="P430" t="str">
            <v>Not started</v>
          </cell>
          <cell r="Q430" t="str">
            <v>{}</v>
          </cell>
          <cell r="R430" t="str">
            <v>Safety</v>
          </cell>
          <cell r="S430"/>
          <cell r="T430"/>
          <cell r="U430"/>
          <cell r="V430"/>
          <cell r="W430" t="str">
            <v>Hours Worked</v>
          </cell>
          <cell r="X430" t="str">
            <v>{"PGM":["Manual"]}</v>
          </cell>
          <cell r="Y430" t="str">
            <v>CONNECTED</v>
          </cell>
          <cell r="Z430" t="str">
            <v>Data Collection (PGM) (2024)</v>
          </cell>
          <cell r="AA430" t="str">
            <v>Hours Worked (Manual Capture)</v>
          </cell>
        </row>
        <row r="431">
          <cell r="A431" t="str">
            <v>M8BU_Anglo American Platinum Managed Operations</v>
          </cell>
          <cell r="B431" t="str">
            <v>M8</v>
          </cell>
          <cell r="C431" t="str">
            <v>BU_Anglo American Platinum Managed Operations</v>
          </cell>
          <cell r="D431">
            <v>2024</v>
          </cell>
          <cell r="E431" t="str">
            <v>Annual</v>
          </cell>
          <cell r="F431" t="str">
            <v>Total employee and contractor hours worked</v>
          </cell>
          <cell r="G431"/>
          <cell r="H431" t="str">
            <v>NUMBER</v>
          </cell>
          <cell r="I431" t="str">
            <v>Hours (h)</v>
          </cell>
          <cell r="J431" t="str">
            <v>BU</v>
          </cell>
          <cell r="K431" t="str">
            <v>Anglo American Platinum Managed Operations</v>
          </cell>
          <cell r="L431" t="str">
            <v>KIM KING</v>
          </cell>
          <cell r="M431" t="str">
            <v>FRANS MARAIS</v>
          </cell>
          <cell r="N431">
            <v>45675</v>
          </cell>
          <cell r="O431">
            <v>45902</v>
          </cell>
          <cell r="P431" t="str">
            <v>Not started</v>
          </cell>
          <cell r="Q431" t="str">
            <v>{}</v>
          </cell>
          <cell r="R431" t="str">
            <v>Safety</v>
          </cell>
          <cell r="S431"/>
          <cell r="T431"/>
          <cell r="U431"/>
          <cell r="V431"/>
          <cell r="W431" t="str">
            <v>Hours Worked</v>
          </cell>
          <cell r="X431" t="str">
            <v>{"PGM":["OnT Connected"]}</v>
          </cell>
          <cell r="Y431" t="str">
            <v>CONNECTED</v>
          </cell>
          <cell r="Z431" t="str">
            <v>Data Collection (PGM) (2024)</v>
          </cell>
          <cell r="AA431" t="str">
            <v>Hours Worked (Connected Metrics)</v>
          </cell>
        </row>
        <row r="432">
          <cell r="A432" t="str">
            <v>M7Location_Tumela mine</v>
          </cell>
          <cell r="B432" t="str">
            <v>M7</v>
          </cell>
          <cell r="C432" t="str">
            <v>Location_Tumela mine</v>
          </cell>
          <cell r="D432">
            <v>2024</v>
          </cell>
          <cell r="E432" t="str">
            <v>Annual</v>
          </cell>
          <cell r="F432" t="str">
            <v>Total employee and contractor hours worked Main operations</v>
          </cell>
          <cell r="G432" t="str">
            <v>(excludes Amandelbult Serviœs, Mogalakwena Services, Process Division Services, Western Limb Distribution Centre and Eastern Limb Support)</v>
          </cell>
          <cell r="H432" t="str">
            <v>NUMBER</v>
          </cell>
          <cell r="I432" t="str">
            <v>Hours (h)</v>
          </cell>
          <cell r="J432" t="str">
            <v>Location</v>
          </cell>
          <cell r="K432" t="str">
            <v>Tumela mine</v>
          </cell>
          <cell r="L432" t="str">
            <v>KIM KING</v>
          </cell>
          <cell r="M432" t="str">
            <v>FRANS MARAIS</v>
          </cell>
          <cell r="N432">
            <v>45675</v>
          </cell>
          <cell r="O432">
            <v>45902</v>
          </cell>
          <cell r="P432" t="str">
            <v>Not started</v>
          </cell>
          <cell r="Q432" t="str">
            <v>{}</v>
          </cell>
          <cell r="R432" t="str">
            <v>Safety</v>
          </cell>
          <cell r="S432"/>
          <cell r="T432"/>
          <cell r="U432"/>
          <cell r="V432"/>
          <cell r="W432" t="str">
            <v>Hours Worked</v>
          </cell>
          <cell r="X432" t="str">
            <v>{"PGM":["Manual"]}</v>
          </cell>
          <cell r="Y432" t="str">
            <v>CONNECTED</v>
          </cell>
          <cell r="Z432" t="str">
            <v>Data Collection (PGM) (2024)</v>
          </cell>
          <cell r="AA432" t="str">
            <v>Hours Worked (Manual Capture)</v>
          </cell>
        </row>
        <row r="433">
          <cell r="A433" t="str">
            <v>M7Location_Mototolo concentrator°</v>
          </cell>
          <cell r="B433" t="str">
            <v>M7</v>
          </cell>
          <cell r="C433" t="str">
            <v>Location_Mototolo concentrator°</v>
          </cell>
          <cell r="D433">
            <v>2024</v>
          </cell>
          <cell r="E433" t="str">
            <v>Annual</v>
          </cell>
          <cell r="F433" t="str">
            <v>Total employee and contractor hours worked Main operations</v>
          </cell>
          <cell r="G433" t="str">
            <v>(excludes Amandelbult Serviœs, Mogalakwena Services, Process Division Services, Western Limb Distribution Centre and Eastern Limb Support)</v>
          </cell>
          <cell r="H433" t="str">
            <v>NUMBER</v>
          </cell>
          <cell r="I433" t="str">
            <v>Hours (h)</v>
          </cell>
          <cell r="J433" t="str">
            <v>Location</v>
          </cell>
          <cell r="K433" t="str">
            <v>Mototolo concentrator°</v>
          </cell>
          <cell r="L433" t="str">
            <v>KIM KING</v>
          </cell>
          <cell r="M433" t="str">
            <v>FRANS MARAIS</v>
          </cell>
          <cell r="N433">
            <v>45675</v>
          </cell>
          <cell r="O433">
            <v>45902</v>
          </cell>
          <cell r="P433" t="str">
            <v>Not started</v>
          </cell>
          <cell r="Q433" t="str">
            <v>{}</v>
          </cell>
          <cell r="R433" t="str">
            <v>Safety</v>
          </cell>
          <cell r="S433"/>
          <cell r="T433"/>
          <cell r="U433"/>
          <cell r="V433"/>
          <cell r="W433" t="str">
            <v>Hours Worked</v>
          </cell>
          <cell r="X433" t="str">
            <v>{"PGM":["Manual"]}</v>
          </cell>
          <cell r="Y433" t="str">
            <v>CONNECTED</v>
          </cell>
          <cell r="Z433" t="str">
            <v>Data Collection (PGM) (2024)</v>
          </cell>
          <cell r="AA433" t="str">
            <v>Hours Worked (Manual Capture)</v>
          </cell>
        </row>
        <row r="434">
          <cell r="A434" t="str">
            <v>M309BU_Anglo American Platinum Managed Operations</v>
          </cell>
          <cell r="B434" t="str">
            <v>M309</v>
          </cell>
          <cell r="C434" t="str">
            <v>BU_Anglo American Platinum Managed Operations</v>
          </cell>
          <cell r="D434">
            <v>2024</v>
          </cell>
          <cell r="E434" t="str">
            <v>Annual</v>
          </cell>
          <cell r="F434" t="str">
            <v>Hours of work in kind for ambassadors for good</v>
          </cell>
          <cell r="G434"/>
          <cell r="H434" t="str">
            <v>NUMBER</v>
          </cell>
          <cell r="I434" t="str">
            <v>Hours (h)</v>
          </cell>
          <cell r="J434" t="str">
            <v>BU</v>
          </cell>
          <cell r="K434" t="str">
            <v>Anglo American Platinum Managed Operations</v>
          </cell>
          <cell r="L434" t="str">
            <v>VANESSA TESTOLIN</v>
          </cell>
          <cell r="M434" t="str">
            <v>PATRICK GIBBS</v>
          </cell>
          <cell r="N434">
            <v>45675</v>
          </cell>
          <cell r="O434">
            <v>45902</v>
          </cell>
          <cell r="P434" t="str">
            <v>Not started</v>
          </cell>
          <cell r="Q434" t="str">
            <v>{}</v>
          </cell>
          <cell r="R434" t="str">
            <v>Social Performance and CSI</v>
          </cell>
          <cell r="S434"/>
          <cell r="T434"/>
          <cell r="U434"/>
          <cell r="V434"/>
          <cell r="W434" t="str">
            <v>Ambassadors for Good</v>
          </cell>
          <cell r="X434" t="str">
            <v>{"PGM":[]}</v>
          </cell>
          <cell r="Y434" t="str">
            <v>CONNECTED</v>
          </cell>
          <cell r="Z434" t="str">
            <v>Data Collection (PGM) (2024)</v>
          </cell>
          <cell r="AA434" t="str">
            <v>Ambassadors for Good (Manual Capture)</v>
          </cell>
        </row>
        <row r="435">
          <cell r="A435" t="str">
            <v>M308BU_Anglo American Platinum Managed Operations</v>
          </cell>
          <cell r="B435" t="str">
            <v>M308</v>
          </cell>
          <cell r="C435" t="str">
            <v>BU_Anglo American Platinum Managed Operations</v>
          </cell>
          <cell r="D435">
            <v>2024</v>
          </cell>
          <cell r="E435" t="str">
            <v>Annual</v>
          </cell>
          <cell r="F435" t="str">
            <v>Number of NGOs supported by ambassadors for good</v>
          </cell>
          <cell r="G435"/>
          <cell r="H435" t="str">
            <v>NUMBER</v>
          </cell>
          <cell r="I435" t="str">
            <v>Number</v>
          </cell>
          <cell r="J435" t="str">
            <v>BU</v>
          </cell>
          <cell r="K435" t="str">
            <v>Anglo American Platinum Managed Operations</v>
          </cell>
          <cell r="L435" t="str">
            <v>VANESSA TESTOLIN</v>
          </cell>
          <cell r="M435" t="str">
            <v>PATRICK GIBBS</v>
          </cell>
          <cell r="N435">
            <v>45675</v>
          </cell>
          <cell r="O435">
            <v>45902</v>
          </cell>
          <cell r="P435" t="str">
            <v>Not started</v>
          </cell>
          <cell r="Q435" t="str">
            <v>{}</v>
          </cell>
          <cell r="R435" t="str">
            <v>Social Performance and CSI</v>
          </cell>
          <cell r="S435"/>
          <cell r="T435"/>
          <cell r="U435"/>
          <cell r="V435"/>
          <cell r="W435" t="str">
            <v>Ambassadors for Good</v>
          </cell>
          <cell r="X435" t="str">
            <v>{"PGM":[]}</v>
          </cell>
          <cell r="Y435" t="str">
            <v>CONNECTED</v>
          </cell>
          <cell r="Z435" t="str">
            <v>Data Collection (PGM) (2024)</v>
          </cell>
          <cell r="AA435" t="str">
            <v>Ambassadors for Good (Manual Capture)</v>
          </cell>
        </row>
        <row r="436">
          <cell r="A436" t="str">
            <v>M310BU_Anglo American Platinum Managed Operations</v>
          </cell>
          <cell r="B436" t="str">
            <v>M310</v>
          </cell>
          <cell r="C436" t="str">
            <v>BU_Anglo American Platinum Managed Operations</v>
          </cell>
          <cell r="D436">
            <v>2024</v>
          </cell>
          <cell r="E436" t="str">
            <v>Annual</v>
          </cell>
          <cell r="F436" t="str">
            <v>Number of employees involved in ambassadors for good</v>
          </cell>
          <cell r="G436"/>
          <cell r="H436" t="str">
            <v>NUMBER</v>
          </cell>
          <cell r="I436" t="str">
            <v>Number</v>
          </cell>
          <cell r="J436" t="str">
            <v>BU</v>
          </cell>
          <cell r="K436" t="str">
            <v>Anglo American Platinum Managed Operations</v>
          </cell>
          <cell r="L436" t="str">
            <v>WINNIE MBIZA</v>
          </cell>
          <cell r="M436" t="str">
            <v>PATRICK GIBBS</v>
          </cell>
          <cell r="N436">
            <v>45675</v>
          </cell>
          <cell r="O436">
            <v>45902</v>
          </cell>
          <cell r="P436" t="str">
            <v>Not started</v>
          </cell>
          <cell r="Q436" t="str">
            <v>{}</v>
          </cell>
          <cell r="R436" t="str">
            <v>Social Performance and CSI</v>
          </cell>
          <cell r="S436"/>
          <cell r="T436"/>
          <cell r="U436"/>
          <cell r="V436"/>
          <cell r="W436" t="str">
            <v>Ambassadors for Good</v>
          </cell>
          <cell r="X436" t="str">
            <v>{"PGM":[]}</v>
          </cell>
          <cell r="Y436" t="str">
            <v>CONNECTED</v>
          </cell>
          <cell r="Z436" t="str">
            <v>Data Collection (PGM) (2024)</v>
          </cell>
          <cell r="AA436" t="str">
            <v>Ambassadors for Good (Manual Capture)</v>
          </cell>
        </row>
        <row r="437">
          <cell r="A437" t="str">
            <v>M307BU_Anglo American Platinum Managed Operations</v>
          </cell>
          <cell r="B437" t="str">
            <v>M307</v>
          </cell>
          <cell r="C437" t="str">
            <v>BU_Anglo American Platinum Managed Operations</v>
          </cell>
          <cell r="D437">
            <v>2024</v>
          </cell>
          <cell r="E437" t="str">
            <v>Annual</v>
          </cell>
          <cell r="F437" t="str">
            <v>Number of beneficiaries from ambassadors for good</v>
          </cell>
          <cell r="G437"/>
          <cell r="H437" t="str">
            <v>NUMBER</v>
          </cell>
          <cell r="I437" t="str">
            <v>Number</v>
          </cell>
          <cell r="J437" t="str">
            <v>BU</v>
          </cell>
          <cell r="K437" t="str">
            <v>Anglo American Platinum Managed Operations</v>
          </cell>
          <cell r="L437" t="str">
            <v>VANESSA TESTOLIN</v>
          </cell>
          <cell r="M437" t="str">
            <v>PATRICK GIBBS</v>
          </cell>
          <cell r="N437">
            <v>45675</v>
          </cell>
          <cell r="O437">
            <v>45902</v>
          </cell>
          <cell r="P437" t="str">
            <v>Not started</v>
          </cell>
          <cell r="Q437" t="str">
            <v>{}</v>
          </cell>
          <cell r="R437" t="str">
            <v>Social Performance and CSI</v>
          </cell>
          <cell r="S437"/>
          <cell r="T437"/>
          <cell r="U437"/>
          <cell r="V437"/>
          <cell r="W437" t="str">
            <v>Ambassadors for Good</v>
          </cell>
          <cell r="X437" t="str">
            <v>{"PGM":[]}</v>
          </cell>
          <cell r="Y437" t="str">
            <v>CONNECTED</v>
          </cell>
          <cell r="Z437" t="str">
            <v>Data Collection (PGM) (2024)</v>
          </cell>
          <cell r="AA437" t="str">
            <v>Ambassadors for Good (Manual Capture)</v>
          </cell>
        </row>
        <row r="438">
          <cell r="A438" t="str">
            <v>M300BU_Anglo American Platinum Managed Operations</v>
          </cell>
          <cell r="B438" t="str">
            <v>M300</v>
          </cell>
          <cell r="C438" t="str">
            <v>BU_Anglo American Platinum Managed Operations</v>
          </cell>
          <cell r="D438">
            <v>2024</v>
          </cell>
          <cell r="E438" t="str">
            <v>Annual</v>
          </cell>
          <cell r="F438" t="str">
            <v>Sports, art, culture and heritage</v>
          </cell>
          <cell r="G438"/>
          <cell r="H438" t="str">
            <v>CURRENCY</v>
          </cell>
          <cell r="I438" t="str">
            <v>Currency - southAfrican_rand - (ZAR)</v>
          </cell>
          <cell r="J438" t="str">
            <v>BU</v>
          </cell>
          <cell r="K438" t="str">
            <v>Anglo American Platinum Managed Operations</v>
          </cell>
          <cell r="L438" t="str">
            <v>CHRISTOFF LOMBARD</v>
          </cell>
          <cell r="M438" t="str">
            <v>CHRISTOFF LOMBARD</v>
          </cell>
          <cell r="N438">
            <v>45675</v>
          </cell>
          <cell r="O438">
            <v>45902</v>
          </cell>
          <cell r="P438" t="str">
            <v>Not started</v>
          </cell>
          <cell r="Q438" t="str">
            <v>{"gri":["203-1-a_2016.2"]}</v>
          </cell>
          <cell r="R438" t="str">
            <v>Social Performance and CSI</v>
          </cell>
          <cell r="S438"/>
          <cell r="T438"/>
          <cell r="U438"/>
          <cell r="V438"/>
          <cell r="W438" t="str">
            <v>CSI Expenditure</v>
          </cell>
          <cell r="X438" t="str">
            <v>{"PGM":[]}</v>
          </cell>
          <cell r="Y438" t="str">
            <v>CONNECTED</v>
          </cell>
          <cell r="Z438" t="str">
            <v>Data Collection (PGM) (2024)</v>
          </cell>
          <cell r="AA438" t="str">
            <v>CSI Expenditure (Manual Capture)</v>
          </cell>
        </row>
        <row r="439">
          <cell r="A439" t="str">
            <v>M306BU_Anglo American Platinum Managed Operations</v>
          </cell>
          <cell r="B439" t="str">
            <v>M306</v>
          </cell>
          <cell r="C439" t="str">
            <v>BU_Anglo American Platinum Managed Operations</v>
          </cell>
          <cell r="D439">
            <v>2024</v>
          </cell>
          <cell r="E439" t="str">
            <v>Annual</v>
          </cell>
          <cell r="F439" t="str">
            <v>CSI expenditure - South Africa</v>
          </cell>
          <cell r="G439"/>
          <cell r="H439" t="str">
            <v>CURRENCY</v>
          </cell>
          <cell r="I439" t="str">
            <v>Currency - southAfrican_rand - (ZAR)</v>
          </cell>
          <cell r="J439" t="str">
            <v>BU</v>
          </cell>
          <cell r="K439" t="str">
            <v>Anglo American Platinum Managed Operations</v>
          </cell>
          <cell r="L439" t="str">
            <v>CHRISTOFF LOMBARD</v>
          </cell>
          <cell r="M439"/>
          <cell r="N439"/>
          <cell r="O439"/>
          <cell r="P439" t="str">
            <v>Not started</v>
          </cell>
          <cell r="Q439" t="str">
            <v>{"gri":["203-1-a_2016.2"]}</v>
          </cell>
          <cell r="R439" t="str">
            <v>Social Performance and CSI</v>
          </cell>
          <cell r="S439"/>
          <cell r="T439"/>
          <cell r="U439"/>
          <cell r="V439"/>
          <cell r="W439" t="str">
            <v>CSI Expenditure</v>
          </cell>
          <cell r="X439" t="str">
            <v>{"PGM":[]}</v>
          </cell>
          <cell r="Y439" t="str">
            <v>CONNECTED</v>
          </cell>
          <cell r="Z439" t="str">
            <v>Data Collection (PGM) (2024)</v>
          </cell>
          <cell r="AA439" t="str">
            <v>CSI Expenditure (Manual Capture)</v>
          </cell>
        </row>
        <row r="440">
          <cell r="A440" t="str">
            <v>M292BU_Anglo American Platinum Managed Operations</v>
          </cell>
          <cell r="B440" t="str">
            <v>M292</v>
          </cell>
          <cell r="C440" t="str">
            <v>BU_Anglo American Platinum Managed Operations</v>
          </cell>
          <cell r="D440">
            <v>2024</v>
          </cell>
          <cell r="E440" t="str">
            <v>Annual</v>
          </cell>
          <cell r="F440" t="str">
            <v>CSI spend % EBIT</v>
          </cell>
          <cell r="G440"/>
          <cell r="H440" t="str">
            <v>PERCENT</v>
          </cell>
          <cell r="I440" t="str">
            <v>Percentage - percentage - (Percentage)</v>
          </cell>
          <cell r="J440" t="str">
            <v>BU</v>
          </cell>
          <cell r="K440" t="str">
            <v>Anglo American Platinum Managed Operations</v>
          </cell>
          <cell r="L440" t="str">
            <v>CHRISTOFF LOMBARD</v>
          </cell>
          <cell r="M440" t="str">
            <v>CHRISTOFF LOMBARD</v>
          </cell>
          <cell r="N440">
            <v>45675</v>
          </cell>
          <cell r="O440">
            <v>45902</v>
          </cell>
          <cell r="P440" t="str">
            <v>Not started</v>
          </cell>
          <cell r="Q440" t="str">
            <v>{"gri":["203-1-a_2016.2"]}</v>
          </cell>
          <cell r="R440" t="str">
            <v>Social Performance and CSI</v>
          </cell>
          <cell r="S440"/>
          <cell r="T440"/>
          <cell r="U440"/>
          <cell r="V440"/>
          <cell r="W440" t="str">
            <v>CSI Expenditure</v>
          </cell>
          <cell r="X440" t="str">
            <v>{"PGM":[]}</v>
          </cell>
          <cell r="Y440" t="str">
            <v>CONNECTED</v>
          </cell>
          <cell r="Z440" t="str">
            <v>Data Collection (PGM) (2024)</v>
          </cell>
          <cell r="AA440" t="str">
            <v>CSI Expenditure (Manual Capture)</v>
          </cell>
        </row>
        <row r="441">
          <cell r="A441" t="str">
            <v>M295BU_Anglo American Platinum Managed Operations</v>
          </cell>
          <cell r="B441" t="str">
            <v>M295</v>
          </cell>
          <cell r="C441" t="str">
            <v>BU_Anglo American Platinum Managed Operations</v>
          </cell>
          <cell r="D441">
            <v>2024</v>
          </cell>
          <cell r="E441" t="str">
            <v>Annual</v>
          </cell>
          <cell r="F441" t="str">
            <v>Disaster and emergency relief</v>
          </cell>
          <cell r="G441"/>
          <cell r="H441" t="str">
            <v>CURRENCY</v>
          </cell>
          <cell r="I441" t="str">
            <v>Currency - southAfrican_rand - (ZAR)</v>
          </cell>
          <cell r="J441" t="str">
            <v>BU</v>
          </cell>
          <cell r="K441" t="str">
            <v>Anglo American Platinum Managed Operations</v>
          </cell>
          <cell r="L441" t="str">
            <v>CHRISTOFF LOMBARD</v>
          </cell>
          <cell r="M441" t="str">
            <v>CHRISTOFF LOMBARD</v>
          </cell>
          <cell r="N441">
            <v>45675</v>
          </cell>
          <cell r="O441">
            <v>45902</v>
          </cell>
          <cell r="P441" t="str">
            <v>Not started</v>
          </cell>
          <cell r="Q441" t="str">
            <v>{"gri":["203-1-a_2016.2"]}</v>
          </cell>
          <cell r="R441" t="str">
            <v>Social Performance and CSI</v>
          </cell>
          <cell r="S441"/>
          <cell r="T441"/>
          <cell r="U441"/>
          <cell r="V441"/>
          <cell r="W441" t="str">
            <v>CSI Expenditure</v>
          </cell>
          <cell r="X441" t="str">
            <v>{"PGM":[]}</v>
          </cell>
          <cell r="Y441" t="str">
            <v>CONNECTED</v>
          </cell>
          <cell r="Z441" t="str">
            <v>Data Collection (PGM) (2024)</v>
          </cell>
          <cell r="AA441" t="str">
            <v>CSI Expenditure (Manual Capture)</v>
          </cell>
        </row>
        <row r="442">
          <cell r="A442" t="str">
            <v>M302BU_Anglo American Platinum Managed Operations</v>
          </cell>
          <cell r="B442" t="str">
            <v>M302</v>
          </cell>
          <cell r="C442" t="str">
            <v>BU_Anglo American Platinum Managed Operations</v>
          </cell>
          <cell r="D442">
            <v>2024</v>
          </cell>
          <cell r="E442" t="str">
            <v>Annual</v>
          </cell>
          <cell r="F442" t="str">
            <v>Water and sanitation</v>
          </cell>
          <cell r="G442"/>
          <cell r="H442" t="str">
            <v>CURRENCY</v>
          </cell>
          <cell r="I442" t="str">
            <v>Currency - southAfrican_rand - (ZAR)</v>
          </cell>
          <cell r="J442" t="str">
            <v>BU</v>
          </cell>
          <cell r="K442" t="str">
            <v>Anglo American Platinum Managed Operations</v>
          </cell>
          <cell r="L442" t="str">
            <v>CHRISTOFF LOMBARD</v>
          </cell>
          <cell r="M442" t="str">
            <v>CHRISTOFF LOMBARD</v>
          </cell>
          <cell r="N442">
            <v>45675</v>
          </cell>
          <cell r="O442">
            <v>45902</v>
          </cell>
          <cell r="P442" t="str">
            <v>Not started</v>
          </cell>
          <cell r="Q442" t="str">
            <v>{"gri":["203-1-a_2016.2"]}</v>
          </cell>
          <cell r="R442" t="str">
            <v>Social Performance and CSI</v>
          </cell>
          <cell r="S442"/>
          <cell r="T442"/>
          <cell r="U442"/>
          <cell r="V442"/>
          <cell r="W442" t="str">
            <v>CSI Expenditure</v>
          </cell>
          <cell r="X442" t="str">
            <v>{"PGM":[]}</v>
          </cell>
          <cell r="Y442" t="str">
            <v>CONNECTED</v>
          </cell>
          <cell r="Z442" t="str">
            <v>Data Collection (PGM) (2024)</v>
          </cell>
          <cell r="AA442" t="str">
            <v>CSI Expenditure (Manual Capture)</v>
          </cell>
        </row>
        <row r="443">
          <cell r="A443" t="str">
            <v>M296BU_Anglo American Platinum Managed Operations</v>
          </cell>
          <cell r="B443" t="str">
            <v>M296</v>
          </cell>
          <cell r="C443" t="str">
            <v>BU_Anglo American Platinum Managed Operations</v>
          </cell>
          <cell r="D443">
            <v>2024</v>
          </cell>
          <cell r="E443" t="str">
            <v>Annual</v>
          </cell>
          <cell r="F443" t="str">
            <v>Energy and climate change</v>
          </cell>
          <cell r="G443"/>
          <cell r="H443" t="str">
            <v>CURRENCY</v>
          </cell>
          <cell r="I443" t="str">
            <v>Currency - southAfrican_rand - (ZAR)</v>
          </cell>
          <cell r="J443" t="str">
            <v>BU</v>
          </cell>
          <cell r="K443" t="str">
            <v>Anglo American Platinum Managed Operations</v>
          </cell>
          <cell r="L443" t="str">
            <v>CHRISTOFF LOMBARD</v>
          </cell>
          <cell r="M443" t="str">
            <v>CHRISTOFF LOMBARD</v>
          </cell>
          <cell r="N443">
            <v>45675</v>
          </cell>
          <cell r="O443">
            <v>45902</v>
          </cell>
          <cell r="P443" t="str">
            <v>Not started</v>
          </cell>
          <cell r="Q443" t="str">
            <v>{"gri":["203-1-a_2016.2"]}</v>
          </cell>
          <cell r="R443" t="str">
            <v>Social Performance and CSI</v>
          </cell>
          <cell r="S443"/>
          <cell r="T443"/>
          <cell r="U443"/>
          <cell r="V443"/>
          <cell r="W443" t="str">
            <v>CSI Expenditure</v>
          </cell>
          <cell r="X443" t="str">
            <v>{"PGM":[]}</v>
          </cell>
          <cell r="Y443" t="str">
            <v>CONNECTED</v>
          </cell>
          <cell r="Z443" t="str">
            <v>Data Collection (PGM) (2024)</v>
          </cell>
          <cell r="AA443" t="str">
            <v>CSI Expenditure (Manual Capture)</v>
          </cell>
        </row>
        <row r="444">
          <cell r="A444" t="str">
            <v>M299BU_Anglo American Platinum Managed Operations</v>
          </cell>
          <cell r="B444" t="str">
            <v>M299</v>
          </cell>
          <cell r="C444" t="str">
            <v>BU_Anglo American Platinum Managed Operations</v>
          </cell>
          <cell r="D444">
            <v>2024</v>
          </cell>
          <cell r="E444" t="str">
            <v>Annual</v>
          </cell>
          <cell r="F444" t="str">
            <v>CSI Expenditure: Other</v>
          </cell>
          <cell r="G444"/>
          <cell r="H444" t="str">
            <v>CURRENCY</v>
          </cell>
          <cell r="I444" t="str">
            <v>Currency - southAfrican_rand - (ZAR)</v>
          </cell>
          <cell r="J444" t="str">
            <v>BU</v>
          </cell>
          <cell r="K444" t="str">
            <v>Anglo American Platinum Managed Operations</v>
          </cell>
          <cell r="L444" t="str">
            <v>CHRISTOFF LOMBARD</v>
          </cell>
          <cell r="M444" t="str">
            <v>CHRISTOFF LOMBARD</v>
          </cell>
          <cell r="N444">
            <v>45675</v>
          </cell>
          <cell r="O444">
            <v>45902</v>
          </cell>
          <cell r="P444" t="str">
            <v>Not started</v>
          </cell>
          <cell r="Q444" t="str">
            <v>{"gri":["203-1-a_2016.2"]}</v>
          </cell>
          <cell r="R444" t="str">
            <v>Social Performance and CSI</v>
          </cell>
          <cell r="S444"/>
          <cell r="T444"/>
          <cell r="U444"/>
          <cell r="V444"/>
          <cell r="W444" t="str">
            <v>CSI Expenditure</v>
          </cell>
          <cell r="X444" t="str">
            <v>{"PGM":[]}</v>
          </cell>
          <cell r="Y444" t="str">
            <v>CONNECTED</v>
          </cell>
          <cell r="Z444" t="str">
            <v>Data Collection (PGM) (2024)</v>
          </cell>
          <cell r="AA444" t="str">
            <v>CSI Expenditure (Manual Capture)</v>
          </cell>
        </row>
        <row r="445">
          <cell r="A445" t="str">
            <v>M298BU_Anglo American Platinum Managed Operations</v>
          </cell>
          <cell r="B445" t="str">
            <v>M298</v>
          </cell>
          <cell r="C445" t="str">
            <v>BU_Anglo American Platinum Managed Operations</v>
          </cell>
          <cell r="D445">
            <v>2024</v>
          </cell>
          <cell r="E445" t="str">
            <v>Annual</v>
          </cell>
          <cell r="F445" t="str">
            <v>Environment</v>
          </cell>
          <cell r="G445"/>
          <cell r="H445" t="str">
            <v>CURRENCY</v>
          </cell>
          <cell r="I445" t="str">
            <v>Currency - southAfrican_rand - (ZAR)</v>
          </cell>
          <cell r="J445" t="str">
            <v>BU</v>
          </cell>
          <cell r="K445" t="str">
            <v>Anglo American Platinum Managed Operations</v>
          </cell>
          <cell r="L445" t="str">
            <v>CHRISTOFF LOMBARD</v>
          </cell>
          <cell r="M445" t="str">
            <v>CHRISTOFF LOMBARD</v>
          </cell>
          <cell r="N445">
            <v>45675</v>
          </cell>
          <cell r="O445">
            <v>45902</v>
          </cell>
          <cell r="P445" t="str">
            <v>Not started</v>
          </cell>
          <cell r="Q445" t="str">
            <v>{"gri":["203-1-a_2016.2"]}</v>
          </cell>
          <cell r="R445" t="str">
            <v>Social Performance and CSI</v>
          </cell>
          <cell r="S445"/>
          <cell r="T445"/>
          <cell r="U445"/>
          <cell r="V445"/>
          <cell r="W445" t="str">
            <v>CSI Expenditure</v>
          </cell>
          <cell r="X445" t="str">
            <v>{"PGM":[]}</v>
          </cell>
          <cell r="Y445" t="str">
            <v>CONNECTED</v>
          </cell>
          <cell r="Z445" t="str">
            <v>Data Collection (PGM) (2024)</v>
          </cell>
          <cell r="AA445" t="str">
            <v>CSI Expenditure (Manual Capture)</v>
          </cell>
        </row>
        <row r="446">
          <cell r="A446" t="str">
            <v>M294BU_Anglo American Platinum Managed Operations</v>
          </cell>
          <cell r="B446" t="str">
            <v>M294</v>
          </cell>
          <cell r="C446" t="str">
            <v>BU_Anglo American Platinum Managed Operations</v>
          </cell>
          <cell r="D446">
            <v>2024</v>
          </cell>
          <cell r="E446" t="str">
            <v>Annual</v>
          </cell>
          <cell r="F446" t="str">
            <v>Total CSI Spend</v>
          </cell>
          <cell r="G446"/>
          <cell r="H446" t="str">
            <v>CURRENCY</v>
          </cell>
          <cell r="I446" t="str">
            <v>Currency - southAfrican_rand - (ZAR)</v>
          </cell>
          <cell r="J446" t="str">
            <v>BU</v>
          </cell>
          <cell r="K446" t="str">
            <v>Anglo American Platinum Managed Operations</v>
          </cell>
          <cell r="L446" t="str">
            <v>CHRISTOFF LOMBARD</v>
          </cell>
          <cell r="M446" t="str">
            <v>CHRISTOFF LOMBARD</v>
          </cell>
          <cell r="N446">
            <v>45675</v>
          </cell>
          <cell r="O446">
            <v>45902</v>
          </cell>
          <cell r="P446" t="str">
            <v>Not started</v>
          </cell>
          <cell r="Q446" t="str">
            <v>{"gri":["203-1-a_2016.2"]}</v>
          </cell>
          <cell r="R446" t="str">
            <v>Social Performance and CSI</v>
          </cell>
          <cell r="S446"/>
          <cell r="T446"/>
          <cell r="U446"/>
          <cell r="V446"/>
          <cell r="W446" t="str">
            <v>CSI Expenditure</v>
          </cell>
          <cell r="X446" t="str">
            <v>{"PGM":[]}</v>
          </cell>
          <cell r="Y446" t="str">
            <v>CONNECTED</v>
          </cell>
          <cell r="Z446" t="str">
            <v>Data Collection (PGM) (2024)</v>
          </cell>
          <cell r="AA446" t="str">
            <v>CSI Expenditure (Manual Capture)</v>
          </cell>
        </row>
        <row r="447">
          <cell r="A447" t="str">
            <v>M297BU_Anglo American Platinum Managed Operations</v>
          </cell>
          <cell r="B447" t="str">
            <v>M297</v>
          </cell>
          <cell r="C447" t="str">
            <v>BU_Anglo American Platinum Managed Operations</v>
          </cell>
          <cell r="D447">
            <v>2024</v>
          </cell>
          <cell r="E447" t="str">
            <v>Annual</v>
          </cell>
          <cell r="F447" t="str">
            <v>Institutional capacity development</v>
          </cell>
          <cell r="G447"/>
          <cell r="H447" t="str">
            <v>CURRENCY</v>
          </cell>
          <cell r="I447" t="str">
            <v>Currency - southAfrican_rand - (ZAR)</v>
          </cell>
          <cell r="J447" t="str">
            <v>BU</v>
          </cell>
          <cell r="K447" t="str">
            <v>Anglo American Platinum Managed Operations</v>
          </cell>
          <cell r="L447" t="str">
            <v>CHRISTOFF LOMBARD</v>
          </cell>
          <cell r="M447" t="str">
            <v>CHRISTOFF LOMBARD</v>
          </cell>
          <cell r="N447">
            <v>45675</v>
          </cell>
          <cell r="O447">
            <v>45902</v>
          </cell>
          <cell r="P447" t="str">
            <v>Not started</v>
          </cell>
          <cell r="Q447" t="str">
            <v>{"gri":["203-1-a_2016.2"]}</v>
          </cell>
          <cell r="R447" t="str">
            <v>Social Performance and CSI</v>
          </cell>
          <cell r="S447"/>
          <cell r="T447"/>
          <cell r="U447"/>
          <cell r="V447"/>
          <cell r="W447" t="str">
            <v>CSI Expenditure</v>
          </cell>
          <cell r="X447" t="str">
            <v>{"PGM":[]}</v>
          </cell>
          <cell r="Y447" t="str">
            <v>CONNECTED</v>
          </cell>
          <cell r="Z447" t="str">
            <v>Data Collection (PGM) (2024)</v>
          </cell>
          <cell r="AA447" t="str">
            <v>CSI Expenditure (Manual Capture)</v>
          </cell>
        </row>
        <row r="448">
          <cell r="A448" t="str">
            <v>M301BU_Anglo American Platinum Managed Operations</v>
          </cell>
          <cell r="B448" t="str">
            <v>M301</v>
          </cell>
          <cell r="C448" t="str">
            <v>BU_Anglo American Platinum Managed Operations</v>
          </cell>
          <cell r="D448">
            <v>2024</v>
          </cell>
          <cell r="E448" t="str">
            <v>Annual</v>
          </cell>
          <cell r="F448" t="str">
            <v>Health and welfare</v>
          </cell>
          <cell r="G448"/>
          <cell r="H448" t="str">
            <v>CURRENCY</v>
          </cell>
          <cell r="I448" t="str">
            <v>Currency - southAfrican_rand - (ZAR)</v>
          </cell>
          <cell r="J448" t="str">
            <v>BU</v>
          </cell>
          <cell r="K448" t="str">
            <v>Anglo American Platinum Managed Operations</v>
          </cell>
          <cell r="L448" t="str">
            <v>CHRISTOFF LOMBARD</v>
          </cell>
          <cell r="M448" t="str">
            <v>CHRISTOFF LOMBARD</v>
          </cell>
          <cell r="N448">
            <v>45675</v>
          </cell>
          <cell r="O448">
            <v>45902</v>
          </cell>
          <cell r="P448" t="str">
            <v>Not started</v>
          </cell>
          <cell r="Q448" t="str">
            <v>{"gri":["203-1-a_2016.2"]}</v>
          </cell>
          <cell r="R448" t="str">
            <v>Social Performance and CSI</v>
          </cell>
          <cell r="S448"/>
          <cell r="T448"/>
          <cell r="U448"/>
          <cell r="V448"/>
          <cell r="W448" t="str">
            <v>CSI Expenditure</v>
          </cell>
          <cell r="X448" t="str">
            <v>{"PGM":[]}</v>
          </cell>
          <cell r="Y448" t="str">
            <v>CONNECTED</v>
          </cell>
          <cell r="Z448" t="str">
            <v>Data Collection (PGM) (2024)</v>
          </cell>
          <cell r="AA448" t="str">
            <v>CSI Expenditure (Manual Capture)</v>
          </cell>
        </row>
        <row r="449">
          <cell r="A449" t="str">
            <v>M305BU_Anglo American Platinum Managed Operations</v>
          </cell>
          <cell r="B449" t="str">
            <v>M305</v>
          </cell>
          <cell r="C449" t="str">
            <v>BU_Anglo American Platinum Managed Operations</v>
          </cell>
          <cell r="D449">
            <v>2024</v>
          </cell>
          <cell r="E449" t="str">
            <v>Annual</v>
          </cell>
          <cell r="F449" t="str">
            <v>CSI expenditure - Zimbabwe</v>
          </cell>
          <cell r="G449"/>
          <cell r="H449" t="str">
            <v>CURRENCY</v>
          </cell>
          <cell r="I449" t="str">
            <v>Currency - southAfrican_rand - (ZAR)</v>
          </cell>
          <cell r="J449" t="str">
            <v>BU</v>
          </cell>
          <cell r="K449" t="str">
            <v>Anglo American Platinum Managed Operations</v>
          </cell>
          <cell r="L449" t="str">
            <v>CHRISTOFF LOMBARD</v>
          </cell>
          <cell r="M449"/>
          <cell r="N449"/>
          <cell r="O449"/>
          <cell r="P449" t="str">
            <v>Not started</v>
          </cell>
          <cell r="Q449" t="str">
            <v>{"gri":["203-1-a_2016.2"]}</v>
          </cell>
          <cell r="R449" t="str">
            <v>Social Performance and CSI</v>
          </cell>
          <cell r="S449"/>
          <cell r="T449"/>
          <cell r="U449"/>
          <cell r="V449"/>
          <cell r="W449" t="str">
            <v>CSI Expenditure</v>
          </cell>
          <cell r="X449" t="str">
            <v>{"PGM":[]}</v>
          </cell>
          <cell r="Y449" t="str">
            <v>CONNECTED</v>
          </cell>
          <cell r="Z449" t="str">
            <v>Data Collection (PGM) (2024)</v>
          </cell>
          <cell r="AA449" t="str">
            <v>CSI Expenditure (Manual Capture)</v>
          </cell>
        </row>
        <row r="450">
          <cell r="A450" t="str">
            <v>M293BU_Anglo American Platinum Managed Operations</v>
          </cell>
          <cell r="B450" t="str">
            <v>M293</v>
          </cell>
          <cell r="C450" t="str">
            <v>BU_Anglo American Platinum Managed Operations</v>
          </cell>
          <cell r="D450">
            <v>2024</v>
          </cell>
          <cell r="E450" t="str">
            <v>Annual</v>
          </cell>
          <cell r="F450" t="str">
            <v>CSI spend (ZARm) relating to Zimele</v>
          </cell>
          <cell r="G450"/>
          <cell r="H450" t="str">
            <v>CURRENCY</v>
          </cell>
          <cell r="I450" t="str">
            <v>Currency - southAfrican_rand - (ZAR)</v>
          </cell>
          <cell r="J450" t="str">
            <v>BU</v>
          </cell>
          <cell r="K450" t="str">
            <v>Anglo American Platinum Managed Operations</v>
          </cell>
          <cell r="L450" t="str">
            <v>CHRISTOFF LOMBARD</v>
          </cell>
          <cell r="M450" t="str">
            <v>CHRISTOFF LOMBARD</v>
          </cell>
          <cell r="N450">
            <v>45675</v>
          </cell>
          <cell r="O450">
            <v>45902</v>
          </cell>
          <cell r="P450" t="str">
            <v>Not started</v>
          </cell>
          <cell r="Q450" t="str">
            <v>{"gri":["203-1-a_2016.2"]}</v>
          </cell>
          <cell r="R450" t="str">
            <v>Social Performance and CSI</v>
          </cell>
          <cell r="S450"/>
          <cell r="T450"/>
          <cell r="U450"/>
          <cell r="V450"/>
          <cell r="W450" t="str">
            <v>CSI Expenditure</v>
          </cell>
          <cell r="X450" t="str">
            <v>{"PGM":[]}</v>
          </cell>
          <cell r="Y450" t="str">
            <v>CONNECTED</v>
          </cell>
          <cell r="Z450" t="str">
            <v>Data Collection (PGM) (2024)</v>
          </cell>
          <cell r="AA450" t="str">
            <v>CSI Expenditure (Manual Capture)</v>
          </cell>
        </row>
        <row r="451">
          <cell r="A451" t="str">
            <v>M291BU_Anglo American Platinum Managed Operations</v>
          </cell>
          <cell r="B451" t="str">
            <v>M291</v>
          </cell>
          <cell r="C451" t="str">
            <v>BU_Anglo American Platinum Managed Operations</v>
          </cell>
          <cell r="D451">
            <v>2024</v>
          </cell>
          <cell r="E451" t="str">
            <v>Annual</v>
          </cell>
          <cell r="F451" t="str">
            <v>CSI % spent to NOPAT</v>
          </cell>
          <cell r="G451"/>
          <cell r="H451" t="str">
            <v>PERCENT</v>
          </cell>
          <cell r="I451" t="str">
            <v>Percentage - percentage - (Percentage)</v>
          </cell>
          <cell r="J451" t="str">
            <v>BU</v>
          </cell>
          <cell r="K451" t="str">
            <v>Anglo American Platinum Managed Operations</v>
          </cell>
          <cell r="L451" t="str">
            <v>CHRISTOFF LOMBARD</v>
          </cell>
          <cell r="M451" t="str">
            <v>CHRISTOFF LOMBARD</v>
          </cell>
          <cell r="N451">
            <v>45675</v>
          </cell>
          <cell r="O451">
            <v>45902</v>
          </cell>
          <cell r="P451" t="str">
            <v>Not started</v>
          </cell>
          <cell r="Q451" t="str">
            <v>{"gri":["203-1-a_2016.2"]}</v>
          </cell>
          <cell r="R451" t="str">
            <v>Social Performance and CSI</v>
          </cell>
          <cell r="S451"/>
          <cell r="T451"/>
          <cell r="U451"/>
          <cell r="V451"/>
          <cell r="W451" t="str">
            <v>CSI Expenditure</v>
          </cell>
          <cell r="X451" t="str">
            <v>{"PGM":[]}</v>
          </cell>
          <cell r="Y451" t="str">
            <v>CONNECTED</v>
          </cell>
          <cell r="Z451" t="str">
            <v>Data Collection (PGM) (2024)</v>
          </cell>
          <cell r="AA451" t="str">
            <v>CSI Expenditure (Manual Capture)</v>
          </cell>
        </row>
        <row r="452">
          <cell r="A452" t="str">
            <v>M303BU_Anglo American Platinum Managed Operations</v>
          </cell>
          <cell r="B452" t="str">
            <v>M303</v>
          </cell>
          <cell r="C452" t="str">
            <v>BU_Anglo American Platinum Managed Operations</v>
          </cell>
          <cell r="D452">
            <v>2024</v>
          </cell>
          <cell r="E452" t="str">
            <v>Annual</v>
          </cell>
          <cell r="F452" t="str">
            <v>Education and Training</v>
          </cell>
          <cell r="G452"/>
          <cell r="H452" t="str">
            <v>CURRENCY</v>
          </cell>
          <cell r="I452" t="str">
            <v>Currency - southAfrican_rand - (ZAR)</v>
          </cell>
          <cell r="J452" t="str">
            <v>BU</v>
          </cell>
          <cell r="K452" t="str">
            <v>Anglo American Platinum Managed Operations</v>
          </cell>
          <cell r="L452" t="str">
            <v>CHRISTOFF LOMBARD</v>
          </cell>
          <cell r="M452" t="str">
            <v>CHRISTOFF LOMBARD</v>
          </cell>
          <cell r="N452">
            <v>45675</v>
          </cell>
          <cell r="O452">
            <v>45902</v>
          </cell>
          <cell r="P452" t="str">
            <v>Not started</v>
          </cell>
          <cell r="Q452" t="str">
            <v>{"gri":["203-1-a_2016.2"]}</v>
          </cell>
          <cell r="R452" t="str">
            <v>Social Performance and CSI</v>
          </cell>
          <cell r="S452"/>
          <cell r="T452"/>
          <cell r="U452"/>
          <cell r="V452"/>
          <cell r="W452" t="str">
            <v>CSI Expenditure</v>
          </cell>
          <cell r="X452" t="str">
            <v>{"PGM":[]}</v>
          </cell>
          <cell r="Y452" t="str">
            <v>CONNECTED</v>
          </cell>
          <cell r="Z452" t="str">
            <v>Data Collection (PGM) (2024)</v>
          </cell>
          <cell r="AA452" t="str">
            <v>CSI Expenditure (Manual Capture)</v>
          </cell>
        </row>
        <row r="453">
          <cell r="A453" t="str">
            <v>M304BU_Anglo American Platinum Managed Operations</v>
          </cell>
          <cell r="B453" t="str">
            <v>M304</v>
          </cell>
          <cell r="C453" t="str">
            <v>BU_Anglo American Platinum Managed Operations</v>
          </cell>
          <cell r="D453">
            <v>2024</v>
          </cell>
          <cell r="E453" t="str">
            <v>Annual</v>
          </cell>
          <cell r="F453" t="str">
            <v>CSI Expenditure: Community Development</v>
          </cell>
          <cell r="G453"/>
          <cell r="H453" t="str">
            <v>CURRENCY</v>
          </cell>
          <cell r="I453" t="str">
            <v>Currency - southAfrican_rand - (ZAR)</v>
          </cell>
          <cell r="J453" t="str">
            <v>BU</v>
          </cell>
          <cell r="K453" t="str">
            <v>Anglo American Platinum Managed Operations</v>
          </cell>
          <cell r="L453" t="str">
            <v>CHRISTOFF LOMBARD</v>
          </cell>
          <cell r="M453" t="str">
            <v>CHRISTOFF LOMBARD</v>
          </cell>
          <cell r="N453">
            <v>45675</v>
          </cell>
          <cell r="O453">
            <v>45902</v>
          </cell>
          <cell r="P453" t="str">
            <v>Not started</v>
          </cell>
          <cell r="Q453" t="str">
            <v>{"gri":["203-1-a_2016.2"]}</v>
          </cell>
          <cell r="R453" t="str">
            <v>Social Performance and CSI</v>
          </cell>
          <cell r="S453"/>
          <cell r="T453"/>
          <cell r="U453"/>
          <cell r="V453"/>
          <cell r="W453" t="str">
            <v>CSI Expenditure</v>
          </cell>
          <cell r="X453" t="str">
            <v>{"PGM":[]}</v>
          </cell>
          <cell r="Y453" t="str">
            <v>CONNECTED</v>
          </cell>
          <cell r="Z453" t="str">
            <v>Data Collection (PGM) (2024)</v>
          </cell>
          <cell r="AA453" t="str">
            <v>CSI Expenditure (Manual Capture)</v>
          </cell>
        </row>
        <row r="454">
          <cell r="A454" t="str">
            <v>M335BU_Anglo American Platinum Managed Operations</v>
          </cell>
          <cell r="B454" t="str">
            <v>M335</v>
          </cell>
          <cell r="C454" t="str">
            <v>BU_Anglo American Platinum Managed Operations</v>
          </cell>
          <cell r="D454">
            <v>2024</v>
          </cell>
          <cell r="E454" t="str">
            <v>Annual</v>
          </cell>
          <cell r="F454" t="str">
            <v>Percentage of identified child labour incidents</v>
          </cell>
          <cell r="G454"/>
          <cell r="H454" t="str">
            <v>PERCENT</v>
          </cell>
          <cell r="I454" t="str">
            <v>Percentage - percentage - (Percentage)</v>
          </cell>
          <cell r="J454" t="str">
            <v>BU</v>
          </cell>
          <cell r="K454" t="str">
            <v>Anglo American Platinum Managed Operations</v>
          </cell>
          <cell r="L454" t="str">
            <v>ASHLIN RAMLOCHAN</v>
          </cell>
          <cell r="M454" t="str">
            <v>ASHLIN RAMLOCHAN</v>
          </cell>
          <cell r="N454">
            <v>45675</v>
          </cell>
          <cell r="O454">
            <v>45902</v>
          </cell>
          <cell r="P454" t="str">
            <v>Not started</v>
          </cell>
          <cell r="Q454" t="str">
            <v>{"gri":["408_2016.2"]}</v>
          </cell>
          <cell r="R454" t="str">
            <v>Social Performance and CSI</v>
          </cell>
          <cell r="S454"/>
          <cell r="T454"/>
          <cell r="U454"/>
          <cell r="V454"/>
          <cell r="W454" t="str">
            <v>Child Labour</v>
          </cell>
          <cell r="X454" t="str">
            <v>{"PGM":[]}</v>
          </cell>
          <cell r="Y454" t="str">
            <v>CONNECTED</v>
          </cell>
          <cell r="Z454" t="str">
            <v>Data Collection (PGM) (2024)</v>
          </cell>
          <cell r="AA454" t="str">
            <v>Child Labour (Manual Capture)</v>
          </cell>
        </row>
        <row r="455">
          <cell r="A455" t="str">
            <v>M332BU_Anglo American Platinum Managed Operations</v>
          </cell>
          <cell r="B455" t="str">
            <v>M332</v>
          </cell>
          <cell r="C455" t="str">
            <v>BU_Anglo American Platinum Managed Operations</v>
          </cell>
          <cell r="D455">
            <v>2024</v>
          </cell>
          <cell r="E455" t="str">
            <v>Annual</v>
          </cell>
          <cell r="F455" t="str">
            <v>Percentage of identified forced and compulsory labour incidents</v>
          </cell>
          <cell r="G455"/>
          <cell r="H455" t="str">
            <v>PERCENT</v>
          </cell>
          <cell r="I455" t="str">
            <v>Percentage - percentage - (Percentage)</v>
          </cell>
          <cell r="J455" t="str">
            <v>BU</v>
          </cell>
          <cell r="K455" t="str">
            <v>Anglo American Platinum Managed Operations</v>
          </cell>
          <cell r="L455" t="str">
            <v>ASHLIN RAMLOCHAN</v>
          </cell>
          <cell r="M455" t="str">
            <v>ASHLIN RAMLOCHAN</v>
          </cell>
          <cell r="N455">
            <v>45675</v>
          </cell>
          <cell r="O455">
            <v>45902</v>
          </cell>
          <cell r="P455" t="str">
            <v>Not started</v>
          </cell>
          <cell r="Q455" t="str">
            <v>{"gri":["408_2016.2"]}</v>
          </cell>
          <cell r="R455" t="str">
            <v>Social Performance and CSI</v>
          </cell>
          <cell r="S455"/>
          <cell r="T455"/>
          <cell r="U455"/>
          <cell r="V455"/>
          <cell r="W455" t="str">
            <v>Child Labour</v>
          </cell>
          <cell r="X455" t="str">
            <v>{"PGM":[]}</v>
          </cell>
          <cell r="Y455" t="str">
            <v>CONNECTED</v>
          </cell>
          <cell r="Z455" t="str">
            <v>Data Collection (PGM) (2024)</v>
          </cell>
          <cell r="AA455" t="str">
            <v>Child Labour (Manual Capture)</v>
          </cell>
        </row>
        <row r="456">
          <cell r="A456" t="str">
            <v>M334BU_Anglo American Platinum Managed Operations</v>
          </cell>
          <cell r="B456" t="str">
            <v>M334</v>
          </cell>
          <cell r="C456" t="str">
            <v>BU_Anglo American Platinum Managed Operations</v>
          </cell>
          <cell r="D456">
            <v>2024</v>
          </cell>
          <cell r="E456" t="str">
            <v>Annual</v>
          </cell>
          <cell r="F456" t="str">
            <v>Percentage of child labour incidents where the reporting entity has played a role in securing remedy for those affected.</v>
          </cell>
          <cell r="G456"/>
          <cell r="H456" t="str">
            <v>PERCENT</v>
          </cell>
          <cell r="I456" t="str">
            <v>Percentage - percentage - (Percentage)</v>
          </cell>
          <cell r="J456" t="str">
            <v>BU</v>
          </cell>
          <cell r="K456" t="str">
            <v>Anglo American Platinum Managed Operations</v>
          </cell>
          <cell r="L456" t="str">
            <v>ASHLIN RAMLOCHAN</v>
          </cell>
          <cell r="M456" t="str">
            <v>ASHLIN RAMLOCHAN</v>
          </cell>
          <cell r="N456">
            <v>45675</v>
          </cell>
          <cell r="O456">
            <v>45902</v>
          </cell>
          <cell r="P456" t="str">
            <v>Not started</v>
          </cell>
          <cell r="Q456" t="str">
            <v>{"gri":["408_2016.2"]}</v>
          </cell>
          <cell r="R456" t="str">
            <v>Social Performance and CSI</v>
          </cell>
          <cell r="S456"/>
          <cell r="T456"/>
          <cell r="U456"/>
          <cell r="V456"/>
          <cell r="W456" t="str">
            <v>Child Labour</v>
          </cell>
          <cell r="X456" t="str">
            <v>{"PGM":[]}</v>
          </cell>
          <cell r="Y456" t="str">
            <v>CONNECTED</v>
          </cell>
          <cell r="Z456" t="str">
            <v>Data Collection (PGM) (2024)</v>
          </cell>
          <cell r="AA456" t="str">
            <v>Child Labour (Manual Capture)</v>
          </cell>
        </row>
        <row r="457">
          <cell r="A457" t="str">
            <v>M333BU_Anglo American Platinum Managed Operations</v>
          </cell>
          <cell r="B457" t="str">
            <v>M333</v>
          </cell>
          <cell r="C457" t="str">
            <v>BU_Anglo American Platinum Managed Operations</v>
          </cell>
          <cell r="D457">
            <v>2024</v>
          </cell>
          <cell r="E457" t="str">
            <v>Annual</v>
          </cell>
          <cell r="F457" t="str">
            <v>Number of identified forced and compulsory labour incidents</v>
          </cell>
          <cell r="G457"/>
          <cell r="H457" t="str">
            <v>NUMBER</v>
          </cell>
          <cell r="I457" t="str">
            <v>Number</v>
          </cell>
          <cell r="J457" t="str">
            <v>BU</v>
          </cell>
          <cell r="K457" t="str">
            <v>Anglo American Platinum Managed Operations</v>
          </cell>
          <cell r="L457" t="str">
            <v>ASHLIN RAMLOCHAN</v>
          </cell>
          <cell r="M457" t="str">
            <v>ASHLIN RAMLOCHAN</v>
          </cell>
          <cell r="N457">
            <v>45675</v>
          </cell>
          <cell r="O457">
            <v>45902</v>
          </cell>
          <cell r="P457" t="str">
            <v>Not started</v>
          </cell>
          <cell r="Q457" t="str">
            <v>{"gri":["408_2016.2"]}</v>
          </cell>
          <cell r="R457" t="str">
            <v>Social Performance and CSI</v>
          </cell>
          <cell r="S457"/>
          <cell r="T457"/>
          <cell r="U457"/>
          <cell r="V457"/>
          <cell r="W457" t="str">
            <v>Child Labour</v>
          </cell>
          <cell r="X457" t="str">
            <v>{"PGM":[]}</v>
          </cell>
          <cell r="Y457" t="str">
            <v>CONNECTED</v>
          </cell>
          <cell r="Z457" t="str">
            <v>Data Collection (PGM) (2024)</v>
          </cell>
          <cell r="AA457" t="str">
            <v>Child Labour (Manual Capture)</v>
          </cell>
        </row>
        <row r="458">
          <cell r="A458" t="str">
            <v>M331BU_Anglo American Platinum Managed Operations</v>
          </cell>
          <cell r="B458" t="str">
            <v>M331</v>
          </cell>
          <cell r="C458" t="str">
            <v>BU_Anglo American Platinum Managed Operations</v>
          </cell>
          <cell r="D458">
            <v>2024</v>
          </cell>
          <cell r="E458" t="str">
            <v>Annual</v>
          </cell>
          <cell r="F458" t="str">
            <v>Percentage of forced labour incidents where the reporting entity has played a role in securing remedy for those affected.</v>
          </cell>
          <cell r="G458"/>
          <cell r="H458" t="str">
            <v>PERCENT</v>
          </cell>
          <cell r="I458" t="str">
            <v>Percentage - percentage - (Percentage)</v>
          </cell>
          <cell r="J458" t="str">
            <v>BU</v>
          </cell>
          <cell r="K458" t="str">
            <v>Anglo American Platinum Managed Operations</v>
          </cell>
          <cell r="L458" t="str">
            <v>ASHLIN RAMLOCHAN</v>
          </cell>
          <cell r="M458" t="str">
            <v>ASHLIN RAMLOCHAN</v>
          </cell>
          <cell r="N458">
            <v>45675</v>
          </cell>
          <cell r="O458">
            <v>45902</v>
          </cell>
          <cell r="P458" t="str">
            <v>Not started</v>
          </cell>
          <cell r="Q458" t="str">
            <v>{"gri":["408_2016.2"]}</v>
          </cell>
          <cell r="R458" t="str">
            <v>Social Performance and CSI</v>
          </cell>
          <cell r="S458"/>
          <cell r="T458"/>
          <cell r="U458"/>
          <cell r="V458"/>
          <cell r="W458" t="str">
            <v>Child Labour</v>
          </cell>
          <cell r="X458" t="str">
            <v>{"PGM":[]}</v>
          </cell>
          <cell r="Y458" t="str">
            <v>CONNECTED</v>
          </cell>
          <cell r="Z458" t="str">
            <v>Data Collection (PGM) (2024)</v>
          </cell>
          <cell r="AA458" t="str">
            <v>Child Labour (Manual Capture)</v>
          </cell>
        </row>
        <row r="459">
          <cell r="A459" t="str">
            <v>M336BU_Anglo American Platinum Managed Operations</v>
          </cell>
          <cell r="B459" t="str">
            <v>M336</v>
          </cell>
          <cell r="C459" t="str">
            <v>BU_Anglo American Platinum Managed Operations</v>
          </cell>
          <cell r="D459">
            <v>2024</v>
          </cell>
          <cell r="E459" t="str">
            <v>Annual</v>
          </cell>
          <cell r="F459" t="str">
            <v>The number of identified child labour, incidents</v>
          </cell>
          <cell r="G459"/>
          <cell r="H459" t="str">
            <v>NUMBER</v>
          </cell>
          <cell r="I459" t="str">
            <v>Number</v>
          </cell>
          <cell r="J459" t="str">
            <v>BU</v>
          </cell>
          <cell r="K459" t="str">
            <v>Anglo American Platinum Managed Operations</v>
          </cell>
          <cell r="L459" t="str">
            <v>ASHLIN RAMLOCHAN</v>
          </cell>
          <cell r="M459" t="str">
            <v>ASHLIN RAMLOCHAN</v>
          </cell>
          <cell r="N459">
            <v>45675</v>
          </cell>
          <cell r="O459">
            <v>45902</v>
          </cell>
          <cell r="P459" t="str">
            <v>Not started</v>
          </cell>
          <cell r="Q459" t="str">
            <v>{"gri":["408_2016.2"]}</v>
          </cell>
          <cell r="R459" t="str">
            <v>Social Performance and CSI</v>
          </cell>
          <cell r="S459"/>
          <cell r="T459"/>
          <cell r="U459"/>
          <cell r="V459"/>
          <cell r="W459" t="str">
            <v>Child Labour</v>
          </cell>
          <cell r="X459" t="str">
            <v>{"PGM":[]}</v>
          </cell>
          <cell r="Y459" t="str">
            <v>CONNECTED</v>
          </cell>
          <cell r="Z459" t="str">
            <v>Data Collection (PGM) (2024)</v>
          </cell>
          <cell r="AA459" t="str">
            <v>Child Labour (Manual Capture)</v>
          </cell>
        </row>
        <row r="460">
          <cell r="A460" t="str">
            <v>M311BU_Anglo American Platinum Managed Operations</v>
          </cell>
          <cell r="B460" t="str">
            <v>M311</v>
          </cell>
          <cell r="C460" t="str">
            <v>BU_Anglo American Platinum Managed Operations</v>
          </cell>
          <cell r="D460">
            <v>2024</v>
          </cell>
          <cell r="E460" t="str">
            <v>Annual</v>
          </cell>
          <cell r="F460" t="str">
            <v>Percentage of relevant sites (typically those involved in extracting, harvesting, or developing natural resources or energy) that implement a human rights and security approach consistent with the Voluntary Principles on Security and Human Rights.</v>
          </cell>
          <cell r="G460"/>
          <cell r="H460" t="str">
            <v>PERCENT</v>
          </cell>
          <cell r="I460" t="str">
            <v>Percentage - percentage - (Percentage)</v>
          </cell>
          <cell r="J460" t="str">
            <v>BU</v>
          </cell>
          <cell r="K460" t="str">
            <v>Anglo American Platinum Managed Operations</v>
          </cell>
          <cell r="L460" t="str">
            <v>LINDO KHUZWAYO</v>
          </cell>
          <cell r="M460" t="str">
            <v>LINDO KHUZWAYO</v>
          </cell>
          <cell r="N460">
            <v>45675</v>
          </cell>
          <cell r="O460">
            <v>45902</v>
          </cell>
          <cell r="P460" t="str">
            <v>Not started</v>
          </cell>
          <cell r="Q460" t="str">
            <v>{}</v>
          </cell>
          <cell r="R460" t="str">
            <v>Social Performance and CSI</v>
          </cell>
          <cell r="S460"/>
          <cell r="T460"/>
          <cell r="U460"/>
          <cell r="V460"/>
          <cell r="W460" t="str">
            <v>Community human rights</v>
          </cell>
          <cell r="X460" t="str">
            <v>{"PGM":[]}</v>
          </cell>
          <cell r="Y460" t="str">
            <v>CONNECTED</v>
          </cell>
          <cell r="Z460" t="str">
            <v>Data Collection (PGM) (2024)</v>
          </cell>
          <cell r="AA460" t="str">
            <v>Community human rights (Manual Capture)</v>
          </cell>
        </row>
        <row r="461">
          <cell r="A461" t="str">
            <v>M314BU_Anglo American Platinum Managed Operations</v>
          </cell>
          <cell r="B461" t="str">
            <v>M314</v>
          </cell>
          <cell r="C461" t="str">
            <v>BU_Anglo American Platinum Managed Operations</v>
          </cell>
          <cell r="D461">
            <v>2024</v>
          </cell>
          <cell r="E461" t="str">
            <v>Annual</v>
          </cell>
          <cell r="F461" t="str">
            <v>Nature of processes for engaging with affected communities and their representatives, and channels for affected community members to raise concerns.</v>
          </cell>
          <cell r="G461"/>
          <cell r="H461" t="str">
            <v>TEXT</v>
          </cell>
          <cell r="I461"/>
          <cell r="J461" t="str">
            <v>BU</v>
          </cell>
          <cell r="K461" t="str">
            <v>Anglo American Platinum Managed Operations</v>
          </cell>
          <cell r="L461" t="str">
            <v>LINDO KHUZWAYO</v>
          </cell>
          <cell r="M461" t="str">
            <v>LINDO KHUZWAYO</v>
          </cell>
          <cell r="N461">
            <v>45675</v>
          </cell>
          <cell r="O461">
            <v>45902</v>
          </cell>
          <cell r="P461" t="str">
            <v>Not started</v>
          </cell>
          <cell r="Q461" t="str">
            <v>{}</v>
          </cell>
          <cell r="R461" t="str">
            <v>Social Performance and CSI</v>
          </cell>
          <cell r="S461"/>
          <cell r="T461"/>
          <cell r="U461"/>
          <cell r="V461"/>
          <cell r="W461" t="str">
            <v>Community human rights</v>
          </cell>
          <cell r="X461" t="str">
            <v>{"PGM":[]}</v>
          </cell>
          <cell r="Y461" t="str">
            <v>CONNECTED</v>
          </cell>
          <cell r="Z461" t="str">
            <v>Data Collection (PGM) (2024)</v>
          </cell>
          <cell r="AA461" t="str">
            <v>Community human rights (Manual Capture)</v>
          </cell>
        </row>
        <row r="462">
          <cell r="A462" t="str">
            <v>M313BU_Anglo American Platinum Managed Operations</v>
          </cell>
          <cell r="B462" t="str">
            <v>M313</v>
          </cell>
          <cell r="C462" t="str">
            <v>BU_Anglo American Platinum Managed Operations</v>
          </cell>
          <cell r="D462">
            <v>2024</v>
          </cell>
          <cell r="E462" t="str">
            <v>Annual</v>
          </cell>
          <cell r="F462" t="str">
            <v>Number and type of grievances reported with associated impacts related to a salienthuman rights issue in the reporting period,</v>
          </cell>
          <cell r="G462"/>
          <cell r="H462" t="str">
            <v>NUMBER</v>
          </cell>
          <cell r="I462" t="str">
            <v>Number</v>
          </cell>
          <cell r="J462" t="str">
            <v>BU</v>
          </cell>
          <cell r="K462" t="str">
            <v>Anglo American Platinum Managed Operations</v>
          </cell>
          <cell r="L462" t="str">
            <v>LINDO KHUZWAYO</v>
          </cell>
          <cell r="M462" t="str">
            <v>LINDO KHUZWAYO</v>
          </cell>
          <cell r="N462">
            <v>45675</v>
          </cell>
          <cell r="O462">
            <v>45902</v>
          </cell>
          <cell r="P462" t="str">
            <v>Not started</v>
          </cell>
          <cell r="Q462" t="str">
            <v>{}</v>
          </cell>
          <cell r="R462" t="str">
            <v>Social Performance and CSI</v>
          </cell>
          <cell r="S462"/>
          <cell r="T462"/>
          <cell r="U462"/>
          <cell r="V462"/>
          <cell r="W462" t="str">
            <v>Community human rights</v>
          </cell>
          <cell r="X462" t="str">
            <v>{"PGM":[]}</v>
          </cell>
          <cell r="Y462" t="str">
            <v>CONNECTED</v>
          </cell>
          <cell r="Z462" t="str">
            <v>Data Collection (PGM) (2024)</v>
          </cell>
          <cell r="AA462" t="str">
            <v>Community human rights (Manual Capture)</v>
          </cell>
        </row>
        <row r="463">
          <cell r="A463" t="str">
            <v>M316BU_Anglo American Platinum Managed Operations</v>
          </cell>
          <cell r="B463" t="str">
            <v>M316</v>
          </cell>
          <cell r="C463" t="str">
            <v>BU_Anglo American Platinum Managed Operations</v>
          </cell>
          <cell r="D463">
            <v>2024</v>
          </cell>
          <cell r="E463" t="str">
            <v>Annual</v>
          </cell>
          <cell r="F463" t="str">
            <v>Total number of operations that have been subject to a human rights due diligence process or impact assessments, by country.</v>
          </cell>
          <cell r="G463"/>
          <cell r="H463" t="str">
            <v>NUMBER</v>
          </cell>
          <cell r="I463" t="str">
            <v>Number</v>
          </cell>
          <cell r="J463" t="str">
            <v>BU</v>
          </cell>
          <cell r="K463" t="str">
            <v>Anglo American Platinum Managed Operations</v>
          </cell>
          <cell r="L463" t="str">
            <v>LINDO KHUZWAYO</v>
          </cell>
          <cell r="M463" t="str">
            <v>LINDO KHUZWAYO</v>
          </cell>
          <cell r="N463">
            <v>45675</v>
          </cell>
          <cell r="O463">
            <v>45902</v>
          </cell>
          <cell r="P463" t="str">
            <v>Not started</v>
          </cell>
          <cell r="Q463" t="str">
            <v>{}</v>
          </cell>
          <cell r="R463" t="str">
            <v>Social Performance and CSI</v>
          </cell>
          <cell r="S463"/>
          <cell r="T463"/>
          <cell r="U463"/>
          <cell r="V463"/>
          <cell r="W463" t="str">
            <v>Community human rights</v>
          </cell>
          <cell r="X463" t="str">
            <v>{"PGM":[]}</v>
          </cell>
          <cell r="Y463" t="str">
            <v>CONNECTED</v>
          </cell>
          <cell r="Z463" t="str">
            <v>Data Collection (PGM) (2024)</v>
          </cell>
          <cell r="AA463" t="str">
            <v>Community human rights (Manual Capture)</v>
          </cell>
        </row>
        <row r="464">
          <cell r="A464" t="str">
            <v>M315BU_Anglo American Platinum Managed Operations</v>
          </cell>
          <cell r="B464" t="str">
            <v>M315</v>
          </cell>
          <cell r="C464" t="str">
            <v>BU_Anglo American Platinum Managed Operations</v>
          </cell>
          <cell r="D464">
            <v>2024</v>
          </cell>
          <cell r="E464" t="str">
            <v>Annual</v>
          </cell>
          <cell r="F464" t="str">
            <v>Percentage of operations that have been subject to a human rights due diligence process or impact assessments, by country.</v>
          </cell>
          <cell r="G464"/>
          <cell r="H464" t="str">
            <v>PERCENT</v>
          </cell>
          <cell r="I464" t="str">
            <v>Percentage - percentage - (Percentage)</v>
          </cell>
          <cell r="J464" t="str">
            <v>BU</v>
          </cell>
          <cell r="K464" t="str">
            <v>Anglo American Platinum Managed Operations</v>
          </cell>
          <cell r="L464" t="str">
            <v>LINDO KHUZWAYO</v>
          </cell>
          <cell r="M464" t="str">
            <v>LINDO KHUZWAYO</v>
          </cell>
          <cell r="N464">
            <v>45675</v>
          </cell>
          <cell r="O464">
            <v>45902</v>
          </cell>
          <cell r="P464" t="str">
            <v>Not started</v>
          </cell>
          <cell r="Q464" t="str">
            <v>{}</v>
          </cell>
          <cell r="R464" t="str">
            <v>Social Performance and CSI</v>
          </cell>
          <cell r="S464"/>
          <cell r="T464"/>
          <cell r="U464"/>
          <cell r="V464"/>
          <cell r="W464" t="str">
            <v>Community human rights</v>
          </cell>
          <cell r="X464" t="str">
            <v>{"PGM":[]}</v>
          </cell>
          <cell r="Y464" t="str">
            <v>CONNECTED</v>
          </cell>
          <cell r="Z464" t="str">
            <v>Data Collection (PGM) (2024)</v>
          </cell>
          <cell r="AA464" t="str">
            <v>Community human rights (Manual Capture)</v>
          </cell>
        </row>
        <row r="465">
          <cell r="A465" t="str">
            <v>M200BU_Anglo American Platinum Managed Operations</v>
          </cell>
          <cell r="B465" t="str">
            <v>M200</v>
          </cell>
          <cell r="C465" t="str">
            <v>BU_Anglo American Platinum Managed Operations</v>
          </cell>
          <cell r="D465">
            <v>2024</v>
          </cell>
          <cell r="E465" t="str">
            <v>Annual</v>
          </cell>
          <cell r="F465" t="str">
            <v>Number of employees -  Zimbabwe</v>
          </cell>
          <cell r="G465"/>
          <cell r="H465" t="str">
            <v>PERCENT</v>
          </cell>
          <cell r="I465" t="str">
            <v>Percentage - percentage - (Percentage)</v>
          </cell>
          <cell r="J465" t="str">
            <v>BU</v>
          </cell>
          <cell r="K465" t="str">
            <v>Anglo American Platinum Managed Operations</v>
          </cell>
          <cell r="L465" t="str">
            <v>FERHANA ADAM</v>
          </cell>
          <cell r="M465"/>
          <cell r="N465"/>
          <cell r="O465"/>
          <cell r="P465" t="str">
            <v>Not started</v>
          </cell>
          <cell r="Q465" t="str">
            <v>{}</v>
          </cell>
          <cell r="R465" t="str">
            <v>Social Performance and CSI</v>
          </cell>
          <cell r="S465"/>
          <cell r="T465"/>
          <cell r="U465"/>
          <cell r="V465"/>
          <cell r="W465" t="str">
            <v>Diversity</v>
          </cell>
          <cell r="X465" t="str">
            <v>{"PGM":[]}</v>
          </cell>
          <cell r="Y465" t="str">
            <v>CONNECTED</v>
          </cell>
          <cell r="Z465" t="str">
            <v>Data Collection (PGM) (2024)</v>
          </cell>
          <cell r="AA465" t="str">
            <v>Diversity (Manual Capture)</v>
          </cell>
        </row>
        <row r="466">
          <cell r="A466" t="str">
            <v>M242BU_Anglo American Platinum Managed Operations</v>
          </cell>
          <cell r="B466" t="str">
            <v>M242</v>
          </cell>
          <cell r="C466" t="str">
            <v>BU_Anglo American Platinum Managed Operations</v>
          </cell>
          <cell r="D466">
            <v>2024</v>
          </cell>
          <cell r="E466" t="str">
            <v>Annual</v>
          </cell>
          <cell r="F466" t="str">
            <v>Male Contractors(%)</v>
          </cell>
          <cell r="G466"/>
          <cell r="H466" t="str">
            <v>PERCENT</v>
          </cell>
          <cell r="I466" t="str">
            <v>Percentage - percentage - (Percentage)</v>
          </cell>
          <cell r="J466" t="str">
            <v>BU</v>
          </cell>
          <cell r="K466" t="str">
            <v>Anglo American Platinum Managed Operations</v>
          </cell>
          <cell r="L466" t="str">
            <v>FERHANA ADAM</v>
          </cell>
          <cell r="M466" t="str">
            <v>HENK STEYN</v>
          </cell>
          <cell r="N466">
            <v>45675</v>
          </cell>
          <cell r="O466">
            <v>45902</v>
          </cell>
          <cell r="P466" t="str">
            <v>Not started</v>
          </cell>
          <cell r="Q466" t="str">
            <v>{"gri":["2-8-a-i_2021"]}</v>
          </cell>
          <cell r="R466" t="str">
            <v>Social Performance and CSI</v>
          </cell>
          <cell r="S466"/>
          <cell r="T466"/>
          <cell r="U466"/>
          <cell r="V466"/>
          <cell r="W466" t="str">
            <v>Diversity</v>
          </cell>
          <cell r="X466" t="str">
            <v>{"PGM":[]}</v>
          </cell>
          <cell r="Y466" t="str">
            <v>CONNECTED</v>
          </cell>
          <cell r="Z466" t="str">
            <v>Data Collection (PGM) (2024)</v>
          </cell>
          <cell r="AA466" t="str">
            <v>Diversity (Manual Capture)</v>
          </cell>
        </row>
        <row r="467">
          <cell r="A467" t="str">
            <v>M254BU_Anglo American Platinum Managed Operations</v>
          </cell>
          <cell r="B467" t="str">
            <v>M254</v>
          </cell>
          <cell r="C467" t="str">
            <v>BU_Anglo American Platinum Managed Operations</v>
          </cell>
          <cell r="D467">
            <v>2024</v>
          </cell>
          <cell r="E467" t="str">
            <v>Annual</v>
          </cell>
          <cell r="F467" t="str">
            <v>Women as % of senior management population (CE EoR)</v>
          </cell>
          <cell r="G467" t="str">
            <v xml:space="preserve">Occupational Level Snr Management: GBF4 &amp; 5 (SA Operations)
</v>
          </cell>
          <cell r="H467" t="str">
            <v>PERCENT</v>
          </cell>
          <cell r="I467" t="str">
            <v>Percentage - percentage - (Percentage)</v>
          </cell>
          <cell r="J467" t="str">
            <v>BU</v>
          </cell>
          <cell r="K467" t="str">
            <v>Anglo American Platinum Managed Operations</v>
          </cell>
          <cell r="L467" t="str">
            <v>FERHANA ADAM</v>
          </cell>
          <cell r="M467" t="str">
            <v>HENK STEYN</v>
          </cell>
          <cell r="N467">
            <v>45675</v>
          </cell>
          <cell r="O467">
            <v>45902</v>
          </cell>
          <cell r="P467" t="str">
            <v>Not started</v>
          </cell>
          <cell r="Q467" t="str">
            <v>{"gri":["2-7-a_2021"]}</v>
          </cell>
          <cell r="R467" t="str">
            <v>Social Performance and CSI</v>
          </cell>
          <cell r="S467"/>
          <cell r="T467"/>
          <cell r="U467"/>
          <cell r="V467"/>
          <cell r="W467" t="str">
            <v>Diversity</v>
          </cell>
          <cell r="X467" t="str">
            <v>{"PGM":[]}</v>
          </cell>
          <cell r="Y467" t="str">
            <v>CONNECTED</v>
          </cell>
          <cell r="Z467" t="str">
            <v>Data Collection (PGM) (2024)</v>
          </cell>
          <cell r="AA467" t="str">
            <v>Diversity (Manual Capture)</v>
          </cell>
        </row>
        <row r="468">
          <cell r="A468" t="str">
            <v>M245BU_Anglo American Platinum Managed Operations</v>
          </cell>
          <cell r="B468" t="str">
            <v>M245</v>
          </cell>
          <cell r="C468" t="str">
            <v>BU_Anglo American Platinum Managed Operations</v>
          </cell>
          <cell r="D468">
            <v>2024</v>
          </cell>
          <cell r="E468" t="str">
            <v>Annual</v>
          </cell>
          <cell r="F468" t="str">
            <v>Historically disadvantaged South Africans in management(% of South African management)</v>
          </cell>
          <cell r="G468"/>
          <cell r="H468" t="str">
            <v>PERCENT</v>
          </cell>
          <cell r="I468" t="str">
            <v>Percentage - percentage - (Percentage)</v>
          </cell>
          <cell r="J468" t="str">
            <v>BU</v>
          </cell>
          <cell r="K468" t="str">
            <v>Anglo American Platinum Managed Operations</v>
          </cell>
          <cell r="L468" t="str">
            <v>FERHANA ADAM</v>
          </cell>
          <cell r="M468" t="str">
            <v>HENK STEYN</v>
          </cell>
          <cell r="N468">
            <v>45675</v>
          </cell>
          <cell r="O468">
            <v>45902</v>
          </cell>
          <cell r="P468" t="str">
            <v>Not started</v>
          </cell>
          <cell r="Q468" t="str">
            <v>{"gri":["2-7-a_2021"]}</v>
          </cell>
          <cell r="R468" t="str">
            <v>Social Performance and CSI</v>
          </cell>
          <cell r="S468"/>
          <cell r="T468"/>
          <cell r="U468"/>
          <cell r="V468"/>
          <cell r="W468" t="str">
            <v>Diversity</v>
          </cell>
          <cell r="X468" t="str">
            <v>{"PGM":[]}</v>
          </cell>
          <cell r="Y468" t="str">
            <v>CONNECTED</v>
          </cell>
          <cell r="Z468" t="str">
            <v>Data Collection (PGM) (2024)</v>
          </cell>
          <cell r="AA468" t="str">
            <v>Diversity (Manual Capture)</v>
          </cell>
        </row>
        <row r="469">
          <cell r="A469" t="str">
            <v>M239BU_Anglo American Platinum Managed Operations</v>
          </cell>
          <cell r="B469" t="str">
            <v>M239</v>
          </cell>
          <cell r="C469" t="str">
            <v>BU_Anglo American Platinum Managed Operations</v>
          </cell>
          <cell r="D469">
            <v>2024</v>
          </cell>
          <cell r="E469" t="str">
            <v>Annual</v>
          </cell>
          <cell r="F469" t="str">
            <v>Female Contractors(%)</v>
          </cell>
          <cell r="G469"/>
          <cell r="H469" t="str">
            <v>PERCENT</v>
          </cell>
          <cell r="I469" t="str">
            <v>Percentage - percentage - (Percentage)</v>
          </cell>
          <cell r="J469" t="str">
            <v>BU</v>
          </cell>
          <cell r="K469" t="str">
            <v>Anglo American Platinum Managed Operations</v>
          </cell>
          <cell r="L469" t="str">
            <v>FERHANA ADAM</v>
          </cell>
          <cell r="M469" t="str">
            <v>HENK STEYN</v>
          </cell>
          <cell r="N469">
            <v>45675</v>
          </cell>
          <cell r="O469">
            <v>45902</v>
          </cell>
          <cell r="P469" t="str">
            <v>Not started</v>
          </cell>
          <cell r="Q469" t="str">
            <v>{"gri":["2-8-a-i_2021"]}</v>
          </cell>
          <cell r="R469" t="str">
            <v>Social Performance and CSI</v>
          </cell>
          <cell r="S469"/>
          <cell r="T469"/>
          <cell r="U469"/>
          <cell r="V469"/>
          <cell r="W469" t="str">
            <v>Diversity</v>
          </cell>
          <cell r="X469" t="str">
            <v>{"PGM":[]}</v>
          </cell>
          <cell r="Y469" t="str">
            <v>CONNECTED</v>
          </cell>
          <cell r="Z469" t="str">
            <v>Data Collection (PGM) (2024)</v>
          </cell>
          <cell r="AA469" t="str">
            <v>Diversity (Manual Capture)</v>
          </cell>
        </row>
        <row r="470">
          <cell r="A470" t="str">
            <v>M253BU_Anglo American Platinum Managed Operations</v>
          </cell>
          <cell r="B470" t="str">
            <v>M253</v>
          </cell>
          <cell r="C470" t="str">
            <v>BU_Anglo American Platinum Managed Operations</v>
          </cell>
          <cell r="D470">
            <v>2024</v>
          </cell>
          <cell r="E470" t="str">
            <v>Annual</v>
          </cell>
          <cell r="F470" t="str">
            <v>Women as % of senior management population (CE EoR): Progress against target</v>
          </cell>
          <cell r="G470"/>
          <cell r="H470" t="str">
            <v>PERCENT</v>
          </cell>
          <cell r="I470" t="str">
            <v>Percentage - percentage - (Percentage)</v>
          </cell>
          <cell r="J470" t="str">
            <v>BU</v>
          </cell>
          <cell r="K470" t="str">
            <v>Anglo American Platinum Managed Operations</v>
          </cell>
          <cell r="L470" t="str">
            <v>FERHANA ADAM</v>
          </cell>
          <cell r="M470" t="str">
            <v>HENK STEYN</v>
          </cell>
          <cell r="N470">
            <v>45675</v>
          </cell>
          <cell r="O470">
            <v>45902</v>
          </cell>
          <cell r="P470" t="str">
            <v>Not started</v>
          </cell>
          <cell r="Q470" t="str">
            <v>{"gri":["2-7-a_2021"]}</v>
          </cell>
          <cell r="R470" t="str">
            <v>Social Performance and CSI</v>
          </cell>
          <cell r="S470"/>
          <cell r="T470"/>
          <cell r="U470"/>
          <cell r="V470"/>
          <cell r="W470" t="str">
            <v>Diversity</v>
          </cell>
          <cell r="X470" t="str">
            <v>{"PGM":[]}</v>
          </cell>
          <cell r="Y470" t="str">
            <v>CONNECTED</v>
          </cell>
          <cell r="Z470" t="str">
            <v>Data Collection (PGM) (2024)</v>
          </cell>
          <cell r="AA470" t="str">
            <v>Diversity (Manual Capture)</v>
          </cell>
        </row>
        <row r="471">
          <cell r="A471" t="str">
            <v>M206BU_Anglo American Platinum Managed Operations</v>
          </cell>
          <cell r="B471" t="str">
            <v>M206</v>
          </cell>
          <cell r="C471" t="str">
            <v>BU_Anglo American Platinum Managed Operations</v>
          </cell>
          <cell r="D471">
            <v>2024</v>
          </cell>
          <cell r="E471" t="str">
            <v>Annual</v>
          </cell>
          <cell r="F471" t="str">
            <v>% of workforce represented by trade unions, works councils or collective bargaining agreements</v>
          </cell>
          <cell r="G471"/>
          <cell r="H471" t="str">
            <v>PERCENT</v>
          </cell>
          <cell r="I471" t="str">
            <v>Percentage - percentage - (Percentage)</v>
          </cell>
          <cell r="J471" t="str">
            <v>BU</v>
          </cell>
          <cell r="K471" t="str">
            <v>Anglo American Platinum Managed Operations</v>
          </cell>
          <cell r="L471" t="str">
            <v>FERHANA ADAM</v>
          </cell>
          <cell r="M471" t="str">
            <v>HENK STEYN</v>
          </cell>
          <cell r="N471">
            <v>45675</v>
          </cell>
          <cell r="O471">
            <v>45902</v>
          </cell>
          <cell r="P471" t="str">
            <v>Not started</v>
          </cell>
          <cell r="Q471" t="str">
            <v>{}</v>
          </cell>
          <cell r="R471" t="str">
            <v>Social Performance and CSI</v>
          </cell>
          <cell r="S471"/>
          <cell r="T471"/>
          <cell r="U471"/>
          <cell r="V471"/>
          <cell r="W471" t="str">
            <v>Diversity</v>
          </cell>
          <cell r="X471" t="str">
            <v>{"PGM":[]}</v>
          </cell>
          <cell r="Y471" t="str">
            <v>CONNECTED</v>
          </cell>
          <cell r="Z471" t="str">
            <v>Data Collection (PGM) (2024)</v>
          </cell>
          <cell r="AA471" t="str">
            <v>Diversity (Manual Capture)</v>
          </cell>
        </row>
        <row r="472">
          <cell r="A472" t="str">
            <v>M259BU_Anglo American Platinum Managed Operations</v>
          </cell>
          <cell r="B472" t="str">
            <v>M259</v>
          </cell>
          <cell r="C472" t="str">
            <v>BU_Anglo American Platinum Managed Operations</v>
          </cell>
          <cell r="D472">
            <v>2024</v>
          </cell>
          <cell r="E472" t="str">
            <v>Annual</v>
          </cell>
          <cell r="F472" t="str">
            <v>Employees between 30-50 years of age: Progress against target</v>
          </cell>
          <cell r="G472"/>
          <cell r="H472" t="str">
            <v>PERCENT</v>
          </cell>
          <cell r="I472" t="str">
            <v>Percentage - percentage - (Percentage)</v>
          </cell>
          <cell r="J472" t="str">
            <v>BU</v>
          </cell>
          <cell r="K472" t="str">
            <v>Anglo American Platinum Managed Operations</v>
          </cell>
          <cell r="L472" t="str">
            <v>FERHANA ADAM</v>
          </cell>
          <cell r="M472" t="str">
            <v>HENK STEYN</v>
          </cell>
          <cell r="N472">
            <v>45675</v>
          </cell>
          <cell r="O472">
            <v>45902</v>
          </cell>
          <cell r="P472" t="str">
            <v>Not started</v>
          </cell>
          <cell r="Q472" t="str">
            <v>{"gri":["2-7-a_2021"]}</v>
          </cell>
          <cell r="R472" t="str">
            <v>Social Performance and CSI</v>
          </cell>
          <cell r="S472"/>
          <cell r="T472"/>
          <cell r="U472"/>
          <cell r="V472"/>
          <cell r="W472" t="str">
            <v>Diversity</v>
          </cell>
          <cell r="X472" t="str">
            <v>{"PGM":[]}</v>
          </cell>
          <cell r="Y472" t="str">
            <v>CONNECTED</v>
          </cell>
          <cell r="Z472" t="str">
            <v>Data Collection (PGM) (2024)</v>
          </cell>
          <cell r="AA472" t="str">
            <v>Diversity (Manual Capture)</v>
          </cell>
        </row>
        <row r="473">
          <cell r="A473" t="str">
            <v>M260BU_Anglo American Platinum Managed Operations</v>
          </cell>
          <cell r="B473" t="str">
            <v>M260</v>
          </cell>
          <cell r="C473" t="str">
            <v>BU_Anglo American Platinum Managed Operations</v>
          </cell>
          <cell r="D473">
            <v>2024</v>
          </cell>
          <cell r="E473" t="str">
            <v>Annual</v>
          </cell>
          <cell r="F473" t="str">
            <v>Employees between 30-50 years of age(%)</v>
          </cell>
          <cell r="G473"/>
          <cell r="H473" t="str">
            <v>PERCENT</v>
          </cell>
          <cell r="I473" t="str">
            <v>Percentage - percentage - (Percentage)</v>
          </cell>
          <cell r="J473" t="str">
            <v>BU</v>
          </cell>
          <cell r="K473" t="str">
            <v>Anglo American Platinum Managed Operations</v>
          </cell>
          <cell r="L473" t="str">
            <v>FERHANA ADAM</v>
          </cell>
          <cell r="M473" t="str">
            <v>HENK STEYN</v>
          </cell>
          <cell r="N473">
            <v>45675</v>
          </cell>
          <cell r="O473">
            <v>45902</v>
          </cell>
          <cell r="P473" t="str">
            <v>Not started</v>
          </cell>
          <cell r="Q473" t="str">
            <v>{"gri":["2-7-a_2021"]}</v>
          </cell>
          <cell r="R473" t="str">
            <v>Social Performance and CSI</v>
          </cell>
          <cell r="S473"/>
          <cell r="T473"/>
          <cell r="U473"/>
          <cell r="V473"/>
          <cell r="W473" t="str">
            <v>Diversity</v>
          </cell>
          <cell r="X473" t="str">
            <v>{"PGM":[]}</v>
          </cell>
          <cell r="Y473" t="str">
            <v>CONNECTED</v>
          </cell>
          <cell r="Z473" t="str">
            <v>Data Collection (PGM) (2024)</v>
          </cell>
          <cell r="AA473" t="str">
            <v>Diversity (Manual Capture)</v>
          </cell>
        </row>
        <row r="474">
          <cell r="A474" t="str">
            <v>M229BU_Anglo American Platinum Managed Operations</v>
          </cell>
          <cell r="B474" t="str">
            <v>M229</v>
          </cell>
          <cell r="C474" t="str">
            <v>BU_Anglo American Platinum Managed Operations</v>
          </cell>
          <cell r="D474">
            <v>2024</v>
          </cell>
          <cell r="E474" t="str">
            <v>Annual</v>
          </cell>
          <cell r="F474" t="str">
            <v>Employee turnover rate- total: Progress against target</v>
          </cell>
          <cell r="G474" t="str">
            <v xml:space="preserve">6% Target
</v>
          </cell>
          <cell r="H474" t="str">
            <v>PERCENT</v>
          </cell>
          <cell r="I474" t="str">
            <v>Percentage - percentage - (Percentage)</v>
          </cell>
          <cell r="J474" t="str">
            <v>BU</v>
          </cell>
          <cell r="K474" t="str">
            <v>Anglo American Platinum Managed Operations</v>
          </cell>
          <cell r="L474" t="str">
            <v>FERHANA ADAM</v>
          </cell>
          <cell r="M474" t="str">
            <v>HENK STEYN</v>
          </cell>
          <cell r="N474">
            <v>45675</v>
          </cell>
          <cell r="O474">
            <v>45902</v>
          </cell>
          <cell r="P474" t="str">
            <v>Not started</v>
          </cell>
          <cell r="Q474" t="str">
            <v>{"gri":["2-7-e_2021"]}</v>
          </cell>
          <cell r="R474" t="str">
            <v>Social Performance and CSI</v>
          </cell>
          <cell r="S474"/>
          <cell r="T474"/>
          <cell r="U474"/>
          <cell r="V474"/>
          <cell r="W474" t="str">
            <v>Diversity</v>
          </cell>
          <cell r="X474" t="str">
            <v>{"PGM":[]}</v>
          </cell>
          <cell r="Y474" t="str">
            <v>CONNECTED</v>
          </cell>
          <cell r="Z474" t="str">
            <v>Data Collection (PGM) (2024)</v>
          </cell>
          <cell r="AA474" t="str">
            <v>Diversity (Manual Capture)</v>
          </cell>
        </row>
        <row r="475">
          <cell r="A475" t="str">
            <v>M248BU_Anglo American Platinum Managed Operations</v>
          </cell>
          <cell r="B475" t="str">
            <v>M248</v>
          </cell>
          <cell r="C475" t="str">
            <v>BU_Anglo American Platinum Managed Operations</v>
          </cell>
          <cell r="D475">
            <v>2024</v>
          </cell>
          <cell r="E475" t="str">
            <v>Annual</v>
          </cell>
          <cell r="F475" t="str">
            <v>Women as % of workforce</v>
          </cell>
          <cell r="G475" t="str">
            <v xml:space="preserve">Permanent and Fixed Term employees
</v>
          </cell>
          <cell r="H475" t="str">
            <v>PERCENT</v>
          </cell>
          <cell r="I475" t="str">
            <v>Percentage - percentage - (Percentage)</v>
          </cell>
          <cell r="J475" t="str">
            <v>BU</v>
          </cell>
          <cell r="K475" t="str">
            <v>Anglo American Platinum Managed Operations</v>
          </cell>
          <cell r="L475" t="str">
            <v>FERHANA ADAM</v>
          </cell>
          <cell r="M475" t="str">
            <v>HENK STEYN</v>
          </cell>
          <cell r="N475">
            <v>45675</v>
          </cell>
          <cell r="O475">
            <v>45902</v>
          </cell>
          <cell r="P475" t="str">
            <v>Not started</v>
          </cell>
          <cell r="Q475" t="str">
            <v>{"gri":["2-7-a_2021"]}</v>
          </cell>
          <cell r="R475" t="str">
            <v>Social Performance and CSI</v>
          </cell>
          <cell r="S475"/>
          <cell r="T475"/>
          <cell r="U475"/>
          <cell r="V475"/>
          <cell r="W475" t="str">
            <v>Diversity</v>
          </cell>
          <cell r="X475" t="str">
            <v>{"PGM":[]}</v>
          </cell>
          <cell r="Y475" t="str">
            <v>CONNECTED</v>
          </cell>
          <cell r="Z475" t="str">
            <v>Data Collection (PGM) (2024)</v>
          </cell>
          <cell r="AA475" t="str">
            <v>Diversity (Manual Capture)</v>
          </cell>
        </row>
        <row r="476">
          <cell r="A476" t="str">
            <v>M230BU_Anglo American Platinum Managed Operations</v>
          </cell>
          <cell r="B476" t="str">
            <v>M230</v>
          </cell>
          <cell r="C476" t="str">
            <v>BU_Anglo American Platinum Managed Operations</v>
          </cell>
          <cell r="D476">
            <v>2024</v>
          </cell>
          <cell r="E476" t="str">
            <v>Annual</v>
          </cell>
          <cell r="F476" t="str">
            <v>Employee turnover rate- total(%) (Excl.VSPs)</v>
          </cell>
          <cell r="G476"/>
          <cell r="H476" t="str">
            <v>PERCENT</v>
          </cell>
          <cell r="I476" t="str">
            <v>Percentage - percentage - (Percentage)</v>
          </cell>
          <cell r="J476" t="str">
            <v>BU</v>
          </cell>
          <cell r="K476" t="str">
            <v>Anglo American Platinum Managed Operations</v>
          </cell>
          <cell r="L476" t="str">
            <v>FERHANA ADAM</v>
          </cell>
          <cell r="M476" t="str">
            <v>HENK STEYN</v>
          </cell>
          <cell r="N476">
            <v>45675</v>
          </cell>
          <cell r="O476">
            <v>45902</v>
          </cell>
          <cell r="P476" t="str">
            <v>Not started</v>
          </cell>
          <cell r="Q476" t="str">
            <v>{"gri":["2-7-e_2021"]}</v>
          </cell>
          <cell r="R476" t="str">
            <v>Social Performance and CSI</v>
          </cell>
          <cell r="S476"/>
          <cell r="T476"/>
          <cell r="U476"/>
          <cell r="V476"/>
          <cell r="W476" t="str">
            <v>Diversity</v>
          </cell>
          <cell r="X476" t="str">
            <v>{"PGM":[]}</v>
          </cell>
          <cell r="Y476" t="str">
            <v>CONNECTED</v>
          </cell>
          <cell r="Z476" t="str">
            <v>Data Collection (PGM) (2024)</v>
          </cell>
          <cell r="AA476" t="str">
            <v>Diversity (Manual Capture)</v>
          </cell>
        </row>
        <row r="477">
          <cell r="A477" t="str">
            <v>M238BU_Anglo American Platinum Managed Operations</v>
          </cell>
          <cell r="B477" t="str">
            <v>M238</v>
          </cell>
          <cell r="C477" t="str">
            <v>BU_Anglo American Platinum Managed Operations</v>
          </cell>
          <cell r="D477">
            <v>2024</v>
          </cell>
          <cell r="E477" t="str">
            <v>Annual</v>
          </cell>
          <cell r="F477" t="str">
            <v>Female Contractors: Progress against target</v>
          </cell>
          <cell r="G477"/>
          <cell r="H477" t="str">
            <v>PERCENT</v>
          </cell>
          <cell r="I477" t="str">
            <v>Percentage - percentage - (Percentage)</v>
          </cell>
          <cell r="J477" t="str">
            <v>BU</v>
          </cell>
          <cell r="K477" t="str">
            <v>Anglo American Platinum Managed Operations</v>
          </cell>
          <cell r="L477" t="str">
            <v>FERHANA ADAM</v>
          </cell>
          <cell r="M477" t="str">
            <v>HENK STEYN</v>
          </cell>
          <cell r="N477">
            <v>45675</v>
          </cell>
          <cell r="O477">
            <v>45902</v>
          </cell>
          <cell r="P477" t="str">
            <v>Not started</v>
          </cell>
          <cell r="Q477" t="str">
            <v>{"gri":["2-8-a-i_2021"]}</v>
          </cell>
          <cell r="R477" t="str">
            <v>Social Performance and CSI</v>
          </cell>
          <cell r="S477"/>
          <cell r="T477"/>
          <cell r="U477"/>
          <cell r="V477"/>
          <cell r="W477" t="str">
            <v>Diversity</v>
          </cell>
          <cell r="X477" t="str">
            <v>{"PGM":[]}</v>
          </cell>
          <cell r="Y477" t="str">
            <v>CONNECTED</v>
          </cell>
          <cell r="Z477" t="str">
            <v>Data Collection (PGM) (2024)</v>
          </cell>
          <cell r="AA477" t="str">
            <v>Diversity (Manual Capture)</v>
          </cell>
        </row>
        <row r="478">
          <cell r="A478" t="str">
            <v>M233BU_Anglo American Platinum Managed Operations</v>
          </cell>
          <cell r="B478" t="str">
            <v>M233</v>
          </cell>
          <cell r="C478" t="str">
            <v>BU_Anglo American Platinum Managed Operations</v>
          </cell>
          <cell r="D478">
            <v>2024</v>
          </cell>
          <cell r="E478" t="str">
            <v>Annual</v>
          </cell>
          <cell r="F478" t="str">
            <v>Involuntary Turnover(%) (Excl.VSPs)</v>
          </cell>
          <cell r="G478"/>
          <cell r="H478" t="str">
            <v>PERCENT</v>
          </cell>
          <cell r="I478" t="str">
            <v>Percentage - percentage - (Percentage)</v>
          </cell>
          <cell r="J478" t="str">
            <v>BU</v>
          </cell>
          <cell r="K478" t="str">
            <v>Anglo American Platinum Managed Operations</v>
          </cell>
          <cell r="L478" t="str">
            <v>FERHANA ADAM</v>
          </cell>
          <cell r="M478" t="str">
            <v>HENK STEYN</v>
          </cell>
          <cell r="N478">
            <v>45675</v>
          </cell>
          <cell r="O478">
            <v>45902</v>
          </cell>
          <cell r="P478" t="str">
            <v>Not started</v>
          </cell>
          <cell r="Q478" t="str">
            <v>{"gri":["2-7-e_2021"]}</v>
          </cell>
          <cell r="R478" t="str">
            <v>Social Performance and CSI</v>
          </cell>
          <cell r="S478"/>
          <cell r="T478"/>
          <cell r="U478"/>
          <cell r="V478"/>
          <cell r="W478" t="str">
            <v>Diversity</v>
          </cell>
          <cell r="X478" t="str">
            <v>{"PGM":[]}</v>
          </cell>
          <cell r="Y478" t="str">
            <v>CONNECTED</v>
          </cell>
          <cell r="Z478" t="str">
            <v>Data Collection (PGM) (2024)</v>
          </cell>
          <cell r="AA478" t="str">
            <v>Diversity (Manual Capture)</v>
          </cell>
        </row>
        <row r="479">
          <cell r="A479" t="str">
            <v>M227BU_Anglo American Platinum Managed Operations</v>
          </cell>
          <cell r="B479" t="str">
            <v>M227</v>
          </cell>
          <cell r="C479" t="str">
            <v>BU_Anglo American Platinum Managed Operations</v>
          </cell>
          <cell r="D479">
            <v>2024</v>
          </cell>
          <cell r="E479" t="str">
            <v>Annual</v>
          </cell>
          <cell r="F479" t="str">
            <v>Number of new employee hires as a%  of full-time employees (annual average)</v>
          </cell>
          <cell r="G479"/>
          <cell r="H479" t="str">
            <v>NUMBER</v>
          </cell>
          <cell r="I479" t="str">
            <v>Number</v>
          </cell>
          <cell r="J479" t="str">
            <v>BU</v>
          </cell>
          <cell r="K479" t="str">
            <v>Anglo American Platinum Managed Operations</v>
          </cell>
          <cell r="L479" t="str">
            <v>FERHANA ADAM</v>
          </cell>
          <cell r="M479" t="str">
            <v>HENK STEYN</v>
          </cell>
          <cell r="N479">
            <v>45675</v>
          </cell>
          <cell r="O479">
            <v>45902</v>
          </cell>
          <cell r="P479" t="str">
            <v>Not started</v>
          </cell>
          <cell r="Q479" t="str">
            <v>{}</v>
          </cell>
          <cell r="R479" t="str">
            <v>Social Performance and CSI</v>
          </cell>
          <cell r="S479"/>
          <cell r="T479"/>
          <cell r="U479"/>
          <cell r="V479"/>
          <cell r="W479" t="str">
            <v>Diversity</v>
          </cell>
          <cell r="X479" t="str">
            <v>{"PGM":[]}</v>
          </cell>
          <cell r="Y479" t="str">
            <v>CONNECTED</v>
          </cell>
          <cell r="Z479" t="str">
            <v>Data Collection (PGM) (2024)</v>
          </cell>
          <cell r="AA479" t="str">
            <v>Diversity (Manual Capture)</v>
          </cell>
        </row>
        <row r="480">
          <cell r="A480" t="str">
            <v>M263BU_Anglo American Platinum Managed Operations</v>
          </cell>
          <cell r="B480" t="str">
            <v>M263</v>
          </cell>
          <cell r="C480" t="str">
            <v>BU_Anglo American Platinum Managed Operations</v>
          </cell>
          <cell r="D480">
            <v>2024</v>
          </cell>
          <cell r="E480" t="str">
            <v>Annual</v>
          </cell>
          <cell r="F480" t="str">
            <v>Employees below 30 years of age(%)</v>
          </cell>
          <cell r="G480"/>
          <cell r="H480" t="str">
            <v>PERCENT</v>
          </cell>
          <cell r="I480" t="str">
            <v>Percentage - percentage - (Percentage)</v>
          </cell>
          <cell r="J480" t="str">
            <v>BU</v>
          </cell>
          <cell r="K480" t="str">
            <v>Anglo American Platinum Managed Operations</v>
          </cell>
          <cell r="L480" t="str">
            <v>FERHANA ADAM</v>
          </cell>
          <cell r="M480" t="str">
            <v>HENK STEYN</v>
          </cell>
          <cell r="N480">
            <v>45675</v>
          </cell>
          <cell r="O480">
            <v>45902</v>
          </cell>
          <cell r="P480" t="str">
            <v>Not started</v>
          </cell>
          <cell r="Q480" t="str">
            <v>{"gri":["2-7-a_2021"]}</v>
          </cell>
          <cell r="R480" t="str">
            <v>Social Performance and CSI</v>
          </cell>
          <cell r="S480"/>
          <cell r="T480"/>
          <cell r="U480"/>
          <cell r="V480"/>
          <cell r="W480" t="str">
            <v>Diversity</v>
          </cell>
          <cell r="X480" t="str">
            <v>{"PGM":[]}</v>
          </cell>
          <cell r="Y480" t="str">
            <v>CONNECTED</v>
          </cell>
          <cell r="Z480" t="str">
            <v>Data Collection (PGM) (2024)</v>
          </cell>
          <cell r="AA480" t="str">
            <v>Diversity (Manual Capture)</v>
          </cell>
        </row>
        <row r="481">
          <cell r="A481" t="str">
            <v>M244BU_Anglo American Platinum Managed Operations</v>
          </cell>
          <cell r="B481" t="str">
            <v>M244</v>
          </cell>
          <cell r="C481" t="str">
            <v>BU_Anglo American Platinum Managed Operations</v>
          </cell>
          <cell r="D481">
            <v>2024</v>
          </cell>
          <cell r="E481" t="str">
            <v>Annual</v>
          </cell>
          <cell r="F481" t="str">
            <v>Historically disadvantaged South Africans in management(% of South African management): Progress against target</v>
          </cell>
          <cell r="G481" t="str">
            <v xml:space="preserve">Targets are per occupational level and not overall.
</v>
          </cell>
          <cell r="H481" t="str">
            <v>PERCENT</v>
          </cell>
          <cell r="I481" t="str">
            <v>Percentage - percentage - (Percentage)</v>
          </cell>
          <cell r="J481" t="str">
            <v>BU</v>
          </cell>
          <cell r="K481" t="str">
            <v>Anglo American Platinum Managed Operations</v>
          </cell>
          <cell r="L481" t="str">
            <v>FERHANA ADAM</v>
          </cell>
          <cell r="M481" t="str">
            <v>HENK STEYN</v>
          </cell>
          <cell r="N481">
            <v>45675</v>
          </cell>
          <cell r="O481">
            <v>45902</v>
          </cell>
          <cell r="P481" t="str">
            <v>Not started</v>
          </cell>
          <cell r="Q481" t="str">
            <v>{"gri":["2-7-a_2021"]}</v>
          </cell>
          <cell r="R481" t="str">
            <v>Social Performance and CSI</v>
          </cell>
          <cell r="S481"/>
          <cell r="T481"/>
          <cell r="U481"/>
          <cell r="V481"/>
          <cell r="W481" t="str">
            <v>Diversity</v>
          </cell>
          <cell r="X481" t="str">
            <v>{"PGM":[]}</v>
          </cell>
          <cell r="Y481" t="str">
            <v>CONNECTED</v>
          </cell>
          <cell r="Z481" t="str">
            <v>Data Collection (PGM) (2024)</v>
          </cell>
          <cell r="AA481" t="str">
            <v>Diversity (Manual Capture)</v>
          </cell>
        </row>
        <row r="482">
          <cell r="A482" t="str">
            <v>M241BU_Anglo American Platinum Managed Operations</v>
          </cell>
          <cell r="B482" t="str">
            <v>M241</v>
          </cell>
          <cell r="C482" t="str">
            <v>BU_Anglo American Platinum Managed Operations</v>
          </cell>
          <cell r="D482">
            <v>2024</v>
          </cell>
          <cell r="E482" t="str">
            <v>Annual</v>
          </cell>
          <cell r="F482" t="str">
            <v>Male Contractors: Progress against target</v>
          </cell>
          <cell r="G482"/>
          <cell r="H482" t="str">
            <v>PERCENT</v>
          </cell>
          <cell r="I482" t="str">
            <v>Percentage - percentage - (Percentage)</v>
          </cell>
          <cell r="J482" t="str">
            <v>BU</v>
          </cell>
          <cell r="K482" t="str">
            <v>Anglo American Platinum Managed Operations</v>
          </cell>
          <cell r="L482" t="str">
            <v>FERHANA ADAM</v>
          </cell>
          <cell r="M482" t="str">
            <v>HENK STEYN</v>
          </cell>
          <cell r="N482">
            <v>45675</v>
          </cell>
          <cell r="O482">
            <v>45902</v>
          </cell>
          <cell r="P482" t="str">
            <v>Not started</v>
          </cell>
          <cell r="Q482" t="str">
            <v>{"gri":["2-8-a-i_2021"]}</v>
          </cell>
          <cell r="R482" t="str">
            <v>Social Performance and CSI</v>
          </cell>
          <cell r="S482"/>
          <cell r="T482"/>
          <cell r="U482"/>
          <cell r="V482"/>
          <cell r="W482" t="str">
            <v>Diversity</v>
          </cell>
          <cell r="X482" t="str">
            <v>{"PGM":[]}</v>
          </cell>
          <cell r="Y482" t="str">
            <v>CONNECTED</v>
          </cell>
          <cell r="Z482" t="str">
            <v>Data Collection (PGM) (2024)</v>
          </cell>
          <cell r="AA482" t="str">
            <v>Diversity (Manual Capture)</v>
          </cell>
        </row>
        <row r="483">
          <cell r="A483" t="str">
            <v>M246BU_Anglo American Platinum Managed Operations</v>
          </cell>
          <cell r="B483" t="str">
            <v>M246</v>
          </cell>
          <cell r="C483" t="str">
            <v>BU_Anglo American Platinum Managed Operations</v>
          </cell>
          <cell r="D483">
            <v>2024</v>
          </cell>
          <cell r="E483" t="str">
            <v>Annual</v>
          </cell>
          <cell r="F483" t="str">
            <v>Women as % of workforce: Compliance target (MClll 5-year targets) 2019--2023</v>
          </cell>
          <cell r="G483"/>
          <cell r="H483" t="str">
            <v>PERCENT</v>
          </cell>
          <cell r="I483" t="str">
            <v>Percentage - percentage - (Percentage)</v>
          </cell>
          <cell r="J483" t="str">
            <v>BU</v>
          </cell>
          <cell r="K483" t="str">
            <v>Anglo American Platinum Managed Operations</v>
          </cell>
          <cell r="L483" t="str">
            <v>FERHANA ADAM</v>
          </cell>
          <cell r="M483" t="str">
            <v>HENK STEYN</v>
          </cell>
          <cell r="N483">
            <v>45675</v>
          </cell>
          <cell r="O483">
            <v>45902</v>
          </cell>
          <cell r="P483" t="str">
            <v>Not started</v>
          </cell>
          <cell r="Q483" t="str">
            <v>{"gri":["2-7-a_2021"]}</v>
          </cell>
          <cell r="R483" t="str">
            <v>Social Performance and CSI</v>
          </cell>
          <cell r="S483"/>
          <cell r="T483"/>
          <cell r="U483"/>
          <cell r="V483"/>
          <cell r="W483" t="str">
            <v>Diversity</v>
          </cell>
          <cell r="X483" t="str">
            <v>{"PGM":[]}</v>
          </cell>
          <cell r="Y483" t="str">
            <v>CONNECTED</v>
          </cell>
          <cell r="Z483" t="str">
            <v>Data Collection (PGM) (2024)</v>
          </cell>
          <cell r="AA483" t="str">
            <v>Diversity (Manual Capture)</v>
          </cell>
        </row>
        <row r="484">
          <cell r="A484" t="str">
            <v>M223BU_Anglo American Platinum Managed Operations</v>
          </cell>
          <cell r="B484" t="str">
            <v>M223</v>
          </cell>
          <cell r="C484" t="str">
            <v>BU_Anglo American Platinum Managed Operations</v>
          </cell>
          <cell r="D484">
            <v>2024</v>
          </cell>
          <cell r="E484" t="str">
            <v>Annual</v>
          </cell>
          <cell r="F484" t="str">
            <v>Amount spent in Rm on training: Progress against target</v>
          </cell>
          <cell r="G484"/>
          <cell r="H484" t="str">
            <v>PERCENT</v>
          </cell>
          <cell r="I484" t="str">
            <v>Percentage - percentage - (Percentage)</v>
          </cell>
          <cell r="J484" t="str">
            <v>BU</v>
          </cell>
          <cell r="K484" t="str">
            <v>Anglo American Platinum Managed Operations</v>
          </cell>
          <cell r="L484" t="str">
            <v>FERHANA ADAM</v>
          </cell>
          <cell r="M484" t="str">
            <v>HENK STEYN</v>
          </cell>
          <cell r="N484">
            <v>45675</v>
          </cell>
          <cell r="O484">
            <v>45902</v>
          </cell>
          <cell r="P484" t="str">
            <v>Not started</v>
          </cell>
          <cell r="Q484" t="str">
            <v>{"gri":["404-2_2016.2"]}</v>
          </cell>
          <cell r="R484" t="str">
            <v>Social Performance and CSI</v>
          </cell>
          <cell r="S484"/>
          <cell r="T484"/>
          <cell r="U484"/>
          <cell r="V484"/>
          <cell r="W484" t="str">
            <v>Diversity</v>
          </cell>
          <cell r="X484" t="str">
            <v>{"PGM":[]}</v>
          </cell>
          <cell r="Y484" t="str">
            <v>CONNECTED</v>
          </cell>
          <cell r="Z484" t="str">
            <v>Data Collection (PGM) (2024)</v>
          </cell>
          <cell r="AA484" t="str">
            <v>Diversity (Manual Capture)</v>
          </cell>
        </row>
        <row r="485">
          <cell r="A485" t="str">
            <v>M199BU_Anglo American Platinum Managed Operations</v>
          </cell>
          <cell r="B485" t="str">
            <v>M199</v>
          </cell>
          <cell r="C485" t="str">
            <v>BU_Anglo American Platinum Managed Operations</v>
          </cell>
          <cell r="D485">
            <v>2024</v>
          </cell>
          <cell r="E485" t="str">
            <v>Annual</v>
          </cell>
          <cell r="F485" t="str">
            <v>Number of employees -  Zimbabwe: Progress against target</v>
          </cell>
          <cell r="G485"/>
          <cell r="H485" t="str">
            <v>PERCENT</v>
          </cell>
          <cell r="I485" t="str">
            <v>Percentage - percentage - (Percentage)</v>
          </cell>
          <cell r="J485" t="str">
            <v>BU</v>
          </cell>
          <cell r="K485" t="str">
            <v>Anglo American Platinum Managed Operations</v>
          </cell>
          <cell r="L485" t="str">
            <v>FERHANA ADAM</v>
          </cell>
          <cell r="M485" t="str">
            <v>HENK STEYN</v>
          </cell>
          <cell r="N485">
            <v>45675</v>
          </cell>
          <cell r="O485">
            <v>45902</v>
          </cell>
          <cell r="P485" t="str">
            <v>Not started</v>
          </cell>
          <cell r="Q485" t="str">
            <v>{}</v>
          </cell>
          <cell r="R485" t="str">
            <v>Social Performance and CSI</v>
          </cell>
          <cell r="S485"/>
          <cell r="T485"/>
          <cell r="U485"/>
          <cell r="V485"/>
          <cell r="W485" t="str">
            <v>Diversity</v>
          </cell>
          <cell r="X485" t="str">
            <v>{"PGM":[]}</v>
          </cell>
          <cell r="Y485" t="str">
            <v>CONNECTED</v>
          </cell>
          <cell r="Z485" t="str">
            <v>Data Collection (PGM) (2024)</v>
          </cell>
          <cell r="AA485" t="str">
            <v>Diversity (Manual Capture)</v>
          </cell>
        </row>
        <row r="486">
          <cell r="A486" t="str">
            <v>M251BU_Anglo American Platinum Managed Operations</v>
          </cell>
          <cell r="B486" t="str">
            <v>M251</v>
          </cell>
          <cell r="C486" t="str">
            <v>BU_Anglo American Platinum Managed Operations</v>
          </cell>
          <cell r="D486">
            <v>2024</v>
          </cell>
          <cell r="E486" t="str">
            <v>Annual</v>
          </cell>
          <cell r="F486" t="str">
            <v>Women as%  of management (band 5 and above) population</v>
          </cell>
          <cell r="G486"/>
          <cell r="H486" t="str">
            <v>PERCENT</v>
          </cell>
          <cell r="I486" t="str">
            <v>Percentage - percentage - (Percentage)</v>
          </cell>
          <cell r="J486" t="str">
            <v>BU</v>
          </cell>
          <cell r="K486" t="str">
            <v>Anglo American Platinum Managed Operations</v>
          </cell>
          <cell r="L486" t="str">
            <v>FERHANA ADAM</v>
          </cell>
          <cell r="M486" t="str">
            <v>HENK STEYN</v>
          </cell>
          <cell r="N486">
            <v>45675</v>
          </cell>
          <cell r="O486">
            <v>45902</v>
          </cell>
          <cell r="P486" t="str">
            <v>Not started</v>
          </cell>
          <cell r="Q486" t="str">
            <v>{"gri":["2-7-a_2021"]}</v>
          </cell>
          <cell r="R486" t="str">
            <v>Social Performance and CSI</v>
          </cell>
          <cell r="S486"/>
          <cell r="T486"/>
          <cell r="U486"/>
          <cell r="V486"/>
          <cell r="W486" t="str">
            <v>Diversity</v>
          </cell>
          <cell r="X486" t="str">
            <v>{"PGM":[]}</v>
          </cell>
          <cell r="Y486" t="str">
            <v>CONNECTED</v>
          </cell>
          <cell r="Z486" t="str">
            <v>Data Collection (PGM) (2024)</v>
          </cell>
          <cell r="AA486" t="str">
            <v>Diversity (Manual Capture)</v>
          </cell>
        </row>
        <row r="487">
          <cell r="A487" t="str">
            <v>M224BU_Anglo American Platinum Managed Operations</v>
          </cell>
          <cell r="B487" t="str">
            <v>M224</v>
          </cell>
          <cell r="C487" t="str">
            <v>BU_Anglo American Platinum Managed Operations</v>
          </cell>
          <cell r="D487">
            <v>2024</v>
          </cell>
          <cell r="E487" t="str">
            <v>Annual</v>
          </cell>
          <cell r="F487" t="str">
            <v>Amount spent in Rm on training</v>
          </cell>
          <cell r="G487"/>
          <cell r="H487" t="str">
            <v>CURRENCY</v>
          </cell>
          <cell r="I487" t="str">
            <v>Currency - southAfrican_rand - (ZAR)</v>
          </cell>
          <cell r="J487" t="str">
            <v>BU</v>
          </cell>
          <cell r="K487" t="str">
            <v>Anglo American Platinum Managed Operations</v>
          </cell>
          <cell r="L487" t="str">
            <v>FERHANA ADAM</v>
          </cell>
          <cell r="M487" t="str">
            <v>HENK STEYN</v>
          </cell>
          <cell r="N487">
            <v>45675</v>
          </cell>
          <cell r="O487">
            <v>45902</v>
          </cell>
          <cell r="P487" t="str">
            <v>Not started</v>
          </cell>
          <cell r="Q487" t="str">
            <v>{"gri":["404-2_2016.2"]}</v>
          </cell>
          <cell r="R487" t="str">
            <v>Social Performance and CSI</v>
          </cell>
          <cell r="S487"/>
          <cell r="T487"/>
          <cell r="U487"/>
          <cell r="V487"/>
          <cell r="W487" t="str">
            <v>Diversity</v>
          </cell>
          <cell r="X487" t="str">
            <v>{"PGM":[]}</v>
          </cell>
          <cell r="Y487" t="str">
            <v>CONNECTED</v>
          </cell>
          <cell r="Z487" t="str">
            <v>Data Collection (PGM) (2024)</v>
          </cell>
          <cell r="AA487" t="str">
            <v>Diversity (Manual Capture)</v>
          </cell>
        </row>
        <row r="488">
          <cell r="A488" t="str">
            <v>M247BU_Anglo American Platinum Managed Operations</v>
          </cell>
          <cell r="B488" t="str">
            <v>M247</v>
          </cell>
          <cell r="C488" t="str">
            <v>BU_Anglo American Platinum Managed Operations</v>
          </cell>
          <cell r="D488">
            <v>2024</v>
          </cell>
          <cell r="E488" t="str">
            <v>Annual</v>
          </cell>
          <cell r="F488" t="str">
            <v>Women as % of workforce: Progress against target</v>
          </cell>
          <cell r="G488"/>
          <cell r="H488" t="str">
            <v>PERCENT</v>
          </cell>
          <cell r="I488" t="str">
            <v>Percentage - percentage - (Percentage)</v>
          </cell>
          <cell r="J488" t="str">
            <v>BU</v>
          </cell>
          <cell r="K488" t="str">
            <v>Anglo American Platinum Managed Operations</v>
          </cell>
          <cell r="L488" t="str">
            <v>FERHANA ADAM</v>
          </cell>
          <cell r="M488" t="str">
            <v>HENK STEYN</v>
          </cell>
          <cell r="N488">
            <v>45675</v>
          </cell>
          <cell r="O488">
            <v>45902</v>
          </cell>
          <cell r="P488" t="str">
            <v>Not started</v>
          </cell>
          <cell r="Q488" t="str">
            <v>{"gri":["2-7-a_2021"]}</v>
          </cell>
          <cell r="R488" t="str">
            <v>Social Performance and CSI</v>
          </cell>
          <cell r="S488"/>
          <cell r="T488"/>
          <cell r="U488"/>
          <cell r="V488"/>
          <cell r="W488" t="str">
            <v>Diversity</v>
          </cell>
          <cell r="X488" t="str">
            <v>{"PGM":[]}</v>
          </cell>
          <cell r="Y488" t="str">
            <v>CONNECTED</v>
          </cell>
          <cell r="Z488" t="str">
            <v>Data Collection (PGM) (2024)</v>
          </cell>
          <cell r="AA488" t="str">
            <v>Diversity (Manual Capture)</v>
          </cell>
        </row>
        <row r="489">
          <cell r="A489" t="str">
            <v>M196BU_Anglo American Platinum Managed Operations</v>
          </cell>
          <cell r="B489" t="str">
            <v>M196</v>
          </cell>
          <cell r="C489" t="str">
            <v>BU_Anglo American Platinum Managed Operations</v>
          </cell>
          <cell r="D489">
            <v>2024</v>
          </cell>
          <cell r="E489" t="str">
            <v>Annual</v>
          </cell>
          <cell r="F489" t="str">
            <v>Number of employees -  Total Group: Progress against target</v>
          </cell>
          <cell r="G489"/>
          <cell r="H489" t="str">
            <v>PERCENT</v>
          </cell>
          <cell r="I489" t="str">
            <v>Percentage - percentage - (Percentage)</v>
          </cell>
          <cell r="J489" t="str">
            <v>BU</v>
          </cell>
          <cell r="K489" t="str">
            <v>Anglo American Platinum Managed Operations</v>
          </cell>
          <cell r="L489" t="str">
            <v>FERHANA ADAM</v>
          </cell>
          <cell r="M489" t="str">
            <v>HENK STEYN</v>
          </cell>
          <cell r="N489">
            <v>45675</v>
          </cell>
          <cell r="O489">
            <v>45902</v>
          </cell>
          <cell r="P489" t="str">
            <v>Not started</v>
          </cell>
          <cell r="Q489" t="str">
            <v>{}</v>
          </cell>
          <cell r="R489" t="str">
            <v>Social Performance and CSI</v>
          </cell>
          <cell r="S489"/>
          <cell r="T489"/>
          <cell r="U489"/>
          <cell r="V489"/>
          <cell r="W489" t="str">
            <v>Diversity</v>
          </cell>
          <cell r="X489" t="str">
            <v>{"PGM":[]}</v>
          </cell>
          <cell r="Y489" t="str">
            <v>CONNECTED</v>
          </cell>
          <cell r="Z489" t="str">
            <v>Data Collection (PGM) (2024)</v>
          </cell>
          <cell r="AA489" t="str">
            <v>Diversity (Manual Capture)</v>
          </cell>
        </row>
        <row r="490">
          <cell r="A490" t="str">
            <v>M203BU_Anglo American Platinum Managed Operations</v>
          </cell>
          <cell r="B490" t="str">
            <v>M203</v>
          </cell>
          <cell r="C490" t="str">
            <v>BU_Anglo American Platinum Managed Operations</v>
          </cell>
          <cell r="D490">
            <v>2024</v>
          </cell>
          <cell r="E490" t="str">
            <v>Annual</v>
          </cell>
          <cell r="F490" t="str">
            <v>Number of employees -  South Africa</v>
          </cell>
          <cell r="G490" t="str">
            <v xml:space="preserve">Inclusive of 3 employees on international assignment. 
</v>
          </cell>
          <cell r="H490" t="str">
            <v>NUMBER</v>
          </cell>
          <cell r="I490" t="str">
            <v>Number</v>
          </cell>
          <cell r="J490" t="str">
            <v>BU</v>
          </cell>
          <cell r="K490" t="str">
            <v>Anglo American Platinum Managed Operations</v>
          </cell>
          <cell r="L490" t="str">
            <v>FERHANA ADAM</v>
          </cell>
          <cell r="M490"/>
          <cell r="N490"/>
          <cell r="O490"/>
          <cell r="P490" t="str">
            <v>Not started</v>
          </cell>
          <cell r="Q490" t="str">
            <v>{}</v>
          </cell>
          <cell r="R490" t="str">
            <v>Social Performance and CSI</v>
          </cell>
          <cell r="S490"/>
          <cell r="T490"/>
          <cell r="U490"/>
          <cell r="V490"/>
          <cell r="W490" t="str">
            <v>Diversity</v>
          </cell>
          <cell r="X490" t="str">
            <v>{"PGM":[]}</v>
          </cell>
          <cell r="Y490" t="str">
            <v>CONNECTED</v>
          </cell>
          <cell r="Z490" t="str">
            <v>Data Collection (PGM) (2024)</v>
          </cell>
          <cell r="AA490" t="str">
            <v>Diversity (Manual Capture)</v>
          </cell>
        </row>
        <row r="491">
          <cell r="A491" t="str">
            <v>M262BU_Anglo American Platinum Managed Operations</v>
          </cell>
          <cell r="B491" t="str">
            <v>M262</v>
          </cell>
          <cell r="C491" t="str">
            <v>BU_Anglo American Platinum Managed Operations</v>
          </cell>
          <cell r="D491">
            <v>2024</v>
          </cell>
          <cell r="E491" t="str">
            <v>Annual</v>
          </cell>
          <cell r="F491" t="str">
            <v>Employees below 30 years of age: Progress against target</v>
          </cell>
          <cell r="G491"/>
          <cell r="H491" t="str">
            <v>PERCENT</v>
          </cell>
          <cell r="I491" t="str">
            <v>Percentage - percentage - (Percentage)</v>
          </cell>
          <cell r="J491" t="str">
            <v>BU</v>
          </cell>
          <cell r="K491" t="str">
            <v>Anglo American Platinum Managed Operations</v>
          </cell>
          <cell r="L491" t="str">
            <v>FERHANA ADAM</v>
          </cell>
          <cell r="M491" t="str">
            <v>HENK STEYN</v>
          </cell>
          <cell r="N491">
            <v>45675</v>
          </cell>
          <cell r="O491">
            <v>45902</v>
          </cell>
          <cell r="P491" t="str">
            <v>Not started</v>
          </cell>
          <cell r="Q491" t="str">
            <v>{"gri":["2-7-a_2021"]}</v>
          </cell>
          <cell r="R491" t="str">
            <v>Social Performance and CSI</v>
          </cell>
          <cell r="S491"/>
          <cell r="T491"/>
          <cell r="U491"/>
          <cell r="V491"/>
          <cell r="W491" t="str">
            <v>Diversity</v>
          </cell>
          <cell r="X491" t="str">
            <v>{"PGM":[]}</v>
          </cell>
          <cell r="Y491" t="str">
            <v>CONNECTED</v>
          </cell>
          <cell r="Z491" t="str">
            <v>Data Collection (PGM) (2024)</v>
          </cell>
          <cell r="AA491" t="str">
            <v>Diversity (Manual Capture)</v>
          </cell>
        </row>
        <row r="492">
          <cell r="A492" t="str">
            <v>M272BU_Anglo American Platinum Managed Operations</v>
          </cell>
          <cell r="B492" t="str">
            <v>M272</v>
          </cell>
          <cell r="C492" t="str">
            <v>BU_Anglo American Platinum Managed Operations</v>
          </cell>
          <cell r="D492">
            <v>2024</v>
          </cell>
          <cell r="E492" t="str">
            <v>Annual</v>
          </cell>
          <cell r="F492" t="str">
            <v>Employment creation in provinces: Total</v>
          </cell>
          <cell r="G492" t="str">
            <v>Employment creation numbers indicated is relevant to own employees only. (Excludes contractors.) The reduction is in line with P950 targets.</v>
          </cell>
          <cell r="H492" t="str">
            <v>NUMBER</v>
          </cell>
          <cell r="I492" t="str">
            <v>Number</v>
          </cell>
          <cell r="J492" t="str">
            <v>BU</v>
          </cell>
          <cell r="K492" t="str">
            <v>Anglo American Platinum Managed Operations</v>
          </cell>
          <cell r="L492" t="str">
            <v>FERHANA ADAM</v>
          </cell>
          <cell r="M492" t="str">
            <v>HENK STEYN</v>
          </cell>
          <cell r="N492">
            <v>45675</v>
          </cell>
          <cell r="O492">
            <v>45902</v>
          </cell>
          <cell r="P492" t="str">
            <v>Not started</v>
          </cell>
          <cell r="Q492" t="str">
            <v>{"gri":["413-1_2016.2"]}</v>
          </cell>
          <cell r="R492" t="str">
            <v>Social Performance and CSI</v>
          </cell>
          <cell r="S492"/>
          <cell r="T492"/>
          <cell r="U492"/>
          <cell r="V492"/>
          <cell r="W492" t="str">
            <v>Employment creation in provinces</v>
          </cell>
          <cell r="X492" t="str">
            <v>{"PGM":[]}</v>
          </cell>
          <cell r="Y492" t="str">
            <v>CONNECTED</v>
          </cell>
          <cell r="Z492" t="str">
            <v>Data Collection (PGM) (2024)</v>
          </cell>
          <cell r="AA492" t="str">
            <v>Employment creation in provinces (Manual Capture)</v>
          </cell>
        </row>
        <row r="493">
          <cell r="A493" t="str">
            <v>M283BU_Anglo American Platinum Managed Operations</v>
          </cell>
          <cell r="B493" t="str">
            <v>M283</v>
          </cell>
          <cell r="C493" t="str">
            <v>BU_Anglo American Platinum Managed Operations</v>
          </cell>
          <cell r="D493">
            <v>2024</v>
          </cell>
          <cell r="E493" t="str">
            <v>Annual</v>
          </cell>
          <cell r="F493" t="str">
            <v>Employment equity per occupational level: Professionally qualified and experienced specialists and midmanagement</v>
          </cell>
          <cell r="G493" t="str">
            <v xml:space="preserve">Middle Management per definition is Patterson D1-GBF6
</v>
          </cell>
          <cell r="H493" t="str">
            <v>NUMBER</v>
          </cell>
          <cell r="I493" t="str">
            <v>Number</v>
          </cell>
          <cell r="J493" t="str">
            <v>BU</v>
          </cell>
          <cell r="K493" t="str">
            <v>Anglo American Platinum Managed Operations</v>
          </cell>
          <cell r="L493" t="str">
            <v>FERHANA ADAM</v>
          </cell>
          <cell r="M493" t="str">
            <v>HENK STEYN</v>
          </cell>
          <cell r="N493">
            <v>45675</v>
          </cell>
          <cell r="O493">
            <v>45902</v>
          </cell>
          <cell r="P493" t="str">
            <v>Not started</v>
          </cell>
          <cell r="Q493" t="str">
            <v>{}</v>
          </cell>
          <cell r="R493" t="str">
            <v>Social Performance and CSI</v>
          </cell>
          <cell r="S493"/>
          <cell r="T493"/>
          <cell r="U493"/>
          <cell r="V493"/>
          <cell r="W493" t="str">
            <v>Employment equity per occupational level</v>
          </cell>
          <cell r="X493" t="str">
            <v>{"PGM":[]}</v>
          </cell>
          <cell r="Y493" t="str">
            <v>CONNECTED</v>
          </cell>
          <cell r="Z493" t="str">
            <v>Data Collection (PGM) (2024)</v>
          </cell>
          <cell r="AA493" t="str">
            <v>Employment equity per occupational level (Manual Capture)</v>
          </cell>
        </row>
        <row r="494">
          <cell r="A494" t="str">
            <v>M284BU_Anglo American Platinum Managed Operations</v>
          </cell>
          <cell r="B494" t="str">
            <v>M284</v>
          </cell>
          <cell r="C494" t="str">
            <v>BU_Anglo American Platinum Managed Operations</v>
          </cell>
          <cell r="D494">
            <v>2024</v>
          </cell>
          <cell r="E494" t="str">
            <v>Annual</v>
          </cell>
          <cell r="F494" t="str">
            <v>Employment equity per occupational level: Senior management</v>
          </cell>
          <cell r="G494" t="str">
            <v xml:space="preserve">Senior Management per definition is GBF 4 &amp; 5
</v>
          </cell>
          <cell r="H494" t="str">
            <v>NUMBER</v>
          </cell>
          <cell r="I494" t="str">
            <v>Number</v>
          </cell>
          <cell r="J494" t="str">
            <v>BU</v>
          </cell>
          <cell r="K494" t="str">
            <v>Anglo American Platinum Managed Operations</v>
          </cell>
          <cell r="L494" t="str">
            <v>FERHANA ADAM</v>
          </cell>
          <cell r="M494" t="str">
            <v>HENK STEYN</v>
          </cell>
          <cell r="N494">
            <v>45675</v>
          </cell>
          <cell r="O494">
            <v>45902</v>
          </cell>
          <cell r="P494" t="str">
            <v>Not started</v>
          </cell>
          <cell r="Q494" t="str">
            <v>{}</v>
          </cell>
          <cell r="R494" t="str">
            <v>Social Performance and CSI</v>
          </cell>
          <cell r="S494"/>
          <cell r="T494"/>
          <cell r="U494"/>
          <cell r="V494"/>
          <cell r="W494" t="str">
            <v>Employment equity per occupational level</v>
          </cell>
          <cell r="X494" t="str">
            <v>{"PGM":[]}</v>
          </cell>
          <cell r="Y494" t="str">
            <v>CONNECTED</v>
          </cell>
          <cell r="Z494" t="str">
            <v>Data Collection (PGM) (2024)</v>
          </cell>
          <cell r="AA494" t="str">
            <v>Employment equity per occupational level (Manual Capture)</v>
          </cell>
        </row>
        <row r="495">
          <cell r="A495" t="str">
            <v>M281BU_Anglo American Platinum Managed Operations</v>
          </cell>
          <cell r="B495" t="str">
            <v>M281</v>
          </cell>
          <cell r="C495" t="str">
            <v>BU_Anglo American Platinum Managed Operations</v>
          </cell>
          <cell r="D495">
            <v>2024</v>
          </cell>
          <cell r="E495" t="str">
            <v>Annual</v>
          </cell>
          <cell r="F495" t="str">
            <v>Employment equity per occupational level: Semi-skilled and discretionary decision making</v>
          </cell>
          <cell r="G495" t="str">
            <v xml:space="preserve">Semi Skilled per definition is Patterson B1-B7
</v>
          </cell>
          <cell r="H495" t="str">
            <v>NUMBER</v>
          </cell>
          <cell r="I495" t="str">
            <v>Number</v>
          </cell>
          <cell r="J495" t="str">
            <v>BU</v>
          </cell>
          <cell r="K495" t="str">
            <v>Anglo American Platinum Managed Operations</v>
          </cell>
          <cell r="L495" t="str">
            <v>FERHANA ADAM</v>
          </cell>
          <cell r="M495" t="str">
            <v>HENK STEYN</v>
          </cell>
          <cell r="N495">
            <v>45675</v>
          </cell>
          <cell r="O495">
            <v>45902</v>
          </cell>
          <cell r="P495" t="str">
            <v>Not started</v>
          </cell>
          <cell r="Q495" t="str">
            <v>{}</v>
          </cell>
          <cell r="R495" t="str">
            <v>Social Performance and CSI</v>
          </cell>
          <cell r="S495"/>
          <cell r="T495"/>
          <cell r="U495"/>
          <cell r="V495"/>
          <cell r="W495" t="str">
            <v>Employment equity per occupational level</v>
          </cell>
          <cell r="X495" t="str">
            <v>{"PGM":[]}</v>
          </cell>
          <cell r="Y495" t="str">
            <v>CONNECTED</v>
          </cell>
          <cell r="Z495" t="str">
            <v>Data Collection (PGM) (2024)</v>
          </cell>
          <cell r="AA495" t="str">
            <v>Employment equity per occupational level (Manual Capture)</v>
          </cell>
        </row>
        <row r="496">
          <cell r="A496" t="str">
            <v>M282BU_Anglo American Platinum Managed Operations</v>
          </cell>
          <cell r="B496" t="str">
            <v>M282</v>
          </cell>
          <cell r="C496" t="str">
            <v>BU_Anglo American Platinum Managed Operations</v>
          </cell>
          <cell r="D496">
            <v>2024</v>
          </cell>
          <cell r="E496" t="str">
            <v>Annual</v>
          </cell>
          <cell r="F496" t="str">
            <v>Employment equity per occupational level: Skilled technical and academically qualified workers, junior management, supervisors</v>
          </cell>
          <cell r="G496" t="str">
            <v xml:space="preserve">Junior Management per definition is Patterson C1-C5
</v>
          </cell>
          <cell r="H496" t="str">
            <v>NUMBER</v>
          </cell>
          <cell r="I496" t="str">
            <v>Number</v>
          </cell>
          <cell r="J496" t="str">
            <v>BU</v>
          </cell>
          <cell r="K496" t="str">
            <v>Anglo American Platinum Managed Operations</v>
          </cell>
          <cell r="L496" t="str">
            <v>FERHANA ADAM</v>
          </cell>
          <cell r="M496" t="str">
            <v>HENK STEYN</v>
          </cell>
          <cell r="N496">
            <v>45675</v>
          </cell>
          <cell r="O496">
            <v>45902</v>
          </cell>
          <cell r="P496" t="str">
            <v>Not started</v>
          </cell>
          <cell r="Q496" t="str">
            <v>{}</v>
          </cell>
          <cell r="R496" t="str">
            <v>Social Performance and CSI</v>
          </cell>
          <cell r="S496"/>
          <cell r="T496"/>
          <cell r="U496"/>
          <cell r="V496"/>
          <cell r="W496" t="str">
            <v>Employment equity per occupational level</v>
          </cell>
          <cell r="X496" t="str">
            <v>{"PGM":[]}</v>
          </cell>
          <cell r="Y496" t="str">
            <v>CONNECTED</v>
          </cell>
          <cell r="Z496" t="str">
            <v>Data Collection (PGM) (2024)</v>
          </cell>
          <cell r="AA496" t="str">
            <v>Employment equity per occupational level (Manual Capture)</v>
          </cell>
        </row>
        <row r="497">
          <cell r="A497" t="str">
            <v>M279BU_Anglo American Platinum Managed Operations</v>
          </cell>
          <cell r="B497" t="str">
            <v>M279</v>
          </cell>
          <cell r="C497" t="str">
            <v>BU_Anglo American Platinum Managed Operations</v>
          </cell>
          <cell r="D497">
            <v>2024</v>
          </cell>
          <cell r="E497" t="str">
            <v>Annual</v>
          </cell>
          <cell r="F497" t="str">
            <v>Employment equity per occupational level: Total permanent employees</v>
          </cell>
          <cell r="G497"/>
          <cell r="H497" t="str">
            <v>NUMBER</v>
          </cell>
          <cell r="I497" t="str">
            <v>Number</v>
          </cell>
          <cell r="J497" t="str">
            <v>BU</v>
          </cell>
          <cell r="K497" t="str">
            <v>Anglo American Platinum Managed Operations</v>
          </cell>
          <cell r="L497" t="str">
            <v>FERHANA ADAM</v>
          </cell>
          <cell r="M497" t="str">
            <v>HENK STEYN</v>
          </cell>
          <cell r="N497">
            <v>45675</v>
          </cell>
          <cell r="O497">
            <v>45902</v>
          </cell>
          <cell r="P497" t="str">
            <v>Not started</v>
          </cell>
          <cell r="Q497" t="str">
            <v>{}</v>
          </cell>
          <cell r="R497" t="str">
            <v>Social Performance and CSI</v>
          </cell>
          <cell r="S497"/>
          <cell r="T497"/>
          <cell r="U497"/>
          <cell r="V497"/>
          <cell r="W497" t="str">
            <v>Employment equity per occupational level</v>
          </cell>
          <cell r="X497" t="str">
            <v>{"PGM":[]}</v>
          </cell>
          <cell r="Y497" t="str">
            <v>CONNECTED</v>
          </cell>
          <cell r="Z497" t="str">
            <v>Data Collection (PGM) (2024)</v>
          </cell>
          <cell r="AA497" t="str">
            <v>Employment equity per occupational level (Manual Capture)</v>
          </cell>
        </row>
        <row r="498">
          <cell r="A498" t="str">
            <v>M280BU_Anglo American Platinum Managed Operations</v>
          </cell>
          <cell r="B498" t="str">
            <v>M280</v>
          </cell>
          <cell r="C498" t="str">
            <v>BU_Anglo American Platinum Managed Operations</v>
          </cell>
          <cell r="D498">
            <v>2024</v>
          </cell>
          <cell r="E498" t="str">
            <v>Annual</v>
          </cell>
          <cell r="F498" t="str">
            <v>Employment equity per occupational level: Unskilled and discretionary decision making</v>
          </cell>
          <cell r="G498" t="str">
            <v xml:space="preserve">Unskilled per definition includes Patterson A3 and A4. The significant reduction in Unskilled is a result of a administrative process i.e. Mototolo's alignment to AAP's conditions of employment. 
</v>
          </cell>
          <cell r="H498" t="str">
            <v>NUMBER</v>
          </cell>
          <cell r="I498" t="str">
            <v>Number</v>
          </cell>
          <cell r="J498" t="str">
            <v>BU</v>
          </cell>
          <cell r="K498" t="str">
            <v>Anglo American Platinum Managed Operations</v>
          </cell>
          <cell r="L498" t="str">
            <v>FERHANA ADAM</v>
          </cell>
          <cell r="M498" t="str">
            <v>HENK STEYN</v>
          </cell>
          <cell r="N498">
            <v>45675</v>
          </cell>
          <cell r="O498">
            <v>45902</v>
          </cell>
          <cell r="P498" t="str">
            <v>Not started</v>
          </cell>
          <cell r="Q498" t="str">
            <v>{}</v>
          </cell>
          <cell r="R498" t="str">
            <v>Social Performance and CSI</v>
          </cell>
          <cell r="S498"/>
          <cell r="T498"/>
          <cell r="U498"/>
          <cell r="V498"/>
          <cell r="W498" t="str">
            <v>Employment equity per occupational level</v>
          </cell>
          <cell r="X498" t="str">
            <v>{"PGM":[]}</v>
          </cell>
          <cell r="Y498" t="str">
            <v>CONNECTED</v>
          </cell>
          <cell r="Z498" t="str">
            <v>Data Collection (PGM) (2024)</v>
          </cell>
          <cell r="AA498" t="str">
            <v>Employment equity per occupational level (Manual Capture)</v>
          </cell>
        </row>
        <row r="499">
          <cell r="A499" t="str">
            <v>M277BU_Anglo American Platinum Managed Operations</v>
          </cell>
          <cell r="B499" t="str">
            <v>M277</v>
          </cell>
          <cell r="C499" t="str">
            <v>BU_Anglo American Platinum Managed Operations</v>
          </cell>
          <cell r="D499">
            <v>2024</v>
          </cell>
          <cell r="E499" t="str">
            <v>Annual</v>
          </cell>
          <cell r="F499" t="str">
            <v>Employment equity per occupational level: Grand total</v>
          </cell>
          <cell r="G499" t="str">
            <v xml:space="preserve">SA Operations
</v>
          </cell>
          <cell r="H499" t="str">
            <v>NUMBER</v>
          </cell>
          <cell r="I499" t="str">
            <v>Number</v>
          </cell>
          <cell r="J499" t="str">
            <v>BU</v>
          </cell>
          <cell r="K499" t="str">
            <v>Anglo American Platinum Managed Operations</v>
          </cell>
          <cell r="L499" t="str">
            <v>FERHANA ADAM</v>
          </cell>
          <cell r="M499" t="str">
            <v>HENK STEYN</v>
          </cell>
          <cell r="N499">
            <v>45675</v>
          </cell>
          <cell r="O499">
            <v>45902</v>
          </cell>
          <cell r="P499" t="str">
            <v>Not started</v>
          </cell>
          <cell r="Q499" t="str">
            <v>{}</v>
          </cell>
          <cell r="R499" t="str">
            <v>Social Performance and CSI</v>
          </cell>
          <cell r="S499"/>
          <cell r="T499"/>
          <cell r="U499"/>
          <cell r="V499"/>
          <cell r="W499" t="str">
            <v>Employment equity per occupational level</v>
          </cell>
          <cell r="X499" t="str">
            <v>{"PGM":[]}</v>
          </cell>
          <cell r="Y499" t="str">
            <v>CONNECTED</v>
          </cell>
          <cell r="Z499" t="str">
            <v>Data Collection (PGM) (2024)</v>
          </cell>
          <cell r="AA499" t="str">
            <v>Employment equity per occupational level (Manual Capture)</v>
          </cell>
        </row>
        <row r="500">
          <cell r="A500" t="str">
            <v>M285BU_Anglo American Platinum Managed Operations</v>
          </cell>
          <cell r="B500" t="str">
            <v>M285</v>
          </cell>
          <cell r="C500" t="str">
            <v>BU_Anglo American Platinum Managed Operations</v>
          </cell>
          <cell r="D500">
            <v>2024</v>
          </cell>
          <cell r="E500" t="str">
            <v>Annual</v>
          </cell>
          <cell r="F500" t="str">
            <v>Employment equity per occupational level: Top management</v>
          </cell>
          <cell r="G500" t="str">
            <v xml:space="preserve">Top Management per definition is GBF 2 &amp; 3
</v>
          </cell>
          <cell r="H500" t="str">
            <v>NUMBER</v>
          </cell>
          <cell r="I500" t="str">
            <v>Number</v>
          </cell>
          <cell r="J500" t="str">
            <v>BU</v>
          </cell>
          <cell r="K500" t="str">
            <v>Anglo American Platinum Managed Operations</v>
          </cell>
          <cell r="L500" t="str">
            <v>FERHANA ADAM</v>
          </cell>
          <cell r="M500" t="str">
            <v>HENK STEYN</v>
          </cell>
          <cell r="N500">
            <v>45675</v>
          </cell>
          <cell r="O500">
            <v>45902</v>
          </cell>
          <cell r="P500" t="str">
            <v>Not started</v>
          </cell>
          <cell r="Q500" t="str">
            <v>{}</v>
          </cell>
          <cell r="R500" t="str">
            <v>Social Performance and CSI</v>
          </cell>
          <cell r="S500"/>
          <cell r="T500"/>
          <cell r="U500"/>
          <cell r="V500"/>
          <cell r="W500" t="str">
            <v>Employment equity per occupational level</v>
          </cell>
          <cell r="X500" t="str">
            <v>{"PGM":[]}</v>
          </cell>
          <cell r="Y500" t="str">
            <v>CONNECTED</v>
          </cell>
          <cell r="Z500" t="str">
            <v>Data Collection (PGM) (2024)</v>
          </cell>
          <cell r="AA500" t="str">
            <v>Employment equity per occupational level (Manual Capture)</v>
          </cell>
        </row>
        <row r="501">
          <cell r="A501" t="str">
            <v>M278BU_Anglo American Platinum Managed Operations</v>
          </cell>
          <cell r="B501" t="str">
            <v>M278</v>
          </cell>
          <cell r="C501" t="str">
            <v>BU_Anglo American Platinum Managed Operations</v>
          </cell>
          <cell r="D501">
            <v>2024</v>
          </cell>
          <cell r="E501" t="str">
            <v>Annual</v>
          </cell>
          <cell r="F501" t="str">
            <v>Employment equity per occupational level: Temporary employees</v>
          </cell>
          <cell r="G501" t="str">
            <v xml:space="preserve">Fixed Term employees
</v>
          </cell>
          <cell r="H501" t="str">
            <v>NUMBER</v>
          </cell>
          <cell r="I501" t="str">
            <v>Number</v>
          </cell>
          <cell r="J501" t="str">
            <v>BU</v>
          </cell>
          <cell r="K501" t="str">
            <v>Anglo American Platinum Managed Operations</v>
          </cell>
          <cell r="L501" t="str">
            <v>FERHANA ADAM</v>
          </cell>
          <cell r="M501" t="str">
            <v>HENK STEYN</v>
          </cell>
          <cell r="N501">
            <v>45675</v>
          </cell>
          <cell r="O501">
            <v>45902</v>
          </cell>
          <cell r="P501" t="str">
            <v>Not started</v>
          </cell>
          <cell r="Q501" t="str">
            <v>{}</v>
          </cell>
          <cell r="R501" t="str">
            <v>Social Performance and CSI</v>
          </cell>
          <cell r="S501"/>
          <cell r="T501"/>
          <cell r="U501"/>
          <cell r="V501"/>
          <cell r="W501" t="str">
            <v>Employment equity per occupational level</v>
          </cell>
          <cell r="X501" t="str">
            <v>{"PGM":[]}</v>
          </cell>
          <cell r="Y501" t="str">
            <v>CONNECTED</v>
          </cell>
          <cell r="Z501" t="str">
            <v>Data Collection (PGM) (2024)</v>
          </cell>
          <cell r="AA501" t="str">
            <v>Employment equity per occupational level (Manual Capture)</v>
          </cell>
        </row>
        <row r="502">
          <cell r="A502" t="str">
            <v>M264BU_Anglo American Platinum Managed Operations</v>
          </cell>
          <cell r="B502" t="str">
            <v>M264</v>
          </cell>
          <cell r="C502" t="str">
            <v>BU_Anglo American Platinum Managed Operations</v>
          </cell>
          <cell r="D502">
            <v>2024</v>
          </cell>
          <cell r="E502" t="str">
            <v>Annual</v>
          </cell>
          <cell r="F502" t="str">
            <v>Breakdown of South African workforce: Total</v>
          </cell>
          <cell r="G502" t="str">
            <v xml:space="preserve">Calculation includes employees and contractors as per the group headcount policy.
</v>
          </cell>
          <cell r="H502" t="str">
            <v>NUMBER</v>
          </cell>
          <cell r="I502" t="str">
            <v>Number</v>
          </cell>
          <cell r="J502" t="str">
            <v>BU</v>
          </cell>
          <cell r="K502" t="str">
            <v>Anglo American Platinum Managed Operations</v>
          </cell>
          <cell r="L502" t="str">
            <v>FERHANA ADAM</v>
          </cell>
          <cell r="M502"/>
          <cell r="N502"/>
          <cell r="O502"/>
          <cell r="P502" t="str">
            <v>Not started</v>
          </cell>
          <cell r="Q502" t="str">
            <v>{"gri":["2-7-a_2021"]}</v>
          </cell>
          <cell r="R502" t="str">
            <v>Social Performance and CSI</v>
          </cell>
          <cell r="S502"/>
          <cell r="T502"/>
          <cell r="U502"/>
          <cell r="V502"/>
          <cell r="W502" t="str">
            <v>Employment statistics as at CY end</v>
          </cell>
          <cell r="X502" t="str">
            <v>{"PGM":[]}</v>
          </cell>
          <cell r="Y502" t="str">
            <v>CONNECTED</v>
          </cell>
          <cell r="Z502" t="str">
            <v>Data Collection (PGM) (2024)</v>
          </cell>
          <cell r="AA502" t="str">
            <v>Employment statistics as at CY end (Manual Capture)</v>
          </cell>
        </row>
        <row r="503">
          <cell r="A503" t="str">
            <v>M168BU_Anglo American Platinum Managed Operations</v>
          </cell>
          <cell r="B503" t="str">
            <v>M168</v>
          </cell>
          <cell r="C503" t="str">
            <v>BU_Anglo American Platinum Managed Operations</v>
          </cell>
          <cell r="D503">
            <v>2024</v>
          </cell>
          <cell r="E503" t="str">
            <v>Annual</v>
          </cell>
          <cell r="F503" t="str">
            <v>Number of social incidents Level 4</v>
          </cell>
          <cell r="G503"/>
          <cell r="H503" t="str">
            <v>NUMBER</v>
          </cell>
          <cell r="I503" t="str">
            <v>Number</v>
          </cell>
          <cell r="J503" t="str">
            <v>BU</v>
          </cell>
          <cell r="K503" t="str">
            <v>Anglo American Platinum Managed Operations</v>
          </cell>
          <cell r="L503" t="str">
            <v>KHULANI MTHEMBU</v>
          </cell>
          <cell r="M503" t="str">
            <v>KHULANI MTHEMBU</v>
          </cell>
          <cell r="N503">
            <v>45675</v>
          </cell>
          <cell r="O503">
            <v>45902</v>
          </cell>
          <cell r="P503" t="str">
            <v>Not started</v>
          </cell>
          <cell r="Q503" t="str">
            <v>{}</v>
          </cell>
          <cell r="R503" t="str">
            <v>Social Performance and CSI</v>
          </cell>
          <cell r="S503"/>
          <cell r="T503"/>
          <cell r="U503"/>
          <cell r="V503"/>
          <cell r="W503" t="str">
            <v>Social
Performance</v>
          </cell>
          <cell r="X503" t="str">
            <v>{"PGM":[]}</v>
          </cell>
          <cell r="Y503" t="str">
            <v>CONNECTED</v>
          </cell>
          <cell r="Z503" t="str">
            <v>Data Collection (PGM) (2024)</v>
          </cell>
          <cell r="AA503" t="str">
            <v>Social Performance (Manual Capture)</v>
          </cell>
        </row>
        <row r="504">
          <cell r="A504" t="str">
            <v>M171BU_Anglo American Platinum Managed Operations</v>
          </cell>
          <cell r="B504" t="str">
            <v>M171</v>
          </cell>
          <cell r="C504" t="str">
            <v>BU_Anglo American Platinum Managed Operations</v>
          </cell>
          <cell r="D504">
            <v>2024</v>
          </cell>
          <cell r="E504" t="str">
            <v>Annual</v>
          </cell>
          <cell r="F504" t="str">
            <v>Number of Complaints &amp; Grievances with a Social Aspect Number of Level 4</v>
          </cell>
          <cell r="G504"/>
          <cell r="H504" t="str">
            <v>NUMBER</v>
          </cell>
          <cell r="I504" t="str">
            <v>Number</v>
          </cell>
          <cell r="J504" t="str">
            <v>BU</v>
          </cell>
          <cell r="K504" t="str">
            <v>Anglo American Platinum Managed Operations</v>
          </cell>
          <cell r="L504" t="str">
            <v>KHULANI MTHEMBU</v>
          </cell>
          <cell r="M504" t="str">
            <v>KHULANI MTHEMBU</v>
          </cell>
          <cell r="N504">
            <v>45675</v>
          </cell>
          <cell r="O504">
            <v>45902</v>
          </cell>
          <cell r="P504" t="str">
            <v>Not started</v>
          </cell>
          <cell r="Q504" t="str">
            <v>{}</v>
          </cell>
          <cell r="R504" t="str">
            <v>Social Performance and CSI</v>
          </cell>
          <cell r="S504"/>
          <cell r="T504"/>
          <cell r="U504"/>
          <cell r="V504"/>
          <cell r="W504" t="str">
            <v>Social
Performance</v>
          </cell>
          <cell r="X504" t="str">
            <v>{"PGM":[]}</v>
          </cell>
          <cell r="Y504" t="str">
            <v>CONNECTED</v>
          </cell>
          <cell r="Z504" t="str">
            <v>Data Collection (PGM) (2024)</v>
          </cell>
          <cell r="AA504" t="str">
            <v>Social Performance (Manual Capture)</v>
          </cell>
        </row>
        <row r="505">
          <cell r="A505" t="str">
            <v>M170BU_Anglo American Platinum Managed Operations</v>
          </cell>
          <cell r="B505" t="str">
            <v>M170</v>
          </cell>
          <cell r="C505" t="str">
            <v>BU_Anglo American Platinum Managed Operations</v>
          </cell>
          <cell r="D505">
            <v>2024</v>
          </cell>
          <cell r="E505" t="str">
            <v>Annual</v>
          </cell>
          <cell r="F505" t="str">
            <v>Number of Complaints &amp; Grievances with a Social Aspect Number of Level 5</v>
          </cell>
          <cell r="G505"/>
          <cell r="H505" t="str">
            <v>NUMBER</v>
          </cell>
          <cell r="I505" t="str">
            <v>Number</v>
          </cell>
          <cell r="J505" t="str">
            <v>BU</v>
          </cell>
          <cell r="K505" t="str">
            <v>Anglo American Platinum Managed Operations</v>
          </cell>
          <cell r="L505" t="str">
            <v>KHULANI MTHEMBU</v>
          </cell>
          <cell r="M505" t="str">
            <v>KHULANI MTHEMBU</v>
          </cell>
          <cell r="N505">
            <v>45675</v>
          </cell>
          <cell r="O505">
            <v>45902</v>
          </cell>
          <cell r="P505" t="str">
            <v>Not started</v>
          </cell>
          <cell r="Q505" t="str">
            <v>{}</v>
          </cell>
          <cell r="R505" t="str">
            <v>Social Performance and CSI</v>
          </cell>
          <cell r="S505"/>
          <cell r="T505"/>
          <cell r="U505"/>
          <cell r="V505"/>
          <cell r="W505" t="str">
            <v>Social
Performance</v>
          </cell>
          <cell r="X505" t="str">
            <v>{"PGM":[]}</v>
          </cell>
          <cell r="Y505" t="str">
            <v>CONNECTED</v>
          </cell>
          <cell r="Z505" t="str">
            <v>Data Collection (PGM) (2024)</v>
          </cell>
          <cell r="AA505" t="str">
            <v>Social Performance (Manual Capture)</v>
          </cell>
        </row>
        <row r="506">
          <cell r="A506" t="str">
            <v>M172BU_Anglo American Platinum Managed Operations</v>
          </cell>
          <cell r="B506" t="str">
            <v>M172</v>
          </cell>
          <cell r="C506" t="str">
            <v>BU_Anglo American Platinum Managed Operations</v>
          </cell>
          <cell r="D506">
            <v>2024</v>
          </cell>
          <cell r="E506" t="str">
            <v>Annual</v>
          </cell>
          <cell r="F506" t="str">
            <v>Number of Complaints &amp; Grievances with a Social Aspect</v>
          </cell>
          <cell r="G506"/>
          <cell r="H506" t="str">
            <v>NUMBER</v>
          </cell>
          <cell r="I506" t="str">
            <v>Number</v>
          </cell>
          <cell r="J506" t="str">
            <v>BU</v>
          </cell>
          <cell r="K506" t="str">
            <v>Anglo American Platinum Managed Operations</v>
          </cell>
          <cell r="L506" t="str">
            <v>NTHABISENG TLHOAELE</v>
          </cell>
          <cell r="M506" t="str">
            <v>NTHABISENG TLHOAELE</v>
          </cell>
          <cell r="N506">
            <v>45675</v>
          </cell>
          <cell r="O506">
            <v>45902</v>
          </cell>
          <cell r="P506" t="str">
            <v>Not started</v>
          </cell>
          <cell r="Q506" t="str">
            <v>{}</v>
          </cell>
          <cell r="R506" t="str">
            <v>Social Performance and CSI</v>
          </cell>
          <cell r="S506"/>
          <cell r="T506"/>
          <cell r="U506"/>
          <cell r="V506"/>
          <cell r="W506" t="str">
            <v>Social
Performance</v>
          </cell>
          <cell r="X506" t="str">
            <v>{"PGM":[]}</v>
          </cell>
          <cell r="Y506" t="str">
            <v>CONNECTED</v>
          </cell>
          <cell r="Z506" t="str">
            <v>Data Collection (PGM) (2024)</v>
          </cell>
          <cell r="AA506" t="str">
            <v>Social Performance (Manual Capture)</v>
          </cell>
        </row>
        <row r="507">
          <cell r="A507" t="str">
            <v>M169BU_Anglo American Platinum Managed Operations</v>
          </cell>
          <cell r="B507" t="str">
            <v>M169</v>
          </cell>
          <cell r="C507" t="str">
            <v>BU_Anglo American Platinum Managed Operations</v>
          </cell>
          <cell r="D507">
            <v>2024</v>
          </cell>
          <cell r="E507" t="str">
            <v>Annual</v>
          </cell>
          <cell r="F507" t="str">
            <v>Number of social incidents</v>
          </cell>
          <cell r="G507"/>
          <cell r="H507" t="str">
            <v>NUMBER</v>
          </cell>
          <cell r="I507" t="str">
            <v>Number</v>
          </cell>
          <cell r="J507" t="str">
            <v>BU</v>
          </cell>
          <cell r="K507" t="str">
            <v>Anglo American Platinum Managed Operations</v>
          </cell>
          <cell r="L507" t="str">
            <v>NTHABISENG TLHOAELE</v>
          </cell>
          <cell r="M507" t="str">
            <v>NTHABISENG TLHOAELE</v>
          </cell>
          <cell r="N507">
            <v>45675</v>
          </cell>
          <cell r="O507">
            <v>45902</v>
          </cell>
          <cell r="P507" t="str">
            <v>Not started</v>
          </cell>
          <cell r="Q507" t="str">
            <v>{}</v>
          </cell>
          <cell r="R507" t="str">
            <v>Social Performance and CSI</v>
          </cell>
          <cell r="S507"/>
          <cell r="T507"/>
          <cell r="U507"/>
          <cell r="V507"/>
          <cell r="W507" t="str">
            <v>Social
Performance</v>
          </cell>
          <cell r="X507" t="str">
            <v>{"PGM":[]}</v>
          </cell>
          <cell r="Y507" t="str">
            <v>CONNECTED</v>
          </cell>
          <cell r="Z507" t="str">
            <v>Data Collection (PGM) (2024)</v>
          </cell>
          <cell r="AA507" t="str">
            <v>Social Performance (Manual Capture)</v>
          </cell>
        </row>
        <row r="508">
          <cell r="A508" t="str">
            <v>M166BU_Anglo American Platinum Managed Operations</v>
          </cell>
          <cell r="B508" t="str">
            <v>M166</v>
          </cell>
          <cell r="C508" t="str">
            <v>BU_Anglo American Platinum Managed Operations</v>
          </cell>
          <cell r="D508">
            <v>2024</v>
          </cell>
          <cell r="E508" t="str">
            <v>Annual</v>
          </cell>
          <cell r="F508" t="str">
            <v>Number of employees &amp; contractors trained on VP Security &amp; Human Rights</v>
          </cell>
          <cell r="G508"/>
          <cell r="H508" t="str">
            <v>NUMBER</v>
          </cell>
          <cell r="I508" t="str">
            <v>Number</v>
          </cell>
          <cell r="J508" t="str">
            <v>BU</v>
          </cell>
          <cell r="K508" t="str">
            <v>Anglo American Platinum Managed Operations</v>
          </cell>
          <cell r="L508" t="str">
            <v>NTHABISENG TLHOAELE</v>
          </cell>
          <cell r="M508" t="str">
            <v>NTHABISENG TLHOAELE</v>
          </cell>
          <cell r="N508">
            <v>45675</v>
          </cell>
          <cell r="O508">
            <v>45902</v>
          </cell>
          <cell r="P508" t="str">
            <v>Not started</v>
          </cell>
          <cell r="Q508" t="str">
            <v>{}</v>
          </cell>
          <cell r="R508" t="str">
            <v>Social Performance and CSI</v>
          </cell>
          <cell r="S508"/>
          <cell r="T508"/>
          <cell r="U508"/>
          <cell r="V508"/>
          <cell r="W508" t="str">
            <v>Social
Performance</v>
          </cell>
          <cell r="X508" t="str">
            <v>{"PGM":[]}</v>
          </cell>
          <cell r="Y508" t="str">
            <v>CONNECTED</v>
          </cell>
          <cell r="Z508" t="str">
            <v>Data Collection (PGM) (2024)</v>
          </cell>
          <cell r="AA508" t="str">
            <v>Social Performance (Manual Capture)</v>
          </cell>
        </row>
        <row r="509">
          <cell r="A509" t="str">
            <v>M167BU_Anglo American Platinum Managed Operations</v>
          </cell>
          <cell r="B509" t="str">
            <v>M167</v>
          </cell>
          <cell r="C509" t="str">
            <v>BU_Anglo American Platinum Managed Operations</v>
          </cell>
          <cell r="D509">
            <v>2024</v>
          </cell>
          <cell r="E509" t="str">
            <v>Annual</v>
          </cell>
          <cell r="F509" t="str">
            <v>Number of social incidents Level 5</v>
          </cell>
          <cell r="G509"/>
          <cell r="H509" t="str">
            <v>NUMBER</v>
          </cell>
          <cell r="I509" t="str">
            <v>Number</v>
          </cell>
          <cell r="J509" t="str">
            <v>BU</v>
          </cell>
          <cell r="K509" t="str">
            <v>Anglo American Platinum Managed Operations</v>
          </cell>
          <cell r="L509" t="str">
            <v>KHULANI MTHEMBU</v>
          </cell>
          <cell r="M509" t="str">
            <v>KHULANI MTHEMBU</v>
          </cell>
          <cell r="N509">
            <v>45675</v>
          </cell>
          <cell r="O509">
            <v>45902</v>
          </cell>
          <cell r="P509" t="str">
            <v>Not started</v>
          </cell>
          <cell r="Q509" t="str">
            <v>{}</v>
          </cell>
          <cell r="R509" t="str">
            <v>Social Performance and CSI</v>
          </cell>
          <cell r="S509"/>
          <cell r="T509"/>
          <cell r="U509"/>
          <cell r="V509"/>
          <cell r="W509" t="str">
            <v>Social
Performance</v>
          </cell>
          <cell r="X509" t="str">
            <v>{"PGM":[]}</v>
          </cell>
          <cell r="Y509" t="str">
            <v>CONNECTED</v>
          </cell>
          <cell r="Z509" t="str">
            <v>Data Collection (PGM) (2024)</v>
          </cell>
          <cell r="AA509" t="str">
            <v>Social Performance (Manual Capture)</v>
          </cell>
        </row>
        <row r="510">
          <cell r="A510" t="str">
            <v>M182BU_Anglo American Platinum Managed Operations</v>
          </cell>
          <cell r="B510" t="str">
            <v>M182</v>
          </cell>
          <cell r="C510" t="str">
            <v>BU_Anglo American Platinum Managed Operations</v>
          </cell>
          <cell r="D510">
            <v>2024</v>
          </cell>
          <cell r="E510" t="str">
            <v>Annual</v>
          </cell>
          <cell r="F510" t="str">
            <v>Procurement: BEE Spend</v>
          </cell>
          <cell r="G510"/>
          <cell r="H510" t="str">
            <v>CURRENCY</v>
          </cell>
          <cell r="I510" t="str">
            <v>Currency - southAfrican_rand - (ZAR)</v>
          </cell>
          <cell r="J510" t="str">
            <v>BU</v>
          </cell>
          <cell r="K510" t="str">
            <v>Anglo American Platinum Managed Operations</v>
          </cell>
          <cell r="L510" t="str">
            <v>MAARTIN ZIMMERMANN</v>
          </cell>
          <cell r="M510" t="str">
            <v>MAARTIN ZIMMERMANN</v>
          </cell>
          <cell r="N510">
            <v>45675</v>
          </cell>
          <cell r="O510">
            <v>45902</v>
          </cell>
          <cell r="P510" t="str">
            <v>Not started</v>
          </cell>
          <cell r="Q510" t="str">
            <v>{}</v>
          </cell>
          <cell r="R510" t="str">
            <v>Social Performance and CSI</v>
          </cell>
          <cell r="S510"/>
          <cell r="T510"/>
          <cell r="U510"/>
          <cell r="V510"/>
          <cell r="W510" t="str">
            <v>Socio­ economic</v>
          </cell>
          <cell r="X510" t="str">
            <v>{"PGM":[]}</v>
          </cell>
          <cell r="Y510" t="str">
            <v>CONNECTED</v>
          </cell>
          <cell r="Z510" t="str">
            <v>Data Collection (PGM) (2024)</v>
          </cell>
          <cell r="AA510" t="str">
            <v>Socio­ economic (Manual Capture)</v>
          </cell>
        </row>
        <row r="511">
          <cell r="A511" t="str">
            <v>M188BU_Anglo American Platinum Managed Operations</v>
          </cell>
          <cell r="B511" t="str">
            <v>M188</v>
          </cell>
          <cell r="C511" t="str">
            <v>BU_Anglo American Platinum Managed Operations</v>
          </cell>
          <cell r="D511">
            <v>2024</v>
          </cell>
          <cell r="E511" t="str">
            <v>Annual</v>
          </cell>
          <cell r="F511" t="str">
            <v>CSI expenditure (% of pre-tax profit)</v>
          </cell>
          <cell r="G511"/>
          <cell r="H511" t="str">
            <v>PERCENT</v>
          </cell>
          <cell r="I511" t="str">
            <v>Percentage - percentage - (Percentage)</v>
          </cell>
          <cell r="J511" t="str">
            <v>BU</v>
          </cell>
          <cell r="K511" t="str">
            <v>Anglo American Platinum Managed Operations</v>
          </cell>
          <cell r="L511" t="str">
            <v>CHRISTOFF LOMBARD</v>
          </cell>
          <cell r="M511" t="str">
            <v>CHRISTOFF LOMBARD</v>
          </cell>
          <cell r="N511">
            <v>45675</v>
          </cell>
          <cell r="O511">
            <v>45902</v>
          </cell>
          <cell r="P511" t="str">
            <v>Not started</v>
          </cell>
          <cell r="Q511" t="str">
            <v>{"gri":["203-1-a_2016.2"]}</v>
          </cell>
          <cell r="R511" t="str">
            <v>Social Performance and CSI</v>
          </cell>
          <cell r="S511"/>
          <cell r="T511"/>
          <cell r="U511"/>
          <cell r="V511"/>
          <cell r="W511" t="str">
            <v>Socio­ economic</v>
          </cell>
          <cell r="X511" t="str">
            <v>{"PGM":[]}</v>
          </cell>
          <cell r="Y511" t="str">
            <v>CONNECTED</v>
          </cell>
          <cell r="Z511" t="str">
            <v>Data Collection (PGM) (2024)</v>
          </cell>
          <cell r="AA511" t="str">
            <v>Socio­ economic (Manual Capture)</v>
          </cell>
        </row>
        <row r="512">
          <cell r="A512" t="str">
            <v>M187BU_Anglo American Platinum Managed Operations</v>
          </cell>
          <cell r="B512" t="str">
            <v>M187</v>
          </cell>
          <cell r="C512" t="str">
            <v>BU_Anglo American Platinum Managed Operations</v>
          </cell>
          <cell r="D512">
            <v>2024</v>
          </cell>
          <cell r="E512" t="str">
            <v>Annual</v>
          </cell>
          <cell r="F512" t="str">
            <v>Businesses supported through enterprise development initiatives</v>
          </cell>
          <cell r="G512"/>
          <cell r="H512" t="str">
            <v>NUMBER</v>
          </cell>
          <cell r="I512" t="str">
            <v>Number</v>
          </cell>
          <cell r="J512" t="str">
            <v>BU</v>
          </cell>
          <cell r="K512" t="str">
            <v>Anglo American Platinum Managed Operations</v>
          </cell>
          <cell r="L512" t="str">
            <v>CHRISTOFF LOMBARD</v>
          </cell>
          <cell r="M512" t="str">
            <v>CHRISTOFF LOMBARD</v>
          </cell>
          <cell r="N512">
            <v>45675</v>
          </cell>
          <cell r="O512">
            <v>45902</v>
          </cell>
          <cell r="P512" t="str">
            <v>Not started</v>
          </cell>
          <cell r="Q512" t="str">
            <v>{}</v>
          </cell>
          <cell r="R512" t="str">
            <v>Social Performance and CSI</v>
          </cell>
          <cell r="S512"/>
          <cell r="T512"/>
          <cell r="U512"/>
          <cell r="V512"/>
          <cell r="W512" t="str">
            <v>Socio­ economic</v>
          </cell>
          <cell r="X512" t="str">
            <v>{"PGM":[]}</v>
          </cell>
          <cell r="Y512" t="str">
            <v>CONNECTED</v>
          </cell>
          <cell r="Z512" t="str">
            <v>Data Collection (PGM) (2024)</v>
          </cell>
          <cell r="AA512" t="str">
            <v>Socio­ economic (Manual Capture)</v>
          </cell>
        </row>
        <row r="513">
          <cell r="A513" t="str">
            <v>M183South Africa_South Africa</v>
          </cell>
          <cell r="B513" t="str">
            <v>M183</v>
          </cell>
          <cell r="C513" t="str">
            <v>South Africa_South Africa</v>
          </cell>
          <cell r="D513">
            <v>2024</v>
          </cell>
          <cell r="E513" t="str">
            <v>Annual</v>
          </cell>
          <cell r="F513" t="str">
            <v>Within Country Spend % - South Africa</v>
          </cell>
          <cell r="G513"/>
          <cell r="H513" t="str">
            <v>PERCENT</v>
          </cell>
          <cell r="I513" t="str">
            <v>Percentage - percentage - (Percentage)</v>
          </cell>
          <cell r="J513" t="str">
            <v>South Africa</v>
          </cell>
          <cell r="K513" t="str">
            <v>South Africa</v>
          </cell>
          <cell r="L513" t="str">
            <v>MAARTIN ZIMMERMANN</v>
          </cell>
          <cell r="M513" t="str">
            <v>MAARTIN ZIMMERMANN</v>
          </cell>
          <cell r="N513">
            <v>45675</v>
          </cell>
          <cell r="O513">
            <v>45902</v>
          </cell>
          <cell r="P513" t="str">
            <v>Not started</v>
          </cell>
          <cell r="Q513" t="str">
            <v>{}</v>
          </cell>
          <cell r="R513" t="str">
            <v>Social Performance and CSI</v>
          </cell>
          <cell r="S513"/>
          <cell r="T513"/>
          <cell r="U513"/>
          <cell r="V513"/>
          <cell r="W513" t="str">
            <v>Socio­ economic</v>
          </cell>
          <cell r="X513" t="str">
            <v>{"PGM":[]}</v>
          </cell>
          <cell r="Y513" t="str">
            <v>CONNECTED</v>
          </cell>
          <cell r="Z513" t="str">
            <v>Data Collection (PGM) (2024)</v>
          </cell>
          <cell r="AA513" t="str">
            <v>Socio­ economic (Manual Capture)</v>
          </cell>
        </row>
        <row r="514">
          <cell r="A514" t="str">
            <v>M756Zimbabwe_Zimbabwe</v>
          </cell>
          <cell r="B514" t="str">
            <v>M756</v>
          </cell>
          <cell r="C514" t="str">
            <v>Zimbabwe_Zimbabwe</v>
          </cell>
          <cell r="D514">
            <v>2024</v>
          </cell>
          <cell r="E514" t="str">
            <v>Annual</v>
          </cell>
          <cell r="F514" t="str">
            <v>Within Country Spend % - Zimbabwe</v>
          </cell>
          <cell r="G514"/>
          <cell r="H514" t="str">
            <v>PERCENT</v>
          </cell>
          <cell r="I514" t="str">
            <v>Percentage - percentage - (Percentage)</v>
          </cell>
          <cell r="J514" t="str">
            <v>Zimbabwe</v>
          </cell>
          <cell r="K514" t="str">
            <v>Zimbabwe</v>
          </cell>
          <cell r="L514" t="str">
            <v>MAARTIN ZIMMERMANN</v>
          </cell>
          <cell r="M514" t="str">
            <v>MAARTIN ZIMMERMANN</v>
          </cell>
          <cell r="N514">
            <v>45675</v>
          </cell>
          <cell r="O514">
            <v>45902</v>
          </cell>
          <cell r="P514" t="str">
            <v>Not started</v>
          </cell>
          <cell r="Q514" t="str">
            <v>{}</v>
          </cell>
          <cell r="R514" t="str">
            <v>Social Performance and CSI</v>
          </cell>
          <cell r="S514"/>
          <cell r="T514"/>
          <cell r="U514"/>
          <cell r="V514"/>
          <cell r="W514" t="str">
            <v>Socio­ economic</v>
          </cell>
          <cell r="X514" t="str">
            <v>{"PGM":[]}</v>
          </cell>
          <cell r="Y514" t="str">
            <v>CONNECTED</v>
          </cell>
          <cell r="Z514" t="str">
            <v>Data Collection (PGM) (2024)</v>
          </cell>
          <cell r="AA514" t="str">
            <v>Socio­ economic (Manual Capture)</v>
          </cell>
        </row>
        <row r="515">
          <cell r="A515" t="str">
            <v>M189BU_Anglo American Platinum Managed Operations</v>
          </cell>
          <cell r="B515" t="str">
            <v>M189</v>
          </cell>
          <cell r="C515" t="str">
            <v>BU_Anglo American Platinum Managed Operations</v>
          </cell>
          <cell r="D515">
            <v>2024</v>
          </cell>
          <cell r="E515" t="str">
            <v>Annual</v>
          </cell>
          <cell r="F515" t="str">
            <v>CSI expenditure (R million)</v>
          </cell>
          <cell r="G515"/>
          <cell r="H515" t="str">
            <v>CURRENCY</v>
          </cell>
          <cell r="I515" t="str">
            <v>Currency - southAfrican_rand - (ZAR)</v>
          </cell>
          <cell r="J515" t="str">
            <v>BU</v>
          </cell>
          <cell r="K515" t="str">
            <v>Anglo American Platinum Managed Operations</v>
          </cell>
          <cell r="L515" t="str">
            <v>CHRISTOFF LOMBARD</v>
          </cell>
          <cell r="M515" t="str">
            <v>CHRISTOFF LOMBARD</v>
          </cell>
          <cell r="N515">
            <v>45675</v>
          </cell>
          <cell r="O515">
            <v>45902</v>
          </cell>
          <cell r="P515" t="str">
            <v>Not started</v>
          </cell>
          <cell r="Q515" t="str">
            <v>{"gri":["203-1-a_2016.2"]}</v>
          </cell>
          <cell r="R515" t="str">
            <v>Social Performance and CSI</v>
          </cell>
          <cell r="S515"/>
          <cell r="T515"/>
          <cell r="U515"/>
          <cell r="V515"/>
          <cell r="W515" t="str">
            <v>Socio­ economic</v>
          </cell>
          <cell r="X515" t="str">
            <v>{"PGM":[]}</v>
          </cell>
          <cell r="Y515" t="str">
            <v>CONNECTED</v>
          </cell>
          <cell r="Z515" t="str">
            <v>Data Collection (PGM) (2024)</v>
          </cell>
          <cell r="AA515" t="str">
            <v>Socio­ economic (Manual Capture)</v>
          </cell>
        </row>
        <row r="516">
          <cell r="A516" t="str">
            <v>M184Zimbabwe_Zimbabwe</v>
          </cell>
          <cell r="B516" t="str">
            <v>M184</v>
          </cell>
          <cell r="C516" t="str">
            <v>Zimbabwe_Zimbabwe</v>
          </cell>
          <cell r="D516">
            <v>2024</v>
          </cell>
          <cell r="E516" t="str">
            <v>Annual</v>
          </cell>
          <cell r="F516" t="str">
            <v>Within Country Spend - Zimbabwe</v>
          </cell>
          <cell r="G516"/>
          <cell r="H516" t="str">
            <v>CURRENCY</v>
          </cell>
          <cell r="I516" t="str">
            <v>Currency - southAfrican_rand - (ZAR)</v>
          </cell>
          <cell r="J516" t="str">
            <v>Zimbabwe</v>
          </cell>
          <cell r="K516" t="str">
            <v>Zimbabwe</v>
          </cell>
          <cell r="L516" t="str">
            <v>MAARTIN ZIMMERMANN</v>
          </cell>
          <cell r="M516" t="str">
            <v>MAARTIN ZIMMERMANN</v>
          </cell>
          <cell r="N516">
            <v>45675</v>
          </cell>
          <cell r="O516">
            <v>45902</v>
          </cell>
          <cell r="P516" t="str">
            <v>Not started</v>
          </cell>
          <cell r="Q516" t="str">
            <v>{}</v>
          </cell>
          <cell r="R516" t="str">
            <v>Social Performance and CSI</v>
          </cell>
          <cell r="S516"/>
          <cell r="T516"/>
          <cell r="U516"/>
          <cell r="V516"/>
          <cell r="W516" t="str">
            <v>Socio­ economic</v>
          </cell>
          <cell r="X516" t="str">
            <v>{"PGM":[]}</v>
          </cell>
          <cell r="Y516" t="str">
            <v>CONNECTED</v>
          </cell>
          <cell r="Z516" t="str">
            <v>Data Collection (PGM) (2024)</v>
          </cell>
          <cell r="AA516" t="str">
            <v>Socio­ economic (Manual Capture)</v>
          </cell>
        </row>
        <row r="517">
          <cell r="A517" t="str">
            <v>M757South Africa_South Africa</v>
          </cell>
          <cell r="B517" t="str">
            <v>M757</v>
          </cell>
          <cell r="C517" t="str">
            <v>South Africa_South Africa</v>
          </cell>
          <cell r="D517">
            <v>2024</v>
          </cell>
          <cell r="E517" t="str">
            <v>Annual</v>
          </cell>
          <cell r="F517" t="str">
            <v>Within Country Spend - South Africa</v>
          </cell>
          <cell r="G517"/>
          <cell r="H517" t="str">
            <v>CURRENCY</v>
          </cell>
          <cell r="I517" t="str">
            <v>Currency - southAfrican_rand - (ZAR)</v>
          </cell>
          <cell r="J517" t="str">
            <v>South Africa</v>
          </cell>
          <cell r="K517" t="str">
            <v>South Africa</v>
          </cell>
          <cell r="L517" t="str">
            <v>MAARTIN ZIMMERMANN</v>
          </cell>
          <cell r="M517" t="str">
            <v>MAARTIN ZIMMERMANN</v>
          </cell>
          <cell r="N517">
            <v>45675</v>
          </cell>
          <cell r="O517">
            <v>45902</v>
          </cell>
          <cell r="P517" t="str">
            <v>Not started</v>
          </cell>
          <cell r="Q517" t="str">
            <v>{}</v>
          </cell>
          <cell r="R517" t="str">
            <v>Social Performance and CSI</v>
          </cell>
          <cell r="S517"/>
          <cell r="T517"/>
          <cell r="U517"/>
          <cell r="V517"/>
          <cell r="W517" t="str">
            <v>Socio­ economic</v>
          </cell>
          <cell r="X517" t="str">
            <v>{"PGM":[]}</v>
          </cell>
          <cell r="Y517" t="str">
            <v>CONNECTED</v>
          </cell>
          <cell r="Z517" t="str">
            <v>Data Collection (PGM) (2024)</v>
          </cell>
          <cell r="AA517" t="str">
            <v>Socio­ economic (Manual Capture)</v>
          </cell>
        </row>
        <row r="518">
          <cell r="A518" t="str">
            <v>M186BU_Anglo American Platinum Managed Operations</v>
          </cell>
          <cell r="B518" t="str">
            <v>M186</v>
          </cell>
          <cell r="C518" t="str">
            <v>BU_Anglo American Platinum Managed Operations</v>
          </cell>
          <cell r="D518">
            <v>2024</v>
          </cell>
          <cell r="E518" t="str">
            <v>Annual</v>
          </cell>
          <cell r="F518" t="str">
            <v>Jobs created/sustained through enterprise development initiatives</v>
          </cell>
          <cell r="G518"/>
          <cell r="H518" t="str">
            <v>NUMBER</v>
          </cell>
          <cell r="I518" t="str">
            <v>Number</v>
          </cell>
          <cell r="J518" t="str">
            <v>BU</v>
          </cell>
          <cell r="K518" t="str">
            <v>Anglo American Platinum Managed Operations</v>
          </cell>
          <cell r="L518" t="str">
            <v>CHRISTOFF LOMBARD</v>
          </cell>
          <cell r="M518" t="str">
            <v>CHRISTOFF LOMBARD</v>
          </cell>
          <cell r="N518">
            <v>45675</v>
          </cell>
          <cell r="O518">
            <v>45902</v>
          </cell>
          <cell r="P518" t="str">
            <v>Not started</v>
          </cell>
          <cell r="Q518" t="str">
            <v>{}</v>
          </cell>
          <cell r="R518" t="str">
            <v>Social Performance and CSI</v>
          </cell>
          <cell r="S518"/>
          <cell r="T518"/>
          <cell r="U518"/>
          <cell r="V518"/>
          <cell r="W518" t="str">
            <v>Socio­ economic</v>
          </cell>
          <cell r="X518" t="str">
            <v>{"PGM":[]}</v>
          </cell>
          <cell r="Y518" t="str">
            <v>CONNECTED</v>
          </cell>
          <cell r="Z518" t="str">
            <v>Data Collection (PGM) (2024)</v>
          </cell>
          <cell r="AA518" t="str">
            <v>Socio­ economic (Manual Capture)</v>
          </cell>
        </row>
        <row r="519">
          <cell r="A519" t="str">
            <v>M185BU_Anglo American Platinum Managed Operations</v>
          </cell>
          <cell r="B519" t="str">
            <v>M185</v>
          </cell>
          <cell r="C519" t="str">
            <v>BU_Anglo American Platinum Managed Operations</v>
          </cell>
          <cell r="D519">
            <v>2024</v>
          </cell>
          <cell r="E519" t="str">
            <v>Annual</v>
          </cell>
          <cell r="F519" t="str">
            <v>Total supplier expenditure($ billion)</v>
          </cell>
          <cell r="G519"/>
          <cell r="H519" t="str">
            <v>CURRENCY</v>
          </cell>
          <cell r="I519" t="str">
            <v>Currency - southAfrican_rand - (ZAR)</v>
          </cell>
          <cell r="J519" t="str">
            <v>BU</v>
          </cell>
          <cell r="K519" t="str">
            <v>Anglo American Platinum Managed Operations</v>
          </cell>
          <cell r="L519" t="str">
            <v>MAARTIN ZIMMERMANN</v>
          </cell>
          <cell r="M519" t="str">
            <v>MAARTIN ZIMMERMANN</v>
          </cell>
          <cell r="N519">
            <v>45675</v>
          </cell>
          <cell r="O519">
            <v>45902</v>
          </cell>
          <cell r="P519" t="str">
            <v>Not started</v>
          </cell>
          <cell r="Q519" t="str">
            <v>{}</v>
          </cell>
          <cell r="R519" t="str">
            <v>Social Performance and CSI</v>
          </cell>
          <cell r="S519"/>
          <cell r="T519"/>
          <cell r="U519"/>
          <cell r="V519"/>
          <cell r="W519" t="str">
            <v>Socio­ economic</v>
          </cell>
          <cell r="X519" t="str">
            <v>{"PGM":[]}</v>
          </cell>
          <cell r="Y519" t="str">
            <v>CONNECTED</v>
          </cell>
          <cell r="Z519" t="str">
            <v>Data Collection (PGM) (2024)</v>
          </cell>
          <cell r="AA519" t="str">
            <v>Socio­ economic (Manual Capture)</v>
          </cell>
        </row>
        <row r="520">
          <cell r="A520" t="str">
            <v>M329BU_Anglo American Platinum Managed Operations</v>
          </cell>
          <cell r="B520" t="str">
            <v>M329</v>
          </cell>
          <cell r="C520" t="str">
            <v>BU_Anglo American Platinum Managed Operations</v>
          </cell>
          <cell r="D520">
            <v>2024</v>
          </cell>
          <cell r="E520" t="str">
            <v>Annual</v>
          </cell>
          <cell r="F520" t="str">
            <v>Report wherever material across the supply chain: mechanisms (eg. supplier screening, and audits) to identify and address significant actual and potential negative social impacts, nature of these impacts, and measures to address these.</v>
          </cell>
          <cell r="G520"/>
          <cell r="H520" t="str">
            <v>TEXT</v>
          </cell>
          <cell r="I520"/>
          <cell r="J520" t="str">
            <v>BU</v>
          </cell>
          <cell r="K520" t="str">
            <v>Anglo American Platinum Managed Operations</v>
          </cell>
          <cell r="L520" t="str">
            <v>ASHLIN RAMLOCHAN</v>
          </cell>
          <cell r="M520" t="str">
            <v>ASHLIN RAMLOCHAN</v>
          </cell>
          <cell r="N520">
            <v>45675</v>
          </cell>
          <cell r="O520">
            <v>45902</v>
          </cell>
          <cell r="P520" t="str">
            <v>Not started</v>
          </cell>
          <cell r="Q520" t="str">
            <v>{}</v>
          </cell>
          <cell r="R520" t="str">
            <v>Social Performance and CSI</v>
          </cell>
          <cell r="S520"/>
          <cell r="T520"/>
          <cell r="U520"/>
          <cell r="V520"/>
          <cell r="W520" t="str">
            <v>Supply Chain (social)</v>
          </cell>
          <cell r="X520" t="str">
            <v>{"PGM":[]}</v>
          </cell>
          <cell r="Y520" t="str">
            <v>CONNECTED</v>
          </cell>
          <cell r="Z520" t="str">
            <v>Data Collection (PGM) (2024)</v>
          </cell>
          <cell r="AA520" t="str">
            <v>Supply Chain (social) (Manual Capture)</v>
          </cell>
        </row>
        <row r="521">
          <cell r="A521" t="str">
            <v>M328BU_Anglo American Platinum Managed Operations</v>
          </cell>
          <cell r="B521" t="str">
            <v>M328</v>
          </cell>
          <cell r="C521" t="str">
            <v>BU_Anglo American Platinum Managed Operations</v>
          </cell>
          <cell r="D521">
            <v>2024</v>
          </cell>
          <cell r="E521" t="str">
            <v>Annual</v>
          </cell>
          <cell r="F521" t="str">
            <v>% of products certified by external agencies</v>
          </cell>
          <cell r="G521"/>
          <cell r="H521" t="str">
            <v>PERCENT</v>
          </cell>
          <cell r="I521" t="str">
            <v>Percentage - percentage - (Percentage)</v>
          </cell>
          <cell r="J521" t="str">
            <v>BU</v>
          </cell>
          <cell r="K521" t="str">
            <v>Anglo American Platinum Managed Operations</v>
          </cell>
          <cell r="L521" t="str">
            <v>HANNAH SCHULTZ</v>
          </cell>
          <cell r="M521" t="str">
            <v>HANNAH SCHULTZ</v>
          </cell>
          <cell r="N521">
            <v>45675</v>
          </cell>
          <cell r="O521">
            <v>45902</v>
          </cell>
          <cell r="P521" t="str">
            <v>Not started</v>
          </cell>
          <cell r="Q521" t="str">
            <v>{"gri":["414-2-a_2016.2"]}</v>
          </cell>
          <cell r="R521" t="str">
            <v>Social Performance and CSI</v>
          </cell>
          <cell r="S521"/>
          <cell r="T521"/>
          <cell r="U521"/>
          <cell r="V521"/>
          <cell r="W521" t="str">
            <v>Supply Chain (social)</v>
          </cell>
          <cell r="X521" t="str">
            <v>{"PGM":[]}</v>
          </cell>
          <cell r="Y521" t="str">
            <v>CONNECTED</v>
          </cell>
          <cell r="Z521" t="str">
            <v>Data Collection (PGM) (2024)</v>
          </cell>
          <cell r="AA521" t="str">
            <v>Supply Chain (social) (Manual Capture)</v>
          </cell>
        </row>
        <row r="522">
          <cell r="A522" t="str">
            <v>M191BU_Anglo American Platinum Managed Operations</v>
          </cell>
          <cell r="B522" t="str">
            <v>M191</v>
          </cell>
          <cell r="C522" t="str">
            <v>BU_Anglo American Platinum Managed Operations</v>
          </cell>
          <cell r="D522">
            <v>2024</v>
          </cell>
          <cell r="E522" t="str">
            <v>Annual</v>
          </cell>
          <cell r="F522" t="str">
            <v>Onsite site: Off site jobs supported ratio (excluding induced jobs)</v>
          </cell>
          <cell r="G522"/>
          <cell r="H522" t="str">
            <v>NUMBER</v>
          </cell>
          <cell r="I522" t="str">
            <v>Number</v>
          </cell>
          <cell r="J522" t="str">
            <v>BU</v>
          </cell>
          <cell r="K522" t="str">
            <v>Anglo American Platinum Managed Operations</v>
          </cell>
          <cell r="L522" t="str">
            <v>KEHUMILE MOGWERA</v>
          </cell>
          <cell r="M522" t="str">
            <v>KEHUMILE MOGWERA</v>
          </cell>
          <cell r="N522">
            <v>45675</v>
          </cell>
          <cell r="O522">
            <v>45902</v>
          </cell>
          <cell r="P522" t="str">
            <v>Not started</v>
          </cell>
          <cell r="Q522" t="str">
            <v>{}</v>
          </cell>
          <cell r="R522" t="str">
            <v>Social Performance and CSI</v>
          </cell>
          <cell r="S522"/>
          <cell r="T522"/>
          <cell r="U522"/>
          <cell r="V522"/>
          <cell r="W522" t="str">
            <v>Workforce</v>
          </cell>
          <cell r="X522" t="str">
            <v>{"PGM":[]}</v>
          </cell>
          <cell r="Y522" t="str">
            <v>CONNECTED</v>
          </cell>
          <cell r="Z522" t="str">
            <v>Data Collection (PGM) (2024)</v>
          </cell>
          <cell r="AA522" t="str">
            <v>Workforce (Manual Capture)</v>
          </cell>
        </row>
        <row r="523">
          <cell r="A523" t="str">
            <v>M193BU_Anglo American Platinum Managed Operations</v>
          </cell>
          <cell r="B523" t="str">
            <v>M193</v>
          </cell>
          <cell r="C523" t="str">
            <v>BU_Anglo American Platinum Managed Operations</v>
          </cell>
          <cell r="D523">
            <v>2024</v>
          </cell>
          <cell r="E523" t="str">
            <v>Annual</v>
          </cell>
          <cell r="F523" t="str">
            <v>Contractors (annual average)</v>
          </cell>
          <cell r="G523"/>
          <cell r="H523" t="str">
            <v>NUMBER</v>
          </cell>
          <cell r="I523" t="str">
            <v>Number</v>
          </cell>
          <cell r="J523" t="str">
            <v>BU</v>
          </cell>
          <cell r="K523" t="str">
            <v>Anglo American Platinum Managed Operations</v>
          </cell>
          <cell r="L523" t="str">
            <v>FERHANA ADAM</v>
          </cell>
          <cell r="M523" t="str">
            <v>HENK STEYN</v>
          </cell>
          <cell r="N523">
            <v>45675</v>
          </cell>
          <cell r="O523">
            <v>45902</v>
          </cell>
          <cell r="P523" t="str">
            <v>Not started</v>
          </cell>
          <cell r="Q523" t="str">
            <v>{"gri":["2-8-a-i_2021"]}</v>
          </cell>
          <cell r="R523" t="str">
            <v>Social Performance and CSI</v>
          </cell>
          <cell r="S523"/>
          <cell r="T523"/>
          <cell r="U523"/>
          <cell r="V523"/>
          <cell r="W523" t="str">
            <v>Workforce</v>
          </cell>
          <cell r="X523" t="str">
            <v>{"PGM":[]}</v>
          </cell>
          <cell r="Y523" t="str">
            <v>CONNECTED</v>
          </cell>
          <cell r="Z523" t="str">
            <v>Data Collection (PGM) (2024)</v>
          </cell>
          <cell r="AA523" t="str">
            <v>Workforce (Manual Capture)</v>
          </cell>
        </row>
        <row r="524">
          <cell r="A524" t="str">
            <v>M192BU_Anglo American Platinum Managed Operations</v>
          </cell>
          <cell r="B524" t="str">
            <v>M192</v>
          </cell>
          <cell r="C524" t="str">
            <v>BU_Anglo American Platinum Managed Operations</v>
          </cell>
          <cell r="D524">
            <v>2024</v>
          </cell>
          <cell r="E524" t="str">
            <v>Annual</v>
          </cell>
          <cell r="F524" t="str">
            <v>Number of offsite jobs supported for (cumulative)</v>
          </cell>
          <cell r="G524"/>
          <cell r="H524" t="str">
            <v>NUMBER</v>
          </cell>
          <cell r="I524" t="str">
            <v>Number</v>
          </cell>
          <cell r="J524" t="str">
            <v>BU</v>
          </cell>
          <cell r="K524" t="str">
            <v>Anglo American Platinum Managed Operations</v>
          </cell>
          <cell r="L524" t="str">
            <v>KEHUMILE MOGWERA</v>
          </cell>
          <cell r="M524" t="str">
            <v>KEHUMILE MOGWERA</v>
          </cell>
          <cell r="N524">
            <v>45675</v>
          </cell>
          <cell r="O524">
            <v>45902</v>
          </cell>
          <cell r="P524" t="str">
            <v>Not started</v>
          </cell>
          <cell r="Q524" t="str">
            <v>{}</v>
          </cell>
          <cell r="R524" t="str">
            <v>Social Performance and CSI</v>
          </cell>
          <cell r="S524"/>
          <cell r="T524"/>
          <cell r="U524"/>
          <cell r="V524"/>
          <cell r="W524" t="str">
            <v>Workforce</v>
          </cell>
          <cell r="X524" t="str">
            <v>{"PGM":[]}</v>
          </cell>
          <cell r="Y524" t="str">
            <v>CONNECTED</v>
          </cell>
          <cell r="Z524" t="str">
            <v>Data Collection (PGM) (2024)</v>
          </cell>
          <cell r="AA524" t="str">
            <v>Workforce (Manual Capture)</v>
          </cell>
        </row>
        <row r="525">
          <cell r="A525" t="str">
            <v>M194BU_Anglo American Platinum Managed Operations</v>
          </cell>
          <cell r="B525" t="str">
            <v>M194</v>
          </cell>
          <cell r="C525" t="str">
            <v>BU_Anglo American Platinum Managed Operations</v>
          </cell>
          <cell r="D525">
            <v>2024</v>
          </cell>
          <cell r="E525" t="str">
            <v>Annual</v>
          </cell>
          <cell r="F525" t="str">
            <v>Full-time employees (annual average)</v>
          </cell>
          <cell r="G525"/>
          <cell r="H525" t="str">
            <v>NUMBER</v>
          </cell>
          <cell r="I525" t="str">
            <v>Number</v>
          </cell>
          <cell r="J525" t="str">
            <v>BU</v>
          </cell>
          <cell r="K525" t="str">
            <v>Anglo American Platinum Managed Operations</v>
          </cell>
          <cell r="L525" t="str">
            <v>KEHUMILE MOGWERA</v>
          </cell>
          <cell r="M525" t="str">
            <v>KEHUMILE MOGWERA</v>
          </cell>
          <cell r="N525">
            <v>45675</v>
          </cell>
          <cell r="O525">
            <v>45902</v>
          </cell>
          <cell r="P525" t="str">
            <v>Not started</v>
          </cell>
          <cell r="Q525" t="str">
            <v>{}</v>
          </cell>
          <cell r="R525" t="str">
            <v>Social Performance and CSI</v>
          </cell>
          <cell r="S525"/>
          <cell r="T525"/>
          <cell r="U525"/>
          <cell r="V525"/>
          <cell r="W525" t="str">
            <v>Workforce</v>
          </cell>
          <cell r="X525" t="str">
            <v>{"PGM":[]}</v>
          </cell>
          <cell r="Y525" t="str">
            <v>CONNECTED</v>
          </cell>
          <cell r="Z525" t="str">
            <v>Data Collection (PGM) (2024)</v>
          </cell>
          <cell r="AA525" t="str">
            <v>Workforce (Manual Capture)</v>
          </cell>
        </row>
        <row r="526">
          <cell r="A526" t="str">
            <v>M498BU_Anglo American Platinum Managed Operations</v>
          </cell>
          <cell r="B526" t="str">
            <v>M498</v>
          </cell>
          <cell r="C526" t="str">
            <v>BU_Anglo American Platinum Managed Operations</v>
          </cell>
          <cell r="D526">
            <v>2024</v>
          </cell>
          <cell r="E526" t="str">
            <v>Annual</v>
          </cell>
          <cell r="F526" t="str">
            <v>Corporate income tax: China</v>
          </cell>
          <cell r="G526"/>
          <cell r="H526" t="str">
            <v>CURRENCY</v>
          </cell>
          <cell r="I526" t="str">
            <v>Currency - southAfrican_rand - (ZAR)</v>
          </cell>
          <cell r="J526" t="str">
            <v>BU</v>
          </cell>
          <cell r="K526" t="str">
            <v>Anglo American Platinum Managed Operations</v>
          </cell>
          <cell r="L526" t="str">
            <v>AMANDA MANI</v>
          </cell>
          <cell r="M526" t="str">
            <v>CARL NICHOLSON</v>
          </cell>
          <cell r="N526"/>
          <cell r="O526"/>
          <cell r="P526" t="str">
            <v>Not started</v>
          </cell>
          <cell r="Q526" t="str">
            <v>{"gri":["207-4-a_2019.2"]}</v>
          </cell>
          <cell r="R526" t="str">
            <v>Tax</v>
          </cell>
          <cell r="S526"/>
          <cell r="T526"/>
          <cell r="U526"/>
          <cell r="V526"/>
          <cell r="W526" t="str">
            <v>Corporate income tax</v>
          </cell>
          <cell r="X526" t="str">
            <v>{"PGM":[]}</v>
          </cell>
          <cell r="Y526" t="str">
            <v>CONNECTED</v>
          </cell>
          <cell r="Z526" t="str">
            <v>Data Collection (PGM) (2024)</v>
          </cell>
          <cell r="AA526" t="str">
            <v>Corporate income tax (Manual Capture)</v>
          </cell>
        </row>
        <row r="527">
          <cell r="A527" t="str">
            <v>M491BU_Anglo American Platinum Managed Operations</v>
          </cell>
          <cell r="B527" t="str">
            <v>M491</v>
          </cell>
          <cell r="C527" t="str">
            <v>BU_Anglo American Platinum Managed Operations</v>
          </cell>
          <cell r="D527">
            <v>2024</v>
          </cell>
          <cell r="E527" t="str">
            <v>Annual</v>
          </cell>
          <cell r="F527" t="str">
            <v>Corporate income tax: Platinum Total</v>
          </cell>
          <cell r="G527"/>
          <cell r="H527" t="str">
            <v>CURRENCY</v>
          </cell>
          <cell r="I527" t="str">
            <v>Currency - southAfrican_rand - (ZAR)</v>
          </cell>
          <cell r="J527" t="str">
            <v>BU</v>
          </cell>
          <cell r="K527" t="str">
            <v>Anglo American Platinum Managed Operations</v>
          </cell>
          <cell r="L527" t="str">
            <v>AMANDA MANI</v>
          </cell>
          <cell r="M527" t="str">
            <v>CARL NICHOLSON</v>
          </cell>
          <cell r="N527"/>
          <cell r="O527"/>
          <cell r="P527" t="str">
            <v>Not started</v>
          </cell>
          <cell r="Q527" t="str">
            <v>{"gri":["207-4-a_2019.2"]}</v>
          </cell>
          <cell r="R527" t="str">
            <v>Tax</v>
          </cell>
          <cell r="S527"/>
          <cell r="T527"/>
          <cell r="U527"/>
          <cell r="V527"/>
          <cell r="W527" t="str">
            <v>Corporate income tax</v>
          </cell>
          <cell r="X527" t="str">
            <v>{"PGM":[]}</v>
          </cell>
          <cell r="Y527" t="str">
            <v>CONNECTED</v>
          </cell>
          <cell r="Z527" t="str">
            <v>Data Collection (PGM) (2024)</v>
          </cell>
          <cell r="AA527" t="str">
            <v>Corporate income tax (Manual Capture)</v>
          </cell>
        </row>
        <row r="528">
          <cell r="A528" t="str">
            <v>M496BU_Anglo American Platinum Managed Operations</v>
          </cell>
          <cell r="B528" t="str">
            <v>M496</v>
          </cell>
          <cell r="C528" t="str">
            <v>BU_Anglo American Platinum Managed Operations</v>
          </cell>
          <cell r="D528">
            <v>2024</v>
          </cell>
          <cell r="E528" t="str">
            <v>Annual</v>
          </cell>
          <cell r="F528" t="str">
            <v>Corporate income tax: Japan</v>
          </cell>
          <cell r="G528"/>
          <cell r="H528" t="str">
            <v>CURRENCY</v>
          </cell>
          <cell r="I528" t="str">
            <v>Currency - southAfrican_rand - (ZAR)</v>
          </cell>
          <cell r="J528" t="str">
            <v>BU</v>
          </cell>
          <cell r="K528" t="str">
            <v>Anglo American Platinum Managed Operations</v>
          </cell>
          <cell r="L528" t="str">
            <v>AMANDA MANI</v>
          </cell>
          <cell r="M528" t="str">
            <v>CARL NICHOLSON</v>
          </cell>
          <cell r="N528"/>
          <cell r="O528"/>
          <cell r="P528" t="str">
            <v>Not started</v>
          </cell>
          <cell r="Q528" t="str">
            <v>{"gri":["207-4-a_2019.2"]}</v>
          </cell>
          <cell r="R528" t="str">
            <v>Tax</v>
          </cell>
          <cell r="S528"/>
          <cell r="T528"/>
          <cell r="U528"/>
          <cell r="V528"/>
          <cell r="W528" t="str">
            <v>Corporate income tax</v>
          </cell>
          <cell r="X528" t="str">
            <v>{"PGM":[]}</v>
          </cell>
          <cell r="Y528" t="str">
            <v>CONNECTED</v>
          </cell>
          <cell r="Z528" t="str">
            <v>Data Collection (PGM) (2024)</v>
          </cell>
          <cell r="AA528" t="str">
            <v>Corporate income tax (Manual Capture)</v>
          </cell>
        </row>
        <row r="529">
          <cell r="A529" t="str">
            <v>M492BU_Anglo American Platinum Managed Operations</v>
          </cell>
          <cell r="B529" t="str">
            <v>M492</v>
          </cell>
          <cell r="C529" t="str">
            <v>BU_Anglo American Platinum Managed Operations</v>
          </cell>
          <cell r="D529">
            <v>2024</v>
          </cell>
          <cell r="E529" t="str">
            <v>Annual</v>
          </cell>
          <cell r="F529" t="str">
            <v>Corporate income tax: United Kingdom</v>
          </cell>
          <cell r="G529"/>
          <cell r="H529" t="str">
            <v>CURRENCY</v>
          </cell>
          <cell r="I529" t="str">
            <v>Currency - southAfrican_rand - (ZAR)</v>
          </cell>
          <cell r="J529" t="str">
            <v>BU</v>
          </cell>
          <cell r="K529" t="str">
            <v>Anglo American Platinum Managed Operations</v>
          </cell>
          <cell r="L529" t="str">
            <v>AMANDA MANI</v>
          </cell>
          <cell r="M529" t="str">
            <v>CARL NICHOLSON</v>
          </cell>
          <cell r="N529"/>
          <cell r="O529"/>
          <cell r="P529" t="str">
            <v>Not started</v>
          </cell>
          <cell r="Q529" t="str">
            <v>{"gri":["207-4-a_2019.2"]}</v>
          </cell>
          <cell r="R529" t="str">
            <v>Tax</v>
          </cell>
          <cell r="S529"/>
          <cell r="T529"/>
          <cell r="U529"/>
          <cell r="V529"/>
          <cell r="W529" t="str">
            <v>Corporate income tax</v>
          </cell>
          <cell r="X529" t="str">
            <v>{"PGM":[]}</v>
          </cell>
          <cell r="Y529" t="str">
            <v>CONNECTED</v>
          </cell>
          <cell r="Z529" t="str">
            <v>Data Collection (PGM) (2024)</v>
          </cell>
          <cell r="AA529" t="str">
            <v>Corporate income tax (Manual Capture)</v>
          </cell>
        </row>
        <row r="530">
          <cell r="A530" t="str">
            <v>M499BU_Anglo American Platinum Managed Operations</v>
          </cell>
          <cell r="B530" t="str">
            <v>M499</v>
          </cell>
          <cell r="C530" t="str">
            <v>BU_Anglo American Platinum Managed Operations</v>
          </cell>
          <cell r="D530">
            <v>2024</v>
          </cell>
          <cell r="E530" t="str">
            <v>Annual</v>
          </cell>
          <cell r="F530" t="str">
            <v>Corporate income tax: Zimbabwe</v>
          </cell>
          <cell r="G530"/>
          <cell r="H530" t="str">
            <v>CURRENCY</v>
          </cell>
          <cell r="I530" t="str">
            <v>Currency - southAfrican_rand - (ZAR)</v>
          </cell>
          <cell r="J530" t="str">
            <v>BU</v>
          </cell>
          <cell r="K530" t="str">
            <v>Anglo American Platinum Managed Operations</v>
          </cell>
          <cell r="L530" t="str">
            <v>AMANDA MANI</v>
          </cell>
          <cell r="M530" t="str">
            <v>CARL NICHOLSON</v>
          </cell>
          <cell r="N530"/>
          <cell r="O530"/>
          <cell r="P530" t="str">
            <v>Not started</v>
          </cell>
          <cell r="Q530" t="str">
            <v>{"gri":["207-4-a_2019.2"]}</v>
          </cell>
          <cell r="R530" t="str">
            <v>Tax</v>
          </cell>
          <cell r="S530"/>
          <cell r="T530"/>
          <cell r="U530"/>
          <cell r="V530"/>
          <cell r="W530" t="str">
            <v>Corporate income tax</v>
          </cell>
          <cell r="X530" t="str">
            <v>{"PGM":[]}</v>
          </cell>
          <cell r="Y530" t="str">
            <v>CONNECTED</v>
          </cell>
          <cell r="Z530" t="str">
            <v>Data Collection (PGM) (2024)</v>
          </cell>
          <cell r="AA530" t="str">
            <v>Corporate income tax (Manual Capture)</v>
          </cell>
        </row>
        <row r="531">
          <cell r="A531" t="str">
            <v>M497BU_Anglo American Platinum Managed Operations</v>
          </cell>
          <cell r="B531" t="str">
            <v>M497</v>
          </cell>
          <cell r="C531" t="str">
            <v>BU_Anglo American Platinum Managed Operations</v>
          </cell>
          <cell r="D531">
            <v>2024</v>
          </cell>
          <cell r="E531" t="str">
            <v>Annual</v>
          </cell>
          <cell r="F531" t="str">
            <v>Corporate income tax: India</v>
          </cell>
          <cell r="G531"/>
          <cell r="H531" t="str">
            <v>CURRENCY</v>
          </cell>
          <cell r="I531" t="str">
            <v>Currency - southAfrican_rand - (ZAR)</v>
          </cell>
          <cell r="J531" t="str">
            <v>BU</v>
          </cell>
          <cell r="K531" t="str">
            <v>Anglo American Platinum Managed Operations</v>
          </cell>
          <cell r="L531" t="str">
            <v>AMANDA MANI</v>
          </cell>
          <cell r="M531" t="str">
            <v>CARL NICHOLSON</v>
          </cell>
          <cell r="N531"/>
          <cell r="O531"/>
          <cell r="P531" t="str">
            <v>Not started</v>
          </cell>
          <cell r="Q531" t="str">
            <v>{"gri":["207-4-a_2019.2"]}</v>
          </cell>
          <cell r="R531" t="str">
            <v>Tax</v>
          </cell>
          <cell r="S531"/>
          <cell r="T531"/>
          <cell r="U531"/>
          <cell r="V531"/>
          <cell r="W531" t="str">
            <v>Corporate income tax</v>
          </cell>
          <cell r="X531" t="str">
            <v>{"PGM":[]}</v>
          </cell>
          <cell r="Y531" t="str">
            <v>CONNECTED</v>
          </cell>
          <cell r="Z531" t="str">
            <v>Data Collection (PGM) (2024)</v>
          </cell>
          <cell r="AA531" t="str">
            <v>Corporate income tax (Manual Capture)</v>
          </cell>
        </row>
        <row r="532">
          <cell r="A532" t="str">
            <v>M493BU_Anglo American Platinum Managed Operations</v>
          </cell>
          <cell r="B532" t="str">
            <v>M493</v>
          </cell>
          <cell r="C532" t="str">
            <v>BU_Anglo American Platinum Managed Operations</v>
          </cell>
          <cell r="D532">
            <v>2024</v>
          </cell>
          <cell r="E532" t="str">
            <v>Annual</v>
          </cell>
          <cell r="F532" t="str">
            <v>Corporate income tax: USA</v>
          </cell>
          <cell r="G532"/>
          <cell r="H532" t="str">
            <v>CURRENCY</v>
          </cell>
          <cell r="I532" t="str">
            <v>Currency - southAfrican_rand - (ZAR)</v>
          </cell>
          <cell r="J532" t="str">
            <v>BU</v>
          </cell>
          <cell r="K532" t="str">
            <v>Anglo American Platinum Managed Operations</v>
          </cell>
          <cell r="L532" t="str">
            <v>AMANDA MANI</v>
          </cell>
          <cell r="M532" t="str">
            <v>CARL NICHOLSON</v>
          </cell>
          <cell r="N532"/>
          <cell r="O532"/>
          <cell r="P532" t="str">
            <v>Not started</v>
          </cell>
          <cell r="Q532" t="str">
            <v>{"gri":["207-4-a_2019.2"]}</v>
          </cell>
          <cell r="R532" t="str">
            <v>Tax</v>
          </cell>
          <cell r="S532"/>
          <cell r="T532"/>
          <cell r="U532"/>
          <cell r="V532"/>
          <cell r="W532" t="str">
            <v>Corporate income tax</v>
          </cell>
          <cell r="X532" t="str">
            <v>{"PGM":[]}</v>
          </cell>
          <cell r="Y532" t="str">
            <v>CONNECTED</v>
          </cell>
          <cell r="Z532" t="str">
            <v>Data Collection (PGM) (2024)</v>
          </cell>
          <cell r="AA532" t="str">
            <v>Corporate income tax (Manual Capture)</v>
          </cell>
        </row>
        <row r="533">
          <cell r="A533" t="str">
            <v>M500BU_Anglo American Platinum Managed Operations</v>
          </cell>
          <cell r="B533" t="str">
            <v>M500</v>
          </cell>
          <cell r="C533" t="str">
            <v>BU_Anglo American Platinum Managed Operations</v>
          </cell>
          <cell r="D533">
            <v>2024</v>
          </cell>
          <cell r="E533" t="str">
            <v>Annual</v>
          </cell>
          <cell r="F533" t="str">
            <v>Corporate income tax: South Africa</v>
          </cell>
          <cell r="G533"/>
          <cell r="H533" t="str">
            <v>CURRENCY</v>
          </cell>
          <cell r="I533" t="str">
            <v>Currency - southAfrican_rand - (ZAR)</v>
          </cell>
          <cell r="J533" t="str">
            <v>BU</v>
          </cell>
          <cell r="K533" t="str">
            <v>Anglo American Platinum Managed Operations</v>
          </cell>
          <cell r="L533" t="str">
            <v>AMANDA MANI</v>
          </cell>
          <cell r="M533" t="str">
            <v>CARL NICHOLSON</v>
          </cell>
          <cell r="N533"/>
          <cell r="O533"/>
          <cell r="P533" t="str">
            <v>Not started</v>
          </cell>
          <cell r="Q533" t="str">
            <v>{"gri":["207-4-a_2019.2"]}</v>
          </cell>
          <cell r="R533" t="str">
            <v>Tax</v>
          </cell>
          <cell r="S533"/>
          <cell r="T533"/>
          <cell r="U533"/>
          <cell r="V533"/>
          <cell r="W533" t="str">
            <v>Corporate income tax</v>
          </cell>
          <cell r="X533" t="str">
            <v>{"PGM":[]}</v>
          </cell>
          <cell r="Y533" t="str">
            <v>CONNECTED</v>
          </cell>
          <cell r="Z533" t="str">
            <v>Data Collection (PGM) (2024)</v>
          </cell>
          <cell r="AA533" t="str">
            <v>Corporate income tax (Manual Capture)</v>
          </cell>
        </row>
        <row r="534">
          <cell r="A534" t="str">
            <v>M494BU_Anglo American Platinum Managed Operations</v>
          </cell>
          <cell r="B534" t="str">
            <v>M494</v>
          </cell>
          <cell r="C534" t="str">
            <v>BU_Anglo American Platinum Managed Operations</v>
          </cell>
          <cell r="D534">
            <v>2024</v>
          </cell>
          <cell r="E534" t="str">
            <v>Annual</v>
          </cell>
          <cell r="F534" t="str">
            <v>Corporate income tax: Switzerland</v>
          </cell>
          <cell r="G534"/>
          <cell r="H534" t="str">
            <v>CURRENCY</v>
          </cell>
          <cell r="I534" t="str">
            <v>Currency - southAfrican_rand - (ZAR)</v>
          </cell>
          <cell r="J534" t="str">
            <v>BU</v>
          </cell>
          <cell r="K534" t="str">
            <v>Anglo American Platinum Managed Operations</v>
          </cell>
          <cell r="L534" t="str">
            <v>AMANDA MANI</v>
          </cell>
          <cell r="M534" t="str">
            <v>CARL NICHOLSON</v>
          </cell>
          <cell r="N534"/>
          <cell r="O534"/>
          <cell r="P534" t="str">
            <v>Not started</v>
          </cell>
          <cell r="Q534" t="str">
            <v>{"gri":["207-4-a_2019.2"]}</v>
          </cell>
          <cell r="R534" t="str">
            <v>Tax</v>
          </cell>
          <cell r="S534"/>
          <cell r="T534"/>
          <cell r="U534"/>
          <cell r="V534"/>
          <cell r="W534" t="str">
            <v>Corporate income tax</v>
          </cell>
          <cell r="X534" t="str">
            <v>{"PGM":[]}</v>
          </cell>
          <cell r="Y534" t="str">
            <v>CONNECTED</v>
          </cell>
          <cell r="Z534" t="str">
            <v>Data Collection (PGM) (2024)</v>
          </cell>
          <cell r="AA534" t="str">
            <v>Corporate income tax (Manual Capture)</v>
          </cell>
        </row>
        <row r="535">
          <cell r="A535" t="str">
            <v>M495BU_Anglo American Platinum Managed Operations</v>
          </cell>
          <cell r="B535" t="str">
            <v>M495</v>
          </cell>
          <cell r="C535" t="str">
            <v>BU_Anglo American Platinum Managed Operations</v>
          </cell>
          <cell r="D535">
            <v>2024</v>
          </cell>
          <cell r="E535" t="str">
            <v>Annual</v>
          </cell>
          <cell r="F535" t="str">
            <v>Corporate income tax: Singapore</v>
          </cell>
          <cell r="G535"/>
          <cell r="H535" t="str">
            <v>CURRENCY</v>
          </cell>
          <cell r="I535" t="str">
            <v>Currency - southAfrican_rand - (ZAR)</v>
          </cell>
          <cell r="J535" t="str">
            <v>BU</v>
          </cell>
          <cell r="K535" t="str">
            <v>Anglo American Platinum Managed Operations</v>
          </cell>
          <cell r="L535" t="str">
            <v>AMANDA MANI</v>
          </cell>
          <cell r="M535" t="str">
            <v>CARL NICHOLSON</v>
          </cell>
          <cell r="N535"/>
          <cell r="O535"/>
          <cell r="P535" t="str">
            <v>Not started</v>
          </cell>
          <cell r="Q535" t="str">
            <v>{"gri":["207-4-a_2019.2"]}</v>
          </cell>
          <cell r="R535" t="str">
            <v>Tax</v>
          </cell>
          <cell r="S535"/>
          <cell r="T535"/>
          <cell r="U535"/>
          <cell r="V535"/>
          <cell r="W535" t="str">
            <v>Corporate income tax</v>
          </cell>
          <cell r="X535" t="str">
            <v>{"PGM":[]}</v>
          </cell>
          <cell r="Y535" t="str">
            <v>CONNECTED</v>
          </cell>
          <cell r="Z535" t="str">
            <v>Data Collection (PGM) (2024)</v>
          </cell>
          <cell r="AA535" t="str">
            <v>Corporate income tax (Manual Capture)</v>
          </cell>
        </row>
        <row r="536">
          <cell r="A536" t="str">
            <v>M525BU_Anglo American Platinum Managed Operations</v>
          </cell>
          <cell r="B536" t="str">
            <v>M525</v>
          </cell>
          <cell r="C536" t="str">
            <v>BU_Anglo American Platinum Managed Operations</v>
          </cell>
          <cell r="D536">
            <v>2024</v>
          </cell>
          <cell r="E536" t="str">
            <v>Annual</v>
          </cell>
          <cell r="F536" t="str">
            <v>Employer-paid payroll taxes: Zimbabwe</v>
          </cell>
          <cell r="G536"/>
          <cell r="H536" t="str">
            <v>CURRENCY</v>
          </cell>
          <cell r="I536" t="str">
            <v>Currency - southAfrican_rand - (ZAR)</v>
          </cell>
          <cell r="J536" t="str">
            <v>BU</v>
          </cell>
          <cell r="K536" t="str">
            <v>Anglo American Platinum Managed Operations</v>
          </cell>
          <cell r="L536" t="str">
            <v>AMANDA MANI</v>
          </cell>
          <cell r="M536" t="str">
            <v>CARL NICHOLSON</v>
          </cell>
          <cell r="N536"/>
          <cell r="O536"/>
          <cell r="P536" t="str">
            <v>Not started</v>
          </cell>
          <cell r="Q536" t="str">
            <v>{"gri":["207-4-a_2019.2"]}</v>
          </cell>
          <cell r="R536" t="str">
            <v>Tax</v>
          </cell>
          <cell r="S536"/>
          <cell r="T536"/>
          <cell r="U536"/>
          <cell r="V536"/>
          <cell r="W536" t="str">
            <v>Employer-paid payroll taxes</v>
          </cell>
          <cell r="X536" t="str">
            <v>{"PGM":[]}</v>
          </cell>
          <cell r="Y536" t="str">
            <v>CONNECTED</v>
          </cell>
          <cell r="Z536" t="str">
            <v>Data Collection (PGM) (2024)</v>
          </cell>
          <cell r="AA536" t="str">
            <v>Employer-paid payroll taxes (Manual Capture)</v>
          </cell>
        </row>
        <row r="537">
          <cell r="A537" t="str">
            <v>M524BU_Anglo American Platinum Managed Operations</v>
          </cell>
          <cell r="B537" t="str">
            <v>M524</v>
          </cell>
          <cell r="C537" t="str">
            <v>BU_Anglo American Platinum Managed Operations</v>
          </cell>
          <cell r="D537">
            <v>2024</v>
          </cell>
          <cell r="E537" t="str">
            <v>Annual</v>
          </cell>
          <cell r="F537" t="str">
            <v>Employer-paid payroll taxes: Anglo Total</v>
          </cell>
          <cell r="G537"/>
          <cell r="H537" t="str">
            <v>CURRENCY</v>
          </cell>
          <cell r="I537" t="str">
            <v>Currency - southAfrican_rand - (ZAR)</v>
          </cell>
          <cell r="J537" t="str">
            <v>BU</v>
          </cell>
          <cell r="K537" t="str">
            <v>Anglo American Platinum Managed Operations</v>
          </cell>
          <cell r="L537" t="str">
            <v>AMANDA MANI</v>
          </cell>
          <cell r="M537" t="str">
            <v>CARL NICHOLSON</v>
          </cell>
          <cell r="N537"/>
          <cell r="O537"/>
          <cell r="P537" t="str">
            <v>Not started</v>
          </cell>
          <cell r="Q537" t="str">
            <v>{"gri":["207-4-a_2019.2"]}</v>
          </cell>
          <cell r="R537" t="str">
            <v>Tax</v>
          </cell>
          <cell r="S537"/>
          <cell r="T537"/>
          <cell r="U537"/>
          <cell r="V537"/>
          <cell r="W537" t="str">
            <v>Employer-paid payroll taxes</v>
          </cell>
          <cell r="X537" t="str">
            <v>{"PGM":[]}</v>
          </cell>
          <cell r="Y537" t="str">
            <v>CONNECTED</v>
          </cell>
          <cell r="Z537" t="str">
            <v>Data Collection (PGM) (2024)</v>
          </cell>
          <cell r="AA537" t="str">
            <v>Employer-paid payroll taxes (Manual Capture)</v>
          </cell>
        </row>
        <row r="538">
          <cell r="A538" t="str">
            <v>M526BU_Anglo American Platinum Managed Operations</v>
          </cell>
          <cell r="B538" t="str">
            <v>M526</v>
          </cell>
          <cell r="C538" t="str">
            <v>BU_Anglo American Platinum Managed Operations</v>
          </cell>
          <cell r="D538">
            <v>2024</v>
          </cell>
          <cell r="E538" t="str">
            <v>Annual</v>
          </cell>
          <cell r="F538" t="str">
            <v>Employer-paid payroll taxes: South Africa</v>
          </cell>
          <cell r="G538"/>
          <cell r="H538" t="str">
            <v>CURRENCY</v>
          </cell>
          <cell r="I538" t="str">
            <v>Currency - southAfrican_rand - (ZAR)</v>
          </cell>
          <cell r="J538" t="str">
            <v>BU</v>
          </cell>
          <cell r="K538" t="str">
            <v>Anglo American Platinum Managed Operations</v>
          </cell>
          <cell r="L538" t="str">
            <v>AMANDA MANI</v>
          </cell>
          <cell r="M538" t="str">
            <v>CARL NICHOLSON</v>
          </cell>
          <cell r="N538"/>
          <cell r="O538"/>
          <cell r="P538" t="str">
            <v>Not started</v>
          </cell>
          <cell r="Q538" t="str">
            <v>{"gri":["207-4-a_2019.2"]}</v>
          </cell>
          <cell r="R538" t="str">
            <v>Tax</v>
          </cell>
          <cell r="S538"/>
          <cell r="T538"/>
          <cell r="U538"/>
          <cell r="V538"/>
          <cell r="W538" t="str">
            <v>Employer-paid payroll taxes</v>
          </cell>
          <cell r="X538" t="str">
            <v>{"PGM":[]}</v>
          </cell>
          <cell r="Y538" t="str">
            <v>CONNECTED</v>
          </cell>
          <cell r="Z538" t="str">
            <v>Data Collection (PGM) (2024)</v>
          </cell>
          <cell r="AA538" t="str">
            <v>Employer-paid payroll taxes (Manual Capture)</v>
          </cell>
        </row>
        <row r="539">
          <cell r="A539" t="str">
            <v>M523BU_Anglo American Platinum Managed Operations</v>
          </cell>
          <cell r="B539" t="str">
            <v>M523</v>
          </cell>
          <cell r="C539" t="str">
            <v>BU_Anglo American Platinum Managed Operations</v>
          </cell>
          <cell r="D539">
            <v>2024</v>
          </cell>
          <cell r="E539" t="str">
            <v>Annual</v>
          </cell>
          <cell r="F539" t="str">
            <v>Non-creditable VAT: South Africa</v>
          </cell>
          <cell r="G539"/>
          <cell r="H539" t="str">
            <v>CURRENCY</v>
          </cell>
          <cell r="I539" t="str">
            <v>Currency - southAfrican_rand - (ZAR)</v>
          </cell>
          <cell r="J539" t="str">
            <v>BU</v>
          </cell>
          <cell r="K539" t="str">
            <v>Anglo American Platinum Managed Operations</v>
          </cell>
          <cell r="L539" t="str">
            <v>AMANDA MANI</v>
          </cell>
          <cell r="M539" t="str">
            <v>CARL NICHOLSON</v>
          </cell>
          <cell r="N539"/>
          <cell r="O539"/>
          <cell r="P539" t="str">
            <v>Not started</v>
          </cell>
          <cell r="Q539" t="str">
            <v>{"gri":["207-4-a_2019.2"]}</v>
          </cell>
          <cell r="R539" t="str">
            <v>Tax</v>
          </cell>
          <cell r="S539"/>
          <cell r="T539"/>
          <cell r="U539"/>
          <cell r="V539"/>
          <cell r="W539" t="str">
            <v>Non-creditable VAT</v>
          </cell>
          <cell r="X539" t="str">
            <v>{"PGM":[]}</v>
          </cell>
          <cell r="Y539" t="str">
            <v>CONNECTED</v>
          </cell>
          <cell r="Z539" t="str">
            <v>Data Collection (PGM) (2024)</v>
          </cell>
          <cell r="AA539" t="str">
            <v>Non-creditable VAT (Manual Capture)</v>
          </cell>
        </row>
        <row r="540">
          <cell r="A540" t="str">
            <v>M522BU_Anglo American Platinum Managed Operations</v>
          </cell>
          <cell r="B540" t="str">
            <v>M522</v>
          </cell>
          <cell r="C540" t="str">
            <v>BU_Anglo American Platinum Managed Operations</v>
          </cell>
          <cell r="D540">
            <v>2024</v>
          </cell>
          <cell r="E540" t="str">
            <v>Annual</v>
          </cell>
          <cell r="F540" t="str">
            <v>Non-creditable VAT: Zimbabwe</v>
          </cell>
          <cell r="G540"/>
          <cell r="H540" t="str">
            <v>CURRENCY</v>
          </cell>
          <cell r="I540" t="str">
            <v>Currency - southAfrican_rand - (ZAR)</v>
          </cell>
          <cell r="J540" t="str">
            <v>BU</v>
          </cell>
          <cell r="K540" t="str">
            <v>Anglo American Platinum Managed Operations</v>
          </cell>
          <cell r="L540" t="str">
            <v>AMANDA MANI</v>
          </cell>
          <cell r="M540" t="str">
            <v>CARL NICHOLSON</v>
          </cell>
          <cell r="N540"/>
          <cell r="O540"/>
          <cell r="P540" t="str">
            <v>Not started</v>
          </cell>
          <cell r="Q540" t="str">
            <v>{"gri":["207-4-a_2019.2"]}</v>
          </cell>
          <cell r="R540" t="str">
            <v>Tax</v>
          </cell>
          <cell r="S540"/>
          <cell r="T540"/>
          <cell r="U540"/>
          <cell r="V540"/>
          <cell r="W540" t="str">
            <v>Non-creditable VAT</v>
          </cell>
          <cell r="X540" t="str">
            <v>{"PGM":[]}</v>
          </cell>
          <cell r="Y540" t="str">
            <v>CONNECTED</v>
          </cell>
          <cell r="Z540" t="str">
            <v>Data Collection (PGM) (2024)</v>
          </cell>
          <cell r="AA540" t="str">
            <v>Non-creditable VAT (Manual Capture)</v>
          </cell>
        </row>
        <row r="541">
          <cell r="A541" t="str">
            <v>M521BU_Anglo American Platinum Managed Operations</v>
          </cell>
          <cell r="B541" t="str">
            <v>M521</v>
          </cell>
          <cell r="C541" t="str">
            <v>BU_Anglo American Platinum Managed Operations</v>
          </cell>
          <cell r="D541">
            <v>2024</v>
          </cell>
          <cell r="E541" t="str">
            <v>Annual</v>
          </cell>
          <cell r="F541" t="str">
            <v>Non-creditable VAT: Anglo Total</v>
          </cell>
          <cell r="G541"/>
          <cell r="H541" t="str">
            <v>CURRENCY</v>
          </cell>
          <cell r="I541" t="str">
            <v>Currency - southAfrican_rand - (ZAR)</v>
          </cell>
          <cell r="J541" t="str">
            <v>BU</v>
          </cell>
          <cell r="K541" t="str">
            <v>Anglo American Platinum Managed Operations</v>
          </cell>
          <cell r="L541" t="str">
            <v>AMANDA MANI</v>
          </cell>
          <cell r="M541" t="str">
            <v>CARL NICHOLSON</v>
          </cell>
          <cell r="N541"/>
          <cell r="O541"/>
          <cell r="P541" t="str">
            <v>Not started</v>
          </cell>
          <cell r="Q541" t="str">
            <v>{"gri":["207-4-a_2019.2"]}</v>
          </cell>
          <cell r="R541" t="str">
            <v>Tax</v>
          </cell>
          <cell r="S541"/>
          <cell r="T541"/>
          <cell r="U541"/>
          <cell r="V541"/>
          <cell r="W541" t="str">
            <v>Non-creditable VAT</v>
          </cell>
          <cell r="X541" t="str">
            <v>{"PGM":[]}</v>
          </cell>
          <cell r="Y541" t="str">
            <v>CONNECTED</v>
          </cell>
          <cell r="Z541" t="str">
            <v>Data Collection (PGM) (2024)</v>
          </cell>
          <cell r="AA541" t="str">
            <v>Non-creditable VAT (Manual Capture)</v>
          </cell>
        </row>
        <row r="542">
          <cell r="A542" t="str">
            <v>M530BU_Anglo American Platinum Managed Operations</v>
          </cell>
          <cell r="B542" t="str">
            <v>M530</v>
          </cell>
          <cell r="C542" t="str">
            <v>BU_Anglo American Platinum Managed Operations</v>
          </cell>
          <cell r="D542">
            <v>2024</v>
          </cell>
          <cell r="E542" t="str">
            <v>Annual</v>
          </cell>
          <cell r="F542" t="str">
            <v>Developing nations tax</v>
          </cell>
          <cell r="G542"/>
          <cell r="H542" t="str">
            <v>CURRENCY</v>
          </cell>
          <cell r="I542" t="str">
            <v>Currency - southAfrican_rand - (ZAR)</v>
          </cell>
          <cell r="J542" t="str">
            <v>BU</v>
          </cell>
          <cell r="K542" t="str">
            <v>Anglo American Platinum Managed Operations</v>
          </cell>
          <cell r="L542" t="str">
            <v>AMANDA MANI</v>
          </cell>
          <cell r="M542" t="str">
            <v>CARL NICHOLSON</v>
          </cell>
          <cell r="N542">
            <v>45675</v>
          </cell>
          <cell r="O542">
            <v>45902</v>
          </cell>
          <cell r="P542" t="str">
            <v>Not started</v>
          </cell>
          <cell r="Q542" t="str">
            <v>{"gri":["207-4-a_2019.2"]}</v>
          </cell>
          <cell r="R542" t="str">
            <v>Tax</v>
          </cell>
          <cell r="S542"/>
          <cell r="T542"/>
          <cell r="U542"/>
          <cell r="V542"/>
          <cell r="W542" t="str">
            <v>Other</v>
          </cell>
          <cell r="X542" t="str">
            <v>{"PGM":[]}</v>
          </cell>
          <cell r="Y542" t="str">
            <v>CONNECTED</v>
          </cell>
          <cell r="Z542" t="str">
            <v>Data Collection (PGM) (2024)</v>
          </cell>
          <cell r="AA542" t="str">
            <v>Other (Manual Capture)</v>
          </cell>
        </row>
        <row r="543">
          <cell r="A543" t="str">
            <v>M527BU_Anglo American Platinum Managed Operations</v>
          </cell>
          <cell r="B543" t="str">
            <v>M527</v>
          </cell>
          <cell r="C543" t="str">
            <v>BU_Anglo American Platinum Managed Operations</v>
          </cell>
          <cell r="D543">
            <v>2024</v>
          </cell>
          <cell r="E543" t="str">
            <v>Annual</v>
          </cell>
          <cell r="F543" t="str">
            <v>Extent of exposure to countries and jurisdictions recognised for their corporate tax rate, tax transparency and tax haven status; estimated tax gap (gap between estimated effective tax rate and estimated statutory tax rate).</v>
          </cell>
          <cell r="G543"/>
          <cell r="H543" t="str">
            <v>TEXT</v>
          </cell>
          <cell r="I543"/>
          <cell r="J543" t="str">
            <v>BU</v>
          </cell>
          <cell r="K543" t="str">
            <v>Anglo American Platinum Managed Operations</v>
          </cell>
          <cell r="L543" t="str">
            <v>ESGINTEGRATION</v>
          </cell>
          <cell r="M543" t="str">
            <v>ESGINTEGRATION</v>
          </cell>
          <cell r="N543">
            <v>45675</v>
          </cell>
          <cell r="O543">
            <v>45902</v>
          </cell>
          <cell r="P543" t="str">
            <v>Not started</v>
          </cell>
          <cell r="Q543" t="str">
            <v>{"gri":["207-4-a_2019.2"]}</v>
          </cell>
          <cell r="R543" t="str">
            <v>Tax</v>
          </cell>
          <cell r="S543"/>
          <cell r="T543"/>
          <cell r="U543"/>
          <cell r="V543"/>
          <cell r="W543" t="str">
            <v>Other</v>
          </cell>
          <cell r="X543" t="str">
            <v>{"PGM":[]}</v>
          </cell>
          <cell r="Y543" t="str">
            <v>MANUAL</v>
          </cell>
          <cell r="Z543"/>
          <cell r="AA543"/>
        </row>
        <row r="544">
          <cell r="A544" t="str">
            <v>M528BU_Anglo American Platinum Managed Operations</v>
          </cell>
          <cell r="B544" t="str">
            <v>M528</v>
          </cell>
          <cell r="C544" t="str">
            <v>BU_Anglo American Platinum Managed Operations</v>
          </cell>
          <cell r="D544">
            <v>2024</v>
          </cell>
          <cell r="E544" t="str">
            <v>Annual</v>
          </cell>
          <cell r="F544" t="str">
            <v>Total other payments borne</v>
          </cell>
          <cell r="G544"/>
          <cell r="H544" t="str">
            <v>CURRENCY</v>
          </cell>
          <cell r="I544" t="str">
            <v>Currency - southAfrican_rand - (ZAR)</v>
          </cell>
          <cell r="J544" t="str">
            <v>BU</v>
          </cell>
          <cell r="K544" t="str">
            <v>Anglo American Platinum Managed Operations</v>
          </cell>
          <cell r="L544" t="str">
            <v>AMANDA MANI</v>
          </cell>
          <cell r="M544" t="str">
            <v>CARL NICHOLSON</v>
          </cell>
          <cell r="N544">
            <v>45675</v>
          </cell>
          <cell r="O544">
            <v>45902</v>
          </cell>
          <cell r="P544" t="str">
            <v>Not started</v>
          </cell>
          <cell r="Q544" t="str">
            <v>{"gri":["207-4-a_2019.2"]}</v>
          </cell>
          <cell r="R544" t="str">
            <v>Tax</v>
          </cell>
          <cell r="S544"/>
          <cell r="T544"/>
          <cell r="U544"/>
          <cell r="V544"/>
          <cell r="W544" t="str">
            <v>Other</v>
          </cell>
          <cell r="X544" t="str">
            <v>{"PGM":[]}</v>
          </cell>
          <cell r="Y544" t="str">
            <v>CONNECTED</v>
          </cell>
          <cell r="Z544" t="str">
            <v>Data Collection (PGM) (2024)</v>
          </cell>
          <cell r="AA544" t="str">
            <v>Other (Manual Capture)</v>
          </cell>
        </row>
        <row r="545">
          <cell r="A545" t="str">
            <v>M529BU_Anglo American Platinum Managed Operations</v>
          </cell>
          <cell r="B545" t="str">
            <v>M529</v>
          </cell>
          <cell r="C545" t="str">
            <v>BU_Anglo American Platinum Managed Operations</v>
          </cell>
          <cell r="D545">
            <v>2024</v>
          </cell>
          <cell r="E545" t="str">
            <v>Annual</v>
          </cell>
          <cell r="F545" t="str">
            <v>Developing nations tax percentage contribution</v>
          </cell>
          <cell r="G545"/>
          <cell r="H545" t="str">
            <v>PERCENT</v>
          </cell>
          <cell r="I545" t="str">
            <v>Percentage - percentage - (Percentage)</v>
          </cell>
          <cell r="J545" t="str">
            <v>BU</v>
          </cell>
          <cell r="K545" t="str">
            <v>Anglo American Platinum Managed Operations</v>
          </cell>
          <cell r="L545" t="str">
            <v>AMANDA MANI</v>
          </cell>
          <cell r="M545" t="str">
            <v>CARL NICHOLSON</v>
          </cell>
          <cell r="N545">
            <v>45675</v>
          </cell>
          <cell r="O545">
            <v>45902</v>
          </cell>
          <cell r="P545" t="str">
            <v>Not started</v>
          </cell>
          <cell r="Q545" t="str">
            <v>{"gri":["207-4-a_2019.2"]}</v>
          </cell>
          <cell r="R545" t="str">
            <v>Tax</v>
          </cell>
          <cell r="S545"/>
          <cell r="T545"/>
          <cell r="U545"/>
          <cell r="V545"/>
          <cell r="W545" t="str">
            <v>Other</v>
          </cell>
          <cell r="X545" t="str">
            <v>{"PGM":[]}</v>
          </cell>
          <cell r="Y545" t="str">
            <v>CONNECTED</v>
          </cell>
          <cell r="Z545" t="str">
            <v>Data Collection (PGM) (2024)</v>
          </cell>
          <cell r="AA545" t="str">
            <v>Other (Manual Capture)</v>
          </cell>
        </row>
        <row r="546">
          <cell r="A546" t="str">
            <v>M531BU_Anglo American Platinum Managed Operations</v>
          </cell>
          <cell r="B546" t="str">
            <v>M531</v>
          </cell>
          <cell r="C546" t="str">
            <v>BU_Anglo American Platinum Managed Operations</v>
          </cell>
          <cell r="D546">
            <v>2024</v>
          </cell>
          <cell r="E546" t="str">
            <v>Annual</v>
          </cell>
          <cell r="F546" t="str">
            <v>Developed nations tax</v>
          </cell>
          <cell r="G546"/>
          <cell r="H546" t="str">
            <v>CURRENCY</v>
          </cell>
          <cell r="I546" t="str">
            <v>Currency - southAfrican_rand - (ZAR)</v>
          </cell>
          <cell r="J546" t="str">
            <v>BU</v>
          </cell>
          <cell r="K546" t="str">
            <v>Anglo American Platinum Managed Operations</v>
          </cell>
          <cell r="L546" t="str">
            <v>AMANDA MANI</v>
          </cell>
          <cell r="M546" t="str">
            <v>CARL NICHOLSON</v>
          </cell>
          <cell r="N546">
            <v>45675</v>
          </cell>
          <cell r="O546">
            <v>45902</v>
          </cell>
          <cell r="P546" t="str">
            <v>Not started</v>
          </cell>
          <cell r="Q546" t="str">
            <v>{"gri":["207-4-a_2019.2"]}</v>
          </cell>
          <cell r="R546" t="str">
            <v>Tax</v>
          </cell>
          <cell r="S546"/>
          <cell r="T546"/>
          <cell r="U546"/>
          <cell r="V546"/>
          <cell r="W546" t="str">
            <v>Other</v>
          </cell>
          <cell r="X546" t="str">
            <v>{"PGM":[]}</v>
          </cell>
          <cell r="Y546" t="str">
            <v>CONNECTED</v>
          </cell>
          <cell r="Z546" t="str">
            <v>Data Collection (PGM) (2024)</v>
          </cell>
          <cell r="AA546" t="str">
            <v>Other (Manual Capture)</v>
          </cell>
        </row>
        <row r="547">
          <cell r="A547" t="str">
            <v>M505BU_Anglo American Platinum Managed Operations</v>
          </cell>
          <cell r="B547" t="str">
            <v>M505</v>
          </cell>
          <cell r="C547" t="str">
            <v>BU_Anglo American Platinum Managed Operations</v>
          </cell>
          <cell r="D547">
            <v>2024</v>
          </cell>
          <cell r="E547" t="str">
            <v>Annual</v>
          </cell>
          <cell r="F547" t="str">
            <v>Other payments borne: Zimbabwe</v>
          </cell>
          <cell r="G547"/>
          <cell r="H547" t="str">
            <v>CURRENCY</v>
          </cell>
          <cell r="I547" t="str">
            <v>Currency - southAfrican_rand - (ZAR)</v>
          </cell>
          <cell r="J547" t="str">
            <v>BU</v>
          </cell>
          <cell r="K547" t="str">
            <v>Anglo American Platinum Managed Operations</v>
          </cell>
          <cell r="L547" t="str">
            <v>AMANDA MANI</v>
          </cell>
          <cell r="M547" t="str">
            <v>CARL NICHOLSON</v>
          </cell>
          <cell r="N547"/>
          <cell r="O547"/>
          <cell r="P547" t="str">
            <v>Not started</v>
          </cell>
          <cell r="Q547" t="str">
            <v>{"gri":["207-4-a_2019.2"]}</v>
          </cell>
          <cell r="R547" t="str">
            <v>Tax</v>
          </cell>
          <cell r="S547"/>
          <cell r="T547"/>
          <cell r="U547"/>
          <cell r="V547"/>
          <cell r="W547" t="str">
            <v>Other payments borne</v>
          </cell>
          <cell r="X547" t="str">
            <v>{"PGM":[]}</v>
          </cell>
          <cell r="Y547" t="str">
            <v>CONNECTED</v>
          </cell>
          <cell r="Z547" t="str">
            <v>Data Collection (PGM) (2024)</v>
          </cell>
          <cell r="AA547" t="str">
            <v>Other payments borne (Manual Capture)</v>
          </cell>
        </row>
        <row r="548">
          <cell r="A548" t="str">
            <v>M507BU_Anglo American Platinum Managed Operations</v>
          </cell>
          <cell r="B548" t="str">
            <v>M507</v>
          </cell>
          <cell r="C548" t="str">
            <v>BU_Anglo American Platinum Managed Operations</v>
          </cell>
          <cell r="D548">
            <v>2024</v>
          </cell>
          <cell r="E548" t="str">
            <v>Annual</v>
          </cell>
          <cell r="F548" t="str">
            <v>Other payments borne: South Africa</v>
          </cell>
          <cell r="G548"/>
          <cell r="H548" t="str">
            <v>CURRENCY</v>
          </cell>
          <cell r="I548" t="str">
            <v>Currency - southAfrican_rand - (ZAR)</v>
          </cell>
          <cell r="J548" t="str">
            <v>BU</v>
          </cell>
          <cell r="K548" t="str">
            <v>Anglo American Platinum Managed Operations</v>
          </cell>
          <cell r="L548" t="str">
            <v>AMANDA MANI</v>
          </cell>
          <cell r="M548" t="str">
            <v>CARL NICHOLSON</v>
          </cell>
          <cell r="N548"/>
          <cell r="O548"/>
          <cell r="P548" t="str">
            <v>Not started</v>
          </cell>
          <cell r="Q548" t="str">
            <v>{"gri":["207-4-a_2019.2"]}</v>
          </cell>
          <cell r="R548" t="str">
            <v>Tax</v>
          </cell>
          <cell r="S548"/>
          <cell r="T548"/>
          <cell r="U548"/>
          <cell r="V548"/>
          <cell r="W548" t="str">
            <v>Other payments borne</v>
          </cell>
          <cell r="X548" t="str">
            <v>{"PGM":[]}</v>
          </cell>
          <cell r="Y548" t="str">
            <v>CONNECTED</v>
          </cell>
          <cell r="Z548" t="str">
            <v>Data Collection (PGM) (2024)</v>
          </cell>
          <cell r="AA548" t="str">
            <v>Other payments borne (Manual Capture)</v>
          </cell>
        </row>
        <row r="549">
          <cell r="A549" t="str">
            <v>M748BU_Anglo American Platinum Managed Operations</v>
          </cell>
          <cell r="B549" t="str">
            <v>M748</v>
          </cell>
          <cell r="C549" t="str">
            <v>BU_Anglo American Platinum Managed Operations</v>
          </cell>
          <cell r="D549">
            <v>2024</v>
          </cell>
          <cell r="E549" t="str">
            <v>Annual</v>
          </cell>
          <cell r="F549" t="str">
            <v>Other payments borne: United Kingdom</v>
          </cell>
          <cell r="G549"/>
          <cell r="H549" t="str">
            <v>CURRENCY</v>
          </cell>
          <cell r="I549" t="str">
            <v>Currency - southAfrican_rand - (ZAR)</v>
          </cell>
          <cell r="J549" t="str">
            <v>BU</v>
          </cell>
          <cell r="K549" t="str">
            <v>Anglo American Platinum Managed Operations</v>
          </cell>
          <cell r="L549" t="str">
            <v>AMANDA MANI</v>
          </cell>
          <cell r="M549" t="str">
            <v>CARL NICHOLSON</v>
          </cell>
          <cell r="N549"/>
          <cell r="O549"/>
          <cell r="P549" t="str">
            <v>Not started</v>
          </cell>
          <cell r="Q549" t="str">
            <v>{"gri":["207-4-a_2019.2"]}</v>
          </cell>
          <cell r="R549" t="str">
            <v>Tax</v>
          </cell>
          <cell r="S549"/>
          <cell r="T549"/>
          <cell r="U549"/>
          <cell r="V549"/>
          <cell r="W549" t="str">
            <v>Other payments borne</v>
          </cell>
          <cell r="X549" t="str">
            <v>{"PGM":[]}</v>
          </cell>
          <cell r="Y549" t="str">
            <v>CONNECTED</v>
          </cell>
          <cell r="Z549" t="str">
            <v>Data Collection (PGM) (2024)</v>
          </cell>
          <cell r="AA549" t="str">
            <v>Other payments borne (Manual Capture)</v>
          </cell>
        </row>
        <row r="550">
          <cell r="A550" t="str">
            <v>M506BU_Anglo American Platinum Managed Operations</v>
          </cell>
          <cell r="B550" t="str">
            <v>M506</v>
          </cell>
          <cell r="C550" t="str">
            <v>BU_Anglo American Platinum Managed Operations</v>
          </cell>
          <cell r="D550">
            <v>2024</v>
          </cell>
          <cell r="E550" t="str">
            <v>Annual</v>
          </cell>
          <cell r="F550" t="str">
            <v>Other payments borne: Singapore</v>
          </cell>
          <cell r="G550"/>
          <cell r="H550" t="str">
            <v>CURRENCY</v>
          </cell>
          <cell r="I550" t="str">
            <v>Currency - southAfrican_rand - (ZAR)</v>
          </cell>
          <cell r="J550" t="str">
            <v>BU</v>
          </cell>
          <cell r="K550" t="str">
            <v>Anglo American Platinum Managed Operations</v>
          </cell>
          <cell r="L550" t="str">
            <v>AMANDA MANI</v>
          </cell>
          <cell r="M550" t="str">
            <v>CARL NICHOLSON</v>
          </cell>
          <cell r="N550"/>
          <cell r="O550"/>
          <cell r="P550" t="str">
            <v>Not started</v>
          </cell>
          <cell r="Q550" t="str">
            <v>{"gri":["207-4-a_2019.2"]}</v>
          </cell>
          <cell r="R550" t="str">
            <v>Tax</v>
          </cell>
          <cell r="S550"/>
          <cell r="T550"/>
          <cell r="U550"/>
          <cell r="V550"/>
          <cell r="W550" t="str">
            <v>Other payments borne</v>
          </cell>
          <cell r="X550" t="str">
            <v>{"PGM":[]}</v>
          </cell>
          <cell r="Y550" t="str">
            <v>CONNECTED</v>
          </cell>
          <cell r="Z550" t="str">
            <v>Data Collection (PGM) (2024)</v>
          </cell>
          <cell r="AA550" t="str">
            <v>Other payments borne (Manual Capture)</v>
          </cell>
        </row>
        <row r="551">
          <cell r="A551" t="str">
            <v>M504BU_Anglo American Platinum Managed Operations</v>
          </cell>
          <cell r="B551" t="str">
            <v>M504</v>
          </cell>
          <cell r="C551" t="str">
            <v>BU_Anglo American Platinum Managed Operations</v>
          </cell>
          <cell r="D551">
            <v>2024</v>
          </cell>
          <cell r="E551" t="str">
            <v>Annual</v>
          </cell>
          <cell r="F551" t="str">
            <v>Other payments borne: Platinum Total</v>
          </cell>
          <cell r="G551"/>
          <cell r="H551" t="str">
            <v>CURRENCY</v>
          </cell>
          <cell r="I551" t="str">
            <v>Currency - southAfrican_rand - (ZAR)</v>
          </cell>
          <cell r="J551" t="str">
            <v>BU</v>
          </cell>
          <cell r="K551" t="str">
            <v>Anglo American Platinum Managed Operations</v>
          </cell>
          <cell r="L551" t="str">
            <v>AMANDA MANI</v>
          </cell>
          <cell r="M551" t="str">
            <v>CARL NICHOLSON</v>
          </cell>
          <cell r="N551"/>
          <cell r="O551"/>
          <cell r="P551" t="str">
            <v>Not started</v>
          </cell>
          <cell r="Q551" t="str">
            <v>{"gri":["207-4-a_2019.2"]}</v>
          </cell>
          <cell r="R551" t="str">
            <v>Tax</v>
          </cell>
          <cell r="S551"/>
          <cell r="T551"/>
          <cell r="U551"/>
          <cell r="V551"/>
          <cell r="W551" t="str">
            <v>Other payments borne</v>
          </cell>
          <cell r="X551" t="str">
            <v>{"PGM":[]}</v>
          </cell>
          <cell r="Y551" t="str">
            <v>CONNECTED</v>
          </cell>
          <cell r="Z551" t="str">
            <v>Data Collection (PGM) (2024)</v>
          </cell>
          <cell r="AA551" t="str">
            <v>Other payments borne (Manual Capture)</v>
          </cell>
        </row>
        <row r="552">
          <cell r="A552" t="str">
            <v>M501BU_Anglo American Platinum Managed Operations</v>
          </cell>
          <cell r="B552" t="str">
            <v>M501</v>
          </cell>
          <cell r="C552" t="str">
            <v>BU_Anglo American Platinum Managed Operations</v>
          </cell>
          <cell r="D552">
            <v>2024</v>
          </cell>
          <cell r="E552" t="str">
            <v>Annual</v>
          </cell>
          <cell r="F552" t="str">
            <v>Royalties and mining taxes: Platinum Total</v>
          </cell>
          <cell r="G552"/>
          <cell r="H552" t="str">
            <v>CURRENCY</v>
          </cell>
          <cell r="I552" t="str">
            <v>Currency - southAfrican_rand - (ZAR)</v>
          </cell>
          <cell r="J552" t="str">
            <v>BU</v>
          </cell>
          <cell r="K552" t="str">
            <v>Anglo American Platinum Managed Operations</v>
          </cell>
          <cell r="L552" t="str">
            <v>AMANDA MANI</v>
          </cell>
          <cell r="M552" t="str">
            <v>CARL NICHOLSON</v>
          </cell>
          <cell r="N552"/>
          <cell r="O552"/>
          <cell r="P552" t="str">
            <v>Not started</v>
          </cell>
          <cell r="Q552" t="str">
            <v>{"gri":["207-4-a_2019.2"]}</v>
          </cell>
          <cell r="R552" t="str">
            <v>Tax</v>
          </cell>
          <cell r="S552"/>
          <cell r="T552"/>
          <cell r="U552"/>
          <cell r="V552"/>
          <cell r="W552" t="str">
            <v>Royalties and mining taxes</v>
          </cell>
          <cell r="X552" t="str">
            <v>{"PGM":[]}</v>
          </cell>
          <cell r="Y552" t="str">
            <v>CONNECTED</v>
          </cell>
          <cell r="Z552" t="str">
            <v>Data Collection (PGM) (2024)</v>
          </cell>
          <cell r="AA552" t="str">
            <v>Royalties and mining taxes (Manual Capture)</v>
          </cell>
        </row>
        <row r="553">
          <cell r="A553" t="str">
            <v>M503BU_Anglo American Platinum Managed Operations</v>
          </cell>
          <cell r="B553" t="str">
            <v>M503</v>
          </cell>
          <cell r="C553" t="str">
            <v>BU_Anglo American Platinum Managed Operations</v>
          </cell>
          <cell r="D553">
            <v>2024</v>
          </cell>
          <cell r="E553" t="str">
            <v>Annual</v>
          </cell>
          <cell r="F553" t="str">
            <v>Royalties and mining taxes: South Africa</v>
          </cell>
          <cell r="G553"/>
          <cell r="H553" t="str">
            <v>CURRENCY</v>
          </cell>
          <cell r="I553" t="str">
            <v>Currency - southAfrican_rand - (ZAR)</v>
          </cell>
          <cell r="J553" t="str">
            <v>BU</v>
          </cell>
          <cell r="K553" t="str">
            <v>Anglo American Platinum Managed Operations</v>
          </cell>
          <cell r="L553" t="str">
            <v>AMANDA MANI</v>
          </cell>
          <cell r="M553" t="str">
            <v>CARL NICHOLSON</v>
          </cell>
          <cell r="N553"/>
          <cell r="O553"/>
          <cell r="P553" t="str">
            <v>Not started</v>
          </cell>
          <cell r="Q553" t="str">
            <v>{"gri":["207-4-a_2019.2"]}</v>
          </cell>
          <cell r="R553" t="str">
            <v>Tax</v>
          </cell>
          <cell r="S553"/>
          <cell r="T553"/>
          <cell r="U553"/>
          <cell r="V553"/>
          <cell r="W553" t="str">
            <v>Royalties and mining taxes</v>
          </cell>
          <cell r="X553" t="str">
            <v>{"PGM":[]}</v>
          </cell>
          <cell r="Y553" t="str">
            <v>CONNECTED</v>
          </cell>
          <cell r="Z553" t="str">
            <v>Data Collection (PGM) (2024)</v>
          </cell>
          <cell r="AA553" t="str">
            <v>Royalties and mining taxes (Manual Capture)</v>
          </cell>
        </row>
        <row r="554">
          <cell r="A554" t="str">
            <v>M502BU_Anglo American Platinum Managed Operations</v>
          </cell>
          <cell r="B554" t="str">
            <v>M502</v>
          </cell>
          <cell r="C554" t="str">
            <v>BU_Anglo American Platinum Managed Operations</v>
          </cell>
          <cell r="D554">
            <v>2024</v>
          </cell>
          <cell r="E554" t="str">
            <v>Annual</v>
          </cell>
          <cell r="F554" t="str">
            <v>Royalties and mining taxes: Zimbabwe</v>
          </cell>
          <cell r="G554"/>
          <cell r="H554" t="str">
            <v>CURRENCY</v>
          </cell>
          <cell r="I554" t="str">
            <v>Currency - southAfrican_rand - (ZAR)</v>
          </cell>
          <cell r="J554" t="str">
            <v>BU</v>
          </cell>
          <cell r="K554" t="str">
            <v>Anglo American Platinum Managed Operations</v>
          </cell>
          <cell r="L554" t="str">
            <v>AMANDA MANI</v>
          </cell>
          <cell r="M554" t="str">
            <v>CARL NICHOLSON</v>
          </cell>
          <cell r="N554"/>
          <cell r="O554"/>
          <cell r="P554" t="str">
            <v>Not started</v>
          </cell>
          <cell r="Q554" t="str">
            <v>{"gri":["207-4-a_2019.2"]}</v>
          </cell>
          <cell r="R554" t="str">
            <v>Tax</v>
          </cell>
          <cell r="S554"/>
          <cell r="T554"/>
          <cell r="U554"/>
          <cell r="V554"/>
          <cell r="W554" t="str">
            <v>Royalties and mining taxes</v>
          </cell>
          <cell r="X554" t="str">
            <v>{"PGM":[]}</v>
          </cell>
          <cell r="Y554" t="str">
            <v>CONNECTED</v>
          </cell>
          <cell r="Z554" t="str">
            <v>Data Collection (PGM) (2024)</v>
          </cell>
          <cell r="AA554" t="str">
            <v>Royalties and mining taxes (Manual Capture)</v>
          </cell>
        </row>
        <row r="555">
          <cell r="A555" t="str">
            <v>M489BU_Anglo American Platinum Managed Operations</v>
          </cell>
          <cell r="B555" t="str">
            <v>M489</v>
          </cell>
          <cell r="C555" t="str">
            <v>BU_Anglo American Platinum Managed Operations</v>
          </cell>
          <cell r="D555">
            <v>2024</v>
          </cell>
          <cell r="E555" t="str">
            <v>Annual</v>
          </cell>
          <cell r="F555" t="str">
            <v>The governance body or executive-level position within the organisation that formallyreviews and approves the tax strategy, and the frequency of this review</v>
          </cell>
          <cell r="G555"/>
          <cell r="H555" t="str">
            <v>TEXT</v>
          </cell>
          <cell r="I555"/>
          <cell r="J555" t="str">
            <v>BU</v>
          </cell>
          <cell r="K555" t="str">
            <v>Anglo American Platinum Managed Operations</v>
          </cell>
          <cell r="L555" t="str">
            <v>ESGINTEGRATION</v>
          </cell>
          <cell r="M555" t="str">
            <v>ESGINTEGRATION</v>
          </cell>
          <cell r="N555">
            <v>45675</v>
          </cell>
          <cell r="O555">
            <v>45902</v>
          </cell>
          <cell r="P555" t="str">
            <v>Not started</v>
          </cell>
          <cell r="Q555" t="str">
            <v>{"gri":["207-2_2019.2"]}</v>
          </cell>
          <cell r="R555" t="str">
            <v>Tax</v>
          </cell>
          <cell r="S555"/>
          <cell r="T555"/>
          <cell r="U555"/>
          <cell r="V555"/>
          <cell r="W555" t="str">
            <v>Tax Policy</v>
          </cell>
          <cell r="X555" t="str">
            <v>{"PGM":[]}</v>
          </cell>
          <cell r="Y555" t="str">
            <v>CONNECTED</v>
          </cell>
          <cell r="Z555" t="str">
            <v>Data Collection (PGM) (2024)</v>
          </cell>
          <cell r="AA555" t="str">
            <v>Tax Policy (Manual Capture)</v>
          </cell>
        </row>
        <row r="556">
          <cell r="A556" t="str">
            <v>M488BU_Anglo American Platinum Managed Operations</v>
          </cell>
          <cell r="B556" t="str">
            <v>M488</v>
          </cell>
          <cell r="C556" t="str">
            <v>BU_Anglo American Platinum Managed Operations</v>
          </cell>
          <cell r="D556">
            <v>2024</v>
          </cell>
          <cell r="E556" t="str">
            <v>Annual</v>
          </cell>
          <cell r="F556" t="str">
            <v>How is approach to tax is linked to the business and sustainability strategies of theorganisation.</v>
          </cell>
          <cell r="G556"/>
          <cell r="H556" t="str">
            <v>TEXT</v>
          </cell>
          <cell r="I556"/>
          <cell r="J556" t="str">
            <v>BU</v>
          </cell>
          <cell r="K556" t="str">
            <v>Anglo American Platinum Managed Operations</v>
          </cell>
          <cell r="L556" t="str">
            <v>ESGINTEGRATION</v>
          </cell>
          <cell r="M556" t="str">
            <v>ESGINTEGRATION</v>
          </cell>
          <cell r="N556">
            <v>45675</v>
          </cell>
          <cell r="O556">
            <v>45902</v>
          </cell>
          <cell r="P556" t="str">
            <v>Not started</v>
          </cell>
          <cell r="Q556" t="str">
            <v>{"gri":["207-1-a-iv_2019.2"]}</v>
          </cell>
          <cell r="R556" t="str">
            <v>Tax</v>
          </cell>
          <cell r="S556"/>
          <cell r="T556"/>
          <cell r="U556"/>
          <cell r="V556"/>
          <cell r="W556" t="str">
            <v>Tax Policy</v>
          </cell>
          <cell r="X556" t="str">
            <v>{"PGM":[]}</v>
          </cell>
          <cell r="Y556" t="str">
            <v>CONNECTED</v>
          </cell>
          <cell r="Z556" t="str">
            <v>Data Collection (PGM) (2024)</v>
          </cell>
          <cell r="AA556" t="str">
            <v>Tax Policy (Manual Capture)</v>
          </cell>
        </row>
        <row r="557">
          <cell r="A557" t="str">
            <v>M490BU_Anglo American Platinum Managed Operations</v>
          </cell>
          <cell r="B557" t="str">
            <v>M490</v>
          </cell>
          <cell r="C557" t="str">
            <v>BU_Anglo American Platinum Managed Operations</v>
          </cell>
          <cell r="D557">
            <v>2024</v>
          </cell>
          <cell r="E557" t="str">
            <v>Annual</v>
          </cell>
          <cell r="F557" t="str">
            <v>Does the organisation have a tax strategy and, if so, a link to this strategy if publicly available</v>
          </cell>
          <cell r="G557"/>
          <cell r="H557" t="str">
            <v>TEXT</v>
          </cell>
          <cell r="I557"/>
          <cell r="J557" t="str">
            <v>BU</v>
          </cell>
          <cell r="K557" t="str">
            <v>Anglo American Platinum Managed Operations</v>
          </cell>
          <cell r="L557" t="str">
            <v>ESGINTEGRATION</v>
          </cell>
          <cell r="M557" t="str">
            <v>ESGINTEGRATION</v>
          </cell>
          <cell r="N557">
            <v>45675</v>
          </cell>
          <cell r="O557">
            <v>45902</v>
          </cell>
          <cell r="P557" t="str">
            <v>Not started</v>
          </cell>
          <cell r="Q557" t="str">
            <v>{"gri":["207-1_2019.2"]}</v>
          </cell>
          <cell r="R557" t="str">
            <v>Tax</v>
          </cell>
          <cell r="S557"/>
          <cell r="T557"/>
          <cell r="U557"/>
          <cell r="V557"/>
          <cell r="W557" t="str">
            <v>Tax Policy</v>
          </cell>
          <cell r="X557" t="str">
            <v>{"PGM":[]}</v>
          </cell>
          <cell r="Y557" t="str">
            <v>CONNECTED</v>
          </cell>
          <cell r="Z557" t="str">
            <v>Data Collection (PGM) (2024)</v>
          </cell>
          <cell r="AA557" t="str">
            <v>Tax Policy (Manual Capture)</v>
          </cell>
        </row>
        <row r="558">
          <cell r="A558" t="str">
            <v>M517BU_Anglo American Platinum Managed Operations</v>
          </cell>
          <cell r="B558" t="str">
            <v>M517</v>
          </cell>
          <cell r="C558" t="str">
            <v>BU_Anglo American Platinum Managed Operations</v>
          </cell>
          <cell r="D558">
            <v>2024</v>
          </cell>
          <cell r="E558" t="str">
            <v>Annual</v>
          </cell>
          <cell r="F558" t="str">
            <v>Taxes and royalties borne: South Africa</v>
          </cell>
          <cell r="G558"/>
          <cell r="H558" t="str">
            <v>CURRENCY</v>
          </cell>
          <cell r="I558" t="str">
            <v>Currency - southAfrican_rand - (ZAR)</v>
          </cell>
          <cell r="J558" t="str">
            <v>BU</v>
          </cell>
          <cell r="K558" t="str">
            <v>Anglo American Platinum Managed Operations</v>
          </cell>
          <cell r="L558" t="str">
            <v>AMANDA MANI</v>
          </cell>
          <cell r="M558" t="str">
            <v>CARL NICHOLSON</v>
          </cell>
          <cell r="N558"/>
          <cell r="O558"/>
          <cell r="P558" t="str">
            <v>Not started</v>
          </cell>
          <cell r="Q558" t="str">
            <v>{"gri":["207-4-a_2019.2"]}</v>
          </cell>
          <cell r="R558" t="str">
            <v>Tax</v>
          </cell>
          <cell r="S558"/>
          <cell r="T558"/>
          <cell r="U558"/>
          <cell r="V558"/>
          <cell r="W558" t="str">
            <v>Taxes and royalties borne</v>
          </cell>
          <cell r="X558" t="str">
            <v>{"PGM":[]}</v>
          </cell>
          <cell r="Y558" t="str">
            <v>CONNECTED</v>
          </cell>
          <cell r="Z558" t="str">
            <v>Data Collection (PGM) (2024)</v>
          </cell>
          <cell r="AA558" t="str">
            <v>Taxes and royalties borne (Manual Capture)</v>
          </cell>
        </row>
        <row r="559">
          <cell r="A559" t="str">
            <v>M513BU_Anglo American Platinum Managed Operations</v>
          </cell>
          <cell r="B559" t="str">
            <v>M513</v>
          </cell>
          <cell r="C559" t="str">
            <v>BU_Anglo American Platinum Managed Operations</v>
          </cell>
          <cell r="D559">
            <v>2024</v>
          </cell>
          <cell r="E559" t="str">
            <v>Annual</v>
          </cell>
          <cell r="F559" t="str">
            <v>Taxes and royalties borne: Japan</v>
          </cell>
          <cell r="G559"/>
          <cell r="H559" t="str">
            <v>CURRENCY</v>
          </cell>
          <cell r="I559" t="str">
            <v>Currency - southAfrican_rand - (ZAR)</v>
          </cell>
          <cell r="J559" t="str">
            <v>BU</v>
          </cell>
          <cell r="K559" t="str">
            <v>Anglo American Platinum Managed Operations</v>
          </cell>
          <cell r="L559" t="str">
            <v>AMANDA MANI</v>
          </cell>
          <cell r="M559" t="str">
            <v>CARL NICHOLSON</v>
          </cell>
          <cell r="N559"/>
          <cell r="O559"/>
          <cell r="P559" t="str">
            <v>Not started</v>
          </cell>
          <cell r="Q559" t="str">
            <v>{"gri":["207-4-a_2019.2"]}</v>
          </cell>
          <cell r="R559" t="str">
            <v>Tax</v>
          </cell>
          <cell r="S559"/>
          <cell r="T559"/>
          <cell r="U559"/>
          <cell r="V559"/>
          <cell r="W559" t="str">
            <v>Taxes and royalties borne</v>
          </cell>
          <cell r="X559" t="str">
            <v>{"PGM":[]}</v>
          </cell>
          <cell r="Y559" t="str">
            <v>CONNECTED</v>
          </cell>
          <cell r="Z559" t="str">
            <v>Data Collection (PGM) (2024)</v>
          </cell>
          <cell r="AA559" t="str">
            <v>Taxes and royalties borne (Manual Capture)</v>
          </cell>
        </row>
        <row r="560">
          <cell r="A560" t="str">
            <v>M514BU_Anglo American Platinum Managed Operations</v>
          </cell>
          <cell r="B560" t="str">
            <v>M514</v>
          </cell>
          <cell r="C560" t="str">
            <v>BU_Anglo American Platinum Managed Operations</v>
          </cell>
          <cell r="D560">
            <v>2024</v>
          </cell>
          <cell r="E560" t="str">
            <v>Annual</v>
          </cell>
          <cell r="F560" t="str">
            <v>Taxes and royalties borne: India</v>
          </cell>
          <cell r="G560"/>
          <cell r="H560" t="str">
            <v>CURRENCY</v>
          </cell>
          <cell r="I560" t="str">
            <v>Currency - southAfrican_rand - (ZAR)</v>
          </cell>
          <cell r="J560" t="str">
            <v>BU</v>
          </cell>
          <cell r="K560" t="str">
            <v>Anglo American Platinum Managed Operations</v>
          </cell>
          <cell r="L560" t="str">
            <v>AMANDA MANI</v>
          </cell>
          <cell r="M560" t="str">
            <v>CARL NICHOLSON</v>
          </cell>
          <cell r="N560"/>
          <cell r="O560"/>
          <cell r="P560" t="str">
            <v>Not started</v>
          </cell>
          <cell r="Q560" t="str">
            <v>{"gri":["207-4-a_2019.2"]}</v>
          </cell>
          <cell r="R560" t="str">
            <v>Tax</v>
          </cell>
          <cell r="S560"/>
          <cell r="T560"/>
          <cell r="U560"/>
          <cell r="V560"/>
          <cell r="W560" t="str">
            <v>Taxes and royalties borne</v>
          </cell>
          <cell r="X560" t="str">
            <v>{"PGM":[]}</v>
          </cell>
          <cell r="Y560" t="str">
            <v>CONNECTED</v>
          </cell>
          <cell r="Z560" t="str">
            <v>Data Collection (PGM) (2024)</v>
          </cell>
          <cell r="AA560" t="str">
            <v>Taxes and royalties borne (Manual Capture)</v>
          </cell>
        </row>
        <row r="561">
          <cell r="A561" t="str">
            <v>M508BU_Anglo American Platinum Managed Operations</v>
          </cell>
          <cell r="B561" t="str">
            <v>M508</v>
          </cell>
          <cell r="C561" t="str">
            <v>BU_Anglo American Platinum Managed Operations</v>
          </cell>
          <cell r="D561">
            <v>2024</v>
          </cell>
          <cell r="E561" t="str">
            <v>Annual</v>
          </cell>
          <cell r="F561" t="str">
            <v>Taxes and royalties borne: Platinum Total</v>
          </cell>
          <cell r="G561"/>
          <cell r="H561" t="str">
            <v>CURRENCY</v>
          </cell>
          <cell r="I561" t="str">
            <v>Currency - southAfrican_rand - (ZAR)</v>
          </cell>
          <cell r="J561" t="str">
            <v>BU</v>
          </cell>
          <cell r="K561" t="str">
            <v>Anglo American Platinum Managed Operations</v>
          </cell>
          <cell r="L561" t="str">
            <v>AMANDA MANI</v>
          </cell>
          <cell r="M561" t="str">
            <v>CARL NICHOLSON</v>
          </cell>
          <cell r="N561"/>
          <cell r="O561"/>
          <cell r="P561" t="str">
            <v>Not started</v>
          </cell>
          <cell r="Q561" t="str">
            <v>{"gri":["207-4-a_2019.2"]}</v>
          </cell>
          <cell r="R561" t="str">
            <v>Tax</v>
          </cell>
          <cell r="S561"/>
          <cell r="T561"/>
          <cell r="U561"/>
          <cell r="V561"/>
          <cell r="W561" t="str">
            <v>Taxes and royalties borne</v>
          </cell>
          <cell r="X561" t="str">
            <v>{"PGM":[]}</v>
          </cell>
          <cell r="Y561" t="str">
            <v>CONNECTED</v>
          </cell>
          <cell r="Z561" t="str">
            <v>Data Collection (PGM) (2024)</v>
          </cell>
          <cell r="AA561" t="str">
            <v>Taxes and royalties borne (Manual Capture)</v>
          </cell>
        </row>
        <row r="562">
          <cell r="A562" t="str">
            <v>M509BU_Anglo American Platinum Managed Operations</v>
          </cell>
          <cell r="B562" t="str">
            <v>M509</v>
          </cell>
          <cell r="C562" t="str">
            <v>BU_Anglo American Platinum Managed Operations</v>
          </cell>
          <cell r="D562">
            <v>2024</v>
          </cell>
          <cell r="E562" t="str">
            <v>Annual</v>
          </cell>
          <cell r="F562" t="str">
            <v>Taxes and royalties borne: United Kingdom</v>
          </cell>
          <cell r="G562"/>
          <cell r="H562" t="str">
            <v>CURRENCY</v>
          </cell>
          <cell r="I562" t="str">
            <v>Currency - southAfrican_rand - (ZAR)</v>
          </cell>
          <cell r="J562" t="str">
            <v>BU</v>
          </cell>
          <cell r="K562" t="str">
            <v>Anglo American Platinum Managed Operations</v>
          </cell>
          <cell r="L562" t="str">
            <v>AMANDA MANI</v>
          </cell>
          <cell r="M562" t="str">
            <v>CARL NICHOLSON</v>
          </cell>
          <cell r="N562"/>
          <cell r="O562"/>
          <cell r="P562" t="str">
            <v>Not started</v>
          </cell>
          <cell r="Q562" t="str">
            <v>{"gri":["207-4-a_2019.2"]}</v>
          </cell>
          <cell r="R562" t="str">
            <v>Tax</v>
          </cell>
          <cell r="S562"/>
          <cell r="T562"/>
          <cell r="U562"/>
          <cell r="V562"/>
          <cell r="W562" t="str">
            <v>Taxes and royalties borne</v>
          </cell>
          <cell r="X562" t="str">
            <v>{"PGM":[]}</v>
          </cell>
          <cell r="Y562" t="str">
            <v>CONNECTED</v>
          </cell>
          <cell r="Z562" t="str">
            <v>Data Collection (PGM) (2024)</v>
          </cell>
          <cell r="AA562" t="str">
            <v>Taxes and royalties borne (Manual Capture)</v>
          </cell>
        </row>
        <row r="563">
          <cell r="A563" t="str">
            <v>M515BU_Anglo American Platinum Managed Operations</v>
          </cell>
          <cell r="B563" t="str">
            <v>M515</v>
          </cell>
          <cell r="C563" t="str">
            <v>BU_Anglo American Platinum Managed Operations</v>
          </cell>
          <cell r="D563">
            <v>2024</v>
          </cell>
          <cell r="E563" t="str">
            <v>Annual</v>
          </cell>
          <cell r="F563" t="str">
            <v>Taxes and royalties borne: China</v>
          </cell>
          <cell r="G563"/>
          <cell r="H563" t="str">
            <v>CURRENCY</v>
          </cell>
          <cell r="I563" t="str">
            <v>Currency - southAfrican_rand - (ZAR)</v>
          </cell>
          <cell r="J563" t="str">
            <v>BU</v>
          </cell>
          <cell r="K563" t="str">
            <v>Anglo American Platinum Managed Operations</v>
          </cell>
          <cell r="L563" t="str">
            <v>AMANDA MANI</v>
          </cell>
          <cell r="M563" t="str">
            <v>CARL NICHOLSON</v>
          </cell>
          <cell r="N563"/>
          <cell r="O563"/>
          <cell r="P563" t="str">
            <v>Not started</v>
          </cell>
          <cell r="Q563" t="str">
            <v>{"gri":["207-4-a_2019.2"]}</v>
          </cell>
          <cell r="R563" t="str">
            <v>Tax</v>
          </cell>
          <cell r="S563"/>
          <cell r="T563"/>
          <cell r="U563"/>
          <cell r="V563"/>
          <cell r="W563" t="str">
            <v>Taxes and royalties borne</v>
          </cell>
          <cell r="X563" t="str">
            <v>{"PGM":[]}</v>
          </cell>
          <cell r="Y563" t="str">
            <v>CONNECTED</v>
          </cell>
          <cell r="Z563" t="str">
            <v>Data Collection (PGM) (2024)</v>
          </cell>
          <cell r="AA563" t="str">
            <v>Taxes and royalties borne (Manual Capture)</v>
          </cell>
        </row>
        <row r="564">
          <cell r="A564" t="str">
            <v>M516BU_Anglo American Platinum Managed Operations</v>
          </cell>
          <cell r="B564" t="str">
            <v>M516</v>
          </cell>
          <cell r="C564" t="str">
            <v>BU_Anglo American Platinum Managed Operations</v>
          </cell>
          <cell r="D564">
            <v>2024</v>
          </cell>
          <cell r="E564" t="str">
            <v>Annual</v>
          </cell>
          <cell r="F564" t="str">
            <v>Taxes and royalties borne: Zimbabwe</v>
          </cell>
          <cell r="G564"/>
          <cell r="H564" t="str">
            <v>CURRENCY</v>
          </cell>
          <cell r="I564" t="str">
            <v>Currency - southAfrican_rand - (ZAR)</v>
          </cell>
          <cell r="J564" t="str">
            <v>BU</v>
          </cell>
          <cell r="K564" t="str">
            <v>Anglo American Platinum Managed Operations</v>
          </cell>
          <cell r="L564" t="str">
            <v>AMANDA MANI</v>
          </cell>
          <cell r="M564" t="str">
            <v>CARL NICHOLSON</v>
          </cell>
          <cell r="N564"/>
          <cell r="O564"/>
          <cell r="P564" t="str">
            <v>Not started</v>
          </cell>
          <cell r="Q564" t="str">
            <v>{"gri":["207-4-a_2019.2"]}</v>
          </cell>
          <cell r="R564" t="str">
            <v>Tax</v>
          </cell>
          <cell r="S564"/>
          <cell r="T564"/>
          <cell r="U564"/>
          <cell r="V564"/>
          <cell r="W564" t="str">
            <v>Taxes and royalties borne</v>
          </cell>
          <cell r="X564" t="str">
            <v>{"PGM":[]}</v>
          </cell>
          <cell r="Y564" t="str">
            <v>CONNECTED</v>
          </cell>
          <cell r="Z564" t="str">
            <v>Data Collection (PGM) (2024)</v>
          </cell>
          <cell r="AA564" t="str">
            <v>Taxes and royalties borne (Manual Capture)</v>
          </cell>
        </row>
        <row r="565">
          <cell r="A565" t="str">
            <v>M510BU_Anglo American Platinum Managed Operations</v>
          </cell>
          <cell r="B565" t="str">
            <v>M510</v>
          </cell>
          <cell r="C565" t="str">
            <v>BU_Anglo American Platinum Managed Operations</v>
          </cell>
          <cell r="D565">
            <v>2024</v>
          </cell>
          <cell r="E565" t="str">
            <v>Annual</v>
          </cell>
          <cell r="F565" t="str">
            <v>Taxes and royalties borne: USA</v>
          </cell>
          <cell r="G565"/>
          <cell r="H565" t="str">
            <v>CURRENCY</v>
          </cell>
          <cell r="I565" t="str">
            <v>Currency - southAfrican_rand - (ZAR)</v>
          </cell>
          <cell r="J565" t="str">
            <v>BU</v>
          </cell>
          <cell r="K565" t="str">
            <v>Anglo American Platinum Managed Operations</v>
          </cell>
          <cell r="L565" t="str">
            <v>AMANDA MANI</v>
          </cell>
          <cell r="M565" t="str">
            <v>CARL NICHOLSON</v>
          </cell>
          <cell r="N565"/>
          <cell r="O565"/>
          <cell r="P565" t="str">
            <v>Not started</v>
          </cell>
          <cell r="Q565" t="str">
            <v>{"gri":["207-4-a_2019.2"]}</v>
          </cell>
          <cell r="R565" t="str">
            <v>Tax</v>
          </cell>
          <cell r="S565"/>
          <cell r="T565"/>
          <cell r="U565"/>
          <cell r="V565"/>
          <cell r="W565" t="str">
            <v>Taxes and royalties borne</v>
          </cell>
          <cell r="X565" t="str">
            <v>{"PGM":[]}</v>
          </cell>
          <cell r="Y565" t="str">
            <v>CONNECTED</v>
          </cell>
          <cell r="Z565" t="str">
            <v>Data Collection (PGM) (2024)</v>
          </cell>
          <cell r="AA565" t="str">
            <v>Taxes and royalties borne (Manual Capture)</v>
          </cell>
        </row>
        <row r="566">
          <cell r="A566" t="str">
            <v>M512BU_Anglo American Platinum Managed Operations</v>
          </cell>
          <cell r="B566" t="str">
            <v>M512</v>
          </cell>
          <cell r="C566" t="str">
            <v>BU_Anglo American Platinum Managed Operations</v>
          </cell>
          <cell r="D566">
            <v>2024</v>
          </cell>
          <cell r="E566" t="str">
            <v>Annual</v>
          </cell>
          <cell r="F566" t="str">
            <v>Taxes and royalties borne: Singapore</v>
          </cell>
          <cell r="G566"/>
          <cell r="H566" t="str">
            <v>CURRENCY</v>
          </cell>
          <cell r="I566" t="str">
            <v>Currency - southAfrican_rand - (ZAR)</v>
          </cell>
          <cell r="J566" t="str">
            <v>BU</v>
          </cell>
          <cell r="K566" t="str">
            <v>Anglo American Platinum Managed Operations</v>
          </cell>
          <cell r="L566" t="str">
            <v>AMANDA MANI</v>
          </cell>
          <cell r="M566" t="str">
            <v>CARL NICHOLSON</v>
          </cell>
          <cell r="N566"/>
          <cell r="O566"/>
          <cell r="P566" t="str">
            <v>Not started</v>
          </cell>
          <cell r="Q566" t="str">
            <v>{"gri":["207-4-a_2019.2"]}</v>
          </cell>
          <cell r="R566" t="str">
            <v>Tax</v>
          </cell>
          <cell r="S566"/>
          <cell r="T566"/>
          <cell r="U566"/>
          <cell r="V566"/>
          <cell r="W566" t="str">
            <v>Taxes and royalties borne</v>
          </cell>
          <cell r="X566" t="str">
            <v>{"PGM":[]}</v>
          </cell>
          <cell r="Y566" t="str">
            <v>CONNECTED</v>
          </cell>
          <cell r="Z566" t="str">
            <v>Data Collection (PGM) (2024)</v>
          </cell>
          <cell r="AA566" t="str">
            <v>Taxes and royalties borne (Manual Capture)</v>
          </cell>
        </row>
        <row r="567">
          <cell r="A567" t="str">
            <v>M511BU_Anglo American Platinum Managed Operations</v>
          </cell>
          <cell r="B567" t="str">
            <v>M511</v>
          </cell>
          <cell r="C567" t="str">
            <v>BU_Anglo American Platinum Managed Operations</v>
          </cell>
          <cell r="D567">
            <v>2024</v>
          </cell>
          <cell r="E567" t="str">
            <v>Annual</v>
          </cell>
          <cell r="F567" t="str">
            <v>Taxes and royalties borne: Switzerland</v>
          </cell>
          <cell r="G567"/>
          <cell r="H567" t="str">
            <v>CURRENCY</v>
          </cell>
          <cell r="I567" t="str">
            <v>Currency - southAfrican_rand - (ZAR)</v>
          </cell>
          <cell r="J567" t="str">
            <v>BU</v>
          </cell>
          <cell r="K567" t="str">
            <v>Anglo American Platinum Managed Operations</v>
          </cell>
          <cell r="L567" t="str">
            <v>AMANDA MANI</v>
          </cell>
          <cell r="M567" t="str">
            <v>CARL NICHOLSON</v>
          </cell>
          <cell r="N567"/>
          <cell r="O567"/>
          <cell r="P567" t="str">
            <v>Not started</v>
          </cell>
          <cell r="Q567" t="str">
            <v>{"gri":["207-4-a_2019.2"]}</v>
          </cell>
          <cell r="R567" t="str">
            <v>Tax</v>
          </cell>
          <cell r="S567"/>
          <cell r="T567"/>
          <cell r="U567"/>
          <cell r="V567"/>
          <cell r="W567" t="str">
            <v>Taxes and royalties borne</v>
          </cell>
          <cell r="X567" t="str">
            <v>{"PGM":["Manual"]}</v>
          </cell>
          <cell r="Y567" t="str">
            <v>CONNECTED</v>
          </cell>
          <cell r="Z567" t="str">
            <v>Data Collection (PGM) (2024)</v>
          </cell>
          <cell r="AA567" t="str">
            <v>Taxes and royalties borne (Manual Capture)</v>
          </cell>
        </row>
        <row r="568">
          <cell r="A568" t="str">
            <v>M520BU_Anglo American Platinum Managed Operations</v>
          </cell>
          <cell r="B568" t="str">
            <v>M520</v>
          </cell>
          <cell r="C568" t="str">
            <v>BU_Anglo American Platinum Managed Operations</v>
          </cell>
          <cell r="D568">
            <v>2024</v>
          </cell>
          <cell r="E568" t="str">
            <v>Annual</v>
          </cell>
          <cell r="F568" t="str">
            <v>Taxes collected: South Africa</v>
          </cell>
          <cell r="G568"/>
          <cell r="H568" t="str">
            <v>CURRENCY</v>
          </cell>
          <cell r="I568" t="str">
            <v>Currency - southAfrican_rand - (ZAR)</v>
          </cell>
          <cell r="J568" t="str">
            <v>BU</v>
          </cell>
          <cell r="K568" t="str">
            <v>Anglo American Platinum Managed Operations</v>
          </cell>
          <cell r="L568" t="str">
            <v>AMANDA MANI</v>
          </cell>
          <cell r="M568" t="str">
            <v>CARL NICHOLSON</v>
          </cell>
          <cell r="N568"/>
          <cell r="O568"/>
          <cell r="P568" t="str">
            <v>Not started</v>
          </cell>
          <cell r="Q568" t="str">
            <v>{"gri":["207-4-a_2019.2"]}</v>
          </cell>
          <cell r="R568" t="str">
            <v>Tax</v>
          </cell>
          <cell r="S568"/>
          <cell r="T568"/>
          <cell r="U568"/>
          <cell r="V568"/>
          <cell r="W568" t="str">
            <v>Taxes collected</v>
          </cell>
          <cell r="X568" t="str">
            <v>{"PGM":[]}</v>
          </cell>
          <cell r="Y568" t="str">
            <v>CONNECTED</v>
          </cell>
          <cell r="Z568" t="str">
            <v>Data Collection (PGM) (2024)</v>
          </cell>
          <cell r="AA568" t="str">
            <v>Taxes collected (Manual Capture)</v>
          </cell>
        </row>
        <row r="569">
          <cell r="A569" t="str">
            <v>M519BU_Anglo American Platinum Managed Operations</v>
          </cell>
          <cell r="B569" t="str">
            <v>M519</v>
          </cell>
          <cell r="C569" t="str">
            <v>BU_Anglo American Platinum Managed Operations</v>
          </cell>
          <cell r="D569">
            <v>2024</v>
          </cell>
          <cell r="E569" t="str">
            <v>Annual</v>
          </cell>
          <cell r="F569" t="str">
            <v>Taxes collected: Zimbabwe</v>
          </cell>
          <cell r="G569"/>
          <cell r="H569" t="str">
            <v>CURRENCY</v>
          </cell>
          <cell r="I569" t="str">
            <v>Currency - southAfrican_rand - (ZAR)</v>
          </cell>
          <cell r="J569" t="str">
            <v>BU</v>
          </cell>
          <cell r="K569" t="str">
            <v>Anglo American Platinum Managed Operations</v>
          </cell>
          <cell r="L569" t="str">
            <v>AMANDA MANI</v>
          </cell>
          <cell r="M569" t="str">
            <v>CARL NICHOLSON</v>
          </cell>
          <cell r="N569"/>
          <cell r="O569"/>
          <cell r="P569" t="str">
            <v>Not started</v>
          </cell>
          <cell r="Q569" t="str">
            <v>{"gri":["207-4-a_2019.2"]}</v>
          </cell>
          <cell r="R569" t="str">
            <v>Tax</v>
          </cell>
          <cell r="S569"/>
          <cell r="T569"/>
          <cell r="U569"/>
          <cell r="V569"/>
          <cell r="W569" t="str">
            <v>Taxes collected</v>
          </cell>
          <cell r="X569" t="str">
            <v>{"PGM":[]}</v>
          </cell>
          <cell r="Y569" t="str">
            <v>CONNECTED</v>
          </cell>
          <cell r="Z569" t="str">
            <v>Data Collection (PGM) (2024)</v>
          </cell>
          <cell r="AA569" t="str">
            <v>Taxes collected (Manual Capture)</v>
          </cell>
        </row>
        <row r="570">
          <cell r="A570" t="str">
            <v>M518BU_Anglo American Platinum Managed Operations</v>
          </cell>
          <cell r="B570" t="str">
            <v>M518</v>
          </cell>
          <cell r="C570" t="str">
            <v>BU_Anglo American Platinum Managed Operations</v>
          </cell>
          <cell r="D570">
            <v>2024</v>
          </cell>
          <cell r="E570" t="str">
            <v>Annual</v>
          </cell>
          <cell r="F570" t="str">
            <v>Taxes collected: Platinum Total</v>
          </cell>
          <cell r="G570"/>
          <cell r="H570" t="str">
            <v>CURRENCY</v>
          </cell>
          <cell r="I570" t="str">
            <v>Currency - southAfrican_rand - (ZAR)</v>
          </cell>
          <cell r="J570" t="str">
            <v>BU</v>
          </cell>
          <cell r="K570" t="str">
            <v>Anglo American Platinum Managed Operations</v>
          </cell>
          <cell r="L570" t="str">
            <v>AMANDA MANI</v>
          </cell>
          <cell r="M570" t="str">
            <v>CARL NICHOLSON</v>
          </cell>
          <cell r="N570"/>
          <cell r="O570"/>
          <cell r="P570" t="str">
            <v>Not started</v>
          </cell>
          <cell r="Q570" t="str">
            <v>{"gri":["207-4-a_2019.2"]}</v>
          </cell>
          <cell r="R570" t="str">
            <v>Tax</v>
          </cell>
          <cell r="S570"/>
          <cell r="T570"/>
          <cell r="U570"/>
          <cell r="V570"/>
          <cell r="W570" t="str">
            <v>Taxes collected</v>
          </cell>
          <cell r="X570" t="str">
            <v>{"PGM":[]}</v>
          </cell>
          <cell r="Y570" t="str">
            <v>CONNECTED</v>
          </cell>
          <cell r="Z570" t="str">
            <v>Data Collection (PGM) (2024)</v>
          </cell>
          <cell r="AA570" t="str">
            <v>Taxes collected (Manual Capture)</v>
          </cell>
        </row>
        <row r="571">
          <cell r="A571" t="str">
            <v>M379BU_Anglo American Platinum Managed Operations</v>
          </cell>
          <cell r="B571" t="str">
            <v>M379</v>
          </cell>
          <cell r="C571" t="str">
            <v>BU_Anglo American Platinum Managed Operations</v>
          </cell>
          <cell r="D571">
            <v>2024</v>
          </cell>
          <cell r="E571" t="str">
            <v>Annual</v>
          </cell>
          <cell r="F571" t="str">
            <v>Consumption: Water Stressed Sites - Total consumption</v>
          </cell>
          <cell r="G571"/>
          <cell r="H571" t="str">
            <v>NUMBER</v>
          </cell>
          <cell r="I571" t="str">
            <v>Megaliters (ML)</v>
          </cell>
          <cell r="J571" t="str">
            <v>BU</v>
          </cell>
          <cell r="K571" t="str">
            <v>Anglo American Platinum Managed Operations</v>
          </cell>
          <cell r="L571" t="str">
            <v>HERMIEN OBERHOLZER</v>
          </cell>
          <cell r="M571" t="str">
            <v>HERMIEN OBERHOLZER</v>
          </cell>
          <cell r="N571">
            <v>45675</v>
          </cell>
          <cell r="O571">
            <v>45902</v>
          </cell>
          <cell r="P571" t="str">
            <v>Not started</v>
          </cell>
          <cell r="Q571" t="str">
            <v>{"gri":["303-5-b_2018.2"]}</v>
          </cell>
          <cell r="R571" t="str">
            <v>Water</v>
          </cell>
          <cell r="S571"/>
          <cell r="T571"/>
          <cell r="U571"/>
          <cell r="V571"/>
          <cell r="W571" t="str">
            <v>Consumption - Water Stressed Sites</v>
          </cell>
          <cell r="X571" t="str">
            <v>{"PGM":[]}</v>
          </cell>
          <cell r="Y571" t="str">
            <v>CONNECTED</v>
          </cell>
          <cell r="Z571" t="str">
            <v>Data Collection (PGM) (2024)</v>
          </cell>
          <cell r="AA571" t="str">
            <v>Consumption - Water Stressed Sites (Connected Metrics)</v>
          </cell>
        </row>
        <row r="572">
          <cell r="A572" t="str">
            <v>M381BU_Anglo American Platinum Managed Operations</v>
          </cell>
          <cell r="B572" t="str">
            <v>M381</v>
          </cell>
          <cell r="C572" t="str">
            <v>BU_Anglo American Platinum Managed Operations</v>
          </cell>
          <cell r="D572">
            <v>2024</v>
          </cell>
          <cell r="E572" t="str">
            <v>Annual</v>
          </cell>
          <cell r="F572" t="str">
            <v>Discharges: Total Group - Seawater Total ICMM</v>
          </cell>
          <cell r="G572"/>
          <cell r="H572" t="str">
            <v>NUMBER</v>
          </cell>
          <cell r="I572" t="str">
            <v>Megaliters (ML)</v>
          </cell>
          <cell r="J572" t="str">
            <v>BU</v>
          </cell>
          <cell r="K572" t="str">
            <v>Anglo American Platinum Managed Operations</v>
          </cell>
          <cell r="L572" t="str">
            <v>HERMIEN OBERHOLZER</v>
          </cell>
          <cell r="M572" t="str">
            <v>HERMIEN OBERHOLZER</v>
          </cell>
          <cell r="N572">
            <v>45675</v>
          </cell>
          <cell r="O572">
            <v>45902</v>
          </cell>
          <cell r="P572" t="str">
            <v>Not started</v>
          </cell>
          <cell r="Q572" t="str">
            <v>{"gri":["303-4-a-iii_2018.2"]}</v>
          </cell>
          <cell r="R572" t="str">
            <v>Water</v>
          </cell>
          <cell r="S572"/>
          <cell r="T572"/>
          <cell r="U572"/>
          <cell r="V572"/>
          <cell r="W572" t="str">
            <v>Discharges: Total Group</v>
          </cell>
          <cell r="X572" t="str">
            <v>{"PGM":[]}</v>
          </cell>
          <cell r="Y572" t="str">
            <v>CONNECTED</v>
          </cell>
          <cell r="Z572" t="str">
            <v>Data Collection (PGM) (2024)</v>
          </cell>
          <cell r="AA572" t="str">
            <v>Consumption - Water Stressed Sites (Connected Metrics)</v>
          </cell>
        </row>
        <row r="573">
          <cell r="A573" t="str">
            <v>M382BU_Anglo American Platinum Managed Operations</v>
          </cell>
          <cell r="B573" t="str">
            <v>M382</v>
          </cell>
          <cell r="C573" t="str">
            <v>BU_Anglo American Platinum Managed Operations</v>
          </cell>
          <cell r="D573">
            <v>2024</v>
          </cell>
          <cell r="E573" t="str">
            <v>Annual</v>
          </cell>
          <cell r="F573" t="str">
            <v>Discharges: Total Group - Ground water Total ICMM</v>
          </cell>
          <cell r="G573"/>
          <cell r="H573" t="str">
            <v>NUMBER</v>
          </cell>
          <cell r="I573" t="str">
            <v>Megaliters (ML)</v>
          </cell>
          <cell r="J573" t="str">
            <v>BU</v>
          </cell>
          <cell r="K573" t="str">
            <v>Anglo American Platinum Managed Operations</v>
          </cell>
          <cell r="L573" t="str">
            <v>HERMIEN OBERHOLZER</v>
          </cell>
          <cell r="M573" t="str">
            <v>HERMIEN OBERHOLZER</v>
          </cell>
          <cell r="N573">
            <v>45675</v>
          </cell>
          <cell r="O573">
            <v>45902</v>
          </cell>
          <cell r="P573" t="str">
            <v>Not started</v>
          </cell>
          <cell r="Q573" t="str">
            <v>{"gri":["303-4-a-ii_2018.2"]}</v>
          </cell>
          <cell r="R573" t="str">
            <v>Water</v>
          </cell>
          <cell r="S573"/>
          <cell r="T573"/>
          <cell r="U573"/>
          <cell r="V573"/>
          <cell r="W573" t="str">
            <v>Discharges: Total Group</v>
          </cell>
          <cell r="X573" t="str">
            <v>{"PGM":[]}</v>
          </cell>
          <cell r="Y573" t="str">
            <v>CONNECTED</v>
          </cell>
          <cell r="Z573" t="str">
            <v>Data Collection (PGM) (2024)</v>
          </cell>
          <cell r="AA573" t="str">
            <v>Consumption - Water Stressed Sites (Connected Metrics)</v>
          </cell>
        </row>
        <row r="574">
          <cell r="A574" t="str">
            <v>M383BU_Anglo American Platinum Managed Operations</v>
          </cell>
          <cell r="B574" t="str">
            <v>M383</v>
          </cell>
          <cell r="C574" t="str">
            <v>BU_Anglo American Platinum Managed Operations</v>
          </cell>
          <cell r="D574">
            <v>2024</v>
          </cell>
          <cell r="E574" t="str">
            <v>Annual</v>
          </cell>
          <cell r="F574" t="str">
            <v>Discharges: Total Group - Surface water Total ICMM</v>
          </cell>
          <cell r="G574"/>
          <cell r="H574" t="str">
            <v>NUMBER</v>
          </cell>
          <cell r="I574" t="str">
            <v>Megaliters (ML)</v>
          </cell>
          <cell r="J574" t="str">
            <v>BU</v>
          </cell>
          <cell r="K574" t="str">
            <v>Anglo American Platinum Managed Operations</v>
          </cell>
          <cell r="L574" t="str">
            <v>HERMIEN OBERHOLZER</v>
          </cell>
          <cell r="M574" t="str">
            <v>HERMIEN OBERHOLZER</v>
          </cell>
          <cell r="N574">
            <v>45675</v>
          </cell>
          <cell r="O574">
            <v>45902</v>
          </cell>
          <cell r="P574" t="str">
            <v>Not started</v>
          </cell>
          <cell r="Q574" t="str">
            <v>{"gri":["303-4-a-i_2018.2"]}</v>
          </cell>
          <cell r="R574" t="str">
            <v>Water</v>
          </cell>
          <cell r="S574"/>
          <cell r="T574"/>
          <cell r="U574"/>
          <cell r="V574"/>
          <cell r="W574" t="str">
            <v>Discharges: Total Group</v>
          </cell>
          <cell r="X574" t="str">
            <v>{"PGM":[]}</v>
          </cell>
          <cell r="Y574" t="str">
            <v>CONNECTED</v>
          </cell>
          <cell r="Z574" t="str">
            <v>Data Collection (PGM) (2024)</v>
          </cell>
          <cell r="AA574" t="str">
            <v>Consumption - Water Stressed Sites (Connected Metrics)</v>
          </cell>
        </row>
        <row r="575">
          <cell r="A575" t="str">
            <v>M384BU_Anglo American Platinum Managed Operations</v>
          </cell>
          <cell r="B575" t="str">
            <v>M384</v>
          </cell>
          <cell r="C575" t="str">
            <v>BU_Anglo American Platinum Managed Operations</v>
          </cell>
          <cell r="D575">
            <v>2024</v>
          </cell>
          <cell r="E575" t="str">
            <v>Annual</v>
          </cell>
          <cell r="F575" t="str">
            <v>Discharges: Total Group - Supply to third-party water Total ICMM (Low)</v>
          </cell>
          <cell r="G575"/>
          <cell r="H575" t="str">
            <v>NUMBER</v>
          </cell>
          <cell r="I575" t="str">
            <v>Megaliters (ML)</v>
          </cell>
          <cell r="J575" t="str">
            <v>BU</v>
          </cell>
          <cell r="K575" t="str">
            <v>Anglo American Platinum Managed Operations</v>
          </cell>
          <cell r="L575" t="str">
            <v>HERMIEN OBERHOLZER</v>
          </cell>
          <cell r="M575" t="str">
            <v>HERMIEN OBERHOLZER</v>
          </cell>
          <cell r="N575">
            <v>45675</v>
          </cell>
          <cell r="O575">
            <v>45902</v>
          </cell>
          <cell r="P575" t="str">
            <v>Not started</v>
          </cell>
          <cell r="Q575" t="str">
            <v>{"gri":["303-4-a-iv_2018.2"]}</v>
          </cell>
          <cell r="R575" t="str">
            <v>Water</v>
          </cell>
          <cell r="S575"/>
          <cell r="T575"/>
          <cell r="U575"/>
          <cell r="V575"/>
          <cell r="W575" t="str">
            <v>Discharges: Total Group</v>
          </cell>
          <cell r="X575" t="str">
            <v>{"PGM":[]}</v>
          </cell>
          <cell r="Y575" t="str">
            <v>CONNECTED</v>
          </cell>
          <cell r="Z575" t="str">
            <v>Data Collection (PGM) (2024)</v>
          </cell>
          <cell r="AA575" t="str">
            <v>Consumption - Water Stressed Sites (Connected Metrics)</v>
          </cell>
        </row>
        <row r="576">
          <cell r="A576" t="str">
            <v>M385BU_Anglo American Platinum Managed Operations</v>
          </cell>
          <cell r="B576" t="str">
            <v>M385</v>
          </cell>
          <cell r="C576" t="str">
            <v>BU_Anglo American Platinum Managed Operations</v>
          </cell>
          <cell r="D576">
            <v>2024</v>
          </cell>
          <cell r="E576" t="str">
            <v>Annual</v>
          </cell>
          <cell r="F576" t="str">
            <v>Discharges: Total Group - Seawater Total ICMM (Low)</v>
          </cell>
          <cell r="G576"/>
          <cell r="H576" t="str">
            <v>NUMBER</v>
          </cell>
          <cell r="I576" t="str">
            <v>Megaliters (ML)</v>
          </cell>
          <cell r="J576" t="str">
            <v>BU</v>
          </cell>
          <cell r="K576" t="str">
            <v>Anglo American Platinum Managed Operations</v>
          </cell>
          <cell r="L576" t="str">
            <v>HERMIEN OBERHOLZER</v>
          </cell>
          <cell r="M576" t="str">
            <v>HERMIEN OBERHOLZER</v>
          </cell>
          <cell r="N576">
            <v>45675</v>
          </cell>
          <cell r="O576">
            <v>45902</v>
          </cell>
          <cell r="P576" t="str">
            <v>Not started</v>
          </cell>
          <cell r="Q576" t="str">
            <v>{"gri":["303-4-a-iii_2018.2"]}</v>
          </cell>
          <cell r="R576" t="str">
            <v>Water</v>
          </cell>
          <cell r="S576"/>
          <cell r="T576"/>
          <cell r="U576"/>
          <cell r="V576"/>
          <cell r="W576" t="str">
            <v>Discharges: Total Group</v>
          </cell>
          <cell r="X576" t="str">
            <v>{"PGM":[]}</v>
          </cell>
          <cell r="Y576" t="str">
            <v>CONNECTED</v>
          </cell>
          <cell r="Z576" t="str">
            <v>Data Collection (PGM) (2024)</v>
          </cell>
          <cell r="AA576" t="str">
            <v>Consumption - Water Stressed Sites (Connected Metrics)</v>
          </cell>
        </row>
        <row r="577">
          <cell r="A577" t="str">
            <v>M391BU_Anglo American Platinum Managed Operations</v>
          </cell>
          <cell r="B577" t="str">
            <v>M391</v>
          </cell>
          <cell r="C577" t="str">
            <v>BU_Anglo American Platinum Managed Operations</v>
          </cell>
          <cell r="D577">
            <v>2024</v>
          </cell>
          <cell r="E577" t="str">
            <v>Annual</v>
          </cell>
          <cell r="F577" t="str">
            <v>Discharges: Total Group - Surface water Total ICMM (High)</v>
          </cell>
          <cell r="G577"/>
          <cell r="H577" t="str">
            <v>NUMBER</v>
          </cell>
          <cell r="I577" t="str">
            <v>Megaliters (ML)</v>
          </cell>
          <cell r="J577" t="str">
            <v>BU</v>
          </cell>
          <cell r="K577" t="str">
            <v>Anglo American Platinum Managed Operations</v>
          </cell>
          <cell r="L577" t="str">
            <v>HERMIEN OBERHOLZER</v>
          </cell>
          <cell r="M577" t="str">
            <v>HERMIEN OBERHOLZER</v>
          </cell>
          <cell r="N577">
            <v>45675</v>
          </cell>
          <cell r="O577">
            <v>45902</v>
          </cell>
          <cell r="P577" t="str">
            <v>Not started</v>
          </cell>
          <cell r="Q577" t="str">
            <v>{"gri":["303-4-a-i_2018.2"]}</v>
          </cell>
          <cell r="R577" t="str">
            <v>Water</v>
          </cell>
          <cell r="S577"/>
          <cell r="T577"/>
          <cell r="U577"/>
          <cell r="V577"/>
          <cell r="W577" t="str">
            <v>Discharges: Total Group</v>
          </cell>
          <cell r="X577" t="str">
            <v>{"PGM":[]}</v>
          </cell>
          <cell r="Y577" t="str">
            <v>CONNECTED</v>
          </cell>
          <cell r="Z577" t="str">
            <v>Data Collection (PGM) (2024)</v>
          </cell>
          <cell r="AA577" t="str">
            <v>Consumption - Water Stressed Sites (Connected Metrics)</v>
          </cell>
        </row>
        <row r="578">
          <cell r="A578" t="str">
            <v>M389BU_Anglo American Platinum Managed Operations</v>
          </cell>
          <cell r="B578" t="str">
            <v>M389</v>
          </cell>
          <cell r="C578" t="str">
            <v>BU_Anglo American Platinum Managed Operations</v>
          </cell>
          <cell r="D578">
            <v>2024</v>
          </cell>
          <cell r="E578" t="str">
            <v>Annual</v>
          </cell>
          <cell r="F578" t="str">
            <v>Discharges: Total Group - Seawater Total ICMM (HIgh)</v>
          </cell>
          <cell r="G578"/>
          <cell r="H578" t="str">
            <v>NUMBER</v>
          </cell>
          <cell r="I578" t="str">
            <v>Megaliters (ML)</v>
          </cell>
          <cell r="J578" t="str">
            <v>BU</v>
          </cell>
          <cell r="K578" t="str">
            <v>Anglo American Platinum Managed Operations</v>
          </cell>
          <cell r="L578" t="str">
            <v>HERMIEN OBERHOLZER</v>
          </cell>
          <cell r="M578" t="str">
            <v>HERMIEN OBERHOLZER</v>
          </cell>
          <cell r="N578">
            <v>45675</v>
          </cell>
          <cell r="O578">
            <v>45902</v>
          </cell>
          <cell r="P578" t="str">
            <v>Not started</v>
          </cell>
          <cell r="Q578" t="str">
            <v>{"gri":["303-4-a-iii_2018.2"]}</v>
          </cell>
          <cell r="R578" t="str">
            <v>Water</v>
          </cell>
          <cell r="S578"/>
          <cell r="T578"/>
          <cell r="U578"/>
          <cell r="V578"/>
          <cell r="W578" t="str">
            <v>Discharges: Total Group</v>
          </cell>
          <cell r="X578" t="str">
            <v>{"PGM":[]}</v>
          </cell>
          <cell r="Y578" t="str">
            <v>CONNECTED</v>
          </cell>
          <cell r="Z578" t="str">
            <v>Data Collection (PGM) (2024)</v>
          </cell>
          <cell r="AA578" t="str">
            <v>Consumption - Water Stressed Sites (Connected Metrics)</v>
          </cell>
        </row>
        <row r="579">
          <cell r="A579" t="str">
            <v>M390BU_Anglo American Platinum Managed Operations</v>
          </cell>
          <cell r="B579" t="str">
            <v>M390</v>
          </cell>
          <cell r="C579" t="str">
            <v>BU_Anglo American Platinum Managed Operations</v>
          </cell>
          <cell r="D579">
            <v>2024</v>
          </cell>
          <cell r="E579" t="str">
            <v>Annual</v>
          </cell>
          <cell r="F579" t="str">
            <v>Discharges: Total Group - Ground water Total ICMM (High)</v>
          </cell>
          <cell r="G579"/>
          <cell r="H579" t="str">
            <v>NUMBER</v>
          </cell>
          <cell r="I579" t="str">
            <v>Megaliters (ML)</v>
          </cell>
          <cell r="J579" t="str">
            <v>BU</v>
          </cell>
          <cell r="K579" t="str">
            <v>Anglo American Platinum Managed Operations</v>
          </cell>
          <cell r="L579" t="str">
            <v>HERMIEN OBERHOLZER</v>
          </cell>
          <cell r="M579" t="str">
            <v>HERMIEN OBERHOLZER</v>
          </cell>
          <cell r="N579">
            <v>45675</v>
          </cell>
          <cell r="O579">
            <v>45902</v>
          </cell>
          <cell r="P579" t="str">
            <v>Not started</v>
          </cell>
          <cell r="Q579" t="str">
            <v>{"gri":["303-4-a-ii_2018.2"]}</v>
          </cell>
          <cell r="R579" t="str">
            <v>Water</v>
          </cell>
          <cell r="S579"/>
          <cell r="T579"/>
          <cell r="U579"/>
          <cell r="V579"/>
          <cell r="W579" t="str">
            <v>Discharges: Total Group</v>
          </cell>
          <cell r="X579" t="str">
            <v>{"PGM":[]}</v>
          </cell>
          <cell r="Y579" t="str">
            <v>CONNECTED</v>
          </cell>
          <cell r="Z579" t="str">
            <v>Data Collection (PGM) (2024)</v>
          </cell>
          <cell r="AA579" t="str">
            <v>Consumption - Water Stressed Sites (Connected Metrics)</v>
          </cell>
        </row>
        <row r="580">
          <cell r="A580" t="str">
            <v>M380BU_Anglo American Platinum Managed Operations</v>
          </cell>
          <cell r="B580" t="str">
            <v>M380</v>
          </cell>
          <cell r="C580" t="str">
            <v>BU_Anglo American Platinum Managed Operations</v>
          </cell>
          <cell r="D580">
            <v>2024</v>
          </cell>
          <cell r="E580" t="str">
            <v>Annual</v>
          </cell>
          <cell r="F580" t="str">
            <v>Discharges: Total Group - Supply to third-party water Total ICMM</v>
          </cell>
          <cell r="G580"/>
          <cell r="H580" t="str">
            <v>NUMBER</v>
          </cell>
          <cell r="I580" t="str">
            <v>Megaliters (ML)</v>
          </cell>
          <cell r="J580" t="str">
            <v>BU</v>
          </cell>
          <cell r="K580" t="str">
            <v>Anglo American Platinum Managed Operations</v>
          </cell>
          <cell r="L580" t="str">
            <v>HERMIEN OBERHOLZER</v>
          </cell>
          <cell r="M580" t="str">
            <v>HERMIEN OBERHOLZER</v>
          </cell>
          <cell r="N580">
            <v>45675</v>
          </cell>
          <cell r="O580">
            <v>45902</v>
          </cell>
          <cell r="P580" t="str">
            <v>Not started</v>
          </cell>
          <cell r="Q580" t="str">
            <v>{"gri":["303-4-a-iv_2018.2"]}</v>
          </cell>
          <cell r="R580" t="str">
            <v>Water</v>
          </cell>
          <cell r="S580"/>
          <cell r="T580"/>
          <cell r="U580"/>
          <cell r="V580"/>
          <cell r="W580" t="str">
            <v>Discharges: Total Group</v>
          </cell>
          <cell r="X580" t="str">
            <v>{"PGM":[]}</v>
          </cell>
          <cell r="Y580" t="str">
            <v>CONNECTED</v>
          </cell>
          <cell r="Z580" t="str">
            <v>Data Collection (PGM) (2024)</v>
          </cell>
          <cell r="AA580" t="str">
            <v>Consumption - Water Stressed Sites (Connected Metrics)</v>
          </cell>
        </row>
        <row r="581">
          <cell r="A581" t="str">
            <v>M386BU_Anglo American Platinum Managed Operations</v>
          </cell>
          <cell r="B581" t="str">
            <v>M386</v>
          </cell>
          <cell r="C581" t="str">
            <v>BU_Anglo American Platinum Managed Operations</v>
          </cell>
          <cell r="D581">
            <v>2024</v>
          </cell>
          <cell r="E581" t="str">
            <v>Annual</v>
          </cell>
          <cell r="F581" t="str">
            <v>Discharges: Total Group - Ground water Total ICMM (Low)</v>
          </cell>
          <cell r="G581"/>
          <cell r="H581" t="str">
            <v>NUMBER</v>
          </cell>
          <cell r="I581" t="str">
            <v>Megaliters (ML)</v>
          </cell>
          <cell r="J581" t="str">
            <v>BU</v>
          </cell>
          <cell r="K581" t="str">
            <v>Anglo American Platinum Managed Operations</v>
          </cell>
          <cell r="L581" t="str">
            <v>HERMIEN OBERHOLZER</v>
          </cell>
          <cell r="M581" t="str">
            <v>HERMIEN OBERHOLZER</v>
          </cell>
          <cell r="N581">
            <v>45675</v>
          </cell>
          <cell r="O581">
            <v>45902</v>
          </cell>
          <cell r="P581" t="str">
            <v>Not started</v>
          </cell>
          <cell r="Q581" t="str">
            <v>{"gri":["303-4-a-ii_2018.2"]}</v>
          </cell>
          <cell r="R581" t="str">
            <v>Water</v>
          </cell>
          <cell r="S581"/>
          <cell r="T581"/>
          <cell r="U581"/>
          <cell r="V581"/>
          <cell r="W581" t="str">
            <v>Discharges: Total Group</v>
          </cell>
          <cell r="X581" t="str">
            <v>{"PGM":[]}</v>
          </cell>
          <cell r="Y581" t="str">
            <v>CONNECTED</v>
          </cell>
          <cell r="Z581" t="str">
            <v>Data Collection (PGM) (2024)</v>
          </cell>
          <cell r="AA581" t="str">
            <v>Consumption - Water Stressed Sites (Connected Metrics)</v>
          </cell>
        </row>
        <row r="582">
          <cell r="A582" t="str">
            <v>M387BU_Anglo American Platinum Managed Operations</v>
          </cell>
          <cell r="B582" t="str">
            <v>M387</v>
          </cell>
          <cell r="C582" t="str">
            <v>BU_Anglo American Platinum Managed Operations</v>
          </cell>
          <cell r="D582">
            <v>2024</v>
          </cell>
          <cell r="E582" t="str">
            <v>Annual</v>
          </cell>
          <cell r="F582" t="str">
            <v>Discharges: Total Group - Surface water Total ICMM (Low)</v>
          </cell>
          <cell r="G582"/>
          <cell r="H582" t="str">
            <v>NUMBER</v>
          </cell>
          <cell r="I582" t="str">
            <v>Megaliters (ML)</v>
          </cell>
          <cell r="J582" t="str">
            <v>BU</v>
          </cell>
          <cell r="K582" t="str">
            <v>Anglo American Platinum Managed Operations</v>
          </cell>
          <cell r="L582" t="str">
            <v>HERMIEN OBERHOLZER</v>
          </cell>
          <cell r="M582" t="str">
            <v>HERMIEN OBERHOLZER</v>
          </cell>
          <cell r="N582">
            <v>45675</v>
          </cell>
          <cell r="O582">
            <v>45902</v>
          </cell>
          <cell r="P582" t="str">
            <v>Not started</v>
          </cell>
          <cell r="Q582" t="str">
            <v>{"gri":["303-4-a-i_2018.2"]}</v>
          </cell>
          <cell r="R582" t="str">
            <v>Water</v>
          </cell>
          <cell r="S582"/>
          <cell r="T582"/>
          <cell r="U582"/>
          <cell r="V582"/>
          <cell r="W582" t="str">
            <v>Discharges: Total Group</v>
          </cell>
          <cell r="X582" t="str">
            <v>{"PGM":[]}</v>
          </cell>
          <cell r="Y582" t="str">
            <v>CONNECTED</v>
          </cell>
          <cell r="Z582" t="str">
            <v>Data Collection (PGM) (2024)</v>
          </cell>
          <cell r="AA582" t="str">
            <v>Consumption - Water Stressed Sites (Connected Metrics)</v>
          </cell>
        </row>
        <row r="583">
          <cell r="A583" t="str">
            <v>M388BU_Anglo American Platinum Managed Operations</v>
          </cell>
          <cell r="B583" t="str">
            <v>M388</v>
          </cell>
          <cell r="C583" t="str">
            <v>BU_Anglo American Platinum Managed Operations</v>
          </cell>
          <cell r="D583">
            <v>2024</v>
          </cell>
          <cell r="E583" t="str">
            <v>Annual</v>
          </cell>
          <cell r="F583" t="str">
            <v>Discharges: Total Group - Supply to third-party water Total ICMM (High)</v>
          </cell>
          <cell r="G583"/>
          <cell r="H583" t="str">
            <v>NUMBER</v>
          </cell>
          <cell r="I583" t="str">
            <v>Megaliters (ML)</v>
          </cell>
          <cell r="J583" t="str">
            <v>BU</v>
          </cell>
          <cell r="K583" t="str">
            <v>Anglo American Platinum Managed Operations</v>
          </cell>
          <cell r="L583" t="str">
            <v>HERMIEN OBERHOLZER</v>
          </cell>
          <cell r="M583" t="str">
            <v>HERMIEN OBERHOLZER</v>
          </cell>
          <cell r="N583">
            <v>45675</v>
          </cell>
          <cell r="O583">
            <v>45902</v>
          </cell>
          <cell r="P583" t="str">
            <v>Not started</v>
          </cell>
          <cell r="Q583" t="str">
            <v>{"gri":["303-4-a-iv_2018.2"]}</v>
          </cell>
          <cell r="R583" t="str">
            <v>Water</v>
          </cell>
          <cell r="S583"/>
          <cell r="T583"/>
          <cell r="U583"/>
          <cell r="V583"/>
          <cell r="W583" t="str">
            <v>Discharges: Total Group</v>
          </cell>
          <cell r="X583" t="str">
            <v>{"PGM":[]}</v>
          </cell>
          <cell r="Y583" t="str">
            <v>CONNECTED</v>
          </cell>
          <cell r="Z583" t="str">
            <v>Data Collection (PGM) (2024)</v>
          </cell>
          <cell r="AA583" t="str">
            <v>Consumption - Water Stressed Sites (Connected Metrics)</v>
          </cell>
        </row>
        <row r="584">
          <cell r="A584" t="str">
            <v>M394BU_Anglo American Platinum Managed Operations</v>
          </cell>
          <cell r="B584" t="str">
            <v>M394</v>
          </cell>
          <cell r="C584" t="str">
            <v>BU_Anglo American Platinum Managed Operations</v>
          </cell>
          <cell r="D584">
            <v>2024</v>
          </cell>
          <cell r="E584" t="str">
            <v>Annual</v>
          </cell>
          <cell r="F584" t="str">
            <v>Discharges: Total Water Stressed Sites - Ground water Total ICMM</v>
          </cell>
          <cell r="G584"/>
          <cell r="H584" t="str">
            <v>NUMBER</v>
          </cell>
          <cell r="I584" t="str">
            <v>Liters (L)</v>
          </cell>
          <cell r="J584" t="str">
            <v>BU</v>
          </cell>
          <cell r="K584" t="str">
            <v>Anglo American Platinum Managed Operations</v>
          </cell>
          <cell r="L584" t="str">
            <v>HERMIEN OBERHOLZER</v>
          </cell>
          <cell r="M584" t="str">
            <v>HERMIEN OBERHOLZER</v>
          </cell>
          <cell r="N584">
            <v>45675</v>
          </cell>
          <cell r="O584">
            <v>45902</v>
          </cell>
          <cell r="P584" t="str">
            <v>Not started</v>
          </cell>
          <cell r="Q584" t="str">
            <v>{"gri":["303-4-a-ii_2018.2"]}</v>
          </cell>
          <cell r="R584" t="str">
            <v>Water</v>
          </cell>
          <cell r="S584"/>
          <cell r="T584"/>
          <cell r="U584"/>
          <cell r="V584"/>
          <cell r="W584" t="str">
            <v>Discharges: Total Water Stressed Sites</v>
          </cell>
          <cell r="X584" t="str">
            <v>{"PGM":[]}</v>
          </cell>
          <cell r="Y584" t="str">
            <v>CONNECTED</v>
          </cell>
          <cell r="Z584" t="str">
            <v>Data Collection (PGM) (2024)</v>
          </cell>
          <cell r="AA584" t="str">
            <v>Consumption - Water Stressed Sites (Connected Metrics)</v>
          </cell>
        </row>
        <row r="585">
          <cell r="A585" t="str">
            <v>M398BU_Anglo American Platinum Managed Operations</v>
          </cell>
          <cell r="B585" t="str">
            <v>M398</v>
          </cell>
          <cell r="C585" t="str">
            <v>BU_Anglo American Platinum Managed Operations</v>
          </cell>
          <cell r="D585">
            <v>2024</v>
          </cell>
          <cell r="E585" t="str">
            <v>Annual</v>
          </cell>
          <cell r="F585" t="str">
            <v>Discharges: Total Water Stressed Sites - Ground water Low ICMM</v>
          </cell>
          <cell r="G585"/>
          <cell r="H585" t="str">
            <v>NUMBER</v>
          </cell>
          <cell r="I585" t="str">
            <v>Liters (L)</v>
          </cell>
          <cell r="J585" t="str">
            <v>BU</v>
          </cell>
          <cell r="K585" t="str">
            <v>Anglo American Platinum Managed Operations</v>
          </cell>
          <cell r="L585" t="str">
            <v>HERMIEN OBERHOLZER</v>
          </cell>
          <cell r="M585" t="str">
            <v>HERMIEN OBERHOLZER</v>
          </cell>
          <cell r="N585">
            <v>45675</v>
          </cell>
          <cell r="O585">
            <v>45902</v>
          </cell>
          <cell r="P585" t="str">
            <v>Not started</v>
          </cell>
          <cell r="Q585" t="str">
            <v>{"gri":["303-4-a-ii_2018.2"]}</v>
          </cell>
          <cell r="R585" t="str">
            <v>Water</v>
          </cell>
          <cell r="S585"/>
          <cell r="T585"/>
          <cell r="U585"/>
          <cell r="V585"/>
          <cell r="W585" t="str">
            <v>Discharges: Total Water Stressed Sites</v>
          </cell>
          <cell r="X585" t="str">
            <v>{"PGM":[]}</v>
          </cell>
          <cell r="Y585" t="str">
            <v>CONNECTED</v>
          </cell>
          <cell r="Z585" t="str">
            <v>Data Collection (PGM) (2024)</v>
          </cell>
          <cell r="AA585" t="str">
            <v>Consumption - Water Stressed Sites (Connected Metrics)</v>
          </cell>
        </row>
        <row r="586">
          <cell r="A586" t="str">
            <v>M402BU_Anglo American Platinum Managed Operations</v>
          </cell>
          <cell r="B586" t="str">
            <v>M402</v>
          </cell>
          <cell r="C586" t="str">
            <v>BU_Anglo American Platinum Managed Operations</v>
          </cell>
          <cell r="D586">
            <v>2024</v>
          </cell>
          <cell r="E586" t="str">
            <v>Annual</v>
          </cell>
          <cell r="F586" t="str">
            <v>Discharges: Total Water Stressed Sites - Ground water High ICMM</v>
          </cell>
          <cell r="G586"/>
          <cell r="H586" t="str">
            <v>NUMBER</v>
          </cell>
          <cell r="I586" t="str">
            <v>Liters (L)</v>
          </cell>
          <cell r="J586" t="str">
            <v>BU</v>
          </cell>
          <cell r="K586" t="str">
            <v>Anglo American Platinum Managed Operations</v>
          </cell>
          <cell r="L586" t="str">
            <v>HERMIEN OBERHOLZER</v>
          </cell>
          <cell r="M586" t="str">
            <v>HERMIEN OBERHOLZER</v>
          </cell>
          <cell r="N586">
            <v>45675</v>
          </cell>
          <cell r="O586">
            <v>45902</v>
          </cell>
          <cell r="P586" t="str">
            <v>Not started</v>
          </cell>
          <cell r="Q586" t="str">
            <v>{"gri":["303-4-a-ii_2018.2"]}</v>
          </cell>
          <cell r="R586" t="str">
            <v>Water</v>
          </cell>
          <cell r="S586"/>
          <cell r="T586"/>
          <cell r="U586"/>
          <cell r="V586"/>
          <cell r="W586" t="str">
            <v>Discharges: Total Water Stressed Sites</v>
          </cell>
          <cell r="X586" t="str">
            <v>{"PGM":[]}</v>
          </cell>
          <cell r="Y586" t="str">
            <v>CONNECTED</v>
          </cell>
          <cell r="Z586" t="str">
            <v>Data Collection (PGM) (2024)</v>
          </cell>
          <cell r="AA586" t="str">
            <v>Consumption - Water Stressed Sites (Connected Metrics)</v>
          </cell>
        </row>
        <row r="587">
          <cell r="A587" t="str">
            <v>M397BU_Anglo American Platinum Managed Operations</v>
          </cell>
          <cell r="B587" t="str">
            <v>M397</v>
          </cell>
          <cell r="C587" t="str">
            <v>BU_Anglo American Platinum Managed Operations</v>
          </cell>
          <cell r="D587">
            <v>2024</v>
          </cell>
          <cell r="E587" t="str">
            <v>Annual</v>
          </cell>
          <cell r="F587" t="str">
            <v>Discharges: Total Water Stressed Sites - Seawater Low ICMM</v>
          </cell>
          <cell r="G587"/>
          <cell r="H587" t="str">
            <v>NUMBER</v>
          </cell>
          <cell r="I587" t="str">
            <v>Liters (L)</v>
          </cell>
          <cell r="J587" t="str">
            <v>BU</v>
          </cell>
          <cell r="K587" t="str">
            <v>Anglo American Platinum Managed Operations</v>
          </cell>
          <cell r="L587" t="str">
            <v>HERMIEN OBERHOLZER</v>
          </cell>
          <cell r="M587" t="str">
            <v>HERMIEN OBERHOLZER</v>
          </cell>
          <cell r="N587">
            <v>45675</v>
          </cell>
          <cell r="O587">
            <v>45902</v>
          </cell>
          <cell r="P587" t="str">
            <v>Not started</v>
          </cell>
          <cell r="Q587" t="str">
            <v>{"gri":["303-4-a-iii_2018.2"]}</v>
          </cell>
          <cell r="R587" t="str">
            <v>Water</v>
          </cell>
          <cell r="S587"/>
          <cell r="T587"/>
          <cell r="U587"/>
          <cell r="V587"/>
          <cell r="W587" t="str">
            <v>Discharges: Total Water Stressed Sites</v>
          </cell>
          <cell r="X587" t="str">
            <v>{"PGM":[]}</v>
          </cell>
          <cell r="Y587" t="str">
            <v>CONNECTED</v>
          </cell>
          <cell r="Z587" t="str">
            <v>Data Collection (PGM) (2024)</v>
          </cell>
          <cell r="AA587" t="str">
            <v>Consumption - Water Stressed Sites (Connected Metrics)</v>
          </cell>
        </row>
        <row r="588">
          <cell r="A588" t="str">
            <v>M400BU_Anglo American Platinum Managed Operations</v>
          </cell>
          <cell r="B588" t="str">
            <v>M400</v>
          </cell>
          <cell r="C588" t="str">
            <v>BU_Anglo American Platinum Managed Operations</v>
          </cell>
          <cell r="D588">
            <v>2024</v>
          </cell>
          <cell r="E588" t="str">
            <v>Annual</v>
          </cell>
          <cell r="F588" t="str">
            <v>Discharges: Total Water Stressed Sites - Supply to third-party water High ICMM</v>
          </cell>
          <cell r="G588"/>
          <cell r="H588" t="str">
            <v>NUMBER</v>
          </cell>
          <cell r="I588" t="str">
            <v>Liters (L)</v>
          </cell>
          <cell r="J588" t="str">
            <v>BU</v>
          </cell>
          <cell r="K588" t="str">
            <v>Anglo American Platinum Managed Operations</v>
          </cell>
          <cell r="L588" t="str">
            <v>HERMIEN OBERHOLZER</v>
          </cell>
          <cell r="M588" t="str">
            <v>HERMIEN OBERHOLZER</v>
          </cell>
          <cell r="N588">
            <v>45675</v>
          </cell>
          <cell r="O588">
            <v>45902</v>
          </cell>
          <cell r="P588" t="str">
            <v>Not started</v>
          </cell>
          <cell r="Q588" t="str">
            <v>{"gri":["303-4-a-iv_2018.2"]}</v>
          </cell>
          <cell r="R588" t="str">
            <v>Water</v>
          </cell>
          <cell r="S588"/>
          <cell r="T588"/>
          <cell r="U588"/>
          <cell r="V588"/>
          <cell r="W588" t="str">
            <v>Discharges: Total Water Stressed Sites</v>
          </cell>
          <cell r="X588" t="str">
            <v>{"PGM":[]}</v>
          </cell>
          <cell r="Y588" t="str">
            <v>CONNECTED</v>
          </cell>
          <cell r="Z588" t="str">
            <v>Data Collection (PGM) (2024)</v>
          </cell>
          <cell r="AA588" t="str">
            <v>Consumption - Water Stressed Sites (Connected Metrics)</v>
          </cell>
        </row>
        <row r="589">
          <cell r="A589" t="str">
            <v>M403BU_Anglo American Platinum Managed Operations</v>
          </cell>
          <cell r="B589" t="str">
            <v>M403</v>
          </cell>
          <cell r="C589" t="str">
            <v>BU_Anglo American Platinum Managed Operations</v>
          </cell>
          <cell r="D589">
            <v>2024</v>
          </cell>
          <cell r="E589" t="str">
            <v>Annual</v>
          </cell>
          <cell r="F589" t="str">
            <v>Discharges: Total Water Stressed Sites - Surface water High ICMM</v>
          </cell>
          <cell r="G589"/>
          <cell r="H589" t="str">
            <v>NUMBER</v>
          </cell>
          <cell r="I589" t="str">
            <v>Liters (L)</v>
          </cell>
          <cell r="J589" t="str">
            <v>BU</v>
          </cell>
          <cell r="K589" t="str">
            <v>Anglo American Platinum Managed Operations</v>
          </cell>
          <cell r="L589" t="str">
            <v>HERMIEN OBERHOLZER</v>
          </cell>
          <cell r="M589" t="str">
            <v>HERMIEN OBERHOLZER</v>
          </cell>
          <cell r="N589">
            <v>45675</v>
          </cell>
          <cell r="O589">
            <v>45902</v>
          </cell>
          <cell r="P589" t="str">
            <v>Not started</v>
          </cell>
          <cell r="Q589" t="str">
            <v>{"gri":["303-4-a-i_2018.2"]}</v>
          </cell>
          <cell r="R589" t="str">
            <v>Water</v>
          </cell>
          <cell r="S589"/>
          <cell r="T589"/>
          <cell r="U589"/>
          <cell r="V589"/>
          <cell r="W589" t="str">
            <v>Discharges: Total Water Stressed Sites</v>
          </cell>
          <cell r="X589" t="str">
            <v>{"PGM":[]}</v>
          </cell>
          <cell r="Y589" t="str">
            <v>CONNECTED</v>
          </cell>
          <cell r="Z589" t="str">
            <v>Data Collection (PGM) (2024)</v>
          </cell>
          <cell r="AA589" t="str">
            <v>Consumption - Water Stressed Sites (Connected Metrics)</v>
          </cell>
        </row>
        <row r="590">
          <cell r="A590" t="str">
            <v>M393BU_Anglo American Platinum Managed Operations</v>
          </cell>
          <cell r="B590" t="str">
            <v>M393</v>
          </cell>
          <cell r="C590" t="str">
            <v>BU_Anglo American Platinum Managed Operations</v>
          </cell>
          <cell r="D590">
            <v>2024</v>
          </cell>
          <cell r="E590" t="str">
            <v>Annual</v>
          </cell>
          <cell r="F590" t="str">
            <v>Discharges: Total Water Stressed Sites - Seawater Total ICMM</v>
          </cell>
          <cell r="G590"/>
          <cell r="H590" t="str">
            <v>NUMBER</v>
          </cell>
          <cell r="I590" t="str">
            <v>Liters (L)</v>
          </cell>
          <cell r="J590" t="str">
            <v>BU</v>
          </cell>
          <cell r="K590" t="str">
            <v>Anglo American Platinum Managed Operations</v>
          </cell>
          <cell r="L590" t="str">
            <v>HERMIEN OBERHOLZER</v>
          </cell>
          <cell r="M590" t="str">
            <v>HERMIEN OBERHOLZER</v>
          </cell>
          <cell r="N590">
            <v>45675</v>
          </cell>
          <cell r="O590">
            <v>45902</v>
          </cell>
          <cell r="P590" t="str">
            <v>Not started</v>
          </cell>
          <cell r="Q590" t="str">
            <v>{"gri":["303-4-a-iii_2018.2"]}</v>
          </cell>
          <cell r="R590" t="str">
            <v>Water</v>
          </cell>
          <cell r="S590"/>
          <cell r="T590"/>
          <cell r="U590"/>
          <cell r="V590"/>
          <cell r="W590" t="str">
            <v>Discharges: Total Water Stressed Sites</v>
          </cell>
          <cell r="X590" t="str">
            <v>{"PGM":[]}</v>
          </cell>
          <cell r="Y590" t="str">
            <v>CONNECTED</v>
          </cell>
          <cell r="Z590" t="str">
            <v>Data Collection (PGM) (2024)</v>
          </cell>
          <cell r="AA590" t="str">
            <v>Consumption - Water Stressed Sites (Connected Metrics)</v>
          </cell>
        </row>
        <row r="591">
          <cell r="A591" t="str">
            <v>M401BU_Anglo American Platinum Managed Operations</v>
          </cell>
          <cell r="B591" t="str">
            <v>M401</v>
          </cell>
          <cell r="C591" t="str">
            <v>BU_Anglo American Platinum Managed Operations</v>
          </cell>
          <cell r="D591">
            <v>2024</v>
          </cell>
          <cell r="E591" t="str">
            <v>Annual</v>
          </cell>
          <cell r="F591" t="str">
            <v>Discharges: Total Water Stressed Sites - Seawater HighICMM</v>
          </cell>
          <cell r="G591"/>
          <cell r="H591" t="str">
            <v>NUMBER</v>
          </cell>
          <cell r="I591" t="str">
            <v>Liters (L)</v>
          </cell>
          <cell r="J591" t="str">
            <v>BU</v>
          </cell>
          <cell r="K591" t="str">
            <v>Anglo American Platinum Managed Operations</v>
          </cell>
          <cell r="L591" t="str">
            <v>HERMIEN OBERHOLZER</v>
          </cell>
          <cell r="M591" t="str">
            <v>HERMIEN OBERHOLZER</v>
          </cell>
          <cell r="N591">
            <v>45675</v>
          </cell>
          <cell r="O591">
            <v>45902</v>
          </cell>
          <cell r="P591" t="str">
            <v>Not started</v>
          </cell>
          <cell r="Q591" t="str">
            <v>{"gri":["303-4-a-iii_2018.2"]}</v>
          </cell>
          <cell r="R591" t="str">
            <v>Water</v>
          </cell>
          <cell r="S591"/>
          <cell r="T591"/>
          <cell r="U591"/>
          <cell r="V591"/>
          <cell r="W591" t="str">
            <v>Discharges: Total Water Stressed Sites</v>
          </cell>
          <cell r="X591" t="str">
            <v>{"PGM":[]}</v>
          </cell>
          <cell r="Y591" t="str">
            <v>CONNECTED</v>
          </cell>
          <cell r="Z591" t="str">
            <v>Data Collection (PGM) (2024)</v>
          </cell>
          <cell r="AA591" t="str">
            <v>Consumption - Water Stressed Sites (Connected Metrics)</v>
          </cell>
        </row>
        <row r="592">
          <cell r="A592" t="str">
            <v>M395BU_Anglo American Platinum Managed Operations</v>
          </cell>
          <cell r="B592" t="str">
            <v>M395</v>
          </cell>
          <cell r="C592" t="str">
            <v>BU_Anglo American Platinum Managed Operations</v>
          </cell>
          <cell r="D592">
            <v>2024</v>
          </cell>
          <cell r="E592" t="str">
            <v>Annual</v>
          </cell>
          <cell r="F592" t="str">
            <v>Discharges: Total Water Stressed Sites - Surface water Total ICMM</v>
          </cell>
          <cell r="G592"/>
          <cell r="H592" t="str">
            <v>NUMBER</v>
          </cell>
          <cell r="I592" t="str">
            <v>Liters (L)</v>
          </cell>
          <cell r="J592" t="str">
            <v>BU</v>
          </cell>
          <cell r="K592" t="str">
            <v>Anglo American Platinum Managed Operations</v>
          </cell>
          <cell r="L592" t="str">
            <v>HERMIEN OBERHOLZER</v>
          </cell>
          <cell r="M592" t="str">
            <v>HERMIEN OBERHOLZER</v>
          </cell>
          <cell r="N592">
            <v>45675</v>
          </cell>
          <cell r="O592">
            <v>45902</v>
          </cell>
          <cell r="P592" t="str">
            <v>Not started</v>
          </cell>
          <cell r="Q592" t="str">
            <v>{"gri":["303-4-a-i_2018.2"]}</v>
          </cell>
          <cell r="R592" t="str">
            <v>Water</v>
          </cell>
          <cell r="S592"/>
          <cell r="T592"/>
          <cell r="U592"/>
          <cell r="V592"/>
          <cell r="W592" t="str">
            <v>Discharges: Total Water Stressed Sites</v>
          </cell>
          <cell r="X592" t="str">
            <v>{"PGM":[]}</v>
          </cell>
          <cell r="Y592" t="str">
            <v>CONNECTED</v>
          </cell>
          <cell r="Z592" t="str">
            <v>Data Collection (PGM) (2024)</v>
          </cell>
          <cell r="AA592" t="str">
            <v>Consumption - Water Stressed Sites (Connected Metrics)</v>
          </cell>
        </row>
        <row r="593">
          <cell r="A593" t="str">
            <v>M392BU_Anglo American Platinum Managed Operations</v>
          </cell>
          <cell r="B593" t="str">
            <v>M392</v>
          </cell>
          <cell r="C593" t="str">
            <v>BU_Anglo American Platinum Managed Operations</v>
          </cell>
          <cell r="D593">
            <v>2024</v>
          </cell>
          <cell r="E593" t="str">
            <v>Annual</v>
          </cell>
          <cell r="F593" t="str">
            <v>Discharges: Total Water Stressed Sites - Supply to third-party water Total ICMM</v>
          </cell>
          <cell r="G593"/>
          <cell r="H593" t="str">
            <v>NUMBER</v>
          </cell>
          <cell r="I593" t="str">
            <v>Liters (L)</v>
          </cell>
          <cell r="J593" t="str">
            <v>BU</v>
          </cell>
          <cell r="K593" t="str">
            <v>Anglo American Platinum Managed Operations</v>
          </cell>
          <cell r="L593" t="str">
            <v>HERMIEN OBERHOLZER</v>
          </cell>
          <cell r="M593" t="str">
            <v>HERMIEN OBERHOLZER</v>
          </cell>
          <cell r="N593">
            <v>45675</v>
          </cell>
          <cell r="O593">
            <v>45902</v>
          </cell>
          <cell r="P593" t="str">
            <v>Not started</v>
          </cell>
          <cell r="Q593" t="str">
            <v>{"gri":["303-4-a-iv_2018.2"]}</v>
          </cell>
          <cell r="R593" t="str">
            <v>Water</v>
          </cell>
          <cell r="S593"/>
          <cell r="T593"/>
          <cell r="U593"/>
          <cell r="V593"/>
          <cell r="W593" t="str">
            <v>Discharges: Total Water Stressed Sites</v>
          </cell>
          <cell r="X593" t="str">
            <v>{"PGM":[]}</v>
          </cell>
          <cell r="Y593" t="str">
            <v>CONNECTED</v>
          </cell>
          <cell r="Z593" t="str">
            <v>Data Collection (PGM) (2024)</v>
          </cell>
          <cell r="AA593" t="str">
            <v>Consumption - Water Stressed Sites (Connected Metrics)</v>
          </cell>
        </row>
        <row r="594">
          <cell r="A594" t="str">
            <v>M396BU_Anglo American Platinum Managed Operations</v>
          </cell>
          <cell r="B594" t="str">
            <v>M396</v>
          </cell>
          <cell r="C594" t="str">
            <v>BU_Anglo American Platinum Managed Operations</v>
          </cell>
          <cell r="D594">
            <v>2024</v>
          </cell>
          <cell r="E594" t="str">
            <v>Annual</v>
          </cell>
          <cell r="F594" t="str">
            <v>Discharges: Total Water Stressed Sites - Supply to third-party water Low ICMM</v>
          </cell>
          <cell r="G594"/>
          <cell r="H594" t="str">
            <v>NUMBER</v>
          </cell>
          <cell r="I594" t="str">
            <v>Liters (L)</v>
          </cell>
          <cell r="J594" t="str">
            <v>BU</v>
          </cell>
          <cell r="K594" t="str">
            <v>Anglo American Platinum Managed Operations</v>
          </cell>
          <cell r="L594" t="str">
            <v>HERMIEN OBERHOLZER</v>
          </cell>
          <cell r="M594" t="str">
            <v>HERMIEN OBERHOLZER</v>
          </cell>
          <cell r="N594">
            <v>45675</v>
          </cell>
          <cell r="O594">
            <v>45902</v>
          </cell>
          <cell r="P594" t="str">
            <v>Not started</v>
          </cell>
          <cell r="Q594" t="str">
            <v>{"gri":["303-4-a-iv_2018.2"]}</v>
          </cell>
          <cell r="R594" t="str">
            <v>Water</v>
          </cell>
          <cell r="S594"/>
          <cell r="T594"/>
          <cell r="U594"/>
          <cell r="V594"/>
          <cell r="W594" t="str">
            <v>Discharges: Total Water Stressed Sites</v>
          </cell>
          <cell r="X594" t="str">
            <v>{"PGM":[]}</v>
          </cell>
          <cell r="Y594" t="str">
            <v>CONNECTED</v>
          </cell>
          <cell r="Z594" t="str">
            <v>Data Collection (PGM) (2024)</v>
          </cell>
          <cell r="AA594" t="str">
            <v>Consumption - Water Stressed Sites (Connected Metrics)</v>
          </cell>
        </row>
        <row r="595">
          <cell r="A595" t="str">
            <v>M399BU_Anglo American Platinum Managed Operations</v>
          </cell>
          <cell r="B595" t="str">
            <v>M399</v>
          </cell>
          <cell r="C595" t="str">
            <v>BU_Anglo American Platinum Managed Operations</v>
          </cell>
          <cell r="D595">
            <v>2024</v>
          </cell>
          <cell r="E595" t="str">
            <v>Annual</v>
          </cell>
          <cell r="F595" t="str">
            <v>Discharges: Total Water Stressed Sites - Surface water Low ICMM</v>
          </cell>
          <cell r="G595"/>
          <cell r="H595" t="str">
            <v>NUMBER</v>
          </cell>
          <cell r="I595" t="str">
            <v>Liters (L)</v>
          </cell>
          <cell r="J595" t="str">
            <v>BU</v>
          </cell>
          <cell r="K595" t="str">
            <v>Anglo American Platinum Managed Operations</v>
          </cell>
          <cell r="L595" t="str">
            <v>HERMIEN OBERHOLZER</v>
          </cell>
          <cell r="M595" t="str">
            <v>HERMIEN OBERHOLZER</v>
          </cell>
          <cell r="N595">
            <v>45675</v>
          </cell>
          <cell r="O595">
            <v>45902</v>
          </cell>
          <cell r="P595" t="str">
            <v>Not started</v>
          </cell>
          <cell r="Q595" t="str">
            <v>{"gri":["303-4-a-i_2018.2"]}</v>
          </cell>
          <cell r="R595" t="str">
            <v>Water</v>
          </cell>
          <cell r="S595"/>
          <cell r="T595"/>
          <cell r="U595"/>
          <cell r="V595"/>
          <cell r="W595" t="str">
            <v>Discharges: Total Water Stressed Sites</v>
          </cell>
          <cell r="X595" t="str">
            <v>{"PGM":[]}</v>
          </cell>
          <cell r="Y595" t="str">
            <v>CONNECTED</v>
          </cell>
          <cell r="Z595" t="str">
            <v>Data Collection (PGM) (2024)</v>
          </cell>
          <cell r="AA595" t="str">
            <v>Consumption - Water Stressed Sites (Connected Metrics)</v>
          </cell>
        </row>
        <row r="596">
          <cell r="A596" t="str">
            <v>M342BU_Anglo American Platinum Managed Operations</v>
          </cell>
          <cell r="B596" t="str">
            <v>M342</v>
          </cell>
          <cell r="C596" t="str">
            <v>BU_Anglo American Platinum Managed Operations</v>
          </cell>
          <cell r="D596">
            <v>2024</v>
          </cell>
          <cell r="E596" t="str">
            <v>Annual</v>
          </cell>
          <cell r="F596" t="str">
            <v>Operational Water Withdrawals - Other managed water – High</v>
          </cell>
          <cell r="G596"/>
          <cell r="H596" t="str">
            <v>NUMBER</v>
          </cell>
          <cell r="I596" t="str">
            <v>Megaliters (ML)</v>
          </cell>
          <cell r="J596" t="str">
            <v>BU</v>
          </cell>
          <cell r="K596" t="str">
            <v>Anglo American Platinum Managed Operations</v>
          </cell>
          <cell r="L596" t="str">
            <v>HERMIEN OBERHOLZER</v>
          </cell>
          <cell r="M596" t="str">
            <v>HERMIEN OBERHOLZER</v>
          </cell>
          <cell r="N596">
            <v>45675</v>
          </cell>
          <cell r="O596">
            <v>45902</v>
          </cell>
          <cell r="P596" t="str">
            <v>Not started</v>
          </cell>
          <cell r="Q596" t="str">
            <v>{}</v>
          </cell>
          <cell r="R596" t="str">
            <v>Water</v>
          </cell>
          <cell r="S596"/>
          <cell r="T596"/>
          <cell r="U596"/>
          <cell r="V596"/>
          <cell r="W596" t="str">
            <v>Operational Water Withdrawals</v>
          </cell>
          <cell r="X596" t="str">
            <v>{"PGM":[]}</v>
          </cell>
          <cell r="Y596" t="str">
            <v>CONNECTED</v>
          </cell>
          <cell r="Z596" t="str">
            <v>Data Collection (PGM) (2024)</v>
          </cell>
          <cell r="AA596" t="str">
            <v>Consumption - Water Stressed Sites (Connected Metrics)</v>
          </cell>
        </row>
        <row r="597">
          <cell r="A597" t="str">
            <v>M357BU_Anglo American Platinum Managed Operations</v>
          </cell>
          <cell r="B597" t="str">
            <v>M357</v>
          </cell>
          <cell r="C597" t="str">
            <v>BU_Anglo American Platinum Managed Operations</v>
          </cell>
          <cell r="D597">
            <v>2024</v>
          </cell>
          <cell r="E597" t="str">
            <v>Annual</v>
          </cell>
          <cell r="F597" t="str">
            <v>Operational Water Withdrawals - Surface water (high quality ICMM)</v>
          </cell>
          <cell r="G597"/>
          <cell r="H597" t="str">
            <v>NUMBER</v>
          </cell>
          <cell r="I597" t="str">
            <v>Megaliters (ML)</v>
          </cell>
          <cell r="J597" t="str">
            <v>BU</v>
          </cell>
          <cell r="K597" t="str">
            <v>Anglo American Platinum Managed Operations</v>
          </cell>
          <cell r="L597" t="str">
            <v>HERMIEN OBERHOLZER</v>
          </cell>
          <cell r="M597" t="str">
            <v>HERMIEN OBERHOLZER</v>
          </cell>
          <cell r="N597">
            <v>45675</v>
          </cell>
          <cell r="O597">
            <v>45902</v>
          </cell>
          <cell r="P597" t="str">
            <v>Not started</v>
          </cell>
          <cell r="Q597" t="str">
            <v>{"gri":["303-3-a-ii_2018.2"]}</v>
          </cell>
          <cell r="R597" t="str">
            <v>Water</v>
          </cell>
          <cell r="S597"/>
          <cell r="T597"/>
          <cell r="U597"/>
          <cell r="V597"/>
          <cell r="W597" t="str">
            <v>Operational Water Withdrawals</v>
          </cell>
          <cell r="X597" t="str">
            <v>{"PGM":[]}</v>
          </cell>
          <cell r="Y597" t="str">
            <v>CONNECTED</v>
          </cell>
          <cell r="Z597" t="str">
            <v>Data Collection (PGM) (2024)</v>
          </cell>
          <cell r="AA597" t="str">
            <v>Consumption - Water Stressed Sites (Connected Metrics)</v>
          </cell>
        </row>
        <row r="598">
          <cell r="A598" t="str">
            <v>M341BU_Anglo American Platinum Managed Operations</v>
          </cell>
          <cell r="B598" t="str">
            <v>M341</v>
          </cell>
          <cell r="C598" t="str">
            <v>BU_Anglo American Platinum Managed Operations</v>
          </cell>
          <cell r="D598">
            <v>2024</v>
          </cell>
          <cell r="E598" t="str">
            <v>Annual</v>
          </cell>
          <cell r="F598" t="str">
            <v>Operational Water Withdrawals - Other managed water – Low</v>
          </cell>
          <cell r="G598"/>
          <cell r="H598" t="str">
            <v>NUMBER</v>
          </cell>
          <cell r="I598" t="str">
            <v>Megaliters (ML)</v>
          </cell>
          <cell r="J598" t="str">
            <v>BU</v>
          </cell>
          <cell r="K598" t="str">
            <v>Anglo American Platinum Managed Operations</v>
          </cell>
          <cell r="L598" t="str">
            <v>HERMIEN OBERHOLZER</v>
          </cell>
          <cell r="M598" t="str">
            <v>HERMIEN OBERHOLZER</v>
          </cell>
          <cell r="N598">
            <v>45675</v>
          </cell>
          <cell r="O598">
            <v>45902</v>
          </cell>
          <cell r="P598" t="str">
            <v>Not started</v>
          </cell>
          <cell r="Q598" t="str">
            <v>{}</v>
          </cell>
          <cell r="R598" t="str">
            <v>Water</v>
          </cell>
          <cell r="S598"/>
          <cell r="T598"/>
          <cell r="U598"/>
          <cell r="V598"/>
          <cell r="W598" t="str">
            <v>Operational Water Withdrawals</v>
          </cell>
          <cell r="X598" t="str">
            <v>{"PGM":[]}</v>
          </cell>
          <cell r="Y598" t="str">
            <v>CONNECTED</v>
          </cell>
          <cell r="Z598" t="str">
            <v>Data Collection (PGM) (2024)</v>
          </cell>
          <cell r="AA598" t="str">
            <v>Consumption - Water Stressed Sites (Connected Metrics)</v>
          </cell>
        </row>
        <row r="599">
          <cell r="A599" t="str">
            <v>M354BU_Anglo American Platinum Managed Operations</v>
          </cell>
          <cell r="B599" t="str">
            <v>M354</v>
          </cell>
          <cell r="C599" t="str">
            <v>BU_Anglo American Platinum Managed Operations</v>
          </cell>
          <cell r="D599">
            <v>2024</v>
          </cell>
          <cell r="E599" t="str">
            <v>Annual</v>
          </cell>
          <cell r="F599" t="str">
            <v>Operational Water Withdrawals - Total water (high quality ICMM)</v>
          </cell>
          <cell r="G599"/>
          <cell r="H599" t="str">
            <v>NUMBER</v>
          </cell>
          <cell r="I599" t="str">
            <v>Megaliters (ML)</v>
          </cell>
          <cell r="J599" t="str">
            <v>BU</v>
          </cell>
          <cell r="K599" t="str">
            <v>Anglo American Platinum Managed Operations</v>
          </cell>
          <cell r="L599" t="str">
            <v>HERMIEN OBERHOLZER</v>
          </cell>
          <cell r="M599" t="str">
            <v>HERMIEN OBERHOLZER</v>
          </cell>
          <cell r="N599">
            <v>45675</v>
          </cell>
          <cell r="O599">
            <v>45902</v>
          </cell>
          <cell r="P599" t="str">
            <v>Not started</v>
          </cell>
          <cell r="Q599" t="str">
            <v>{}</v>
          </cell>
          <cell r="R599" t="str">
            <v>Water</v>
          </cell>
          <cell r="S599"/>
          <cell r="T599"/>
          <cell r="U599"/>
          <cell r="V599"/>
          <cell r="W599" t="str">
            <v>Operational Water Withdrawals</v>
          </cell>
          <cell r="X599" t="str">
            <v>{"PGM":[]}</v>
          </cell>
          <cell r="Y599" t="str">
            <v>CONNECTED</v>
          </cell>
          <cell r="Z599" t="str">
            <v>Data Collection (PGM) (2024)</v>
          </cell>
          <cell r="AA599" t="str">
            <v>Consumption - Water Stressed Sites (Connected Metrics)</v>
          </cell>
        </row>
        <row r="600">
          <cell r="A600" t="str">
            <v>M349BU_Anglo American Platinum Managed Operations</v>
          </cell>
          <cell r="B600" t="str">
            <v>M349</v>
          </cell>
          <cell r="C600" t="str">
            <v>BU_Anglo American Platinum Managed Operations</v>
          </cell>
          <cell r="D600">
            <v>2024</v>
          </cell>
          <cell r="E600" t="str">
            <v>Annual</v>
          </cell>
          <cell r="F600" t="str">
            <v>Operational Water Withdrawals - Total water (low quality ICMM)</v>
          </cell>
          <cell r="G600"/>
          <cell r="H600" t="str">
            <v>NUMBER</v>
          </cell>
          <cell r="I600" t="str">
            <v>Megaliters (ML)</v>
          </cell>
          <cell r="J600" t="str">
            <v>BU</v>
          </cell>
          <cell r="K600" t="str">
            <v>Anglo American Platinum Managed Operations</v>
          </cell>
          <cell r="L600" t="str">
            <v>HERMIEN OBERHOLZER</v>
          </cell>
          <cell r="M600" t="str">
            <v>HERMIEN OBERHOLZER</v>
          </cell>
          <cell r="N600">
            <v>45675</v>
          </cell>
          <cell r="O600">
            <v>45902</v>
          </cell>
          <cell r="P600" t="str">
            <v>Not started</v>
          </cell>
          <cell r="Q600" t="str">
            <v>{}</v>
          </cell>
          <cell r="R600" t="str">
            <v>Water</v>
          </cell>
          <cell r="S600"/>
          <cell r="T600"/>
          <cell r="U600"/>
          <cell r="V600"/>
          <cell r="W600" t="str">
            <v>Operational Water Withdrawals</v>
          </cell>
          <cell r="X600" t="str">
            <v>{"PGM":[]}</v>
          </cell>
          <cell r="Y600" t="str">
            <v>CONNECTED</v>
          </cell>
          <cell r="Z600" t="str">
            <v>Data Collection (PGM) (2024)</v>
          </cell>
          <cell r="AA600" t="str">
            <v>Consumption - Water Stressed Sites (Connected Metrics)</v>
          </cell>
        </row>
        <row r="601">
          <cell r="A601" t="str">
            <v>M356BU_Anglo American Platinum Managed Operations</v>
          </cell>
          <cell r="B601" t="str">
            <v>M356</v>
          </cell>
          <cell r="C601" t="str">
            <v>BU_Anglo American Platinum Managed Operations</v>
          </cell>
          <cell r="D601">
            <v>2024</v>
          </cell>
          <cell r="E601" t="str">
            <v>Annual</v>
          </cell>
          <cell r="F601" t="str">
            <v>Operational Water Withdrawals - Ground water (high quality ICMM)</v>
          </cell>
          <cell r="G601"/>
          <cell r="H601" t="str">
            <v>NUMBER</v>
          </cell>
          <cell r="I601" t="str">
            <v>Megaliters (ML)</v>
          </cell>
          <cell r="J601" t="str">
            <v>BU</v>
          </cell>
          <cell r="K601" t="str">
            <v>Anglo American Platinum Managed Operations</v>
          </cell>
          <cell r="L601" t="str">
            <v>HERMIEN OBERHOLZER</v>
          </cell>
          <cell r="M601" t="str">
            <v>HERMIEN OBERHOLZER</v>
          </cell>
          <cell r="N601">
            <v>45675</v>
          </cell>
          <cell r="O601">
            <v>45902</v>
          </cell>
          <cell r="P601" t="str">
            <v>Not started</v>
          </cell>
          <cell r="Q601" t="str">
            <v>{"gri":["303-3-a-ii_2018.2"]}</v>
          </cell>
          <cell r="R601" t="str">
            <v>Water</v>
          </cell>
          <cell r="S601"/>
          <cell r="T601"/>
          <cell r="U601"/>
          <cell r="V601"/>
          <cell r="W601" t="str">
            <v>Operational Water Withdrawals</v>
          </cell>
          <cell r="X601" t="str">
            <v>{"PGM":[]}</v>
          </cell>
          <cell r="Y601" t="str">
            <v>CONNECTED</v>
          </cell>
          <cell r="Z601" t="str">
            <v>Data Collection (PGM) (2024)</v>
          </cell>
          <cell r="AA601" t="str">
            <v>Consumption - Water Stressed Sites (Connected Metrics)</v>
          </cell>
        </row>
        <row r="602">
          <cell r="A602" t="str">
            <v>M340BU_Anglo American Platinum Managed Operations</v>
          </cell>
          <cell r="B602" t="str">
            <v>M340</v>
          </cell>
          <cell r="C602" t="str">
            <v>BU_Anglo American Platinum Managed Operations</v>
          </cell>
          <cell r="D602">
            <v>2024</v>
          </cell>
          <cell r="E602" t="str">
            <v>Annual</v>
          </cell>
          <cell r="F602" t="str">
            <v>Operational Water Withdrawals - Operational efficiency (re-use/recycle)</v>
          </cell>
          <cell r="G602"/>
          <cell r="H602" t="str">
            <v>NUMBER</v>
          </cell>
          <cell r="I602" t="str">
            <v>Megaliters (ML)</v>
          </cell>
          <cell r="J602" t="str">
            <v>BU</v>
          </cell>
          <cell r="K602" t="str">
            <v>Anglo American Platinum Managed Operations</v>
          </cell>
          <cell r="L602" t="str">
            <v>HERMIEN OBERHOLZER</v>
          </cell>
          <cell r="M602" t="str">
            <v>HERMIEN OBERHOLZER</v>
          </cell>
          <cell r="N602">
            <v>45675</v>
          </cell>
          <cell r="O602">
            <v>45902</v>
          </cell>
          <cell r="P602" t="str">
            <v>Not started</v>
          </cell>
          <cell r="Q602" t="str">
            <v>{}</v>
          </cell>
          <cell r="R602" t="str">
            <v>Water</v>
          </cell>
          <cell r="S602"/>
          <cell r="T602"/>
          <cell r="U602"/>
          <cell r="V602"/>
          <cell r="W602" t="str">
            <v>Operational Water Withdrawals</v>
          </cell>
          <cell r="X602" t="str">
            <v>{"PGM":[]}</v>
          </cell>
          <cell r="Y602" t="str">
            <v>CONNECTED</v>
          </cell>
          <cell r="Z602" t="str">
            <v>Data Collection (PGM) (2024)</v>
          </cell>
          <cell r="AA602" t="str">
            <v>Consumption - Water Stressed Sites (Connected Metrics)</v>
          </cell>
        </row>
        <row r="603">
          <cell r="A603" t="str">
            <v>M353BU_Anglo American Platinum Managed Operations</v>
          </cell>
          <cell r="B603" t="str">
            <v>M353</v>
          </cell>
          <cell r="C603" t="str">
            <v>BU_Anglo American Platinum Managed Operations</v>
          </cell>
          <cell r="D603">
            <v>2024</v>
          </cell>
          <cell r="E603" t="str">
            <v>Annual</v>
          </cell>
          <cell r="F603" t="str">
            <v>Operational Water Withdrawals - Surface water (low quality ICMM)</v>
          </cell>
          <cell r="G603"/>
          <cell r="H603" t="str">
            <v>NUMBER</v>
          </cell>
          <cell r="I603" t="str">
            <v>Megaliters (ML)</v>
          </cell>
          <cell r="J603" t="str">
            <v>BU</v>
          </cell>
          <cell r="K603" t="str">
            <v>Anglo American Platinum Managed Operations</v>
          </cell>
          <cell r="L603" t="str">
            <v>HERMIEN OBERHOLZER</v>
          </cell>
          <cell r="M603" t="str">
            <v>HERMIEN OBERHOLZER</v>
          </cell>
          <cell r="N603">
            <v>45675</v>
          </cell>
          <cell r="O603">
            <v>45902</v>
          </cell>
          <cell r="P603" t="str">
            <v>Not started</v>
          </cell>
          <cell r="Q603" t="str">
            <v>{"gri":["303-3-a-ii_2018.2"]}</v>
          </cell>
          <cell r="R603" t="str">
            <v>Water</v>
          </cell>
          <cell r="S603"/>
          <cell r="T603"/>
          <cell r="U603"/>
          <cell r="V603"/>
          <cell r="W603" t="str">
            <v>Operational Water Withdrawals</v>
          </cell>
          <cell r="X603" t="str">
            <v>{"PGM":[]}</v>
          </cell>
          <cell r="Y603" t="str">
            <v>CONNECTED</v>
          </cell>
          <cell r="Z603" t="str">
            <v>Data Collection (PGM) (2024)</v>
          </cell>
          <cell r="AA603" t="str">
            <v>Consumption - Water Stressed Sites (Connected Metrics)</v>
          </cell>
        </row>
        <row r="604">
          <cell r="A604" t="str">
            <v>M355BU_Anglo American Platinum Managed Operations</v>
          </cell>
          <cell r="B604" t="str">
            <v>M355</v>
          </cell>
          <cell r="C604" t="str">
            <v>BU_Anglo American Platinum Managed Operations</v>
          </cell>
          <cell r="D604">
            <v>2024</v>
          </cell>
          <cell r="E604" t="str">
            <v>Annual</v>
          </cell>
          <cell r="F604" t="str">
            <v>Operational Water Withdrawals - Third-party water (high quality ICMM)</v>
          </cell>
          <cell r="G604"/>
          <cell r="H604" t="str">
            <v>NUMBER</v>
          </cell>
          <cell r="I604" t="str">
            <v>Megaliters (ML)</v>
          </cell>
          <cell r="J604" t="str">
            <v>BU</v>
          </cell>
          <cell r="K604" t="str">
            <v>Anglo American Platinum Managed Operations</v>
          </cell>
          <cell r="L604" t="str">
            <v>HERMIEN OBERHOLZER</v>
          </cell>
          <cell r="M604" t="str">
            <v>HERMIEN OBERHOLZER</v>
          </cell>
          <cell r="N604">
            <v>45675</v>
          </cell>
          <cell r="O604">
            <v>45902</v>
          </cell>
          <cell r="P604" t="str">
            <v>Not started</v>
          </cell>
          <cell r="Q604" t="str">
            <v>{"gri":["303-3-a-v_2018.2"]}</v>
          </cell>
          <cell r="R604" t="str">
            <v>Water</v>
          </cell>
          <cell r="S604"/>
          <cell r="T604"/>
          <cell r="U604"/>
          <cell r="V604"/>
          <cell r="W604" t="str">
            <v>Operational Water Withdrawals</v>
          </cell>
          <cell r="X604" t="str">
            <v>{"PGM":[]}</v>
          </cell>
          <cell r="Y604" t="str">
            <v>CONNECTED</v>
          </cell>
          <cell r="Z604" t="str">
            <v>Data Collection (PGM) (2024)</v>
          </cell>
          <cell r="AA604" t="str">
            <v>Consumption - Water Stressed Sites (Connected Metrics)</v>
          </cell>
        </row>
        <row r="605">
          <cell r="A605" t="str">
            <v>M339BU_Anglo American Platinum Managed Operations</v>
          </cell>
          <cell r="B605" t="str">
            <v>M339</v>
          </cell>
          <cell r="C605" t="str">
            <v>BU_Anglo American Platinum Managed Operations</v>
          </cell>
          <cell r="D605">
            <v>2024</v>
          </cell>
          <cell r="E605" t="str">
            <v>Annual</v>
          </cell>
          <cell r="F605" t="str">
            <v>Operational Water Withdrawals - Operational water use</v>
          </cell>
          <cell r="G605"/>
          <cell r="H605" t="str">
            <v>NUMBER</v>
          </cell>
          <cell r="I605" t="str">
            <v>Megaliters (ML)</v>
          </cell>
          <cell r="J605" t="str">
            <v>BU</v>
          </cell>
          <cell r="K605" t="str">
            <v>Anglo American Platinum Managed Operations</v>
          </cell>
          <cell r="L605" t="str">
            <v>HERMIEN OBERHOLZER</v>
          </cell>
          <cell r="M605" t="str">
            <v>HERMIEN OBERHOLZER</v>
          </cell>
          <cell r="N605">
            <v>45675</v>
          </cell>
          <cell r="O605">
            <v>45902</v>
          </cell>
          <cell r="P605" t="str">
            <v>Not started</v>
          </cell>
          <cell r="Q605" t="str">
            <v>{}</v>
          </cell>
          <cell r="R605" t="str">
            <v>Water</v>
          </cell>
          <cell r="S605"/>
          <cell r="T605"/>
          <cell r="U605"/>
          <cell r="V605"/>
          <cell r="W605" t="str">
            <v>Operational Water Withdrawals</v>
          </cell>
          <cell r="X605" t="str">
            <v>{"PGM":[]}</v>
          </cell>
          <cell r="Y605" t="str">
            <v>CONNECTED</v>
          </cell>
          <cell r="Z605" t="str">
            <v>Data Collection (PGM) (2024)</v>
          </cell>
          <cell r="AA605" t="str">
            <v>Consumption - Water Stressed Sites (Connected Metrics)</v>
          </cell>
        </row>
        <row r="606">
          <cell r="A606" t="str">
            <v>M343BU_Anglo American Platinum Managed Operations</v>
          </cell>
          <cell r="B606" t="str">
            <v>M343</v>
          </cell>
          <cell r="C606" t="str">
            <v>BU_Anglo American Platinum Managed Operations</v>
          </cell>
          <cell r="D606">
            <v>2024</v>
          </cell>
          <cell r="E606" t="str">
            <v>Annual</v>
          </cell>
          <cell r="F606" t="str">
            <v>Operational Water Withdrawals - Other managed water – total</v>
          </cell>
          <cell r="G606"/>
          <cell r="H606" t="str">
            <v>NUMBER</v>
          </cell>
          <cell r="I606" t="str">
            <v>Megaliters (ML)</v>
          </cell>
          <cell r="J606" t="str">
            <v>BU</v>
          </cell>
          <cell r="K606" t="str">
            <v>Anglo American Platinum Managed Operations</v>
          </cell>
          <cell r="L606" t="str">
            <v>HERMIEN OBERHOLZER</v>
          </cell>
          <cell r="M606" t="str">
            <v>HERMIEN OBERHOLZER</v>
          </cell>
          <cell r="N606">
            <v>45675</v>
          </cell>
          <cell r="O606">
            <v>45902</v>
          </cell>
          <cell r="P606" t="str">
            <v>Not started</v>
          </cell>
          <cell r="Q606" t="str">
            <v>{}</v>
          </cell>
          <cell r="R606" t="str">
            <v>Water</v>
          </cell>
          <cell r="S606"/>
          <cell r="T606"/>
          <cell r="U606"/>
          <cell r="V606"/>
          <cell r="W606" t="str">
            <v>Operational Water Withdrawals</v>
          </cell>
          <cell r="X606" t="str">
            <v>{"PGM":[]}</v>
          </cell>
          <cell r="Y606" t="str">
            <v>CONNECTED</v>
          </cell>
          <cell r="Z606" t="str">
            <v>Data Collection (PGM) (2024)</v>
          </cell>
          <cell r="AA606" t="str">
            <v>Consumption - Water Stressed Sites (Connected Metrics)</v>
          </cell>
        </row>
        <row r="607">
          <cell r="A607" t="str">
            <v>M351BU_Anglo American Platinum Managed Operations</v>
          </cell>
          <cell r="B607" t="str">
            <v>M351</v>
          </cell>
          <cell r="C607" t="str">
            <v>BU_Anglo American Platinum Managed Operations</v>
          </cell>
          <cell r="D607">
            <v>2024</v>
          </cell>
          <cell r="E607" t="str">
            <v>Annual</v>
          </cell>
          <cell r="F607" t="str">
            <v>Operational Water Withdrawals - Seawater (low quality ICMM)</v>
          </cell>
          <cell r="G607"/>
          <cell r="H607" t="str">
            <v>NUMBER</v>
          </cell>
          <cell r="I607" t="str">
            <v>Megaliters (ML)</v>
          </cell>
          <cell r="J607" t="str">
            <v>BU</v>
          </cell>
          <cell r="K607" t="str">
            <v>Anglo American Platinum Managed Operations</v>
          </cell>
          <cell r="L607" t="str">
            <v>HERMIEN OBERHOLZER</v>
          </cell>
          <cell r="M607" t="str">
            <v>HERMIEN OBERHOLZER</v>
          </cell>
          <cell r="N607">
            <v>45675</v>
          </cell>
          <cell r="O607">
            <v>45902</v>
          </cell>
          <cell r="P607" t="str">
            <v>Not started</v>
          </cell>
          <cell r="Q607" t="str">
            <v>{"gri":["303-3-a-ii_2018.2"]}</v>
          </cell>
          <cell r="R607" t="str">
            <v>Water</v>
          </cell>
          <cell r="S607"/>
          <cell r="T607"/>
          <cell r="U607"/>
          <cell r="V607"/>
          <cell r="W607" t="str">
            <v>Operational Water Withdrawals</v>
          </cell>
          <cell r="X607" t="str">
            <v>{"PGM":[]}</v>
          </cell>
          <cell r="Y607" t="str">
            <v>CONNECTED</v>
          </cell>
          <cell r="Z607" t="str">
            <v>Data Collection (PGM) (2024)</v>
          </cell>
          <cell r="AA607" t="str">
            <v>Consumption - Water Stressed Sites (Connected Metrics)</v>
          </cell>
        </row>
        <row r="608">
          <cell r="A608" t="str">
            <v>M348BU_Anglo American Platinum Managed Operations</v>
          </cell>
          <cell r="B608" t="str">
            <v>M348</v>
          </cell>
          <cell r="C608" t="str">
            <v>BU_Anglo American Platinum Managed Operations</v>
          </cell>
          <cell r="D608">
            <v>2024</v>
          </cell>
          <cell r="E608" t="str">
            <v>Annual</v>
          </cell>
          <cell r="F608" t="str">
            <v>Operational Water Withdrawals - Surface water Total ICMM</v>
          </cell>
          <cell r="G608"/>
          <cell r="H608" t="str">
            <v>NUMBER</v>
          </cell>
          <cell r="I608" t="str">
            <v>Megaliters (ML)</v>
          </cell>
          <cell r="J608" t="str">
            <v>BU</v>
          </cell>
          <cell r="K608" t="str">
            <v>Anglo American Platinum Managed Operations</v>
          </cell>
          <cell r="L608" t="str">
            <v>HERMIEN OBERHOLZER</v>
          </cell>
          <cell r="M608" t="str">
            <v>HERMIEN OBERHOLZER</v>
          </cell>
          <cell r="N608">
            <v>45675</v>
          </cell>
          <cell r="O608">
            <v>45902</v>
          </cell>
          <cell r="P608" t="str">
            <v>Not started</v>
          </cell>
          <cell r="Q608" t="str">
            <v>{"gri":["303-3-a-ii_2018.2"]}</v>
          </cell>
          <cell r="R608" t="str">
            <v>Water</v>
          </cell>
          <cell r="S608"/>
          <cell r="T608"/>
          <cell r="U608"/>
          <cell r="V608"/>
          <cell r="W608" t="str">
            <v>Operational Water Withdrawals</v>
          </cell>
          <cell r="X608" t="str">
            <v>{"PGM":[]}</v>
          </cell>
          <cell r="Y608" t="str">
            <v>CONNECTED</v>
          </cell>
          <cell r="Z608" t="str">
            <v>Data Collection (PGM) (2024)</v>
          </cell>
          <cell r="AA608" t="str">
            <v>Consumption - Water Stressed Sites (Connected Metrics)</v>
          </cell>
        </row>
        <row r="609">
          <cell r="A609" t="str">
            <v>M345BU_Anglo American Platinum Managed Operations</v>
          </cell>
          <cell r="B609" t="str">
            <v>M345</v>
          </cell>
          <cell r="C609" t="str">
            <v>BU_Anglo American Platinum Managed Operations</v>
          </cell>
          <cell r="D609">
            <v>2024</v>
          </cell>
          <cell r="E609" t="str">
            <v>Annual</v>
          </cell>
          <cell r="F609" t="str">
            <v>Operational Water Withdrawals - Third-party water Total ICMM</v>
          </cell>
          <cell r="G609"/>
          <cell r="H609" t="str">
            <v>NUMBER</v>
          </cell>
          <cell r="I609" t="str">
            <v>Megaliters (ML)</v>
          </cell>
          <cell r="J609" t="str">
            <v>BU</v>
          </cell>
          <cell r="K609" t="str">
            <v>Anglo American Platinum Managed Operations</v>
          </cell>
          <cell r="L609" t="str">
            <v>HERMIEN OBERHOLZER</v>
          </cell>
          <cell r="M609" t="str">
            <v>HERMIEN OBERHOLZER</v>
          </cell>
          <cell r="N609">
            <v>45675</v>
          </cell>
          <cell r="O609">
            <v>45902</v>
          </cell>
          <cell r="P609" t="str">
            <v>Not started</v>
          </cell>
          <cell r="Q609" t="str">
            <v>{"gri":["303-3-a-v_2018.2"]}</v>
          </cell>
          <cell r="R609" t="str">
            <v>Water</v>
          </cell>
          <cell r="S609"/>
          <cell r="T609"/>
          <cell r="U609"/>
          <cell r="V609"/>
          <cell r="W609" t="str">
            <v>Operational Water Withdrawals</v>
          </cell>
          <cell r="X609" t="str">
            <v>{"PGM":[]}</v>
          </cell>
          <cell r="Y609" t="str">
            <v>CONNECTED</v>
          </cell>
          <cell r="Z609" t="str">
            <v>Data Collection (PGM) (2024)</v>
          </cell>
          <cell r="AA609" t="str">
            <v>Consumption - Water Stressed Sites (Connected Metrics)</v>
          </cell>
        </row>
        <row r="610">
          <cell r="A610" t="str">
            <v>M352BU_Anglo American Platinum Managed Operations</v>
          </cell>
          <cell r="B610" t="str">
            <v>M352</v>
          </cell>
          <cell r="C610" t="str">
            <v>BU_Anglo American Platinum Managed Operations</v>
          </cell>
          <cell r="D610">
            <v>2024</v>
          </cell>
          <cell r="E610" t="str">
            <v>Annual</v>
          </cell>
          <cell r="F610" t="str">
            <v>Operational Water Withdrawals - Ground water (low quality ICMM)</v>
          </cell>
          <cell r="G610"/>
          <cell r="H610" t="str">
            <v>NUMBER</v>
          </cell>
          <cell r="I610" t="str">
            <v>Megaliters (ML)</v>
          </cell>
          <cell r="J610" t="str">
            <v>BU</v>
          </cell>
          <cell r="K610" t="str">
            <v>Anglo American Platinum Managed Operations</v>
          </cell>
          <cell r="L610" t="str">
            <v>HERMIEN OBERHOLZER</v>
          </cell>
          <cell r="M610" t="str">
            <v>HERMIEN OBERHOLZER</v>
          </cell>
          <cell r="N610">
            <v>45675</v>
          </cell>
          <cell r="O610">
            <v>45902</v>
          </cell>
          <cell r="P610" t="str">
            <v>Not started</v>
          </cell>
          <cell r="Q610" t="str">
            <v>{"gri":["303-3-a-ii_2018.2"]}</v>
          </cell>
          <cell r="R610" t="str">
            <v>Water</v>
          </cell>
          <cell r="S610"/>
          <cell r="T610"/>
          <cell r="U610"/>
          <cell r="V610"/>
          <cell r="W610" t="str">
            <v>Operational Water Withdrawals</v>
          </cell>
          <cell r="X610" t="str">
            <v>{"PGM":[]}</v>
          </cell>
          <cell r="Y610" t="str">
            <v>CONNECTED</v>
          </cell>
          <cell r="Z610" t="str">
            <v>Data Collection (PGM) (2024)</v>
          </cell>
          <cell r="AA610" t="str">
            <v>Consumption - Water Stressed Sites (Connected Metrics)</v>
          </cell>
        </row>
        <row r="611">
          <cell r="A611" t="str">
            <v>M344BU_Anglo American Platinum Managed Operations</v>
          </cell>
          <cell r="B611" t="str">
            <v>M344</v>
          </cell>
          <cell r="C611" t="str">
            <v>BU_Anglo American Platinum Managed Operations</v>
          </cell>
          <cell r="D611">
            <v>2024</v>
          </cell>
          <cell r="E611" t="str">
            <v>Annual</v>
          </cell>
          <cell r="F611" t="str">
            <v>Operational Water Withdrawals - Total water withdrawals</v>
          </cell>
          <cell r="G611"/>
          <cell r="H611" t="str">
            <v>NUMBER</v>
          </cell>
          <cell r="I611" t="str">
            <v>Megaliters (ML)</v>
          </cell>
          <cell r="J611" t="str">
            <v>BU</v>
          </cell>
          <cell r="K611" t="str">
            <v>Anglo American Platinum Managed Operations</v>
          </cell>
          <cell r="L611" t="str">
            <v>HERMIEN OBERHOLZER</v>
          </cell>
          <cell r="M611" t="str">
            <v>HERMIEN OBERHOLZER</v>
          </cell>
          <cell r="N611">
            <v>45675</v>
          </cell>
          <cell r="O611">
            <v>45902</v>
          </cell>
          <cell r="P611" t="str">
            <v>Not started</v>
          </cell>
          <cell r="Q611" t="str">
            <v>{}</v>
          </cell>
          <cell r="R611" t="str">
            <v>Water</v>
          </cell>
          <cell r="S611"/>
          <cell r="T611"/>
          <cell r="U611"/>
          <cell r="V611"/>
          <cell r="W611" t="str">
            <v>Operational Water Withdrawals</v>
          </cell>
          <cell r="X611" t="str">
            <v>{"PGM":[]}</v>
          </cell>
          <cell r="Y611" t="str">
            <v>CONNECTED</v>
          </cell>
          <cell r="Z611" t="str">
            <v>Data Collection (PGM) (2024)</v>
          </cell>
          <cell r="AA611" t="str">
            <v>Consumption - Water Stressed Sites (Connected Metrics)</v>
          </cell>
        </row>
        <row r="612">
          <cell r="A612" t="str">
            <v>M338BU_Anglo American Platinum Managed Operations</v>
          </cell>
          <cell r="B612" t="str">
            <v>M338</v>
          </cell>
          <cell r="C612" t="str">
            <v>BU_Anglo American Platinum Managed Operations</v>
          </cell>
          <cell r="D612">
            <v>2024</v>
          </cell>
          <cell r="E612" t="str">
            <v>Annual</v>
          </cell>
          <cell r="F612" t="str">
            <v>Operational Water Withdrawals - Change in storage</v>
          </cell>
          <cell r="G612"/>
          <cell r="H612" t="str">
            <v>NUMBER</v>
          </cell>
          <cell r="I612" t="str">
            <v>Megaliters (ML)</v>
          </cell>
          <cell r="J612" t="str">
            <v>BU</v>
          </cell>
          <cell r="K612" t="str">
            <v>Anglo American Platinum Managed Operations</v>
          </cell>
          <cell r="L612" t="str">
            <v>HERMIEN OBERHOLZER</v>
          </cell>
          <cell r="M612" t="str">
            <v>HERMIEN OBERHOLZER</v>
          </cell>
          <cell r="N612">
            <v>45675</v>
          </cell>
          <cell r="O612">
            <v>45902</v>
          </cell>
          <cell r="P612" t="str">
            <v>Not started</v>
          </cell>
          <cell r="Q612" t="str">
            <v>{}</v>
          </cell>
          <cell r="R612" t="str">
            <v>Water</v>
          </cell>
          <cell r="S612"/>
          <cell r="T612"/>
          <cell r="U612"/>
          <cell r="V612"/>
          <cell r="W612" t="str">
            <v>Operational Water Withdrawals</v>
          </cell>
          <cell r="X612" t="str">
            <v>{"PGM":[]}</v>
          </cell>
          <cell r="Y612" t="str">
            <v>CONNECTED</v>
          </cell>
          <cell r="Z612" t="str">
            <v>Data Collection (PGM) (2024)</v>
          </cell>
          <cell r="AA612" t="str">
            <v>Consumption - Water Stressed Sites (Connected Metrics)</v>
          </cell>
        </row>
        <row r="613">
          <cell r="A613" t="str">
            <v>M347BU_Anglo American Platinum Managed Operations</v>
          </cell>
          <cell r="B613" t="str">
            <v>M347</v>
          </cell>
          <cell r="C613" t="str">
            <v>BU_Anglo American Platinum Managed Operations</v>
          </cell>
          <cell r="D613">
            <v>2024</v>
          </cell>
          <cell r="E613" t="str">
            <v>Annual</v>
          </cell>
          <cell r="F613" t="str">
            <v>Operational Water Withdrawals - Ground water Total ICMM</v>
          </cell>
          <cell r="G613"/>
          <cell r="H613" t="str">
            <v>NUMBER</v>
          </cell>
          <cell r="I613" t="str">
            <v>Megaliters (ML)</v>
          </cell>
          <cell r="J613" t="str">
            <v>BU</v>
          </cell>
          <cell r="K613" t="str">
            <v>Anglo American Platinum Managed Operations</v>
          </cell>
          <cell r="L613" t="str">
            <v>HERMIEN OBERHOLZER</v>
          </cell>
          <cell r="M613" t="str">
            <v>HERMIEN OBERHOLZER</v>
          </cell>
          <cell r="N613">
            <v>45675</v>
          </cell>
          <cell r="O613">
            <v>45902</v>
          </cell>
          <cell r="P613" t="str">
            <v>Not started</v>
          </cell>
          <cell r="Q613" t="str">
            <v>{"gri":["303-3-a-ii_2018.2"]}</v>
          </cell>
          <cell r="R613" t="str">
            <v>Water</v>
          </cell>
          <cell r="S613"/>
          <cell r="T613"/>
          <cell r="U613"/>
          <cell r="V613"/>
          <cell r="W613" t="str">
            <v>Operational Water Withdrawals</v>
          </cell>
          <cell r="X613" t="str">
            <v>{"PGM":[]}</v>
          </cell>
          <cell r="Y613" t="str">
            <v>CONNECTED</v>
          </cell>
          <cell r="Z613" t="str">
            <v>Data Collection (PGM) (2024)</v>
          </cell>
          <cell r="AA613" t="str">
            <v>Consumption - Water Stressed Sites (Connected Metrics)</v>
          </cell>
        </row>
        <row r="614">
          <cell r="A614" t="str">
            <v>M346BU_Anglo American Platinum Managed Operations</v>
          </cell>
          <cell r="B614" t="str">
            <v>M346</v>
          </cell>
          <cell r="C614" t="str">
            <v>BU_Anglo American Platinum Managed Operations</v>
          </cell>
          <cell r="D614">
            <v>2024</v>
          </cell>
          <cell r="E614" t="str">
            <v>Annual</v>
          </cell>
          <cell r="F614" t="str">
            <v>Operational Water Withdrawals - Seawater Total ICMM</v>
          </cell>
          <cell r="G614"/>
          <cell r="H614" t="str">
            <v>NUMBER</v>
          </cell>
          <cell r="I614" t="str">
            <v>Megaliters (ML)</v>
          </cell>
          <cell r="J614" t="str">
            <v>BU</v>
          </cell>
          <cell r="K614" t="str">
            <v>Anglo American Platinum Managed Operations</v>
          </cell>
          <cell r="L614" t="str">
            <v>HERMIEN OBERHOLZER</v>
          </cell>
          <cell r="M614" t="str">
            <v>HERMIEN OBERHOLZER</v>
          </cell>
          <cell r="N614">
            <v>45675</v>
          </cell>
          <cell r="O614">
            <v>45902</v>
          </cell>
          <cell r="P614" t="str">
            <v>Not started</v>
          </cell>
          <cell r="Q614" t="str">
            <v>{}</v>
          </cell>
          <cell r="R614" t="str">
            <v>Water</v>
          </cell>
          <cell r="S614"/>
          <cell r="T614"/>
          <cell r="U614"/>
          <cell r="V614"/>
          <cell r="W614" t="str">
            <v>Operational Water Withdrawals</v>
          </cell>
          <cell r="X614" t="str">
            <v>{"PGM":[]}</v>
          </cell>
          <cell r="Y614" t="str">
            <v>CONNECTED</v>
          </cell>
          <cell r="Z614" t="str">
            <v>Data Collection (PGM) (2024)</v>
          </cell>
          <cell r="AA614" t="str">
            <v>Consumption - Water Stressed Sites (Connected Metrics)</v>
          </cell>
        </row>
        <row r="615">
          <cell r="A615" t="str">
            <v>M350BU_Anglo American Platinum Managed Operations</v>
          </cell>
          <cell r="B615" t="str">
            <v>M350</v>
          </cell>
          <cell r="C615" t="str">
            <v>BU_Anglo American Platinum Managed Operations</v>
          </cell>
          <cell r="D615">
            <v>2024</v>
          </cell>
          <cell r="E615" t="str">
            <v>Annual</v>
          </cell>
          <cell r="F615" t="str">
            <v>Operational Water Withdrawals - Third-party water (low quality ICMM)</v>
          </cell>
          <cell r="G615"/>
          <cell r="H615" t="str">
            <v>NUMBER</v>
          </cell>
          <cell r="I615" t="str">
            <v>Megaliters (ML)</v>
          </cell>
          <cell r="J615" t="str">
            <v>BU</v>
          </cell>
          <cell r="K615" t="str">
            <v>Anglo American Platinum Managed Operations</v>
          </cell>
          <cell r="L615" t="str">
            <v>HERMIEN OBERHOLZER</v>
          </cell>
          <cell r="M615" t="str">
            <v>HERMIEN OBERHOLZER</v>
          </cell>
          <cell r="N615">
            <v>45675</v>
          </cell>
          <cell r="O615">
            <v>45902</v>
          </cell>
          <cell r="P615" t="str">
            <v>Not started</v>
          </cell>
          <cell r="Q615" t="str">
            <v>{"gri":["303-3-a-v_2018.2"]}</v>
          </cell>
          <cell r="R615" t="str">
            <v>Water</v>
          </cell>
          <cell r="S615"/>
          <cell r="T615"/>
          <cell r="U615"/>
          <cell r="V615"/>
          <cell r="W615" t="str">
            <v>Operational Water Withdrawals</v>
          </cell>
          <cell r="X615" t="str">
            <v>{"PGM":[]}</v>
          </cell>
          <cell r="Y615" t="str">
            <v>CONNECTED</v>
          </cell>
          <cell r="Z615" t="str">
            <v>Data Collection (PGM) (2024)</v>
          </cell>
          <cell r="AA615" t="str">
            <v>Consumption - Water Stressed Sites (Connected Metrics)</v>
          </cell>
        </row>
        <row r="616">
          <cell r="A616" t="str">
            <v>M337BU_Anglo American Platinum Managed Operations</v>
          </cell>
          <cell r="B616" t="str">
            <v>M337</v>
          </cell>
          <cell r="C616" t="str">
            <v>BU_Anglo American Platinum Managed Operations</v>
          </cell>
          <cell r="D616">
            <v>2024</v>
          </cell>
          <cell r="E616" t="str">
            <v>Annual</v>
          </cell>
          <cell r="F616" t="str">
            <v>Operational Water Withdrawals - Operational efficiency (re-use/recycle) % - Excluding Smelters and Twickenham</v>
          </cell>
          <cell r="G616"/>
          <cell r="H616" t="str">
            <v>PERCENT</v>
          </cell>
          <cell r="I616" t="str">
            <v>Percentage - percentage - (Percentage)</v>
          </cell>
          <cell r="J616" t="str">
            <v>BU</v>
          </cell>
          <cell r="K616" t="str">
            <v>Anglo American Platinum Managed Operations</v>
          </cell>
          <cell r="L616" t="str">
            <v>HERMIEN OBERHOLZER</v>
          </cell>
          <cell r="M616" t="str">
            <v>HERMIEN OBERHOLZER</v>
          </cell>
          <cell r="N616">
            <v>45675</v>
          </cell>
          <cell r="O616">
            <v>45902</v>
          </cell>
          <cell r="P616" t="str">
            <v>Not started</v>
          </cell>
          <cell r="Q616" t="str">
            <v>{}</v>
          </cell>
          <cell r="R616" t="str">
            <v>Water</v>
          </cell>
          <cell r="S616"/>
          <cell r="T616"/>
          <cell r="U616"/>
          <cell r="V616"/>
          <cell r="W616" t="str">
            <v>Operational Water Withdrawals</v>
          </cell>
          <cell r="X616" t="str">
            <v>{"PGM":[]}</v>
          </cell>
          <cell r="Y616" t="str">
            <v>CONNECTED</v>
          </cell>
          <cell r="Z616" t="str">
            <v>Data Collection (PGM) (2024)</v>
          </cell>
          <cell r="AA616" t="str">
            <v>Consumption - Water Stressed Sites (Connected Metrics)</v>
          </cell>
        </row>
        <row r="617">
          <cell r="A617" t="str">
            <v>M358BU_Anglo American Platinum Managed Operations</v>
          </cell>
          <cell r="B617" t="str">
            <v>M358</v>
          </cell>
          <cell r="C617" t="str">
            <v>BU_Anglo American Platinum Managed Operations</v>
          </cell>
          <cell r="D617">
            <v>2024</v>
          </cell>
          <cell r="E617" t="str">
            <v>Annual</v>
          </cell>
          <cell r="F617" t="str">
            <v>Operational Water Withdrawals: Water Stressed Sites - Operational efficiency (re-use/recycle) %</v>
          </cell>
          <cell r="G617"/>
          <cell r="H617" t="str">
            <v>PERCENT</v>
          </cell>
          <cell r="I617" t="str">
            <v>Percentage - percentage - (Percentage)</v>
          </cell>
          <cell r="J617" t="str">
            <v>BU</v>
          </cell>
          <cell r="K617" t="str">
            <v>Anglo American Platinum Managed Operations</v>
          </cell>
          <cell r="L617" t="str">
            <v>HERMIEN OBERHOLZER</v>
          </cell>
          <cell r="M617" t="str">
            <v>HERMIEN OBERHOLZER</v>
          </cell>
          <cell r="N617">
            <v>45675</v>
          </cell>
          <cell r="O617">
            <v>45902</v>
          </cell>
          <cell r="P617" t="str">
            <v>Not started</v>
          </cell>
          <cell r="Q617" t="str">
            <v>{}</v>
          </cell>
          <cell r="R617" t="str">
            <v>Water</v>
          </cell>
          <cell r="S617"/>
          <cell r="T617"/>
          <cell r="U617"/>
          <cell r="V617"/>
          <cell r="W617" t="str">
            <v>Operational Water Withdrawals: Water Stressed Sites</v>
          </cell>
          <cell r="X617" t="str">
            <v>{"PGM":[]}</v>
          </cell>
          <cell r="Y617" t="str">
            <v>CONNECTED</v>
          </cell>
          <cell r="Z617" t="str">
            <v>Data Collection (PGM) (2024)</v>
          </cell>
          <cell r="AA617" t="str">
            <v>Consumption - Water Stressed Sites (Connected Metrics)</v>
          </cell>
        </row>
        <row r="618">
          <cell r="A618" t="str">
            <v>M376BU_Anglo American Platinum Managed Operations</v>
          </cell>
          <cell r="B618" t="str">
            <v>M376</v>
          </cell>
          <cell r="C618" t="str">
            <v>BU_Anglo American Platinum Managed Operations</v>
          </cell>
          <cell r="D618">
            <v>2024</v>
          </cell>
          <cell r="E618" t="str">
            <v>Annual</v>
          </cell>
          <cell r="F618" t="str">
            <v>Operational Water Withdrawals: Water Stressed Sites - Third-party water (high quality ICMM)</v>
          </cell>
          <cell r="G618"/>
          <cell r="H618" t="str">
            <v>NUMBER</v>
          </cell>
          <cell r="I618" t="str">
            <v>Liters (L)</v>
          </cell>
          <cell r="J618" t="str">
            <v>BU</v>
          </cell>
          <cell r="K618" t="str">
            <v>Anglo American Platinum Managed Operations</v>
          </cell>
          <cell r="L618" t="str">
            <v>HERMIEN OBERHOLZER</v>
          </cell>
          <cell r="M618" t="str">
            <v>HERMIEN OBERHOLZER</v>
          </cell>
          <cell r="N618">
            <v>45675</v>
          </cell>
          <cell r="O618">
            <v>45902</v>
          </cell>
          <cell r="P618" t="str">
            <v>Not started</v>
          </cell>
          <cell r="Q618" t="str">
            <v>{"gri":["303-3-b-ii_2018.2"]}</v>
          </cell>
          <cell r="R618" t="str">
            <v>Water</v>
          </cell>
          <cell r="S618"/>
          <cell r="T618"/>
          <cell r="U618"/>
          <cell r="V618"/>
          <cell r="W618" t="str">
            <v>Operational Water Withdrawals: Water Stressed Sites</v>
          </cell>
          <cell r="X618" t="str">
            <v>{"PGM":[]}</v>
          </cell>
          <cell r="Y618" t="str">
            <v>CONNECTED</v>
          </cell>
          <cell r="Z618" t="str">
            <v>Data Collection (PGM) (2024)</v>
          </cell>
          <cell r="AA618" t="str">
            <v>Consumption - Water Stressed Sites (Connected Metrics)</v>
          </cell>
        </row>
        <row r="619">
          <cell r="A619" t="str">
            <v>M361BU_Anglo American Platinum Managed Operations</v>
          </cell>
          <cell r="B619" t="str">
            <v>M361</v>
          </cell>
          <cell r="C619" t="str">
            <v>BU_Anglo American Platinum Managed Operations</v>
          </cell>
          <cell r="D619">
            <v>2024</v>
          </cell>
          <cell r="E619" t="str">
            <v>Annual</v>
          </cell>
          <cell r="F619" t="str">
            <v>Operational Water Withdrawals: Water Stressed Sites - Operational efficiency (re-use/recycle)</v>
          </cell>
          <cell r="G619"/>
          <cell r="H619" t="str">
            <v>NUMBER</v>
          </cell>
          <cell r="I619" t="str">
            <v>Liters (L)</v>
          </cell>
          <cell r="J619" t="str">
            <v>BU</v>
          </cell>
          <cell r="K619" t="str">
            <v>Anglo American Platinum Managed Operations</v>
          </cell>
          <cell r="L619" t="str">
            <v>HERMIEN OBERHOLZER</v>
          </cell>
          <cell r="M619" t="str">
            <v>HERMIEN OBERHOLZER</v>
          </cell>
          <cell r="N619">
            <v>45675</v>
          </cell>
          <cell r="O619">
            <v>45902</v>
          </cell>
          <cell r="P619" t="str">
            <v>Not started</v>
          </cell>
          <cell r="Q619" t="str">
            <v>{}</v>
          </cell>
          <cell r="R619" t="str">
            <v>Water</v>
          </cell>
          <cell r="S619"/>
          <cell r="T619"/>
          <cell r="U619"/>
          <cell r="V619"/>
          <cell r="W619" t="str">
            <v>Operational Water Withdrawals: Water Stressed Sites</v>
          </cell>
          <cell r="X619" t="str">
            <v>{"PGM":[]}</v>
          </cell>
          <cell r="Y619" t="str">
            <v>CONNECTED</v>
          </cell>
          <cell r="Z619" t="str">
            <v>Data Collection (PGM) (2024)</v>
          </cell>
          <cell r="AA619" t="str">
            <v>Consumption - Water Stressed Sites (Connected Metrics)</v>
          </cell>
        </row>
        <row r="620">
          <cell r="A620" t="str">
            <v>M363BU_Anglo American Platinum Managed Operations</v>
          </cell>
          <cell r="B620" t="str">
            <v>M363</v>
          </cell>
          <cell r="C620" t="str">
            <v>BU_Anglo American Platinum Managed Operations</v>
          </cell>
          <cell r="D620">
            <v>2024</v>
          </cell>
          <cell r="E620" t="str">
            <v>Annual</v>
          </cell>
          <cell r="F620" t="str">
            <v>Operational Water Withdrawals: Water Stressed Sites - Other managed water – High</v>
          </cell>
          <cell r="G620"/>
          <cell r="H620" t="str">
            <v>NUMBER</v>
          </cell>
          <cell r="I620" t="str">
            <v>Liters (L)</v>
          </cell>
          <cell r="J620" t="str">
            <v>BU</v>
          </cell>
          <cell r="K620" t="str">
            <v>Anglo American Platinum Managed Operations</v>
          </cell>
          <cell r="L620" t="str">
            <v>HERMIEN OBERHOLZER</v>
          </cell>
          <cell r="M620" t="str">
            <v>HERMIEN OBERHOLZER</v>
          </cell>
          <cell r="N620">
            <v>45675</v>
          </cell>
          <cell r="O620">
            <v>45902</v>
          </cell>
          <cell r="P620" t="str">
            <v>Not started</v>
          </cell>
          <cell r="Q620" t="str">
            <v>{}</v>
          </cell>
          <cell r="R620" t="str">
            <v>Water</v>
          </cell>
          <cell r="S620"/>
          <cell r="T620"/>
          <cell r="U620"/>
          <cell r="V620"/>
          <cell r="W620" t="str">
            <v>Operational Water Withdrawals: Water Stressed Sites</v>
          </cell>
          <cell r="X620" t="str">
            <v>{"PGM":[]}</v>
          </cell>
          <cell r="Y620" t="str">
            <v>CONNECTED</v>
          </cell>
          <cell r="Z620" t="str">
            <v>Data Collection (PGM) (2024)</v>
          </cell>
          <cell r="AA620" t="str">
            <v>Consumption - Water Stressed Sites (Connected Metrics)</v>
          </cell>
        </row>
        <row r="621">
          <cell r="A621" t="str">
            <v>M375BU_Anglo American Platinum Managed Operations</v>
          </cell>
          <cell r="B621" t="str">
            <v>M375</v>
          </cell>
          <cell r="C621" t="str">
            <v>BU_Anglo American Platinum Managed Operations</v>
          </cell>
          <cell r="D621">
            <v>2024</v>
          </cell>
          <cell r="E621" t="str">
            <v>Annual</v>
          </cell>
          <cell r="F621" t="str">
            <v>Operational Water Withdrawals: Water Stressed Sites - Total water (high quality ICMM)</v>
          </cell>
          <cell r="G621"/>
          <cell r="H621" t="str">
            <v>NUMBER</v>
          </cell>
          <cell r="I621" t="str">
            <v>Liters (L)</v>
          </cell>
          <cell r="J621" t="str">
            <v>BU</v>
          </cell>
          <cell r="K621" t="str">
            <v>Anglo American Platinum Managed Operations</v>
          </cell>
          <cell r="L621" t="str">
            <v>HERMIEN OBERHOLZER</v>
          </cell>
          <cell r="M621" t="str">
            <v>HERMIEN OBERHOLZER</v>
          </cell>
          <cell r="N621">
            <v>45675</v>
          </cell>
          <cell r="O621">
            <v>45902</v>
          </cell>
          <cell r="P621" t="str">
            <v>Not started</v>
          </cell>
          <cell r="Q621" t="str">
            <v>{}</v>
          </cell>
          <cell r="R621" t="str">
            <v>Water</v>
          </cell>
          <cell r="S621"/>
          <cell r="T621"/>
          <cell r="U621"/>
          <cell r="V621"/>
          <cell r="W621" t="str">
            <v>Operational Water Withdrawals: Water Stressed Sites</v>
          </cell>
          <cell r="X621" t="str">
            <v>{"PGM":[]}</v>
          </cell>
          <cell r="Y621" t="str">
            <v>CONNECTED</v>
          </cell>
          <cell r="Z621" t="str">
            <v>Data Collection (PGM) (2024)</v>
          </cell>
          <cell r="AA621" t="str">
            <v>Consumption - Water Stressed Sites (Connected Metrics)</v>
          </cell>
        </row>
        <row r="622">
          <cell r="A622" t="str">
            <v>M369BU_Anglo American Platinum Managed Operations</v>
          </cell>
          <cell r="B622" t="str">
            <v>M369</v>
          </cell>
          <cell r="C622" t="str">
            <v>BU_Anglo American Platinum Managed Operations</v>
          </cell>
          <cell r="D622">
            <v>2024</v>
          </cell>
          <cell r="E622" t="str">
            <v>Annual</v>
          </cell>
          <cell r="F622" t="str">
            <v>Operational Water Withdrawals: Water Stressed Sites - Surface water Total ICMM</v>
          </cell>
          <cell r="G622"/>
          <cell r="H622" t="str">
            <v>NUMBER</v>
          </cell>
          <cell r="I622" t="str">
            <v>Liters (L)</v>
          </cell>
          <cell r="J622" t="str">
            <v>BU</v>
          </cell>
          <cell r="K622" t="str">
            <v>Anglo American Platinum Managed Operations</v>
          </cell>
          <cell r="L622" t="str">
            <v>HERMIEN OBERHOLZER</v>
          </cell>
          <cell r="M622" t="str">
            <v>HERMIEN OBERHOLZER</v>
          </cell>
          <cell r="N622">
            <v>45675</v>
          </cell>
          <cell r="O622">
            <v>45902</v>
          </cell>
          <cell r="P622" t="str">
            <v>Not started</v>
          </cell>
          <cell r="Q622" t="str">
            <v>{"gri":["303-3-b-ii_2018.2"]}</v>
          </cell>
          <cell r="R622" t="str">
            <v>Water</v>
          </cell>
          <cell r="S622"/>
          <cell r="T622"/>
          <cell r="U622"/>
          <cell r="V622"/>
          <cell r="W622" t="str">
            <v>Operational Water Withdrawals: Water Stressed Sites</v>
          </cell>
          <cell r="X622" t="str">
            <v>{"PGM":[]}</v>
          </cell>
          <cell r="Y622" t="str">
            <v>CONNECTED</v>
          </cell>
          <cell r="Z622" t="str">
            <v>Data Collection (PGM) (2024)</v>
          </cell>
          <cell r="AA622" t="str">
            <v>Consumption - Water Stressed Sites (Connected Metrics)</v>
          </cell>
        </row>
        <row r="623">
          <cell r="A623" t="str">
            <v>M372BU_Anglo American Platinum Managed Operations</v>
          </cell>
          <cell r="B623" t="str">
            <v>M372</v>
          </cell>
          <cell r="C623" t="str">
            <v>BU_Anglo American Platinum Managed Operations</v>
          </cell>
          <cell r="D623">
            <v>2024</v>
          </cell>
          <cell r="E623" t="str">
            <v>Annual</v>
          </cell>
          <cell r="F623" t="str">
            <v>Operational Water Withdrawals: Water Stressed Sites - Seawater (low quality ICMM)</v>
          </cell>
          <cell r="G623"/>
          <cell r="H623" t="str">
            <v>NUMBER</v>
          </cell>
          <cell r="I623" t="str">
            <v>Liters (L)</v>
          </cell>
          <cell r="J623" t="str">
            <v>BU</v>
          </cell>
          <cell r="K623" t="str">
            <v>Anglo American Platinum Managed Operations</v>
          </cell>
          <cell r="L623" t="str">
            <v>HERMIEN OBERHOLZER</v>
          </cell>
          <cell r="M623" t="str">
            <v>HERMIEN OBERHOLZER</v>
          </cell>
          <cell r="N623">
            <v>45675</v>
          </cell>
          <cell r="O623">
            <v>45902</v>
          </cell>
          <cell r="P623" t="str">
            <v>Not started</v>
          </cell>
          <cell r="Q623" t="str">
            <v>{"gri":["303-3-b-ii_2018.2"]}</v>
          </cell>
          <cell r="R623" t="str">
            <v>Water</v>
          </cell>
          <cell r="S623"/>
          <cell r="T623"/>
          <cell r="U623"/>
          <cell r="V623"/>
          <cell r="W623" t="str">
            <v>Operational Water Withdrawals: Water Stressed Sites</v>
          </cell>
          <cell r="X623" t="str">
            <v>{"PGM":[]}</v>
          </cell>
          <cell r="Y623" t="str">
            <v>CONNECTED</v>
          </cell>
          <cell r="Z623" t="str">
            <v>Data Collection (PGM) (2024)</v>
          </cell>
          <cell r="AA623" t="str">
            <v>Consumption - Water Stressed Sites (Connected Metrics)</v>
          </cell>
        </row>
        <row r="624">
          <cell r="A624" t="str">
            <v>M366BU_Anglo American Platinum Managed Operations</v>
          </cell>
          <cell r="B624" t="str">
            <v>M366</v>
          </cell>
          <cell r="C624" t="str">
            <v>BU_Anglo American Platinum Managed Operations</v>
          </cell>
          <cell r="D624">
            <v>2024</v>
          </cell>
          <cell r="E624" t="str">
            <v>Annual</v>
          </cell>
          <cell r="F624" t="str">
            <v>Operational Water Withdrawals: Water Stressed Sites - Third-party water Total ICMM</v>
          </cell>
          <cell r="G624"/>
          <cell r="H624" t="str">
            <v>NUMBER</v>
          </cell>
          <cell r="I624" t="str">
            <v>Liters (L)</v>
          </cell>
          <cell r="J624" t="str">
            <v>BU</v>
          </cell>
          <cell r="K624" t="str">
            <v>Anglo American Platinum Managed Operations</v>
          </cell>
          <cell r="L624" t="str">
            <v>HERMIEN OBERHOLZER</v>
          </cell>
          <cell r="M624" t="str">
            <v>HERMIEN OBERHOLZER</v>
          </cell>
          <cell r="N624">
            <v>45675</v>
          </cell>
          <cell r="O624">
            <v>45902</v>
          </cell>
          <cell r="P624" t="str">
            <v>Not started</v>
          </cell>
          <cell r="Q624" t="str">
            <v>{"gri":["303-3-b-v_2018.2"]}</v>
          </cell>
          <cell r="R624" t="str">
            <v>Water</v>
          </cell>
          <cell r="S624"/>
          <cell r="T624"/>
          <cell r="U624"/>
          <cell r="V624"/>
          <cell r="W624" t="str">
            <v>Operational Water Withdrawals: Water Stressed Sites</v>
          </cell>
          <cell r="X624" t="str">
            <v>{"PGM":[]}</v>
          </cell>
          <cell r="Y624" t="str">
            <v>CONNECTED</v>
          </cell>
          <cell r="Z624" t="str">
            <v>Data Collection (PGM) (2024)</v>
          </cell>
          <cell r="AA624" t="str">
            <v>Consumption - Water Stressed Sites (Connected Metrics)</v>
          </cell>
        </row>
        <row r="625">
          <cell r="A625" t="str">
            <v>M378BU_Anglo American Platinum Managed Operations</v>
          </cell>
          <cell r="B625" t="str">
            <v>M378</v>
          </cell>
          <cell r="C625" t="str">
            <v>BU_Anglo American Platinum Managed Operations</v>
          </cell>
          <cell r="D625">
            <v>2024</v>
          </cell>
          <cell r="E625" t="str">
            <v>Annual</v>
          </cell>
          <cell r="F625" t="str">
            <v>Operational Water Withdrawals: Water Stressed Sites - Surface water (high quality ICMM)</v>
          </cell>
          <cell r="G625"/>
          <cell r="H625" t="str">
            <v>NUMBER</v>
          </cell>
          <cell r="I625" t="str">
            <v>Liters (L)</v>
          </cell>
          <cell r="J625" t="str">
            <v>BU</v>
          </cell>
          <cell r="K625" t="str">
            <v>Anglo American Platinum Managed Operations</v>
          </cell>
          <cell r="L625" t="str">
            <v>HERMIEN OBERHOLZER</v>
          </cell>
          <cell r="M625" t="str">
            <v>HERMIEN OBERHOLZER</v>
          </cell>
          <cell r="N625">
            <v>45675</v>
          </cell>
          <cell r="O625">
            <v>45902</v>
          </cell>
          <cell r="P625" t="str">
            <v>Not started</v>
          </cell>
          <cell r="Q625" t="str">
            <v>{"gri":["303-3-b-ii_2018.2"]}</v>
          </cell>
          <cell r="R625" t="str">
            <v>Water</v>
          </cell>
          <cell r="S625"/>
          <cell r="T625"/>
          <cell r="U625"/>
          <cell r="V625"/>
          <cell r="W625" t="str">
            <v>Operational Water Withdrawals: Water Stressed Sites</v>
          </cell>
          <cell r="X625" t="str">
            <v>{"PGM":[]}</v>
          </cell>
          <cell r="Y625" t="str">
            <v>CONNECTED</v>
          </cell>
          <cell r="Z625" t="str">
            <v>Data Collection (PGM) (2024)</v>
          </cell>
          <cell r="AA625" t="str">
            <v>Consumption - Water Stressed Sites (Connected Metrics)</v>
          </cell>
        </row>
        <row r="626">
          <cell r="A626" t="str">
            <v>M371BU_Anglo American Platinum Managed Operations</v>
          </cell>
          <cell r="B626" t="str">
            <v>M371</v>
          </cell>
          <cell r="C626" t="str">
            <v>BU_Anglo American Platinum Managed Operations</v>
          </cell>
          <cell r="D626">
            <v>2024</v>
          </cell>
          <cell r="E626" t="str">
            <v>Annual</v>
          </cell>
          <cell r="F626" t="str">
            <v>Operational Water Withdrawals: Water Stressed Sites - Third-party water (low quality ICMM)</v>
          </cell>
          <cell r="G626"/>
          <cell r="H626" t="str">
            <v>NUMBER</v>
          </cell>
          <cell r="I626" t="str">
            <v>Liters (L)</v>
          </cell>
          <cell r="J626" t="str">
            <v>BU</v>
          </cell>
          <cell r="K626" t="str">
            <v>Anglo American Platinum Managed Operations</v>
          </cell>
          <cell r="L626" t="str">
            <v>HERMIEN OBERHOLZER</v>
          </cell>
          <cell r="M626" t="str">
            <v>HERMIEN OBERHOLZER</v>
          </cell>
          <cell r="N626">
            <v>45675</v>
          </cell>
          <cell r="O626">
            <v>45902</v>
          </cell>
          <cell r="P626" t="str">
            <v>Not started</v>
          </cell>
          <cell r="Q626" t="str">
            <v>{"gri":["303-3-b-v_2018.2"]}</v>
          </cell>
          <cell r="R626" t="str">
            <v>Water</v>
          </cell>
          <cell r="S626"/>
          <cell r="T626"/>
          <cell r="U626"/>
          <cell r="V626"/>
          <cell r="W626" t="str">
            <v>Operational Water Withdrawals: Water Stressed Sites</v>
          </cell>
          <cell r="X626" t="str">
            <v>{"PGM":[]}</v>
          </cell>
          <cell r="Y626" t="str">
            <v>CONNECTED</v>
          </cell>
          <cell r="Z626" t="str">
            <v>Data Collection (PGM) (2024)</v>
          </cell>
          <cell r="AA626" t="str">
            <v>Consumption - Water Stressed Sites (Connected Metrics)</v>
          </cell>
        </row>
        <row r="627">
          <cell r="A627" t="str">
            <v>M362BU_Anglo American Platinum Managed Operations</v>
          </cell>
          <cell r="B627" t="str">
            <v>M362</v>
          </cell>
          <cell r="C627" t="str">
            <v>BU_Anglo American Platinum Managed Operations</v>
          </cell>
          <cell r="D627">
            <v>2024</v>
          </cell>
          <cell r="E627" t="str">
            <v>Annual</v>
          </cell>
          <cell r="F627" t="str">
            <v>Operational Water Withdrawals: Water Stressed Sites - Other managed water – Low</v>
          </cell>
          <cell r="G627"/>
          <cell r="H627" t="str">
            <v>NUMBER</v>
          </cell>
          <cell r="I627" t="str">
            <v>Liters (L)</v>
          </cell>
          <cell r="J627" t="str">
            <v>BU</v>
          </cell>
          <cell r="K627" t="str">
            <v>Anglo American Platinum Managed Operations</v>
          </cell>
          <cell r="L627" t="str">
            <v>HERMIEN OBERHOLZER</v>
          </cell>
          <cell r="M627" t="str">
            <v>HERMIEN OBERHOLZER</v>
          </cell>
          <cell r="N627">
            <v>45675</v>
          </cell>
          <cell r="O627">
            <v>45902</v>
          </cell>
          <cell r="P627" t="str">
            <v>Not started</v>
          </cell>
          <cell r="Q627" t="str">
            <v>{}</v>
          </cell>
          <cell r="R627" t="str">
            <v>Water</v>
          </cell>
          <cell r="S627"/>
          <cell r="T627"/>
          <cell r="U627"/>
          <cell r="V627"/>
          <cell r="W627" t="str">
            <v>Operational Water Withdrawals: Water Stressed Sites</v>
          </cell>
          <cell r="X627" t="str">
            <v>{"PGM":[]}</v>
          </cell>
          <cell r="Y627" t="str">
            <v>CONNECTED</v>
          </cell>
          <cell r="Z627" t="str">
            <v>Data Collection (PGM) (2024)</v>
          </cell>
          <cell r="AA627" t="str">
            <v>Consumption - Water Stressed Sites (Connected Metrics)</v>
          </cell>
        </row>
        <row r="628">
          <cell r="A628" t="str">
            <v>M377BU_Anglo American Platinum Managed Operations</v>
          </cell>
          <cell r="B628" t="str">
            <v>M377</v>
          </cell>
          <cell r="C628" t="str">
            <v>BU_Anglo American Platinum Managed Operations</v>
          </cell>
          <cell r="D628">
            <v>2024</v>
          </cell>
          <cell r="E628" t="str">
            <v>Annual</v>
          </cell>
          <cell r="F628" t="str">
            <v>Operational Water Withdrawals: Water Stressed Sites - Ground water (high quality ICMM)</v>
          </cell>
          <cell r="G628"/>
          <cell r="H628" t="str">
            <v>NUMBER</v>
          </cell>
          <cell r="I628" t="str">
            <v>Liters (L)</v>
          </cell>
          <cell r="J628" t="str">
            <v>BU</v>
          </cell>
          <cell r="K628" t="str">
            <v>Anglo American Platinum Managed Operations</v>
          </cell>
          <cell r="L628" t="str">
            <v>HERMIEN OBERHOLZER</v>
          </cell>
          <cell r="M628" t="str">
            <v>HERMIEN OBERHOLZER</v>
          </cell>
          <cell r="N628">
            <v>45675</v>
          </cell>
          <cell r="O628">
            <v>45902</v>
          </cell>
          <cell r="P628" t="str">
            <v>Not started</v>
          </cell>
          <cell r="Q628" t="str">
            <v>{"gri":["303-3-b-ii_2018.2"]}</v>
          </cell>
          <cell r="R628" t="str">
            <v>Water</v>
          </cell>
          <cell r="S628"/>
          <cell r="T628"/>
          <cell r="U628"/>
          <cell r="V628"/>
          <cell r="W628" t="str">
            <v>Operational Water Withdrawals: Water Stressed Sites</v>
          </cell>
          <cell r="X628" t="str">
            <v>{"PGM":[]}</v>
          </cell>
          <cell r="Y628" t="str">
            <v>CONNECTED</v>
          </cell>
          <cell r="Z628" t="str">
            <v>Data Collection (PGM) (2024)</v>
          </cell>
          <cell r="AA628" t="str">
            <v>Consumption - Water Stressed Sites (Connected Metrics)</v>
          </cell>
        </row>
        <row r="629">
          <cell r="A629" t="str">
            <v>M368BU_Anglo American Platinum Managed Operations</v>
          </cell>
          <cell r="B629" t="str">
            <v>M368</v>
          </cell>
          <cell r="C629" t="str">
            <v>BU_Anglo American Platinum Managed Operations</v>
          </cell>
          <cell r="D629">
            <v>2024</v>
          </cell>
          <cell r="E629" t="str">
            <v>Annual</v>
          </cell>
          <cell r="F629" t="str">
            <v>Operational Water Withdrawals: Water Stressed Sites - Ground water Total ICMM</v>
          </cell>
          <cell r="G629"/>
          <cell r="H629" t="str">
            <v>NUMBER</v>
          </cell>
          <cell r="I629" t="str">
            <v>Liters (L)</v>
          </cell>
          <cell r="J629" t="str">
            <v>BU</v>
          </cell>
          <cell r="K629" t="str">
            <v>Anglo American Platinum Managed Operations</v>
          </cell>
          <cell r="L629" t="str">
            <v>HERMIEN OBERHOLZER</v>
          </cell>
          <cell r="M629" t="str">
            <v>HERMIEN OBERHOLZER</v>
          </cell>
          <cell r="N629">
            <v>45675</v>
          </cell>
          <cell r="O629">
            <v>45902</v>
          </cell>
          <cell r="P629" t="str">
            <v>Not started</v>
          </cell>
          <cell r="Q629" t="str">
            <v>{"gri":["303-3-b-ii_2018.2"]}</v>
          </cell>
          <cell r="R629" t="str">
            <v>Water</v>
          </cell>
          <cell r="S629"/>
          <cell r="T629"/>
          <cell r="U629"/>
          <cell r="V629"/>
          <cell r="W629" t="str">
            <v>Operational Water Withdrawals: Water Stressed Sites</v>
          </cell>
          <cell r="X629" t="str">
            <v>{"PGM":[]}</v>
          </cell>
          <cell r="Y629" t="str">
            <v>CONNECTED</v>
          </cell>
          <cell r="Z629" t="str">
            <v>Data Collection (PGM) (2024)</v>
          </cell>
          <cell r="AA629" t="str">
            <v>Consumption - Water Stressed Sites (Connected Metrics)</v>
          </cell>
        </row>
        <row r="630">
          <cell r="A630" t="str">
            <v>M364BU_Anglo American Platinum Managed Operations</v>
          </cell>
          <cell r="B630" t="str">
            <v>M364</v>
          </cell>
          <cell r="C630" t="str">
            <v>BU_Anglo American Platinum Managed Operations</v>
          </cell>
          <cell r="D630">
            <v>2024</v>
          </cell>
          <cell r="E630" t="str">
            <v>Annual</v>
          </cell>
          <cell r="F630" t="str">
            <v>Operational Water Withdrawals: Water Stressed Sites - Other managed water – total (4)</v>
          </cell>
          <cell r="G630"/>
          <cell r="H630" t="str">
            <v>NUMBER</v>
          </cell>
          <cell r="I630" t="str">
            <v>Liters (L)</v>
          </cell>
          <cell r="J630" t="str">
            <v>BU</v>
          </cell>
          <cell r="K630" t="str">
            <v>Anglo American Platinum Managed Operations</v>
          </cell>
          <cell r="L630" t="str">
            <v>HERMIEN OBERHOLZER</v>
          </cell>
          <cell r="M630" t="str">
            <v>HERMIEN OBERHOLZER</v>
          </cell>
          <cell r="N630">
            <v>45675</v>
          </cell>
          <cell r="O630">
            <v>45902</v>
          </cell>
          <cell r="P630" t="str">
            <v>Not started</v>
          </cell>
          <cell r="Q630" t="str">
            <v>{}</v>
          </cell>
          <cell r="R630" t="str">
            <v>Water</v>
          </cell>
          <cell r="S630"/>
          <cell r="T630"/>
          <cell r="U630"/>
          <cell r="V630"/>
          <cell r="W630" t="str">
            <v>Operational Water Withdrawals: Water Stressed Sites</v>
          </cell>
          <cell r="X630" t="str">
            <v>{"PGM":[]}</v>
          </cell>
          <cell r="Y630" t="str">
            <v>CONNECTED</v>
          </cell>
          <cell r="Z630" t="str">
            <v>Data Collection (PGM) (2024)</v>
          </cell>
          <cell r="AA630" t="str">
            <v>Consumption - Water Stressed Sites (Connected Metrics)</v>
          </cell>
        </row>
        <row r="631">
          <cell r="A631" t="str">
            <v>M360BU_Anglo American Platinum Managed Operations</v>
          </cell>
          <cell r="B631" t="str">
            <v>M360</v>
          </cell>
          <cell r="C631" t="str">
            <v>BU_Anglo American Platinum Managed Operations</v>
          </cell>
          <cell r="D631">
            <v>2024</v>
          </cell>
          <cell r="E631" t="str">
            <v>Annual</v>
          </cell>
          <cell r="F631" t="str">
            <v>Operational Water Withdrawals: Water Stressed Sites - Operational water use</v>
          </cell>
          <cell r="G631"/>
          <cell r="H631" t="str">
            <v>NUMBER</v>
          </cell>
          <cell r="I631" t="str">
            <v>Liters (L)</v>
          </cell>
          <cell r="J631" t="str">
            <v>BU</v>
          </cell>
          <cell r="K631" t="str">
            <v>Anglo American Platinum Managed Operations</v>
          </cell>
          <cell r="L631" t="str">
            <v>HERMIEN OBERHOLZER</v>
          </cell>
          <cell r="M631" t="str">
            <v>HERMIEN OBERHOLZER</v>
          </cell>
          <cell r="N631">
            <v>45675</v>
          </cell>
          <cell r="O631">
            <v>45902</v>
          </cell>
          <cell r="P631" t="str">
            <v>Not started</v>
          </cell>
          <cell r="Q631" t="str">
            <v>{}</v>
          </cell>
          <cell r="R631" t="str">
            <v>Water</v>
          </cell>
          <cell r="S631"/>
          <cell r="T631"/>
          <cell r="U631"/>
          <cell r="V631"/>
          <cell r="W631" t="str">
            <v>Operational Water Withdrawals: Water Stressed Sites</v>
          </cell>
          <cell r="X631" t="str">
            <v>{"PGM":[]}</v>
          </cell>
          <cell r="Y631" t="str">
            <v>CONNECTED</v>
          </cell>
          <cell r="Z631" t="str">
            <v>Data Collection (PGM) (2024)</v>
          </cell>
          <cell r="AA631" t="str">
            <v>Consumption - Water Stressed Sites (Connected Metrics)</v>
          </cell>
        </row>
        <row r="632">
          <cell r="A632" t="str">
            <v>M359BU_Anglo American Platinum Managed Operations</v>
          </cell>
          <cell r="B632" t="str">
            <v>M359</v>
          </cell>
          <cell r="C632" t="str">
            <v>BU_Anglo American Platinum Managed Operations</v>
          </cell>
          <cell r="D632">
            <v>2024</v>
          </cell>
          <cell r="E632" t="str">
            <v>Annual</v>
          </cell>
          <cell r="F632" t="str">
            <v>Operational Water Withdrawals: Water Stressed Sites - Change in storage</v>
          </cell>
          <cell r="G632"/>
          <cell r="H632" t="str">
            <v>NUMBER</v>
          </cell>
          <cell r="I632" t="str">
            <v>Liters (L)</v>
          </cell>
          <cell r="J632" t="str">
            <v>BU</v>
          </cell>
          <cell r="K632" t="str">
            <v>Anglo American Platinum Managed Operations</v>
          </cell>
          <cell r="L632" t="str">
            <v>HERMIEN OBERHOLZER</v>
          </cell>
          <cell r="M632" t="str">
            <v>HERMIEN OBERHOLZER</v>
          </cell>
          <cell r="N632">
            <v>45675</v>
          </cell>
          <cell r="O632">
            <v>45902</v>
          </cell>
          <cell r="P632" t="str">
            <v>Not started</v>
          </cell>
          <cell r="Q632" t="str">
            <v>{}</v>
          </cell>
          <cell r="R632" t="str">
            <v>Water</v>
          </cell>
          <cell r="S632"/>
          <cell r="T632"/>
          <cell r="U632"/>
          <cell r="V632"/>
          <cell r="W632" t="str">
            <v>Operational Water Withdrawals: Water Stressed Sites</v>
          </cell>
          <cell r="X632" t="str">
            <v>{"PGM":[]}</v>
          </cell>
          <cell r="Y632" t="str">
            <v>CONNECTED</v>
          </cell>
          <cell r="Z632" t="str">
            <v>Data Collection (PGM) (2024)</v>
          </cell>
          <cell r="AA632" t="str">
            <v>Consumption - Water Stressed Sites (Connected Metrics)</v>
          </cell>
        </row>
        <row r="633">
          <cell r="A633" t="str">
            <v>M374BU_Anglo American Platinum Managed Operations</v>
          </cell>
          <cell r="B633" t="str">
            <v>M374</v>
          </cell>
          <cell r="C633" t="str">
            <v>BU_Anglo American Platinum Managed Operations</v>
          </cell>
          <cell r="D633">
            <v>2024</v>
          </cell>
          <cell r="E633" t="str">
            <v>Annual</v>
          </cell>
          <cell r="F633" t="str">
            <v>Operational Water Withdrawals: Water Stressed Sites - Surface water (low quality ICMM)</v>
          </cell>
          <cell r="G633"/>
          <cell r="H633" t="str">
            <v>NUMBER</v>
          </cell>
          <cell r="I633" t="str">
            <v>Liters (L)</v>
          </cell>
          <cell r="J633" t="str">
            <v>BU</v>
          </cell>
          <cell r="K633" t="str">
            <v>Anglo American Platinum Managed Operations</v>
          </cell>
          <cell r="L633" t="str">
            <v>HERMIEN OBERHOLZER</v>
          </cell>
          <cell r="M633" t="str">
            <v>HERMIEN OBERHOLZER</v>
          </cell>
          <cell r="N633">
            <v>45675</v>
          </cell>
          <cell r="O633">
            <v>45902</v>
          </cell>
          <cell r="P633" t="str">
            <v>Not started</v>
          </cell>
          <cell r="Q633" t="str">
            <v>{"gri":["303-3-b-ii_2018.2"]}</v>
          </cell>
          <cell r="R633" t="str">
            <v>Water</v>
          </cell>
          <cell r="S633"/>
          <cell r="T633"/>
          <cell r="U633"/>
          <cell r="V633"/>
          <cell r="W633" t="str">
            <v>Operational Water Withdrawals: Water Stressed Sites</v>
          </cell>
          <cell r="X633" t="str">
            <v>{"PGM":[]}</v>
          </cell>
          <cell r="Y633" t="str">
            <v>CONNECTED</v>
          </cell>
          <cell r="Z633" t="str">
            <v>Data Collection (PGM) (2024)</v>
          </cell>
          <cell r="AA633" t="str">
            <v>Consumption - Water Stressed Sites (Connected Metrics)</v>
          </cell>
        </row>
        <row r="634">
          <cell r="A634" t="str">
            <v>M367BU_Anglo American Platinum Managed Operations</v>
          </cell>
          <cell r="B634" t="str">
            <v>M367</v>
          </cell>
          <cell r="C634" t="str">
            <v>BU_Anglo American Platinum Managed Operations</v>
          </cell>
          <cell r="D634">
            <v>2024</v>
          </cell>
          <cell r="E634" t="str">
            <v>Annual</v>
          </cell>
          <cell r="F634" t="str">
            <v>Operational Water Withdrawals: Water Stressed Sites - Seawater Total ICMM</v>
          </cell>
          <cell r="G634"/>
          <cell r="H634" t="str">
            <v>NUMBER</v>
          </cell>
          <cell r="I634" t="str">
            <v>Liters (L)</v>
          </cell>
          <cell r="J634" t="str">
            <v>BU</v>
          </cell>
          <cell r="K634" t="str">
            <v>Anglo American Platinum Managed Operations</v>
          </cell>
          <cell r="L634" t="str">
            <v>HERMIEN OBERHOLZER</v>
          </cell>
          <cell r="M634" t="str">
            <v>HERMIEN OBERHOLZER</v>
          </cell>
          <cell r="N634">
            <v>45675</v>
          </cell>
          <cell r="O634">
            <v>45902</v>
          </cell>
          <cell r="P634" t="str">
            <v>Not started</v>
          </cell>
          <cell r="Q634" t="str">
            <v>{"gri":["303-3-b-ii_2018.2"]}</v>
          </cell>
          <cell r="R634" t="str">
            <v>Water</v>
          </cell>
          <cell r="S634"/>
          <cell r="T634"/>
          <cell r="U634"/>
          <cell r="V634"/>
          <cell r="W634" t="str">
            <v>Operational Water Withdrawals: Water Stressed Sites</v>
          </cell>
          <cell r="X634" t="str">
            <v>{"PGM":[]}</v>
          </cell>
          <cell r="Y634" t="str">
            <v>CONNECTED</v>
          </cell>
          <cell r="Z634" t="str">
            <v>Data Collection (PGM) (2024)</v>
          </cell>
          <cell r="AA634" t="str">
            <v>Consumption - Water Stressed Sites (Connected Metrics)</v>
          </cell>
        </row>
        <row r="635">
          <cell r="A635" t="str">
            <v>M370BU_Anglo American Platinum Managed Operations</v>
          </cell>
          <cell r="B635" t="str">
            <v>M370</v>
          </cell>
          <cell r="C635" t="str">
            <v>BU_Anglo American Platinum Managed Operations</v>
          </cell>
          <cell r="D635">
            <v>2024</v>
          </cell>
          <cell r="E635" t="str">
            <v>Annual</v>
          </cell>
          <cell r="F635" t="str">
            <v>Operational Water Withdrawals: Water Stressed Sites - Total water (low quality ICMM)</v>
          </cell>
          <cell r="G635"/>
          <cell r="H635" t="str">
            <v>NUMBER</v>
          </cell>
          <cell r="I635" t="str">
            <v>Liters (L)</v>
          </cell>
          <cell r="J635" t="str">
            <v>BU</v>
          </cell>
          <cell r="K635" t="str">
            <v>Anglo American Platinum Managed Operations</v>
          </cell>
          <cell r="L635" t="str">
            <v>HERMIEN OBERHOLZER</v>
          </cell>
          <cell r="M635" t="str">
            <v>HERMIEN OBERHOLZER</v>
          </cell>
          <cell r="N635">
            <v>45675</v>
          </cell>
          <cell r="O635">
            <v>45902</v>
          </cell>
          <cell r="P635" t="str">
            <v>Not started</v>
          </cell>
          <cell r="Q635" t="str">
            <v>{}</v>
          </cell>
          <cell r="R635" t="str">
            <v>Water</v>
          </cell>
          <cell r="S635"/>
          <cell r="T635"/>
          <cell r="U635"/>
          <cell r="V635"/>
          <cell r="W635" t="str">
            <v>Operational Water Withdrawals: Water Stressed Sites</v>
          </cell>
          <cell r="X635" t="str">
            <v>{"PGM":[]}</v>
          </cell>
          <cell r="Y635" t="str">
            <v>CONNECTED</v>
          </cell>
          <cell r="Z635" t="str">
            <v>Data Collection (PGM) (2024)</v>
          </cell>
          <cell r="AA635" t="str">
            <v>Consumption - Water Stressed Sites (Connected Metrics)</v>
          </cell>
        </row>
        <row r="636">
          <cell r="A636" t="str">
            <v>M365BU_Anglo American Platinum Managed Operations</v>
          </cell>
          <cell r="B636" t="str">
            <v>M365</v>
          </cell>
          <cell r="C636" t="str">
            <v>BU_Anglo American Platinum Managed Operations</v>
          </cell>
          <cell r="D636">
            <v>2024</v>
          </cell>
          <cell r="E636" t="str">
            <v>Annual</v>
          </cell>
          <cell r="F636" t="str">
            <v>Operational Water Withdrawals: Water Stressed Sites - Total water withdrawals</v>
          </cell>
          <cell r="G636"/>
          <cell r="H636" t="str">
            <v>NUMBER</v>
          </cell>
          <cell r="I636" t="str">
            <v>Liters (L)</v>
          </cell>
          <cell r="J636" t="str">
            <v>BU</v>
          </cell>
          <cell r="K636" t="str">
            <v>Anglo American Platinum Managed Operations</v>
          </cell>
          <cell r="L636" t="str">
            <v>HERMIEN OBERHOLZER</v>
          </cell>
          <cell r="M636" t="str">
            <v>HERMIEN OBERHOLZER</v>
          </cell>
          <cell r="N636">
            <v>45675</v>
          </cell>
          <cell r="O636">
            <v>45902</v>
          </cell>
          <cell r="P636" t="str">
            <v>Not started</v>
          </cell>
          <cell r="Q636" t="str">
            <v>{}</v>
          </cell>
          <cell r="R636" t="str">
            <v>Water</v>
          </cell>
          <cell r="S636"/>
          <cell r="T636"/>
          <cell r="U636"/>
          <cell r="V636"/>
          <cell r="W636" t="str">
            <v>Operational Water Withdrawals: Water Stressed Sites</v>
          </cell>
          <cell r="X636" t="str">
            <v>{"PGM":[]}</v>
          </cell>
          <cell r="Y636" t="str">
            <v>CONNECTED</v>
          </cell>
          <cell r="Z636" t="str">
            <v>Data Collection (PGM) (2024)</v>
          </cell>
          <cell r="AA636" t="str">
            <v>Consumption - Water Stressed Sites (Connected Metrics)</v>
          </cell>
        </row>
        <row r="637">
          <cell r="A637" t="str">
            <v>M373BU_Anglo American Platinum Managed Operations</v>
          </cell>
          <cell r="B637" t="str">
            <v>M373</v>
          </cell>
          <cell r="C637" t="str">
            <v>BU_Anglo American Platinum Managed Operations</v>
          </cell>
          <cell r="D637">
            <v>2024</v>
          </cell>
          <cell r="E637" t="str">
            <v>Annual</v>
          </cell>
          <cell r="F637" t="str">
            <v>Operational Water Withdrawals: Water Stressed Sites - Ground water (low quality ICMM)</v>
          </cell>
          <cell r="G637"/>
          <cell r="H637" t="str">
            <v>NUMBER</v>
          </cell>
          <cell r="I637" t="str">
            <v>Liters (L)</v>
          </cell>
          <cell r="J637" t="str">
            <v>BU</v>
          </cell>
          <cell r="K637" t="str">
            <v>Anglo American Platinum Managed Operations</v>
          </cell>
          <cell r="L637" t="str">
            <v>HERMIEN OBERHOLZER</v>
          </cell>
          <cell r="M637" t="str">
            <v>HERMIEN OBERHOLZER</v>
          </cell>
          <cell r="N637">
            <v>45675</v>
          </cell>
          <cell r="O637">
            <v>45902</v>
          </cell>
          <cell r="P637" t="str">
            <v>Not started</v>
          </cell>
          <cell r="Q637" t="str">
            <v>{"gri":["303-3-b-ii_2018.2"]}</v>
          </cell>
          <cell r="R637" t="str">
            <v>Water</v>
          </cell>
          <cell r="S637"/>
          <cell r="T637"/>
          <cell r="U637"/>
          <cell r="V637"/>
          <cell r="W637" t="str">
            <v>Operational Water Withdrawals: Water Stressed Sites</v>
          </cell>
          <cell r="X637" t="str">
            <v>{"PGM":[]}</v>
          </cell>
          <cell r="Y637" t="str">
            <v>CONNECTED</v>
          </cell>
          <cell r="Z637" t="str">
            <v>Data Collection (PGM) (2024)</v>
          </cell>
          <cell r="AA637" t="str">
            <v>Consumption - Water Stressed Sites (Connected Metrics)</v>
          </cell>
        </row>
        <row r="638">
          <cell r="A638" t="str">
            <v>M405BU_Anglo American Platinum Managed Operations</v>
          </cell>
          <cell r="B638" t="str">
            <v>M405</v>
          </cell>
          <cell r="C638" t="str">
            <v>BU_Anglo American Platinum Managed Operations</v>
          </cell>
          <cell r="D638">
            <v>2024</v>
          </cell>
          <cell r="E638" t="str">
            <v>Annual</v>
          </cell>
          <cell r="F638" t="str">
            <v>Operational water reuse/recycle: all sites situated in water-stressed areas - Total freshwater withdrawals (water scarce operations)</v>
          </cell>
          <cell r="G638"/>
          <cell r="H638" t="str">
            <v>NUMBER</v>
          </cell>
          <cell r="I638" t="str">
            <v>Megaliters (ML)</v>
          </cell>
          <cell r="J638" t="str">
            <v>BU</v>
          </cell>
          <cell r="K638" t="str">
            <v>Anglo American Platinum Managed Operations</v>
          </cell>
          <cell r="L638" t="str">
            <v>HERMIEN OBERHOLZER</v>
          </cell>
          <cell r="M638" t="str">
            <v>HERMIEN OBERHOLZER</v>
          </cell>
          <cell r="N638">
            <v>45675</v>
          </cell>
          <cell r="O638">
            <v>45902</v>
          </cell>
          <cell r="P638" t="str">
            <v>Not started</v>
          </cell>
          <cell r="Q638" t="str">
            <v>{}</v>
          </cell>
          <cell r="R638" t="str">
            <v>Water</v>
          </cell>
          <cell r="S638"/>
          <cell r="T638"/>
          <cell r="U638"/>
          <cell r="V638"/>
          <cell r="W638" t="str">
            <v>Operational water reuse/recycle: all sites situated in water-stressed areas</v>
          </cell>
          <cell r="X638" t="str">
            <v>{"PGM":[]}</v>
          </cell>
          <cell r="Y638" t="str">
            <v>CONNECTED</v>
          </cell>
          <cell r="Z638" t="str">
            <v>Data Collection (PGM) (2024)</v>
          </cell>
          <cell r="AA638" t="str">
            <v>Consumption - Water Stressed Sites (Connected Metrics)</v>
          </cell>
        </row>
        <row r="639">
          <cell r="A639" t="str">
            <v>M406BU_Anglo American Platinum Managed Operations</v>
          </cell>
          <cell r="B639" t="str">
            <v>M406</v>
          </cell>
          <cell r="C639" t="str">
            <v>BU_Anglo American Platinum Managed Operations</v>
          </cell>
          <cell r="D639">
            <v>2024</v>
          </cell>
          <cell r="E639" t="str">
            <v>Annual</v>
          </cell>
          <cell r="F639" t="str">
            <v>Operational water reuse/recycle: all sites situated in water-stressed areas - Freshwater withdrawals (other operations)</v>
          </cell>
          <cell r="G639"/>
          <cell r="H639" t="str">
            <v>NUMBER</v>
          </cell>
          <cell r="I639" t="str">
            <v>Liters (L)</v>
          </cell>
          <cell r="J639" t="str">
            <v>BU</v>
          </cell>
          <cell r="K639" t="str">
            <v>Anglo American Platinum Managed Operations</v>
          </cell>
          <cell r="L639" t="str">
            <v>HERMIEN OBERHOLZER</v>
          </cell>
          <cell r="M639" t="str">
            <v>HERMIEN OBERHOLZER</v>
          </cell>
          <cell r="N639">
            <v>45675</v>
          </cell>
          <cell r="O639">
            <v>45902</v>
          </cell>
          <cell r="P639" t="str">
            <v>Not started</v>
          </cell>
          <cell r="Q639" t="str">
            <v>{}</v>
          </cell>
          <cell r="R639" t="str">
            <v>Water</v>
          </cell>
          <cell r="S639"/>
          <cell r="T639"/>
          <cell r="U639"/>
          <cell r="V639"/>
          <cell r="W639" t="str">
            <v>Operational water reuse/recycle: all sites situated in water-stressed areas</v>
          </cell>
          <cell r="X639" t="str">
            <v>{"PGM":[]}</v>
          </cell>
          <cell r="Y639" t="str">
            <v>CONNECTED</v>
          </cell>
          <cell r="Z639" t="str">
            <v>Data Collection (PGM) (2024)</v>
          </cell>
          <cell r="AA639" t="str">
            <v>Consumption - Water Stressed Sites (Connected Metrics)</v>
          </cell>
        </row>
        <row r="640">
          <cell r="A640" t="str">
            <v>M407BU_Anglo American Platinum Managed Operations</v>
          </cell>
          <cell r="B640" t="str">
            <v>M407</v>
          </cell>
          <cell r="C640" t="str">
            <v>BU_Anglo American Platinum Managed Operations</v>
          </cell>
          <cell r="D640">
            <v>2024</v>
          </cell>
          <cell r="E640" t="str">
            <v>Annual</v>
          </cell>
          <cell r="F640" t="str">
            <v>Operational water reuse/recycle: all sites situated in water-stressed areas - Freshwater withdrawals (water scarce operations not included in the SLB)</v>
          </cell>
          <cell r="G640"/>
          <cell r="H640" t="str">
            <v>NUMBER</v>
          </cell>
          <cell r="I640" t="str">
            <v>Liters (L)</v>
          </cell>
          <cell r="J640" t="str">
            <v>BU</v>
          </cell>
          <cell r="K640" t="str">
            <v>Anglo American Platinum Managed Operations</v>
          </cell>
          <cell r="L640" t="str">
            <v>HERMIEN OBERHOLZER</v>
          </cell>
          <cell r="M640" t="str">
            <v>HERMIEN OBERHOLZER</v>
          </cell>
          <cell r="N640">
            <v>45675</v>
          </cell>
          <cell r="O640">
            <v>45902</v>
          </cell>
          <cell r="P640" t="str">
            <v>Not started</v>
          </cell>
          <cell r="Q640" t="str">
            <v>{}</v>
          </cell>
          <cell r="R640" t="str">
            <v>Water</v>
          </cell>
          <cell r="S640"/>
          <cell r="T640"/>
          <cell r="U640"/>
          <cell r="V640"/>
          <cell r="W640" t="str">
            <v>Operational water reuse/recycle: all sites situated in water-stressed areas</v>
          </cell>
          <cell r="X640" t="str">
            <v>{"PGM":[]}</v>
          </cell>
          <cell r="Y640" t="str">
            <v>CONNECTED</v>
          </cell>
          <cell r="Z640" t="str">
            <v>Data Collection (PGM) (2024)</v>
          </cell>
          <cell r="AA640" t="str">
            <v>Consumption - Water Stressed Sites (Connected Metrics)</v>
          </cell>
        </row>
        <row r="641">
          <cell r="A641" t="str">
            <v>M411BU_Anglo American Platinum Managed Operations</v>
          </cell>
          <cell r="B641" t="str">
            <v>M411</v>
          </cell>
          <cell r="C641" t="str">
            <v>BU_Anglo American Platinum Managed Operations</v>
          </cell>
          <cell r="D641">
            <v>2024</v>
          </cell>
          <cell r="E641" t="str">
            <v>Annual</v>
          </cell>
          <cell r="F641" t="str">
            <v>Operational water reuse/recycle: all sites situated in water-stressed areas - Operational efficiency (re-use/recycle)</v>
          </cell>
          <cell r="G641"/>
          <cell r="H641" t="str">
            <v>NUMBER</v>
          </cell>
          <cell r="I641" t="str">
            <v>Megaliters (ML)</v>
          </cell>
          <cell r="J641" t="str">
            <v>BU</v>
          </cell>
          <cell r="K641" t="str">
            <v>Anglo American Platinum Managed Operations</v>
          </cell>
          <cell r="L641" t="str">
            <v>HERMIEN OBERHOLZER</v>
          </cell>
          <cell r="M641" t="str">
            <v>HERMIEN OBERHOLZER</v>
          </cell>
          <cell r="N641">
            <v>45675</v>
          </cell>
          <cell r="O641">
            <v>45902</v>
          </cell>
          <cell r="P641" t="str">
            <v>Not started</v>
          </cell>
          <cell r="Q641" t="str">
            <v>{}</v>
          </cell>
          <cell r="R641" t="str">
            <v>Water</v>
          </cell>
          <cell r="S641"/>
          <cell r="T641"/>
          <cell r="U641"/>
          <cell r="V641"/>
          <cell r="W641" t="str">
            <v>Operational water reuse/recycle: all sites situated in water-stressed areas</v>
          </cell>
          <cell r="X641" t="str">
            <v>{"PGM":[]}</v>
          </cell>
          <cell r="Y641" t="str">
            <v>CONNECTED</v>
          </cell>
          <cell r="Z641" t="str">
            <v>Data Collection (PGM) (2024)</v>
          </cell>
          <cell r="AA641" t="str">
            <v>Consumption - Water Stressed Sites (Connected Metrics)</v>
          </cell>
        </row>
        <row r="642">
          <cell r="A642" t="str">
            <v>M408BU_Anglo American Platinum Managed Operations</v>
          </cell>
          <cell r="B642" t="str">
            <v>M408</v>
          </cell>
          <cell r="C642" t="str">
            <v>BU_Anglo American Platinum Managed Operations</v>
          </cell>
          <cell r="D642">
            <v>2024</v>
          </cell>
          <cell r="E642" t="str">
            <v>Annual</v>
          </cell>
          <cell r="F642" t="str">
            <v>Operational water reuse/recycle: all sites situated in water-stressed areas - Percentage reduction in freshwater withdrawal on 2015 base year</v>
          </cell>
          <cell r="G642"/>
          <cell r="H642" t="str">
            <v>PERCENT</v>
          </cell>
          <cell r="I642" t="str">
            <v>Percentage - percentage - (Percentage)</v>
          </cell>
          <cell r="J642" t="str">
            <v>BU</v>
          </cell>
          <cell r="K642" t="str">
            <v>Anglo American Platinum Managed Operations</v>
          </cell>
          <cell r="L642" t="str">
            <v>HERMIEN OBERHOLZER</v>
          </cell>
          <cell r="M642" t="str">
            <v>HERMIEN OBERHOLZER</v>
          </cell>
          <cell r="N642">
            <v>45675</v>
          </cell>
          <cell r="O642">
            <v>45902</v>
          </cell>
          <cell r="P642" t="str">
            <v>Not started</v>
          </cell>
          <cell r="Q642" t="str">
            <v>{}</v>
          </cell>
          <cell r="R642" t="str">
            <v>Water</v>
          </cell>
          <cell r="S642"/>
          <cell r="T642"/>
          <cell r="U642"/>
          <cell r="V642"/>
          <cell r="W642" t="str">
            <v>Operational water reuse/recycle: all sites situated in water-stressed areas</v>
          </cell>
          <cell r="X642" t="str">
            <v>{"PGM":[]}</v>
          </cell>
          <cell r="Y642" t="str">
            <v>CONNECTED</v>
          </cell>
          <cell r="Z642" t="str">
            <v>Data Collection (PGM) (2024)</v>
          </cell>
          <cell r="AA642" t="str">
            <v>Consumption - Water Stressed Sites (Connected Metrics)</v>
          </cell>
        </row>
        <row r="643">
          <cell r="A643" t="str">
            <v>M404BU_Anglo American Platinum Managed Operations</v>
          </cell>
          <cell r="B643" t="str">
            <v>M404</v>
          </cell>
          <cell r="C643" t="str">
            <v>BU_Anglo American Platinum Managed Operations</v>
          </cell>
          <cell r="D643">
            <v>2024</v>
          </cell>
          <cell r="E643" t="str">
            <v>Annual</v>
          </cell>
          <cell r="F643" t="str">
            <v>Operational water reuse/recycle: all sites situated in water-stressed areas - Total freshwater withdrawals (total group)</v>
          </cell>
          <cell r="G643"/>
          <cell r="H643" t="str">
            <v>NUMBER</v>
          </cell>
          <cell r="I643" t="str">
            <v>Megaliters (ML)</v>
          </cell>
          <cell r="J643" t="str">
            <v>BU</v>
          </cell>
          <cell r="K643" t="str">
            <v>Anglo American Platinum Managed Operations</v>
          </cell>
          <cell r="L643" t="str">
            <v>HERMIEN OBERHOLZER</v>
          </cell>
          <cell r="M643" t="str">
            <v>HERMIEN OBERHOLZER</v>
          </cell>
          <cell r="N643">
            <v>45675</v>
          </cell>
          <cell r="O643">
            <v>45902</v>
          </cell>
          <cell r="P643" t="str">
            <v>Not started</v>
          </cell>
          <cell r="Q643" t="str">
            <v>{}</v>
          </cell>
          <cell r="R643" t="str">
            <v>Water</v>
          </cell>
          <cell r="S643"/>
          <cell r="T643"/>
          <cell r="U643"/>
          <cell r="V643"/>
          <cell r="W643" t="str">
            <v>Operational water reuse/recycle: all sites situated in water-stressed areas</v>
          </cell>
          <cell r="X643" t="str">
            <v>{"PGM":[]}</v>
          </cell>
          <cell r="Y643" t="str">
            <v>CONNECTED</v>
          </cell>
          <cell r="Z643" t="str">
            <v>Data Collection (PGM) (2024)</v>
          </cell>
          <cell r="AA643" t="str">
            <v>Consumption - Water Stressed Sites (Connected Metrics)</v>
          </cell>
        </row>
        <row r="644">
          <cell r="A644" t="str">
            <v>M409BU_Anglo American Platinum Managed Operations</v>
          </cell>
          <cell r="B644" t="str">
            <v>M409</v>
          </cell>
          <cell r="C644" t="str">
            <v>BU_Anglo American Platinum Managed Operations</v>
          </cell>
          <cell r="D644">
            <v>2024</v>
          </cell>
          <cell r="E644" t="str">
            <v>Annual</v>
          </cell>
          <cell r="F644" t="str">
            <v>Operational water reuse/recycle: all sites situated in water-stressed areas - Freshwater withdrawals (water scarce operations in the SLB)</v>
          </cell>
          <cell r="G644"/>
          <cell r="H644" t="str">
            <v>NUMBER</v>
          </cell>
          <cell r="I644" t="str">
            <v>Liters (L)</v>
          </cell>
          <cell r="J644" t="str">
            <v>BU</v>
          </cell>
          <cell r="K644" t="str">
            <v>Anglo American Platinum Managed Operations</v>
          </cell>
          <cell r="L644" t="str">
            <v>HERMIEN OBERHOLZER</v>
          </cell>
          <cell r="M644" t="str">
            <v>HERMIEN OBERHOLZER</v>
          </cell>
          <cell r="N644">
            <v>45675</v>
          </cell>
          <cell r="O644">
            <v>45902</v>
          </cell>
          <cell r="P644" t="str">
            <v>Not started</v>
          </cell>
          <cell r="Q644" t="str">
            <v>{}</v>
          </cell>
          <cell r="R644" t="str">
            <v>Water</v>
          </cell>
          <cell r="S644"/>
          <cell r="T644"/>
          <cell r="U644"/>
          <cell r="V644"/>
          <cell r="W644" t="str">
            <v>Operational water reuse/recycle: all sites situated in water-stressed areas</v>
          </cell>
          <cell r="X644" t="str">
            <v>{"PGM":[]}</v>
          </cell>
          <cell r="Y644" t="str">
            <v>CONNECTED</v>
          </cell>
          <cell r="Z644" t="str">
            <v>Data Collection (PGM) (2024)</v>
          </cell>
          <cell r="AA644" t="str">
            <v>Consumption - Water Stressed Sites (Connected Metrics)</v>
          </cell>
        </row>
        <row r="645">
          <cell r="A645" t="str">
            <v>M410BU_Anglo American Platinum Managed Operations</v>
          </cell>
          <cell r="B645" t="str">
            <v>M410</v>
          </cell>
          <cell r="C645" t="str">
            <v>BU_Anglo American Platinum Managed Operations</v>
          </cell>
          <cell r="D645">
            <v>2024</v>
          </cell>
          <cell r="E645" t="str">
            <v>Annual</v>
          </cell>
          <cell r="F645" t="str">
            <v>Operational water reuse/recycle: all sites situated in water-stressed areas - Fresh water withdrawals - SMP and SLB Data</v>
          </cell>
          <cell r="G645"/>
          <cell r="H645" t="str">
            <v>NUMBER</v>
          </cell>
          <cell r="I645" t="str">
            <v>Liters (L)</v>
          </cell>
          <cell r="J645" t="str">
            <v>BU</v>
          </cell>
          <cell r="K645" t="str">
            <v>Anglo American Platinum Managed Operations</v>
          </cell>
          <cell r="L645" t="str">
            <v>HERMIEN OBERHOLZER</v>
          </cell>
          <cell r="M645" t="str">
            <v>HERMIEN OBERHOLZER</v>
          </cell>
          <cell r="N645">
            <v>45675</v>
          </cell>
          <cell r="O645">
            <v>45902</v>
          </cell>
          <cell r="P645" t="str">
            <v>Not started</v>
          </cell>
          <cell r="Q645" t="str">
            <v>{}</v>
          </cell>
          <cell r="R645" t="str">
            <v>Water</v>
          </cell>
          <cell r="S645"/>
          <cell r="T645"/>
          <cell r="U645"/>
          <cell r="V645"/>
          <cell r="W645" t="str">
            <v>Operational water reuse/recycle: all sites situated in water-stressed areas</v>
          </cell>
          <cell r="X645" t="str">
            <v>{"PGM":[]}</v>
          </cell>
          <cell r="Y645" t="str">
            <v>CONNECTED</v>
          </cell>
          <cell r="Z645" t="str">
            <v>Data Collection (PGM) (2024)</v>
          </cell>
          <cell r="AA645" t="str">
            <v>Consumption - Water Stressed Sites (Connected Metrics)</v>
          </cell>
        </row>
        <row r="646">
          <cell r="A646" t="str">
            <v>M751BU_Anglo American Platinum Managed Operations</v>
          </cell>
          <cell r="B646" t="str">
            <v>M751</v>
          </cell>
          <cell r="C646" t="str">
            <v>BU_Anglo American Platinum Managed Operations</v>
          </cell>
          <cell r="D646">
            <v>2024</v>
          </cell>
          <cell r="E646" t="str">
            <v>Annual</v>
          </cell>
          <cell r="F646" t="str">
            <v>Freshwater intensity</v>
          </cell>
          <cell r="G646" t="str">
            <v>m3/tonne milled</v>
          </cell>
          <cell r="H646" t="str">
            <v>NUMBER</v>
          </cell>
          <cell r="I646" t="str">
            <v>m3/tonne milled</v>
          </cell>
          <cell r="J646" t="str">
            <v>BU</v>
          </cell>
          <cell r="K646" t="str">
            <v>Anglo American Platinum Managed Operations</v>
          </cell>
          <cell r="L646"/>
          <cell r="M646"/>
          <cell r="N646"/>
          <cell r="O646"/>
          <cell r="P646" t="str">
            <v>Not started</v>
          </cell>
          <cell r="Q646" t="str">
            <v>{}</v>
          </cell>
          <cell r="R646" t="str">
            <v>Water</v>
          </cell>
          <cell r="S646"/>
          <cell r="T646"/>
          <cell r="U646"/>
          <cell r="V646"/>
          <cell r="W646" t="str">
            <v>Water intensity</v>
          </cell>
          <cell r="X646" t="str">
            <v>{"PGM":[]}</v>
          </cell>
          <cell r="Y646" t="str">
            <v>CONNECTED</v>
          </cell>
          <cell r="Z646" t="str">
            <v>Data Collection (PGM) (2024)</v>
          </cell>
          <cell r="AA646" t="str">
            <v>Consumption - Water Stressed Sites (Connected Metrics)</v>
          </cell>
        </row>
        <row r="647">
          <cell r="A647" t="str">
            <v>M753BU_Anglo American Platinum Managed Operations</v>
          </cell>
          <cell r="B647" t="str">
            <v>M753</v>
          </cell>
          <cell r="C647" t="str">
            <v>BU_Anglo American Platinum Managed Operations</v>
          </cell>
          <cell r="D647">
            <v>2024</v>
          </cell>
          <cell r="E647" t="str">
            <v>Annual</v>
          </cell>
          <cell r="F647" t="str">
            <v>Total withdrawal intensity</v>
          </cell>
          <cell r="G647" t="str">
            <v>m3/tonne milled</v>
          </cell>
          <cell r="H647" t="str">
            <v>NUMBER</v>
          </cell>
          <cell r="I647" t="str">
            <v>m3/tonne milled</v>
          </cell>
          <cell r="J647" t="str">
            <v>BU</v>
          </cell>
          <cell r="K647" t="str">
            <v>Anglo American Platinum Managed Operations</v>
          </cell>
          <cell r="L647"/>
          <cell r="M647"/>
          <cell r="N647"/>
          <cell r="O647"/>
          <cell r="P647" t="str">
            <v>Not started</v>
          </cell>
          <cell r="Q647" t="str">
            <v>{}</v>
          </cell>
          <cell r="R647" t="str">
            <v>Water</v>
          </cell>
          <cell r="S647"/>
          <cell r="T647"/>
          <cell r="U647"/>
          <cell r="V647"/>
          <cell r="W647" t="str">
            <v>Water intensity</v>
          </cell>
          <cell r="X647" t="str">
            <v>{"PGM":[]}</v>
          </cell>
          <cell r="Y647" t="str">
            <v>CONNECTED</v>
          </cell>
          <cell r="Z647" t="str">
            <v>Data Collection (PGM) (2024)</v>
          </cell>
          <cell r="AA647" t="str">
            <v>Consumption - Water Stressed Sites (Connected Metrics)</v>
          </cell>
        </row>
        <row r="648">
          <cell r="A648" t="str">
            <v>M752BU_Anglo American Platinum Managed Operations</v>
          </cell>
          <cell r="B648" t="str">
            <v>M752</v>
          </cell>
          <cell r="C648" t="str">
            <v>BU_Anglo American Platinum Managed Operations</v>
          </cell>
          <cell r="D648">
            <v>2024</v>
          </cell>
          <cell r="E648" t="str">
            <v>Annual</v>
          </cell>
          <cell r="F648" t="str">
            <v>Potable water intensity</v>
          </cell>
          <cell r="G648" t="str">
            <v>m3/tonne milled</v>
          </cell>
          <cell r="H648" t="str">
            <v>NUMBER</v>
          </cell>
          <cell r="I648" t="str">
            <v>m3/tonne milled</v>
          </cell>
          <cell r="J648" t="str">
            <v>BU</v>
          </cell>
          <cell r="K648" t="str">
            <v>Anglo American Platinum Managed Operations</v>
          </cell>
          <cell r="L648"/>
          <cell r="M648"/>
          <cell r="N648"/>
          <cell r="O648"/>
          <cell r="P648" t="str">
            <v>Not started</v>
          </cell>
          <cell r="Q648" t="str">
            <v>{}</v>
          </cell>
          <cell r="R648" t="str">
            <v>Water</v>
          </cell>
          <cell r="S648"/>
          <cell r="T648"/>
          <cell r="U648"/>
          <cell r="V648"/>
          <cell r="W648" t="str">
            <v>Water intensity</v>
          </cell>
          <cell r="X648" t="str">
            <v>{"PGM":[]}</v>
          </cell>
          <cell r="Y648" t="str">
            <v>CONNECTED</v>
          </cell>
          <cell r="Z648" t="str">
            <v>Data Collection (PGM) (2024)</v>
          </cell>
          <cell r="AA648" t="str">
            <v>Consumption - Water Stressed Sites (Connected Metrics)</v>
          </cell>
        </row>
        <row r="649">
          <cell r="A649" t="str">
            <v>M652BU_Anglo American Platinum Managed Operations</v>
          </cell>
          <cell r="B649" t="str">
            <v>M652</v>
          </cell>
          <cell r="C649" t="str">
            <v>BU_Anglo American Platinum Managed Operations</v>
          </cell>
          <cell r="D649">
            <v>2024</v>
          </cell>
          <cell r="E649" t="str">
            <v>Annual</v>
          </cell>
          <cell r="F649" t="str">
            <v>Cases unconfirmed</v>
          </cell>
          <cell r="G649"/>
          <cell r="H649" t="str">
            <v>NUMBER</v>
          </cell>
          <cell r="I649" t="str">
            <v>Number</v>
          </cell>
          <cell r="J649" t="str">
            <v>BU</v>
          </cell>
          <cell r="K649" t="str">
            <v>Anglo American Platinum Managed Operations</v>
          </cell>
          <cell r="L649" t="str">
            <v>ESGINTEGRATION</v>
          </cell>
          <cell r="M649"/>
          <cell r="N649"/>
          <cell r="O649"/>
          <cell r="P649" t="str">
            <v>Not started</v>
          </cell>
          <cell r="Q649" t="str">
            <v>{}</v>
          </cell>
          <cell r="R649" t="str">
            <v>Z Metrics to Delete</v>
          </cell>
          <cell r="S649"/>
          <cell r="T649"/>
          <cell r="U649"/>
          <cell r="V649"/>
          <cell r="W649" t="str">
            <v>Cases of GBV &amp; BHV</v>
          </cell>
          <cell r="X649" t="str">
            <v>{"PGM":[]}</v>
          </cell>
          <cell r="Y649" t="str">
            <v>CONNECTED</v>
          </cell>
          <cell r="Z649" t="str">
            <v>Data Collection (PGM) (2024)</v>
          </cell>
          <cell r="AA649" t="str">
            <v>Cases of GBV &amp; BHV (Manual Capture)</v>
          </cell>
        </row>
        <row r="650">
          <cell r="A650" t="str">
            <v>M653BU_Anglo American Platinum Managed Operations</v>
          </cell>
          <cell r="B650" t="str">
            <v>M653</v>
          </cell>
          <cell r="C650" t="str">
            <v>BU_Anglo American Platinum Managed Operations</v>
          </cell>
          <cell r="D650">
            <v>2024</v>
          </cell>
          <cell r="E650" t="str">
            <v>Annual</v>
          </cell>
          <cell r="F650" t="str">
            <v>Cases open</v>
          </cell>
          <cell r="G650"/>
          <cell r="H650" t="str">
            <v>NUMBER</v>
          </cell>
          <cell r="I650" t="str">
            <v>Number</v>
          </cell>
          <cell r="J650" t="str">
            <v>BU</v>
          </cell>
          <cell r="K650" t="str">
            <v>Anglo American Platinum Managed Operations</v>
          </cell>
          <cell r="L650" t="str">
            <v>ESGINTEGRATION</v>
          </cell>
          <cell r="M650"/>
          <cell r="N650"/>
          <cell r="O650"/>
          <cell r="P650" t="str">
            <v>Not started</v>
          </cell>
          <cell r="Q650" t="str">
            <v>{}</v>
          </cell>
          <cell r="R650" t="str">
            <v>Z Metrics to Delete</v>
          </cell>
          <cell r="S650"/>
          <cell r="T650"/>
          <cell r="U650"/>
          <cell r="V650"/>
          <cell r="W650" t="str">
            <v>Cases of GBV &amp; BHV</v>
          </cell>
          <cell r="X650" t="str">
            <v>{"PGM":[]}</v>
          </cell>
          <cell r="Y650" t="str">
            <v>CONNECTED</v>
          </cell>
          <cell r="Z650" t="str">
            <v>Data Collection (PGM) (2024)</v>
          </cell>
          <cell r="AA650" t="str">
            <v>Cases of GBV &amp; BHV (Manual Capture)</v>
          </cell>
        </row>
        <row r="651">
          <cell r="A651" t="str">
            <v>M654BU_Anglo American Platinum Managed Operations</v>
          </cell>
          <cell r="B651" t="str">
            <v>M654</v>
          </cell>
          <cell r="C651" t="str">
            <v>BU_Anglo American Platinum Managed Operations</v>
          </cell>
          <cell r="D651">
            <v>2024</v>
          </cell>
          <cell r="E651" t="str">
            <v>Annual</v>
          </cell>
          <cell r="F651" t="str">
            <v>Cases closed</v>
          </cell>
          <cell r="G651"/>
          <cell r="H651" t="str">
            <v>NUMBER</v>
          </cell>
          <cell r="I651" t="str">
            <v>Number</v>
          </cell>
          <cell r="J651" t="str">
            <v>BU</v>
          </cell>
          <cell r="K651" t="str">
            <v>Anglo American Platinum Managed Operations</v>
          </cell>
          <cell r="L651" t="str">
            <v>ESGINTEGRATION</v>
          </cell>
          <cell r="M651"/>
          <cell r="N651"/>
          <cell r="O651"/>
          <cell r="P651" t="str">
            <v>Not started</v>
          </cell>
          <cell r="Q651" t="str">
            <v>{}</v>
          </cell>
          <cell r="R651" t="str">
            <v>Z Metrics to Delete</v>
          </cell>
          <cell r="S651"/>
          <cell r="T651"/>
          <cell r="U651"/>
          <cell r="V651"/>
          <cell r="W651" t="str">
            <v>Cases of GBV &amp; BHV</v>
          </cell>
          <cell r="X651" t="str">
            <v>{"PGM":[]}</v>
          </cell>
          <cell r="Y651" t="str">
            <v>CONNECTED</v>
          </cell>
          <cell r="Z651" t="str">
            <v>Data Collection (PGM) (2024)</v>
          </cell>
          <cell r="AA651" t="str">
            <v>Cases of GBV &amp; BHV (Manual Capture)</v>
          </cell>
        </row>
        <row r="652">
          <cell r="A652" t="str">
            <v>M655BU_Anglo American Platinum Managed Operations</v>
          </cell>
          <cell r="B652" t="str">
            <v>M655</v>
          </cell>
          <cell r="C652" t="str">
            <v>BU_Anglo American Platinum Managed Operations</v>
          </cell>
          <cell r="D652">
            <v>2024</v>
          </cell>
          <cell r="E652" t="str">
            <v>Annual</v>
          </cell>
          <cell r="F652" t="str">
            <v>Total cases</v>
          </cell>
          <cell r="G652"/>
          <cell r="H652" t="str">
            <v>NUMBER</v>
          </cell>
          <cell r="I652" t="str">
            <v>Number</v>
          </cell>
          <cell r="J652" t="str">
            <v>BU</v>
          </cell>
          <cell r="K652" t="str">
            <v>Anglo American Platinum Managed Operations</v>
          </cell>
          <cell r="L652" t="str">
            <v>ESGINTEGRATION</v>
          </cell>
          <cell r="M652"/>
          <cell r="N652"/>
          <cell r="O652"/>
          <cell r="P652" t="str">
            <v>Not started</v>
          </cell>
          <cell r="Q652" t="str">
            <v>{}</v>
          </cell>
          <cell r="R652" t="str">
            <v>Z Metrics to Delete</v>
          </cell>
          <cell r="S652"/>
          <cell r="T652"/>
          <cell r="U652"/>
          <cell r="V652"/>
          <cell r="W652" t="str">
            <v>Cases of GBV &amp; BHV</v>
          </cell>
          <cell r="X652" t="str">
            <v>{"PGM":[]}</v>
          </cell>
          <cell r="Y652" t="str">
            <v>CONNECTED</v>
          </cell>
          <cell r="Z652" t="str">
            <v>Data Collection (PGM) (2024)</v>
          </cell>
          <cell r="AA652" t="str">
            <v>Cases of GBV &amp; BHV (Manual Capture)</v>
          </cell>
        </row>
        <row r="653">
          <cell r="A653" t="str">
            <v>M651BU_Anglo American Platinum Managed Operations</v>
          </cell>
          <cell r="B653" t="str">
            <v>M651</v>
          </cell>
          <cell r="C653" t="str">
            <v>BU_Anglo American Platinum Managed Operations</v>
          </cell>
          <cell r="D653">
            <v>2024</v>
          </cell>
          <cell r="E653" t="str">
            <v>Annual</v>
          </cell>
          <cell r="F653" t="str">
            <v>Cases monitored</v>
          </cell>
          <cell r="G653"/>
          <cell r="H653" t="str">
            <v>NUMBER</v>
          </cell>
          <cell r="I653" t="str">
            <v>Number</v>
          </cell>
          <cell r="J653" t="str">
            <v>BU</v>
          </cell>
          <cell r="K653" t="str">
            <v>Anglo American Platinum Managed Operations</v>
          </cell>
          <cell r="L653" t="str">
            <v>ESGINTEGRATION</v>
          </cell>
          <cell r="M653"/>
          <cell r="N653"/>
          <cell r="O653"/>
          <cell r="P653" t="str">
            <v>Not started</v>
          </cell>
          <cell r="Q653" t="str">
            <v>{}</v>
          </cell>
          <cell r="R653" t="str">
            <v>Z Metrics to Delete</v>
          </cell>
          <cell r="S653"/>
          <cell r="T653"/>
          <cell r="U653"/>
          <cell r="V653"/>
          <cell r="W653" t="str">
            <v>Cases of GBV &amp; BHV</v>
          </cell>
          <cell r="X653" t="str">
            <v>{"PGM":[]}</v>
          </cell>
          <cell r="Y653" t="str">
            <v>CONNECTED</v>
          </cell>
          <cell r="Z653" t="str">
            <v>Data Collection (PGM) (2024)</v>
          </cell>
          <cell r="AA653" t="str">
            <v>Cases of GBV &amp; BHV (Manual Capture)</v>
          </cell>
        </row>
        <row r="654">
          <cell r="A654" t="str">
            <v>M271BU_Anglo American Platinum Managed Operations</v>
          </cell>
          <cell r="B654" t="str">
            <v>M271</v>
          </cell>
          <cell r="C654" t="str">
            <v>BU_Anglo American Platinum Managed Operations</v>
          </cell>
          <cell r="D654">
            <v>2024</v>
          </cell>
          <cell r="E654" t="str">
            <v>Annual</v>
          </cell>
          <cell r="F654" t="str">
            <v>Non-mining embedded contractors (labour hire)</v>
          </cell>
          <cell r="G654"/>
          <cell r="H654" t="str">
            <v>NUMBER</v>
          </cell>
          <cell r="I654" t="str">
            <v>Number</v>
          </cell>
          <cell r="J654" t="str">
            <v>BU</v>
          </cell>
          <cell r="K654" t="str">
            <v>Anglo American Platinum Managed Operations</v>
          </cell>
          <cell r="L654" t="str">
            <v>FERHANA ADAM</v>
          </cell>
          <cell r="M654" t="str">
            <v>HENK STEYN</v>
          </cell>
          <cell r="N654">
            <v>45675</v>
          </cell>
          <cell r="O654">
            <v>45902</v>
          </cell>
          <cell r="P654" t="str">
            <v>Not started</v>
          </cell>
          <cell r="Q654" t="str">
            <v>{}</v>
          </cell>
          <cell r="R654" t="str">
            <v>Z Metrics to Delete</v>
          </cell>
          <cell r="S654"/>
          <cell r="T654"/>
          <cell r="U654"/>
          <cell r="V654"/>
          <cell r="W654" t="str">
            <v>Contracting staff</v>
          </cell>
          <cell r="X654" t="str">
            <v>{"PGM":[]}</v>
          </cell>
          <cell r="Y654" t="str">
            <v>CONNECTED</v>
          </cell>
          <cell r="Z654" t="str">
            <v>Data Collection (PGM) (2024)</v>
          </cell>
          <cell r="AA654" t="str">
            <v>Contracting staff (Manual Capture)</v>
          </cell>
        </row>
        <row r="655">
          <cell r="A655" t="str">
            <v>M269BU_Anglo American Platinum Managed Operations</v>
          </cell>
          <cell r="B655" t="str">
            <v>M269</v>
          </cell>
          <cell r="C655" t="str">
            <v>BU_Anglo American Platinum Managed Operations</v>
          </cell>
          <cell r="D655">
            <v>2024</v>
          </cell>
          <cell r="E655" t="str">
            <v>Annual</v>
          </cell>
          <cell r="F655" t="str">
            <v>Total contracting staff 2</v>
          </cell>
          <cell r="G655"/>
          <cell r="H655" t="str">
            <v>NUMBER</v>
          </cell>
          <cell r="I655" t="str">
            <v>Number</v>
          </cell>
          <cell r="J655" t="str">
            <v>BU</v>
          </cell>
          <cell r="K655" t="str">
            <v>Anglo American Platinum Managed Operations</v>
          </cell>
          <cell r="L655" t="str">
            <v>FERHANA ADAM</v>
          </cell>
          <cell r="M655" t="str">
            <v>HENK STEYN</v>
          </cell>
          <cell r="N655">
            <v>45675</v>
          </cell>
          <cell r="O655">
            <v>45902</v>
          </cell>
          <cell r="P655" t="str">
            <v>Not started</v>
          </cell>
          <cell r="Q655" t="str">
            <v>{}</v>
          </cell>
          <cell r="R655" t="str">
            <v>Z Metrics to Delete</v>
          </cell>
          <cell r="S655"/>
          <cell r="T655"/>
          <cell r="U655"/>
          <cell r="V655"/>
          <cell r="W655" t="str">
            <v>Contracting staff</v>
          </cell>
          <cell r="X655" t="str">
            <v>{"PGM":[]}</v>
          </cell>
          <cell r="Y655" t="str">
            <v>CONNECTED</v>
          </cell>
          <cell r="Z655" t="str">
            <v>Data Collection (PGM) (2024)</v>
          </cell>
          <cell r="AA655" t="str">
            <v>Contracting staff (Manual Capture)</v>
          </cell>
        </row>
        <row r="656">
          <cell r="A656" t="str">
            <v>M270BU_Anglo American Platinum Managed Operations</v>
          </cell>
          <cell r="B656" t="str">
            <v>M270</v>
          </cell>
          <cell r="C656" t="str">
            <v>BU_Anglo American Platinum Managed Operations</v>
          </cell>
          <cell r="D656">
            <v>2024</v>
          </cell>
          <cell r="E656" t="str">
            <v>Annual</v>
          </cell>
          <cell r="F656" t="str">
            <v>Contractors</v>
          </cell>
          <cell r="G656"/>
          <cell r="H656" t="str">
            <v>NUMBER</v>
          </cell>
          <cell r="I656" t="str">
            <v>Number</v>
          </cell>
          <cell r="J656" t="str">
            <v>BU</v>
          </cell>
          <cell r="K656" t="str">
            <v>Anglo American Platinum Managed Operations</v>
          </cell>
          <cell r="L656" t="str">
            <v>FERHANA ADAM</v>
          </cell>
          <cell r="M656" t="str">
            <v>HENK STEYN</v>
          </cell>
          <cell r="N656">
            <v>45675</v>
          </cell>
          <cell r="O656">
            <v>45902</v>
          </cell>
          <cell r="P656" t="str">
            <v>Not started</v>
          </cell>
          <cell r="Q656" t="str">
            <v>{"gri":["2-8-a-i_2021"]}</v>
          </cell>
          <cell r="R656" t="str">
            <v>Z Metrics to Delete</v>
          </cell>
          <cell r="S656"/>
          <cell r="T656"/>
          <cell r="U656"/>
          <cell r="V656"/>
          <cell r="W656" t="str">
            <v>Contracting staff</v>
          </cell>
          <cell r="X656" t="str">
            <v>{"PGM":[]}</v>
          </cell>
          <cell r="Y656" t="str">
            <v>CONNECTED</v>
          </cell>
          <cell r="Z656" t="str">
            <v>Data Collection (PGM) (2024)</v>
          </cell>
          <cell r="AA656" t="str">
            <v>Contracting staff (Manual Capture)</v>
          </cell>
        </row>
        <row r="657">
          <cell r="A657" t="str">
            <v>M650BU_Anglo American Platinum Managed Operations</v>
          </cell>
          <cell r="B657" t="str">
            <v>M650</v>
          </cell>
          <cell r="C657" t="str">
            <v>BU_Anglo American Platinum Managed Operations</v>
          </cell>
          <cell r="D657">
            <v>2024</v>
          </cell>
          <cell r="E657" t="str">
            <v>Annual</v>
          </cell>
          <cell r="F657" t="str">
            <v>Remuneration practices</v>
          </cell>
          <cell r="G657"/>
          <cell r="H657" t="str">
            <v>TEXT</v>
          </cell>
          <cell r="I657"/>
          <cell r="J657" t="str">
            <v>BU</v>
          </cell>
          <cell r="K657" t="str">
            <v>Anglo American Platinum Managed Operations</v>
          </cell>
          <cell r="L657" t="str">
            <v>SHARON NIEUWOUDT</v>
          </cell>
          <cell r="M657" t="str">
            <v>SHARON NIEUWOUDT</v>
          </cell>
          <cell r="N657">
            <v>45675</v>
          </cell>
          <cell r="O657">
            <v>45902</v>
          </cell>
          <cell r="P657" t="str">
            <v>Not started</v>
          </cell>
          <cell r="Q657" t="str">
            <v>{}</v>
          </cell>
          <cell r="R657" t="str">
            <v>Z Metrics to Delete</v>
          </cell>
          <cell r="S657"/>
          <cell r="T657"/>
          <cell r="U657"/>
          <cell r="V657"/>
          <cell r="W657" t="str">
            <v>Remuneration</v>
          </cell>
          <cell r="X657" t="str">
            <v>{"PGM":[]}</v>
          </cell>
          <cell r="Y657" t="str">
            <v>CONNECTED</v>
          </cell>
          <cell r="Z657" t="str">
            <v>Data Collection (PGM) (2024)</v>
          </cell>
          <cell r="AA657" t="str">
            <v>Remuneration (Manual Capture)</v>
          </cell>
        </row>
        <row r="658">
          <cell r="A658" t="str">
            <v>M436BU_Anglo American Platinum Managed Operations</v>
          </cell>
          <cell r="B658" t="str">
            <v>M436</v>
          </cell>
          <cell r="C658" t="str">
            <v>BU_Anglo American Platinum Managed Operations</v>
          </cell>
          <cell r="D658">
            <v>2024</v>
          </cell>
          <cell r="E658" t="str">
            <v>Annual</v>
          </cell>
          <cell r="F658" t="str">
            <v>% of operations completing SHE Way self-assessments</v>
          </cell>
          <cell r="G658"/>
          <cell r="H658" t="str">
            <v>PERCENT</v>
          </cell>
          <cell r="I658" t="str">
            <v>Percentage - percentage - (Percentage)</v>
          </cell>
          <cell r="J658" t="str">
            <v>BU</v>
          </cell>
          <cell r="K658" t="str">
            <v>Anglo American Platinum Managed Operations</v>
          </cell>
          <cell r="L658" t="str">
            <v>STEVE POTGIETER</v>
          </cell>
          <cell r="M658" t="str">
            <v>STEVE POTGIETER</v>
          </cell>
          <cell r="N658">
            <v>45675</v>
          </cell>
          <cell r="O658">
            <v>45902</v>
          </cell>
          <cell r="P658" t="str">
            <v>Not started</v>
          </cell>
          <cell r="Q658" t="str">
            <v>{}</v>
          </cell>
          <cell r="R658" t="str">
            <v>Z Metrics to Delete</v>
          </cell>
          <cell r="S658"/>
          <cell r="T658"/>
          <cell r="U658"/>
          <cell r="V658"/>
          <cell r="W658" t="str">
            <v>SHE Management Systems</v>
          </cell>
          <cell r="X658" t="str">
            <v>{"PGM":[]}</v>
          </cell>
          <cell r="Y658" t="str">
            <v>CONNECTED</v>
          </cell>
          <cell r="Z658" t="str">
            <v>Data Collection (PGM) (2024)</v>
          </cell>
          <cell r="AA658" t="str">
            <v>SHE Management Systems (Manual Capture)</v>
          </cell>
        </row>
        <row r="659">
          <cell r="A659" t="str">
            <v>M435BU_Anglo American Platinum Managed Operations</v>
          </cell>
          <cell r="B659" t="str">
            <v>M435</v>
          </cell>
          <cell r="C659" t="str">
            <v>BU_Anglo American Platinum Managed Operations</v>
          </cell>
          <cell r="D659">
            <v>2024</v>
          </cell>
          <cell r="E659" t="str">
            <v>Annual</v>
          </cell>
          <cell r="F659" t="str">
            <v>Number of operations with action plans to comply with SHE Way by end of 2023</v>
          </cell>
          <cell r="G659"/>
          <cell r="H659" t="str">
            <v>NUMBER</v>
          </cell>
          <cell r="I659" t="str">
            <v>Number</v>
          </cell>
          <cell r="J659" t="str">
            <v>BU</v>
          </cell>
          <cell r="K659" t="str">
            <v>Anglo American Platinum Managed Operations</v>
          </cell>
          <cell r="L659" t="str">
            <v>STEVE POTGIETER</v>
          </cell>
          <cell r="M659" t="str">
            <v>STEVE POTGIETER</v>
          </cell>
          <cell r="N659">
            <v>45675</v>
          </cell>
          <cell r="O659">
            <v>45902</v>
          </cell>
          <cell r="P659" t="str">
            <v>Not started</v>
          </cell>
          <cell r="Q659" t="str">
            <v>{}</v>
          </cell>
          <cell r="R659" t="str">
            <v>Z Metrics to Delete</v>
          </cell>
          <cell r="S659"/>
          <cell r="T659"/>
          <cell r="U659"/>
          <cell r="V659"/>
          <cell r="W659" t="str">
            <v>SHE Management Systems</v>
          </cell>
          <cell r="X659" t="str">
            <v>{"PGM":[]}</v>
          </cell>
          <cell r="Y659" t="str">
            <v>CONNECTED</v>
          </cell>
          <cell r="Z659" t="str">
            <v>Data Collection (PGM) (2024)</v>
          </cell>
          <cell r="AA659" t="str">
            <v>SHE Management Systems (Manual Capture)</v>
          </cell>
        </row>
        <row r="660">
          <cell r="A660" t="str">
            <v>M437BU_Anglo American Platinum Managed Operations</v>
          </cell>
          <cell r="B660" t="str">
            <v>M437</v>
          </cell>
          <cell r="C660" t="str">
            <v>BU_Anglo American Platinum Managed Operations</v>
          </cell>
          <cell r="D660">
            <v>2024</v>
          </cell>
          <cell r="E660" t="str">
            <v>Annual</v>
          </cell>
          <cell r="F660" t="str">
            <v>Number of operations completing SHE Way self-assessments</v>
          </cell>
          <cell r="G660"/>
          <cell r="H660" t="str">
            <v>NUMBER</v>
          </cell>
          <cell r="I660" t="str">
            <v>Number</v>
          </cell>
          <cell r="J660" t="str">
            <v>BU</v>
          </cell>
          <cell r="K660" t="str">
            <v>Anglo American Platinum Managed Operations</v>
          </cell>
          <cell r="L660" t="str">
            <v>STEVE POTGIETER</v>
          </cell>
          <cell r="M660" t="str">
            <v>STEVE POTGIETER</v>
          </cell>
          <cell r="N660">
            <v>45675</v>
          </cell>
          <cell r="O660">
            <v>45902</v>
          </cell>
          <cell r="P660" t="str">
            <v>Not started</v>
          </cell>
          <cell r="Q660" t="str">
            <v>{}</v>
          </cell>
          <cell r="R660" t="str">
            <v>Z Metrics to Delete</v>
          </cell>
          <cell r="S660"/>
          <cell r="T660"/>
          <cell r="U660"/>
          <cell r="V660"/>
          <cell r="W660" t="str">
            <v>SHE Management Systems</v>
          </cell>
          <cell r="X660" t="str">
            <v>{"PGM":[]}</v>
          </cell>
          <cell r="Y660" t="str">
            <v>CONNECTED</v>
          </cell>
          <cell r="Z660" t="str">
            <v>Data Collection (PGM) (2024)</v>
          </cell>
          <cell r="AA660" t="str">
            <v>SHE Management Systems (Manual Capture)</v>
          </cell>
        </row>
        <row r="661">
          <cell r="A661" t="str">
            <v>M290BU_Anglo American Platinum Managed Operations</v>
          </cell>
          <cell r="B661" t="str">
            <v>M290</v>
          </cell>
          <cell r="C661" t="str">
            <v>BU_Anglo American Platinum Managed Operations</v>
          </cell>
          <cell r="D661">
            <v>2024</v>
          </cell>
          <cell r="E661" t="str">
            <v>Annual</v>
          </cell>
          <cell r="F661" t="str">
            <v>Voluntary Turnover : Resignations(%)</v>
          </cell>
          <cell r="G661"/>
          <cell r="H661" t="str">
            <v>PERCENT</v>
          </cell>
          <cell r="I661" t="str">
            <v>Percentage - percentage - (Percentage)</v>
          </cell>
          <cell r="J661" t="str">
            <v>BU</v>
          </cell>
          <cell r="K661" t="str">
            <v>Anglo American Platinum Managed Operations</v>
          </cell>
          <cell r="L661" t="str">
            <v>FERHANA ADAM</v>
          </cell>
          <cell r="M661" t="str">
            <v>HENK STEYN</v>
          </cell>
          <cell r="N661">
            <v>45675</v>
          </cell>
          <cell r="O661">
            <v>45902</v>
          </cell>
          <cell r="P661" t="str">
            <v>Not started</v>
          </cell>
          <cell r="Q661" t="str">
            <v>{"gri":["2-7-e_2021"]}</v>
          </cell>
          <cell r="R661" t="str">
            <v>Z Metrics to Delete</v>
          </cell>
          <cell r="S661"/>
          <cell r="T661"/>
          <cell r="U661"/>
          <cell r="V661"/>
          <cell r="W661" t="str">
            <v>Turnover</v>
          </cell>
          <cell r="X661" t="str">
            <v>{"PGM":[]}</v>
          </cell>
          <cell r="Y661" t="str">
            <v>CONNECTED</v>
          </cell>
          <cell r="Z661" t="str">
            <v>Data Collection (PGM) (2024)</v>
          </cell>
          <cell r="AA661" t="str">
            <v>Turnover (Manual Capture)</v>
          </cell>
        </row>
        <row r="662">
          <cell r="A662" t="str">
            <v>M289BU_Anglo American Platinum Managed Operations</v>
          </cell>
          <cell r="B662" t="str">
            <v>M289</v>
          </cell>
          <cell r="C662" t="str">
            <v>BU_Anglo American Platinum Managed Operations</v>
          </cell>
          <cell r="D662">
            <v>2024</v>
          </cell>
          <cell r="E662" t="str">
            <v>Annual</v>
          </cell>
          <cell r="F662" t="str">
            <v>Voluntary Turnover : Other reasons for leaving(%)</v>
          </cell>
          <cell r="G662"/>
          <cell r="H662" t="str">
            <v>PERCENT</v>
          </cell>
          <cell r="I662" t="str">
            <v>Percentage - percentage - (Percentage)</v>
          </cell>
          <cell r="J662" t="str">
            <v>BU</v>
          </cell>
          <cell r="K662" t="str">
            <v>Anglo American Platinum Managed Operations</v>
          </cell>
          <cell r="L662" t="str">
            <v>FERHANA ADAM</v>
          </cell>
          <cell r="M662" t="str">
            <v>HENK STEYN</v>
          </cell>
          <cell r="N662">
            <v>45675</v>
          </cell>
          <cell r="O662">
            <v>45902</v>
          </cell>
          <cell r="P662" t="str">
            <v>Not started</v>
          </cell>
          <cell r="Q662" t="str">
            <v>{"gri":["2-7-e_2021"]}</v>
          </cell>
          <cell r="R662" t="str">
            <v>Z Metrics to Delete</v>
          </cell>
          <cell r="S662"/>
          <cell r="T662"/>
          <cell r="U662"/>
          <cell r="V662"/>
          <cell r="W662" t="str">
            <v>Turnover</v>
          </cell>
          <cell r="X662" t="str">
            <v>{"PGM":[]}</v>
          </cell>
          <cell r="Y662" t="str">
            <v>CONNECTED</v>
          </cell>
          <cell r="Z662" t="str">
            <v>Data Collection (PGM) (2024)</v>
          </cell>
          <cell r="AA662" t="str">
            <v>Turnover (Manual Capture)</v>
          </cell>
        </row>
        <row r="663">
          <cell r="A663" t="str">
            <v>M459BU_Anglo American Platinum Managed Operations</v>
          </cell>
          <cell r="B663" t="str">
            <v>M459</v>
          </cell>
          <cell r="C663" t="str">
            <v>BU_Anglo American Platinum Managed Operations</v>
          </cell>
          <cell r="D663">
            <v>2024</v>
          </cell>
          <cell r="E663" t="str">
            <v>Annual</v>
          </cell>
          <cell r="F663" t="str">
            <v>Anti-corruption: Significant issues of focus of the company's participation in public policy development  and lobbying, including within any business association that the company is a member of.</v>
          </cell>
          <cell r="G663"/>
          <cell r="H663" t="str">
            <v>TEXT</v>
          </cell>
          <cell r="I663"/>
          <cell r="J663" t="str">
            <v>BU</v>
          </cell>
          <cell r="K663" t="str">
            <v>Anglo American Platinum Managed Operations</v>
          </cell>
          <cell r="L663" t="str">
            <v>RIAAN VENTER</v>
          </cell>
          <cell r="M663" t="str">
            <v>JULIA SWANEPOEL</v>
          </cell>
          <cell r="N663">
            <v>45675</v>
          </cell>
          <cell r="O663">
            <v>45902</v>
          </cell>
          <cell r="P663" t="str">
            <v>Not started</v>
          </cell>
          <cell r="Q663" t="str">
            <v>{}</v>
          </cell>
          <cell r="R663" t="str">
            <v>ZZ Metrics to Hide</v>
          </cell>
          <cell r="S663"/>
          <cell r="T663"/>
          <cell r="U663"/>
          <cell r="V663"/>
          <cell r="W663" t="str">
            <v>Anti­-corruption</v>
          </cell>
          <cell r="X663" t="str">
            <v>{"PGM":[]}</v>
          </cell>
          <cell r="Y663" t="str">
            <v>CONNECTED</v>
          </cell>
          <cell r="Z663" t="str">
            <v>Data Collection (PGM) (2024)</v>
          </cell>
          <cell r="AA663" t="str">
            <v>Anti­-corruption</v>
          </cell>
        </row>
        <row r="664">
          <cell r="A664" t="str">
            <v>M458BU_Anglo American Platinum Managed Operations</v>
          </cell>
          <cell r="B664" t="str">
            <v>M458</v>
          </cell>
          <cell r="C664" t="str">
            <v>BU_Anglo American Platinum Managed Operations</v>
          </cell>
          <cell r="D664">
            <v>2024</v>
          </cell>
          <cell r="E664" t="str">
            <v>Annual</v>
          </cell>
          <cell r="F664" t="str">
            <v>Describe the company's strategy relevant to these areas of focus, identifying any differences between its lobbying positions and its purpose, policies, goals and other public positions</v>
          </cell>
          <cell r="G664"/>
          <cell r="H664" t="str">
            <v>TEXT</v>
          </cell>
          <cell r="I664"/>
          <cell r="J664" t="str">
            <v>BU</v>
          </cell>
          <cell r="K664" t="str">
            <v>Anglo American Platinum Managed Operations</v>
          </cell>
          <cell r="L664" t="str">
            <v>RIAAN VENTER</v>
          </cell>
          <cell r="M664" t="str">
            <v>JULIA SWANEPOEL</v>
          </cell>
          <cell r="N664">
            <v>45675</v>
          </cell>
          <cell r="O664">
            <v>45902</v>
          </cell>
          <cell r="P664" t="str">
            <v>Not started</v>
          </cell>
          <cell r="Q664" t="str">
            <v>{}</v>
          </cell>
          <cell r="R664" t="str">
            <v>ZZ Metrics to Hide</v>
          </cell>
          <cell r="S664"/>
          <cell r="T664"/>
          <cell r="U664"/>
          <cell r="V664"/>
          <cell r="W664" t="str">
            <v>Anti­-corruption</v>
          </cell>
          <cell r="X664" t="str">
            <v>{"PGM":[]}</v>
          </cell>
          <cell r="Y664" t="str">
            <v>CONNECTED</v>
          </cell>
          <cell r="Z664" t="str">
            <v>Data Collection (PGM) (2024)</v>
          </cell>
          <cell r="AA664" t="str">
            <v>Anti­-corruption</v>
          </cell>
        </row>
        <row r="665">
          <cell r="A665" t="str">
            <v>M466BU_Anglo American Platinum Managed Operations</v>
          </cell>
          <cell r="B665" t="str">
            <v>M466</v>
          </cell>
          <cell r="C665" t="str">
            <v>BU_Anglo American Platinum Managed Operations</v>
          </cell>
          <cell r="D665">
            <v>2024</v>
          </cell>
          <cell r="E665" t="str">
            <v>Annual</v>
          </cell>
          <cell r="F665" t="str">
            <v>Total number and nature of incidents of corruption confirmed during the current year, related to previous years (with a description of the activities taken to address confirmed incidents, and of the outcomes of these activities.) - Number</v>
          </cell>
          <cell r="G665"/>
          <cell r="H665" t="str">
            <v>NUMBER</v>
          </cell>
          <cell r="I665" t="str">
            <v>Number</v>
          </cell>
          <cell r="J665" t="str">
            <v>BU</v>
          </cell>
          <cell r="K665" t="str">
            <v>Anglo American Platinum Managed Operations</v>
          </cell>
          <cell r="L665" t="str">
            <v>RIAAN VENTER</v>
          </cell>
          <cell r="M665" t="str">
            <v>JULIA SWANEPOEL</v>
          </cell>
          <cell r="N665">
            <v>45675</v>
          </cell>
          <cell r="O665">
            <v>45902</v>
          </cell>
          <cell r="P665" t="str">
            <v>Not started</v>
          </cell>
          <cell r="Q665" t="str">
            <v>{"gri":["205-3_2016.2"]}</v>
          </cell>
          <cell r="R665" t="str">
            <v>ZZ Metrics to Hide</v>
          </cell>
          <cell r="S665"/>
          <cell r="T665"/>
          <cell r="U665"/>
          <cell r="V665"/>
          <cell r="W665" t="str">
            <v>Anti­-corruption</v>
          </cell>
          <cell r="X665" t="str">
            <v>{"PGM":[]}</v>
          </cell>
          <cell r="Y665" t="str">
            <v>CONNECTED</v>
          </cell>
          <cell r="Z665" t="str">
            <v>Data Collection (PGM) (2024)</v>
          </cell>
          <cell r="AA665" t="str">
            <v>Anti­-corruption</v>
          </cell>
        </row>
        <row r="666">
          <cell r="A666" t="str">
            <v>M469BU_Anglo American Platinum Managed Operations</v>
          </cell>
          <cell r="B666" t="str">
            <v>M469</v>
          </cell>
          <cell r="C666" t="str">
            <v>BU_Anglo American Platinum Managed Operations</v>
          </cell>
          <cell r="D666">
            <v>2024</v>
          </cell>
          <cell r="E666" t="str">
            <v>Annual</v>
          </cell>
          <cell r="F666" t="str">
            <v>Anti-corruption: Total number and nature of incidents of corruption confirmed during the current year, related to this year (with a description of the activities taken to address confirmed incidents, and of the outcomes of these activities.) - Description</v>
          </cell>
          <cell r="G666"/>
          <cell r="H666" t="str">
            <v>TEXT</v>
          </cell>
          <cell r="I666"/>
          <cell r="J666" t="str">
            <v>BU</v>
          </cell>
          <cell r="K666" t="str">
            <v>Anglo American Platinum Managed Operations</v>
          </cell>
          <cell r="L666" t="str">
            <v>RIAAN VENTER</v>
          </cell>
          <cell r="M666" t="str">
            <v>JULIA SWANEPOEL</v>
          </cell>
          <cell r="N666">
            <v>45675</v>
          </cell>
          <cell r="O666">
            <v>45902</v>
          </cell>
          <cell r="P666" t="str">
            <v>Not started</v>
          </cell>
          <cell r="Q666" t="str">
            <v>{"gri":["205-3_2016.2"]}</v>
          </cell>
          <cell r="R666" t="str">
            <v>ZZ Metrics to Hide</v>
          </cell>
          <cell r="S666"/>
          <cell r="T666"/>
          <cell r="U666"/>
          <cell r="V666"/>
          <cell r="W666" t="str">
            <v>Anti­-corruption</v>
          </cell>
          <cell r="X666" t="str">
            <v>{"PGM":[]}</v>
          </cell>
          <cell r="Y666" t="str">
            <v>CONNECTED</v>
          </cell>
          <cell r="Z666" t="str">
            <v>Data Collection (PGM) (2024)</v>
          </cell>
          <cell r="AA666" t="str">
            <v>Anti­-corruption</v>
          </cell>
        </row>
        <row r="667">
          <cell r="A667" t="str">
            <v>M464BU_Anglo American Platinum Managed Operations</v>
          </cell>
          <cell r="B667" t="str">
            <v>M464</v>
          </cell>
          <cell r="C667" t="str">
            <v>BU_Anglo American Platinum Managed Operations</v>
          </cell>
          <cell r="D667">
            <v>2024</v>
          </cell>
          <cell r="E667" t="str">
            <v>Annual</v>
          </cell>
          <cell r="F667" t="str">
            <v>Anti-corruption: The internal and external grievance mechanisms (including whistle-blowing facilities) for reporting concerns about unethical or unlawful behaviour and lack of organisational integrity;</v>
          </cell>
          <cell r="G667"/>
          <cell r="H667" t="str">
            <v>TEXT</v>
          </cell>
          <cell r="I667"/>
          <cell r="J667" t="str">
            <v>BU</v>
          </cell>
          <cell r="K667" t="str">
            <v>Anglo American Platinum Managed Operations</v>
          </cell>
          <cell r="L667" t="str">
            <v>RIAAN VENTER</v>
          </cell>
          <cell r="M667" t="str">
            <v>JULIA SWANEPOEL</v>
          </cell>
          <cell r="N667">
            <v>45675</v>
          </cell>
          <cell r="O667">
            <v>45902</v>
          </cell>
          <cell r="P667" t="str">
            <v>Not started</v>
          </cell>
          <cell r="Q667" t="str">
            <v>{}</v>
          </cell>
          <cell r="R667" t="str">
            <v>ZZ Metrics to Hide</v>
          </cell>
          <cell r="S667"/>
          <cell r="T667"/>
          <cell r="U667"/>
          <cell r="V667"/>
          <cell r="W667" t="str">
            <v>Anti­-corruption</v>
          </cell>
          <cell r="X667" t="str">
            <v>{"PGM":[]}</v>
          </cell>
          <cell r="Y667" t="str">
            <v>CONNECTED</v>
          </cell>
          <cell r="Z667" t="str">
            <v>Data Collection (PGM) (2024)</v>
          </cell>
          <cell r="AA667" t="str">
            <v>Anti­-corruption</v>
          </cell>
        </row>
        <row r="668">
          <cell r="A668" t="str">
            <v>M471BU_Anglo American Platinum Managed Operations</v>
          </cell>
          <cell r="B668" t="str">
            <v>M471</v>
          </cell>
          <cell r="C668" t="str">
            <v>BU_Anglo American Platinum Managed Operations</v>
          </cell>
          <cell r="D668">
            <v>2024</v>
          </cell>
          <cell r="E668" t="str">
            <v>Annual</v>
          </cell>
          <cell r="F668" t="str">
            <v>Percentage of business partners who have received training or awareness-raising on the organisation's anti-corruption policies and procedures - Zimbabwe</v>
          </cell>
          <cell r="G668"/>
          <cell r="H668" t="str">
            <v>PERCENT</v>
          </cell>
          <cell r="I668" t="str">
            <v>Percentage - percentage - (Percentage)</v>
          </cell>
          <cell r="J668" t="str">
            <v>BU</v>
          </cell>
          <cell r="K668" t="str">
            <v>Anglo American Platinum Managed Operations</v>
          </cell>
          <cell r="L668" t="str">
            <v>RIAAN VENTER</v>
          </cell>
          <cell r="M668"/>
          <cell r="N668"/>
          <cell r="O668"/>
          <cell r="P668" t="str">
            <v>Not started</v>
          </cell>
          <cell r="Q668" t="str">
            <v>{"gri":["205-2-c_2016.2"]}</v>
          </cell>
          <cell r="R668" t="str">
            <v>ZZ Metrics to Hide</v>
          </cell>
          <cell r="S668"/>
          <cell r="T668"/>
          <cell r="U668"/>
          <cell r="V668"/>
          <cell r="W668" t="str">
            <v>Anti­-corruption</v>
          </cell>
          <cell r="X668" t="str">
            <v>{"PGM":[]}</v>
          </cell>
          <cell r="Y668" t="str">
            <v>CONNECTED</v>
          </cell>
          <cell r="Z668" t="str">
            <v>Data Collection (PGM) (2024)</v>
          </cell>
          <cell r="AA668" t="str">
            <v>Anti­-corruption</v>
          </cell>
        </row>
        <row r="669">
          <cell r="A669" t="str">
            <v>M465BU_Anglo American Platinum Managed Operations</v>
          </cell>
          <cell r="B669" t="str">
            <v>M465</v>
          </cell>
          <cell r="C669" t="str">
            <v>BU_Anglo American Platinum Managed Operations</v>
          </cell>
          <cell r="D669">
            <v>2024</v>
          </cell>
          <cell r="E669" t="str">
            <v>Annual</v>
          </cell>
          <cell r="F669" t="str">
            <v>Total number and nature of incidents of corruption confirmed during the current year, related to previous years (with a description of the activities taken to address confirmed incidents, and of the outcomes of these activities.) - Description</v>
          </cell>
          <cell r="G669"/>
          <cell r="H669" t="str">
            <v>TEXT</v>
          </cell>
          <cell r="I669"/>
          <cell r="J669" t="str">
            <v>BU</v>
          </cell>
          <cell r="K669" t="str">
            <v>Anglo American Platinum Managed Operations</v>
          </cell>
          <cell r="L669" t="str">
            <v>RIAAN VENTER</v>
          </cell>
          <cell r="M669" t="str">
            <v>JULIA SWANEPOEL</v>
          </cell>
          <cell r="N669">
            <v>45675</v>
          </cell>
          <cell r="O669">
            <v>45902</v>
          </cell>
          <cell r="P669" t="str">
            <v>Not started</v>
          </cell>
          <cell r="Q669" t="str">
            <v>{"gri":["205-3_2016.2"]}</v>
          </cell>
          <cell r="R669" t="str">
            <v>ZZ Metrics to Hide</v>
          </cell>
          <cell r="S669"/>
          <cell r="T669"/>
          <cell r="U669"/>
          <cell r="V669"/>
          <cell r="W669" t="str">
            <v>Anti­-corruption</v>
          </cell>
          <cell r="X669" t="str">
            <v>{"PGM":[]}</v>
          </cell>
          <cell r="Y669" t="str">
            <v>CONNECTED</v>
          </cell>
          <cell r="Z669" t="str">
            <v>Data Collection (PGM) (2024)</v>
          </cell>
          <cell r="AA669" t="str">
            <v>Anti­-corruption</v>
          </cell>
        </row>
        <row r="670">
          <cell r="A670" t="str">
            <v>M463BU_Anglo American Platinum Managed Operations</v>
          </cell>
          <cell r="B670" t="str">
            <v>M463</v>
          </cell>
          <cell r="C670" t="str">
            <v>BU_Anglo American Platinum Managed Operations</v>
          </cell>
          <cell r="D670">
            <v>2024</v>
          </cell>
          <cell r="E670" t="str">
            <v>Annual</v>
          </cell>
          <cell r="F670" t="str">
            <v>Anti-corruption: Mechanisms for seeking advice about ethical and lawful behaviour and organisational integrity;</v>
          </cell>
          <cell r="G670"/>
          <cell r="H670" t="str">
            <v>TEXT</v>
          </cell>
          <cell r="I670"/>
          <cell r="J670" t="str">
            <v>BU</v>
          </cell>
          <cell r="K670" t="str">
            <v>Anglo American Platinum Managed Operations</v>
          </cell>
          <cell r="L670" t="str">
            <v>RIAAN VENTER</v>
          </cell>
          <cell r="M670" t="str">
            <v>JULIA SWANEPOEL</v>
          </cell>
          <cell r="N670">
            <v>45675</v>
          </cell>
          <cell r="O670">
            <v>45902</v>
          </cell>
          <cell r="P670" t="str">
            <v>Not started</v>
          </cell>
          <cell r="Q670" t="str">
            <v>{}</v>
          </cell>
          <cell r="R670" t="str">
            <v>ZZ Metrics to Hide</v>
          </cell>
          <cell r="S670"/>
          <cell r="T670"/>
          <cell r="U670"/>
          <cell r="V670"/>
          <cell r="W670" t="str">
            <v>Anti­-corruption</v>
          </cell>
          <cell r="X670" t="str">
            <v>{"PGM":[]}</v>
          </cell>
          <cell r="Y670" t="str">
            <v>CONNECTED</v>
          </cell>
          <cell r="Z670" t="str">
            <v>Data Collection (PGM) (2024)</v>
          </cell>
          <cell r="AA670" t="str">
            <v>Anti­-corruption</v>
          </cell>
        </row>
        <row r="671">
          <cell r="A671" t="str">
            <v>M462BU_Anglo American Platinum Managed Operations</v>
          </cell>
          <cell r="B671" t="str">
            <v>M462</v>
          </cell>
          <cell r="C671" t="str">
            <v>BU_Anglo American Platinum Managed Operations</v>
          </cell>
          <cell r="D671">
            <v>2024</v>
          </cell>
          <cell r="E671" t="str">
            <v>Annual</v>
          </cell>
          <cell r="F671" t="str">
            <v>Anti-corruption: The extent to which these various mechanisms have been used, and the outcomes of processes using these mechanisms.</v>
          </cell>
          <cell r="G671"/>
          <cell r="H671" t="str">
            <v>TEXT</v>
          </cell>
          <cell r="I671"/>
          <cell r="J671" t="str">
            <v>BU</v>
          </cell>
          <cell r="K671" t="str">
            <v>Anglo American Platinum Managed Operations</v>
          </cell>
          <cell r="L671" t="str">
            <v>RIAAN VENTER</v>
          </cell>
          <cell r="M671" t="str">
            <v>JULIA SWANEPOEL</v>
          </cell>
          <cell r="N671">
            <v>45675</v>
          </cell>
          <cell r="O671">
            <v>45902</v>
          </cell>
          <cell r="P671" t="str">
            <v>Not started</v>
          </cell>
          <cell r="Q671" t="str">
            <v>{}</v>
          </cell>
          <cell r="R671" t="str">
            <v>ZZ Metrics to Hide</v>
          </cell>
          <cell r="S671"/>
          <cell r="T671"/>
          <cell r="U671"/>
          <cell r="V671"/>
          <cell r="W671" t="str">
            <v>Anti­-corruption</v>
          </cell>
          <cell r="X671" t="str">
            <v>{"PGM":[]}</v>
          </cell>
          <cell r="Y671" t="str">
            <v>CONNECTED</v>
          </cell>
          <cell r="Z671" t="str">
            <v>Data Collection (PGM) (2024)</v>
          </cell>
          <cell r="AA671" t="str">
            <v>Anti­-corruption</v>
          </cell>
        </row>
        <row r="672">
          <cell r="A672" t="str">
            <v>M461BU_Anglo American Platinum Managed Operations</v>
          </cell>
          <cell r="B672" t="str">
            <v>M461</v>
          </cell>
          <cell r="C672" t="str">
            <v>BU_Anglo American Platinum Managed Operations</v>
          </cell>
          <cell r="D672">
            <v>2024</v>
          </cell>
          <cell r="E672" t="str">
            <v>Annual</v>
          </cell>
          <cell r="F672" t="str">
            <v>Anti-corruption: Discussion of initiatives and stakeholder engagement to improve the broader operating environment  and culture, to combat corruption.</v>
          </cell>
          <cell r="G672"/>
          <cell r="H672" t="str">
            <v>TEXT</v>
          </cell>
          <cell r="I672"/>
          <cell r="J672" t="str">
            <v>BU</v>
          </cell>
          <cell r="K672" t="str">
            <v>Anglo American Platinum Managed Operations</v>
          </cell>
          <cell r="L672" t="str">
            <v>RIAAN VENTER</v>
          </cell>
          <cell r="M672" t="str">
            <v>JULIA SWANEPOEL</v>
          </cell>
          <cell r="N672">
            <v>45675</v>
          </cell>
          <cell r="O672">
            <v>45902</v>
          </cell>
          <cell r="P672" t="str">
            <v>Not started</v>
          </cell>
          <cell r="Q672" t="str">
            <v>{}</v>
          </cell>
          <cell r="R672" t="str">
            <v>ZZ Metrics to Hide</v>
          </cell>
          <cell r="S672"/>
          <cell r="T672"/>
          <cell r="U672"/>
          <cell r="V672"/>
          <cell r="W672" t="str">
            <v>Anti­-corruption</v>
          </cell>
          <cell r="X672" t="str">
            <v>{"PGM":[]}</v>
          </cell>
          <cell r="Y672" t="str">
            <v>CONNECTED</v>
          </cell>
          <cell r="Z672" t="str">
            <v>Data Collection (PGM) (2024)</v>
          </cell>
          <cell r="AA672" t="str">
            <v>Anti­-corruption</v>
          </cell>
        </row>
        <row r="673">
          <cell r="A673" t="str">
            <v>M473Zimbabwe_Zimbabwe</v>
          </cell>
          <cell r="B673" t="str">
            <v>M473</v>
          </cell>
          <cell r="C673" t="str">
            <v>Zimbabwe_Zimbabwe</v>
          </cell>
          <cell r="D673">
            <v>2024</v>
          </cell>
          <cell r="E673" t="str">
            <v>Annual</v>
          </cell>
          <cell r="F673" t="str">
            <v>Business Conduct: Percentage of employees who have received training or awareness-raising on the organisation's anti-corruption policies and procedures - Zimbabwe</v>
          </cell>
          <cell r="G673"/>
          <cell r="H673" t="str">
            <v>PERCENT</v>
          </cell>
          <cell r="I673" t="str">
            <v>Percentage - percentage - (Percentage)</v>
          </cell>
          <cell r="J673" t="str">
            <v>Zimbabwe</v>
          </cell>
          <cell r="K673" t="str">
            <v>Zimbabwe</v>
          </cell>
          <cell r="L673" t="str">
            <v>RIAAN VENTER</v>
          </cell>
          <cell r="M673"/>
          <cell r="N673"/>
          <cell r="O673"/>
          <cell r="P673" t="str">
            <v>Not started</v>
          </cell>
          <cell r="Q673" t="str">
            <v>{"gri":["205-2-b_2016.2"]}</v>
          </cell>
          <cell r="R673" t="str">
            <v>ZZ Metrics to Hide</v>
          </cell>
          <cell r="S673"/>
          <cell r="T673"/>
          <cell r="U673"/>
          <cell r="V673"/>
          <cell r="W673" t="str">
            <v>Anti­-corruption</v>
          </cell>
          <cell r="X673" t="str">
            <v>{"PGM":[]}</v>
          </cell>
          <cell r="Y673" t="str">
            <v>CONNECTED</v>
          </cell>
          <cell r="Z673" t="str">
            <v>Data Collection (PGM) (2024)</v>
          </cell>
          <cell r="AA673" t="str">
            <v>Anti­-corruption</v>
          </cell>
        </row>
        <row r="674">
          <cell r="A674" t="str">
            <v>M474South Africa_South Africa</v>
          </cell>
          <cell r="B674" t="str">
            <v>M474</v>
          </cell>
          <cell r="C674" t="str">
            <v>South Africa_South Africa</v>
          </cell>
          <cell r="D674">
            <v>2024</v>
          </cell>
          <cell r="E674" t="str">
            <v>Annual</v>
          </cell>
          <cell r="F674" t="str">
            <v>Business Conduct: Percentage of employees who have received training or awareness-raising on the organisation's anti-corruption policies and procedures - South Africa</v>
          </cell>
          <cell r="G674"/>
          <cell r="H674" t="str">
            <v>PERCENT</v>
          </cell>
          <cell r="I674" t="str">
            <v>Percentage - percentage - (Percentage)</v>
          </cell>
          <cell r="J674" t="str">
            <v>South Africa</v>
          </cell>
          <cell r="K674" t="str">
            <v>South Africa</v>
          </cell>
          <cell r="L674" t="str">
            <v>RIAAN VENTER</v>
          </cell>
          <cell r="M674"/>
          <cell r="N674"/>
          <cell r="O674"/>
          <cell r="P674" t="str">
            <v>Not started</v>
          </cell>
          <cell r="Q674" t="str">
            <v>{"gri":["205-2-b_2016.2"]}</v>
          </cell>
          <cell r="R674" t="str">
            <v>ZZ Metrics to Hide</v>
          </cell>
          <cell r="S674"/>
          <cell r="T674"/>
          <cell r="U674"/>
          <cell r="V674"/>
          <cell r="W674" t="str">
            <v>Anti­-corruption</v>
          </cell>
          <cell r="X674" t="str">
            <v>{"PGM":[]}</v>
          </cell>
          <cell r="Y674" t="str">
            <v>CONNECTED</v>
          </cell>
          <cell r="Z674" t="str">
            <v>Data Collection (PGM) (2024)</v>
          </cell>
          <cell r="AA674" t="str">
            <v>Anti­-corruption</v>
          </cell>
        </row>
        <row r="675">
          <cell r="A675" t="str">
            <v>M472BU_Anglo American Platinum Managed Operations</v>
          </cell>
          <cell r="B675" t="str">
            <v>M472</v>
          </cell>
          <cell r="C675" t="str">
            <v>BU_Anglo American Platinum Managed Operations</v>
          </cell>
          <cell r="D675">
            <v>2024</v>
          </cell>
          <cell r="E675" t="str">
            <v>Annual</v>
          </cell>
          <cell r="F675" t="str">
            <v>Percentage of business partners who have received training or awareness-raising on the organisation's anti-corruption policies and procedures - South Africa</v>
          </cell>
          <cell r="G675"/>
          <cell r="H675" t="str">
            <v>PERCENT</v>
          </cell>
          <cell r="I675" t="str">
            <v>Percentage - percentage - (Percentage)</v>
          </cell>
          <cell r="J675" t="str">
            <v>BU</v>
          </cell>
          <cell r="K675" t="str">
            <v>Anglo American Platinum Managed Operations</v>
          </cell>
          <cell r="L675" t="str">
            <v>RIAAN VENTER</v>
          </cell>
          <cell r="M675"/>
          <cell r="N675"/>
          <cell r="O675"/>
          <cell r="P675" t="str">
            <v>Not started</v>
          </cell>
          <cell r="Q675" t="str">
            <v>{"gri":["205-2-c_2016.2"]}</v>
          </cell>
          <cell r="R675" t="str">
            <v>ZZ Metrics to Hide</v>
          </cell>
          <cell r="S675"/>
          <cell r="T675"/>
          <cell r="U675"/>
          <cell r="V675"/>
          <cell r="W675" t="str">
            <v>Anti­-corruption</v>
          </cell>
          <cell r="X675" t="str">
            <v>{"PGM":[]}</v>
          </cell>
          <cell r="Y675" t="str">
            <v>CONNECTED</v>
          </cell>
          <cell r="Z675" t="str">
            <v>Data Collection (PGM) (2024)</v>
          </cell>
          <cell r="AA675" t="str">
            <v>Anti­-corruption</v>
          </cell>
        </row>
        <row r="676">
          <cell r="A676" t="str">
            <v>M460BU_Anglo American Platinum Managed Operations</v>
          </cell>
          <cell r="B676" t="str">
            <v>M460</v>
          </cell>
          <cell r="C676" t="str">
            <v>BU_Anglo American Platinum Managed Operations</v>
          </cell>
          <cell r="D676">
            <v>2024</v>
          </cell>
          <cell r="E676" t="str">
            <v>Annual</v>
          </cell>
          <cell r="F676" t="str">
            <v>Anti-corruption: Total monetary value of financial and in-kind political contributions made directly and indirectly by the organisation, by country and recipient/beneficiary.</v>
          </cell>
          <cell r="G676"/>
          <cell r="H676" t="str">
            <v>CURRENCY</v>
          </cell>
          <cell r="I676" t="str">
            <v>Currency - southAfrican_rand - (ZAR)</v>
          </cell>
          <cell r="J676" t="str">
            <v>BU</v>
          </cell>
          <cell r="K676" t="str">
            <v>Anglo American Platinum Managed Operations</v>
          </cell>
          <cell r="L676" t="str">
            <v>RIAAN VENTER</v>
          </cell>
          <cell r="M676" t="str">
            <v>JULIA SWANEPOEL</v>
          </cell>
          <cell r="N676">
            <v>45675</v>
          </cell>
          <cell r="O676">
            <v>45902</v>
          </cell>
          <cell r="P676" t="str">
            <v>Not started</v>
          </cell>
          <cell r="Q676" t="str">
            <v>{}</v>
          </cell>
          <cell r="R676" t="str">
            <v>ZZ Metrics to Hide</v>
          </cell>
          <cell r="S676"/>
          <cell r="T676"/>
          <cell r="U676"/>
          <cell r="V676"/>
          <cell r="W676" t="str">
            <v>Anti­-corruption</v>
          </cell>
          <cell r="X676" t="str">
            <v>{"PGM":[]}</v>
          </cell>
          <cell r="Y676" t="str">
            <v>CONNECTED</v>
          </cell>
          <cell r="Z676" t="str">
            <v>Data Collection (PGM) (2024)</v>
          </cell>
          <cell r="AA676" t="str">
            <v>Anti­-corruption</v>
          </cell>
        </row>
        <row r="677">
          <cell r="A677" t="str">
            <v>M470BU_Anglo American Platinum Managed Operations</v>
          </cell>
          <cell r="B677" t="str">
            <v>M470</v>
          </cell>
          <cell r="C677" t="str">
            <v>BU_Anglo American Platinum Managed Operations</v>
          </cell>
          <cell r="D677">
            <v>2024</v>
          </cell>
          <cell r="E677" t="str">
            <v>Annual</v>
          </cell>
          <cell r="F677" t="str">
            <v>Total number and nature of incidents of corruption confirmed during the current year, related to this year (with a description of the activities taken to address confirmed incidents, and of the outcomes of these activities.) - Number</v>
          </cell>
          <cell r="G677"/>
          <cell r="H677" t="str">
            <v>NUMBER</v>
          </cell>
          <cell r="I677" t="str">
            <v>Number</v>
          </cell>
          <cell r="J677" t="str">
            <v>BU</v>
          </cell>
          <cell r="K677" t="str">
            <v>Anglo American Platinum Managed Operations</v>
          </cell>
          <cell r="L677" t="str">
            <v>RIAAN VENTER</v>
          </cell>
          <cell r="M677" t="str">
            <v>JULIA SWANEPOEL</v>
          </cell>
          <cell r="N677">
            <v>45675</v>
          </cell>
          <cell r="O677">
            <v>45902</v>
          </cell>
          <cell r="P677" t="str">
            <v>Not started</v>
          </cell>
          <cell r="Q677" t="str">
            <v>{"gri":["205-3_2016.2"]}</v>
          </cell>
          <cell r="R677" t="str">
            <v>ZZ Metrics to Hide</v>
          </cell>
          <cell r="S677"/>
          <cell r="T677"/>
          <cell r="U677"/>
          <cell r="V677"/>
          <cell r="W677" t="str">
            <v>Anti­-corruption</v>
          </cell>
          <cell r="X677" t="str">
            <v>{"PGM":[]}</v>
          </cell>
          <cell r="Y677" t="str">
            <v>CONNECTED</v>
          </cell>
          <cell r="Z677" t="str">
            <v>Data Collection (PGM) (2024)</v>
          </cell>
          <cell r="AA677" t="str">
            <v>Anti­-corruption</v>
          </cell>
        </row>
        <row r="678">
          <cell r="A678" t="str">
            <v>M323BU_Anglo American Platinum Managed Operations</v>
          </cell>
          <cell r="B678" t="str">
            <v>M323</v>
          </cell>
          <cell r="C678" t="str">
            <v>BU_Anglo American Platinum Managed Operations</v>
          </cell>
          <cell r="D678">
            <v>2024</v>
          </cell>
          <cell r="E678" t="str">
            <v>Annual</v>
          </cell>
          <cell r="F678" t="str">
            <v>total number of identified leaks of customer data.</v>
          </cell>
          <cell r="G678"/>
          <cell r="H678" t="str">
            <v>NUMBER</v>
          </cell>
          <cell r="I678" t="str">
            <v>Number</v>
          </cell>
          <cell r="J678" t="str">
            <v>BU</v>
          </cell>
          <cell r="K678" t="str">
            <v>Anglo American Platinum Managed Operations</v>
          </cell>
          <cell r="L678" t="str">
            <v>KHANYA MABASO</v>
          </cell>
          <cell r="M678" t="str">
            <v>KHANYA MABASO</v>
          </cell>
          <cell r="N678">
            <v>45675</v>
          </cell>
          <cell r="O678">
            <v>45902</v>
          </cell>
          <cell r="P678" t="str">
            <v>Not started</v>
          </cell>
          <cell r="Q678" t="str">
            <v>{}</v>
          </cell>
          <cell r="R678" t="str">
            <v>ZZ Metrics to Hide</v>
          </cell>
          <cell r="S678"/>
          <cell r="T678"/>
          <cell r="U678"/>
          <cell r="V678"/>
          <cell r="W678" t="str">
            <v>Consumer Data and privacy</v>
          </cell>
          <cell r="X678" t="str">
            <v>{"PGM":[]}</v>
          </cell>
          <cell r="Y678" t="str">
            <v>CONNECTED</v>
          </cell>
          <cell r="Z678" t="str">
            <v>Data Collection (PGM) (2024)</v>
          </cell>
          <cell r="AA678" t="str">
            <v>Consumer Data and privacy (Manual Capture)</v>
          </cell>
        </row>
        <row r="679">
          <cell r="A679" t="str">
            <v>M325BU_Anglo American Platinum Managed Operations</v>
          </cell>
          <cell r="B679" t="str">
            <v>M325</v>
          </cell>
          <cell r="C679" t="str">
            <v>BU_Anglo American Platinum Managed Operations</v>
          </cell>
          <cell r="D679">
            <v>2024</v>
          </cell>
          <cell r="E679" t="str">
            <v>Annual</v>
          </cell>
          <cell r="F679" t="str">
            <v>Total number of substantiated complaints received concerning breaches of customer privacy (categorised by complaints received from outside parties and substantiated by the organisation, and complaints from regulatory bodies), and</v>
          </cell>
          <cell r="G679"/>
          <cell r="H679" t="str">
            <v>NUMBER</v>
          </cell>
          <cell r="I679" t="str">
            <v>Number</v>
          </cell>
          <cell r="J679" t="str">
            <v>BU</v>
          </cell>
          <cell r="K679" t="str">
            <v>Anglo American Platinum Managed Operations</v>
          </cell>
          <cell r="L679" t="str">
            <v>KHANYA MABASO</v>
          </cell>
          <cell r="M679" t="str">
            <v>KHANYA MABASO</v>
          </cell>
          <cell r="N679">
            <v>45675</v>
          </cell>
          <cell r="O679">
            <v>45902</v>
          </cell>
          <cell r="P679" t="str">
            <v>Not started</v>
          </cell>
          <cell r="Q679" t="str">
            <v>{}</v>
          </cell>
          <cell r="R679" t="str">
            <v>ZZ Metrics to Hide</v>
          </cell>
          <cell r="S679"/>
          <cell r="T679"/>
          <cell r="U679"/>
          <cell r="V679"/>
          <cell r="W679" t="str">
            <v>Consumer Data and privacy</v>
          </cell>
          <cell r="X679" t="str">
            <v>{"PGM":[]}</v>
          </cell>
          <cell r="Y679" t="str">
            <v>CONNECTED</v>
          </cell>
          <cell r="Z679" t="str">
            <v>Data Collection (PGM) (2024)</v>
          </cell>
          <cell r="AA679" t="str">
            <v>Consumer Data and privacy (Manual Capture)</v>
          </cell>
        </row>
        <row r="680">
          <cell r="A680" t="str">
            <v>M326BU_Anglo American Platinum Managed Operations</v>
          </cell>
          <cell r="B680" t="str">
            <v>M326</v>
          </cell>
          <cell r="C680" t="str">
            <v>BU_Anglo American Platinum Managed Operations</v>
          </cell>
          <cell r="D680">
            <v>2024</v>
          </cell>
          <cell r="E680" t="str">
            <v>Annual</v>
          </cell>
          <cell r="F680" t="str">
            <v>A description of the mechanisms and steps taken to ensure privacy of consumer data.</v>
          </cell>
          <cell r="G680"/>
          <cell r="H680" t="str">
            <v>TEXT</v>
          </cell>
          <cell r="I680"/>
          <cell r="J680" t="str">
            <v>BU</v>
          </cell>
          <cell r="K680" t="str">
            <v>Anglo American Platinum Managed Operations</v>
          </cell>
          <cell r="L680" t="str">
            <v>KHANYA MABASO</v>
          </cell>
          <cell r="M680" t="str">
            <v>KHANYA MABASO</v>
          </cell>
          <cell r="N680">
            <v>45675</v>
          </cell>
          <cell r="O680">
            <v>45902</v>
          </cell>
          <cell r="P680" t="str">
            <v>Not started</v>
          </cell>
          <cell r="Q680" t="str">
            <v>{}</v>
          </cell>
          <cell r="R680" t="str">
            <v>ZZ Metrics to Hide</v>
          </cell>
          <cell r="S680"/>
          <cell r="T680"/>
          <cell r="U680"/>
          <cell r="V680"/>
          <cell r="W680" t="str">
            <v>Consumer Data and privacy</v>
          </cell>
          <cell r="X680" t="str">
            <v>{"PGM":[]}</v>
          </cell>
          <cell r="Y680" t="str">
            <v>CONNECTED</v>
          </cell>
          <cell r="Z680" t="str">
            <v>Data Collection (PGM) (2024)</v>
          </cell>
          <cell r="AA680" t="str">
            <v>Consumer Data and privacy (Manual Capture)</v>
          </cell>
        </row>
        <row r="681">
          <cell r="A681" t="str">
            <v>M322BU_Anglo American Platinum Managed Operations</v>
          </cell>
          <cell r="B681" t="str">
            <v>M322</v>
          </cell>
          <cell r="C681" t="str">
            <v>BU_Anglo American Platinum Managed Operations</v>
          </cell>
          <cell r="D681">
            <v>2024</v>
          </cell>
          <cell r="E681" t="str">
            <v>Annual</v>
          </cell>
          <cell r="F681" t="str">
            <v>total number of identified losses of customer data.</v>
          </cell>
          <cell r="G681"/>
          <cell r="H681" t="str">
            <v>NUMBER</v>
          </cell>
          <cell r="I681" t="str">
            <v>Number</v>
          </cell>
          <cell r="J681" t="str">
            <v>BU</v>
          </cell>
          <cell r="K681" t="str">
            <v>Anglo American Platinum Managed Operations</v>
          </cell>
          <cell r="L681" t="str">
            <v>KHANYA MABASO</v>
          </cell>
          <cell r="M681" t="str">
            <v>KHANYA MABASO</v>
          </cell>
          <cell r="N681">
            <v>45675</v>
          </cell>
          <cell r="O681">
            <v>45902</v>
          </cell>
          <cell r="P681" t="str">
            <v>Not started</v>
          </cell>
          <cell r="Q681" t="str">
            <v>{}</v>
          </cell>
          <cell r="R681" t="str">
            <v>ZZ Metrics to Hide</v>
          </cell>
          <cell r="S681"/>
          <cell r="T681"/>
          <cell r="U681"/>
          <cell r="V681"/>
          <cell r="W681" t="str">
            <v>Consumer Data and privacy</v>
          </cell>
          <cell r="X681" t="str">
            <v>{"PGM":[]}</v>
          </cell>
          <cell r="Y681" t="str">
            <v>CONNECTED</v>
          </cell>
          <cell r="Z681" t="str">
            <v>Data Collection (PGM) (2024)</v>
          </cell>
          <cell r="AA681" t="str">
            <v>Consumer Data and privacy (Manual Capture)</v>
          </cell>
        </row>
        <row r="682">
          <cell r="A682" t="str">
            <v>M324BU_Anglo American Platinum Managed Operations</v>
          </cell>
          <cell r="B682" t="str">
            <v>M324</v>
          </cell>
          <cell r="C682" t="str">
            <v>BU_Anglo American Platinum Managed Operations</v>
          </cell>
          <cell r="D682">
            <v>2024</v>
          </cell>
          <cell r="E682" t="str">
            <v>Annual</v>
          </cell>
          <cell r="F682" t="str">
            <v>total number of identified thefts, of customer data.</v>
          </cell>
          <cell r="G682"/>
          <cell r="H682" t="str">
            <v>NUMBER</v>
          </cell>
          <cell r="I682" t="str">
            <v>Number</v>
          </cell>
          <cell r="J682" t="str">
            <v>BU</v>
          </cell>
          <cell r="K682" t="str">
            <v>Anglo American Platinum Managed Operations</v>
          </cell>
          <cell r="L682" t="str">
            <v>KHANYA MABASO</v>
          </cell>
          <cell r="M682" t="str">
            <v>KHANYA MABASO</v>
          </cell>
          <cell r="N682">
            <v>45675</v>
          </cell>
          <cell r="O682">
            <v>45902</v>
          </cell>
          <cell r="P682" t="str">
            <v>Not started</v>
          </cell>
          <cell r="Q682" t="str">
            <v>{}</v>
          </cell>
          <cell r="R682" t="str">
            <v>ZZ Metrics to Hide</v>
          </cell>
          <cell r="S682"/>
          <cell r="T682"/>
          <cell r="U682"/>
          <cell r="V682"/>
          <cell r="W682" t="str">
            <v>Consumer Data and privacy</v>
          </cell>
          <cell r="X682" t="str">
            <v>{"PGM":[]}</v>
          </cell>
          <cell r="Y682" t="str">
            <v>CONNECTED</v>
          </cell>
          <cell r="Z682" t="str">
            <v>Data Collection (PGM) (2024)</v>
          </cell>
          <cell r="AA682" t="str">
            <v>Consumer Data and privacy (Manual Capture)</v>
          </cell>
        </row>
        <row r="683">
          <cell r="A683" t="str">
            <v>M318BU_Anglo American Platinum Managed Operations</v>
          </cell>
          <cell r="B683" t="str">
            <v>M318</v>
          </cell>
          <cell r="C683" t="str">
            <v>BU_Anglo American Platinum Managed Operations</v>
          </cell>
          <cell r="D683">
            <v>2024</v>
          </cell>
          <cell r="E683" t="str">
            <v>Annual</v>
          </cell>
          <cell r="F683" t="str">
            <v>Description of products and services that present specific risks to individuals, communities, or the environment; an outline of the nature of these risks, and the measures taken to mitigate these.</v>
          </cell>
          <cell r="G683"/>
          <cell r="H683" t="str">
            <v>TEXT</v>
          </cell>
          <cell r="I683"/>
          <cell r="J683" t="str">
            <v>BU</v>
          </cell>
          <cell r="K683" t="str">
            <v>Anglo American Platinum Managed Operations</v>
          </cell>
          <cell r="L683" t="str">
            <v>LINDO KHUZWAYO</v>
          </cell>
          <cell r="M683" t="str">
            <v>LINDO KHUZWAYO</v>
          </cell>
          <cell r="N683">
            <v>45675</v>
          </cell>
          <cell r="O683">
            <v>45902</v>
          </cell>
          <cell r="P683" t="str">
            <v>Not started</v>
          </cell>
          <cell r="Q683" t="str">
            <v>{}</v>
          </cell>
          <cell r="R683" t="str">
            <v>ZZ Metrics to Hide</v>
          </cell>
          <cell r="S683"/>
          <cell r="T683"/>
          <cell r="U683"/>
          <cell r="V683"/>
          <cell r="W683" t="str">
            <v>High risk Products and services</v>
          </cell>
          <cell r="X683" t="str">
            <v>{"PGM":[]}</v>
          </cell>
          <cell r="Y683" t="str">
            <v>CONNECTED</v>
          </cell>
          <cell r="Z683" t="str">
            <v>Data Collection (PGM) (2024)</v>
          </cell>
          <cell r="AA683" t="str">
            <v>High risk Products and services (Manual Capture)</v>
          </cell>
        </row>
        <row r="684">
          <cell r="A684" t="str">
            <v>M321BU_Anglo American Platinum Managed Operations</v>
          </cell>
          <cell r="B684" t="str">
            <v>M321</v>
          </cell>
          <cell r="C684" t="str">
            <v>BU_Anglo American Platinum Managed Operations</v>
          </cell>
          <cell r="D684">
            <v>2024</v>
          </cell>
          <cell r="E684" t="str">
            <v>Annual</v>
          </cell>
          <cell r="F684" t="str">
            <v>Total research and development spend.</v>
          </cell>
          <cell r="G684"/>
          <cell r="H684" t="str">
            <v>CURRENCY</v>
          </cell>
          <cell r="I684" t="str">
            <v>Currency - southAfrican_rand - (ZAR)</v>
          </cell>
          <cell r="J684" t="str">
            <v>BU</v>
          </cell>
          <cell r="K684" t="str">
            <v>Anglo American Platinum Managed Operations</v>
          </cell>
          <cell r="L684" t="str">
            <v>ESGINTEGRATION</v>
          </cell>
          <cell r="M684"/>
          <cell r="N684"/>
          <cell r="O684"/>
          <cell r="P684" t="str">
            <v>Not started</v>
          </cell>
          <cell r="Q684" t="str">
            <v>{}</v>
          </cell>
          <cell r="R684" t="str">
            <v>ZZ Metrics to Hide</v>
          </cell>
          <cell r="S684"/>
          <cell r="T684"/>
          <cell r="U684"/>
          <cell r="V684"/>
          <cell r="W684" t="str">
            <v>Product Innovation</v>
          </cell>
          <cell r="X684" t="str">
            <v>{"PGM":[]}</v>
          </cell>
          <cell r="Y684" t="str">
            <v>CONNECTED</v>
          </cell>
          <cell r="Z684" t="str">
            <v>Data Collection (PGM) (2024)</v>
          </cell>
          <cell r="AA684" t="str">
            <v>Product Innovation (Manual Capture)</v>
          </cell>
        </row>
        <row r="685">
          <cell r="A685" t="str">
            <v>M319BU_Anglo American Platinum Managed Operations</v>
          </cell>
          <cell r="B685" t="str">
            <v>M319</v>
          </cell>
          <cell r="C685" t="str">
            <v>BU_Anglo American Platinum Managed Operations</v>
          </cell>
          <cell r="D685">
            <v>2024</v>
          </cell>
          <cell r="E685" t="str">
            <v>Annual</v>
          </cell>
          <cell r="F685" t="str">
            <v>Percentage of revenue from products and services designed to deliver specific social or environmental benefits or to address specific sustainability challenges;(for full description see JSE Sustainability Reporting Guidance metric S4.2c)</v>
          </cell>
          <cell r="G685"/>
          <cell r="H685" t="str">
            <v>TEXT</v>
          </cell>
          <cell r="I685"/>
          <cell r="J685" t="str">
            <v>BU</v>
          </cell>
          <cell r="K685" t="str">
            <v>Anglo American Platinum Managed Operations</v>
          </cell>
          <cell r="L685" t="str">
            <v>ESGINTEGRATION</v>
          </cell>
          <cell r="M685"/>
          <cell r="N685"/>
          <cell r="O685"/>
          <cell r="P685" t="str">
            <v>Not started</v>
          </cell>
          <cell r="Q685" t="str">
            <v>{}</v>
          </cell>
          <cell r="R685" t="str">
            <v>ZZ Metrics to Hide</v>
          </cell>
          <cell r="S685"/>
          <cell r="T685"/>
          <cell r="U685"/>
          <cell r="V685"/>
          <cell r="W685" t="str">
            <v>Product Innovation</v>
          </cell>
          <cell r="X685" t="str">
            <v>{"PGM":[]}</v>
          </cell>
          <cell r="Y685" t="str">
            <v>CONNECTED</v>
          </cell>
          <cell r="Z685" t="str">
            <v>Data Collection (PGM) (2024)</v>
          </cell>
          <cell r="AA685" t="str">
            <v>Product Innovation (Manual Capture)</v>
          </cell>
        </row>
        <row r="686">
          <cell r="A686" t="str">
            <v>M320BU_Anglo American Platinum Managed Operations</v>
          </cell>
          <cell r="B686" t="str">
            <v>M320</v>
          </cell>
          <cell r="C686" t="str">
            <v>BU_Anglo American Platinum Managed Operations</v>
          </cell>
          <cell r="D686">
            <v>2024</v>
          </cell>
          <cell r="E686" t="str">
            <v>Annual</v>
          </cell>
          <cell r="F686" t="str">
            <v>Total costs related to research and development aimed at enhancing social orenvironmental attributes of products and services.</v>
          </cell>
          <cell r="G686"/>
          <cell r="H686" t="str">
            <v>PERCENT</v>
          </cell>
          <cell r="I686" t="str">
            <v>Percentage - percentage - (Percentage)</v>
          </cell>
          <cell r="J686" t="str">
            <v>BU</v>
          </cell>
          <cell r="K686" t="str">
            <v>Anglo American Platinum Managed Operations</v>
          </cell>
          <cell r="L686" t="str">
            <v>ESGINTEGRATION</v>
          </cell>
          <cell r="M686"/>
          <cell r="N686"/>
          <cell r="O686"/>
          <cell r="P686" t="str">
            <v>Not started</v>
          </cell>
          <cell r="Q686" t="str">
            <v>{}</v>
          </cell>
          <cell r="R686" t="str">
            <v>ZZ Metrics to Hide</v>
          </cell>
          <cell r="S686"/>
          <cell r="T686"/>
          <cell r="U686"/>
          <cell r="V686"/>
          <cell r="W686" t="str">
            <v>Product Innovation</v>
          </cell>
          <cell r="X686" t="str">
            <v>{"PGM":[]}</v>
          </cell>
          <cell r="Y686" t="str">
            <v>CONNECTED</v>
          </cell>
          <cell r="Z686" t="str">
            <v>Data Collection (PGM) (2024)</v>
          </cell>
          <cell r="AA686" t="str">
            <v>Product Innovation (Manual Capture)</v>
          </cell>
        </row>
        <row r="687">
          <cell r="A687" t="str">
            <v>M670BU_Anglo American Platinum Managed Operations</v>
          </cell>
          <cell r="B687" t="str">
            <v>M670</v>
          </cell>
          <cell r="C687" t="str">
            <v>BU_Anglo American Platinum Managed Operations</v>
          </cell>
          <cell r="D687">
            <v>2024</v>
          </cell>
          <cell r="E687" t="str">
            <v>Annual</v>
          </cell>
          <cell r="F687" t="str">
            <v>Skills for the future: Describe the employee and external skills development programmes aimed at developing skills that increase the recipient's future mobility, career development, and/or income earning potential.</v>
          </cell>
          <cell r="G687"/>
          <cell r="H687" t="str">
            <v>TEXT</v>
          </cell>
          <cell r="I687"/>
          <cell r="J687" t="str">
            <v>BU</v>
          </cell>
          <cell r="K687" t="str">
            <v>Anglo American Platinum Managed Operations</v>
          </cell>
          <cell r="L687" t="str">
            <v>ESGINTEGRATION</v>
          </cell>
          <cell r="M687"/>
          <cell r="N687"/>
          <cell r="O687"/>
          <cell r="P687" t="str">
            <v>Not started</v>
          </cell>
          <cell r="Q687" t="str">
            <v>{}</v>
          </cell>
          <cell r="R687" t="str">
            <v>ZZ Metrics to Hide</v>
          </cell>
          <cell r="S687"/>
          <cell r="T687"/>
          <cell r="U687"/>
          <cell r="V687"/>
          <cell r="W687" t="str">
            <v>Skills for the future</v>
          </cell>
          <cell r="X687" t="str">
            <v>{"PGM":[]}</v>
          </cell>
          <cell r="Y687" t="str">
            <v>CONNECTED</v>
          </cell>
          <cell r="Z687" t="str">
            <v>Data Collection (PGM) (2024)</v>
          </cell>
          <cell r="AA687" t="str">
            <v>Skills for the future (Manual Capture)</v>
          </cell>
        </row>
        <row r="688">
          <cell r="A688" t="str">
            <v>M208BU_Anglo American Platinum Managed Operations</v>
          </cell>
          <cell r="B688" t="str">
            <v>M208</v>
          </cell>
          <cell r="C688" t="str">
            <v>BU_Anglo American Platinum Managed Operations</v>
          </cell>
          <cell r="D688">
            <v>2024</v>
          </cell>
          <cell r="E688" t="str">
            <v>Annual</v>
          </cell>
          <cell r="F688" t="str">
            <v>Of those who were eligible for a Team + review, % that were female: Progress against target</v>
          </cell>
          <cell r="G688"/>
          <cell r="H688" t="str">
            <v>PERCENT</v>
          </cell>
          <cell r="I688" t="str">
            <v>Percentage - percentage - (Percentage)</v>
          </cell>
          <cell r="J688" t="str">
            <v>BU</v>
          </cell>
          <cell r="K688" t="str">
            <v>Anglo American Platinum Managed Operations</v>
          </cell>
          <cell r="L688" t="str">
            <v>FERHANA ADAM</v>
          </cell>
          <cell r="M688" t="str">
            <v>HENK STEYN</v>
          </cell>
          <cell r="N688">
            <v>45675</v>
          </cell>
          <cell r="O688">
            <v>45902</v>
          </cell>
          <cell r="P688" t="str">
            <v>Not started</v>
          </cell>
          <cell r="Q688" t="str">
            <v>{}</v>
          </cell>
          <cell r="R688"/>
          <cell r="S688"/>
          <cell r="T688"/>
          <cell r="U688"/>
          <cell r="V688"/>
          <cell r="W688" t="str">
            <v>Z Metrics to Delete</v>
          </cell>
          <cell r="X688" t="str">
            <v>{"PGM":[]}</v>
          </cell>
          <cell r="Y688" t="str">
            <v>CONNECTED</v>
          </cell>
          <cell r="Z688" t="str">
            <v>Data Collection (PGM) (2024)</v>
          </cell>
          <cell r="AA688" t="str">
            <v>Diversity (Manual Capture)</v>
          </cell>
        </row>
        <row r="689">
          <cell r="A689" t="str">
            <v>M231BU_Anglo American Platinum Managed Operations</v>
          </cell>
          <cell r="B689" t="str">
            <v>M231</v>
          </cell>
          <cell r="C689" t="str">
            <v>BU_Anglo American Platinum Managed Operations</v>
          </cell>
          <cell r="D689">
            <v>2024</v>
          </cell>
          <cell r="E689" t="str">
            <v>Annual</v>
          </cell>
          <cell r="F689" t="str">
            <v>Involuntary Turnover: Compliance target (MClll 5-year targets) 2019-2023</v>
          </cell>
          <cell r="G689"/>
          <cell r="H689" t="str">
            <v>PERCENT</v>
          </cell>
          <cell r="I689" t="str">
            <v>Percentage - percentage - (Percentage)</v>
          </cell>
          <cell r="J689" t="str">
            <v>BU</v>
          </cell>
          <cell r="K689" t="str">
            <v>Anglo American Platinum Managed Operations</v>
          </cell>
          <cell r="L689" t="str">
            <v>FERHANA ADAM</v>
          </cell>
          <cell r="M689" t="str">
            <v>HENK STEYN</v>
          </cell>
          <cell r="N689">
            <v>45675</v>
          </cell>
          <cell r="O689">
            <v>45902</v>
          </cell>
          <cell r="P689" t="str">
            <v>Not started</v>
          </cell>
          <cell r="Q689" t="str">
            <v>{"gri":["2-7-e_2021"]}</v>
          </cell>
          <cell r="R689"/>
          <cell r="S689"/>
          <cell r="T689"/>
          <cell r="U689"/>
          <cell r="V689"/>
          <cell r="W689" t="str">
            <v>Z Metrics to Delete</v>
          </cell>
          <cell r="X689" t="str">
            <v>{"PGM":[]}</v>
          </cell>
          <cell r="Y689" t="str">
            <v>CONNECTED</v>
          </cell>
          <cell r="Z689" t="str">
            <v>Data Collection (PGM) (2024)</v>
          </cell>
          <cell r="AA689" t="str">
            <v>Diversity (Manual Capture)</v>
          </cell>
        </row>
        <row r="690">
          <cell r="A690" t="str">
            <v>M476BU_Anglo American Platinum Managed Operations</v>
          </cell>
          <cell r="B690" t="str">
            <v>M476</v>
          </cell>
          <cell r="C690" t="str">
            <v>BU_Anglo American Platinum Managed Operations</v>
          </cell>
          <cell r="D690">
            <v>2024</v>
          </cell>
          <cell r="E690" t="str">
            <v>Annual</v>
          </cell>
          <cell r="F690" t="str">
            <v>Percentage of governance body members who have received training or awareness-raising on the organisation's anti-corruption policies and procedures - South Africa</v>
          </cell>
          <cell r="G690"/>
          <cell r="H690" t="str">
            <v>PERCENT</v>
          </cell>
          <cell r="I690" t="str">
            <v>Percentage - percentage - (Percentage)</v>
          </cell>
          <cell r="J690" t="str">
            <v>BU</v>
          </cell>
          <cell r="K690" t="str">
            <v>Anglo American Platinum Managed Operations</v>
          </cell>
          <cell r="L690" t="str">
            <v>RIAAN VENTER</v>
          </cell>
          <cell r="M690"/>
          <cell r="N690"/>
          <cell r="O690"/>
          <cell r="P690" t="str">
            <v>Not started</v>
          </cell>
          <cell r="Q690" t="str">
            <v>{"gri":["205-2-a_2016.2"]}</v>
          </cell>
          <cell r="R690"/>
          <cell r="S690"/>
          <cell r="T690"/>
          <cell r="U690"/>
          <cell r="V690"/>
          <cell r="W690" t="str">
            <v>Z Metrics to Delete</v>
          </cell>
          <cell r="X690" t="str">
            <v>{"PGM":[]}</v>
          </cell>
          <cell r="Y690" t="str">
            <v>CONNECTED</v>
          </cell>
          <cell r="Z690" t="str">
            <v>Data Collection (PGM) (2024)</v>
          </cell>
          <cell r="AA690" t="str">
            <v>Anti­-corruption</v>
          </cell>
        </row>
        <row r="691">
          <cell r="A691" t="str">
            <v>M445BU_Anglo American Platinum Managed Operations</v>
          </cell>
          <cell r="B691" t="str">
            <v>M445</v>
          </cell>
          <cell r="C691" t="str">
            <v>BU_Anglo American Platinum Managed Operations</v>
          </cell>
          <cell r="D691">
            <v>2024</v>
          </cell>
          <cell r="E691" t="str">
            <v>Annual</v>
          </cell>
          <cell r="F691" t="str">
            <v>Legal and regulatory (including bribery, corruption, fraud, and criminal</v>
          </cell>
          <cell r="G691"/>
          <cell r="H691" t="str">
            <v>PERCENT</v>
          </cell>
          <cell r="I691" t="str">
            <v>Percentage - percentage - (Percentage)</v>
          </cell>
          <cell r="J691" t="str">
            <v>BU</v>
          </cell>
          <cell r="K691" t="str">
            <v>Anglo American Platinum Managed Operations</v>
          </cell>
          <cell r="L691" t="str">
            <v>ADELIA THAVER</v>
          </cell>
          <cell r="M691" t="str">
            <v>ADELIA THAVER</v>
          </cell>
          <cell r="N691">
            <v>45675</v>
          </cell>
          <cell r="O691">
            <v>45902</v>
          </cell>
          <cell r="P691" t="str">
            <v>Not started</v>
          </cell>
          <cell r="Q691" t="str">
            <v>{}</v>
          </cell>
          <cell r="R691"/>
          <cell r="S691"/>
          <cell r="T691"/>
          <cell r="U691"/>
          <cell r="V691"/>
          <cell r="W691" t="str">
            <v>Z Metrics to Delete</v>
          </cell>
          <cell r="X691" t="str">
            <v>{"PGM":[]}</v>
          </cell>
          <cell r="Y691" t="str">
            <v>CONNECTED</v>
          </cell>
          <cell r="Z691" t="str">
            <v>Data Collection (PGM) (2024)</v>
          </cell>
          <cell r="AA691" t="str">
            <v>Business Integrity (Manual Capture)</v>
          </cell>
        </row>
        <row r="692">
          <cell r="A692" t="str">
            <v>M215BU_Anglo American Platinum Managed Operations</v>
          </cell>
          <cell r="B692" t="str">
            <v>M215</v>
          </cell>
          <cell r="C692" t="str">
            <v>BU_Anglo American Platinum Managed Operations</v>
          </cell>
          <cell r="D692">
            <v>2024</v>
          </cell>
          <cell r="E692" t="str">
            <v>Annual</v>
          </cell>
          <cell r="F692" t="str">
            <v>% of employees who were eligible for Team+ approach (B7 &amp; above)</v>
          </cell>
          <cell r="G692"/>
          <cell r="H692" t="str">
            <v>PERCENT</v>
          </cell>
          <cell r="I692" t="str">
            <v>Percentage - percentage - (Percentage)</v>
          </cell>
          <cell r="J692" t="str">
            <v>BU</v>
          </cell>
          <cell r="K692" t="str">
            <v>Anglo American Platinum Managed Operations</v>
          </cell>
          <cell r="L692" t="str">
            <v>FERHANA ADAM</v>
          </cell>
          <cell r="M692" t="str">
            <v>HENK STEYN</v>
          </cell>
          <cell r="N692">
            <v>45675</v>
          </cell>
          <cell r="O692">
            <v>45902</v>
          </cell>
          <cell r="P692" t="str">
            <v>Not started</v>
          </cell>
          <cell r="Q692" t="str">
            <v>{}</v>
          </cell>
          <cell r="R692"/>
          <cell r="S692"/>
          <cell r="T692"/>
          <cell r="U692"/>
          <cell r="V692"/>
          <cell r="W692" t="str">
            <v>Z Metrics to Delete</v>
          </cell>
          <cell r="X692" t="str">
            <v>{"PGM":[]}</v>
          </cell>
          <cell r="Y692" t="str">
            <v>CONNECTED</v>
          </cell>
          <cell r="Z692" t="str">
            <v>Data Collection (PGM) (2024)</v>
          </cell>
          <cell r="AA692" t="str">
            <v>Diversity (Manual Capture)</v>
          </cell>
        </row>
        <row r="693">
          <cell r="A693" t="str">
            <v>M236BU_Anglo American Platinum Managed Operations</v>
          </cell>
          <cell r="B693" t="str">
            <v>M236</v>
          </cell>
          <cell r="C693" t="str">
            <v>BU_Anglo American Platinum Managed Operations</v>
          </cell>
          <cell r="D693">
            <v>2024</v>
          </cell>
          <cell r="E693" t="str">
            <v>Annual</v>
          </cell>
          <cell r="F693" t="str">
            <v>Voluntary Turnover(%)</v>
          </cell>
          <cell r="G693"/>
          <cell r="H693" t="str">
            <v>PERCENT</v>
          </cell>
          <cell r="I693" t="str">
            <v>Percentage - percentage - (Percentage)</v>
          </cell>
          <cell r="J693" t="str">
            <v>BU</v>
          </cell>
          <cell r="K693" t="str">
            <v>Anglo American Platinum Managed Operations</v>
          </cell>
          <cell r="L693" t="str">
            <v>FERHANA ADAM</v>
          </cell>
          <cell r="M693" t="str">
            <v>HENK STEYN</v>
          </cell>
          <cell r="N693">
            <v>45675</v>
          </cell>
          <cell r="O693">
            <v>45902</v>
          </cell>
          <cell r="P693" t="str">
            <v>Not started</v>
          </cell>
          <cell r="Q693" t="str">
            <v>{"gri":["2-7-e_2021"]}</v>
          </cell>
          <cell r="R693"/>
          <cell r="S693"/>
          <cell r="T693"/>
          <cell r="U693"/>
          <cell r="V693"/>
          <cell r="W693" t="str">
            <v>Z Metrics to Delete</v>
          </cell>
          <cell r="X693" t="str">
            <v>{"PGM":[]}</v>
          </cell>
          <cell r="Y693" t="str">
            <v>CONNECTED</v>
          </cell>
          <cell r="Z693" t="str">
            <v>Data Collection (PGM) (2024)</v>
          </cell>
          <cell r="AA693" t="str">
            <v>Diversity (Manual Capture)</v>
          </cell>
        </row>
        <row r="694">
          <cell r="A694" t="str">
            <v>M638BU_Anglo American Platinum Managed Operations</v>
          </cell>
          <cell r="B694" t="str">
            <v>M638</v>
          </cell>
          <cell r="C694" t="str">
            <v>BU_Anglo American Platinum Managed Operations</v>
          </cell>
          <cell r="D694">
            <v>2024</v>
          </cell>
          <cell r="E694" t="str">
            <v>Annual</v>
          </cell>
          <cell r="F694" t="str">
            <v>Description of the specific skills, competencies, and experience on the Board to address the organisation’s significant sustainability-related impacts, risks, and opportunities.</v>
          </cell>
          <cell r="G694"/>
          <cell r="H694" t="str">
            <v>TEXT</v>
          </cell>
          <cell r="I694"/>
          <cell r="J694" t="str">
            <v>BU</v>
          </cell>
          <cell r="K694" t="str">
            <v>Anglo American Platinum Managed Operations</v>
          </cell>
          <cell r="L694" t="str">
            <v>JULIA SWANEPOEL</v>
          </cell>
          <cell r="M694" t="str">
            <v>JULIA SWANEPOEL</v>
          </cell>
          <cell r="N694">
            <v>45675</v>
          </cell>
          <cell r="O694">
            <v>45902</v>
          </cell>
          <cell r="P694" t="str">
            <v>Not started</v>
          </cell>
          <cell r="Q694" t="str">
            <v>{"gri":["2-9-c-vii_2021"]}</v>
          </cell>
          <cell r="R694"/>
          <cell r="S694"/>
          <cell r="T694"/>
          <cell r="U694"/>
          <cell r="V694"/>
          <cell r="W694" t="str">
            <v>Z Metrics to Delete</v>
          </cell>
          <cell r="X694" t="str">
            <v>{"PGM":[]}</v>
          </cell>
          <cell r="Y694" t="str">
            <v>CONNECTED</v>
          </cell>
          <cell r="Z694" t="str">
            <v>Data Collection (PGM) (2024)</v>
          </cell>
          <cell r="AA694" t="str">
            <v>Board Composition (Manual Capture)</v>
          </cell>
        </row>
        <row r="695">
          <cell r="A695" t="str">
            <v>M747BU_Anglo American Platinum Managed Operations</v>
          </cell>
          <cell r="B695" t="str">
            <v>M747</v>
          </cell>
          <cell r="C695" t="str">
            <v>BU_Anglo American Platinum Managed Operations</v>
          </cell>
          <cell r="D695">
            <v>2024</v>
          </cell>
          <cell r="E695" t="str">
            <v>Annual</v>
          </cell>
          <cell r="F695" t="str">
            <v>People with disabilities (% of FTE’s)</v>
          </cell>
          <cell r="G695"/>
          <cell r="H695" t="str">
            <v>PERCENT</v>
          </cell>
          <cell r="I695" t="str">
            <v>Percentage - percentage - (Percentage)</v>
          </cell>
          <cell r="J695" t="str">
            <v>BU</v>
          </cell>
          <cell r="K695" t="str">
            <v>Anglo American Platinum Managed Operations</v>
          </cell>
          <cell r="L695" t="str">
            <v>FERHANA ADAM</v>
          </cell>
          <cell r="M695" t="str">
            <v>HENK STEYN</v>
          </cell>
          <cell r="N695">
            <v>45694</v>
          </cell>
          <cell r="O695">
            <v>45696</v>
          </cell>
          <cell r="P695" t="str">
            <v>Not started</v>
          </cell>
          <cell r="Q695" t="str">
            <v>{}</v>
          </cell>
          <cell r="R695"/>
          <cell r="S695"/>
          <cell r="T695"/>
          <cell r="U695"/>
          <cell r="V695"/>
          <cell r="W695" t="str">
            <v>Z Metrics to Delete</v>
          </cell>
          <cell r="X695" t="str">
            <v>{"PGM":["Manual"]}</v>
          </cell>
          <cell r="Y695" t="str">
            <v>CONNECTED</v>
          </cell>
          <cell r="Z695" t="str">
            <v>Data Collection (PGM) (2024)</v>
          </cell>
          <cell r="AA695" t="str">
            <v>Employment and wealth creation (Manual Capture)</v>
          </cell>
        </row>
        <row r="696">
          <cell r="A696" t="str">
            <v>M222BU_Anglo American Platinum Managed Operations</v>
          </cell>
          <cell r="B696" t="str">
            <v>M222</v>
          </cell>
          <cell r="C696" t="str">
            <v>BU_Anglo American Platinum Managed Operations</v>
          </cell>
          <cell r="D696">
            <v>2024</v>
          </cell>
          <cell r="E696" t="str">
            <v>Annual</v>
          </cell>
          <cell r="F696" t="str">
            <v>Amount spent in Rm on training: Compliance target (MCIII 5-year targets) 2019-2023</v>
          </cell>
          <cell r="G696"/>
          <cell r="H696" t="str">
            <v>PERCENT</v>
          </cell>
          <cell r="I696" t="str">
            <v>Percentage - percentage - (Percentage)</v>
          </cell>
          <cell r="J696" t="str">
            <v>BU</v>
          </cell>
          <cell r="K696" t="str">
            <v>Anglo American Platinum Managed Operations</v>
          </cell>
          <cell r="L696" t="str">
            <v>FERHANA ADAM</v>
          </cell>
          <cell r="M696" t="str">
            <v>HENK STEYN</v>
          </cell>
          <cell r="N696">
            <v>45675</v>
          </cell>
          <cell r="O696">
            <v>45902</v>
          </cell>
          <cell r="P696" t="str">
            <v>Not started</v>
          </cell>
          <cell r="Q696" t="str">
            <v>{"gri":["404-2_2016.2"]}</v>
          </cell>
          <cell r="R696"/>
          <cell r="S696"/>
          <cell r="T696"/>
          <cell r="U696"/>
          <cell r="V696"/>
          <cell r="W696" t="str">
            <v>Z Metrics to Delete</v>
          </cell>
          <cell r="X696" t="str">
            <v>{"PGM":[]}</v>
          </cell>
          <cell r="Y696" t="str">
            <v>CONNECTED</v>
          </cell>
          <cell r="Z696" t="str">
            <v>Data Collection (PGM) (2024)</v>
          </cell>
          <cell r="AA696" t="str">
            <v>Diversity (Manual Capture)</v>
          </cell>
        </row>
        <row r="697">
          <cell r="A697" t="str">
            <v>M258BU_Anglo American Platinum Managed Operations</v>
          </cell>
          <cell r="B697" t="str">
            <v>M258</v>
          </cell>
          <cell r="C697" t="str">
            <v>BU_Anglo American Platinum Managed Operations</v>
          </cell>
          <cell r="D697">
            <v>2024</v>
          </cell>
          <cell r="E697" t="str">
            <v>Annual</v>
          </cell>
          <cell r="F697" t="str">
            <v>Employees between 30-50 years of age: Compliance target (MCIII 5-year targets) 2019-2023</v>
          </cell>
          <cell r="G697"/>
          <cell r="H697" t="str">
            <v>PERCENT</v>
          </cell>
          <cell r="I697" t="str">
            <v>Percentage - percentage - (Percentage)</v>
          </cell>
          <cell r="J697" t="str">
            <v>BU</v>
          </cell>
          <cell r="K697" t="str">
            <v>Anglo American Platinum Managed Operations</v>
          </cell>
          <cell r="L697" t="str">
            <v>FERHANA ADAM</v>
          </cell>
          <cell r="M697" t="str">
            <v>HENK STEYN</v>
          </cell>
          <cell r="N697">
            <v>45675</v>
          </cell>
          <cell r="O697">
            <v>45902</v>
          </cell>
          <cell r="P697" t="str">
            <v>Not started</v>
          </cell>
          <cell r="Q697" t="str">
            <v>{"gri":["2-7-a_2021"]}</v>
          </cell>
          <cell r="R697"/>
          <cell r="S697"/>
          <cell r="T697"/>
          <cell r="U697"/>
          <cell r="V697"/>
          <cell r="W697" t="str">
            <v>Z Metrics to Delete</v>
          </cell>
          <cell r="X697" t="str">
            <v>{"PGM":[]}</v>
          </cell>
          <cell r="Y697" t="str">
            <v>CONNECTED</v>
          </cell>
          <cell r="Z697" t="str">
            <v>Data Collection (PGM) (2024)</v>
          </cell>
          <cell r="AA697" t="str">
            <v>Diversity (Manual Capture)</v>
          </cell>
        </row>
        <row r="698">
          <cell r="A698" t="str">
            <v>M211BU_Anglo American Platinum Managed Operations</v>
          </cell>
          <cell r="B698" t="str">
            <v>M211</v>
          </cell>
          <cell r="C698" t="str">
            <v>BU_Anglo American Platinum Managed Operations</v>
          </cell>
          <cell r="D698">
            <v>2024</v>
          </cell>
          <cell r="E698" t="str">
            <v>Annual</v>
          </cell>
          <cell r="F698" t="str">
            <v>Of those who were eligible for a Team + review, % that were male: Progress against target</v>
          </cell>
          <cell r="G698"/>
          <cell r="H698" t="str">
            <v>PERCENT</v>
          </cell>
          <cell r="I698" t="str">
            <v>Percentage - percentage - (Percentage)</v>
          </cell>
          <cell r="J698" t="str">
            <v>BU</v>
          </cell>
          <cell r="K698" t="str">
            <v>Anglo American Platinum Managed Operations</v>
          </cell>
          <cell r="L698" t="str">
            <v>FERHANA ADAM</v>
          </cell>
          <cell r="M698" t="str">
            <v>HENK STEYN</v>
          </cell>
          <cell r="N698">
            <v>45675</v>
          </cell>
          <cell r="O698">
            <v>45902</v>
          </cell>
          <cell r="P698" t="str">
            <v>Not started</v>
          </cell>
          <cell r="Q698" t="str">
            <v>{}</v>
          </cell>
          <cell r="R698"/>
          <cell r="S698"/>
          <cell r="T698"/>
          <cell r="U698"/>
          <cell r="V698"/>
          <cell r="W698" t="str">
            <v>Z Metrics to Delete</v>
          </cell>
          <cell r="X698" t="str">
            <v>{"PGM":[]}</v>
          </cell>
          <cell r="Y698" t="str">
            <v>CONNECTED</v>
          </cell>
          <cell r="Z698" t="str">
            <v>Data Collection (PGM) (2024)</v>
          </cell>
          <cell r="AA698" t="str">
            <v>Diversity (Manual Capture)</v>
          </cell>
        </row>
        <row r="699">
          <cell r="A699" t="str">
            <v>M243BU_Anglo American Platinum Managed Operations</v>
          </cell>
          <cell r="B699" t="str">
            <v>M243</v>
          </cell>
          <cell r="C699" t="str">
            <v>BU_Anglo American Platinum Managed Operations</v>
          </cell>
          <cell r="D699">
            <v>2024</v>
          </cell>
          <cell r="E699" t="str">
            <v>Annual</v>
          </cell>
          <cell r="F699" t="str">
            <v>Historically disadvantaged South Africans in management(% of South African management): Compliance target (MClll 5-year targets) 2019-2023</v>
          </cell>
          <cell r="G699"/>
          <cell r="H699" t="str">
            <v>PERCENT</v>
          </cell>
          <cell r="I699" t="str">
            <v>Percentage - percentage - (Percentage)</v>
          </cell>
          <cell r="J699" t="str">
            <v>BU</v>
          </cell>
          <cell r="K699" t="str">
            <v>Anglo American Platinum Managed Operations</v>
          </cell>
          <cell r="L699" t="str">
            <v>FERHANA ADAM</v>
          </cell>
          <cell r="M699" t="str">
            <v>HENK STEYN</v>
          </cell>
          <cell r="N699">
            <v>45675</v>
          </cell>
          <cell r="O699">
            <v>45902</v>
          </cell>
          <cell r="P699" t="str">
            <v>Not started</v>
          </cell>
          <cell r="Q699" t="str">
            <v>{"gri":["2-7-a_2021"]}</v>
          </cell>
          <cell r="R699"/>
          <cell r="S699"/>
          <cell r="T699"/>
          <cell r="U699"/>
          <cell r="V699"/>
          <cell r="W699" t="str">
            <v>Z Metrics to Delete</v>
          </cell>
          <cell r="X699" t="str">
            <v>{"PGM":[]}</v>
          </cell>
          <cell r="Y699" t="str">
            <v>CONNECTED</v>
          </cell>
          <cell r="Z699" t="str">
            <v>Data Collection (PGM) (2024)</v>
          </cell>
          <cell r="AA699" t="str">
            <v>Diversity (Manual Capture)</v>
          </cell>
        </row>
        <row r="700">
          <cell r="A700" t="str">
            <v>M210BU_Anglo American Platinum Managed Operations</v>
          </cell>
          <cell r="B700" t="str">
            <v>M210</v>
          </cell>
          <cell r="C700" t="str">
            <v>BU_Anglo American Platinum Managed Operations</v>
          </cell>
          <cell r="D700">
            <v>2024</v>
          </cell>
          <cell r="E700" t="str">
            <v>Annual</v>
          </cell>
          <cell r="F700" t="str">
            <v>Of those who were eligible for a Team + review, % that were male: Compliance target (MClll 5-year targets) 2019-2023</v>
          </cell>
          <cell r="G700"/>
          <cell r="H700" t="str">
            <v>PERCENT</v>
          </cell>
          <cell r="I700" t="str">
            <v>Percentage - percentage - (Percentage)</v>
          </cell>
          <cell r="J700" t="str">
            <v>BU</v>
          </cell>
          <cell r="K700" t="str">
            <v>Anglo American Platinum Managed Operations</v>
          </cell>
          <cell r="L700" t="str">
            <v>FERHANA ADAM</v>
          </cell>
          <cell r="M700" t="str">
            <v>HENK STEYN</v>
          </cell>
          <cell r="N700">
            <v>45675</v>
          </cell>
          <cell r="O700">
            <v>45902</v>
          </cell>
          <cell r="P700" t="str">
            <v>Not started</v>
          </cell>
          <cell r="Q700" t="str">
            <v>{}</v>
          </cell>
          <cell r="R700"/>
          <cell r="S700"/>
          <cell r="T700"/>
          <cell r="U700"/>
          <cell r="V700"/>
          <cell r="W700" t="str">
            <v>Z Metrics to Delete</v>
          </cell>
          <cell r="X700" t="str">
            <v>{"PGM":[]}</v>
          </cell>
          <cell r="Y700" t="str">
            <v>CONNECTED</v>
          </cell>
          <cell r="Z700" t="str">
            <v>Data Collection (PGM) (2024)</v>
          </cell>
          <cell r="AA700" t="str">
            <v>Diversity (Manual Capture)</v>
          </cell>
        </row>
        <row r="701">
          <cell r="A701" t="str">
            <v>M628BU_Anglo American Platinum Managed Operations</v>
          </cell>
          <cell r="B701" t="str">
            <v>M628</v>
          </cell>
          <cell r="C701" t="str">
            <v>BU_Anglo American Platinum Managed Operations</v>
          </cell>
          <cell r="D701">
            <v>2024</v>
          </cell>
          <cell r="E701" t="str">
            <v>Annual</v>
          </cell>
          <cell r="F701" t="str">
            <v>Onsite:Offsite Ratio</v>
          </cell>
          <cell r="G701"/>
          <cell r="H701" t="str">
            <v>PERCENT</v>
          </cell>
          <cell r="I701" t="str">
            <v>Percentage - percentage - (Percentage)</v>
          </cell>
          <cell r="J701" t="str">
            <v>BU</v>
          </cell>
          <cell r="K701" t="str">
            <v>Anglo American Platinum Managed Operations</v>
          </cell>
          <cell r="L701" t="str">
            <v>JULIA SWANEPOEL</v>
          </cell>
          <cell r="M701" t="str">
            <v>JULIA SWANEPOEL</v>
          </cell>
          <cell r="N701">
            <v>45675</v>
          </cell>
          <cell r="O701">
            <v>45902</v>
          </cell>
          <cell r="P701" t="str">
            <v>Not started</v>
          </cell>
          <cell r="Q701" t="str">
            <v>{}</v>
          </cell>
          <cell r="R701"/>
          <cell r="S701"/>
          <cell r="T701"/>
          <cell r="U701"/>
          <cell r="V701"/>
          <cell r="W701" t="str">
            <v>Z Metrics to Delete</v>
          </cell>
          <cell r="X701" t="str">
            <v>{"PGM":[]}</v>
          </cell>
          <cell r="Y701" t="str">
            <v>CONNECTED</v>
          </cell>
          <cell r="Z701" t="str">
            <v>Data Collection (PGM) (2024)</v>
          </cell>
          <cell r="AA701" t="str">
            <v>Governance disclosure metrics / Labour standards (Manual Capture)</v>
          </cell>
        </row>
        <row r="702">
          <cell r="A702" t="str">
            <v>M175BU_Anglo American Platinum Managed Operations</v>
          </cell>
          <cell r="B702" t="str">
            <v>M175</v>
          </cell>
          <cell r="C702" t="str">
            <v>BU_Anglo American Platinum Managed Operations</v>
          </cell>
          <cell r="D702">
            <v>2024</v>
          </cell>
          <cell r="E702" t="str">
            <v>Annual</v>
          </cell>
          <cell r="F702" t="str">
            <v>Percentage of the implementation points achieved in CY</v>
          </cell>
          <cell r="G702"/>
          <cell r="H702" t="str">
            <v>PERCENT</v>
          </cell>
          <cell r="I702" t="str">
            <v>Percentage - percentage - (Percentage)</v>
          </cell>
          <cell r="J702" t="str">
            <v>BU</v>
          </cell>
          <cell r="K702" t="str">
            <v>Anglo American Platinum Managed Operations</v>
          </cell>
          <cell r="L702" t="str">
            <v>KHULANI MTHEMBU</v>
          </cell>
          <cell r="M702" t="str">
            <v>KHULANI MTHEMBU</v>
          </cell>
          <cell r="N702">
            <v>45675</v>
          </cell>
          <cell r="O702">
            <v>45902</v>
          </cell>
          <cell r="P702" t="str">
            <v>Not started</v>
          </cell>
          <cell r="Q702" t="str">
            <v>{"gri":["413-1_2016.2"]}</v>
          </cell>
          <cell r="R702"/>
          <cell r="S702"/>
          <cell r="T702"/>
          <cell r="U702"/>
          <cell r="V702"/>
          <cell r="W702" t="str">
            <v>Z Metrics to Delete</v>
          </cell>
          <cell r="X702" t="str">
            <v>{"PGM":[]}</v>
          </cell>
          <cell r="Y702" t="str">
            <v>CONNECTED</v>
          </cell>
          <cell r="Z702" t="str">
            <v>Data Collection (PGM) (2024)</v>
          </cell>
          <cell r="AA702" t="str">
            <v>Social Performance (Manual Capture)</v>
          </cell>
        </row>
        <row r="703">
          <cell r="A703" t="str">
            <v>M174BU_Anglo American Platinum Managed Operations</v>
          </cell>
          <cell r="B703" t="str">
            <v>M174</v>
          </cell>
          <cell r="C703" t="str">
            <v>BU_Anglo American Platinum Managed Operations</v>
          </cell>
          <cell r="D703">
            <v>2024</v>
          </cell>
          <cell r="E703" t="str">
            <v>Annual</v>
          </cell>
          <cell r="F703" t="str">
            <v>Percentage of the implementation points achieved in PY</v>
          </cell>
          <cell r="G703"/>
          <cell r="H703" t="str">
            <v>PERCENT</v>
          </cell>
          <cell r="I703" t="str">
            <v>Percentage - percentage - (Percentage)</v>
          </cell>
          <cell r="J703" t="str">
            <v>BU</v>
          </cell>
          <cell r="K703" t="str">
            <v>Anglo American Platinum Managed Operations</v>
          </cell>
          <cell r="L703" t="str">
            <v>KHULANI MTHEMBU</v>
          </cell>
          <cell r="M703" t="str">
            <v>KHULANI MTHEMBU</v>
          </cell>
          <cell r="N703">
            <v>45675</v>
          </cell>
          <cell r="O703">
            <v>45902</v>
          </cell>
          <cell r="P703" t="str">
            <v>Not started</v>
          </cell>
          <cell r="Q703" t="str">
            <v>{"gri":["413-1_2016.2"]}</v>
          </cell>
          <cell r="R703"/>
          <cell r="S703"/>
          <cell r="T703"/>
          <cell r="U703"/>
          <cell r="V703"/>
          <cell r="W703" t="str">
            <v>Z Metrics to Delete</v>
          </cell>
          <cell r="X703" t="str">
            <v>{"PGM":[]}</v>
          </cell>
          <cell r="Y703" t="str">
            <v>CONNECTED</v>
          </cell>
          <cell r="Z703" t="str">
            <v>Data Collection (PGM) (2024)</v>
          </cell>
          <cell r="AA703" t="str">
            <v>Social Performance (Manual Capture)</v>
          </cell>
        </row>
        <row r="704">
          <cell r="A704" t="str">
            <v>M287BU_Anglo American Platinum Managed Operations</v>
          </cell>
          <cell r="B704" t="str">
            <v>M287</v>
          </cell>
          <cell r="C704" t="str">
            <v>BU_Anglo American Platinum Managed Operations</v>
          </cell>
          <cell r="D704">
            <v>2024</v>
          </cell>
          <cell r="E704" t="str">
            <v>Annual</v>
          </cell>
          <cell r="F704" t="str">
            <v>Involuntary Turnover : Dismissals(%)</v>
          </cell>
          <cell r="G704"/>
          <cell r="H704" t="str">
            <v>PERCENT</v>
          </cell>
          <cell r="I704" t="str">
            <v>Percentage - percentage - (Percentage)</v>
          </cell>
          <cell r="J704" t="str">
            <v>BU</v>
          </cell>
          <cell r="K704" t="str">
            <v>Anglo American Platinum Managed Operations</v>
          </cell>
          <cell r="L704" t="str">
            <v>FERHANA ADAM</v>
          </cell>
          <cell r="M704" t="str">
            <v>HENK STEYN</v>
          </cell>
          <cell r="N704">
            <v>45675</v>
          </cell>
          <cell r="O704">
            <v>45902</v>
          </cell>
          <cell r="P704" t="str">
            <v>Not started</v>
          </cell>
          <cell r="Q704" t="str">
            <v>{"gri":["2-7-e_2021"]}</v>
          </cell>
          <cell r="R704"/>
          <cell r="S704"/>
          <cell r="T704"/>
          <cell r="U704"/>
          <cell r="V704"/>
          <cell r="W704" t="str">
            <v>Z Metrics to Delete</v>
          </cell>
          <cell r="X704" t="str">
            <v>{"PGM":[]}</v>
          </cell>
          <cell r="Y704" t="str">
            <v>CONNECTED</v>
          </cell>
          <cell r="Z704" t="str">
            <v>Data Collection (PGM) (2024)</v>
          </cell>
          <cell r="AA704" t="str">
            <v>Turnover (Manual Capture)</v>
          </cell>
        </row>
        <row r="705">
          <cell r="A705" t="str">
            <v>M232BU_Anglo American Platinum Managed Operations</v>
          </cell>
          <cell r="B705" t="str">
            <v>M232</v>
          </cell>
          <cell r="C705" t="str">
            <v>BU_Anglo American Platinum Managed Operations</v>
          </cell>
          <cell r="D705">
            <v>2024</v>
          </cell>
          <cell r="E705" t="str">
            <v>Annual</v>
          </cell>
          <cell r="F705" t="str">
            <v>Involuntary Turnover: Progress against target</v>
          </cell>
          <cell r="G705"/>
          <cell r="H705" t="str">
            <v>PERCENT</v>
          </cell>
          <cell r="I705" t="str">
            <v>Percentage - percentage - (Percentage)</v>
          </cell>
          <cell r="J705" t="str">
            <v>BU</v>
          </cell>
          <cell r="K705" t="str">
            <v>Anglo American Platinum Managed Operations</v>
          </cell>
          <cell r="L705" t="str">
            <v>FERHANA ADAM</v>
          </cell>
          <cell r="M705" t="str">
            <v>HENK STEYN</v>
          </cell>
          <cell r="N705">
            <v>45675</v>
          </cell>
          <cell r="O705">
            <v>45902</v>
          </cell>
          <cell r="P705" t="str">
            <v>Not started</v>
          </cell>
          <cell r="Q705" t="str">
            <v>{"gri":["2-7-e_2021"]}</v>
          </cell>
          <cell r="R705"/>
          <cell r="S705"/>
          <cell r="T705"/>
          <cell r="U705"/>
          <cell r="V705"/>
          <cell r="W705" t="str">
            <v>Z Metrics to Delete</v>
          </cell>
          <cell r="X705" t="str">
            <v>{"PGM":[]}</v>
          </cell>
          <cell r="Y705" t="str">
            <v>CONNECTED</v>
          </cell>
          <cell r="Z705" t="str">
            <v>Data Collection (PGM) (2024)</v>
          </cell>
          <cell r="AA705" t="str">
            <v>Diversity (Manual Capture)</v>
          </cell>
        </row>
        <row r="706">
          <cell r="A706" t="str">
            <v>M618BU_Anglo American Platinum Managed Operations</v>
          </cell>
          <cell r="B706" t="str">
            <v>M618</v>
          </cell>
          <cell r="C706" t="str">
            <v>BU_Anglo American Platinum Managed Operations</v>
          </cell>
          <cell r="D706">
            <v>2024</v>
          </cell>
          <cell r="E706" t="str">
            <v>Annual</v>
          </cell>
          <cell r="F706" t="str">
            <v>Labour turnover % (including voluntary seperation packages): Limpopo</v>
          </cell>
          <cell r="G706"/>
          <cell r="H706" t="str">
            <v>PERCENT</v>
          </cell>
          <cell r="I706" t="str">
            <v>Percentage - percentage - (Percentage)</v>
          </cell>
          <cell r="J706" t="str">
            <v>BU</v>
          </cell>
          <cell r="K706" t="str">
            <v>Anglo American Platinum Managed Operations</v>
          </cell>
          <cell r="L706" t="str">
            <v>FERHANA ADAM</v>
          </cell>
          <cell r="M706"/>
          <cell r="N706"/>
          <cell r="O706"/>
          <cell r="P706" t="str">
            <v>Not started</v>
          </cell>
          <cell r="Q706" t="str">
            <v>{"gri":["401-1-b_2016.2"]}</v>
          </cell>
          <cell r="R706"/>
          <cell r="S706"/>
          <cell r="T706"/>
          <cell r="U706"/>
          <cell r="V706"/>
          <cell r="W706" t="str">
            <v>Z Metrics to Delete</v>
          </cell>
          <cell r="X706" t="str">
            <v>{"PGM":[]}</v>
          </cell>
          <cell r="Y706" t="str">
            <v>CONNECTED</v>
          </cell>
          <cell r="Z706" t="str">
            <v>Data Collection (PGM) (2024)</v>
          </cell>
          <cell r="AA706" t="str">
            <v>Governance disclosure metrics / Labour standards (Manual Capture)</v>
          </cell>
        </row>
        <row r="707">
          <cell r="A707" t="str">
            <v>M214BU_Anglo American Platinum Managed Operations</v>
          </cell>
          <cell r="B707" t="str">
            <v>M214</v>
          </cell>
          <cell r="C707" t="str">
            <v>BU_Anglo American Platinum Managed Operations</v>
          </cell>
          <cell r="D707">
            <v>2024</v>
          </cell>
          <cell r="E707" t="str">
            <v>Annual</v>
          </cell>
          <cell r="F707" t="str">
            <v>% of employees who were eligible for Team+ approach (B7 &amp; above): Progress against target</v>
          </cell>
          <cell r="G707"/>
          <cell r="H707" t="str">
            <v>PERCENT</v>
          </cell>
          <cell r="I707" t="str">
            <v>Percentage - percentage - (Percentage)</v>
          </cell>
          <cell r="J707" t="str">
            <v>BU</v>
          </cell>
          <cell r="K707" t="str">
            <v>Anglo American Platinum Managed Operations</v>
          </cell>
          <cell r="L707" t="str">
            <v>FERHANA ADAM</v>
          </cell>
          <cell r="M707" t="str">
            <v>HENK STEYN</v>
          </cell>
          <cell r="N707">
            <v>45675</v>
          </cell>
          <cell r="O707">
            <v>45902</v>
          </cell>
          <cell r="P707" t="str">
            <v>Not started</v>
          </cell>
          <cell r="Q707" t="str">
            <v>{}</v>
          </cell>
          <cell r="R707"/>
          <cell r="S707"/>
          <cell r="T707"/>
          <cell r="U707"/>
          <cell r="V707"/>
          <cell r="W707" t="str">
            <v>Z Metrics to Delete</v>
          </cell>
          <cell r="X707" t="str">
            <v>{"PGM":[]}</v>
          </cell>
          <cell r="Y707" t="str">
            <v>CONNECTED</v>
          </cell>
          <cell r="Z707" t="str">
            <v>Data Collection (PGM) (2024)</v>
          </cell>
          <cell r="AA707" t="str">
            <v>Diversity (Manual Capture)</v>
          </cell>
        </row>
        <row r="708">
          <cell r="A708" t="str">
            <v>M616BU_Anglo American Platinum Managed Operations</v>
          </cell>
          <cell r="B708" t="str">
            <v>M616</v>
          </cell>
          <cell r="C708" t="str">
            <v>BU_Anglo American Platinum Managed Operations</v>
          </cell>
          <cell r="D708">
            <v>2024</v>
          </cell>
          <cell r="E708" t="str">
            <v>Annual</v>
          </cell>
          <cell r="F708" t="str">
            <v>Labour turnover % (including voluntary seperation packages): Mpumalanga</v>
          </cell>
          <cell r="G708"/>
          <cell r="H708" t="str">
            <v>PERCENT</v>
          </cell>
          <cell r="I708" t="str">
            <v>Percentage - percentage - (Percentage)</v>
          </cell>
          <cell r="J708" t="str">
            <v>BU</v>
          </cell>
          <cell r="K708" t="str">
            <v>Anglo American Platinum Managed Operations</v>
          </cell>
          <cell r="L708" t="str">
            <v>FERHANA ADAM</v>
          </cell>
          <cell r="M708"/>
          <cell r="N708"/>
          <cell r="O708"/>
          <cell r="P708" t="str">
            <v>Not started</v>
          </cell>
          <cell r="Q708" t="str">
            <v>{"gri":["401-1-b_2016.2"]}</v>
          </cell>
          <cell r="R708"/>
          <cell r="S708"/>
          <cell r="T708"/>
          <cell r="U708"/>
          <cell r="V708"/>
          <cell r="W708" t="str">
            <v>Z Metrics to Delete</v>
          </cell>
          <cell r="X708" t="str">
            <v>{"PGM":[]}</v>
          </cell>
          <cell r="Y708" t="str">
            <v>CONNECTED</v>
          </cell>
          <cell r="Z708" t="str">
            <v>Data Collection (PGM) (2024)</v>
          </cell>
          <cell r="AA708" t="str">
            <v>Governance disclosure metrics / Labour standards (Manual Capture)</v>
          </cell>
        </row>
        <row r="709">
          <cell r="A709" t="str">
            <v>M746BU_Anglo American Platinum Managed Operations</v>
          </cell>
          <cell r="B709" t="str">
            <v>M746</v>
          </cell>
          <cell r="C709" t="str">
            <v>BU_Anglo American Platinum Managed Operations</v>
          </cell>
          <cell r="D709">
            <v>2024</v>
          </cell>
          <cell r="E709" t="str">
            <v>Annual</v>
          </cell>
          <cell r="F709" t="str">
            <v>Membership of recognised unions and associations 2023 - Percentage</v>
          </cell>
          <cell r="G709"/>
          <cell r="H709" t="str">
            <v>PERCENT</v>
          </cell>
          <cell r="I709" t="str">
            <v>Percentage - percentage - (Percentage)</v>
          </cell>
          <cell r="J709" t="str">
            <v>BU</v>
          </cell>
          <cell r="K709" t="str">
            <v>Anglo American Platinum Managed Operations</v>
          </cell>
          <cell r="L709" t="str">
            <v>DOLLY MAZIBUKO</v>
          </cell>
          <cell r="M709" t="str">
            <v>VIRGINIA TYOBEKA</v>
          </cell>
          <cell r="N709">
            <v>45694</v>
          </cell>
          <cell r="O709">
            <v>45696</v>
          </cell>
          <cell r="P709" t="str">
            <v>Not started</v>
          </cell>
          <cell r="Q709" t="str">
            <v>{"gri":["2-30-a_2021"]}</v>
          </cell>
          <cell r="R709"/>
          <cell r="S709"/>
          <cell r="T709"/>
          <cell r="U709"/>
          <cell r="V709"/>
          <cell r="W709" t="str">
            <v>Z Metrics to Delete</v>
          </cell>
          <cell r="X709" t="str">
            <v>{"PGM":["Manual"]}</v>
          </cell>
          <cell r="Y709" t="str">
            <v>CONNECTED</v>
          </cell>
          <cell r="Z709" t="str">
            <v>Data Collection (PGM) (2024)</v>
          </cell>
          <cell r="AA709" t="str">
            <v>Governance disclosure metrics / Labour standards (Manual Capture)</v>
          </cell>
        </row>
        <row r="710">
          <cell r="A710" t="str">
            <v>M609BU_Anglo American Platinum Managed Operations</v>
          </cell>
          <cell r="B710" t="str">
            <v>M609</v>
          </cell>
          <cell r="C710" t="str">
            <v>BU_Anglo American Platinum Managed Operations</v>
          </cell>
          <cell r="D710">
            <v>2024</v>
          </cell>
          <cell r="E710" t="str">
            <v>Annual</v>
          </cell>
          <cell r="F710" t="str">
            <v>Turnover region excl  VSP: Limpopo (%)</v>
          </cell>
          <cell r="G710"/>
          <cell r="H710" t="str">
            <v>PERCENT</v>
          </cell>
          <cell r="I710" t="str">
            <v>Percentage - percentage - (Percentage)</v>
          </cell>
          <cell r="J710" t="str">
            <v>BU</v>
          </cell>
          <cell r="K710" t="str">
            <v>Anglo American Platinum Managed Operations</v>
          </cell>
          <cell r="L710" t="str">
            <v>FERHANA ADAM</v>
          </cell>
          <cell r="M710"/>
          <cell r="N710"/>
          <cell r="O710"/>
          <cell r="P710" t="str">
            <v>Not started</v>
          </cell>
          <cell r="Q710" t="str">
            <v>{"gri":["401-1-b_2016.2"]}</v>
          </cell>
          <cell r="R710"/>
          <cell r="S710"/>
          <cell r="T710"/>
          <cell r="U710"/>
          <cell r="V710"/>
          <cell r="W710" t="str">
            <v>Z Metrics to Delete</v>
          </cell>
          <cell r="X710" t="str">
            <v>{"PGM":[]}</v>
          </cell>
          <cell r="Y710" t="str">
            <v>CONNECTED</v>
          </cell>
          <cell r="Z710" t="str">
            <v>Data Collection (PGM) (2024)</v>
          </cell>
          <cell r="AA710" t="str">
            <v>Governance disclosure metrics / Labour standards (Manual Capture)</v>
          </cell>
        </row>
        <row r="711">
          <cell r="A711" t="str">
            <v>M201BU_Anglo American Platinum Managed Operations</v>
          </cell>
          <cell r="B711" t="str">
            <v>M201</v>
          </cell>
          <cell r="C711" t="str">
            <v>BU_Anglo American Platinum Managed Operations</v>
          </cell>
          <cell r="D711">
            <v>2024</v>
          </cell>
          <cell r="E711" t="str">
            <v>Annual</v>
          </cell>
          <cell r="F711" t="str">
            <v>Number of employees -  South Africa: Compliance target (MCIII 5-year targets) 2019-2023</v>
          </cell>
          <cell r="G711"/>
          <cell r="H711" t="str">
            <v>PERCENT</v>
          </cell>
          <cell r="I711" t="str">
            <v>Percentage - percentage - (Percentage)</v>
          </cell>
          <cell r="J711" t="str">
            <v>BU</v>
          </cell>
          <cell r="K711" t="str">
            <v>Anglo American Platinum Managed Operations</v>
          </cell>
          <cell r="L711" t="str">
            <v>FERHANA ADAM</v>
          </cell>
          <cell r="M711" t="str">
            <v>HENK STEYN</v>
          </cell>
          <cell r="N711">
            <v>45675</v>
          </cell>
          <cell r="O711">
            <v>45902</v>
          </cell>
          <cell r="P711" t="str">
            <v>Not started</v>
          </cell>
          <cell r="Q711" t="str">
            <v>{}</v>
          </cell>
          <cell r="R711"/>
          <cell r="S711"/>
          <cell r="T711"/>
          <cell r="U711"/>
          <cell r="V711"/>
          <cell r="W711" t="str">
            <v>Z Metrics to Delete</v>
          </cell>
          <cell r="X711" t="str">
            <v>{"PGM":[]}</v>
          </cell>
          <cell r="Y711" t="str">
            <v>CONNECTED</v>
          </cell>
          <cell r="Z711" t="str">
            <v>Data Collection (PGM) (2024)</v>
          </cell>
          <cell r="AA711" t="str">
            <v>Diversity (Manual Capture)</v>
          </cell>
        </row>
        <row r="712">
          <cell r="A712" t="str">
            <v>M198BU_Anglo American Platinum Managed Operations</v>
          </cell>
          <cell r="B712" t="str">
            <v>M198</v>
          </cell>
          <cell r="C712" t="str">
            <v>BU_Anglo American Platinum Managed Operations</v>
          </cell>
          <cell r="D712">
            <v>2024</v>
          </cell>
          <cell r="E712" t="str">
            <v>Annual</v>
          </cell>
          <cell r="F712" t="str">
            <v>Number of employees -  Zimbabwe: Compliance target (MClll 5-year targets) 2019--2023</v>
          </cell>
          <cell r="G712"/>
          <cell r="H712" t="str">
            <v>PERCENT</v>
          </cell>
          <cell r="I712" t="str">
            <v>Percentage - percentage - (Percentage)</v>
          </cell>
          <cell r="J712" t="str">
            <v>BU</v>
          </cell>
          <cell r="K712" t="str">
            <v>Anglo American Platinum Managed Operations</v>
          </cell>
          <cell r="L712" t="str">
            <v>FERHANA ADAM</v>
          </cell>
          <cell r="M712" t="str">
            <v>HENK STEYN</v>
          </cell>
          <cell r="N712">
            <v>45675</v>
          </cell>
          <cell r="O712">
            <v>45902</v>
          </cell>
          <cell r="P712" t="str">
            <v>Not started</v>
          </cell>
          <cell r="Q712" t="str">
            <v>{}</v>
          </cell>
          <cell r="R712"/>
          <cell r="S712"/>
          <cell r="T712"/>
          <cell r="U712"/>
          <cell r="V712"/>
          <cell r="W712" t="str">
            <v>Z Metrics to Delete</v>
          </cell>
          <cell r="X712" t="str">
            <v>{"PGM":[]}</v>
          </cell>
          <cell r="Y712" t="str">
            <v>CONNECTED</v>
          </cell>
          <cell r="Z712" t="str">
            <v>Data Collection (PGM) (2024)</v>
          </cell>
          <cell r="AA712" t="str">
            <v>Diversity (Manual Capture)</v>
          </cell>
        </row>
        <row r="713">
          <cell r="A713" t="str">
            <v>M216BU_Anglo American Platinum Managed Operations</v>
          </cell>
          <cell r="B713" t="str">
            <v>M216</v>
          </cell>
          <cell r="C713" t="str">
            <v>BU_Anglo American Platinum Managed Operations</v>
          </cell>
          <cell r="D713">
            <v>2024</v>
          </cell>
          <cell r="E713" t="str">
            <v>Annual</v>
          </cell>
          <cell r="F713" t="str">
            <v>Number of employees who were eligible for Team+ approach (B7 &amp; above): Compliance target (MClll 5-year targets) 2019-2023</v>
          </cell>
          <cell r="G713"/>
          <cell r="H713" t="str">
            <v>PERCENT</v>
          </cell>
          <cell r="I713" t="str">
            <v>Percentage - percentage - (Percentage)</v>
          </cell>
          <cell r="J713" t="str">
            <v>BU</v>
          </cell>
          <cell r="K713" t="str">
            <v>Anglo American Platinum Managed Operations</v>
          </cell>
          <cell r="L713" t="str">
            <v>FERHANA ADAM</v>
          </cell>
          <cell r="M713" t="str">
            <v>HENK STEYN</v>
          </cell>
          <cell r="N713">
            <v>45675</v>
          </cell>
          <cell r="O713">
            <v>45902</v>
          </cell>
          <cell r="P713" t="str">
            <v>Not started</v>
          </cell>
          <cell r="Q713" t="str">
            <v>{}</v>
          </cell>
          <cell r="R713"/>
          <cell r="S713"/>
          <cell r="T713"/>
          <cell r="U713"/>
          <cell r="V713"/>
          <cell r="W713" t="str">
            <v>Z Metrics to Delete</v>
          </cell>
          <cell r="X713" t="str">
            <v>{"PGM":[]}</v>
          </cell>
          <cell r="Y713" t="str">
            <v>CONNECTED</v>
          </cell>
          <cell r="Z713" t="str">
            <v>Data Collection (PGM) (2024)</v>
          </cell>
          <cell r="AA713" t="str">
            <v>Diversity (Manual Capture)</v>
          </cell>
        </row>
        <row r="714">
          <cell r="A714" t="str">
            <v>M212BU_Anglo American Platinum Managed Operations</v>
          </cell>
          <cell r="B714" t="str">
            <v>M212</v>
          </cell>
          <cell r="C714" t="str">
            <v>BU_Anglo American Platinum Managed Operations</v>
          </cell>
          <cell r="D714">
            <v>2024</v>
          </cell>
          <cell r="E714" t="str">
            <v>Annual</v>
          </cell>
          <cell r="F714" t="str">
            <v>Of those who were eligible for a Team + review, % that were male</v>
          </cell>
          <cell r="G714"/>
          <cell r="H714" t="str">
            <v>PERCENT</v>
          </cell>
          <cell r="I714" t="str">
            <v>Percentage - percentage - (Percentage)</v>
          </cell>
          <cell r="J714" t="str">
            <v>BU</v>
          </cell>
          <cell r="K714" t="str">
            <v>Anglo American Platinum Managed Operations</v>
          </cell>
          <cell r="L714" t="str">
            <v>FERHANA ADAM</v>
          </cell>
          <cell r="M714" t="str">
            <v>HENK STEYN</v>
          </cell>
          <cell r="N714">
            <v>45675</v>
          </cell>
          <cell r="O714">
            <v>45902</v>
          </cell>
          <cell r="P714" t="str">
            <v>Not started</v>
          </cell>
          <cell r="Q714" t="str">
            <v>{}</v>
          </cell>
          <cell r="R714"/>
          <cell r="S714"/>
          <cell r="T714"/>
          <cell r="U714"/>
          <cell r="V714"/>
          <cell r="W714" t="str">
            <v>Z Metrics to Delete</v>
          </cell>
          <cell r="X714" t="str">
            <v>{"PGM":[]}</v>
          </cell>
          <cell r="Y714" t="str">
            <v>CONNECTED</v>
          </cell>
          <cell r="Z714" t="str">
            <v>Data Collection (PGM) (2024)</v>
          </cell>
          <cell r="AA714" t="str">
            <v>Diversity (Manual Capture)</v>
          </cell>
        </row>
        <row r="715">
          <cell r="A715" t="str">
            <v>M617BU_Anglo American Platinum Managed Operations</v>
          </cell>
          <cell r="B715" t="str">
            <v>M617</v>
          </cell>
          <cell r="C715" t="str">
            <v>BU_Anglo American Platinum Managed Operations</v>
          </cell>
          <cell r="D715">
            <v>2024</v>
          </cell>
          <cell r="E715" t="str">
            <v>Annual</v>
          </cell>
          <cell r="F715" t="str">
            <v>Labour turnover % (including voluntary seperation packages): North West</v>
          </cell>
          <cell r="G715"/>
          <cell r="H715" t="str">
            <v>PERCENT</v>
          </cell>
          <cell r="I715" t="str">
            <v>Percentage - percentage - (Percentage)</v>
          </cell>
          <cell r="J715" t="str">
            <v>BU</v>
          </cell>
          <cell r="K715" t="str">
            <v>Anglo American Platinum Managed Operations</v>
          </cell>
          <cell r="L715" t="str">
            <v>FERHANA ADAM</v>
          </cell>
          <cell r="M715"/>
          <cell r="N715"/>
          <cell r="O715"/>
          <cell r="P715" t="str">
            <v>Not started</v>
          </cell>
          <cell r="Q715" t="str">
            <v>{"gri":["401-1-b_2016.2"]}</v>
          </cell>
          <cell r="R715"/>
          <cell r="S715"/>
          <cell r="T715"/>
          <cell r="U715"/>
          <cell r="V715"/>
          <cell r="W715" t="str">
            <v>Z Metrics to Delete</v>
          </cell>
          <cell r="X715" t="str">
            <v>{"PGM":[]}</v>
          </cell>
          <cell r="Y715" t="str">
            <v>CONNECTED</v>
          </cell>
          <cell r="Z715" t="str">
            <v>Data Collection (PGM) (2024)</v>
          </cell>
          <cell r="AA715" t="str">
            <v>Governance disclosure metrics / Labour standards (Manual Capture)</v>
          </cell>
        </row>
        <row r="716">
          <cell r="A716" t="str">
            <v>M202BU_Anglo American Platinum Managed Operations</v>
          </cell>
          <cell r="B716" t="str">
            <v>M202</v>
          </cell>
          <cell r="C716" t="str">
            <v>BU_Anglo American Platinum Managed Operations</v>
          </cell>
          <cell r="D716">
            <v>2024</v>
          </cell>
          <cell r="E716" t="str">
            <v>Annual</v>
          </cell>
          <cell r="F716" t="str">
            <v>Number of employees -  South Africa: Progress against target</v>
          </cell>
          <cell r="G716"/>
          <cell r="H716" t="str">
            <v>PERCENT</v>
          </cell>
          <cell r="I716" t="str">
            <v>Percentage - percentage - (Percentage)</v>
          </cell>
          <cell r="J716" t="str">
            <v>BU</v>
          </cell>
          <cell r="K716" t="str">
            <v>Anglo American Platinum Managed Operations</v>
          </cell>
          <cell r="L716" t="str">
            <v>FERHANA ADAM</v>
          </cell>
          <cell r="M716" t="str">
            <v>HENK STEYN</v>
          </cell>
          <cell r="N716">
            <v>45675</v>
          </cell>
          <cell r="O716">
            <v>45902</v>
          </cell>
          <cell r="P716" t="str">
            <v>Not started</v>
          </cell>
          <cell r="Q716" t="str">
            <v>{}</v>
          </cell>
          <cell r="R716"/>
          <cell r="S716"/>
          <cell r="T716"/>
          <cell r="U716"/>
          <cell r="V716"/>
          <cell r="W716" t="str">
            <v>Z Metrics to Delete</v>
          </cell>
          <cell r="X716" t="str">
            <v>{"PGM":[]}</v>
          </cell>
          <cell r="Y716" t="str">
            <v>CONNECTED</v>
          </cell>
          <cell r="Z716" t="str">
            <v>Data Collection (PGM) (2024)</v>
          </cell>
          <cell r="AA716" t="str">
            <v>Diversity (Manual Capture)</v>
          </cell>
        </row>
        <row r="717">
          <cell r="A717" t="str">
            <v>M225BU_Anglo American Platinum Managed Operations</v>
          </cell>
          <cell r="B717" t="str">
            <v>M225</v>
          </cell>
          <cell r="C717" t="str">
            <v>BU_Anglo American Platinum Managed Operations</v>
          </cell>
          <cell r="D717">
            <v>2024</v>
          </cell>
          <cell r="E717" t="str">
            <v>Annual</v>
          </cell>
          <cell r="F717" t="str">
            <v>Number of new employee hires as a%  of full-time employees (annual average): Compliance target (MClll 5-year targets) 2019-2023</v>
          </cell>
          <cell r="G717"/>
          <cell r="H717" t="str">
            <v>PERCENT</v>
          </cell>
          <cell r="I717" t="str">
            <v>Percentage - percentage - (Percentage)</v>
          </cell>
          <cell r="J717" t="str">
            <v>BU</v>
          </cell>
          <cell r="K717" t="str">
            <v>Anglo American Platinum Managed Operations</v>
          </cell>
          <cell r="L717" t="str">
            <v>FERHANA ADAM</v>
          </cell>
          <cell r="M717" t="str">
            <v>HENK STEYN</v>
          </cell>
          <cell r="N717">
            <v>45675</v>
          </cell>
          <cell r="O717">
            <v>45902</v>
          </cell>
          <cell r="P717" t="str">
            <v>Not started</v>
          </cell>
          <cell r="Q717" t="str">
            <v>{}</v>
          </cell>
          <cell r="R717"/>
          <cell r="S717"/>
          <cell r="T717"/>
          <cell r="U717"/>
          <cell r="V717"/>
          <cell r="W717" t="str">
            <v>Z Metrics to Delete</v>
          </cell>
          <cell r="X717" t="str">
            <v>{"PGM":[]}</v>
          </cell>
          <cell r="Y717" t="str">
            <v>CONNECTED</v>
          </cell>
          <cell r="Z717" t="str">
            <v>Data Collection (PGM) (2024)</v>
          </cell>
          <cell r="AA717" t="str">
            <v>Diversity (Manual Capture)</v>
          </cell>
        </row>
        <row r="718">
          <cell r="A718" t="str">
            <v>M619BU_Anglo American Platinum Managed Operations</v>
          </cell>
          <cell r="B718" t="str">
            <v>M619</v>
          </cell>
          <cell r="C718" t="str">
            <v>BU_Anglo American Platinum Managed Operations</v>
          </cell>
          <cell r="D718">
            <v>2024</v>
          </cell>
          <cell r="E718" t="str">
            <v>Annual</v>
          </cell>
          <cell r="F718" t="str">
            <v>Labour turnover % (including voluntary seperation packages): Gauteng</v>
          </cell>
          <cell r="G718"/>
          <cell r="H718" t="str">
            <v>PERCENT</v>
          </cell>
          <cell r="I718" t="str">
            <v>Percentage - percentage - (Percentage)</v>
          </cell>
          <cell r="J718" t="str">
            <v>BU</v>
          </cell>
          <cell r="K718" t="str">
            <v>Anglo American Platinum Managed Operations</v>
          </cell>
          <cell r="L718" t="str">
            <v>FERHANA ADAM</v>
          </cell>
          <cell r="M718"/>
          <cell r="N718"/>
          <cell r="O718"/>
          <cell r="P718" t="str">
            <v>Not started</v>
          </cell>
          <cell r="Q718" t="str">
            <v>{"gri":["401-1-b_2016.2"]}</v>
          </cell>
          <cell r="R718"/>
          <cell r="S718"/>
          <cell r="T718"/>
          <cell r="U718"/>
          <cell r="V718"/>
          <cell r="W718" t="str">
            <v>Z Metrics to Delete</v>
          </cell>
          <cell r="X718" t="str">
            <v>{"PGM":[]}</v>
          </cell>
          <cell r="Y718" t="str">
            <v>CONNECTED</v>
          </cell>
          <cell r="Z718" t="str">
            <v>Data Collection (PGM) (2024)</v>
          </cell>
          <cell r="AA718" t="str">
            <v>Governance disclosure metrics / Labour standards (Manual Capture)</v>
          </cell>
        </row>
        <row r="719">
          <cell r="A719" t="str">
            <v>M276BU_Anglo American Platinum Managed Operations</v>
          </cell>
          <cell r="B719" t="str">
            <v>M276</v>
          </cell>
          <cell r="C719" t="str">
            <v>BU_Anglo American Platinum Managed Operations</v>
          </cell>
          <cell r="D719">
            <v>2024</v>
          </cell>
          <cell r="E719" t="str">
            <v>Annual</v>
          </cell>
          <cell r="F719" t="str">
            <v>Employment creation in provinces: Gauteng</v>
          </cell>
          <cell r="G719"/>
          <cell r="H719" t="str">
            <v>NUMBER</v>
          </cell>
          <cell r="I719" t="str">
            <v>Number</v>
          </cell>
          <cell r="J719" t="str">
            <v>BU</v>
          </cell>
          <cell r="K719" t="str">
            <v>Anglo American Platinum Managed Operations</v>
          </cell>
          <cell r="L719" t="str">
            <v>FERHANA ADAM</v>
          </cell>
          <cell r="M719" t="str">
            <v>HENK STEYN</v>
          </cell>
          <cell r="N719">
            <v>45675</v>
          </cell>
          <cell r="O719">
            <v>45902</v>
          </cell>
          <cell r="P719" t="str">
            <v>Not started</v>
          </cell>
          <cell r="Q719" t="str">
            <v>{"gri":["413-1_2016.2"]}</v>
          </cell>
          <cell r="R719"/>
          <cell r="S719"/>
          <cell r="T719"/>
          <cell r="U719"/>
          <cell r="V719"/>
          <cell r="W719" t="str">
            <v>Z Metrics to Delete</v>
          </cell>
          <cell r="X719" t="str">
            <v>{"PGM":[]}</v>
          </cell>
          <cell r="Y719" t="str">
            <v>CONNECTED</v>
          </cell>
          <cell r="Z719" t="str">
            <v>Data Collection (PGM) (2024)</v>
          </cell>
          <cell r="AA719" t="str">
            <v>Employment creation in provinces (Manual Capture)</v>
          </cell>
        </row>
        <row r="720">
          <cell r="A720" t="str">
            <v>M180BU_Anglo American Platinum Managed Operations</v>
          </cell>
          <cell r="B720" t="str">
            <v>M180</v>
          </cell>
          <cell r="C720" t="str">
            <v>BU_Anglo American Platinum Managed Operations</v>
          </cell>
          <cell r="D720">
            <v>2024</v>
          </cell>
          <cell r="E720" t="str">
            <v>Annual</v>
          </cell>
          <cell r="F720" t="str">
            <v>Zimele (South Africa) Jobs supported 2018-2022</v>
          </cell>
          <cell r="G720"/>
          <cell r="H720" t="str">
            <v>NUMBER</v>
          </cell>
          <cell r="I720" t="str">
            <v>Number</v>
          </cell>
          <cell r="J720" t="str">
            <v>BU</v>
          </cell>
          <cell r="K720" t="str">
            <v>Anglo American Platinum Managed Operations</v>
          </cell>
          <cell r="L720" t="str">
            <v>KEHUMILE MOGWERA</v>
          </cell>
          <cell r="M720"/>
          <cell r="N720"/>
          <cell r="O720"/>
          <cell r="P720" t="str">
            <v>Not started</v>
          </cell>
          <cell r="Q720" t="str">
            <v>{}</v>
          </cell>
          <cell r="R720"/>
          <cell r="S720"/>
          <cell r="T720"/>
          <cell r="U720"/>
          <cell r="V720"/>
          <cell r="W720" t="str">
            <v>Z Metrics to Delete</v>
          </cell>
          <cell r="X720" t="str">
            <v>{"PGM":[]}</v>
          </cell>
          <cell r="Y720" t="str">
            <v>CONNECTED</v>
          </cell>
          <cell r="Z720" t="str">
            <v>Data Collection (PGM) (2024)</v>
          </cell>
          <cell r="AA720" t="str">
            <v>Socio­ economic (Manual Capture)</v>
          </cell>
        </row>
        <row r="721">
          <cell r="A721" t="str">
            <v>M312BU_Anglo American Platinum Managed Operations</v>
          </cell>
          <cell r="B721" t="str">
            <v>M312</v>
          </cell>
          <cell r="C721" t="str">
            <v>BU_Anglo American Platinum Managed Operations</v>
          </cell>
          <cell r="D721">
            <v>2024</v>
          </cell>
          <cell r="E721" t="str">
            <v>Annual</v>
          </cell>
          <cell r="F721" t="str">
            <v>Number of relevant sites (typically those involved in extracting, harvesting, or developing natural resources or energy) that implement a human rights and security approach consistent with the Voluntary Principles on Security and Human Rights.</v>
          </cell>
          <cell r="G721"/>
          <cell r="H721" t="str">
            <v>NUMBER</v>
          </cell>
          <cell r="I721" t="str">
            <v>Number</v>
          </cell>
          <cell r="J721" t="str">
            <v>BU</v>
          </cell>
          <cell r="K721" t="str">
            <v>Anglo American Platinum Managed Operations</v>
          </cell>
          <cell r="L721" t="str">
            <v>LINDO KHUZWAYO</v>
          </cell>
          <cell r="M721" t="str">
            <v>LINDO KHUZWAYO</v>
          </cell>
          <cell r="N721">
            <v>45675</v>
          </cell>
          <cell r="O721">
            <v>45902</v>
          </cell>
          <cell r="P721" t="str">
            <v>Not started</v>
          </cell>
          <cell r="Q721" t="str">
            <v>{"gri":["410-1_2016.2"]}</v>
          </cell>
          <cell r="R721"/>
          <cell r="S721"/>
          <cell r="T721"/>
          <cell r="U721"/>
          <cell r="V721"/>
          <cell r="W721" t="str">
            <v>Z Metrics to Delete</v>
          </cell>
          <cell r="X721" t="str">
            <v>{"PGM":[]}</v>
          </cell>
          <cell r="Y721" t="str">
            <v>CONNECTED</v>
          </cell>
          <cell r="Z721" t="str">
            <v>Data Collection (PGM) (2024)</v>
          </cell>
          <cell r="AA721" t="str">
            <v>Community human rights (Manual Capture)</v>
          </cell>
        </row>
        <row r="722">
          <cell r="A722" t="str">
            <v>M611BU_Anglo American Platinum Managed Operations</v>
          </cell>
          <cell r="B722" t="str">
            <v>M611</v>
          </cell>
          <cell r="C722" t="str">
            <v>BU_Anglo American Platinum Managed Operations</v>
          </cell>
          <cell r="D722">
            <v>2024</v>
          </cell>
          <cell r="E722" t="str">
            <v>Annual</v>
          </cell>
          <cell r="F722" t="str">
            <v>Turnover region excl  VSP: Gauteng (%)</v>
          </cell>
          <cell r="G722"/>
          <cell r="H722" t="str">
            <v>PERCENT</v>
          </cell>
          <cell r="I722" t="str">
            <v>Percentage - percentage - (Percentage)</v>
          </cell>
          <cell r="J722" t="str">
            <v>BU</v>
          </cell>
          <cell r="K722" t="str">
            <v>Anglo American Platinum Managed Operations</v>
          </cell>
          <cell r="L722" t="str">
            <v>FERHANA ADAM</v>
          </cell>
          <cell r="M722"/>
          <cell r="N722"/>
          <cell r="O722"/>
          <cell r="P722" t="str">
            <v>Not started</v>
          </cell>
          <cell r="Q722" t="str">
            <v>{"gri":["401-1-b_2016.2"]}</v>
          </cell>
          <cell r="R722"/>
          <cell r="S722"/>
          <cell r="T722"/>
          <cell r="U722"/>
          <cell r="V722"/>
          <cell r="W722" t="str">
            <v>Z Metrics to Delete</v>
          </cell>
          <cell r="X722" t="str">
            <v>{"PGM":[]}</v>
          </cell>
          <cell r="Y722" t="str">
            <v>CONNECTED</v>
          </cell>
          <cell r="Z722" t="str">
            <v>Data Collection (PGM) (2024)</v>
          </cell>
          <cell r="AA722" t="str">
            <v>Governance disclosure metrics / Labour standards (Manual Capture)</v>
          </cell>
        </row>
        <row r="723">
          <cell r="A723" t="str">
            <v>M701BU_Anglo American Platinum Managed Operations</v>
          </cell>
          <cell r="B723" t="str">
            <v>M701</v>
          </cell>
          <cell r="C723" t="str">
            <v>BU_Anglo American Platinum Managed Operations</v>
          </cell>
          <cell r="D723">
            <v>2024</v>
          </cell>
          <cell r="E723" t="str">
            <v>Annual</v>
          </cell>
          <cell r="F723" t="str">
            <v>New employee hires - Zimbabwe</v>
          </cell>
          <cell r="G723"/>
          <cell r="H723" t="str">
            <v>NUMBER</v>
          </cell>
          <cell r="I723" t="str">
            <v>Number</v>
          </cell>
          <cell r="J723" t="str">
            <v>BU</v>
          </cell>
          <cell r="K723" t="str">
            <v>Anglo American Platinum Managed Operations</v>
          </cell>
          <cell r="L723" t="str">
            <v>FERHANA ADAM</v>
          </cell>
          <cell r="M723" t="str">
            <v>HENK STEYN</v>
          </cell>
          <cell r="N723">
            <v>45675</v>
          </cell>
          <cell r="O723">
            <v>45902</v>
          </cell>
          <cell r="P723" t="str">
            <v>Not started</v>
          </cell>
          <cell r="Q723" t="str">
            <v>{"gri":["401-1-a_2016.2"]}</v>
          </cell>
          <cell r="R723"/>
          <cell r="S723"/>
          <cell r="T723"/>
          <cell r="U723"/>
          <cell r="V723"/>
          <cell r="W723" t="str">
            <v>Z Metrics to Delete</v>
          </cell>
          <cell r="X723" t="str">
            <v>{"PGM":[]}</v>
          </cell>
          <cell r="Y723" t="str">
            <v>CONNECTED</v>
          </cell>
          <cell r="Z723" t="str">
            <v>Data Collection (PGM) (2024)</v>
          </cell>
          <cell r="AA723" t="str">
            <v>Employment and wealth creation (Manual Capture)</v>
          </cell>
        </row>
        <row r="724">
          <cell r="A724" t="str">
            <v>M265BU_Anglo American Platinum Managed Operations</v>
          </cell>
          <cell r="B724" t="str">
            <v>M265</v>
          </cell>
          <cell r="C724" t="str">
            <v>BU_Anglo American Platinum Managed Operations</v>
          </cell>
          <cell r="D724">
            <v>2024</v>
          </cell>
          <cell r="E724" t="str">
            <v>Annual</v>
          </cell>
          <cell r="F724" t="str">
            <v>Breakdown of South African workforce: Mpumalanga</v>
          </cell>
          <cell r="G724"/>
          <cell r="H724" t="str">
            <v>NUMBER</v>
          </cell>
          <cell r="I724" t="str">
            <v>Number</v>
          </cell>
          <cell r="J724" t="str">
            <v>BU</v>
          </cell>
          <cell r="K724" t="str">
            <v>Anglo American Platinum Managed Operations</v>
          </cell>
          <cell r="L724" t="str">
            <v>FERHANA ADAM</v>
          </cell>
          <cell r="M724"/>
          <cell r="N724"/>
          <cell r="O724"/>
          <cell r="P724" t="str">
            <v>Not started</v>
          </cell>
          <cell r="Q724" t="str">
            <v>{"gri":["2-7-a_2021"]}</v>
          </cell>
          <cell r="R724"/>
          <cell r="S724"/>
          <cell r="T724"/>
          <cell r="U724"/>
          <cell r="V724"/>
          <cell r="W724" t="str">
            <v>Z Metrics to Delete</v>
          </cell>
          <cell r="X724" t="str">
            <v>{"PGM":[]}</v>
          </cell>
          <cell r="Y724" t="str">
            <v>CONNECTED</v>
          </cell>
          <cell r="Z724" t="str">
            <v>Data Collection (PGM) (2024)</v>
          </cell>
          <cell r="AA724" t="str">
            <v>Employment statistics as at CY end (Manual Capture)</v>
          </cell>
        </row>
        <row r="725">
          <cell r="A725" t="str">
            <v>M703BU_Anglo American Platinum Managed Operations</v>
          </cell>
          <cell r="B725" t="str">
            <v>M703</v>
          </cell>
          <cell r="C725" t="str">
            <v>BU_Anglo American Platinum Managed Operations</v>
          </cell>
          <cell r="D725">
            <v>2024</v>
          </cell>
          <cell r="E725" t="str">
            <v>Annual</v>
          </cell>
          <cell r="F725" t="str">
            <v>New employee hires more than 50 years of age (%)</v>
          </cell>
          <cell r="G725"/>
          <cell r="H725" t="str">
            <v>NUMBER</v>
          </cell>
          <cell r="I725" t="str">
            <v>Number</v>
          </cell>
          <cell r="J725" t="str">
            <v>BU</v>
          </cell>
          <cell r="K725" t="str">
            <v>Anglo American Platinum Managed Operations</v>
          </cell>
          <cell r="L725" t="str">
            <v>FERHANA ADAM</v>
          </cell>
          <cell r="M725" t="str">
            <v>HENK STEYN</v>
          </cell>
          <cell r="N725">
            <v>45675</v>
          </cell>
          <cell r="O725">
            <v>45902</v>
          </cell>
          <cell r="P725" t="str">
            <v>Not started</v>
          </cell>
          <cell r="Q725" t="str">
            <v>{"gri":["401-1-a_2016.2"]}</v>
          </cell>
          <cell r="R725"/>
          <cell r="S725"/>
          <cell r="T725"/>
          <cell r="U725"/>
          <cell r="V725"/>
          <cell r="W725" t="str">
            <v>Z Metrics to Delete</v>
          </cell>
          <cell r="X725" t="str">
            <v>{"PGM":[]}</v>
          </cell>
          <cell r="Y725" t="str">
            <v>CONNECTED</v>
          </cell>
          <cell r="Z725" t="str">
            <v>Data Collection (PGM) (2024)</v>
          </cell>
          <cell r="AA725" t="str">
            <v>Employment and wealth creation (Manual Capture)</v>
          </cell>
        </row>
        <row r="726">
          <cell r="A726" t="str">
            <v>M178BU_Anglo American Platinum Managed Operations</v>
          </cell>
          <cell r="B726" t="str">
            <v>M178</v>
          </cell>
          <cell r="C726" t="str">
            <v>BU_Anglo American Platinum Managed Operations</v>
          </cell>
          <cell r="D726">
            <v>2024</v>
          </cell>
          <cell r="E726" t="str">
            <v>Annual</v>
          </cell>
          <cell r="F726" t="str">
            <v>Total Jobs supported 2008-2022</v>
          </cell>
          <cell r="G726"/>
          <cell r="H726" t="str">
            <v>NUMBER</v>
          </cell>
          <cell r="I726" t="str">
            <v>Number</v>
          </cell>
          <cell r="J726" t="str">
            <v>BU</v>
          </cell>
          <cell r="K726" t="str">
            <v>Anglo American Platinum Managed Operations</v>
          </cell>
          <cell r="L726" t="str">
            <v>KEHUMILE MOGWERA</v>
          </cell>
          <cell r="M726" t="str">
            <v>KEHUMILE MOGWERA</v>
          </cell>
          <cell r="N726">
            <v>45675</v>
          </cell>
          <cell r="O726">
            <v>45902</v>
          </cell>
          <cell r="P726" t="str">
            <v>Not started</v>
          </cell>
          <cell r="Q726" t="str">
            <v>{}</v>
          </cell>
          <cell r="R726"/>
          <cell r="S726"/>
          <cell r="T726"/>
          <cell r="U726"/>
          <cell r="V726"/>
          <cell r="W726" t="str">
            <v>Z Metrics to Delete</v>
          </cell>
          <cell r="X726" t="str">
            <v>{"PGM":[]}</v>
          </cell>
          <cell r="Y726" t="str">
            <v>CONNECTED</v>
          </cell>
          <cell r="Z726" t="str">
            <v>Data Collection (PGM) (2024)</v>
          </cell>
          <cell r="AA726" t="str">
            <v>Socio­ economic (Manual Capture)</v>
          </cell>
        </row>
        <row r="727">
          <cell r="A727" t="str">
            <v>M702BU_Anglo American Platinum Managed Operations</v>
          </cell>
          <cell r="B727" t="str">
            <v>M702</v>
          </cell>
          <cell r="C727" t="str">
            <v>BU_Anglo American Platinum Managed Operations</v>
          </cell>
          <cell r="D727">
            <v>2024</v>
          </cell>
          <cell r="E727" t="str">
            <v>Annual</v>
          </cell>
          <cell r="F727" t="str">
            <v>New employee hires - South Africa</v>
          </cell>
          <cell r="G727"/>
          <cell r="H727" t="str">
            <v>NUMBER</v>
          </cell>
          <cell r="I727" t="str">
            <v>Number</v>
          </cell>
          <cell r="J727" t="str">
            <v>BU</v>
          </cell>
          <cell r="K727" t="str">
            <v>Anglo American Platinum Managed Operations</v>
          </cell>
          <cell r="L727" t="str">
            <v>FERHANA ADAM</v>
          </cell>
          <cell r="M727" t="str">
            <v>HENK STEYN</v>
          </cell>
          <cell r="N727">
            <v>45675</v>
          </cell>
          <cell r="O727">
            <v>45902</v>
          </cell>
          <cell r="P727" t="str">
            <v>Not started</v>
          </cell>
          <cell r="Q727" t="str">
            <v>{"gri":["401-1-a_2016.2"]}</v>
          </cell>
          <cell r="R727"/>
          <cell r="S727"/>
          <cell r="T727"/>
          <cell r="U727"/>
          <cell r="V727"/>
          <cell r="W727" t="str">
            <v>Z Metrics to Delete</v>
          </cell>
          <cell r="X727" t="str">
            <v>{"PGM":[]}</v>
          </cell>
          <cell r="Y727" t="str">
            <v>CONNECTED</v>
          </cell>
          <cell r="Z727" t="str">
            <v>Data Collection (PGM) (2024)</v>
          </cell>
          <cell r="AA727" t="str">
            <v>Employment and wealth creation (Manual Capture)</v>
          </cell>
        </row>
        <row r="728">
          <cell r="A728" t="str">
            <v>M707BU_Anglo American Platinum Managed Operations</v>
          </cell>
          <cell r="B728" t="str">
            <v>M707</v>
          </cell>
          <cell r="C728" t="str">
            <v>BU_Anglo American Platinum Managed Operations</v>
          </cell>
          <cell r="D728">
            <v>2024</v>
          </cell>
          <cell r="E728" t="str">
            <v>Annual</v>
          </cell>
          <cell r="F728" t="str">
            <v>New employee hires between 30-50 years of age</v>
          </cell>
          <cell r="G728"/>
          <cell r="H728" t="str">
            <v>NUMBER</v>
          </cell>
          <cell r="I728" t="str">
            <v>Number</v>
          </cell>
          <cell r="J728" t="str">
            <v>BU</v>
          </cell>
          <cell r="K728" t="str">
            <v>Anglo American Platinum Managed Operations</v>
          </cell>
          <cell r="L728" t="str">
            <v>FERHANA ADAM</v>
          </cell>
          <cell r="M728" t="str">
            <v>HENK STEYN</v>
          </cell>
          <cell r="N728">
            <v>45675</v>
          </cell>
          <cell r="O728">
            <v>45902</v>
          </cell>
          <cell r="P728" t="str">
            <v>Not started</v>
          </cell>
          <cell r="Q728" t="str">
            <v>{"gri":["401-1-a_2016.2"]}</v>
          </cell>
          <cell r="R728"/>
          <cell r="S728"/>
          <cell r="T728"/>
          <cell r="U728"/>
          <cell r="V728"/>
          <cell r="W728" t="str">
            <v>Z Metrics to Delete</v>
          </cell>
          <cell r="X728" t="str">
            <v>{"PGM":[]}</v>
          </cell>
          <cell r="Y728" t="str">
            <v>CONNECTED</v>
          </cell>
          <cell r="Z728" t="str">
            <v>Data Collection (PGM) (2024)</v>
          </cell>
          <cell r="AA728" t="str">
            <v>Employment and wealth creation (Manual Capture)</v>
          </cell>
        </row>
        <row r="729">
          <cell r="A729" t="str">
            <v>M656BU_Anglo American Platinum Managed Operations</v>
          </cell>
          <cell r="B729" t="str">
            <v>M656</v>
          </cell>
          <cell r="C729" t="str">
            <v>BU_Anglo American Platinum Managed Operations</v>
          </cell>
          <cell r="D729">
            <v>2024</v>
          </cell>
          <cell r="E729" t="str">
            <v>Annual</v>
          </cell>
          <cell r="F729" t="str">
            <v>Describe key characteristics of non-employee workers in the organisation's own workforce, including: total number of non-employee workers, noting the most common type of workers and their relationship with the organisation</v>
          </cell>
          <cell r="G729"/>
          <cell r="H729" t="str">
            <v>TEXT</v>
          </cell>
          <cell r="I729"/>
          <cell r="J729" t="str">
            <v>BU</v>
          </cell>
          <cell r="K729" t="str">
            <v>Anglo American Platinum Managed Operations</v>
          </cell>
          <cell r="L729" t="str">
            <v>DAVID BAXTER</v>
          </cell>
          <cell r="M729" t="str">
            <v>VIRGINIA TYOBEKA</v>
          </cell>
          <cell r="N729">
            <v>45675</v>
          </cell>
          <cell r="O729">
            <v>45902</v>
          </cell>
          <cell r="P729" t="str">
            <v>Not started</v>
          </cell>
          <cell r="Q729" t="str">
            <v>{}</v>
          </cell>
          <cell r="R729"/>
          <cell r="S729"/>
          <cell r="T729"/>
          <cell r="U729"/>
          <cell r="V729"/>
          <cell r="W729" t="str">
            <v>Z Metrics to Delete</v>
          </cell>
          <cell r="X729" t="str">
            <v>{"PGM":[]}</v>
          </cell>
          <cell r="Y729" t="str">
            <v>CONNECTED</v>
          </cell>
          <cell r="Z729" t="str">
            <v>Data Collection (PGM) (2024)</v>
          </cell>
          <cell r="AA729" t="str">
            <v>Labour Status (Manual Capture)</v>
          </cell>
        </row>
        <row r="730">
          <cell r="A730" t="str">
            <v>M151BU_Anglo American Platinum Managed Operations</v>
          </cell>
          <cell r="B730" t="str">
            <v>M151</v>
          </cell>
          <cell r="C730" t="str">
            <v>BU_Anglo American Platinum Managed Operations</v>
          </cell>
          <cell r="D730">
            <v>2024</v>
          </cell>
          <cell r="E730" t="str">
            <v>Annual</v>
          </cell>
          <cell r="F730" t="str">
            <v>Nature of provision for delivery of the transition plan within executive remuneration.</v>
          </cell>
          <cell r="G730"/>
          <cell r="H730" t="str">
            <v>TEXT</v>
          </cell>
          <cell r="I730"/>
          <cell r="J730" t="str">
            <v>BU</v>
          </cell>
          <cell r="K730" t="str">
            <v>Anglo American Platinum Managed Operations</v>
          </cell>
          <cell r="L730" t="str">
            <v>HERMANUS PRINSLOO</v>
          </cell>
          <cell r="M730" t="str">
            <v>HERMANUS PRINSLOO</v>
          </cell>
          <cell r="N730">
            <v>45675</v>
          </cell>
          <cell r="O730">
            <v>45902</v>
          </cell>
          <cell r="P730" t="str">
            <v>Not started</v>
          </cell>
          <cell r="Q730" t="str">
            <v>{}</v>
          </cell>
          <cell r="R730"/>
          <cell r="S730"/>
          <cell r="T730"/>
          <cell r="U730"/>
          <cell r="V730"/>
          <cell r="W730" t="str">
            <v>Z Metrics to Delete</v>
          </cell>
          <cell r="X730" t="str">
            <v>{"PGM":[]}</v>
          </cell>
          <cell r="Y730" t="str">
            <v>CONNECTED</v>
          </cell>
          <cell r="Z730" t="str">
            <v>Data Collection (PGM) (2024)</v>
          </cell>
          <cell r="AA730" t="str">
            <v>Climate Change (Manual Capture)</v>
          </cell>
        </row>
        <row r="731">
          <cell r="A731" t="str">
            <v>M657BU_Anglo American Platinum Managed Operations</v>
          </cell>
          <cell r="B731" t="str">
            <v>M657</v>
          </cell>
          <cell r="C731" t="str">
            <v>BU_Anglo American Platinum Managed Operations</v>
          </cell>
          <cell r="D731">
            <v>2024</v>
          </cell>
          <cell r="E731" t="str">
            <v>Annual</v>
          </cell>
          <cell r="F731" t="str">
            <v>Describe key characteristics of employees in own workforce, including: total number of all employees by country; permanent employees; temporary employees; non-guaranteed hours employees; full-time employees; and part time employees - with breakdown by race and gender for each</v>
          </cell>
          <cell r="G731"/>
          <cell r="H731" t="str">
            <v>TEXT</v>
          </cell>
          <cell r="I731"/>
          <cell r="J731" t="str">
            <v>BU</v>
          </cell>
          <cell r="K731" t="str">
            <v>Anglo American Platinum Managed Operations</v>
          </cell>
          <cell r="L731" t="str">
            <v>VIRGINIA TYOBEKA</v>
          </cell>
          <cell r="M731" t="str">
            <v>VIRGINIA TYOBEKA</v>
          </cell>
          <cell r="N731">
            <v>45675</v>
          </cell>
          <cell r="O731">
            <v>45696</v>
          </cell>
          <cell r="P731" t="str">
            <v>Not started</v>
          </cell>
          <cell r="Q731" t="str">
            <v>{}</v>
          </cell>
          <cell r="R731"/>
          <cell r="S731"/>
          <cell r="T731"/>
          <cell r="U731"/>
          <cell r="V731"/>
          <cell r="W731" t="str">
            <v>Z Metrics to Delete</v>
          </cell>
          <cell r="X731" t="str">
            <v>{"PGM":[]}</v>
          </cell>
          <cell r="Y731" t="str">
            <v>CONNECTED</v>
          </cell>
          <cell r="Z731" t="str">
            <v>Data Collection (PGM) (2024)</v>
          </cell>
          <cell r="AA731" t="str">
            <v>Labour Status (Manual Capture)</v>
          </cell>
        </row>
        <row r="732">
          <cell r="A732" t="str">
            <v>M204BU_Anglo American Platinum Managed Operations</v>
          </cell>
          <cell r="B732" t="str">
            <v>M204</v>
          </cell>
          <cell r="C732" t="str">
            <v>BU_Anglo American Platinum Managed Operations</v>
          </cell>
          <cell r="D732">
            <v>2024</v>
          </cell>
          <cell r="E732" t="str">
            <v>Annual</v>
          </cell>
          <cell r="F732" t="str">
            <v>% of workforce represented by trade unions, works councils or collective bargaining agreements: Compliance target (MClll 5-year targets) 2019-2023</v>
          </cell>
          <cell r="G732"/>
          <cell r="H732" t="str">
            <v>PERCENT</v>
          </cell>
          <cell r="I732" t="str">
            <v>Percentage - percentage - (Percentage)</v>
          </cell>
          <cell r="J732" t="str">
            <v>BU</v>
          </cell>
          <cell r="K732" t="str">
            <v>Anglo American Platinum Managed Operations</v>
          </cell>
          <cell r="L732" t="str">
            <v>FERHANA ADAM</v>
          </cell>
          <cell r="M732" t="str">
            <v>HENK STEYN</v>
          </cell>
          <cell r="N732">
            <v>45675</v>
          </cell>
          <cell r="O732">
            <v>45902</v>
          </cell>
          <cell r="P732" t="str">
            <v>Not started</v>
          </cell>
          <cell r="Q732" t="str">
            <v>{}</v>
          </cell>
          <cell r="R732"/>
          <cell r="S732"/>
          <cell r="T732"/>
          <cell r="U732"/>
          <cell r="V732"/>
          <cell r="W732" t="str">
            <v>Z Metrics to Delete</v>
          </cell>
          <cell r="X732" t="str">
            <v>{"PGM":[]}</v>
          </cell>
          <cell r="Y732" t="str">
            <v>CONNECTED</v>
          </cell>
          <cell r="Z732" t="str">
            <v>Data Collection (PGM) (2024)</v>
          </cell>
          <cell r="AA732" t="str">
            <v>Diversity (Manual Capture)</v>
          </cell>
        </row>
        <row r="733">
          <cell r="A733" t="str">
            <v>M234BU_Anglo American Platinum Managed Operations</v>
          </cell>
          <cell r="B733" t="str">
            <v>M234</v>
          </cell>
          <cell r="C733" t="str">
            <v>BU_Anglo American Platinum Managed Operations</v>
          </cell>
          <cell r="D733">
            <v>2024</v>
          </cell>
          <cell r="E733" t="str">
            <v>Annual</v>
          </cell>
          <cell r="F733" t="str">
            <v>Voluntary Turnover: Compliance target (MClll 5-year targets) 2019-2023</v>
          </cell>
          <cell r="G733"/>
          <cell r="H733" t="str">
            <v>PERCENT</v>
          </cell>
          <cell r="I733" t="str">
            <v>Percentage - percentage - (Percentage)</v>
          </cell>
          <cell r="J733" t="str">
            <v>BU</v>
          </cell>
          <cell r="K733" t="str">
            <v>Anglo American Platinum Managed Operations</v>
          </cell>
          <cell r="L733" t="str">
            <v>FERHANA ADAM</v>
          </cell>
          <cell r="M733" t="str">
            <v>HENK STEYN</v>
          </cell>
          <cell r="N733">
            <v>45675</v>
          </cell>
          <cell r="O733">
            <v>45902</v>
          </cell>
          <cell r="P733" t="str">
            <v>Not started</v>
          </cell>
          <cell r="Q733" t="str">
            <v>{"gri":["2-7-e_2021"]}</v>
          </cell>
          <cell r="R733"/>
          <cell r="S733"/>
          <cell r="T733"/>
          <cell r="U733"/>
          <cell r="V733"/>
          <cell r="W733" t="str">
            <v>Z Metrics to Delete</v>
          </cell>
          <cell r="X733" t="str">
            <v>{"PGM":[]}</v>
          </cell>
          <cell r="Y733" t="str">
            <v>CONNECTED</v>
          </cell>
          <cell r="Z733" t="str">
            <v>Data Collection (PGM) (2024)</v>
          </cell>
          <cell r="AA733" t="str">
            <v>Diversity (Manual Capture)</v>
          </cell>
        </row>
        <row r="734">
          <cell r="A734" t="str">
            <v>M228BU_Anglo American Platinum Managed Operations</v>
          </cell>
          <cell r="B734" t="str">
            <v>M228</v>
          </cell>
          <cell r="C734" t="str">
            <v>BU_Anglo American Platinum Managed Operations</v>
          </cell>
          <cell r="D734">
            <v>2024</v>
          </cell>
          <cell r="E734" t="str">
            <v>Annual</v>
          </cell>
          <cell r="F734" t="str">
            <v>Employee turnover rate- total: Compliance target (MCIII 5-year targets) 2019-2023</v>
          </cell>
          <cell r="G734"/>
          <cell r="H734" t="str">
            <v>PERCENT</v>
          </cell>
          <cell r="I734" t="str">
            <v>Percentage - percentage - (Percentage)</v>
          </cell>
          <cell r="J734" t="str">
            <v>BU</v>
          </cell>
          <cell r="K734" t="str">
            <v>Anglo American Platinum Managed Operations</v>
          </cell>
          <cell r="L734" t="str">
            <v>FERHANA ADAM</v>
          </cell>
          <cell r="M734" t="str">
            <v>HENK STEYN</v>
          </cell>
          <cell r="N734">
            <v>45675</v>
          </cell>
          <cell r="O734">
            <v>45902</v>
          </cell>
          <cell r="P734" t="str">
            <v>Not started</v>
          </cell>
          <cell r="Q734" t="str">
            <v>{"gri":["2-7-e_2021"]}</v>
          </cell>
          <cell r="R734"/>
          <cell r="S734"/>
          <cell r="T734"/>
          <cell r="U734"/>
          <cell r="V734"/>
          <cell r="W734" t="str">
            <v>Z Metrics to Delete</v>
          </cell>
          <cell r="X734" t="str">
            <v>{"PGM":[]}</v>
          </cell>
          <cell r="Y734" t="str">
            <v>CONNECTED</v>
          </cell>
          <cell r="Z734" t="str">
            <v>Data Collection (PGM) (2024)</v>
          </cell>
          <cell r="AA734" t="str">
            <v>Diversity (Manual Capture)</v>
          </cell>
        </row>
        <row r="735">
          <cell r="A735" t="str">
            <v>M209BU_Anglo American Platinum Managed Operations</v>
          </cell>
          <cell r="B735" t="str">
            <v>M209</v>
          </cell>
          <cell r="C735" t="str">
            <v>BU_Anglo American Platinum Managed Operations</v>
          </cell>
          <cell r="D735">
            <v>2024</v>
          </cell>
          <cell r="E735" t="str">
            <v>Annual</v>
          </cell>
          <cell r="F735" t="str">
            <v>Of those who were eligible for a Team + review, % that were female</v>
          </cell>
          <cell r="G735"/>
          <cell r="H735" t="str">
            <v>PERCENT</v>
          </cell>
          <cell r="I735" t="str">
            <v>Percentage - percentage - (Percentage)</v>
          </cell>
          <cell r="J735" t="str">
            <v>BU</v>
          </cell>
          <cell r="K735" t="str">
            <v>Anglo American Platinum Managed Operations</v>
          </cell>
          <cell r="L735" t="str">
            <v>FERHANA ADAM</v>
          </cell>
          <cell r="M735" t="str">
            <v>HENK STEYN</v>
          </cell>
          <cell r="N735">
            <v>45675</v>
          </cell>
          <cell r="O735">
            <v>45902</v>
          </cell>
          <cell r="P735" t="str">
            <v>Not started</v>
          </cell>
          <cell r="Q735" t="str">
            <v>{}</v>
          </cell>
          <cell r="R735"/>
          <cell r="S735"/>
          <cell r="T735"/>
          <cell r="U735"/>
          <cell r="V735"/>
          <cell r="W735" t="str">
            <v>Z Metrics to Delete</v>
          </cell>
          <cell r="X735" t="str">
            <v>{"PGM":[]}</v>
          </cell>
          <cell r="Y735" t="str">
            <v>CONNECTED</v>
          </cell>
          <cell r="Z735" t="str">
            <v>Data Collection (PGM) (2024)</v>
          </cell>
          <cell r="AA735" t="str">
            <v>Diversity (Manual Capture)</v>
          </cell>
        </row>
        <row r="736">
          <cell r="A736" t="str">
            <v>M207BU_Anglo American Platinum Managed Operations</v>
          </cell>
          <cell r="B736" t="str">
            <v>M207</v>
          </cell>
          <cell r="C736" t="str">
            <v>BU_Anglo American Platinum Managed Operations</v>
          </cell>
          <cell r="D736">
            <v>2024</v>
          </cell>
          <cell r="E736" t="str">
            <v>Annual</v>
          </cell>
          <cell r="F736" t="str">
            <v>Of those who were eligible for a Team + review, % that were female: Compliance target (MClll 5-year targets) 2019-2023</v>
          </cell>
          <cell r="G736"/>
          <cell r="H736" t="str">
            <v>PERCENT</v>
          </cell>
          <cell r="I736" t="str">
            <v>Percentage - percentage - (Percentage)</v>
          </cell>
          <cell r="J736" t="str">
            <v>BU</v>
          </cell>
          <cell r="K736" t="str">
            <v>Anglo American Platinum Managed Operations</v>
          </cell>
          <cell r="L736" t="str">
            <v>FERHANA ADAM</v>
          </cell>
          <cell r="M736" t="str">
            <v>HENK STEYN</v>
          </cell>
          <cell r="N736">
            <v>45675</v>
          </cell>
          <cell r="O736">
            <v>45902</v>
          </cell>
          <cell r="P736" t="str">
            <v>Not started</v>
          </cell>
          <cell r="Q736" t="str">
            <v>{}</v>
          </cell>
          <cell r="R736"/>
          <cell r="S736"/>
          <cell r="T736"/>
          <cell r="U736"/>
          <cell r="V736"/>
          <cell r="W736" t="str">
            <v>Z Metrics to Delete</v>
          </cell>
          <cell r="X736" t="str">
            <v>{"PGM":[]}</v>
          </cell>
          <cell r="Y736" t="str">
            <v>CONNECTED</v>
          </cell>
          <cell r="Z736" t="str">
            <v>Data Collection (PGM) (2024)</v>
          </cell>
          <cell r="AA736" t="str">
            <v>Diversity (Manual Capture)</v>
          </cell>
        </row>
        <row r="737">
          <cell r="A737" t="str">
            <v>M451BU_Anglo American Platinum Managed Operations</v>
          </cell>
          <cell r="B737" t="str">
            <v>M451</v>
          </cell>
          <cell r="C737" t="str">
            <v>BU_Anglo American Platinum Managed Operations</v>
          </cell>
          <cell r="D737">
            <v>2024</v>
          </cell>
          <cell r="E737" t="str">
            <v>Annual</v>
          </cell>
          <cell r="F737" t="str">
            <v>% Var of reports through YourVoice (CY var on PY)</v>
          </cell>
          <cell r="G737"/>
          <cell r="H737" t="str">
            <v>PERCENT</v>
          </cell>
          <cell r="I737" t="str">
            <v>Percentage - percentage - (Percentage)</v>
          </cell>
          <cell r="J737" t="str">
            <v>BU</v>
          </cell>
          <cell r="K737" t="str">
            <v>Anglo American Platinum Managed Operations</v>
          </cell>
          <cell r="L737" t="str">
            <v>ADELIA THAVER</v>
          </cell>
          <cell r="M737" t="str">
            <v>ADELIA THAVER</v>
          </cell>
          <cell r="N737">
            <v>45675</v>
          </cell>
          <cell r="O737">
            <v>45902</v>
          </cell>
          <cell r="P737" t="str">
            <v>Not started</v>
          </cell>
          <cell r="Q737" t="str">
            <v>{"gri":["2-26-a-ii_2021"]}</v>
          </cell>
          <cell r="R737"/>
          <cell r="S737"/>
          <cell r="T737"/>
          <cell r="U737"/>
          <cell r="V737"/>
          <cell r="W737" t="str">
            <v>Z Metrics to Delete</v>
          </cell>
          <cell r="X737" t="str">
            <v>{"PGM":[]}</v>
          </cell>
          <cell r="Y737" t="str">
            <v>CONNECTED</v>
          </cell>
          <cell r="Z737" t="str">
            <v>Data Collection (PGM) (2024)</v>
          </cell>
          <cell r="AA737" t="str">
            <v>Business Integrity (Manual Capture)</v>
          </cell>
        </row>
        <row r="738">
          <cell r="A738" t="str">
            <v>M475BU_Anglo American Platinum Managed Operations</v>
          </cell>
          <cell r="B738" t="str">
            <v>M475</v>
          </cell>
          <cell r="C738" t="str">
            <v>BU_Anglo American Platinum Managed Operations</v>
          </cell>
          <cell r="D738">
            <v>2024</v>
          </cell>
          <cell r="E738" t="str">
            <v>Annual</v>
          </cell>
          <cell r="F738" t="str">
            <v>Percentage of governance body members who have received training or awareness-raising on the organisation's anti-corruption policies and procedures - Zimbabwe</v>
          </cell>
          <cell r="G738"/>
          <cell r="H738" t="str">
            <v>PERCENT</v>
          </cell>
          <cell r="I738" t="str">
            <v>Percentage - percentage - (Percentage)</v>
          </cell>
          <cell r="J738" t="str">
            <v>BU</v>
          </cell>
          <cell r="K738" t="str">
            <v>Anglo American Platinum Managed Operations</v>
          </cell>
          <cell r="L738" t="str">
            <v>RIAAN VENTER</v>
          </cell>
          <cell r="M738"/>
          <cell r="N738"/>
          <cell r="O738"/>
          <cell r="P738" t="str">
            <v>Not started</v>
          </cell>
          <cell r="Q738" t="str">
            <v>{"gri":["205-2-a_2016.2"]}</v>
          </cell>
          <cell r="R738"/>
          <cell r="S738"/>
          <cell r="T738"/>
          <cell r="U738"/>
          <cell r="V738"/>
          <cell r="W738" t="str">
            <v>Z Metrics to Delete</v>
          </cell>
          <cell r="X738" t="str">
            <v>{"PGM":[]}</v>
          </cell>
          <cell r="Y738" t="str">
            <v>CONNECTED</v>
          </cell>
          <cell r="Z738" t="str">
            <v>Data Collection (PGM) (2024)</v>
          </cell>
          <cell r="AA738" t="str">
            <v>Anti­-corruption</v>
          </cell>
        </row>
        <row r="739">
          <cell r="A739" t="str">
            <v>M614BU_Anglo American Platinum Managed Operations</v>
          </cell>
          <cell r="B739" t="str">
            <v>M614</v>
          </cell>
          <cell r="C739" t="str">
            <v>BU_Anglo American Platinum Managed Operations</v>
          </cell>
          <cell r="D739">
            <v>2024</v>
          </cell>
          <cell r="E739" t="str">
            <v>Annual</v>
          </cell>
          <cell r="F739" t="str">
            <v>Labour turnover % (including voluntary seperation packages): Unki</v>
          </cell>
          <cell r="G739"/>
          <cell r="H739" t="str">
            <v>PERCENT</v>
          </cell>
          <cell r="I739" t="str">
            <v>Percentage - percentage - (Percentage)</v>
          </cell>
          <cell r="J739" t="str">
            <v>BU</v>
          </cell>
          <cell r="K739" t="str">
            <v>Anglo American Platinum Managed Operations</v>
          </cell>
          <cell r="L739" t="str">
            <v>FERHANA ADAM</v>
          </cell>
          <cell r="M739"/>
          <cell r="N739"/>
          <cell r="O739"/>
          <cell r="P739" t="str">
            <v>Not started</v>
          </cell>
          <cell r="Q739" t="str">
            <v>{"gri":["401-1-b_2016.2"]}</v>
          </cell>
          <cell r="R739"/>
          <cell r="S739"/>
          <cell r="T739"/>
          <cell r="U739"/>
          <cell r="V739"/>
          <cell r="W739" t="str">
            <v>Z Metrics to Delete</v>
          </cell>
          <cell r="X739" t="str">
            <v>{"PGM":[]}</v>
          </cell>
          <cell r="Y739" t="str">
            <v>CONNECTED</v>
          </cell>
          <cell r="Z739" t="str">
            <v>Data Collection (PGM) (2024)</v>
          </cell>
          <cell r="AA739" t="str">
            <v>Governance disclosure metrics / Labour standards (Manual Capture)</v>
          </cell>
        </row>
        <row r="740">
          <cell r="A740" t="str">
            <v>M257BU_Anglo American Platinum Managed Operations</v>
          </cell>
          <cell r="B740" t="str">
            <v>M257</v>
          </cell>
          <cell r="C740" t="str">
            <v>BU_Anglo American Platinum Managed Operations</v>
          </cell>
          <cell r="D740">
            <v>2024</v>
          </cell>
          <cell r="E740" t="str">
            <v>Annual</v>
          </cell>
          <cell r="F740" t="str">
            <v>Employees more than 50 years of age(%)</v>
          </cell>
          <cell r="G740"/>
          <cell r="H740" t="str">
            <v>PERCENT</v>
          </cell>
          <cell r="I740" t="str">
            <v>Percentage - percentage - (Percentage)</v>
          </cell>
          <cell r="J740" t="str">
            <v>BU</v>
          </cell>
          <cell r="K740" t="str">
            <v>Anglo American Platinum Managed Operations</v>
          </cell>
          <cell r="L740" t="str">
            <v>FERHANA ADAM</v>
          </cell>
          <cell r="M740" t="str">
            <v>HENK STEYN</v>
          </cell>
          <cell r="N740">
            <v>45675</v>
          </cell>
          <cell r="O740">
            <v>45902</v>
          </cell>
          <cell r="P740" t="str">
            <v>Not started</v>
          </cell>
          <cell r="Q740" t="str">
            <v>{"gri":["2-7-a_2021"]}</v>
          </cell>
          <cell r="R740"/>
          <cell r="S740"/>
          <cell r="T740"/>
          <cell r="U740"/>
          <cell r="V740"/>
          <cell r="W740" t="str">
            <v>Z Metrics to Delete</v>
          </cell>
          <cell r="X740" t="str">
            <v>{"PGM":[]}</v>
          </cell>
          <cell r="Y740" t="str">
            <v>CONNECTED</v>
          </cell>
          <cell r="Z740" t="str">
            <v>Data Collection (PGM) (2024)</v>
          </cell>
          <cell r="AA740" t="str">
            <v>Diversity (Manual Capture)</v>
          </cell>
        </row>
        <row r="741">
          <cell r="A741" t="str">
            <v>M213BU_Anglo American Platinum Managed Operations</v>
          </cell>
          <cell r="B741" t="str">
            <v>M213</v>
          </cell>
          <cell r="C741" t="str">
            <v>BU_Anglo American Platinum Managed Operations</v>
          </cell>
          <cell r="D741">
            <v>2024</v>
          </cell>
          <cell r="E741" t="str">
            <v>Annual</v>
          </cell>
          <cell r="F741" t="str">
            <v>% of employees who were eligible for Team+ approach (B7 &amp; above): Compliance target (MClll 5-year targets) 2019-2023</v>
          </cell>
          <cell r="G741"/>
          <cell r="H741" t="str">
            <v>PERCENT</v>
          </cell>
          <cell r="I741" t="str">
            <v>Percentage - percentage - (Percentage)</v>
          </cell>
          <cell r="J741" t="str">
            <v>BU</v>
          </cell>
          <cell r="K741" t="str">
            <v>Anglo American Platinum Managed Operations</v>
          </cell>
          <cell r="L741" t="str">
            <v>FERHANA ADAM</v>
          </cell>
          <cell r="M741" t="str">
            <v>HENK STEYN</v>
          </cell>
          <cell r="N741">
            <v>45675</v>
          </cell>
          <cell r="O741">
            <v>45902</v>
          </cell>
          <cell r="P741" t="str">
            <v>Not started</v>
          </cell>
          <cell r="Q741" t="str">
            <v>{}</v>
          </cell>
          <cell r="R741"/>
          <cell r="S741"/>
          <cell r="T741"/>
          <cell r="U741"/>
          <cell r="V741"/>
          <cell r="W741" t="str">
            <v>Z Metrics to Delete</v>
          </cell>
          <cell r="X741" t="str">
            <v>{"PGM":[]}</v>
          </cell>
          <cell r="Y741" t="str">
            <v>CONNECTED</v>
          </cell>
          <cell r="Z741" t="str">
            <v>Data Collection (PGM) (2024)</v>
          </cell>
          <cell r="AA741" t="str">
            <v>Diversity (Manual Capture)</v>
          </cell>
        </row>
        <row r="742">
          <cell r="A742" t="str">
            <v>M607BU_Anglo American Platinum Managed Operations</v>
          </cell>
          <cell r="B742" t="str">
            <v>M607</v>
          </cell>
          <cell r="C742" t="str">
            <v>BU_Anglo American Platinum Managed Operations</v>
          </cell>
          <cell r="D742">
            <v>2024</v>
          </cell>
          <cell r="E742" t="str">
            <v>Annual</v>
          </cell>
          <cell r="F742" t="str">
            <v>Turnover region excl  VSP: Mpumalanga (%)</v>
          </cell>
          <cell r="G742"/>
          <cell r="H742" t="str">
            <v>PERCENT</v>
          </cell>
          <cell r="I742" t="str">
            <v>Percentage - percentage - (Percentage)</v>
          </cell>
          <cell r="J742" t="str">
            <v>BU</v>
          </cell>
          <cell r="K742" t="str">
            <v>Anglo American Platinum Managed Operations</v>
          </cell>
          <cell r="L742" t="str">
            <v>FERHANA ADAM</v>
          </cell>
          <cell r="M742"/>
          <cell r="N742"/>
          <cell r="O742"/>
          <cell r="P742" t="str">
            <v>Not started</v>
          </cell>
          <cell r="Q742" t="str">
            <v>{"gri":["401-1-b_2016.2"]}</v>
          </cell>
          <cell r="R742"/>
          <cell r="S742"/>
          <cell r="T742"/>
          <cell r="U742"/>
          <cell r="V742"/>
          <cell r="W742" t="str">
            <v>Z Metrics to Delete</v>
          </cell>
          <cell r="X742" t="str">
            <v>{"PGM":[]}</v>
          </cell>
          <cell r="Y742" t="str">
            <v>CONNECTED</v>
          </cell>
          <cell r="Z742" t="str">
            <v>Data Collection (PGM) (2024)</v>
          </cell>
          <cell r="AA742" t="str">
            <v>Governance disclosure metrics / Labour standards (Manual Capture)</v>
          </cell>
        </row>
        <row r="743">
          <cell r="A743" t="str">
            <v>M288BU_Anglo American Platinum Managed Operations</v>
          </cell>
          <cell r="B743" t="str">
            <v>M288</v>
          </cell>
          <cell r="C743" t="str">
            <v>BU_Anglo American Platinum Managed Operations</v>
          </cell>
          <cell r="D743">
            <v>2024</v>
          </cell>
          <cell r="E743" t="str">
            <v>Annual</v>
          </cell>
          <cell r="F743" t="str">
            <v>Involuntary Turnover : Redundancies(%)</v>
          </cell>
          <cell r="G743"/>
          <cell r="H743" t="str">
            <v>PERCENT</v>
          </cell>
          <cell r="I743" t="str">
            <v>Percentage - percentage - (Percentage)</v>
          </cell>
          <cell r="J743" t="str">
            <v>BU</v>
          </cell>
          <cell r="K743" t="str">
            <v>Anglo American Platinum Managed Operations</v>
          </cell>
          <cell r="L743" t="str">
            <v>FERHANA ADAM</v>
          </cell>
          <cell r="M743" t="str">
            <v>HENK STEYN</v>
          </cell>
          <cell r="N743">
            <v>45675</v>
          </cell>
          <cell r="O743">
            <v>45902</v>
          </cell>
          <cell r="P743" t="str">
            <v>Not started</v>
          </cell>
          <cell r="Q743" t="str">
            <v>{"gri":["2-7-e_2021"]}</v>
          </cell>
          <cell r="R743"/>
          <cell r="S743"/>
          <cell r="T743"/>
          <cell r="U743"/>
          <cell r="V743"/>
          <cell r="W743" t="str">
            <v>Z Metrics to Delete</v>
          </cell>
          <cell r="X743" t="str">
            <v>{"PGM":[]}</v>
          </cell>
          <cell r="Y743" t="str">
            <v>CONNECTED</v>
          </cell>
          <cell r="Z743" t="str">
            <v>Data Collection (PGM) (2024)</v>
          </cell>
          <cell r="AA743" t="str">
            <v>Turnover (Manual Capture)</v>
          </cell>
        </row>
        <row r="744">
          <cell r="A744" t="str">
            <v>M240BU_Anglo American Platinum Managed Operations</v>
          </cell>
          <cell r="B744" t="str">
            <v>M240</v>
          </cell>
          <cell r="C744" t="str">
            <v>BU_Anglo American Platinum Managed Operations</v>
          </cell>
          <cell r="D744">
            <v>2024</v>
          </cell>
          <cell r="E744" t="str">
            <v>Annual</v>
          </cell>
          <cell r="F744" t="str">
            <v>Male Contractors: Compliance target (MClll 5-year targets) 2019-2023</v>
          </cell>
          <cell r="G744"/>
          <cell r="H744" t="str">
            <v>PERCENT</v>
          </cell>
          <cell r="I744" t="str">
            <v>Percentage - percentage - (Percentage)</v>
          </cell>
          <cell r="J744" t="str">
            <v>BU</v>
          </cell>
          <cell r="K744" t="str">
            <v>Anglo American Platinum Managed Operations</v>
          </cell>
          <cell r="L744" t="str">
            <v>FERHANA ADAM</v>
          </cell>
          <cell r="M744" t="str">
            <v>HENK STEYN</v>
          </cell>
          <cell r="N744">
            <v>45675</v>
          </cell>
          <cell r="O744">
            <v>45902</v>
          </cell>
          <cell r="P744" t="str">
            <v>Not started</v>
          </cell>
          <cell r="Q744" t="str">
            <v>{"gri":["2-8-a-i_2021"]}</v>
          </cell>
          <cell r="R744"/>
          <cell r="S744"/>
          <cell r="T744"/>
          <cell r="U744"/>
          <cell r="V744"/>
          <cell r="W744" t="str">
            <v>Z Metrics to Delete</v>
          </cell>
          <cell r="X744" t="str">
            <v>{"PGM":[]}</v>
          </cell>
          <cell r="Y744" t="str">
            <v>CONNECTED</v>
          </cell>
          <cell r="Z744" t="str">
            <v>Data Collection (PGM) (2024)</v>
          </cell>
          <cell r="AA744" t="str">
            <v>Diversity (Manual Capture)</v>
          </cell>
        </row>
        <row r="745">
          <cell r="A745" t="str">
            <v>M252BU_Anglo American Platinum Managed Operations</v>
          </cell>
          <cell r="B745" t="str">
            <v>M252</v>
          </cell>
          <cell r="C745" t="str">
            <v>BU_Anglo American Platinum Managed Operations</v>
          </cell>
          <cell r="D745">
            <v>2024</v>
          </cell>
          <cell r="E745" t="str">
            <v>Annual</v>
          </cell>
          <cell r="F745" t="str">
            <v>Women as % of senior management population (CE EoR): Compliance target (MCIII 5-year targets) 2019-2023</v>
          </cell>
          <cell r="G745"/>
          <cell r="H745" t="str">
            <v>PERCENT</v>
          </cell>
          <cell r="I745" t="str">
            <v>Percentage - percentage - (Percentage)</v>
          </cell>
          <cell r="J745" t="str">
            <v>BU</v>
          </cell>
          <cell r="K745" t="str">
            <v>Anglo American Platinum Managed Operations</v>
          </cell>
          <cell r="L745" t="str">
            <v>FERHANA ADAM</v>
          </cell>
          <cell r="M745" t="str">
            <v>HENK STEYN</v>
          </cell>
          <cell r="N745">
            <v>45675</v>
          </cell>
          <cell r="O745">
            <v>45902</v>
          </cell>
          <cell r="P745" t="str">
            <v>Not started</v>
          </cell>
          <cell r="Q745" t="str">
            <v>{"gri":["2-7-a_2021"]}</v>
          </cell>
          <cell r="R745"/>
          <cell r="S745"/>
          <cell r="T745"/>
          <cell r="U745"/>
          <cell r="V745"/>
          <cell r="W745" t="str">
            <v>Z Metrics to Delete</v>
          </cell>
          <cell r="X745" t="str">
            <v>{"PGM":[]}</v>
          </cell>
          <cell r="Y745" t="str">
            <v>CONNECTED</v>
          </cell>
          <cell r="Z745" t="str">
            <v>Data Collection (PGM) (2024)</v>
          </cell>
          <cell r="AA745" t="str">
            <v>Diversity (Manual Capture)</v>
          </cell>
        </row>
        <row r="746">
          <cell r="A746" t="str">
            <v>M250BU_Anglo American Platinum Managed Operations</v>
          </cell>
          <cell r="B746" t="str">
            <v>M250</v>
          </cell>
          <cell r="C746" t="str">
            <v>BU_Anglo American Platinum Managed Operations</v>
          </cell>
          <cell r="D746">
            <v>2024</v>
          </cell>
          <cell r="E746" t="str">
            <v>Annual</v>
          </cell>
          <cell r="F746" t="str">
            <v>Women as%  of management (band 5 and above) population: Progress against target</v>
          </cell>
          <cell r="G746"/>
          <cell r="H746" t="str">
            <v>PERCENT</v>
          </cell>
          <cell r="I746" t="str">
            <v>Percentage - percentage - (Percentage)</v>
          </cell>
          <cell r="J746" t="str">
            <v>BU</v>
          </cell>
          <cell r="K746" t="str">
            <v>Anglo American Platinum Managed Operations</v>
          </cell>
          <cell r="L746" t="str">
            <v>FERHANA ADAM</v>
          </cell>
          <cell r="M746" t="str">
            <v>HENK STEYN</v>
          </cell>
          <cell r="N746">
            <v>45675</v>
          </cell>
          <cell r="O746">
            <v>45902</v>
          </cell>
          <cell r="P746" t="str">
            <v>Not started</v>
          </cell>
          <cell r="Q746" t="str">
            <v>{"gri":["2-7-a_2021"]}</v>
          </cell>
          <cell r="R746"/>
          <cell r="S746"/>
          <cell r="T746"/>
          <cell r="U746"/>
          <cell r="V746"/>
          <cell r="W746" t="str">
            <v>Z Metrics to Delete</v>
          </cell>
          <cell r="X746" t="str">
            <v>{"PGM":[]}</v>
          </cell>
          <cell r="Y746" t="str">
            <v>CONNECTED</v>
          </cell>
          <cell r="Z746" t="str">
            <v>Data Collection (PGM) (2024)</v>
          </cell>
          <cell r="AA746" t="str">
            <v>Diversity (Manual Capture)</v>
          </cell>
        </row>
        <row r="747">
          <cell r="A747" t="str">
            <v>M220BU_Anglo American Platinum Managed Operations</v>
          </cell>
          <cell r="B747" t="str">
            <v>M220</v>
          </cell>
          <cell r="C747" t="str">
            <v>BU_Anglo American Platinum Managed Operations</v>
          </cell>
          <cell r="D747">
            <v>2024</v>
          </cell>
          <cell r="E747" t="str">
            <v>Annual</v>
          </cell>
          <cell r="F747" t="str">
            <v>Number of employees participating in leadership academy programmes: Progress against target</v>
          </cell>
          <cell r="G747"/>
          <cell r="H747" t="str">
            <v>PERCENT</v>
          </cell>
          <cell r="I747" t="str">
            <v>Percentage - percentage - (Percentage)</v>
          </cell>
          <cell r="J747" t="str">
            <v>BU</v>
          </cell>
          <cell r="K747" t="str">
            <v>Anglo American Platinum Managed Operations</v>
          </cell>
          <cell r="L747" t="str">
            <v>FERHANA ADAM</v>
          </cell>
          <cell r="M747" t="str">
            <v>HENK STEYN</v>
          </cell>
          <cell r="N747">
            <v>45675</v>
          </cell>
          <cell r="O747">
            <v>45902</v>
          </cell>
          <cell r="P747" t="str">
            <v>Not started</v>
          </cell>
          <cell r="Q747" t="str">
            <v>{"gri":["404-2_2016.2"]}</v>
          </cell>
          <cell r="R747"/>
          <cell r="S747"/>
          <cell r="T747"/>
          <cell r="U747"/>
          <cell r="V747"/>
          <cell r="W747" t="str">
            <v>Z Metrics to Delete</v>
          </cell>
          <cell r="X747" t="str">
            <v>{"PGM":[]}</v>
          </cell>
          <cell r="Y747" t="str">
            <v>CONNECTED</v>
          </cell>
          <cell r="Z747" t="str">
            <v>Data Collection (PGM) (2024)</v>
          </cell>
          <cell r="AA747" t="str">
            <v>Diversity (Manual Capture)</v>
          </cell>
        </row>
        <row r="748">
          <cell r="A748" t="str">
            <v>M217BU_Anglo American Platinum Managed Operations</v>
          </cell>
          <cell r="B748" t="str">
            <v>M217</v>
          </cell>
          <cell r="C748" t="str">
            <v>BU_Anglo American Platinum Managed Operations</v>
          </cell>
          <cell r="D748">
            <v>2024</v>
          </cell>
          <cell r="E748" t="str">
            <v>Annual</v>
          </cell>
          <cell r="F748" t="str">
            <v>Number of employees who were eligible for Team+ approach (B7 &amp; above): Progress against target</v>
          </cell>
          <cell r="G748"/>
          <cell r="H748" t="str">
            <v>PERCENT</v>
          </cell>
          <cell r="I748" t="str">
            <v>Percentage - percentage - (Percentage)</v>
          </cell>
          <cell r="J748" t="str">
            <v>BU</v>
          </cell>
          <cell r="K748" t="str">
            <v>Anglo American Platinum Managed Operations</v>
          </cell>
          <cell r="L748" t="str">
            <v>FERHANA ADAM</v>
          </cell>
          <cell r="M748" t="str">
            <v>HENK STEYN</v>
          </cell>
          <cell r="N748">
            <v>45675</v>
          </cell>
          <cell r="O748">
            <v>45902</v>
          </cell>
          <cell r="P748" t="str">
            <v>Not started</v>
          </cell>
          <cell r="Q748" t="str">
            <v>{}</v>
          </cell>
          <cell r="R748"/>
          <cell r="S748"/>
          <cell r="T748"/>
          <cell r="U748"/>
          <cell r="V748"/>
          <cell r="W748" t="str">
            <v>Z Metrics to Delete</v>
          </cell>
          <cell r="X748" t="str">
            <v>{"PGM":[]}</v>
          </cell>
          <cell r="Y748" t="str">
            <v>CONNECTED</v>
          </cell>
          <cell r="Z748" t="str">
            <v>Data Collection (PGM) (2024)</v>
          </cell>
          <cell r="AA748" t="str">
            <v>Diversity (Manual Capture)</v>
          </cell>
        </row>
        <row r="749">
          <cell r="A749" t="str">
            <v>M273BU_Anglo American Platinum Managed Operations</v>
          </cell>
          <cell r="B749" t="str">
            <v>M273</v>
          </cell>
          <cell r="C749" t="str">
            <v>BU_Anglo American Platinum Managed Operations</v>
          </cell>
          <cell r="D749">
            <v>2024</v>
          </cell>
          <cell r="E749" t="str">
            <v>Annual</v>
          </cell>
          <cell r="F749" t="str">
            <v>Employment creation in provinces: Mpumalanga</v>
          </cell>
          <cell r="G749"/>
          <cell r="H749" t="str">
            <v>NUMBER</v>
          </cell>
          <cell r="I749" t="str">
            <v>Number</v>
          </cell>
          <cell r="J749" t="str">
            <v>BU</v>
          </cell>
          <cell r="K749" t="str">
            <v>Anglo American Platinum Managed Operations</v>
          </cell>
          <cell r="L749" t="str">
            <v>FERHANA ADAM</v>
          </cell>
          <cell r="M749" t="str">
            <v>HENK STEYN</v>
          </cell>
          <cell r="N749">
            <v>45675</v>
          </cell>
          <cell r="O749">
            <v>45902</v>
          </cell>
          <cell r="P749" t="str">
            <v>Not started</v>
          </cell>
          <cell r="Q749" t="str">
            <v>{"gri":["413-1_2016.2"]}</v>
          </cell>
          <cell r="R749"/>
          <cell r="S749"/>
          <cell r="T749"/>
          <cell r="U749"/>
          <cell r="V749"/>
          <cell r="W749" t="str">
            <v>Z Metrics to Delete</v>
          </cell>
          <cell r="X749" t="str">
            <v>{"PGM":[]}</v>
          </cell>
          <cell r="Y749" t="str">
            <v>CONNECTED</v>
          </cell>
          <cell r="Z749" t="str">
            <v>Data Collection (PGM) (2024)</v>
          </cell>
          <cell r="AA749" t="str">
            <v>Employment creation in provinces (Manual Capture)</v>
          </cell>
        </row>
        <row r="750">
          <cell r="A750" t="str">
            <v>M712BU_Anglo American Platinum Managed Operations</v>
          </cell>
          <cell r="B750" t="str">
            <v>M712</v>
          </cell>
          <cell r="C750" t="str">
            <v>BU_Anglo American Platinum Managed Operations</v>
          </cell>
          <cell r="D750">
            <v>2024</v>
          </cell>
          <cell r="E750" t="str">
            <v>Annual</v>
          </cell>
          <cell r="F750" t="str">
            <v>Number of female new employee hires</v>
          </cell>
          <cell r="G750"/>
          <cell r="H750" t="str">
            <v>NUMBER</v>
          </cell>
          <cell r="I750" t="str">
            <v>Number</v>
          </cell>
          <cell r="J750" t="str">
            <v>BU</v>
          </cell>
          <cell r="K750" t="str">
            <v>Anglo American Platinum Managed Operations</v>
          </cell>
          <cell r="L750" t="str">
            <v>WINNIE MBIZA</v>
          </cell>
          <cell r="M750" t="str">
            <v>HENK STEYN</v>
          </cell>
          <cell r="N750">
            <v>45675</v>
          </cell>
          <cell r="O750">
            <v>45902</v>
          </cell>
          <cell r="P750" t="str">
            <v>Not started</v>
          </cell>
          <cell r="Q750" t="str">
            <v>{"gri":["401-1-a_2016.2"]}</v>
          </cell>
          <cell r="R750"/>
          <cell r="S750"/>
          <cell r="T750"/>
          <cell r="U750"/>
          <cell r="V750"/>
          <cell r="W750" t="str">
            <v>Z Metrics to Delete</v>
          </cell>
          <cell r="X750" t="str">
            <v>{"PGM":[]}</v>
          </cell>
          <cell r="Y750" t="str">
            <v>CONNECTED</v>
          </cell>
          <cell r="Z750" t="str">
            <v>Data Collection (PGM) (2024)</v>
          </cell>
          <cell r="AA750" t="str">
            <v>Employment and wealth creation (Manual Capture)</v>
          </cell>
        </row>
        <row r="751">
          <cell r="A751" t="str">
            <v>M632BU_Anglo American Platinum Managed Operations</v>
          </cell>
          <cell r="B751" t="str">
            <v>M632</v>
          </cell>
          <cell r="C751" t="str">
            <v>BU_Anglo American Platinum Managed Operations</v>
          </cell>
          <cell r="D751">
            <v>2024</v>
          </cell>
          <cell r="E751" t="str">
            <v>Annual</v>
          </cell>
          <cell r="F751" t="str">
            <v>Number of female directors</v>
          </cell>
          <cell r="G751"/>
          <cell r="H751" t="str">
            <v>NUMBER</v>
          </cell>
          <cell r="I751" t="str">
            <v>Number</v>
          </cell>
          <cell r="J751" t="str">
            <v>BU</v>
          </cell>
          <cell r="K751" t="str">
            <v>Anglo American Platinum Managed Operations</v>
          </cell>
          <cell r="L751" t="str">
            <v>FERHANA ADAM</v>
          </cell>
          <cell r="M751" t="str">
            <v>HENK STEYN</v>
          </cell>
          <cell r="N751">
            <v>45675</v>
          </cell>
          <cell r="O751">
            <v>45902</v>
          </cell>
          <cell r="P751" t="str">
            <v>Not started</v>
          </cell>
          <cell r="Q751" t="str">
            <v>{"gri":["2-9-c_2021"]}</v>
          </cell>
          <cell r="R751"/>
          <cell r="S751"/>
          <cell r="T751"/>
          <cell r="U751"/>
          <cell r="V751"/>
          <cell r="W751" t="str">
            <v>Z Metrics to Delete</v>
          </cell>
          <cell r="X751" t="str">
            <v>{"PGM":[]}</v>
          </cell>
          <cell r="Y751" t="str">
            <v>CONNECTED</v>
          </cell>
          <cell r="Z751" t="str">
            <v>Data Collection (PGM) (2024)</v>
          </cell>
          <cell r="AA751" t="str">
            <v>Governance disclosure metrics / Labour standards (Manual Capture)</v>
          </cell>
        </row>
        <row r="752">
          <cell r="A752" t="str">
            <v>M711BU_Anglo American Platinum Managed Operations</v>
          </cell>
          <cell r="B752" t="str">
            <v>M711</v>
          </cell>
          <cell r="C752" t="str">
            <v>BU_Anglo American Platinum Managed Operations</v>
          </cell>
          <cell r="D752">
            <v>2024</v>
          </cell>
          <cell r="E752" t="str">
            <v>Annual</v>
          </cell>
          <cell r="F752" t="str">
            <v>Number of male new employee hires</v>
          </cell>
          <cell r="G752"/>
          <cell r="H752" t="str">
            <v>NUMBER</v>
          </cell>
          <cell r="I752" t="str">
            <v>Number</v>
          </cell>
          <cell r="J752" t="str">
            <v>BU</v>
          </cell>
          <cell r="K752" t="str">
            <v>Anglo American Platinum Managed Operations</v>
          </cell>
          <cell r="L752" t="str">
            <v>WINNIE MBIZA</v>
          </cell>
          <cell r="M752" t="str">
            <v>HENK STEYN</v>
          </cell>
          <cell r="N752">
            <v>45675</v>
          </cell>
          <cell r="O752">
            <v>45902</v>
          </cell>
          <cell r="P752" t="str">
            <v>Not started</v>
          </cell>
          <cell r="Q752" t="str">
            <v>{"gri":["401-1-a_2016.2"]}</v>
          </cell>
          <cell r="R752"/>
          <cell r="S752"/>
          <cell r="T752"/>
          <cell r="U752"/>
          <cell r="V752"/>
          <cell r="W752" t="str">
            <v>Z Metrics to Delete</v>
          </cell>
          <cell r="X752" t="str">
            <v>{"PGM":[]}</v>
          </cell>
          <cell r="Y752" t="str">
            <v>CONNECTED</v>
          </cell>
          <cell r="Z752" t="str">
            <v>Data Collection (PGM) (2024)</v>
          </cell>
          <cell r="AA752" t="str">
            <v>Employment and wealth creation (Manual Capture)</v>
          </cell>
        </row>
        <row r="753">
          <cell r="A753" t="str">
            <v>M709BU_Anglo American Platinum Managed Operations</v>
          </cell>
          <cell r="B753" t="str">
            <v>M709</v>
          </cell>
          <cell r="C753" t="str">
            <v>BU_Anglo American Platinum Managed Operations</v>
          </cell>
          <cell r="D753">
            <v>2024</v>
          </cell>
          <cell r="E753" t="str">
            <v>Annual</v>
          </cell>
          <cell r="F753" t="str">
            <v>Percentage male new employee hires</v>
          </cell>
          <cell r="G753"/>
          <cell r="H753" t="str">
            <v>NUMBER</v>
          </cell>
          <cell r="I753" t="str">
            <v>Number</v>
          </cell>
          <cell r="J753" t="str">
            <v>BU</v>
          </cell>
          <cell r="K753" t="str">
            <v>Anglo American Platinum Managed Operations</v>
          </cell>
          <cell r="L753" t="str">
            <v>FERHANA ADAM</v>
          </cell>
          <cell r="M753" t="str">
            <v>HENK STEYN</v>
          </cell>
          <cell r="N753">
            <v>45675</v>
          </cell>
          <cell r="O753">
            <v>45902</v>
          </cell>
          <cell r="P753" t="str">
            <v>Not started</v>
          </cell>
          <cell r="Q753" t="str">
            <v>{"gri":["401-1-a_2016.2"]}</v>
          </cell>
          <cell r="R753"/>
          <cell r="S753"/>
          <cell r="T753"/>
          <cell r="U753"/>
          <cell r="V753"/>
          <cell r="W753" t="str">
            <v>Z Metrics to Delete</v>
          </cell>
          <cell r="X753" t="str">
            <v>{"PGM":[]}</v>
          </cell>
          <cell r="Y753" t="str">
            <v>CONNECTED</v>
          </cell>
          <cell r="Z753" t="str">
            <v>Data Collection (PGM) (2024)</v>
          </cell>
          <cell r="AA753" t="str">
            <v>Employment and wealth creation (Manual Capture)</v>
          </cell>
        </row>
        <row r="754">
          <cell r="A754" t="str">
            <v>M706BU_Anglo American Platinum Managed Operations</v>
          </cell>
          <cell r="B754" t="str">
            <v>M706</v>
          </cell>
          <cell r="C754" t="str">
            <v>BU_Anglo American Platinum Managed Operations</v>
          </cell>
          <cell r="D754">
            <v>2024</v>
          </cell>
          <cell r="E754" t="str">
            <v>Annual</v>
          </cell>
          <cell r="F754" t="str">
            <v>New employee hires more than 50 years of age</v>
          </cell>
          <cell r="G754"/>
          <cell r="H754" t="str">
            <v>NUMBER</v>
          </cell>
          <cell r="I754" t="str">
            <v>Number</v>
          </cell>
          <cell r="J754" t="str">
            <v>BU</v>
          </cell>
          <cell r="K754" t="str">
            <v>Anglo American Platinum Managed Operations</v>
          </cell>
          <cell r="L754" t="str">
            <v>FERHANA ADAM</v>
          </cell>
          <cell r="M754" t="str">
            <v>HENK STEYN</v>
          </cell>
          <cell r="N754">
            <v>45675</v>
          </cell>
          <cell r="O754">
            <v>45902</v>
          </cell>
          <cell r="P754" t="str">
            <v>Not started</v>
          </cell>
          <cell r="Q754" t="str">
            <v>{"gri":["401-1-a_2016.2"]}</v>
          </cell>
          <cell r="R754"/>
          <cell r="S754"/>
          <cell r="T754"/>
          <cell r="U754"/>
          <cell r="V754"/>
          <cell r="W754" t="str">
            <v>Z Metrics to Delete</v>
          </cell>
          <cell r="X754" t="str">
            <v>{"PGM":[]}</v>
          </cell>
          <cell r="Y754" t="str">
            <v>CONNECTED</v>
          </cell>
          <cell r="Z754" t="str">
            <v>Data Collection (PGM) (2024)</v>
          </cell>
          <cell r="AA754" t="str">
            <v>Employment and wealth creation (Manual Capture)</v>
          </cell>
        </row>
        <row r="755">
          <cell r="A755" t="str">
            <v>M612BU_Anglo American Platinum Managed Operations</v>
          </cell>
          <cell r="B755" t="str">
            <v>M612</v>
          </cell>
          <cell r="C755" t="str">
            <v>BU_Anglo American Platinum Managed Operations</v>
          </cell>
          <cell r="D755">
            <v>2024</v>
          </cell>
          <cell r="E755" t="str">
            <v>Annual</v>
          </cell>
          <cell r="F755" t="str">
            <v>Turnover region excl  VSP: Gauteng</v>
          </cell>
          <cell r="G755"/>
          <cell r="H755" t="str">
            <v>NUMBER</v>
          </cell>
          <cell r="I755" t="str">
            <v>Number</v>
          </cell>
          <cell r="J755" t="str">
            <v>BU</v>
          </cell>
          <cell r="K755" t="str">
            <v>Anglo American Platinum Managed Operations</v>
          </cell>
          <cell r="L755" t="str">
            <v>FERHANA ADAM</v>
          </cell>
          <cell r="M755"/>
          <cell r="N755"/>
          <cell r="O755"/>
          <cell r="P755" t="str">
            <v>Not started</v>
          </cell>
          <cell r="Q755" t="str">
            <v>{"gri":["401-1-b_2016.2"]}</v>
          </cell>
          <cell r="R755"/>
          <cell r="S755"/>
          <cell r="T755"/>
          <cell r="U755"/>
          <cell r="V755"/>
          <cell r="W755" t="str">
            <v>Z Metrics to Delete</v>
          </cell>
          <cell r="X755" t="str">
            <v>{"PGM":[]}</v>
          </cell>
          <cell r="Y755" t="str">
            <v>CONNECTED</v>
          </cell>
          <cell r="Z755" t="str">
            <v>Data Collection (PGM) (2024)</v>
          </cell>
          <cell r="AA755" t="str">
            <v>Governance disclosure metrics / Labour standards (Manual Capture)</v>
          </cell>
        </row>
        <row r="756">
          <cell r="A756" t="str">
            <v>M639</v>
          </cell>
          <cell r="B756" t="str">
            <v>M639</v>
          </cell>
          <cell r="C756"/>
          <cell r="D756">
            <v>2024</v>
          </cell>
          <cell r="E756" t="str">
            <v>Annual</v>
          </cell>
          <cell r="F756" t="str">
            <v>Taxes and royalties borne - Metric (1)</v>
          </cell>
          <cell r="G756"/>
          <cell r="H756" t="str">
            <v>NUMBER</v>
          </cell>
          <cell r="I756"/>
          <cell r="J756"/>
          <cell r="K756"/>
          <cell r="L756" t="str">
            <v>KATE FILECZKI</v>
          </cell>
          <cell r="M756"/>
          <cell r="N756"/>
          <cell r="O756"/>
          <cell r="P756" t="str">
            <v>Not started</v>
          </cell>
          <cell r="Q756" t="str">
            <v>{}</v>
          </cell>
          <cell r="R756"/>
          <cell r="S756"/>
          <cell r="T756"/>
          <cell r="U756"/>
          <cell r="V756"/>
          <cell r="W756" t="str">
            <v>Z Metrics to Delete</v>
          </cell>
          <cell r="X756" t="str">
            <v>{"PGM":[]}</v>
          </cell>
          <cell r="Y756" t="str">
            <v>MANUAL</v>
          </cell>
          <cell r="Z756"/>
          <cell r="AA756"/>
        </row>
        <row r="757">
          <cell r="A757" t="str">
            <v>M629BU_Anglo American Platinum Managed Operations</v>
          </cell>
          <cell r="B757" t="str">
            <v>M629</v>
          </cell>
          <cell r="C757" t="str">
            <v>BU_Anglo American Platinum Managed Operations</v>
          </cell>
          <cell r="D757">
            <v>2024</v>
          </cell>
          <cell r="E757" t="str">
            <v>Annual</v>
          </cell>
          <cell r="F757" t="str">
            <v>Average age (years)</v>
          </cell>
          <cell r="G757"/>
          <cell r="H757" t="str">
            <v>NUMBER</v>
          </cell>
          <cell r="I757" t="str">
            <v>Number</v>
          </cell>
          <cell r="J757" t="str">
            <v>BU</v>
          </cell>
          <cell r="K757" t="str">
            <v>Anglo American Platinum Managed Operations</v>
          </cell>
          <cell r="L757" t="str">
            <v>FERHANA ADAM</v>
          </cell>
          <cell r="M757" t="str">
            <v>HENK STEYN</v>
          </cell>
          <cell r="N757">
            <v>45675</v>
          </cell>
          <cell r="O757">
            <v>45902</v>
          </cell>
          <cell r="P757" t="str">
            <v>Not started</v>
          </cell>
          <cell r="Q757" t="str">
            <v>{}</v>
          </cell>
          <cell r="R757"/>
          <cell r="S757"/>
          <cell r="T757"/>
          <cell r="U757"/>
          <cell r="V757"/>
          <cell r="W757" t="str">
            <v>Z Metrics to Delete</v>
          </cell>
          <cell r="X757" t="str">
            <v>{"PGM":[]}</v>
          </cell>
          <cell r="Y757" t="str">
            <v>CONNECTED</v>
          </cell>
          <cell r="Z757" t="str">
            <v>Data Collection (PGM) (2024)</v>
          </cell>
          <cell r="AA757" t="str">
            <v>Governance disclosure metrics / Labour standards (Manual Capture)</v>
          </cell>
        </row>
        <row r="758">
          <cell r="A758" t="str">
            <v>M317BU_Anglo American Platinum Managed Operations</v>
          </cell>
          <cell r="B758" t="str">
            <v>M317</v>
          </cell>
          <cell r="C758" t="str">
            <v>BU_Anglo American Platinum Managed Operations</v>
          </cell>
          <cell r="D758">
            <v>2024</v>
          </cell>
          <cell r="E758" t="str">
            <v>Annual</v>
          </cell>
          <cell r="F758" t="str">
            <v>Number and nature of any product recalls.</v>
          </cell>
          <cell r="G758"/>
          <cell r="H758" t="str">
            <v>NUMBER</v>
          </cell>
          <cell r="I758" t="str">
            <v>Number</v>
          </cell>
          <cell r="J758" t="str">
            <v>BU</v>
          </cell>
          <cell r="K758" t="str">
            <v>Anglo American Platinum Managed Operations</v>
          </cell>
          <cell r="L758" t="str">
            <v>ESGINTEGRATION</v>
          </cell>
          <cell r="M758"/>
          <cell r="N758"/>
          <cell r="O758"/>
          <cell r="P758" t="str">
            <v>Not started</v>
          </cell>
          <cell r="Q758" t="str">
            <v>{}</v>
          </cell>
          <cell r="R758"/>
          <cell r="S758"/>
          <cell r="T758"/>
          <cell r="U758"/>
          <cell r="V758"/>
          <cell r="W758" t="str">
            <v>Z Metrics to Delete</v>
          </cell>
          <cell r="X758" t="str">
            <v>{"PGM":[]}</v>
          </cell>
          <cell r="Y758" t="str">
            <v>CONNECTED</v>
          </cell>
          <cell r="Z758" t="str">
            <v>Data Collection (PGM) (2024)</v>
          </cell>
          <cell r="AA758" t="str">
            <v>High risk Products and services (Manual Capture)</v>
          </cell>
        </row>
        <row r="759">
          <cell r="A759" t="str">
            <v>M745BU_Anglo American Platinum Managed Operations</v>
          </cell>
          <cell r="B759" t="str">
            <v>M745</v>
          </cell>
          <cell r="C759" t="str">
            <v>BU_Anglo American Platinum Managed Operations</v>
          </cell>
          <cell r="D759">
            <v>2024</v>
          </cell>
          <cell r="E759" t="str">
            <v>Annual</v>
          </cell>
          <cell r="F759" t="str">
            <v>Total workforce represented, excluding management (Number)</v>
          </cell>
          <cell r="G759"/>
          <cell r="H759" t="str">
            <v>NUMBER</v>
          </cell>
          <cell r="I759" t="str">
            <v>Number</v>
          </cell>
          <cell r="J759" t="str">
            <v>BU</v>
          </cell>
          <cell r="K759" t="str">
            <v>Anglo American Platinum Managed Operations</v>
          </cell>
          <cell r="L759" t="str">
            <v>DOLLY MAZIBUKO</v>
          </cell>
          <cell r="M759" t="str">
            <v>VIRGINIA TYOBEKA</v>
          </cell>
          <cell r="N759">
            <v>45694</v>
          </cell>
          <cell r="O759">
            <v>45696</v>
          </cell>
          <cell r="P759" t="str">
            <v>Not started</v>
          </cell>
          <cell r="Q759" t="str">
            <v>{"gri":["2-30-a_2021"]}</v>
          </cell>
          <cell r="R759"/>
          <cell r="S759"/>
          <cell r="T759"/>
          <cell r="U759"/>
          <cell r="V759"/>
          <cell r="W759" t="str">
            <v>Z Metrics to Delete</v>
          </cell>
          <cell r="X759" t="str">
            <v>{"PGM":["Manual"]}</v>
          </cell>
          <cell r="Y759" t="str">
            <v>CONNECTED</v>
          </cell>
          <cell r="Z759" t="str">
            <v>Data Collection (PGM) (2024)</v>
          </cell>
          <cell r="AA759" t="str">
            <v>Governance disclosure metrics / Labour standards (Manual Capture)</v>
          </cell>
        </row>
        <row r="760">
          <cell r="A760" t="str">
            <v>M610BU_Anglo American Platinum Managed Operations</v>
          </cell>
          <cell r="B760" t="str">
            <v>M610</v>
          </cell>
          <cell r="C760" t="str">
            <v>BU_Anglo American Platinum Managed Operations</v>
          </cell>
          <cell r="D760">
            <v>2024</v>
          </cell>
          <cell r="E760" t="str">
            <v>Annual</v>
          </cell>
          <cell r="F760" t="str">
            <v>Turnover region excl  VSP: Limpopo</v>
          </cell>
          <cell r="G760"/>
          <cell r="H760" t="str">
            <v>NUMBER</v>
          </cell>
          <cell r="I760" t="str">
            <v>Number</v>
          </cell>
          <cell r="J760" t="str">
            <v>BU</v>
          </cell>
          <cell r="K760" t="str">
            <v>Anglo American Platinum Managed Operations</v>
          </cell>
          <cell r="L760" t="str">
            <v>FERHANA ADAM</v>
          </cell>
          <cell r="M760"/>
          <cell r="N760"/>
          <cell r="O760"/>
          <cell r="P760" t="str">
            <v>Not started</v>
          </cell>
          <cell r="Q760" t="str">
            <v>{"gri":["401-1-b_2016.2"]}</v>
          </cell>
          <cell r="R760"/>
          <cell r="S760"/>
          <cell r="T760"/>
          <cell r="U760"/>
          <cell r="V760"/>
          <cell r="W760" t="str">
            <v>Z Metrics to Delete</v>
          </cell>
          <cell r="X760" t="str">
            <v>{"PGM":[]}</v>
          </cell>
          <cell r="Y760" t="str">
            <v>CONNECTED</v>
          </cell>
          <cell r="Z760" t="str">
            <v>Data Collection (PGM) (2024)</v>
          </cell>
          <cell r="AA760" t="str">
            <v>Governance disclosure metrics / Labour standards (Manual Capture)</v>
          </cell>
        </row>
        <row r="761">
          <cell r="A761" t="str">
            <v>M604BU_Anglo American Platinum Managed Operations</v>
          </cell>
          <cell r="B761" t="str">
            <v>M604</v>
          </cell>
          <cell r="C761" t="str">
            <v>BU_Anglo American Platinum Managed Operations</v>
          </cell>
          <cell r="D761">
            <v>2024</v>
          </cell>
          <cell r="E761" t="str">
            <v>Annual</v>
          </cell>
          <cell r="F761" t="str">
            <v>Turnover region excl  VSP: Zimbabwe</v>
          </cell>
          <cell r="G761"/>
          <cell r="H761" t="str">
            <v>NUMBER</v>
          </cell>
          <cell r="I761" t="str">
            <v>Number</v>
          </cell>
          <cell r="J761" t="str">
            <v>BU</v>
          </cell>
          <cell r="K761" t="str">
            <v>Anglo American Platinum Managed Operations</v>
          </cell>
          <cell r="L761" t="str">
            <v>FERHANA ADAM</v>
          </cell>
          <cell r="M761"/>
          <cell r="N761"/>
          <cell r="O761"/>
          <cell r="P761" t="str">
            <v>Not started</v>
          </cell>
          <cell r="Q761" t="str">
            <v>{"gri":["401-1-b_2016.2"]}</v>
          </cell>
          <cell r="R761"/>
          <cell r="S761"/>
          <cell r="T761"/>
          <cell r="U761"/>
          <cell r="V761"/>
          <cell r="W761" t="str">
            <v>Z Metrics to Delete</v>
          </cell>
          <cell r="X761" t="str">
            <v>{"PGM":[]}</v>
          </cell>
          <cell r="Y761" t="str">
            <v>CONNECTED</v>
          </cell>
          <cell r="Z761" t="str">
            <v>Data Collection (PGM) (2024)</v>
          </cell>
          <cell r="AA761" t="str">
            <v>Governance disclosure metrics / Labour standards (Manual Capture)</v>
          </cell>
        </row>
        <row r="762">
          <cell r="A762" t="str">
            <v>M274BU_Anglo American Platinum Managed Operations</v>
          </cell>
          <cell r="B762" t="str">
            <v>M274</v>
          </cell>
          <cell r="C762" t="str">
            <v>BU_Anglo American Platinum Managed Operations</v>
          </cell>
          <cell r="D762">
            <v>2024</v>
          </cell>
          <cell r="E762" t="str">
            <v>Annual</v>
          </cell>
          <cell r="F762" t="str">
            <v>Employment creation in provinces: North West</v>
          </cell>
          <cell r="G762"/>
          <cell r="H762" t="str">
            <v>NUMBER</v>
          </cell>
          <cell r="I762" t="str">
            <v>Number</v>
          </cell>
          <cell r="J762" t="str">
            <v>BU</v>
          </cell>
          <cell r="K762" t="str">
            <v>Anglo American Platinum Managed Operations</v>
          </cell>
          <cell r="L762" t="str">
            <v>FERHANA ADAM</v>
          </cell>
          <cell r="M762" t="str">
            <v>HENK STEYN</v>
          </cell>
          <cell r="N762">
            <v>45675</v>
          </cell>
          <cell r="O762">
            <v>45902</v>
          </cell>
          <cell r="P762" t="str">
            <v>Not started</v>
          </cell>
          <cell r="Q762" t="str">
            <v>{"gri":["413-1_2016.2"]}</v>
          </cell>
          <cell r="R762"/>
          <cell r="S762"/>
          <cell r="T762"/>
          <cell r="U762"/>
          <cell r="V762"/>
          <cell r="W762" t="str">
            <v>Z Metrics to Delete</v>
          </cell>
          <cell r="X762" t="str">
            <v>{"PGM":[]}</v>
          </cell>
          <cell r="Y762" t="str">
            <v>CONNECTED</v>
          </cell>
          <cell r="Z762" t="str">
            <v>Data Collection (PGM) (2024)</v>
          </cell>
          <cell r="AA762" t="str">
            <v>Employment creation in provinces (Manual Capture)</v>
          </cell>
        </row>
        <row r="763">
          <cell r="A763" t="str">
            <v>M221BU_Anglo American Platinum Managed Operations</v>
          </cell>
          <cell r="B763" t="str">
            <v>M221</v>
          </cell>
          <cell r="C763" t="str">
            <v>BU_Anglo American Platinum Managed Operations</v>
          </cell>
          <cell r="D763">
            <v>2024</v>
          </cell>
          <cell r="E763" t="str">
            <v>Annual</v>
          </cell>
          <cell r="F763" t="str">
            <v>Number of employees participating in leadership academy programmes</v>
          </cell>
          <cell r="G763"/>
          <cell r="H763" t="str">
            <v>NUMBER</v>
          </cell>
          <cell r="I763" t="str">
            <v>Number</v>
          </cell>
          <cell r="J763" t="str">
            <v>BU</v>
          </cell>
          <cell r="K763" t="str">
            <v>Anglo American Platinum Managed Operations</v>
          </cell>
          <cell r="L763" t="str">
            <v>FERHANA ADAM</v>
          </cell>
          <cell r="M763" t="str">
            <v>HENK STEYN</v>
          </cell>
          <cell r="N763">
            <v>45675</v>
          </cell>
          <cell r="O763">
            <v>45902</v>
          </cell>
          <cell r="P763" t="str">
            <v>Not started</v>
          </cell>
          <cell r="Q763" t="str">
            <v>{"gri":["404-2_2016.2"]}</v>
          </cell>
          <cell r="R763"/>
          <cell r="S763"/>
          <cell r="T763"/>
          <cell r="U763"/>
          <cell r="V763"/>
          <cell r="W763" t="str">
            <v>Z Metrics to Delete</v>
          </cell>
          <cell r="X763" t="str">
            <v>{"PGM":[]}</v>
          </cell>
          <cell r="Y763" t="str">
            <v>CONNECTED</v>
          </cell>
          <cell r="Z763" t="str">
            <v>Data Collection (PGM) (2024)</v>
          </cell>
          <cell r="AA763" t="str">
            <v>Diversity (Manual Capture)</v>
          </cell>
        </row>
        <row r="764">
          <cell r="A764" t="str">
            <v>M266BU_Anglo American Platinum Managed Operations</v>
          </cell>
          <cell r="B764" t="str">
            <v>M266</v>
          </cell>
          <cell r="C764" t="str">
            <v>BU_Anglo American Platinum Managed Operations</v>
          </cell>
          <cell r="D764">
            <v>2024</v>
          </cell>
          <cell r="E764" t="str">
            <v>Annual</v>
          </cell>
          <cell r="F764" t="str">
            <v>Breakdown of South African workforce: North West</v>
          </cell>
          <cell r="G764"/>
          <cell r="H764" t="str">
            <v>NUMBER</v>
          </cell>
          <cell r="I764" t="str">
            <v>Number</v>
          </cell>
          <cell r="J764" t="str">
            <v>BU</v>
          </cell>
          <cell r="K764" t="str">
            <v>Anglo American Platinum Managed Operations</v>
          </cell>
          <cell r="L764" t="str">
            <v>FERHANA ADAM</v>
          </cell>
          <cell r="M764"/>
          <cell r="N764"/>
          <cell r="O764"/>
          <cell r="P764" t="str">
            <v>Not started</v>
          </cell>
          <cell r="Q764" t="str">
            <v>{"gri":["2-7-a_2021"]}</v>
          </cell>
          <cell r="R764"/>
          <cell r="S764"/>
          <cell r="T764"/>
          <cell r="U764"/>
          <cell r="V764"/>
          <cell r="W764" t="str">
            <v>Z Metrics to Delete</v>
          </cell>
          <cell r="X764" t="str">
            <v>{"PGM":[]}</v>
          </cell>
          <cell r="Y764" t="str">
            <v>CONNECTED</v>
          </cell>
          <cell r="Z764" t="str">
            <v>Data Collection (PGM) (2024)</v>
          </cell>
          <cell r="AA764" t="str">
            <v>Employment statistics as at CY end (Manual Capture)</v>
          </cell>
        </row>
        <row r="765">
          <cell r="A765" t="str">
            <v>M704BU_Anglo American Platinum Managed Operations</v>
          </cell>
          <cell r="B765" t="str">
            <v>M704</v>
          </cell>
          <cell r="C765" t="str">
            <v>BU_Anglo American Platinum Managed Operations</v>
          </cell>
          <cell r="D765">
            <v>2024</v>
          </cell>
          <cell r="E765" t="str">
            <v>Annual</v>
          </cell>
          <cell r="F765" t="str">
            <v>New employee hires between 30-50 years of age (%)</v>
          </cell>
          <cell r="G765"/>
          <cell r="H765" t="str">
            <v>NUMBER</v>
          </cell>
          <cell r="I765" t="str">
            <v>Number</v>
          </cell>
          <cell r="J765" t="str">
            <v>BU</v>
          </cell>
          <cell r="K765" t="str">
            <v>Anglo American Platinum Managed Operations</v>
          </cell>
          <cell r="L765" t="str">
            <v>FERHANA ADAM</v>
          </cell>
          <cell r="M765" t="str">
            <v>HENK STEYN</v>
          </cell>
          <cell r="N765">
            <v>45675</v>
          </cell>
          <cell r="O765">
            <v>45902</v>
          </cell>
          <cell r="P765" t="str">
            <v>Not started</v>
          </cell>
          <cell r="Q765" t="str">
            <v>{"gri":["401-1-a_2016.2"]}</v>
          </cell>
          <cell r="R765"/>
          <cell r="S765"/>
          <cell r="T765"/>
          <cell r="U765"/>
          <cell r="V765"/>
          <cell r="W765" t="str">
            <v>Z Metrics to Delete</v>
          </cell>
          <cell r="X765" t="str">
            <v>{"PGM":[]}</v>
          </cell>
          <cell r="Y765" t="str">
            <v>CONNECTED</v>
          </cell>
          <cell r="Z765" t="str">
            <v>Data Collection (PGM) (2024)</v>
          </cell>
          <cell r="AA765" t="str">
            <v>Employment and wealth creation (Manual Capture)</v>
          </cell>
        </row>
        <row r="766">
          <cell r="A766" t="str">
            <v>M261BU_Anglo American Platinum Managed Operations</v>
          </cell>
          <cell r="B766" t="str">
            <v>M261</v>
          </cell>
          <cell r="C766" t="str">
            <v>BU_Anglo American Platinum Managed Operations</v>
          </cell>
          <cell r="D766">
            <v>2024</v>
          </cell>
          <cell r="E766" t="str">
            <v>Annual</v>
          </cell>
          <cell r="F766" t="str">
            <v>Employees below 30 years of age:  Compliance target (MClll 5-year targets) 2019-2023</v>
          </cell>
          <cell r="G766"/>
          <cell r="H766" t="str">
            <v>PERCENT</v>
          </cell>
          <cell r="I766" t="str">
            <v>Percentage - percentage - (Percentage)</v>
          </cell>
          <cell r="J766" t="str">
            <v>BU</v>
          </cell>
          <cell r="K766" t="str">
            <v>Anglo American Platinum Managed Operations</v>
          </cell>
          <cell r="L766" t="str">
            <v>FERHANA ADAM</v>
          </cell>
          <cell r="M766" t="str">
            <v>HENK STEYN</v>
          </cell>
          <cell r="N766">
            <v>45675</v>
          </cell>
          <cell r="O766">
            <v>45902</v>
          </cell>
          <cell r="P766" t="str">
            <v>Not started</v>
          </cell>
          <cell r="Q766" t="str">
            <v>{"gri":["2-7-a_2021"]}</v>
          </cell>
          <cell r="R766"/>
          <cell r="S766"/>
          <cell r="T766"/>
          <cell r="U766"/>
          <cell r="V766"/>
          <cell r="W766" t="str">
            <v>Z Metrics to Delete</v>
          </cell>
          <cell r="X766" t="str">
            <v>{"PGM":[]}</v>
          </cell>
          <cell r="Y766" t="str">
            <v>CONNECTED</v>
          </cell>
          <cell r="Z766" t="str">
            <v>Data Collection (PGM) (2024)</v>
          </cell>
          <cell r="AA766" t="str">
            <v>Diversity (Manual Capture)</v>
          </cell>
        </row>
        <row r="767">
          <cell r="A767" t="str">
            <v>M205BU_Anglo American Platinum Managed Operations</v>
          </cell>
          <cell r="B767" t="str">
            <v>M205</v>
          </cell>
          <cell r="C767" t="str">
            <v>BU_Anglo American Platinum Managed Operations</v>
          </cell>
          <cell r="D767">
            <v>2024</v>
          </cell>
          <cell r="E767" t="str">
            <v>Annual</v>
          </cell>
          <cell r="F767" t="str">
            <v>% of workforce represented by trade unions, works councils or collective bargaining agreements: Progress against target</v>
          </cell>
          <cell r="G767"/>
          <cell r="H767" t="str">
            <v>PERCENT</v>
          </cell>
          <cell r="I767" t="str">
            <v>Percentage - percentage - (Percentage)</v>
          </cell>
          <cell r="J767" t="str">
            <v>BU</v>
          </cell>
          <cell r="K767" t="str">
            <v>Anglo American Platinum Managed Operations</v>
          </cell>
          <cell r="L767" t="str">
            <v>FERHANA ADAM</v>
          </cell>
          <cell r="M767" t="str">
            <v>HENK STEYN</v>
          </cell>
          <cell r="N767">
            <v>45675</v>
          </cell>
          <cell r="O767">
            <v>45902</v>
          </cell>
          <cell r="P767" t="str">
            <v>Not started</v>
          </cell>
          <cell r="Q767" t="str">
            <v>{}</v>
          </cell>
          <cell r="R767"/>
          <cell r="S767"/>
          <cell r="T767"/>
          <cell r="U767"/>
          <cell r="V767"/>
          <cell r="W767" t="str">
            <v>Z Metrics to Delete</v>
          </cell>
          <cell r="X767" t="str">
            <v>{"PGM":[]}</v>
          </cell>
          <cell r="Y767" t="str">
            <v>CONNECTED</v>
          </cell>
          <cell r="Z767" t="str">
            <v>Data Collection (PGM) (2024)</v>
          </cell>
          <cell r="AA767" t="str">
            <v>Diversity (Manual Capture)</v>
          </cell>
        </row>
        <row r="768">
          <cell r="A768" t="str">
            <v>M255BU_Anglo American Platinum Managed Operations</v>
          </cell>
          <cell r="B768" t="str">
            <v>M255</v>
          </cell>
          <cell r="C768" t="str">
            <v>BU_Anglo American Platinum Managed Operations</v>
          </cell>
          <cell r="D768">
            <v>2024</v>
          </cell>
          <cell r="E768" t="str">
            <v>Annual</v>
          </cell>
          <cell r="F768" t="str">
            <v>Employees more than 50 years of age: Compliance target (MCIII 5-year targets) 2019--2023</v>
          </cell>
          <cell r="G768"/>
          <cell r="H768" t="str">
            <v>PERCENT</v>
          </cell>
          <cell r="I768" t="str">
            <v>Percentage - percentage - (Percentage)</v>
          </cell>
          <cell r="J768" t="str">
            <v>BU</v>
          </cell>
          <cell r="K768" t="str">
            <v>Anglo American Platinum Managed Operations</v>
          </cell>
          <cell r="L768" t="str">
            <v>FERHANA ADAM</v>
          </cell>
          <cell r="M768" t="str">
            <v>HENK STEYN</v>
          </cell>
          <cell r="N768">
            <v>45675</v>
          </cell>
          <cell r="O768">
            <v>45902</v>
          </cell>
          <cell r="P768" t="str">
            <v>Not started</v>
          </cell>
          <cell r="Q768" t="str">
            <v>{"gri":["2-7-a_2021"]}</v>
          </cell>
          <cell r="R768"/>
          <cell r="S768"/>
          <cell r="T768"/>
          <cell r="U768"/>
          <cell r="V768"/>
          <cell r="W768" t="str">
            <v>Z Metrics to Delete</v>
          </cell>
          <cell r="X768" t="str">
            <v>{"PGM":[]}</v>
          </cell>
          <cell r="Y768" t="str">
            <v>CONNECTED</v>
          </cell>
          <cell r="Z768" t="str">
            <v>Data Collection (PGM) (2024)</v>
          </cell>
          <cell r="AA768" t="str">
            <v>Diversity (Manual Capture)</v>
          </cell>
        </row>
        <row r="769">
          <cell r="A769" t="str">
            <v>M173BU_Anglo American Platinum Managed Operations</v>
          </cell>
          <cell r="B769" t="str">
            <v>M173</v>
          </cell>
          <cell r="C769" t="str">
            <v>BU_Anglo American Platinum Managed Operations</v>
          </cell>
          <cell r="D769">
            <v>2024</v>
          </cell>
          <cell r="E769" t="str">
            <v>Annual</v>
          </cell>
          <cell r="F769" t="str">
            <v>Overall percentage improvement PY vs CY</v>
          </cell>
          <cell r="G769"/>
          <cell r="H769" t="str">
            <v>PERCENT</v>
          </cell>
          <cell r="I769" t="str">
            <v>Percentage - percentage - (Percentage)</v>
          </cell>
          <cell r="J769" t="str">
            <v>BU</v>
          </cell>
          <cell r="K769" t="str">
            <v>Anglo American Platinum Managed Operations</v>
          </cell>
          <cell r="L769" t="str">
            <v>KHULANI MTHEMBU</v>
          </cell>
          <cell r="M769" t="str">
            <v>KHULANI MTHEMBU</v>
          </cell>
          <cell r="N769">
            <v>45675</v>
          </cell>
          <cell r="O769">
            <v>45902</v>
          </cell>
          <cell r="P769" t="str">
            <v>Not started</v>
          </cell>
          <cell r="Q769" t="str">
            <v>{"gri":["413-1_2016.2"]}</v>
          </cell>
          <cell r="R769"/>
          <cell r="S769"/>
          <cell r="T769"/>
          <cell r="U769"/>
          <cell r="V769"/>
          <cell r="W769" t="str">
            <v>Z Metrics to Delete</v>
          </cell>
          <cell r="X769" t="str">
            <v>{"PGM":[]}</v>
          </cell>
          <cell r="Y769" t="str">
            <v>CONNECTED</v>
          </cell>
          <cell r="Z769" t="str">
            <v>Data Collection (PGM) (2024)</v>
          </cell>
          <cell r="AA769" t="str">
            <v>Social Performance (Manual Capture)</v>
          </cell>
        </row>
        <row r="770">
          <cell r="A770" t="str">
            <v>M218BU_Anglo American Platinum Managed Operations</v>
          </cell>
          <cell r="B770" t="str">
            <v>M218</v>
          </cell>
          <cell r="C770" t="str">
            <v>BU_Anglo American Platinum Managed Operations</v>
          </cell>
          <cell r="D770">
            <v>2024</v>
          </cell>
          <cell r="E770" t="str">
            <v>Annual</v>
          </cell>
          <cell r="F770" t="str">
            <v>Number of employees who were eligible for Team+ approach (B7 &amp; above)</v>
          </cell>
          <cell r="G770"/>
          <cell r="H770" t="str">
            <v>NUMBER</v>
          </cell>
          <cell r="I770" t="str">
            <v>Number</v>
          </cell>
          <cell r="J770" t="str">
            <v>BU</v>
          </cell>
          <cell r="K770" t="str">
            <v>Anglo American Platinum Managed Operations</v>
          </cell>
          <cell r="L770" t="str">
            <v>FERHANA ADAM</v>
          </cell>
          <cell r="M770" t="str">
            <v>HENK STEYN</v>
          </cell>
          <cell r="N770">
            <v>45675</v>
          </cell>
          <cell r="O770">
            <v>45902</v>
          </cell>
          <cell r="P770" t="str">
            <v>Not started</v>
          </cell>
          <cell r="Q770" t="str">
            <v>{}</v>
          </cell>
          <cell r="R770"/>
          <cell r="S770"/>
          <cell r="T770"/>
          <cell r="U770"/>
          <cell r="V770"/>
          <cell r="W770" t="str">
            <v>Z Metrics to Delete</v>
          </cell>
          <cell r="X770" t="str">
            <v>{"PGM":[]}</v>
          </cell>
          <cell r="Y770" t="str">
            <v>CONNECTED</v>
          </cell>
          <cell r="Z770" t="str">
            <v>Data Collection (PGM) (2024)</v>
          </cell>
          <cell r="AA770" t="str">
            <v>Diversity (Manual Capture)</v>
          </cell>
        </row>
        <row r="771">
          <cell r="A771" t="str">
            <v>M267BU_Anglo American Platinum Managed Operations</v>
          </cell>
          <cell r="B771" t="str">
            <v>M267</v>
          </cell>
          <cell r="C771" t="str">
            <v>BU_Anglo American Platinum Managed Operations</v>
          </cell>
          <cell r="D771">
            <v>2024</v>
          </cell>
          <cell r="E771" t="str">
            <v>Annual</v>
          </cell>
          <cell r="F771" t="str">
            <v>Breakdown of South African workforce: Limpopo</v>
          </cell>
          <cell r="G771"/>
          <cell r="H771" t="str">
            <v>NUMBER</v>
          </cell>
          <cell r="I771" t="str">
            <v>Number</v>
          </cell>
          <cell r="J771" t="str">
            <v>BU</v>
          </cell>
          <cell r="K771" t="str">
            <v>Anglo American Platinum Managed Operations</v>
          </cell>
          <cell r="L771" t="str">
            <v>FERHANA ADAM</v>
          </cell>
          <cell r="M771"/>
          <cell r="N771"/>
          <cell r="O771"/>
          <cell r="P771" t="str">
            <v>Not started</v>
          </cell>
          <cell r="Q771" t="str">
            <v>{"gri":["2-7-a_2021"]}</v>
          </cell>
          <cell r="R771"/>
          <cell r="S771"/>
          <cell r="T771"/>
          <cell r="U771"/>
          <cell r="V771"/>
          <cell r="W771" t="str">
            <v>Z Metrics to Delete</v>
          </cell>
          <cell r="X771" t="str">
            <v>{"PGM":[]}</v>
          </cell>
          <cell r="Y771" t="str">
            <v>CONNECTED</v>
          </cell>
          <cell r="Z771" t="str">
            <v>Data Collection (PGM) (2024)</v>
          </cell>
          <cell r="AA771" t="str">
            <v>Employment statistics as at CY end (Manual Capture)</v>
          </cell>
        </row>
        <row r="772">
          <cell r="A772" t="str">
            <v>M700BU_Anglo American Platinum Managed Operations</v>
          </cell>
          <cell r="B772" t="str">
            <v>M700</v>
          </cell>
          <cell r="C772" t="str">
            <v>BU_Anglo American Platinum Managed Operations</v>
          </cell>
          <cell r="D772">
            <v>2024</v>
          </cell>
          <cell r="E772" t="str">
            <v>Annual</v>
          </cell>
          <cell r="F772" t="str">
            <v>New employee hires - Other</v>
          </cell>
          <cell r="G772"/>
          <cell r="H772" t="str">
            <v>NUMBER</v>
          </cell>
          <cell r="I772" t="str">
            <v>Number</v>
          </cell>
          <cell r="J772" t="str">
            <v>BU</v>
          </cell>
          <cell r="K772" t="str">
            <v>Anglo American Platinum Managed Operations</v>
          </cell>
          <cell r="L772" t="str">
            <v>FERHANA ADAM</v>
          </cell>
          <cell r="M772" t="str">
            <v>HENK STEYN</v>
          </cell>
          <cell r="N772">
            <v>45675</v>
          </cell>
          <cell r="O772">
            <v>45902</v>
          </cell>
          <cell r="P772" t="str">
            <v>Not started</v>
          </cell>
          <cell r="Q772" t="str">
            <v>{"gri":["401-1-a_2016.2"]}</v>
          </cell>
          <cell r="R772"/>
          <cell r="S772"/>
          <cell r="T772"/>
          <cell r="U772"/>
          <cell r="V772"/>
          <cell r="W772" t="str">
            <v>Z Metrics to Delete</v>
          </cell>
          <cell r="X772" t="str">
            <v>{"PGM":[]}</v>
          </cell>
          <cell r="Y772" t="str">
            <v>CONNECTED</v>
          </cell>
          <cell r="Z772" t="str">
            <v>Data Collection (PGM) (2024)</v>
          </cell>
          <cell r="AA772" t="str">
            <v>Employment and wealth creation (Manual Capture)</v>
          </cell>
        </row>
        <row r="773">
          <cell r="A773" t="str">
            <v>M608BU_Anglo American Platinum Managed Operations</v>
          </cell>
          <cell r="B773" t="str">
            <v>M608</v>
          </cell>
          <cell r="C773" t="str">
            <v>BU_Anglo American Platinum Managed Operations</v>
          </cell>
          <cell r="D773">
            <v>2024</v>
          </cell>
          <cell r="E773" t="str">
            <v>Annual</v>
          </cell>
          <cell r="F773" t="str">
            <v>Turnover region excl  VSP: Mpumalanga</v>
          </cell>
          <cell r="G773"/>
          <cell r="H773" t="str">
            <v>NUMBER</v>
          </cell>
          <cell r="I773" t="str">
            <v>Number</v>
          </cell>
          <cell r="J773" t="str">
            <v>BU</v>
          </cell>
          <cell r="K773" t="str">
            <v>Anglo American Platinum Managed Operations</v>
          </cell>
          <cell r="L773" t="str">
            <v>FERHANA ADAM</v>
          </cell>
          <cell r="M773"/>
          <cell r="N773"/>
          <cell r="O773"/>
          <cell r="P773" t="str">
            <v>Not started</v>
          </cell>
          <cell r="Q773" t="str">
            <v>{"gri":["401-1-b_2016.2"]}</v>
          </cell>
          <cell r="R773"/>
          <cell r="S773"/>
          <cell r="T773"/>
          <cell r="U773"/>
          <cell r="V773"/>
          <cell r="W773" t="str">
            <v>Z Metrics to Delete</v>
          </cell>
          <cell r="X773" t="str">
            <v>{"PGM":[]}</v>
          </cell>
          <cell r="Y773" t="str">
            <v>CONNECTED</v>
          </cell>
          <cell r="Z773" t="str">
            <v>Data Collection (PGM) (2024)</v>
          </cell>
          <cell r="AA773" t="str">
            <v>Governance disclosure metrics / Labour standards (Manual Capture)</v>
          </cell>
        </row>
        <row r="774">
          <cell r="A774" t="str">
            <v>M256BU_Anglo American Platinum Managed Operations</v>
          </cell>
          <cell r="B774" t="str">
            <v>M256</v>
          </cell>
          <cell r="C774" t="str">
            <v>BU_Anglo American Platinum Managed Operations</v>
          </cell>
          <cell r="D774">
            <v>2024</v>
          </cell>
          <cell r="E774" t="str">
            <v>Annual</v>
          </cell>
          <cell r="F774" t="str">
            <v>Employees more than 50 years of age: Progress against target</v>
          </cell>
          <cell r="G774"/>
          <cell r="H774" t="str">
            <v>PERCENT</v>
          </cell>
          <cell r="I774" t="str">
            <v>Percentage - percentage - (Percentage)</v>
          </cell>
          <cell r="J774" t="str">
            <v>BU</v>
          </cell>
          <cell r="K774" t="str">
            <v>Anglo American Platinum Managed Operations</v>
          </cell>
          <cell r="L774" t="str">
            <v>FERHANA ADAM</v>
          </cell>
          <cell r="M774" t="str">
            <v>HENK STEYN</v>
          </cell>
          <cell r="N774">
            <v>45675</v>
          </cell>
          <cell r="O774">
            <v>45902</v>
          </cell>
          <cell r="P774" t="str">
            <v>Not started</v>
          </cell>
          <cell r="Q774" t="str">
            <v>{"gri":["2-7-a_2021"]}</v>
          </cell>
          <cell r="R774"/>
          <cell r="S774"/>
          <cell r="T774"/>
          <cell r="U774"/>
          <cell r="V774"/>
          <cell r="W774" t="str">
            <v>Z Metrics to Delete</v>
          </cell>
          <cell r="X774" t="str">
            <v>{"PGM":[]}</v>
          </cell>
          <cell r="Y774" t="str">
            <v>CONNECTED</v>
          </cell>
          <cell r="Z774" t="str">
            <v>Data Collection (PGM) (2024)</v>
          </cell>
          <cell r="AA774" t="str">
            <v>Diversity (Manual Capture)</v>
          </cell>
        </row>
        <row r="775">
          <cell r="A775" t="str">
            <v>M81BU_Anglo American Platinum Managed Operations</v>
          </cell>
          <cell r="B775" t="str">
            <v>M81</v>
          </cell>
          <cell r="C775" t="str">
            <v>BU_Anglo American Platinum Managed Operations</v>
          </cell>
          <cell r="D775">
            <v>2024</v>
          </cell>
          <cell r="E775" t="str">
            <v>Annual</v>
          </cell>
          <cell r="F775" t="str">
            <v>Number of operations with OHSAS 18001 certification</v>
          </cell>
          <cell r="G775" t="str">
            <v>Manually Capture</v>
          </cell>
          <cell r="H775" t="str">
            <v>NUMBER</v>
          </cell>
          <cell r="I775" t="str">
            <v>Number</v>
          </cell>
          <cell r="J775" t="str">
            <v>BU</v>
          </cell>
          <cell r="K775" t="str">
            <v>Anglo American Platinum Managed Operations</v>
          </cell>
          <cell r="L775" t="str">
            <v>CHRIS VANZYL</v>
          </cell>
          <cell r="M775" t="str">
            <v>PIERRE PRINSLOO</v>
          </cell>
          <cell r="N775">
            <v>45694</v>
          </cell>
          <cell r="O775">
            <v>45696</v>
          </cell>
          <cell r="P775" t="str">
            <v>Not started</v>
          </cell>
          <cell r="Q775" t="str">
            <v>{}</v>
          </cell>
          <cell r="R775"/>
          <cell r="S775"/>
          <cell r="T775"/>
          <cell r="U775"/>
          <cell r="V775"/>
          <cell r="W775" t="str">
            <v>Z Metrics to Delete</v>
          </cell>
          <cell r="X775" t="str">
            <v>{"PGM":["Manual"]}</v>
          </cell>
          <cell r="Y775" t="str">
            <v>MANUAL</v>
          </cell>
          <cell r="Z775"/>
          <cell r="AA775"/>
        </row>
        <row r="776">
          <cell r="A776" t="str">
            <v>M710BU_Anglo American Platinum Managed Operations</v>
          </cell>
          <cell r="B776" t="str">
            <v>M710</v>
          </cell>
          <cell r="C776" t="str">
            <v>BU_Anglo American Platinum Managed Operations</v>
          </cell>
          <cell r="D776">
            <v>2024</v>
          </cell>
          <cell r="E776" t="str">
            <v>Annual</v>
          </cell>
          <cell r="F776" t="str">
            <v>Percentage female new employee hires</v>
          </cell>
          <cell r="G776"/>
          <cell r="H776" t="str">
            <v>NUMBER</v>
          </cell>
          <cell r="I776" t="str">
            <v>Number</v>
          </cell>
          <cell r="J776" t="str">
            <v>BU</v>
          </cell>
          <cell r="K776" t="str">
            <v>Anglo American Platinum Managed Operations</v>
          </cell>
          <cell r="L776" t="str">
            <v>FERHANA ADAM</v>
          </cell>
          <cell r="M776" t="str">
            <v>HENK STEYN</v>
          </cell>
          <cell r="N776">
            <v>45675</v>
          </cell>
          <cell r="O776">
            <v>45902</v>
          </cell>
          <cell r="P776" t="str">
            <v>Not started</v>
          </cell>
          <cell r="Q776" t="str">
            <v>{"gri":["401-1-a_2016.2"]}</v>
          </cell>
          <cell r="R776"/>
          <cell r="S776"/>
          <cell r="T776"/>
          <cell r="U776"/>
          <cell r="V776"/>
          <cell r="W776" t="str">
            <v>Z Metrics to Delete</v>
          </cell>
          <cell r="X776" t="str">
            <v>{"PGM":[]}</v>
          </cell>
          <cell r="Y776" t="str">
            <v>CONNECTED</v>
          </cell>
          <cell r="Z776" t="str">
            <v>Data Collection (PGM) (2024)</v>
          </cell>
          <cell r="AA776" t="str">
            <v>Employment and wealth creation (Manual Capture)</v>
          </cell>
        </row>
        <row r="777">
          <cell r="A777" t="str">
            <v>M190BU_Anglo American Platinum Managed Operations</v>
          </cell>
          <cell r="B777" t="str">
            <v>M190</v>
          </cell>
          <cell r="C777" t="str">
            <v>BU_Anglo American Platinum Managed Operations</v>
          </cell>
          <cell r="D777">
            <v>2024</v>
          </cell>
          <cell r="E777" t="str">
            <v>Annual</v>
          </cell>
          <cell r="F777" t="str">
            <v>Onsite site: Off site jobs supported ratio (including induced jobs)</v>
          </cell>
          <cell r="G777"/>
          <cell r="H777" t="str">
            <v>PERCENT</v>
          </cell>
          <cell r="I777" t="str">
            <v>Percentage - percentage - (Percentage)</v>
          </cell>
          <cell r="J777" t="str">
            <v>BU</v>
          </cell>
          <cell r="K777" t="str">
            <v>Anglo American Platinum Managed Operations</v>
          </cell>
          <cell r="L777" t="str">
            <v>KEHUMILE MOGWERA</v>
          </cell>
          <cell r="M777" t="str">
            <v>KEHUMILE MOGWERA</v>
          </cell>
          <cell r="N777">
            <v>45675</v>
          </cell>
          <cell r="O777">
            <v>45902</v>
          </cell>
          <cell r="P777" t="str">
            <v>Not started</v>
          </cell>
          <cell r="Q777" t="str">
            <v>{}</v>
          </cell>
          <cell r="R777"/>
          <cell r="S777"/>
          <cell r="T777"/>
          <cell r="U777"/>
          <cell r="V777"/>
          <cell r="W777" t="str">
            <v>Z Metrics to Delete</v>
          </cell>
          <cell r="X777" t="str">
            <v>{"PGM":[]}</v>
          </cell>
          <cell r="Y777" t="str">
            <v>CONNECTED</v>
          </cell>
          <cell r="Z777" t="str">
            <v>Data Collection (PGM) (2024)</v>
          </cell>
          <cell r="AA777" t="str">
            <v>Workforce (Manual Capture)</v>
          </cell>
        </row>
        <row r="778">
          <cell r="A778" t="str">
            <v>M268BU_Anglo American Platinum Managed Operations</v>
          </cell>
          <cell r="B778" t="str">
            <v>M268</v>
          </cell>
          <cell r="C778" t="str">
            <v>BU_Anglo American Platinum Managed Operations</v>
          </cell>
          <cell r="D778">
            <v>2024</v>
          </cell>
          <cell r="E778" t="str">
            <v>Annual</v>
          </cell>
          <cell r="F778" t="str">
            <v>Breakdown of South African workforce: Gauteng</v>
          </cell>
          <cell r="G778"/>
          <cell r="H778" t="str">
            <v>NUMBER</v>
          </cell>
          <cell r="I778" t="str">
            <v>Number</v>
          </cell>
          <cell r="J778" t="str">
            <v>BU</v>
          </cell>
          <cell r="K778" t="str">
            <v>Anglo American Platinum Managed Operations</v>
          </cell>
          <cell r="L778" t="str">
            <v>FERHANA ADAM</v>
          </cell>
          <cell r="M778"/>
          <cell r="N778"/>
          <cell r="O778"/>
          <cell r="P778" t="str">
            <v>Not started</v>
          </cell>
          <cell r="Q778" t="str">
            <v>{"gri":["2-7-a_2021"]}</v>
          </cell>
          <cell r="R778"/>
          <cell r="S778"/>
          <cell r="T778"/>
          <cell r="U778"/>
          <cell r="V778"/>
          <cell r="W778" t="str">
            <v>Z Metrics to Delete</v>
          </cell>
          <cell r="X778" t="str">
            <v>{"PGM":[]}</v>
          </cell>
          <cell r="Y778" t="str">
            <v>CONNECTED</v>
          </cell>
          <cell r="Z778" t="str">
            <v>Data Collection (PGM) (2024)</v>
          </cell>
          <cell r="AA778" t="str">
            <v>Employment statistics as at CY end (Manual Capture)</v>
          </cell>
        </row>
        <row r="779">
          <cell r="A779" t="str">
            <v>M450BU_Anglo American Platinum Managed Operations</v>
          </cell>
          <cell r="B779" t="str">
            <v>M450</v>
          </cell>
          <cell r="C779" t="str">
            <v>BU_Anglo American Platinum Managed Operations</v>
          </cell>
          <cell r="D779">
            <v>2024</v>
          </cell>
          <cell r="E779" t="str">
            <v>Annual</v>
          </cell>
          <cell r="F779" t="str">
            <v>Number of reports still under review</v>
          </cell>
          <cell r="G779"/>
          <cell r="H779" t="str">
            <v>NUMBER</v>
          </cell>
          <cell r="I779"/>
          <cell r="J779" t="str">
            <v>BU</v>
          </cell>
          <cell r="K779" t="str">
            <v>Anglo American Platinum Managed Operations</v>
          </cell>
          <cell r="L779" t="str">
            <v>ADELIA THAVER</v>
          </cell>
          <cell r="M779" t="str">
            <v>ADELIA THAVER</v>
          </cell>
          <cell r="N779">
            <v>45675</v>
          </cell>
          <cell r="O779">
            <v>45902</v>
          </cell>
          <cell r="P779" t="str">
            <v>Not started</v>
          </cell>
          <cell r="Q779" t="str">
            <v>{"gri":["2-26-a-ii_2021"]}</v>
          </cell>
          <cell r="R779"/>
          <cell r="S779"/>
          <cell r="T779"/>
          <cell r="U779"/>
          <cell r="V779"/>
          <cell r="W779" t="str">
            <v>Z Metrics to Delete</v>
          </cell>
          <cell r="X779" t="str">
            <v>{"PGM":[]}</v>
          </cell>
          <cell r="Y779" t="str">
            <v>CONNECTED</v>
          </cell>
          <cell r="Z779" t="str">
            <v>Data Collection (PGM) (2024)</v>
          </cell>
          <cell r="AA779" t="str">
            <v>Business Integrity (Manual Capture)</v>
          </cell>
        </row>
        <row r="780">
          <cell r="A780" t="str">
            <v>M603BU_Anglo American Platinum Managed Operations</v>
          </cell>
          <cell r="B780" t="str">
            <v>M603</v>
          </cell>
          <cell r="C780" t="str">
            <v>BU_Anglo American Platinum Managed Operations</v>
          </cell>
          <cell r="D780">
            <v>2024</v>
          </cell>
          <cell r="E780" t="str">
            <v>Annual</v>
          </cell>
          <cell r="F780" t="str">
            <v>Turnover region excl  VSP: Zimbabwe (%)</v>
          </cell>
          <cell r="G780"/>
          <cell r="H780" t="str">
            <v>PERCENT</v>
          </cell>
          <cell r="I780" t="str">
            <v>Percentage - percentage - (Percentage)</v>
          </cell>
          <cell r="J780" t="str">
            <v>BU</v>
          </cell>
          <cell r="K780" t="str">
            <v>Anglo American Platinum Managed Operations</v>
          </cell>
          <cell r="L780" t="str">
            <v>FERHANA ADAM</v>
          </cell>
          <cell r="M780"/>
          <cell r="N780"/>
          <cell r="O780"/>
          <cell r="P780" t="str">
            <v>Not started</v>
          </cell>
          <cell r="Q780" t="str">
            <v>{"gri":["401-1-b_2016.2"]}</v>
          </cell>
          <cell r="R780"/>
          <cell r="S780"/>
          <cell r="T780"/>
          <cell r="U780"/>
          <cell r="V780"/>
          <cell r="W780" t="str">
            <v>Z Metrics to Delete</v>
          </cell>
          <cell r="X780" t="str">
            <v>{"PGM":[]}</v>
          </cell>
          <cell r="Y780" t="str">
            <v>CONNECTED</v>
          </cell>
          <cell r="Z780" t="str">
            <v>Data Collection (PGM) (2024)</v>
          </cell>
          <cell r="AA780" t="str">
            <v>Governance disclosure metrics / Labour standards (Manual Capture)</v>
          </cell>
        </row>
        <row r="781">
          <cell r="A781" t="str">
            <v>M275BU_Anglo American Platinum Managed Operations</v>
          </cell>
          <cell r="B781" t="str">
            <v>M275</v>
          </cell>
          <cell r="C781" t="str">
            <v>BU_Anglo American Platinum Managed Operations</v>
          </cell>
          <cell r="D781">
            <v>2024</v>
          </cell>
          <cell r="E781" t="str">
            <v>Annual</v>
          </cell>
          <cell r="F781" t="str">
            <v>Employment creation in provinces: Limpopo</v>
          </cell>
          <cell r="G781"/>
          <cell r="H781" t="str">
            <v>NUMBER</v>
          </cell>
          <cell r="I781" t="str">
            <v>Number</v>
          </cell>
          <cell r="J781" t="str">
            <v>BU</v>
          </cell>
          <cell r="K781" t="str">
            <v>Anglo American Platinum Managed Operations</v>
          </cell>
          <cell r="L781" t="str">
            <v>FERHANA ADAM</v>
          </cell>
          <cell r="M781" t="str">
            <v>HENK STEYN</v>
          </cell>
          <cell r="N781">
            <v>45675</v>
          </cell>
          <cell r="O781">
            <v>45902</v>
          </cell>
          <cell r="P781" t="str">
            <v>Not started</v>
          </cell>
          <cell r="Q781" t="str">
            <v>{"gri":["413-1_2016.2"]}</v>
          </cell>
          <cell r="R781"/>
          <cell r="S781"/>
          <cell r="T781"/>
          <cell r="U781"/>
          <cell r="V781"/>
          <cell r="W781" t="str">
            <v>Z Metrics to Delete</v>
          </cell>
          <cell r="X781" t="str">
            <v>{"PGM":[]}</v>
          </cell>
          <cell r="Y781" t="str">
            <v>CONNECTED</v>
          </cell>
          <cell r="Z781" t="str">
            <v>Data Collection (PGM) (2024)</v>
          </cell>
          <cell r="AA781" t="str">
            <v>Employment creation in provinces (Manual Capture)</v>
          </cell>
        </row>
        <row r="782">
          <cell r="A782" t="str">
            <v>M177BU_Anglo American Platinum Managed Operations</v>
          </cell>
          <cell r="B782" t="str">
            <v>M177</v>
          </cell>
          <cell r="C782" t="str">
            <v>BU_Anglo American Platinum Managed Operations</v>
          </cell>
          <cell r="D782">
            <v>2024</v>
          </cell>
          <cell r="E782" t="str">
            <v>Annual</v>
          </cell>
          <cell r="F782" t="str">
            <v>Social Way(1)(Number of sites assessed)</v>
          </cell>
          <cell r="G782"/>
          <cell r="H782" t="str">
            <v>NUMBER</v>
          </cell>
          <cell r="I782" t="str">
            <v>Number</v>
          </cell>
          <cell r="J782" t="str">
            <v>BU</v>
          </cell>
          <cell r="K782" t="str">
            <v>Anglo American Platinum Managed Operations</v>
          </cell>
          <cell r="L782" t="str">
            <v>NTHABISENG TLHOAELE</v>
          </cell>
          <cell r="M782" t="str">
            <v>NTHABISENG TLHOAELE</v>
          </cell>
          <cell r="N782"/>
          <cell r="O782">
            <v>45902</v>
          </cell>
          <cell r="P782" t="str">
            <v>Not started</v>
          </cell>
          <cell r="Q782" t="str">
            <v>{"gri":["413-1_2016.2"]}</v>
          </cell>
          <cell r="R782"/>
          <cell r="S782"/>
          <cell r="T782"/>
          <cell r="U782"/>
          <cell r="V782"/>
          <cell r="W782" t="str">
            <v>Z Metrics to Delete</v>
          </cell>
          <cell r="X782" t="str">
            <v>{"PGM":[]}</v>
          </cell>
          <cell r="Y782" t="str">
            <v>CONNECTED</v>
          </cell>
          <cell r="Z782" t="str">
            <v>Data Collection (PGM) (2024)</v>
          </cell>
          <cell r="AA782" t="str">
            <v>Social Performance (Manual Capture)</v>
          </cell>
        </row>
        <row r="783">
          <cell r="A783" t="str">
            <v>M179BU_Anglo American Platinum Managed Operations</v>
          </cell>
          <cell r="B783" t="str">
            <v>M179</v>
          </cell>
          <cell r="C783" t="str">
            <v>BU_Anglo American Platinum Managed Operations</v>
          </cell>
          <cell r="D783">
            <v>2024</v>
          </cell>
          <cell r="E783" t="str">
            <v>Annual</v>
          </cell>
          <cell r="F783" t="str">
            <v>Takura (Zimbabwe) SMEs supported 2008-2022</v>
          </cell>
          <cell r="G783"/>
          <cell r="H783" t="str">
            <v>NUMBER</v>
          </cell>
          <cell r="I783" t="str">
            <v>Number</v>
          </cell>
          <cell r="J783" t="str">
            <v>BU</v>
          </cell>
          <cell r="K783" t="str">
            <v>Anglo American Platinum Managed Operations</v>
          </cell>
          <cell r="L783" t="str">
            <v>KEHUMILE MOGWERA</v>
          </cell>
          <cell r="M783" t="str">
            <v>KEHUMILE MOGWERA</v>
          </cell>
          <cell r="N783">
            <v>45675</v>
          </cell>
          <cell r="O783">
            <v>45902</v>
          </cell>
          <cell r="P783" t="str">
            <v>Not started</v>
          </cell>
          <cell r="Q783" t="str">
            <v>{}</v>
          </cell>
          <cell r="R783"/>
          <cell r="S783"/>
          <cell r="T783"/>
          <cell r="U783"/>
          <cell r="V783"/>
          <cell r="W783" t="str">
            <v>Z Metrics to Delete</v>
          </cell>
          <cell r="X783" t="str">
            <v>{"PGM":[]}</v>
          </cell>
          <cell r="Y783" t="str">
            <v>CONNECTED</v>
          </cell>
          <cell r="Z783" t="str">
            <v>Data Collection (PGM) (2024)</v>
          </cell>
          <cell r="AA783" t="str">
            <v>Socio­ economic (Manual Capture)</v>
          </cell>
        </row>
        <row r="784">
          <cell r="A784" t="str">
            <v>M637BU_Anglo American Platinum Managed Operations</v>
          </cell>
          <cell r="B784" t="str">
            <v>M637</v>
          </cell>
          <cell r="C784" t="str">
            <v>BU_Anglo American Platinum Managed Operations</v>
          </cell>
          <cell r="D784">
            <v>2024</v>
          </cell>
          <cell r="E784" t="str">
            <v>Annual</v>
          </cell>
          <cell r="F784" t="str">
            <v>Composition of the board regarding: executive or non-executive;  independence; tenure on the governance body; and number and nature of each individual’s other significant positions and commitments.</v>
          </cell>
          <cell r="G784"/>
          <cell r="H784" t="str">
            <v>NUMBER</v>
          </cell>
          <cell r="I784" t="str">
            <v>Number</v>
          </cell>
          <cell r="J784" t="str">
            <v>BU</v>
          </cell>
          <cell r="K784" t="str">
            <v>Anglo American Platinum Managed Operations</v>
          </cell>
          <cell r="L784" t="str">
            <v>JULIA SWANEPOEL</v>
          </cell>
          <cell r="M784" t="str">
            <v>JULIA SWANEPOEL</v>
          </cell>
          <cell r="N784">
            <v>45675</v>
          </cell>
          <cell r="O784">
            <v>45902</v>
          </cell>
          <cell r="P784" t="str">
            <v>Not started</v>
          </cell>
          <cell r="Q784" t="str">
            <v>{}</v>
          </cell>
          <cell r="R784"/>
          <cell r="S784"/>
          <cell r="T784"/>
          <cell r="U784"/>
          <cell r="V784"/>
          <cell r="W784" t="str">
            <v>Z Metrics to Delete</v>
          </cell>
          <cell r="X784" t="str">
            <v>{"PGM":[]}</v>
          </cell>
          <cell r="Y784" t="str">
            <v>CONNECTED</v>
          </cell>
          <cell r="Z784" t="str">
            <v>Data Collection (PGM) (2024)</v>
          </cell>
          <cell r="AA784" t="str">
            <v>Board Composition (Manual Capture)</v>
          </cell>
        </row>
        <row r="785">
          <cell r="A785" t="str">
            <v>M705BU_Anglo American Platinum Managed Operations</v>
          </cell>
          <cell r="B785" t="str">
            <v>M705</v>
          </cell>
          <cell r="C785" t="str">
            <v>BU_Anglo American Platinum Managed Operations</v>
          </cell>
          <cell r="D785">
            <v>2024</v>
          </cell>
          <cell r="E785" t="str">
            <v>Annual</v>
          </cell>
          <cell r="F785" t="str">
            <v>New employee hires below 30 years of age (%)</v>
          </cell>
          <cell r="G785"/>
          <cell r="H785" t="str">
            <v>NUMBER</v>
          </cell>
          <cell r="I785" t="str">
            <v>Number</v>
          </cell>
          <cell r="J785" t="str">
            <v>BU</v>
          </cell>
          <cell r="K785" t="str">
            <v>Anglo American Platinum Managed Operations</v>
          </cell>
          <cell r="L785" t="str">
            <v>FERHANA ADAM</v>
          </cell>
          <cell r="M785" t="str">
            <v>HENK STEYN</v>
          </cell>
          <cell r="N785">
            <v>45675</v>
          </cell>
          <cell r="O785">
            <v>45902</v>
          </cell>
          <cell r="P785" t="str">
            <v>Not started</v>
          </cell>
          <cell r="Q785" t="str">
            <v>{"gri":["401-1-a_2016.2"]}</v>
          </cell>
          <cell r="R785"/>
          <cell r="S785"/>
          <cell r="T785"/>
          <cell r="U785"/>
          <cell r="V785"/>
          <cell r="W785" t="str">
            <v>Z Metrics to Delete</v>
          </cell>
          <cell r="X785" t="str">
            <v>{"PGM":[]}</v>
          </cell>
          <cell r="Y785" t="str">
            <v>CONNECTED</v>
          </cell>
          <cell r="Z785" t="str">
            <v>Data Collection (PGM) (2024)</v>
          </cell>
          <cell r="AA785" t="str">
            <v>Employment and wealth creation (Manual Capture)</v>
          </cell>
        </row>
        <row r="786">
          <cell r="A786" t="str">
            <v>M606BU_Anglo American Platinum Managed Operations</v>
          </cell>
          <cell r="B786" t="str">
            <v>M606</v>
          </cell>
          <cell r="C786" t="str">
            <v>BU_Anglo American Platinum Managed Operations</v>
          </cell>
          <cell r="D786">
            <v>2024</v>
          </cell>
          <cell r="E786" t="str">
            <v>Annual</v>
          </cell>
          <cell r="F786" t="str">
            <v>Turnover region excl  VSP: North West</v>
          </cell>
          <cell r="G786"/>
          <cell r="H786" t="str">
            <v>NUMBER</v>
          </cell>
          <cell r="I786" t="str">
            <v>Number</v>
          </cell>
          <cell r="J786" t="str">
            <v>BU</v>
          </cell>
          <cell r="K786" t="str">
            <v>Anglo American Platinum Managed Operations</v>
          </cell>
          <cell r="L786" t="str">
            <v>FERHANA ADAM</v>
          </cell>
          <cell r="M786"/>
          <cell r="N786"/>
          <cell r="O786"/>
          <cell r="P786" t="str">
            <v>Not started</v>
          </cell>
          <cell r="Q786" t="str">
            <v>{"gri":["401-1-b_2016.2"]}</v>
          </cell>
          <cell r="R786"/>
          <cell r="S786"/>
          <cell r="T786"/>
          <cell r="U786"/>
          <cell r="V786"/>
          <cell r="W786" t="str">
            <v>Z Metrics to Delete</v>
          </cell>
          <cell r="X786" t="str">
            <v>{"PGM":[]}</v>
          </cell>
          <cell r="Y786" t="str">
            <v>CONNECTED</v>
          </cell>
          <cell r="Z786" t="str">
            <v>Data Collection (PGM) (2024)</v>
          </cell>
          <cell r="AA786" t="str">
            <v>Governance disclosure metrics / Labour standards (Manual Capture)</v>
          </cell>
        </row>
        <row r="787">
          <cell r="A787" t="str">
            <v>M708BU_Anglo American Platinum Managed Operations</v>
          </cell>
          <cell r="B787" t="str">
            <v>M708</v>
          </cell>
          <cell r="C787" t="str">
            <v>BU_Anglo American Platinum Managed Operations</v>
          </cell>
          <cell r="D787">
            <v>2024</v>
          </cell>
          <cell r="E787" t="str">
            <v>Annual</v>
          </cell>
          <cell r="F787" t="str">
            <v>New employee hires below 30 years of age</v>
          </cell>
          <cell r="G787"/>
          <cell r="H787" t="str">
            <v>NUMBER</v>
          </cell>
          <cell r="I787" t="str">
            <v>Number</v>
          </cell>
          <cell r="J787" t="str">
            <v>BU</v>
          </cell>
          <cell r="K787" t="str">
            <v>Anglo American Platinum Managed Operations</v>
          </cell>
          <cell r="L787" t="str">
            <v>FERHANA ADAM</v>
          </cell>
          <cell r="M787" t="str">
            <v>HENK STEYN</v>
          </cell>
          <cell r="N787">
            <v>45675</v>
          </cell>
          <cell r="O787">
            <v>45902</v>
          </cell>
          <cell r="P787" t="str">
            <v>Not started</v>
          </cell>
          <cell r="Q787" t="str">
            <v>{"gri":["401-1-a_2016.2"]}</v>
          </cell>
          <cell r="R787"/>
          <cell r="S787"/>
          <cell r="T787"/>
          <cell r="U787"/>
          <cell r="V787"/>
          <cell r="W787" t="str">
            <v>Z Metrics to Delete</v>
          </cell>
          <cell r="X787" t="str">
            <v>{"PGM":[]}</v>
          </cell>
          <cell r="Y787" t="str">
            <v>CONNECTED</v>
          </cell>
          <cell r="Z787" t="str">
            <v>Data Collection (PGM) (2024)</v>
          </cell>
          <cell r="AA787" t="str">
            <v>Employment and wealth creation (Manual Capture)</v>
          </cell>
        </row>
        <row r="788">
          <cell r="A788" t="str">
            <v>M181BU_Anglo American Platinum Managed Operations</v>
          </cell>
          <cell r="B788" t="str">
            <v>M181</v>
          </cell>
          <cell r="C788" t="str">
            <v>BU_Anglo American Platinum Managed Operations</v>
          </cell>
          <cell r="D788">
            <v>2024</v>
          </cell>
          <cell r="E788" t="str">
            <v>Annual</v>
          </cell>
          <cell r="F788" t="str">
            <v>Zimele (South Africa) SMEs supported 2018-2022</v>
          </cell>
          <cell r="G788"/>
          <cell r="H788" t="str">
            <v>NUMBER</v>
          </cell>
          <cell r="I788" t="str">
            <v>Number</v>
          </cell>
          <cell r="J788" t="str">
            <v>BU</v>
          </cell>
          <cell r="K788" t="str">
            <v>Anglo American Platinum Managed Operations</v>
          </cell>
          <cell r="L788" t="str">
            <v>KEHUMILE MOGWERA</v>
          </cell>
          <cell r="M788"/>
          <cell r="N788"/>
          <cell r="O788"/>
          <cell r="P788" t="str">
            <v>Not started</v>
          </cell>
          <cell r="Q788" t="str">
            <v>{}</v>
          </cell>
          <cell r="R788"/>
          <cell r="S788"/>
          <cell r="T788"/>
          <cell r="U788"/>
          <cell r="V788"/>
          <cell r="W788" t="str">
            <v>Z Metrics to Delete</v>
          </cell>
          <cell r="X788" t="str">
            <v>{"PGM":[]}</v>
          </cell>
          <cell r="Y788" t="str">
            <v>CONNECTED</v>
          </cell>
          <cell r="Z788" t="str">
            <v>Data Collection (PGM) (2024)</v>
          </cell>
          <cell r="AA788" t="str">
            <v>Socio­ economic (Manual Capture)</v>
          </cell>
        </row>
        <row r="789">
          <cell r="A789" t="str">
            <v>M176BU_Anglo American Platinum Managed Operations</v>
          </cell>
          <cell r="B789" t="str">
            <v>M176</v>
          </cell>
          <cell r="C789" t="str">
            <v>BU_Anglo American Platinum Managed Operations</v>
          </cell>
          <cell r="D789">
            <v>2024</v>
          </cell>
          <cell r="E789" t="str">
            <v>Annual</v>
          </cell>
          <cell r="F789" t="str">
            <v>Number of Social Way implementation points assessed</v>
          </cell>
          <cell r="G789"/>
          <cell r="H789" t="str">
            <v>NUMBER</v>
          </cell>
          <cell r="I789" t="str">
            <v>Number</v>
          </cell>
          <cell r="J789" t="str">
            <v>BU</v>
          </cell>
          <cell r="K789" t="str">
            <v>Anglo American Platinum Managed Operations</v>
          </cell>
          <cell r="L789" t="str">
            <v>NTHABISENG TLHOAELE</v>
          </cell>
          <cell r="M789" t="str">
            <v>NTHABISENG TLHOAELE</v>
          </cell>
          <cell r="N789">
            <v>45675</v>
          </cell>
          <cell r="O789">
            <v>45902</v>
          </cell>
          <cell r="P789" t="str">
            <v>Not started</v>
          </cell>
          <cell r="Q789" t="str">
            <v>{"gri":["413-1_2016.2"]}</v>
          </cell>
          <cell r="R789"/>
          <cell r="S789"/>
          <cell r="T789"/>
          <cell r="U789"/>
          <cell r="V789"/>
          <cell r="W789" t="str">
            <v>Z Metrics to Delete</v>
          </cell>
          <cell r="X789" t="str">
            <v>{"PGM":[]}</v>
          </cell>
          <cell r="Y789" t="str">
            <v>CONNECTED</v>
          </cell>
          <cell r="Z789" t="str">
            <v>Data Collection (PGM) (2024)</v>
          </cell>
          <cell r="AA789" t="str">
            <v>Social Performance (Manual Capture)</v>
          </cell>
        </row>
        <row r="790">
          <cell r="A790" t="str">
            <v>M197BU_Anglo American Platinum Managed Operations</v>
          </cell>
          <cell r="B790" t="str">
            <v>M197</v>
          </cell>
          <cell r="C790" t="str">
            <v>BU_Anglo American Platinum Managed Operations</v>
          </cell>
          <cell r="D790">
            <v>2024</v>
          </cell>
          <cell r="E790" t="str">
            <v>Annual</v>
          </cell>
          <cell r="F790" t="str">
            <v>Number of employees -  Total Group</v>
          </cell>
          <cell r="G790"/>
          <cell r="H790" t="str">
            <v>NUMBER</v>
          </cell>
          <cell r="I790" t="str">
            <v>Number</v>
          </cell>
          <cell r="J790" t="str">
            <v>BU</v>
          </cell>
          <cell r="K790" t="str">
            <v>Anglo American Platinum Managed Operations</v>
          </cell>
          <cell r="L790" t="str">
            <v>FERHANA ADAM</v>
          </cell>
          <cell r="M790" t="str">
            <v>HENK STEYN</v>
          </cell>
          <cell r="N790">
            <v>45675</v>
          </cell>
          <cell r="O790">
            <v>45902</v>
          </cell>
          <cell r="P790" t="str">
            <v>Not started</v>
          </cell>
          <cell r="Q790" t="str">
            <v>{}</v>
          </cell>
          <cell r="R790"/>
          <cell r="S790"/>
          <cell r="T790"/>
          <cell r="U790"/>
          <cell r="V790"/>
          <cell r="W790" t="str">
            <v>Z Metrics to Delete</v>
          </cell>
          <cell r="X790" t="str">
            <v>{"PGM":[]}</v>
          </cell>
          <cell r="Y790" t="str">
            <v>CONNECTED</v>
          </cell>
          <cell r="Z790" t="str">
            <v>Data Collection (PGM) (2024)</v>
          </cell>
          <cell r="AA790" t="str">
            <v>Diversity (Manual Capture)</v>
          </cell>
        </row>
        <row r="791">
          <cell r="A791" t="str">
            <v>M448BU_Anglo American Platinum Managed Operations</v>
          </cell>
          <cell r="B791" t="str">
            <v>M448</v>
          </cell>
          <cell r="C791" t="str">
            <v>BU_Anglo American Platinum Managed Operations</v>
          </cell>
          <cell r="D791">
            <v>2024</v>
          </cell>
          <cell r="E791" t="str">
            <v>Annual</v>
          </cell>
          <cell r="F791" t="str">
            <v>% substantiation rate of YourVoice reports</v>
          </cell>
          <cell r="G791"/>
          <cell r="H791" t="str">
            <v>PERCENT</v>
          </cell>
          <cell r="I791" t="str">
            <v>Percentage - percentage - (Percentage)</v>
          </cell>
          <cell r="J791" t="str">
            <v>BU</v>
          </cell>
          <cell r="K791" t="str">
            <v>Anglo American Platinum Managed Operations</v>
          </cell>
          <cell r="L791" t="str">
            <v>ADELIA THAVER</v>
          </cell>
          <cell r="M791" t="str">
            <v>ADELIA THAVER</v>
          </cell>
          <cell r="N791">
            <v>45675</v>
          </cell>
          <cell r="O791">
            <v>45902</v>
          </cell>
          <cell r="P791" t="str">
            <v>Not started</v>
          </cell>
          <cell r="Q791" t="str">
            <v>{"gri":["2-26-a-ii_2021"]}</v>
          </cell>
          <cell r="R791"/>
          <cell r="S791"/>
          <cell r="T791"/>
          <cell r="U791"/>
          <cell r="V791"/>
          <cell r="W791" t="str">
            <v>Z Metrics to Delete</v>
          </cell>
          <cell r="X791" t="str">
            <v>{"PGM":[]}</v>
          </cell>
          <cell r="Y791" t="str">
            <v>CONNECTED</v>
          </cell>
          <cell r="Z791" t="str">
            <v>Data Collection (PGM) (2024)</v>
          </cell>
          <cell r="AA791" t="str">
            <v>Business Integrity (Manual Capture)</v>
          </cell>
        </row>
        <row r="792">
          <cell r="A792" t="str">
            <v>M219BU_Anglo American Platinum Managed Operations</v>
          </cell>
          <cell r="B792" t="str">
            <v>M219</v>
          </cell>
          <cell r="C792" t="str">
            <v>BU_Anglo American Platinum Managed Operations</v>
          </cell>
          <cell r="D792">
            <v>2024</v>
          </cell>
          <cell r="E792" t="str">
            <v>Annual</v>
          </cell>
          <cell r="F792" t="str">
            <v>Number of employees participating in leadership academy programmes: Compliance target (MClll 5-year targets) 2019-2023</v>
          </cell>
          <cell r="G792"/>
          <cell r="H792" t="str">
            <v>PERCENT</v>
          </cell>
          <cell r="I792" t="str">
            <v>Percentage - percentage - (Percentage)</v>
          </cell>
          <cell r="J792" t="str">
            <v>BU</v>
          </cell>
          <cell r="K792" t="str">
            <v>Anglo American Platinum Managed Operations</v>
          </cell>
          <cell r="L792" t="str">
            <v>FERHANA ADAM</v>
          </cell>
          <cell r="M792" t="str">
            <v>HENK STEYN</v>
          </cell>
          <cell r="N792">
            <v>45675</v>
          </cell>
          <cell r="O792">
            <v>45902</v>
          </cell>
          <cell r="P792" t="str">
            <v>Not started</v>
          </cell>
          <cell r="Q792" t="str">
            <v>{"gri":["404-2_2016.2"]}</v>
          </cell>
          <cell r="R792"/>
          <cell r="S792"/>
          <cell r="T792"/>
          <cell r="U792"/>
          <cell r="V792"/>
          <cell r="W792" t="str">
            <v>Z Metrics to Delete</v>
          </cell>
          <cell r="X792" t="str">
            <v>{"PGM":[]}</v>
          </cell>
          <cell r="Y792" t="str">
            <v>CONNECTED</v>
          </cell>
          <cell r="Z792" t="str">
            <v>Data Collection (PGM) (2024)</v>
          </cell>
          <cell r="AA792" t="str">
            <v>Diversity (Manual Capture)</v>
          </cell>
        </row>
        <row r="793">
          <cell r="A793" t="str">
            <v>M237BU_Anglo American Platinum Managed Operations</v>
          </cell>
          <cell r="B793" t="str">
            <v>M237</v>
          </cell>
          <cell r="C793" t="str">
            <v>BU_Anglo American Platinum Managed Operations</v>
          </cell>
          <cell r="D793">
            <v>2024</v>
          </cell>
          <cell r="E793" t="str">
            <v>Annual</v>
          </cell>
          <cell r="F793" t="str">
            <v>Female Contractors: Compliance target (MClll 5-year targets) 2019-2023</v>
          </cell>
          <cell r="G793"/>
          <cell r="H793" t="str">
            <v>PERCENT</v>
          </cell>
          <cell r="I793" t="str">
            <v>Percentage - percentage - (Percentage)</v>
          </cell>
          <cell r="J793" t="str">
            <v>BU</v>
          </cell>
          <cell r="K793" t="str">
            <v>Anglo American Platinum Managed Operations</v>
          </cell>
          <cell r="L793" t="str">
            <v>FERHANA ADAM</v>
          </cell>
          <cell r="M793" t="str">
            <v>HENK STEYN</v>
          </cell>
          <cell r="N793">
            <v>45675</v>
          </cell>
          <cell r="O793">
            <v>45902</v>
          </cell>
          <cell r="P793" t="str">
            <v>Not started</v>
          </cell>
          <cell r="Q793" t="str">
            <v>{"gri":["2-8-a-i_2021"]}</v>
          </cell>
          <cell r="R793"/>
          <cell r="S793"/>
          <cell r="T793"/>
          <cell r="U793"/>
          <cell r="V793"/>
          <cell r="W793" t="str">
            <v>Z Metrics to Delete</v>
          </cell>
          <cell r="X793" t="str">
            <v>{"PGM":[]}</v>
          </cell>
          <cell r="Y793" t="str">
            <v>CONNECTED</v>
          </cell>
          <cell r="Z793" t="str">
            <v>Data Collection (PGM) (2024)</v>
          </cell>
          <cell r="AA793" t="str">
            <v>Diversity (Manual Capture)</v>
          </cell>
        </row>
        <row r="794">
          <cell r="A794" t="str">
            <v>M195BU_Anglo American Platinum Managed Operations</v>
          </cell>
          <cell r="B794" t="str">
            <v>M195</v>
          </cell>
          <cell r="C794" t="str">
            <v>BU_Anglo American Platinum Managed Operations</v>
          </cell>
          <cell r="D794">
            <v>2024</v>
          </cell>
          <cell r="E794" t="str">
            <v>Annual</v>
          </cell>
          <cell r="F794" t="str">
            <v>Number of employees -  Total Group: Compliance target (MCIII 5-year targets) 2019--2023</v>
          </cell>
          <cell r="G794"/>
          <cell r="H794" t="str">
            <v>PERCENT</v>
          </cell>
          <cell r="I794" t="str">
            <v>Percentage - percentage - (Percentage)</v>
          </cell>
          <cell r="J794" t="str">
            <v>BU</v>
          </cell>
          <cell r="K794" t="str">
            <v>Anglo American Platinum Managed Operations</v>
          </cell>
          <cell r="L794" t="str">
            <v>FERHANA ADAM</v>
          </cell>
          <cell r="M794" t="str">
            <v>HENK STEYN</v>
          </cell>
          <cell r="N794">
            <v>45675</v>
          </cell>
          <cell r="O794">
            <v>45902</v>
          </cell>
          <cell r="P794" t="str">
            <v>Not started</v>
          </cell>
          <cell r="Q794" t="str">
            <v>{}</v>
          </cell>
          <cell r="R794"/>
          <cell r="S794"/>
          <cell r="T794"/>
          <cell r="U794"/>
          <cell r="V794"/>
          <cell r="W794" t="str">
            <v>Z Metrics to Delete</v>
          </cell>
          <cell r="X794" t="str">
            <v>{"PGM":[]}</v>
          </cell>
          <cell r="Y794" t="str">
            <v>CONNECTED</v>
          </cell>
          <cell r="Z794" t="str">
            <v>Data Collection (PGM) (2024)</v>
          </cell>
          <cell r="AA794" t="str">
            <v>Diversity (Manual Capture)</v>
          </cell>
        </row>
        <row r="795">
          <cell r="A795" t="str">
            <v>M605BU_Anglo American Platinum Managed Operations</v>
          </cell>
          <cell r="B795" t="str">
            <v>M605</v>
          </cell>
          <cell r="C795" t="str">
            <v>BU_Anglo American Platinum Managed Operations</v>
          </cell>
          <cell r="D795">
            <v>2024</v>
          </cell>
          <cell r="E795" t="str">
            <v>Annual</v>
          </cell>
          <cell r="F795" t="str">
            <v>Turnover region excl  VSP: North West (%)</v>
          </cell>
          <cell r="G795"/>
          <cell r="H795" t="str">
            <v>PERCENT</v>
          </cell>
          <cell r="I795" t="str">
            <v>Percentage - percentage - (Percentage)</v>
          </cell>
          <cell r="J795" t="str">
            <v>BU</v>
          </cell>
          <cell r="K795" t="str">
            <v>Anglo American Platinum Managed Operations</v>
          </cell>
          <cell r="L795" t="str">
            <v>FERHANA ADAM</v>
          </cell>
          <cell r="M795"/>
          <cell r="N795"/>
          <cell r="O795"/>
          <cell r="P795" t="str">
            <v>Not started</v>
          </cell>
          <cell r="Q795" t="str">
            <v>{"gri":["401-1-b_2016.2"]}</v>
          </cell>
          <cell r="R795"/>
          <cell r="S795"/>
          <cell r="T795"/>
          <cell r="U795"/>
          <cell r="V795"/>
          <cell r="W795" t="str">
            <v>Z Metrics to Delete</v>
          </cell>
          <cell r="X795" t="str">
            <v>{"PGM":[]}</v>
          </cell>
          <cell r="Y795" t="str">
            <v>CONNECTED</v>
          </cell>
          <cell r="Z795" t="str">
            <v>Data Collection (PGM) (2024)</v>
          </cell>
          <cell r="AA795" t="str">
            <v>Governance disclosure metrics / Labour standards (Manual Capture)</v>
          </cell>
        </row>
        <row r="796">
          <cell r="A796" t="str">
            <v>M235BU_Anglo American Platinum Managed Operations</v>
          </cell>
          <cell r="B796" t="str">
            <v>M235</v>
          </cell>
          <cell r="C796" t="str">
            <v>BU_Anglo American Platinum Managed Operations</v>
          </cell>
          <cell r="D796">
            <v>2024</v>
          </cell>
          <cell r="E796" t="str">
            <v>Annual</v>
          </cell>
          <cell r="F796" t="str">
            <v>Voluntary Turnover: Progress against target</v>
          </cell>
          <cell r="G796"/>
          <cell r="H796" t="str">
            <v>PERCENT</v>
          </cell>
          <cell r="I796" t="str">
            <v>Percentage - percentage - (Percentage)</v>
          </cell>
          <cell r="J796" t="str">
            <v>BU</v>
          </cell>
          <cell r="K796" t="str">
            <v>Anglo American Platinum Managed Operations</v>
          </cell>
          <cell r="L796" t="str">
            <v>FERHANA ADAM</v>
          </cell>
          <cell r="M796" t="str">
            <v>HENK STEYN</v>
          </cell>
          <cell r="N796">
            <v>45675</v>
          </cell>
          <cell r="O796">
            <v>45902</v>
          </cell>
          <cell r="P796" t="str">
            <v>Not started</v>
          </cell>
          <cell r="Q796" t="str">
            <v>{"gri":["2-7-e_2021"]}</v>
          </cell>
          <cell r="R796"/>
          <cell r="S796"/>
          <cell r="T796"/>
          <cell r="U796"/>
          <cell r="V796"/>
          <cell r="W796" t="str">
            <v>Z Metrics to Delete</v>
          </cell>
          <cell r="X796" t="str">
            <v>{"PGM":[]}</v>
          </cell>
          <cell r="Y796" t="str">
            <v>CONNECTED</v>
          </cell>
          <cell r="Z796" t="str">
            <v>Data Collection (PGM) (2024)</v>
          </cell>
          <cell r="AA796" t="str">
            <v>Diversity (Manual Capture)</v>
          </cell>
        </row>
        <row r="797">
          <cell r="A797" t="str">
            <v>M286BU_Anglo American Platinum Managed Operations</v>
          </cell>
          <cell r="B797" t="str">
            <v>M286</v>
          </cell>
          <cell r="C797" t="str">
            <v>BU_Anglo American Platinum Managed Operations</v>
          </cell>
          <cell r="D797">
            <v>2024</v>
          </cell>
          <cell r="E797" t="str">
            <v>Annual</v>
          </cell>
          <cell r="F797" t="str">
            <v>Involuntary Turnover : Other reasons for leaving(%)</v>
          </cell>
          <cell r="G797"/>
          <cell r="H797" t="str">
            <v>PERCENT</v>
          </cell>
          <cell r="I797" t="str">
            <v>Percentage - percentage - (Percentage)</v>
          </cell>
          <cell r="J797" t="str">
            <v>BU</v>
          </cell>
          <cell r="K797" t="str">
            <v>Anglo American Platinum Managed Operations</v>
          </cell>
          <cell r="L797" t="str">
            <v>FERHANA ADAM</v>
          </cell>
          <cell r="M797" t="str">
            <v>HENK STEYN</v>
          </cell>
          <cell r="N797">
            <v>45675</v>
          </cell>
          <cell r="O797">
            <v>45902</v>
          </cell>
          <cell r="P797" t="str">
            <v>Not started</v>
          </cell>
          <cell r="Q797" t="str">
            <v>{"gri":["2-7-e_2021"]}</v>
          </cell>
          <cell r="R797"/>
          <cell r="S797"/>
          <cell r="T797"/>
          <cell r="U797"/>
          <cell r="V797"/>
          <cell r="W797" t="str">
            <v>Z Metrics to Delete</v>
          </cell>
          <cell r="X797" t="str">
            <v>{"PGM":[]}</v>
          </cell>
          <cell r="Y797" t="str">
            <v>CONNECTED</v>
          </cell>
          <cell r="Z797" t="str">
            <v>Data Collection (PGM) (2024)</v>
          </cell>
          <cell r="AA797" t="str">
            <v>Turnover (Manual Capture)</v>
          </cell>
        </row>
        <row r="798">
          <cell r="A798" t="str">
            <v>M226BU_Anglo American Platinum Managed Operations</v>
          </cell>
          <cell r="B798" t="str">
            <v>M226</v>
          </cell>
          <cell r="C798" t="str">
            <v>BU_Anglo American Platinum Managed Operations</v>
          </cell>
          <cell r="D798">
            <v>2024</v>
          </cell>
          <cell r="E798" t="str">
            <v>Annual</v>
          </cell>
          <cell r="F798" t="str">
            <v>Number of new employee hires as a%  of full-time employees (annual average): Progress against target</v>
          </cell>
          <cell r="G798"/>
          <cell r="H798" t="str">
            <v>PERCENT</v>
          </cell>
          <cell r="I798" t="str">
            <v>Percentage - percentage - (Percentage)</v>
          </cell>
          <cell r="J798" t="str">
            <v>BU</v>
          </cell>
          <cell r="K798" t="str">
            <v>Anglo American Platinum Managed Operations</v>
          </cell>
          <cell r="L798" t="str">
            <v>FERHANA ADAM</v>
          </cell>
          <cell r="M798" t="str">
            <v>HENK STEYN</v>
          </cell>
          <cell r="N798">
            <v>45675</v>
          </cell>
          <cell r="O798">
            <v>45902</v>
          </cell>
          <cell r="P798" t="str">
            <v>Not started</v>
          </cell>
          <cell r="Q798" t="str">
            <v>{}</v>
          </cell>
          <cell r="R798"/>
          <cell r="S798"/>
          <cell r="T798"/>
          <cell r="U798"/>
          <cell r="V798"/>
          <cell r="W798" t="str">
            <v>Z Metrics to Delete</v>
          </cell>
          <cell r="X798" t="str">
            <v>{"PGM":[]}</v>
          </cell>
          <cell r="Y798" t="str">
            <v>CONNECTED</v>
          </cell>
          <cell r="Z798" t="str">
            <v>Data Collection (PGM) (2024)</v>
          </cell>
          <cell r="AA798" t="str">
            <v>Diversity (Manual Capture)</v>
          </cell>
        </row>
        <row r="799">
          <cell r="A799" t="str">
            <v>M249BU_Anglo American Platinum Managed Operations</v>
          </cell>
          <cell r="B799" t="str">
            <v>M249</v>
          </cell>
          <cell r="C799" t="str">
            <v>BU_Anglo American Platinum Managed Operations</v>
          </cell>
          <cell r="D799">
            <v>2024</v>
          </cell>
          <cell r="E799" t="str">
            <v>Annual</v>
          </cell>
          <cell r="F799" t="str">
            <v>Women as%  of management (band 5 and above) population: Compliance target (MClll 5-year targets) 2019-2023</v>
          </cell>
          <cell r="G799"/>
          <cell r="H799" t="str">
            <v>PERCENT</v>
          </cell>
          <cell r="I799" t="str">
            <v>Percentage - percentage - (Percentage)</v>
          </cell>
          <cell r="J799" t="str">
            <v>BU</v>
          </cell>
          <cell r="K799" t="str">
            <v>Anglo American Platinum Managed Operations</v>
          </cell>
          <cell r="L799" t="str">
            <v>FERHANA ADAM</v>
          </cell>
          <cell r="M799" t="str">
            <v>HENK STEYN</v>
          </cell>
          <cell r="N799">
            <v>45675</v>
          </cell>
          <cell r="O799">
            <v>45902</v>
          </cell>
          <cell r="P799" t="str">
            <v>Not started</v>
          </cell>
          <cell r="Q799" t="str">
            <v>{"gri":["2-7-a_2021"]}</v>
          </cell>
          <cell r="R799"/>
          <cell r="S799"/>
          <cell r="T799"/>
          <cell r="U799"/>
          <cell r="V799"/>
          <cell r="W799" t="str">
            <v>Z Metrics to Delete</v>
          </cell>
          <cell r="X799" t="str">
            <v>{"PGM":[]}</v>
          </cell>
          <cell r="Y799" t="str">
            <v>CONNECTED</v>
          </cell>
          <cell r="Z799" t="str">
            <v>Data Collection (PGM) (2024)</v>
          </cell>
          <cell r="AA799" t="str">
            <v>Diversity (Manual Capture)</v>
          </cell>
        </row>
        <row r="800">
          <cell r="A800" t="str">
            <v>M327BU_Anglo American Platinum Managed Operations</v>
          </cell>
          <cell r="B800" t="str">
            <v>M327</v>
          </cell>
          <cell r="C800" t="str">
            <v>BU_Anglo American Platinum Managed Operations</v>
          </cell>
          <cell r="D800">
            <v>2024</v>
          </cell>
          <cell r="E800" t="str">
            <v>Annual</v>
          </cell>
          <cell r="F800" t="str">
            <v>% of products of traceable origin.</v>
          </cell>
          <cell r="G800"/>
          <cell r="H800" t="str">
            <v>PERCENT</v>
          </cell>
          <cell r="I800" t="str">
            <v>Percentage - percentage - (Percentage)</v>
          </cell>
          <cell r="J800" t="str">
            <v>BU</v>
          </cell>
          <cell r="K800" t="str">
            <v>Anglo American Platinum Managed Operations</v>
          </cell>
          <cell r="L800" t="str">
            <v>ASHLIN RAMLOCHAN</v>
          </cell>
          <cell r="M800" t="str">
            <v>ASHLIN RAMLOCHAN</v>
          </cell>
          <cell r="N800">
            <v>45675</v>
          </cell>
          <cell r="O800">
            <v>45902</v>
          </cell>
          <cell r="P800" t="str">
            <v>Not started</v>
          </cell>
          <cell r="Q800" t="str">
            <v>{}</v>
          </cell>
          <cell r="R800"/>
          <cell r="S800"/>
          <cell r="T800"/>
          <cell r="U800"/>
          <cell r="V800"/>
          <cell r="W800" t="str">
            <v>ZZ Metrics to Hide</v>
          </cell>
          <cell r="X800" t="str">
            <v>{"PGM":[]}</v>
          </cell>
          <cell r="Y800" t="str">
            <v>CONNECTED</v>
          </cell>
          <cell r="Z800" t="str">
            <v>Data Collection (PGM) (2024)</v>
          </cell>
          <cell r="AA800" t="str">
            <v>Supply Chain (social) (Manual Capture)</v>
          </cell>
        </row>
        <row r="801">
          <cell r="A801" t="str">
            <v>M330BU_Anglo American Platinum Managed Operations</v>
          </cell>
          <cell r="B801" t="str">
            <v>M330</v>
          </cell>
          <cell r="C801" t="str">
            <v>BU_Anglo American Platinum Managed Operations</v>
          </cell>
          <cell r="D801">
            <v>2024</v>
          </cell>
          <cell r="E801" t="str">
            <v>Annual</v>
          </cell>
          <cell r="F801" t="str">
            <v>Description of the operations and suppliers considered to have a significant risk of child labour, forced or compulsory labour (for full description see JSE Sustainability Disclosure Guidance (S5.1a)</v>
          </cell>
          <cell r="G801"/>
          <cell r="H801" t="str">
            <v>TEXT</v>
          </cell>
          <cell r="I801"/>
          <cell r="J801" t="str">
            <v>BU</v>
          </cell>
          <cell r="K801" t="str">
            <v>Anglo American Platinum Managed Operations</v>
          </cell>
          <cell r="L801" t="str">
            <v>ASHLIN RAMLOCHAN</v>
          </cell>
          <cell r="M801" t="str">
            <v>ASHLIN RAMLOCHAN</v>
          </cell>
          <cell r="N801">
            <v>45675</v>
          </cell>
          <cell r="O801">
            <v>45902</v>
          </cell>
          <cell r="P801" t="str">
            <v>Not started</v>
          </cell>
          <cell r="Q801" t="str">
            <v>{}</v>
          </cell>
          <cell r="R801"/>
          <cell r="S801"/>
          <cell r="T801"/>
          <cell r="U801"/>
          <cell r="V801"/>
          <cell r="W801" t="str">
            <v>ZZ Metrics to Hide</v>
          </cell>
          <cell r="X801" t="str">
            <v>{"PGM":[]}</v>
          </cell>
          <cell r="Y801" t="str">
            <v>CONNECTED</v>
          </cell>
          <cell r="Z801" t="str">
            <v>Data Collection (PGM) (2024)</v>
          </cell>
          <cell r="AA801" t="str">
            <v>Supply Chain (social) (Manual Capture)</v>
          </cell>
        </row>
        <row r="802">
          <cell r="A802" t="str">
            <v>M664BU_Anglo American Platinum Managed Operations</v>
          </cell>
          <cell r="B802" t="str">
            <v>M664</v>
          </cell>
          <cell r="C802" t="str">
            <v>BU_Anglo American Platinum Managed Operations</v>
          </cell>
          <cell r="D802">
            <v>2024</v>
          </cell>
          <cell r="E802" t="str">
            <v>Annual</v>
          </cell>
          <cell r="F802" t="str">
            <v>Ratio of lowest wage to living wage for employees and non-employee workers for each significant location of operation</v>
          </cell>
          <cell r="G802"/>
          <cell r="H802" t="str">
            <v>PERCENT</v>
          </cell>
          <cell r="I802" t="str">
            <v>Percentage - percentage - (Percentage)</v>
          </cell>
          <cell r="J802" t="str">
            <v>BU</v>
          </cell>
          <cell r="K802" t="str">
            <v>Anglo American Platinum Managed Operations</v>
          </cell>
          <cell r="L802" t="str">
            <v>ESGINTEGRATION</v>
          </cell>
          <cell r="M802"/>
          <cell r="N802"/>
          <cell r="O802"/>
          <cell r="P802" t="str">
            <v>Not started</v>
          </cell>
          <cell r="Q802" t="str">
            <v>{}</v>
          </cell>
          <cell r="R802"/>
          <cell r="S802"/>
          <cell r="T802"/>
          <cell r="U802"/>
          <cell r="V802"/>
          <cell r="W802" t="str">
            <v>ZZ Metrics to Hide</v>
          </cell>
          <cell r="X802" t="str">
            <v>{"PGM":[]}</v>
          </cell>
          <cell r="Y802" t="str">
            <v>CONNECTED</v>
          </cell>
          <cell r="Z802" t="str">
            <v>Data Collection (PGM) (2024)</v>
          </cell>
          <cell r="AA802" t="str">
            <v>Labour Status (Manual Capture)</v>
          </cell>
        </row>
        <row r="803">
          <cell r="A803" t="str">
            <v>M676BU_Anglo American Platinum Managed Operations</v>
          </cell>
          <cell r="B803" t="str">
            <v>M676</v>
          </cell>
          <cell r="C803" t="str">
            <v>BU_Anglo American Platinum Managed Operations</v>
          </cell>
          <cell r="D803">
            <v>2024</v>
          </cell>
          <cell r="E803" t="str">
            <v>Annual</v>
          </cell>
          <cell r="F803" t="str">
            <v>Total number of new hires: Total number of new hires Junior Management</v>
          </cell>
          <cell r="G803"/>
          <cell r="H803" t="str">
            <v>NUMBER</v>
          </cell>
          <cell r="I803" t="str">
            <v>Number</v>
          </cell>
          <cell r="J803" t="str">
            <v>BU</v>
          </cell>
          <cell r="K803" t="str">
            <v>Anglo American Platinum Managed Operations</v>
          </cell>
          <cell r="L803" t="str">
            <v>FERHANA ADAM</v>
          </cell>
          <cell r="M803" t="str">
            <v>HENK STEYN</v>
          </cell>
          <cell r="N803">
            <v>45675</v>
          </cell>
          <cell r="O803">
            <v>45902</v>
          </cell>
          <cell r="P803" t="str">
            <v>Not started</v>
          </cell>
          <cell r="Q803" t="str">
            <v>{"gri":["401-1-a_2016.2"]}</v>
          </cell>
          <cell r="R803"/>
          <cell r="S803"/>
          <cell r="T803"/>
          <cell r="U803"/>
          <cell r="V803"/>
          <cell r="W803" t="str">
            <v>ZZ Metrics to Hide</v>
          </cell>
          <cell r="X803" t="str">
            <v>{"PGM":[]}</v>
          </cell>
          <cell r="Y803" t="str">
            <v>CONNECTED</v>
          </cell>
          <cell r="Z803" t="str">
            <v>Data Collection (PGM) (2024)</v>
          </cell>
          <cell r="AA803" t="str">
            <v>Employment and wealth creation (Manual Capture)</v>
          </cell>
        </row>
        <row r="804">
          <cell r="A804" t="str">
            <v>M675BU_Anglo American Platinum Managed Operations</v>
          </cell>
          <cell r="B804" t="str">
            <v>M675</v>
          </cell>
          <cell r="C804" t="str">
            <v>BU_Anglo American Platinum Managed Operations</v>
          </cell>
          <cell r="D804">
            <v>2024</v>
          </cell>
          <cell r="E804" t="str">
            <v>Annual</v>
          </cell>
          <cell r="F804" t="str">
            <v>Total number of new hires: Total number of new hires Semi Skilled</v>
          </cell>
          <cell r="G804"/>
          <cell r="H804" t="str">
            <v>NUMBER</v>
          </cell>
          <cell r="I804" t="str">
            <v>Number</v>
          </cell>
          <cell r="J804" t="str">
            <v>BU</v>
          </cell>
          <cell r="K804" t="str">
            <v>Anglo American Platinum Managed Operations</v>
          </cell>
          <cell r="L804" t="str">
            <v>FERHANA ADAM</v>
          </cell>
          <cell r="M804" t="str">
            <v>HENK STEYN</v>
          </cell>
          <cell r="N804">
            <v>45675</v>
          </cell>
          <cell r="O804">
            <v>45902</v>
          </cell>
          <cell r="P804" t="str">
            <v>Not started</v>
          </cell>
          <cell r="Q804" t="str">
            <v>{"gri":["401-1-a_2016.2"]}</v>
          </cell>
          <cell r="R804"/>
          <cell r="S804"/>
          <cell r="T804"/>
          <cell r="U804"/>
          <cell r="V804"/>
          <cell r="W804" t="str">
            <v>ZZ Metrics to Hide</v>
          </cell>
          <cell r="X804" t="str">
            <v>{"PGM":[]}</v>
          </cell>
          <cell r="Y804" t="str">
            <v>CONNECTED</v>
          </cell>
          <cell r="Z804" t="str">
            <v>Data Collection (PGM) (2024)</v>
          </cell>
          <cell r="AA804" t="str">
            <v>Employment and wealth creation (Manual Capture)</v>
          </cell>
        </row>
        <row r="805">
          <cell r="A805" t="str">
            <v>M149BU_Anglo American Platinum Managed Operations</v>
          </cell>
          <cell r="B805" t="str">
            <v>M149</v>
          </cell>
          <cell r="C805" t="str">
            <v>BU_Anglo American Platinum Managed Operations</v>
          </cell>
          <cell r="D805">
            <v>2024</v>
          </cell>
          <cell r="E805" t="str">
            <v>Annual</v>
          </cell>
          <cell r="F805" t="str">
            <v>Amount of capital and expenditure deployed on direct and indirect climate adaptation and climate mitigation efforts.</v>
          </cell>
          <cell r="G805"/>
          <cell r="H805" t="str">
            <v>CURRENCY</v>
          </cell>
          <cell r="I805" t="str">
            <v>Currency - southAfrican_rand - (ZAR)</v>
          </cell>
          <cell r="J805" t="str">
            <v>BU</v>
          </cell>
          <cell r="K805" t="str">
            <v>Anglo American Platinum Managed Operations</v>
          </cell>
          <cell r="L805" t="str">
            <v>HERMANUS PRINSLOO</v>
          </cell>
          <cell r="M805" t="str">
            <v>HERMANUS PRINSLOO</v>
          </cell>
          <cell r="N805">
            <v>45675</v>
          </cell>
          <cell r="O805">
            <v>45902</v>
          </cell>
          <cell r="P805" t="str">
            <v>Not started</v>
          </cell>
          <cell r="Q805" t="str">
            <v>{}</v>
          </cell>
          <cell r="R805"/>
          <cell r="S805"/>
          <cell r="T805"/>
          <cell r="U805"/>
          <cell r="V805"/>
          <cell r="W805" t="str">
            <v>ZZ Metrics to Hide</v>
          </cell>
          <cell r="X805" t="str">
            <v>{"PGM":[]}</v>
          </cell>
          <cell r="Y805" t="str">
            <v>CONNECTED</v>
          </cell>
          <cell r="Z805" t="str">
            <v>Data Collection (PGM) (2024)</v>
          </cell>
          <cell r="AA805" t="str">
            <v>Climate Change (Manual Capture)</v>
          </cell>
        </row>
        <row r="806">
          <cell r="A806" t="str">
            <v>M562BU_Anglo American Platinum Managed Operations</v>
          </cell>
          <cell r="B806" t="str">
            <v>M562</v>
          </cell>
          <cell r="C806" t="str">
            <v>BU_Anglo American Platinum Managed Operations</v>
          </cell>
          <cell r="D806">
            <v>2024</v>
          </cell>
          <cell r="E806" t="str">
            <v>Annual</v>
          </cell>
          <cell r="F806" t="str">
            <v>Spend on jobs supported in supply or distribution chain</v>
          </cell>
          <cell r="G806"/>
          <cell r="H806" t="str">
            <v>CURRENCY</v>
          </cell>
          <cell r="I806" t="str">
            <v>Currency - southAfrican_rand - (ZAR)</v>
          </cell>
          <cell r="J806" t="str">
            <v>BU</v>
          </cell>
          <cell r="K806" t="str">
            <v>Anglo American Platinum Managed Operations</v>
          </cell>
          <cell r="L806" t="str">
            <v>ANTASHA VIVIERS</v>
          </cell>
          <cell r="M806" t="str">
            <v>CARL NICHOLSON</v>
          </cell>
          <cell r="N806">
            <v>45675</v>
          </cell>
          <cell r="O806">
            <v>45902</v>
          </cell>
          <cell r="P806" t="str">
            <v>Not started</v>
          </cell>
          <cell r="Q806" t="str">
            <v>{"gri":["203-2_2016.2"]}</v>
          </cell>
          <cell r="R806"/>
          <cell r="S806"/>
          <cell r="T806"/>
          <cell r="U806"/>
          <cell r="V806"/>
          <cell r="W806" t="str">
            <v>ZZ Metrics to Hide</v>
          </cell>
          <cell r="X806" t="str">
            <v>{"PGM":[]}</v>
          </cell>
          <cell r="Y806" t="str">
            <v>CONNECTED</v>
          </cell>
          <cell r="Z806" t="str">
            <v>Data Collection (PGM) (2024)</v>
          </cell>
          <cell r="AA806" t="str">
            <v>Community Development (Manual Capture)</v>
          </cell>
        </row>
        <row r="807">
          <cell r="A807" t="str">
            <v>M556BU_Anglo American Platinum Managed Operations</v>
          </cell>
          <cell r="B807" t="str">
            <v>M556</v>
          </cell>
          <cell r="C807" t="str">
            <v>BU_Anglo American Platinum Managed Operations</v>
          </cell>
          <cell r="D807">
            <v>2024</v>
          </cell>
          <cell r="E807" t="str">
            <v>Annual</v>
          </cell>
          <cell r="F807" t="str">
            <v>Spend on significant infrastructure investment and services supported.</v>
          </cell>
          <cell r="G807"/>
          <cell r="H807" t="str">
            <v>CURRENCY</v>
          </cell>
          <cell r="I807" t="str">
            <v>Currency - southAfrican_rand - (ZAR)</v>
          </cell>
          <cell r="J807" t="str">
            <v>BU</v>
          </cell>
          <cell r="K807" t="str">
            <v>Anglo American Platinum Managed Operations</v>
          </cell>
          <cell r="L807" t="str">
            <v>ANTASHA VIVIERS</v>
          </cell>
          <cell r="M807" t="str">
            <v>CARL NICHOLSON</v>
          </cell>
          <cell r="N807">
            <v>45675</v>
          </cell>
          <cell r="O807">
            <v>45902</v>
          </cell>
          <cell r="P807" t="str">
            <v>Not started</v>
          </cell>
          <cell r="Q807" t="str">
            <v>{}</v>
          </cell>
          <cell r="R807"/>
          <cell r="S807"/>
          <cell r="T807"/>
          <cell r="U807"/>
          <cell r="V807"/>
          <cell r="W807" t="str">
            <v>ZZ Metrics to Hide</v>
          </cell>
          <cell r="X807" t="str">
            <v>{"PGM":[]}</v>
          </cell>
          <cell r="Y807" t="str">
            <v>CONNECTED</v>
          </cell>
          <cell r="Z807" t="str">
            <v>Data Collection (PGM) (2024)</v>
          </cell>
          <cell r="AA807" t="str">
            <v>Community Development (Manual Capture)</v>
          </cell>
        </row>
        <row r="808">
          <cell r="A808" t="str">
            <v>M662BU_Anglo American Platinum Managed Operations</v>
          </cell>
          <cell r="B808" t="str">
            <v>M662</v>
          </cell>
          <cell r="C808" t="str">
            <v>BU_Anglo American Platinum Managed Operations</v>
          </cell>
          <cell r="D808">
            <v>2024</v>
          </cell>
          <cell r="E808" t="str">
            <v>Annual</v>
          </cell>
          <cell r="F808" t="str">
            <v>Describe how the organisation manages freedom of association and collective bargaining, noting any policy or policies considered likely toaffect workers' decisions to form or join a trade union, to bargain collectively or to engage in trade union activities.</v>
          </cell>
          <cell r="G808"/>
          <cell r="H808" t="str">
            <v>PERCENT</v>
          </cell>
          <cell r="I808" t="str">
            <v>Percentage - percentage - (Percentage)</v>
          </cell>
          <cell r="J808" t="str">
            <v>BU</v>
          </cell>
          <cell r="K808" t="str">
            <v>Anglo American Platinum Managed Operations</v>
          </cell>
          <cell r="L808" t="str">
            <v>ESGINTEGRATION</v>
          </cell>
          <cell r="M808"/>
          <cell r="N808"/>
          <cell r="O808"/>
          <cell r="P808" t="str">
            <v>Not started</v>
          </cell>
          <cell r="Q808" t="str">
            <v>{}</v>
          </cell>
          <cell r="R808"/>
          <cell r="S808"/>
          <cell r="T808"/>
          <cell r="U808"/>
          <cell r="V808"/>
          <cell r="W808" t="str">
            <v>ZZ Metrics to Hide</v>
          </cell>
          <cell r="X808" t="str">
            <v>{"PGM":[]}</v>
          </cell>
          <cell r="Y808" t="str">
            <v>CONNECTED</v>
          </cell>
          <cell r="Z808" t="str">
            <v>Data Collection (PGM) (2024)</v>
          </cell>
          <cell r="AA808" t="str">
            <v>Labour Status (Manual Capture)</v>
          </cell>
        </row>
        <row r="809">
          <cell r="A809" t="str">
            <v>M669BU_Anglo American Platinum Managed Operations</v>
          </cell>
          <cell r="B809" t="str">
            <v>M669</v>
          </cell>
          <cell r="C809" t="str">
            <v>BU_Anglo American Platinum Managed Operations</v>
          </cell>
          <cell r="D809">
            <v>2024</v>
          </cell>
          <cell r="E809" t="str">
            <v>Annual</v>
          </cell>
          <cell r="F809" t="str">
            <v>Ratio between the CEO's total annual remuneration and the median, lower quartile, and upper quartile of the total annual remuneration of all the organisation's employees (excluding the CEO).</v>
          </cell>
          <cell r="G809"/>
          <cell r="H809" t="str">
            <v>PERCENT</v>
          </cell>
          <cell r="I809" t="str">
            <v>Percentage - percentage - (Percentage)</v>
          </cell>
          <cell r="J809" t="str">
            <v>BU</v>
          </cell>
          <cell r="K809" t="str">
            <v>Anglo American Platinum Managed Operations</v>
          </cell>
          <cell r="L809" t="str">
            <v>ESGINTEGRATION</v>
          </cell>
          <cell r="M809"/>
          <cell r="N809"/>
          <cell r="O809"/>
          <cell r="P809" t="str">
            <v>Not started</v>
          </cell>
          <cell r="Q809" t="str">
            <v>{}</v>
          </cell>
          <cell r="R809"/>
          <cell r="S809"/>
          <cell r="T809"/>
          <cell r="U809"/>
          <cell r="V809"/>
          <cell r="W809" t="str">
            <v>ZZ Metrics to Hide</v>
          </cell>
          <cell r="X809" t="str">
            <v>{"PGM":[]}</v>
          </cell>
          <cell r="Y809" t="str">
            <v>CONNECTED</v>
          </cell>
          <cell r="Z809" t="str">
            <v>Data Collection (PGM) (2024)</v>
          </cell>
          <cell r="AA809" t="str">
            <v>Labour Status (Manual Capture)</v>
          </cell>
        </row>
        <row r="810">
          <cell r="A810" t="str">
            <v>M666BU_Anglo American Platinum Managed Operations</v>
          </cell>
          <cell r="B810" t="str">
            <v>M666</v>
          </cell>
          <cell r="C810" t="str">
            <v>BU_Anglo American Platinum Managed Operations</v>
          </cell>
          <cell r="D810">
            <v>2024</v>
          </cell>
          <cell r="E810" t="str">
            <v>Annual</v>
          </cell>
          <cell r="F810" t="str">
            <v>Ratio of the total annual remuneration of women to men,and by race group, for each employee category, by 'significant locations of operation' (as defined by the organisation).</v>
          </cell>
          <cell r="G810"/>
          <cell r="H810" t="str">
            <v>PERCENT</v>
          </cell>
          <cell r="I810" t="str">
            <v>Percentage - percentage - (Percentage)</v>
          </cell>
          <cell r="J810" t="str">
            <v>BU</v>
          </cell>
          <cell r="K810" t="str">
            <v>Anglo American Platinum Managed Operations</v>
          </cell>
          <cell r="L810" t="str">
            <v>ESGINTEGRATION</v>
          </cell>
          <cell r="M810"/>
          <cell r="N810"/>
          <cell r="O810"/>
          <cell r="P810" t="str">
            <v>Not started</v>
          </cell>
          <cell r="Q810" t="str">
            <v>{}</v>
          </cell>
          <cell r="R810"/>
          <cell r="S810"/>
          <cell r="T810"/>
          <cell r="U810"/>
          <cell r="V810"/>
          <cell r="W810" t="str">
            <v>ZZ Metrics to Hide</v>
          </cell>
          <cell r="X810" t="str">
            <v>{"PGM":[]}</v>
          </cell>
          <cell r="Y810" t="str">
            <v>CONNECTED</v>
          </cell>
          <cell r="Z810" t="str">
            <v>Data Collection (PGM) (2024)</v>
          </cell>
          <cell r="AA810" t="str">
            <v>Labour Status (Manual Capture)</v>
          </cell>
        </row>
        <row r="811">
          <cell r="A811" t="str">
            <v>M668BU_Anglo American Platinum Managed Operations</v>
          </cell>
          <cell r="B811" t="str">
            <v>M668</v>
          </cell>
          <cell r="C811" t="str">
            <v>BU_Anglo American Platinum Managed Operations</v>
          </cell>
          <cell r="D811">
            <v>2024</v>
          </cell>
          <cell r="E811" t="str">
            <v>Annual</v>
          </cell>
          <cell r="F811" t="str">
            <v>The ratio of the average annual remuneration of the top 10% of the organisation's top earners, and the average annual remuneration for the bottom 10% of the lowest earners in the organisation.</v>
          </cell>
          <cell r="G811"/>
          <cell r="H811" t="str">
            <v>PERCENT</v>
          </cell>
          <cell r="I811" t="str">
            <v>Percentage - percentage - (Percentage)</v>
          </cell>
          <cell r="J811" t="str">
            <v>BU</v>
          </cell>
          <cell r="K811" t="str">
            <v>Anglo American Platinum Managed Operations</v>
          </cell>
          <cell r="L811" t="str">
            <v>ESGINTEGRATION</v>
          </cell>
          <cell r="M811"/>
          <cell r="N811"/>
          <cell r="O811"/>
          <cell r="P811" t="str">
            <v>Not started</v>
          </cell>
          <cell r="Q811" t="str">
            <v>{}</v>
          </cell>
          <cell r="R811"/>
          <cell r="S811"/>
          <cell r="T811"/>
          <cell r="U811"/>
          <cell r="V811"/>
          <cell r="W811" t="str">
            <v>ZZ Metrics to Hide</v>
          </cell>
          <cell r="X811" t="str">
            <v>{"PGM":[]}</v>
          </cell>
          <cell r="Y811" t="str">
            <v>CONNECTED</v>
          </cell>
          <cell r="Z811" t="str">
            <v>Data Collection (PGM) (2024)</v>
          </cell>
          <cell r="AA811" t="str">
            <v>Labour Status (Manual Capture)</v>
          </cell>
        </row>
        <row r="812">
          <cell r="A812" t="str">
            <v>M667BU_Anglo American Platinum Managed Operations</v>
          </cell>
          <cell r="B812" t="str">
            <v>M667</v>
          </cell>
          <cell r="C812" t="str">
            <v>BU_Anglo American Platinum Managed Operations</v>
          </cell>
          <cell r="D812">
            <v>2024</v>
          </cell>
          <cell r="E812" t="str">
            <v>Annual</v>
          </cell>
          <cell r="F812" t="str">
            <v>The total annual remuneration of both the highest paid employee and the lowest paid employee; the average remuneration; and the median remuneration of all employees.</v>
          </cell>
          <cell r="G812"/>
          <cell r="H812" t="str">
            <v>PERCENT</v>
          </cell>
          <cell r="I812" t="str">
            <v>Percentage - percentage - (Percentage)</v>
          </cell>
          <cell r="J812" t="str">
            <v>BU</v>
          </cell>
          <cell r="K812" t="str">
            <v>Anglo American Platinum Managed Operations</v>
          </cell>
          <cell r="L812" t="str">
            <v>ESGINTEGRATION</v>
          </cell>
          <cell r="M812"/>
          <cell r="N812"/>
          <cell r="O812"/>
          <cell r="P812" t="str">
            <v>Not started</v>
          </cell>
          <cell r="Q812" t="str">
            <v>{}</v>
          </cell>
          <cell r="R812"/>
          <cell r="S812"/>
          <cell r="T812"/>
          <cell r="U812"/>
          <cell r="V812"/>
          <cell r="W812" t="str">
            <v>ZZ Metrics to Hide</v>
          </cell>
          <cell r="X812" t="str">
            <v>{"PGM":[]}</v>
          </cell>
          <cell r="Y812" t="str">
            <v>CONNECTED</v>
          </cell>
          <cell r="Z812" t="str">
            <v>Data Collection (PGM) (2024)</v>
          </cell>
          <cell r="AA812" t="str">
            <v>Labour Status (Manual Capture)</v>
          </cell>
        </row>
        <row r="813">
          <cell r="A813" t="str">
            <v>M150BU_Anglo American Platinum Managed Operations</v>
          </cell>
          <cell r="B813" t="str">
            <v>M150</v>
          </cell>
          <cell r="C813" t="str">
            <v>BU_Anglo American Platinum Managed Operations</v>
          </cell>
          <cell r="D813">
            <v>2024</v>
          </cell>
          <cell r="E813" t="str">
            <v>Annual</v>
          </cell>
          <cell r="F813" t="str">
            <v>Nature of provision for Impacts on workers and communities within climate scenario plans.</v>
          </cell>
          <cell r="G813"/>
          <cell r="H813" t="str">
            <v>TEXT</v>
          </cell>
          <cell r="I813"/>
          <cell r="J813" t="str">
            <v>BU</v>
          </cell>
          <cell r="K813" t="str">
            <v>Anglo American Platinum Managed Operations</v>
          </cell>
          <cell r="L813" t="str">
            <v>HERMANUS PRINSLOO</v>
          </cell>
          <cell r="M813" t="str">
            <v>HERMANUS PRINSLOO</v>
          </cell>
          <cell r="N813">
            <v>45675</v>
          </cell>
          <cell r="O813">
            <v>45902</v>
          </cell>
          <cell r="P813" t="str">
            <v>Not started</v>
          </cell>
          <cell r="Q813" t="str">
            <v>{}</v>
          </cell>
          <cell r="R813"/>
          <cell r="S813"/>
          <cell r="T813"/>
          <cell r="U813"/>
          <cell r="V813"/>
          <cell r="W813" t="str">
            <v>ZZ Metrics to Hide</v>
          </cell>
          <cell r="X813" t="str">
            <v>{"PGM":[]}</v>
          </cell>
          <cell r="Y813" t="str">
            <v>CONNECTED</v>
          </cell>
          <cell r="Z813" t="str">
            <v>Data Collection (PGM) (2024)</v>
          </cell>
          <cell r="AA813" t="str">
            <v>Climate Change (Manual Capture)</v>
          </cell>
        </row>
        <row r="814">
          <cell r="A814" t="str">
            <v>M559BU_Anglo American Platinum Managed Operations</v>
          </cell>
          <cell r="B814" t="str">
            <v>M559</v>
          </cell>
          <cell r="C814" t="str">
            <v>BU_Anglo American Platinum Managed Operations</v>
          </cell>
          <cell r="D814">
            <v>2024</v>
          </cell>
          <cell r="E814" t="str">
            <v>Annual</v>
          </cell>
          <cell r="F814" t="str">
            <v>Spend on products and services for those on low incomes or previously disadvantaged</v>
          </cell>
          <cell r="G814"/>
          <cell r="H814" t="str">
            <v>CURRENCY</v>
          </cell>
          <cell r="I814" t="str">
            <v>Currency - southAfrican_rand - (ZAR)</v>
          </cell>
          <cell r="J814" t="str">
            <v>BU</v>
          </cell>
          <cell r="K814" t="str">
            <v>Anglo American Platinum Managed Operations</v>
          </cell>
          <cell r="L814" t="str">
            <v>ANTASHA VIVIERS</v>
          </cell>
          <cell r="M814" t="str">
            <v>CARL NICHOLSON</v>
          </cell>
          <cell r="N814">
            <v>45675</v>
          </cell>
          <cell r="O814">
            <v>45902</v>
          </cell>
          <cell r="P814" t="str">
            <v>Not started</v>
          </cell>
          <cell r="Q814" t="str">
            <v>{"gri":["203-2_2016.2"]}</v>
          </cell>
          <cell r="R814"/>
          <cell r="S814"/>
          <cell r="T814"/>
          <cell r="U814"/>
          <cell r="V814"/>
          <cell r="W814" t="str">
            <v>ZZ Metrics to Hide</v>
          </cell>
          <cell r="X814" t="str">
            <v>{"PGM":[]}</v>
          </cell>
          <cell r="Y814" t="str">
            <v>CONNECTED</v>
          </cell>
          <cell r="Z814" t="str">
            <v>Data Collection (PGM) (2024)</v>
          </cell>
          <cell r="AA814" t="str">
            <v>Community Development (Manual Capture)</v>
          </cell>
        </row>
        <row r="815">
          <cell r="A815" t="str">
            <v>M663BU_Anglo American Platinum Managed Operations</v>
          </cell>
          <cell r="B815" t="str">
            <v>M663</v>
          </cell>
          <cell r="C815" t="str">
            <v>BU_Anglo American Platinum Managed Operations</v>
          </cell>
          <cell r="D815">
            <v>2024</v>
          </cell>
          <cell r="E815" t="str">
            <v>Annual</v>
          </cell>
          <cell r="F815" t="str">
            <v>Wage level and living wage: Percentage of employees and non-employee workers whose wages fall below a specific living wage methodology or benchmark.</v>
          </cell>
          <cell r="G815"/>
          <cell r="H815" t="str">
            <v>PERCENT</v>
          </cell>
          <cell r="I815" t="str">
            <v>Percentage - percentage - (Percentage)</v>
          </cell>
          <cell r="J815" t="str">
            <v>BU</v>
          </cell>
          <cell r="K815" t="str">
            <v>Anglo American Platinum Managed Operations</v>
          </cell>
          <cell r="L815" t="str">
            <v>ESGINTEGRATION</v>
          </cell>
          <cell r="M815"/>
          <cell r="N815"/>
          <cell r="O815"/>
          <cell r="P815" t="str">
            <v>Not started</v>
          </cell>
          <cell r="Q815" t="str">
            <v>{}</v>
          </cell>
          <cell r="R815"/>
          <cell r="S815"/>
          <cell r="T815"/>
          <cell r="U815"/>
          <cell r="V815"/>
          <cell r="W815" t="str">
            <v>ZZ Metrics to Hide</v>
          </cell>
          <cell r="X815" t="str">
            <v>{"PGM":[]}</v>
          </cell>
          <cell r="Y815" t="str">
            <v>CONNECTED</v>
          </cell>
          <cell r="Z815" t="str">
            <v>Data Collection (PGM) (2024)</v>
          </cell>
          <cell r="AA815" t="str">
            <v>Labour Status (Manual Capture)</v>
          </cell>
        </row>
        <row r="816">
          <cell r="A816" t="str">
            <v>M120BU_Anglo American Platinum Managed Operations</v>
          </cell>
          <cell r="B816" t="str">
            <v>M120</v>
          </cell>
          <cell r="C816" t="str">
            <v>BU_Anglo American Platinum Managed Operations</v>
          </cell>
          <cell r="D816">
            <v>2024</v>
          </cell>
          <cell r="E816" t="str">
            <v>Annual</v>
          </cell>
          <cell r="F816" t="str">
            <v>GHG emissions (Mt CO2e): C02e from internally generated from fossil fuels</v>
          </cell>
          <cell r="G816"/>
          <cell r="H816" t="str">
            <v>NUMBER</v>
          </cell>
          <cell r="I816" t="str">
            <v>Million metric tons carbon dioxide equivalents (MtCO₂-e)</v>
          </cell>
          <cell r="J816" t="str">
            <v>BU</v>
          </cell>
          <cell r="K816" t="str">
            <v>Anglo American Platinum Managed Operations</v>
          </cell>
          <cell r="L816" t="str">
            <v>JACO VISSER</v>
          </cell>
          <cell r="M816" t="str">
            <v>JACO VISSER</v>
          </cell>
          <cell r="N816">
            <v>45675</v>
          </cell>
          <cell r="O816">
            <v>45902</v>
          </cell>
          <cell r="P816" t="str">
            <v>Not started</v>
          </cell>
          <cell r="Q816" t="str">
            <v>{"gri":["305-1_2016.2"]}</v>
          </cell>
          <cell r="R816"/>
          <cell r="S816"/>
          <cell r="T816"/>
          <cell r="U816"/>
          <cell r="V816"/>
          <cell r="W816" t="str">
            <v>ZZ Metrics to Hide</v>
          </cell>
          <cell r="X816" t="str">
            <v>{"PGM":[]}</v>
          </cell>
          <cell r="Y816" t="str">
            <v>CONNECTED</v>
          </cell>
          <cell r="Z816" t="str">
            <v>Data Collection (PGM) (2024)</v>
          </cell>
          <cell r="AA816" t="str">
            <v>GHG emissions (Connected Metrics 1)</v>
          </cell>
        </row>
        <row r="817">
          <cell r="A817" t="str">
            <v>M566BU_Anglo American Platinum Managed Operations</v>
          </cell>
          <cell r="B817" t="str">
            <v>M566</v>
          </cell>
          <cell r="C817" t="str">
            <v>BU_Anglo American Platinum Managed Operations</v>
          </cell>
          <cell r="D817">
            <v>2024</v>
          </cell>
          <cell r="E817" t="str">
            <v>Annual</v>
          </cell>
          <cell r="F817" t="str">
            <v>Number of suppliers/enterprises supported from defined vulnerable groups - Women and Youth Owned SMMES</v>
          </cell>
          <cell r="G817"/>
          <cell r="H817" t="str">
            <v>NUMBER</v>
          </cell>
          <cell r="I817" t="str">
            <v>Number</v>
          </cell>
          <cell r="J817" t="str">
            <v>BU</v>
          </cell>
          <cell r="K817" t="str">
            <v>Anglo American Platinum Managed Operations</v>
          </cell>
          <cell r="L817" t="str">
            <v>ANTASHA VIVIERS</v>
          </cell>
          <cell r="M817" t="str">
            <v>CARL NICHOLSON</v>
          </cell>
          <cell r="N817">
            <v>45675</v>
          </cell>
          <cell r="O817">
            <v>45902</v>
          </cell>
          <cell r="P817" t="str">
            <v>Not started</v>
          </cell>
          <cell r="Q817" t="str">
            <v>{"gri":["203-2_2016.2"]}</v>
          </cell>
          <cell r="R817"/>
          <cell r="S817"/>
          <cell r="T817"/>
          <cell r="U817"/>
          <cell r="V817"/>
          <cell r="W817" t="str">
            <v>ZZ Metrics to Hide</v>
          </cell>
          <cell r="X817" t="str">
            <v>{"PGM":[]}</v>
          </cell>
          <cell r="Y817" t="str">
            <v>CONNECTED</v>
          </cell>
          <cell r="Z817" t="str">
            <v>Data Collection (PGM) (2024)</v>
          </cell>
          <cell r="AA817" t="str">
            <v>Community Development (Manual Capture)</v>
          </cell>
        </row>
        <row r="818">
          <cell r="A818" t="str">
            <v>M119BU_Anglo American Platinum Managed Operations</v>
          </cell>
          <cell r="B818" t="str">
            <v>M119</v>
          </cell>
          <cell r="C818" t="str">
            <v>BU_Anglo American Platinum Managed Operations</v>
          </cell>
          <cell r="D818">
            <v>2024</v>
          </cell>
          <cell r="E818" t="str">
            <v>Annual</v>
          </cell>
          <cell r="F818" t="str">
            <v>GHG emissions (Mt CO2e): C02e from methane flaring</v>
          </cell>
          <cell r="G818"/>
          <cell r="H818" t="str">
            <v>NUMBER</v>
          </cell>
          <cell r="I818" t="str">
            <v>Million metric tons carbon dioxide equivalents (MtCO₂-e)</v>
          </cell>
          <cell r="J818" t="str">
            <v>BU</v>
          </cell>
          <cell r="K818" t="str">
            <v>Anglo American Platinum Managed Operations</v>
          </cell>
          <cell r="L818" t="str">
            <v>JACO VISSER</v>
          </cell>
          <cell r="M818" t="str">
            <v>JACO VISSER</v>
          </cell>
          <cell r="N818">
            <v>45675</v>
          </cell>
          <cell r="O818">
            <v>45902</v>
          </cell>
          <cell r="P818" t="str">
            <v>Not started</v>
          </cell>
          <cell r="Q818" t="str">
            <v>{"gri":["305-2_2016.2"]}</v>
          </cell>
          <cell r="R818"/>
          <cell r="S818"/>
          <cell r="T818"/>
          <cell r="U818"/>
          <cell r="V818"/>
          <cell r="W818" t="str">
            <v>ZZ Metrics to Hide</v>
          </cell>
          <cell r="X818" t="str">
            <v>{"PGM":[]}</v>
          </cell>
          <cell r="Y818" t="str">
            <v>CONNECTED</v>
          </cell>
          <cell r="Z818" t="str">
            <v>Data Collection (PGM) (2024)</v>
          </cell>
          <cell r="AA818" t="str">
            <v>GHG emissions (Connected Metrics 1)</v>
          </cell>
        </row>
        <row r="819">
          <cell r="A819" t="str">
            <v>M685BU_Anglo American Platinum Managed Operations</v>
          </cell>
          <cell r="B819" t="str">
            <v>M685</v>
          </cell>
          <cell r="C819" t="str">
            <v>BU_Anglo American Platinum Managed Operations</v>
          </cell>
          <cell r="D819">
            <v>2024</v>
          </cell>
          <cell r="E819" t="str">
            <v>Annual</v>
          </cell>
          <cell r="F819" t="str">
            <v>Total number of new hires: Total number of new hires (All Age Groups) Total</v>
          </cell>
          <cell r="G819"/>
          <cell r="H819" t="str">
            <v>NUMBER</v>
          </cell>
          <cell r="I819" t="str">
            <v>Number</v>
          </cell>
          <cell r="J819" t="str">
            <v>BU</v>
          </cell>
          <cell r="K819" t="str">
            <v>Anglo American Platinum Managed Operations</v>
          </cell>
          <cell r="L819" t="str">
            <v>WINNIE MBIZA</v>
          </cell>
          <cell r="M819" t="str">
            <v>HENK STEYN</v>
          </cell>
          <cell r="N819">
            <v>45675</v>
          </cell>
          <cell r="O819">
            <v>45902</v>
          </cell>
          <cell r="P819" t="str">
            <v>Not started</v>
          </cell>
          <cell r="Q819" t="str">
            <v>{"gri":["401-1-a_2016.2"]}</v>
          </cell>
          <cell r="R819"/>
          <cell r="S819"/>
          <cell r="T819"/>
          <cell r="U819"/>
          <cell r="V819"/>
          <cell r="W819" t="str">
            <v>ZZ Metrics to Hide</v>
          </cell>
          <cell r="X819" t="str">
            <v>{"PGM":[]}</v>
          </cell>
          <cell r="Y819" t="str">
            <v>CONNECTED</v>
          </cell>
          <cell r="Z819" t="str">
            <v>Data Collection (PGM) (2024)</v>
          </cell>
          <cell r="AA819" t="str">
            <v>Employment and wealth creation (Manual Capture)</v>
          </cell>
        </row>
        <row r="820">
          <cell r="A820" t="str">
            <v>M688BU_Anglo American Platinum Managed Operations</v>
          </cell>
          <cell r="B820" t="str">
            <v>M688</v>
          </cell>
          <cell r="C820" t="str">
            <v>BU_Anglo American Platinum Managed Operations</v>
          </cell>
          <cell r="D820">
            <v>2024</v>
          </cell>
          <cell r="E820" t="str">
            <v>Annual</v>
          </cell>
          <cell r="F820" t="str">
            <v>Total number of new hires: Total number of new hires 30-50 years</v>
          </cell>
          <cell r="G820"/>
          <cell r="H820" t="str">
            <v>NUMBER</v>
          </cell>
          <cell r="I820" t="str">
            <v>Number</v>
          </cell>
          <cell r="J820" t="str">
            <v>BU</v>
          </cell>
          <cell r="K820" t="str">
            <v>Anglo American Platinum Managed Operations</v>
          </cell>
          <cell r="L820" t="str">
            <v>FERHANA ADAM</v>
          </cell>
          <cell r="M820" t="str">
            <v>HENK STEYN</v>
          </cell>
          <cell r="N820">
            <v>45675</v>
          </cell>
          <cell r="O820">
            <v>45902</v>
          </cell>
          <cell r="P820" t="str">
            <v>Not started</v>
          </cell>
          <cell r="Q820" t="str">
            <v>{"gri":["401-1-a_2016.2"]}</v>
          </cell>
          <cell r="R820"/>
          <cell r="S820"/>
          <cell r="T820"/>
          <cell r="U820"/>
          <cell r="V820"/>
          <cell r="W820" t="str">
            <v>ZZ Metrics to Hide</v>
          </cell>
          <cell r="X820" t="str">
            <v>{"PGM":[]}</v>
          </cell>
          <cell r="Y820" t="str">
            <v>CONNECTED</v>
          </cell>
          <cell r="Z820" t="str">
            <v>Data Collection (PGM) (2024)</v>
          </cell>
          <cell r="AA820" t="str">
            <v>Employment and wealth creation (Manual Capture)</v>
          </cell>
        </row>
        <row r="821">
          <cell r="A821" t="str">
            <v>M680BU_Anglo American Platinum Managed Operations</v>
          </cell>
          <cell r="B821" t="str">
            <v>M680</v>
          </cell>
          <cell r="C821" t="str">
            <v>BU_Anglo American Platinum Managed Operations</v>
          </cell>
          <cell r="D821">
            <v>2024</v>
          </cell>
          <cell r="E821" t="str">
            <v>Annual</v>
          </cell>
          <cell r="F821" t="str">
            <v>Total number of new hires: Total number of new hires Per Occupational Level*</v>
          </cell>
          <cell r="G821"/>
          <cell r="H821" t="str">
            <v>NUMBER</v>
          </cell>
          <cell r="I821" t="str">
            <v>Number</v>
          </cell>
          <cell r="J821" t="str">
            <v>BU</v>
          </cell>
          <cell r="K821" t="str">
            <v>Anglo American Platinum Managed Operations</v>
          </cell>
          <cell r="L821" t="str">
            <v>FERHANA ADAM</v>
          </cell>
          <cell r="M821" t="str">
            <v>HENK STEYN</v>
          </cell>
          <cell r="N821">
            <v>45675</v>
          </cell>
          <cell r="O821">
            <v>45902</v>
          </cell>
          <cell r="P821" t="str">
            <v>Not started</v>
          </cell>
          <cell r="Q821" t="str">
            <v>{}</v>
          </cell>
          <cell r="R821"/>
          <cell r="S821"/>
          <cell r="T821"/>
          <cell r="U821"/>
          <cell r="V821"/>
          <cell r="W821" t="str">
            <v>ZZ Metrics to Hide</v>
          </cell>
          <cell r="X821" t="str">
            <v>{"PGM":[]}</v>
          </cell>
          <cell r="Y821" t="str">
            <v>CONNECTED</v>
          </cell>
          <cell r="Z821" t="str">
            <v>Data Collection (PGM) (2024)</v>
          </cell>
          <cell r="AA821" t="str">
            <v>Employment and wealth creation (Manual Capture)</v>
          </cell>
        </row>
        <row r="822">
          <cell r="A822" t="str">
            <v>M678BU_Anglo American Platinum Managed Operations</v>
          </cell>
          <cell r="B822" t="str">
            <v>M678</v>
          </cell>
          <cell r="C822" t="str">
            <v>BU_Anglo American Platinum Managed Operations</v>
          </cell>
          <cell r="D822">
            <v>2024</v>
          </cell>
          <cell r="E822" t="str">
            <v>Annual</v>
          </cell>
          <cell r="F822" t="str">
            <v>Total number of new hires: Total number of new hires Senior Management</v>
          </cell>
          <cell r="G822"/>
          <cell r="H822" t="str">
            <v>NUMBER</v>
          </cell>
          <cell r="I822" t="str">
            <v>Number</v>
          </cell>
          <cell r="J822" t="str">
            <v>BU</v>
          </cell>
          <cell r="K822" t="str">
            <v>Anglo American Platinum Managed Operations</v>
          </cell>
          <cell r="L822" t="str">
            <v>FERHANA ADAM</v>
          </cell>
          <cell r="M822" t="str">
            <v>HENK STEYN</v>
          </cell>
          <cell r="N822">
            <v>45675</v>
          </cell>
          <cell r="O822">
            <v>45902</v>
          </cell>
          <cell r="P822" t="str">
            <v>Not started</v>
          </cell>
          <cell r="Q822" t="str">
            <v>{"gri":["401-1-a_2016.2"]}</v>
          </cell>
          <cell r="R822"/>
          <cell r="S822"/>
          <cell r="T822"/>
          <cell r="U822"/>
          <cell r="V822"/>
          <cell r="W822" t="str">
            <v>ZZ Metrics to Hide</v>
          </cell>
          <cell r="X822" t="str">
            <v>{"PGM":[]}</v>
          </cell>
          <cell r="Y822" t="str">
            <v>CONNECTED</v>
          </cell>
          <cell r="Z822" t="str">
            <v>Data Collection (PGM) (2024)</v>
          </cell>
          <cell r="AA822" t="str">
            <v>Employment and wealth creation (Manual Capture)</v>
          </cell>
        </row>
        <row r="823">
          <cell r="A823" t="str">
            <v>M564BU_Anglo American Platinum Managed Operations</v>
          </cell>
          <cell r="B823" t="str">
            <v>M564</v>
          </cell>
          <cell r="C823" t="str">
            <v>BU_Anglo American Platinum Managed Operations</v>
          </cell>
          <cell r="D823">
            <v>2024</v>
          </cell>
          <cell r="E823" t="str">
            <v>Annual</v>
          </cell>
          <cell r="F823" t="str">
            <v>Availability of products and services for those on low incomes or previously disadvantaged</v>
          </cell>
          <cell r="G823"/>
          <cell r="H823" t="str">
            <v>TEXT</v>
          </cell>
          <cell r="I823"/>
          <cell r="J823" t="str">
            <v>BU</v>
          </cell>
          <cell r="K823" t="str">
            <v>Anglo American Platinum Managed Operations</v>
          </cell>
          <cell r="L823" t="str">
            <v>ANTASHA VIVIERS</v>
          </cell>
          <cell r="M823" t="str">
            <v>CARL NICHOLSON</v>
          </cell>
          <cell r="N823">
            <v>45675</v>
          </cell>
          <cell r="O823">
            <v>45902</v>
          </cell>
          <cell r="P823" t="str">
            <v>Not started</v>
          </cell>
          <cell r="Q823" t="str">
            <v>{"gri":["203-2_2016.2"]}</v>
          </cell>
          <cell r="R823"/>
          <cell r="S823"/>
          <cell r="T823"/>
          <cell r="U823"/>
          <cell r="V823"/>
          <cell r="W823" t="str">
            <v>ZZ Metrics to Hide</v>
          </cell>
          <cell r="X823" t="str">
            <v>{"PGM":[]}</v>
          </cell>
          <cell r="Y823" t="str">
            <v>CONNECTED</v>
          </cell>
          <cell r="Z823" t="str">
            <v>Data Collection (PGM) (2024)</v>
          </cell>
          <cell r="AA823" t="str">
            <v>Community Development (Manual Capture)</v>
          </cell>
        </row>
        <row r="824">
          <cell r="A824" t="str">
            <v>M674BU_Anglo American Platinum Managed Operations</v>
          </cell>
          <cell r="B824" t="str">
            <v>M674</v>
          </cell>
          <cell r="C824" t="str">
            <v>BU_Anglo American Platinum Managed Operations</v>
          </cell>
          <cell r="D824">
            <v>2024</v>
          </cell>
          <cell r="E824" t="str">
            <v>Annual</v>
          </cell>
          <cell r="F824" t="str">
            <v>Total number of new hires: Total number of new hires Unskilled</v>
          </cell>
          <cell r="G824"/>
          <cell r="H824" t="str">
            <v>NUMBER</v>
          </cell>
          <cell r="I824" t="str">
            <v>Number</v>
          </cell>
          <cell r="J824" t="str">
            <v>BU</v>
          </cell>
          <cell r="K824" t="str">
            <v>Anglo American Platinum Managed Operations</v>
          </cell>
          <cell r="L824" t="str">
            <v>FERHANA ADAM</v>
          </cell>
          <cell r="M824" t="str">
            <v>HENK STEYN</v>
          </cell>
          <cell r="N824">
            <v>45675</v>
          </cell>
          <cell r="O824">
            <v>45902</v>
          </cell>
          <cell r="P824" t="str">
            <v>Not started</v>
          </cell>
          <cell r="Q824" t="str">
            <v>{"gri":["401-1-a_2016.2"]}</v>
          </cell>
          <cell r="R824"/>
          <cell r="S824"/>
          <cell r="T824"/>
          <cell r="U824"/>
          <cell r="V824"/>
          <cell r="W824" t="str">
            <v>ZZ Metrics to Hide</v>
          </cell>
          <cell r="X824" t="str">
            <v>{"PGM":[]}</v>
          </cell>
          <cell r="Y824" t="str">
            <v>CONNECTED</v>
          </cell>
          <cell r="Z824" t="str">
            <v>Data Collection (PGM) (2024)</v>
          </cell>
          <cell r="AA824" t="str">
            <v>Employment and wealth creation (Manual Capture)</v>
          </cell>
        </row>
        <row r="825">
          <cell r="A825" t="str">
            <v>M557BU_Anglo American Platinum Managed Operations</v>
          </cell>
          <cell r="B825" t="str">
            <v>M557</v>
          </cell>
          <cell r="C825" t="str">
            <v>BU_Anglo American Platinum Managed Operations</v>
          </cell>
          <cell r="D825">
            <v>2024</v>
          </cell>
          <cell r="E825" t="str">
            <v>Annual</v>
          </cell>
          <cell r="F825" t="str">
            <v>Description of the extent of significant infrastructure investment and services supported</v>
          </cell>
          <cell r="G825"/>
          <cell r="H825" t="str">
            <v>TEXT</v>
          </cell>
          <cell r="I825"/>
          <cell r="J825" t="str">
            <v>BU</v>
          </cell>
          <cell r="K825" t="str">
            <v>Anglo American Platinum Managed Operations</v>
          </cell>
          <cell r="L825" t="str">
            <v>ANTASHA VIVIERS</v>
          </cell>
          <cell r="M825" t="str">
            <v>CARL NICHOLSON</v>
          </cell>
          <cell r="N825">
            <v>45675</v>
          </cell>
          <cell r="O825">
            <v>45902</v>
          </cell>
          <cell r="P825" t="str">
            <v>Not started</v>
          </cell>
          <cell r="Q825" t="str">
            <v>{}</v>
          </cell>
          <cell r="R825"/>
          <cell r="S825"/>
          <cell r="T825"/>
          <cell r="U825"/>
          <cell r="V825"/>
          <cell r="W825" t="str">
            <v>ZZ Metrics to Hide</v>
          </cell>
          <cell r="X825" t="str">
            <v>{"PGM":[]}</v>
          </cell>
          <cell r="Y825" t="str">
            <v>CONNECTED</v>
          </cell>
          <cell r="Z825" t="str">
            <v>Data Collection (PGM) (2024)</v>
          </cell>
          <cell r="AA825" t="str">
            <v>Community Development (Manual Capture)</v>
          </cell>
        </row>
        <row r="826">
          <cell r="A826" t="str">
            <v>M561BU_Anglo American Platinum Managed Operations</v>
          </cell>
          <cell r="B826" t="str">
            <v>M561</v>
          </cell>
          <cell r="C826" t="str">
            <v>BU_Anglo American Platinum Managed Operations</v>
          </cell>
          <cell r="D826">
            <v>2024</v>
          </cell>
          <cell r="E826" t="str">
            <v>Annual</v>
          </cell>
          <cell r="F826" t="str">
            <v>Spend on suppliers/enterprises supported from defined vulnerable groups</v>
          </cell>
          <cell r="G826"/>
          <cell r="H826" t="str">
            <v>CURRENCY</v>
          </cell>
          <cell r="I826" t="str">
            <v>Currency - southAfrican_rand - (ZAR)</v>
          </cell>
          <cell r="J826" t="str">
            <v>BU</v>
          </cell>
          <cell r="K826" t="str">
            <v>Anglo American Platinum Managed Operations</v>
          </cell>
          <cell r="L826" t="str">
            <v>ANTASHA VIVIERS</v>
          </cell>
          <cell r="M826" t="str">
            <v>CARL NICHOLSON</v>
          </cell>
          <cell r="N826">
            <v>45675</v>
          </cell>
          <cell r="O826">
            <v>45902</v>
          </cell>
          <cell r="P826" t="str">
            <v>Not started</v>
          </cell>
          <cell r="Q826" t="str">
            <v>{"gri":["203-2_2016.2"]}</v>
          </cell>
          <cell r="R826"/>
          <cell r="S826"/>
          <cell r="T826"/>
          <cell r="U826"/>
          <cell r="V826"/>
          <cell r="W826" t="str">
            <v>ZZ Metrics to Hide</v>
          </cell>
          <cell r="X826" t="str">
            <v>{"PGM":[]}</v>
          </cell>
          <cell r="Y826" t="str">
            <v>CONNECTED</v>
          </cell>
          <cell r="Z826" t="str">
            <v>Data Collection (PGM) (2024)</v>
          </cell>
          <cell r="AA826" t="str">
            <v>Community Development (Manual Capture)</v>
          </cell>
        </row>
        <row r="827">
          <cell r="A827" t="str">
            <v>M565BU_Anglo American Platinum Managed Operations</v>
          </cell>
          <cell r="B827" t="str">
            <v>M565</v>
          </cell>
          <cell r="C827" t="str">
            <v>BU_Anglo American Platinum Managed Operations</v>
          </cell>
          <cell r="D827">
            <v>2024</v>
          </cell>
          <cell r="E827" t="str">
            <v>Annual</v>
          </cell>
          <cell r="F827" t="str">
            <v>Nature of economic development in areas of high poverty</v>
          </cell>
          <cell r="G827"/>
          <cell r="H827" t="str">
            <v>TEXT</v>
          </cell>
          <cell r="I827"/>
          <cell r="J827" t="str">
            <v>BU</v>
          </cell>
          <cell r="K827" t="str">
            <v>Anglo American Platinum Managed Operations</v>
          </cell>
          <cell r="L827" t="str">
            <v>ANTASHA VIVIERS</v>
          </cell>
          <cell r="M827" t="str">
            <v>CARL NICHOLSON</v>
          </cell>
          <cell r="N827">
            <v>45675</v>
          </cell>
          <cell r="O827">
            <v>45902</v>
          </cell>
          <cell r="P827" t="str">
            <v>Not started</v>
          </cell>
          <cell r="Q827" t="str">
            <v>{"gri":["203-2_2016.2"]}</v>
          </cell>
          <cell r="R827"/>
          <cell r="S827"/>
          <cell r="T827"/>
          <cell r="U827"/>
          <cell r="V827"/>
          <cell r="W827" t="str">
            <v>ZZ Metrics to Hide</v>
          </cell>
          <cell r="X827" t="str">
            <v>{"PGM":[]}</v>
          </cell>
          <cell r="Y827" t="str">
            <v>CONNECTED</v>
          </cell>
          <cell r="Z827" t="str">
            <v>Data Collection (PGM) (2024)</v>
          </cell>
          <cell r="AA827" t="str">
            <v>Community Development (Manual Capture)</v>
          </cell>
        </row>
        <row r="828">
          <cell r="A828" t="str">
            <v>M563BU_Anglo American Platinum Managed Operations</v>
          </cell>
          <cell r="B828" t="str">
            <v>M563</v>
          </cell>
          <cell r="C828" t="str">
            <v>BU_Anglo American Platinum Managed Operations</v>
          </cell>
          <cell r="D828">
            <v>2024</v>
          </cell>
          <cell r="E828" t="str">
            <v>Annual</v>
          </cell>
          <cell r="F828" t="str">
            <v>Enhanced skills and knowledge in a professional community or geographic location.</v>
          </cell>
          <cell r="G828"/>
          <cell r="H828" t="str">
            <v>TEXT</v>
          </cell>
          <cell r="I828"/>
          <cell r="J828" t="str">
            <v>BU</v>
          </cell>
          <cell r="K828" t="str">
            <v>Anglo American Platinum Managed Operations</v>
          </cell>
          <cell r="L828" t="str">
            <v>ANTASHA VIVIERS</v>
          </cell>
          <cell r="M828" t="str">
            <v>CARL NICHOLSON</v>
          </cell>
          <cell r="N828">
            <v>45675</v>
          </cell>
          <cell r="O828">
            <v>45902</v>
          </cell>
          <cell r="P828" t="str">
            <v>Not started</v>
          </cell>
          <cell r="Q828" t="str">
            <v>{"gri":["203-2_2016.2"]}</v>
          </cell>
          <cell r="R828"/>
          <cell r="S828"/>
          <cell r="T828"/>
          <cell r="U828"/>
          <cell r="V828"/>
          <cell r="W828" t="str">
            <v>ZZ Metrics to Hide</v>
          </cell>
          <cell r="X828" t="str">
            <v>{"PGM":[]}</v>
          </cell>
          <cell r="Y828" t="str">
            <v>CONNECTED</v>
          </cell>
          <cell r="Z828" t="str">
            <v>Data Collection (PGM) (2024)</v>
          </cell>
          <cell r="AA828" t="str">
            <v>Community Development (Manual Capture)</v>
          </cell>
        </row>
        <row r="829">
          <cell r="A829" t="str">
            <v>M658BU_Anglo American Platinum Managed Operations</v>
          </cell>
          <cell r="B829" t="str">
            <v>M658</v>
          </cell>
          <cell r="C829" t="str">
            <v>BU_Anglo American Platinum Managed Operations</v>
          </cell>
          <cell r="D829">
            <v>2024</v>
          </cell>
          <cell r="E829" t="str">
            <v>Annual</v>
          </cell>
          <cell r="F829" t="str">
            <v>Freedom of Association and Collective Bargaining: An explanation of the due diligence assessment performed on suppliers for which the right to freedom of association and collective bargaining is at risk including measures taken by the organisation to address these risks.</v>
          </cell>
          <cell r="G829"/>
          <cell r="H829" t="str">
            <v>TEXT</v>
          </cell>
          <cell r="I829"/>
          <cell r="J829" t="str">
            <v>BU</v>
          </cell>
          <cell r="K829" t="str">
            <v>Anglo American Platinum Managed Operations</v>
          </cell>
          <cell r="L829" t="str">
            <v>ESGINTEGRATION</v>
          </cell>
          <cell r="M829"/>
          <cell r="N829"/>
          <cell r="O829"/>
          <cell r="P829" t="str">
            <v>Not started</v>
          </cell>
          <cell r="Q829" t="str">
            <v>{}</v>
          </cell>
          <cell r="R829"/>
          <cell r="S829"/>
          <cell r="T829"/>
          <cell r="U829"/>
          <cell r="V829"/>
          <cell r="W829" t="str">
            <v>ZZ Metrics to Hide</v>
          </cell>
          <cell r="X829" t="str">
            <v>{"PGM":[]}</v>
          </cell>
          <cell r="Y829" t="str">
            <v>CONNECTED</v>
          </cell>
          <cell r="Z829" t="str">
            <v>Data Collection (PGM) (2024)</v>
          </cell>
          <cell r="AA829" t="str">
            <v>Labour Status (Manual Capture)</v>
          </cell>
        </row>
        <row r="830">
          <cell r="A830" t="str">
            <v>M698BU_Anglo American Platinum Managed Operations</v>
          </cell>
          <cell r="B830" t="str">
            <v>M698</v>
          </cell>
          <cell r="C830" t="str">
            <v>BU_Anglo American Platinum Managed Operations</v>
          </cell>
          <cell r="D830">
            <v>2024</v>
          </cell>
          <cell r="E830" t="str">
            <v>Annual</v>
          </cell>
          <cell r="F830" t="str">
            <v>New employee hires: New employee hires - Africa</v>
          </cell>
          <cell r="G830"/>
          <cell r="H830" t="str">
            <v>NUMBER</v>
          </cell>
          <cell r="I830" t="str">
            <v>Number</v>
          </cell>
          <cell r="J830" t="str">
            <v>BU</v>
          </cell>
          <cell r="K830" t="str">
            <v>Anglo American Platinum Managed Operations</v>
          </cell>
          <cell r="L830" t="str">
            <v>FERHANA ADAM</v>
          </cell>
          <cell r="M830" t="str">
            <v>HENK STEYN</v>
          </cell>
          <cell r="N830">
            <v>45675</v>
          </cell>
          <cell r="O830">
            <v>45902</v>
          </cell>
          <cell r="P830" t="str">
            <v>Not started</v>
          </cell>
          <cell r="Q830" t="str">
            <v>{}</v>
          </cell>
          <cell r="R830"/>
          <cell r="S830"/>
          <cell r="T830"/>
          <cell r="U830"/>
          <cell r="V830"/>
          <cell r="W830" t="str">
            <v>ZZ Metrics to Hide</v>
          </cell>
          <cell r="X830" t="str">
            <v>{"PGM":[]}</v>
          </cell>
          <cell r="Y830" t="str">
            <v>CONNECTED</v>
          </cell>
          <cell r="Z830" t="str">
            <v>Data Collection (PGM) (2024)</v>
          </cell>
          <cell r="AA830" t="str">
            <v>Employment and wealth creation (Manual Capture)</v>
          </cell>
        </row>
        <row r="831">
          <cell r="A831" t="str">
            <v>M153BU_Anglo American Platinum Managed Operations</v>
          </cell>
          <cell r="B831" t="str">
            <v>M153</v>
          </cell>
          <cell r="C831" t="str">
            <v>BU_Anglo American Platinum Managed Operations</v>
          </cell>
          <cell r="D831">
            <v>2024</v>
          </cell>
          <cell r="E831" t="str">
            <v>Annual</v>
          </cell>
          <cell r="F831" t="str">
            <v>Number of engagements undertaken with affected parties</v>
          </cell>
          <cell r="G831"/>
          <cell r="H831" t="str">
            <v>NUMBER</v>
          </cell>
          <cell r="I831" t="str">
            <v>Number</v>
          </cell>
          <cell r="J831" t="str">
            <v>BU</v>
          </cell>
          <cell r="K831" t="str">
            <v>Anglo American Platinum Managed Operations</v>
          </cell>
          <cell r="L831" t="str">
            <v>HERMANUS PRINSLOO</v>
          </cell>
          <cell r="M831" t="str">
            <v>HERMANUS PRINSLOO</v>
          </cell>
          <cell r="N831">
            <v>45675</v>
          </cell>
          <cell r="O831">
            <v>45902</v>
          </cell>
          <cell r="P831" t="str">
            <v>Not started</v>
          </cell>
          <cell r="Q831" t="str">
            <v>{}</v>
          </cell>
          <cell r="R831"/>
          <cell r="S831"/>
          <cell r="T831"/>
          <cell r="U831"/>
          <cell r="V831"/>
          <cell r="W831" t="str">
            <v>ZZ Metrics to Hide</v>
          </cell>
          <cell r="X831" t="str">
            <v>{"PGM":[]}</v>
          </cell>
          <cell r="Y831" t="str">
            <v>CONNECTED</v>
          </cell>
          <cell r="Z831" t="str">
            <v>Data Collection (PGM) (2024)</v>
          </cell>
          <cell r="AA831" t="str">
            <v>Climate Change (Manual Capture)</v>
          </cell>
        </row>
        <row r="832">
          <cell r="A832" t="str">
            <v>M567BU_Anglo American Platinum Managed Operations</v>
          </cell>
          <cell r="B832" t="str">
            <v>M567</v>
          </cell>
          <cell r="C832" t="str">
            <v>BU_Anglo American Platinum Managed Operations</v>
          </cell>
          <cell r="D832">
            <v>2024</v>
          </cell>
          <cell r="E832" t="str">
            <v>Annual</v>
          </cell>
          <cell r="F832" t="str">
            <v>Number of jobs supported in supply or distribution chain</v>
          </cell>
          <cell r="G832"/>
          <cell r="H832" t="str">
            <v>NUMBER</v>
          </cell>
          <cell r="I832" t="str">
            <v>Number</v>
          </cell>
          <cell r="J832" t="str">
            <v>BU</v>
          </cell>
          <cell r="K832" t="str">
            <v>Anglo American Platinum Managed Operations</v>
          </cell>
          <cell r="L832" t="str">
            <v>ANTASHA VIVIERS</v>
          </cell>
          <cell r="M832" t="str">
            <v>CARL NICHOLSON</v>
          </cell>
          <cell r="N832">
            <v>45675</v>
          </cell>
          <cell r="O832">
            <v>45902</v>
          </cell>
          <cell r="P832" t="str">
            <v>Not started</v>
          </cell>
          <cell r="Q832" t="str">
            <v>{"gri":["203-2_2016.2"]}</v>
          </cell>
          <cell r="R832"/>
          <cell r="S832"/>
          <cell r="T832"/>
          <cell r="U832"/>
          <cell r="V832"/>
          <cell r="W832" t="str">
            <v>ZZ Metrics to Hide</v>
          </cell>
          <cell r="X832" t="str">
            <v>{"PGM":[]}</v>
          </cell>
          <cell r="Y832" t="str">
            <v>CONNECTED</v>
          </cell>
          <cell r="Z832" t="str">
            <v>Data Collection (PGM) (2024)</v>
          </cell>
          <cell r="AA832" t="str">
            <v>Community Development (Manual Capture)</v>
          </cell>
        </row>
        <row r="833">
          <cell r="A833" t="str">
            <v>M679BU_Anglo American Platinum Managed Operations</v>
          </cell>
          <cell r="B833" t="str">
            <v>M679</v>
          </cell>
          <cell r="C833" t="str">
            <v>BU_Anglo American Platinum Managed Operations</v>
          </cell>
          <cell r="D833">
            <v>2024</v>
          </cell>
          <cell r="E833" t="str">
            <v>Annual</v>
          </cell>
          <cell r="F833" t="str">
            <v>Total number of new hires: Total number of new hires Top Management</v>
          </cell>
          <cell r="G833"/>
          <cell r="H833" t="str">
            <v>NUMBER</v>
          </cell>
          <cell r="I833" t="str">
            <v>Number</v>
          </cell>
          <cell r="J833" t="str">
            <v>BU</v>
          </cell>
          <cell r="K833" t="str">
            <v>Anglo American Platinum Managed Operations</v>
          </cell>
          <cell r="L833" t="str">
            <v>FERHANA ADAM</v>
          </cell>
          <cell r="M833" t="str">
            <v>HENK STEYN</v>
          </cell>
          <cell r="N833">
            <v>45675</v>
          </cell>
          <cell r="O833">
            <v>45902</v>
          </cell>
          <cell r="P833" t="str">
            <v>Not started</v>
          </cell>
          <cell r="Q833" t="str">
            <v>{"gri":["401-1-a_2016.2"]}</v>
          </cell>
          <cell r="R833"/>
          <cell r="S833"/>
          <cell r="T833"/>
          <cell r="U833"/>
          <cell r="V833"/>
          <cell r="W833" t="str">
            <v>ZZ Metrics to Hide</v>
          </cell>
          <cell r="X833" t="str">
            <v>{"PGM":[]}</v>
          </cell>
          <cell r="Y833" t="str">
            <v>CONNECTED</v>
          </cell>
          <cell r="Z833" t="str">
            <v>Data Collection (PGM) (2024)</v>
          </cell>
          <cell r="AA833" t="str">
            <v>Employment and wealth creation (Manual Capture)</v>
          </cell>
        </row>
        <row r="834">
          <cell r="A834" t="str">
            <v>M673BU_Anglo American Platinum Managed Operations</v>
          </cell>
          <cell r="B834" t="str">
            <v>M673</v>
          </cell>
          <cell r="C834" t="str">
            <v>BU_Anglo American Platinum Managed Operations</v>
          </cell>
          <cell r="D834">
            <v>2024</v>
          </cell>
          <cell r="E834" t="str">
            <v>Annual</v>
          </cell>
          <cell r="F834" t="str">
            <v>Total number of new hires: Total number of new hires Total</v>
          </cell>
          <cell r="G834"/>
          <cell r="H834" t="str">
            <v>NUMBER</v>
          </cell>
          <cell r="I834" t="str">
            <v>Number</v>
          </cell>
          <cell r="J834" t="str">
            <v>BU</v>
          </cell>
          <cell r="K834" t="str">
            <v>Anglo American Platinum Managed Operations</v>
          </cell>
          <cell r="L834" t="str">
            <v>FERHANA ADAM</v>
          </cell>
          <cell r="M834" t="str">
            <v>HENK STEYN</v>
          </cell>
          <cell r="N834">
            <v>45675</v>
          </cell>
          <cell r="O834">
            <v>45902</v>
          </cell>
          <cell r="P834" t="str">
            <v>Not started</v>
          </cell>
          <cell r="Q834" t="str">
            <v>{"gri":["401-1-a_2016.2"]}</v>
          </cell>
          <cell r="R834"/>
          <cell r="S834"/>
          <cell r="T834"/>
          <cell r="U834"/>
          <cell r="V834"/>
          <cell r="W834" t="str">
            <v>ZZ Metrics to Hide</v>
          </cell>
          <cell r="X834" t="str">
            <v>{"PGM":[]}</v>
          </cell>
          <cell r="Y834" t="str">
            <v>CONNECTED</v>
          </cell>
          <cell r="Z834" t="str">
            <v>Data Collection (PGM) (2024)</v>
          </cell>
          <cell r="AA834" t="str">
            <v>Employment and wealth creation (Manual Capture)</v>
          </cell>
        </row>
        <row r="835">
          <cell r="A835" t="str">
            <v>M152BU_Anglo American Platinum Managed Operations</v>
          </cell>
          <cell r="B835" t="str">
            <v>M152</v>
          </cell>
          <cell r="C835" t="str">
            <v>BU_Anglo American Platinum Managed Operations</v>
          </cell>
          <cell r="D835">
            <v>2024</v>
          </cell>
          <cell r="E835" t="str">
            <v>Annual</v>
          </cell>
          <cell r="F835" t="str">
            <v>Nature of climate-related lobbying activities, and those of relevant associations and membership groups, and their alignment with the objectives of the Paris Agreement and Glasgow Climate Pact.</v>
          </cell>
          <cell r="G835"/>
          <cell r="H835" t="str">
            <v>TEXT</v>
          </cell>
          <cell r="I835"/>
          <cell r="J835" t="str">
            <v>BU</v>
          </cell>
          <cell r="K835" t="str">
            <v>Anglo American Platinum Managed Operations</v>
          </cell>
          <cell r="L835" t="str">
            <v>HERMANUS PRINSLOO</v>
          </cell>
          <cell r="M835" t="str">
            <v>HERMANUS PRINSLOO</v>
          </cell>
          <cell r="N835">
            <v>45675</v>
          </cell>
          <cell r="O835">
            <v>45902</v>
          </cell>
          <cell r="P835" t="str">
            <v>Not started</v>
          </cell>
          <cell r="Q835" t="str">
            <v>{}</v>
          </cell>
          <cell r="R835"/>
          <cell r="S835"/>
          <cell r="T835"/>
          <cell r="U835"/>
          <cell r="V835"/>
          <cell r="W835" t="str">
            <v>ZZ Metrics to Hide</v>
          </cell>
          <cell r="X835" t="str">
            <v>{"PGM":[]}</v>
          </cell>
          <cell r="Y835" t="str">
            <v>CONNECTED</v>
          </cell>
          <cell r="Z835" t="str">
            <v>Data Collection (PGM) (2024)</v>
          </cell>
          <cell r="AA835" t="str">
            <v>Climate Change (Manual Capture)</v>
          </cell>
        </row>
        <row r="836">
          <cell r="A836" t="str">
            <v>M687BU_Anglo American Platinum Managed Operations</v>
          </cell>
          <cell r="B836" t="str">
            <v>M687</v>
          </cell>
          <cell r="C836" t="str">
            <v>BU_Anglo American Platinum Managed Operations</v>
          </cell>
          <cell r="D836">
            <v>2024</v>
          </cell>
          <cell r="E836" t="str">
            <v>Annual</v>
          </cell>
          <cell r="F836" t="str">
            <v>Total number of new hires: Total number of new hires Below 30 years</v>
          </cell>
          <cell r="G836"/>
          <cell r="H836" t="str">
            <v>NUMBER</v>
          </cell>
          <cell r="I836" t="str">
            <v>Number</v>
          </cell>
          <cell r="J836" t="str">
            <v>BU</v>
          </cell>
          <cell r="K836" t="str">
            <v>Anglo American Platinum Managed Operations</v>
          </cell>
          <cell r="L836" t="str">
            <v>FERHANA ADAM</v>
          </cell>
          <cell r="M836" t="str">
            <v>HENK STEYN</v>
          </cell>
          <cell r="N836">
            <v>45675</v>
          </cell>
          <cell r="O836">
            <v>45902</v>
          </cell>
          <cell r="P836" t="str">
            <v>Not started</v>
          </cell>
          <cell r="Q836" t="str">
            <v>{"gri":["401-1-a_2016.2"]}</v>
          </cell>
          <cell r="R836"/>
          <cell r="S836"/>
          <cell r="T836"/>
          <cell r="U836"/>
          <cell r="V836"/>
          <cell r="W836" t="str">
            <v>ZZ Metrics to Hide</v>
          </cell>
          <cell r="X836" t="str">
            <v>{"PGM":[]}</v>
          </cell>
          <cell r="Y836" t="str">
            <v>CONNECTED</v>
          </cell>
          <cell r="Z836" t="str">
            <v>Data Collection (PGM) (2024)</v>
          </cell>
          <cell r="AA836" t="str">
            <v>Employment and wealth creation (Manual Capture)</v>
          </cell>
        </row>
        <row r="837">
          <cell r="A837" t="str">
            <v>M689BU_Anglo American Platinum Managed Operations</v>
          </cell>
          <cell r="B837" t="str">
            <v>M689</v>
          </cell>
          <cell r="C837" t="str">
            <v>BU_Anglo American Platinum Managed Operations</v>
          </cell>
          <cell r="D837">
            <v>2024</v>
          </cell>
          <cell r="E837" t="str">
            <v>Annual</v>
          </cell>
          <cell r="F837" t="str">
            <v>Workforce breakdown: Workforce breakdown Share of women in STEM-related positions (as % of total STEM positions)</v>
          </cell>
          <cell r="G837"/>
          <cell r="H837" t="str">
            <v>NUMBER</v>
          </cell>
          <cell r="I837" t="str">
            <v>Number</v>
          </cell>
          <cell r="J837" t="str">
            <v>BU</v>
          </cell>
          <cell r="K837" t="str">
            <v>Anglo American Platinum Managed Operations</v>
          </cell>
          <cell r="L837" t="str">
            <v>FERHANA ADAM</v>
          </cell>
          <cell r="M837" t="str">
            <v>HENK STEYN</v>
          </cell>
          <cell r="N837">
            <v>45675</v>
          </cell>
          <cell r="O837">
            <v>45902</v>
          </cell>
          <cell r="P837" t="str">
            <v>Not started</v>
          </cell>
          <cell r="Q837" t="str">
            <v>{}</v>
          </cell>
          <cell r="R837"/>
          <cell r="S837"/>
          <cell r="T837"/>
          <cell r="U837"/>
          <cell r="V837"/>
          <cell r="W837" t="str">
            <v>ZZ Metrics to Hide</v>
          </cell>
          <cell r="X837" t="str">
            <v>{"PGM":[]}</v>
          </cell>
          <cell r="Y837" t="str">
            <v>CONNECTED</v>
          </cell>
          <cell r="Z837" t="str">
            <v>Data Collection (PGM) (2024)</v>
          </cell>
          <cell r="AA837" t="str">
            <v>Employment and wealth creation (Manual Capture)</v>
          </cell>
        </row>
        <row r="838">
          <cell r="A838" t="str">
            <v>M660BU_Anglo American Platinum Managed Operations</v>
          </cell>
          <cell r="B838" t="str">
            <v>M660</v>
          </cell>
          <cell r="C838" t="str">
            <v>BU_Anglo American Platinum Managed Operations</v>
          </cell>
          <cell r="D838">
            <v>2024</v>
          </cell>
          <cell r="E838" t="str">
            <v>Annual</v>
          </cell>
          <cell r="F838" t="str">
            <v>Disclose the extent of major work stoppages (including both strikes and lockouts) due to disputes between the undertaking and its workforce, including the and for each: number of workers involved; length in days of stoppage, reasons, and steps taken to resolve each dispute.</v>
          </cell>
          <cell r="G838"/>
          <cell r="H838" t="str">
            <v>NUMBER</v>
          </cell>
          <cell r="I838" t="str">
            <v>Number</v>
          </cell>
          <cell r="J838" t="str">
            <v>BU</v>
          </cell>
          <cell r="K838" t="str">
            <v>Anglo American Platinum Managed Operations</v>
          </cell>
          <cell r="L838" t="str">
            <v>ESGINTEGRATION</v>
          </cell>
          <cell r="M838"/>
          <cell r="N838"/>
          <cell r="O838"/>
          <cell r="P838" t="str">
            <v>Not started</v>
          </cell>
          <cell r="Q838" t="str">
            <v>{}</v>
          </cell>
          <cell r="R838"/>
          <cell r="S838"/>
          <cell r="T838"/>
          <cell r="U838"/>
          <cell r="V838"/>
          <cell r="W838" t="str">
            <v>ZZ Metrics to Hide</v>
          </cell>
          <cell r="X838" t="str">
            <v>{"PGM":[]}</v>
          </cell>
          <cell r="Y838" t="str">
            <v>CONNECTED</v>
          </cell>
          <cell r="Z838" t="str">
            <v>Data Collection (PGM) (2024)</v>
          </cell>
          <cell r="AA838" t="str">
            <v>Labour Status (Manual Capture)</v>
          </cell>
        </row>
        <row r="839">
          <cell r="A839" t="str">
            <v>M699BU_Anglo American Platinum Managed Operations</v>
          </cell>
          <cell r="B839" t="str">
            <v>M699</v>
          </cell>
          <cell r="C839" t="str">
            <v>BU_Anglo American Platinum Managed Operations</v>
          </cell>
          <cell r="D839">
            <v>2024</v>
          </cell>
          <cell r="E839" t="str">
            <v>Annual</v>
          </cell>
          <cell r="F839" t="str">
            <v>New employee hires: New employee hires - Total Group</v>
          </cell>
          <cell r="G839"/>
          <cell r="H839" t="str">
            <v>NUMBER</v>
          </cell>
          <cell r="I839" t="str">
            <v>Number</v>
          </cell>
          <cell r="J839" t="str">
            <v>BU</v>
          </cell>
          <cell r="K839" t="str">
            <v>Anglo American Platinum Managed Operations</v>
          </cell>
          <cell r="L839" t="str">
            <v>FERHANA ADAM</v>
          </cell>
          <cell r="M839" t="str">
            <v>HENK STEYN</v>
          </cell>
          <cell r="N839">
            <v>45675</v>
          </cell>
          <cell r="O839">
            <v>45902</v>
          </cell>
          <cell r="P839" t="str">
            <v>Not started</v>
          </cell>
          <cell r="Q839" t="str">
            <v>{}</v>
          </cell>
          <cell r="R839"/>
          <cell r="S839"/>
          <cell r="T839"/>
          <cell r="U839"/>
          <cell r="V839"/>
          <cell r="W839" t="str">
            <v>ZZ Metrics to Hide</v>
          </cell>
          <cell r="X839" t="str">
            <v>{"PGM":[]}</v>
          </cell>
          <cell r="Y839" t="str">
            <v>CONNECTED</v>
          </cell>
          <cell r="Z839" t="str">
            <v>Data Collection (PGM) (2024)</v>
          </cell>
          <cell r="AA839" t="str">
            <v>Employment and wealth creation (Manual Capture)</v>
          </cell>
        </row>
        <row r="840">
          <cell r="A840" t="str">
            <v>M681BU_Anglo American Platinum Managed Operations</v>
          </cell>
          <cell r="B840" t="str">
            <v>M681</v>
          </cell>
          <cell r="C840" t="str">
            <v>BU_Anglo American Platinum Managed Operations</v>
          </cell>
          <cell r="D840">
            <v>2024</v>
          </cell>
          <cell r="E840" t="str">
            <v>Annual</v>
          </cell>
          <cell r="F840" t="str">
            <v>Total number of new hires: Total number of new hires (All Genders) Total</v>
          </cell>
          <cell r="G840"/>
          <cell r="H840" t="str">
            <v>NUMBER</v>
          </cell>
          <cell r="I840" t="str">
            <v>Number</v>
          </cell>
          <cell r="J840" t="str">
            <v>BU</v>
          </cell>
          <cell r="K840" t="str">
            <v>Anglo American Platinum Managed Operations</v>
          </cell>
          <cell r="L840" t="str">
            <v>FERHANA ADAM</v>
          </cell>
          <cell r="M840" t="str">
            <v>HENK STEYN</v>
          </cell>
          <cell r="N840">
            <v>45675</v>
          </cell>
          <cell r="O840">
            <v>45902</v>
          </cell>
          <cell r="P840" t="str">
            <v>Not started</v>
          </cell>
          <cell r="Q840" t="str">
            <v>{"gri":["401-1-a_2016.2"]}</v>
          </cell>
          <cell r="R840"/>
          <cell r="S840"/>
          <cell r="T840"/>
          <cell r="U840"/>
          <cell r="V840"/>
          <cell r="W840" t="str">
            <v>ZZ Metrics to Hide</v>
          </cell>
          <cell r="X840" t="str">
            <v>{"PGM":[]}</v>
          </cell>
          <cell r="Y840" t="str">
            <v>CONNECTED</v>
          </cell>
          <cell r="Z840" t="str">
            <v>Data Collection (PGM) (2024)</v>
          </cell>
          <cell r="AA840" t="str">
            <v>Employment and wealth creation (Manual Capture)</v>
          </cell>
        </row>
        <row r="841">
          <cell r="A841" t="str">
            <v>M677BU_Anglo American Platinum Managed Operations</v>
          </cell>
          <cell r="B841" t="str">
            <v>M677</v>
          </cell>
          <cell r="C841" t="str">
            <v>BU_Anglo American Platinum Managed Operations</v>
          </cell>
          <cell r="D841">
            <v>2024</v>
          </cell>
          <cell r="E841" t="str">
            <v>Annual</v>
          </cell>
          <cell r="F841" t="str">
            <v>Total number of new hires: Total number of new hires Middle Management</v>
          </cell>
          <cell r="G841"/>
          <cell r="H841" t="str">
            <v>NUMBER</v>
          </cell>
          <cell r="I841" t="str">
            <v>Number</v>
          </cell>
          <cell r="J841" t="str">
            <v>BU</v>
          </cell>
          <cell r="K841" t="str">
            <v>Anglo American Platinum Managed Operations</v>
          </cell>
          <cell r="L841" t="str">
            <v>FERHANA ADAM</v>
          </cell>
          <cell r="M841" t="str">
            <v>HENK STEYN</v>
          </cell>
          <cell r="N841">
            <v>45675</v>
          </cell>
          <cell r="O841">
            <v>45902</v>
          </cell>
          <cell r="P841" t="str">
            <v>Not started</v>
          </cell>
          <cell r="Q841" t="str">
            <v>{"gri":["401-1-a_2016.2"]}</v>
          </cell>
          <cell r="R841"/>
          <cell r="S841"/>
          <cell r="T841"/>
          <cell r="U841"/>
          <cell r="V841"/>
          <cell r="W841" t="str">
            <v>ZZ Metrics to Hide</v>
          </cell>
          <cell r="X841" t="str">
            <v>{"PGM":[]}</v>
          </cell>
          <cell r="Y841" t="str">
            <v>CONNECTED</v>
          </cell>
          <cell r="Z841" t="str">
            <v>Data Collection (PGM) (2024)</v>
          </cell>
          <cell r="AA841" t="str">
            <v>Employment and wealth creation (Manual Capture)</v>
          </cell>
        </row>
        <row r="842">
          <cell r="A842" t="str">
            <v>M76BU_Anglo American Platinum Managed Operations</v>
          </cell>
          <cell r="B842" t="str">
            <v>M76</v>
          </cell>
          <cell r="C842" t="str">
            <v>BU_Anglo American Platinum Managed Operations</v>
          </cell>
          <cell r="D842">
            <v>2024</v>
          </cell>
          <cell r="E842" t="str">
            <v>Annual</v>
          </cell>
          <cell r="F842" t="str">
            <v>Non-Greenhouse Gas Emissions: ODCs remaining in use</v>
          </cell>
          <cell r="G842"/>
          <cell r="H842" t="str">
            <v>NUMBER</v>
          </cell>
          <cell r="I842" t="str">
            <v>Metric tons (t)</v>
          </cell>
          <cell r="J842" t="str">
            <v>BU</v>
          </cell>
          <cell r="K842" t="str">
            <v>Anglo American Platinum Managed Operations</v>
          </cell>
          <cell r="L842" t="str">
            <v>DUSTIN VANHELSDINGEN</v>
          </cell>
          <cell r="M842" t="str">
            <v>PIERRE PRINSLOO</v>
          </cell>
          <cell r="N842">
            <v>45675</v>
          </cell>
          <cell r="O842">
            <v>45902</v>
          </cell>
          <cell r="P842" t="str">
            <v>Not started</v>
          </cell>
          <cell r="Q842" t="str">
            <v>{}</v>
          </cell>
          <cell r="R842"/>
          <cell r="S842"/>
          <cell r="T842"/>
          <cell r="U842"/>
          <cell r="V842"/>
          <cell r="W842" t="str">
            <v>ZZ Metrics to Hide</v>
          </cell>
          <cell r="X842" t="str">
            <v>{"PGM":[]}</v>
          </cell>
          <cell r="Y842" t="str">
            <v>CONNECTED</v>
          </cell>
          <cell r="Z842" t="str">
            <v>Data Collection (PGM) (2024)</v>
          </cell>
          <cell r="AA842" t="str">
            <v>Non-greenhouse Gas Emmissions (Connected Metrics)</v>
          </cell>
        </row>
        <row r="843">
          <cell r="A843" t="str">
            <v>M560BU_Anglo American Platinum Managed Operations</v>
          </cell>
          <cell r="B843" t="str">
            <v>M560</v>
          </cell>
          <cell r="C843" t="str">
            <v>BU_Anglo American Platinum Managed Operations</v>
          </cell>
          <cell r="D843">
            <v>2024</v>
          </cell>
          <cell r="E843" t="str">
            <v>Annual</v>
          </cell>
          <cell r="F843" t="str">
            <v>Spend on economic development in areas of high poverty</v>
          </cell>
          <cell r="G843"/>
          <cell r="H843" t="str">
            <v>CURRENCY</v>
          </cell>
          <cell r="I843" t="str">
            <v>Currency - southAfrican_rand - (ZAR)</v>
          </cell>
          <cell r="J843" t="str">
            <v>BU</v>
          </cell>
          <cell r="K843" t="str">
            <v>Anglo American Platinum Managed Operations</v>
          </cell>
          <cell r="L843" t="str">
            <v>ANTASHA VIVIERS</v>
          </cell>
          <cell r="M843" t="str">
            <v>CARL NICHOLSON</v>
          </cell>
          <cell r="N843">
            <v>45675</v>
          </cell>
          <cell r="O843">
            <v>45902</v>
          </cell>
          <cell r="P843" t="str">
            <v>Not started</v>
          </cell>
          <cell r="Q843" t="str">
            <v>{"gri":["203-2_2016.2"]}</v>
          </cell>
          <cell r="R843"/>
          <cell r="S843"/>
          <cell r="T843"/>
          <cell r="U843"/>
          <cell r="V843"/>
          <cell r="W843" t="str">
            <v>ZZ Metrics to Hide</v>
          </cell>
          <cell r="X843" t="str">
            <v>{"PGM":[]}</v>
          </cell>
          <cell r="Y843" t="str">
            <v>CONNECTED</v>
          </cell>
          <cell r="Z843" t="str">
            <v>Data Collection (PGM) (2024)</v>
          </cell>
          <cell r="AA843" t="str">
            <v>Community Development (Manual Capture)</v>
          </cell>
        </row>
        <row r="844">
          <cell r="A844" t="str">
            <v>M77BU_Anglo American Platinum Managed Operations</v>
          </cell>
          <cell r="B844" t="str">
            <v>M77</v>
          </cell>
          <cell r="C844" t="str">
            <v>BU_Anglo American Platinum Managed Operations</v>
          </cell>
          <cell r="D844">
            <v>2024</v>
          </cell>
          <cell r="E844" t="str">
            <v>Annual</v>
          </cell>
          <cell r="F844" t="str">
            <v>Non-Greenhouse Gas Emissions: ODCs vented/ released to the atmosphere</v>
          </cell>
          <cell r="G844"/>
          <cell r="H844" t="str">
            <v>NUMBER</v>
          </cell>
          <cell r="I844" t="str">
            <v>Metric tons (t)</v>
          </cell>
          <cell r="J844" t="str">
            <v>BU</v>
          </cell>
          <cell r="K844" t="str">
            <v>Anglo American Platinum Managed Operations</v>
          </cell>
          <cell r="L844" t="str">
            <v>DUSTIN VANHELSDINGEN</v>
          </cell>
          <cell r="M844" t="str">
            <v>PIERRE PRINSLOO</v>
          </cell>
          <cell r="N844">
            <v>45675</v>
          </cell>
          <cell r="O844">
            <v>45902</v>
          </cell>
          <cell r="P844" t="str">
            <v>Not started</v>
          </cell>
          <cell r="Q844" t="str">
            <v>{"gri":["305-7-a-vii_2016.2"]}</v>
          </cell>
          <cell r="R844"/>
          <cell r="S844"/>
          <cell r="T844"/>
          <cell r="U844"/>
          <cell r="V844"/>
          <cell r="W844" t="str">
            <v>ZZ Metrics to Hide</v>
          </cell>
          <cell r="X844" t="str">
            <v>{"PGM":[]}</v>
          </cell>
          <cell r="Y844" t="str">
            <v>CONNECTED</v>
          </cell>
          <cell r="Z844" t="str">
            <v>Data Collection (PGM) (2024)</v>
          </cell>
          <cell r="AA844" t="str">
            <v>Non-greenhouse Gas Emmissions (Connected Metrics)</v>
          </cell>
        </row>
        <row r="845">
          <cell r="A845" t="str">
            <v>M558BU_Anglo American Platinum Managed Operations</v>
          </cell>
          <cell r="B845" t="str">
            <v>M558</v>
          </cell>
          <cell r="C845" t="str">
            <v>BU_Anglo American Platinum Managed Operations</v>
          </cell>
          <cell r="D845">
            <v>2024</v>
          </cell>
          <cell r="E845" t="str">
            <v>Annual</v>
          </cell>
          <cell r="F845" t="str">
            <v>Percentage of the procurement budget used for significant locations of operation that is spent on local suppliers, noting the organisation's definitions of 'local' and for 'significant locations of operation'.</v>
          </cell>
          <cell r="G845"/>
          <cell r="H845" t="str">
            <v>PERCENT</v>
          </cell>
          <cell r="I845" t="str">
            <v>Percentage - percentage - (Percentage)</v>
          </cell>
          <cell r="J845" t="str">
            <v>BU</v>
          </cell>
          <cell r="K845" t="str">
            <v>Anglo American Platinum Managed Operations</v>
          </cell>
          <cell r="L845" t="str">
            <v>ANTASHA VIVIERS</v>
          </cell>
          <cell r="M845" t="str">
            <v>CARL NICHOLSON</v>
          </cell>
          <cell r="N845">
            <v>45675</v>
          </cell>
          <cell r="O845">
            <v>45902</v>
          </cell>
          <cell r="P845" t="str">
            <v>Not started</v>
          </cell>
          <cell r="Q845" t="str">
            <v>{}</v>
          </cell>
          <cell r="R845"/>
          <cell r="S845"/>
          <cell r="T845"/>
          <cell r="U845"/>
          <cell r="V845"/>
          <cell r="W845" t="str">
            <v>ZZ Metrics to Hide</v>
          </cell>
          <cell r="X845" t="str">
            <v>{"PGM":[]}</v>
          </cell>
          <cell r="Y845" t="str">
            <v>CONNECTED</v>
          </cell>
          <cell r="Z845" t="str">
            <v>Data Collection (PGM) (2024)</v>
          </cell>
          <cell r="AA845" t="str">
            <v>Community Development (Manual Capture)</v>
          </cell>
        </row>
        <row r="846">
          <cell r="A846" t="str">
            <v>M686BU_Anglo American Platinum Managed Operations</v>
          </cell>
          <cell r="B846" t="str">
            <v>M686</v>
          </cell>
          <cell r="C846" t="str">
            <v>BU_Anglo American Platinum Managed Operations</v>
          </cell>
          <cell r="D846">
            <v>2024</v>
          </cell>
          <cell r="E846" t="str">
            <v>Annual</v>
          </cell>
          <cell r="F846" t="str">
            <v>Total number of new hires: Total number of new hires More than 50 years</v>
          </cell>
          <cell r="G846"/>
          <cell r="H846" t="str">
            <v>NUMBER</v>
          </cell>
          <cell r="I846" t="str">
            <v>Number</v>
          </cell>
          <cell r="J846" t="str">
            <v>BU</v>
          </cell>
          <cell r="K846" t="str">
            <v>Anglo American Platinum Managed Operations</v>
          </cell>
          <cell r="L846" t="str">
            <v>FERHANA ADAM</v>
          </cell>
          <cell r="M846" t="str">
            <v>HENK STEYN</v>
          </cell>
          <cell r="N846">
            <v>45675</v>
          </cell>
          <cell r="O846">
            <v>45902</v>
          </cell>
          <cell r="P846" t="str">
            <v>Not started</v>
          </cell>
          <cell r="Q846" t="str">
            <v>{"gri":["401-1-a_2016.2"]}</v>
          </cell>
          <cell r="R846"/>
          <cell r="S846"/>
          <cell r="T846"/>
          <cell r="U846"/>
          <cell r="V846"/>
          <cell r="W846" t="str">
            <v>ZZ Metrics to Hide</v>
          </cell>
          <cell r="X846" t="str">
            <v>{"PGM":[]}</v>
          </cell>
          <cell r="Y846" t="str">
            <v>CONNECTED</v>
          </cell>
          <cell r="Z846" t="str">
            <v>Data Collection (PGM) (2024)</v>
          </cell>
          <cell r="AA846" t="str">
            <v>Employment and wealth creation (Manual Capture)</v>
          </cell>
        </row>
        <row r="847">
          <cell r="A847" t="str">
            <v>M659BU_Anglo American Platinum Managed Operations</v>
          </cell>
          <cell r="B847" t="str">
            <v>M659</v>
          </cell>
          <cell r="C847" t="str">
            <v>BU_Anglo American Platinum Managed Operations</v>
          </cell>
          <cell r="D847">
            <v>2024</v>
          </cell>
          <cell r="E847" t="str">
            <v>Annual</v>
          </cell>
          <cell r="F847" t="str">
            <v>Freedom of Association and Collective Bargaining: Number of major work stoppages,</v>
          </cell>
          <cell r="G847"/>
          <cell r="H847" t="str">
            <v>TEXT</v>
          </cell>
          <cell r="I847"/>
          <cell r="J847" t="str">
            <v>BU</v>
          </cell>
          <cell r="K847" t="str">
            <v>Anglo American Platinum Managed Operations</v>
          </cell>
          <cell r="L847" t="str">
            <v>ESGINTEGRATION</v>
          </cell>
          <cell r="M847"/>
          <cell r="N847"/>
          <cell r="O847"/>
          <cell r="P847" t="str">
            <v>Not started</v>
          </cell>
          <cell r="Q847" t="str">
            <v>{}</v>
          </cell>
          <cell r="R847"/>
          <cell r="S847"/>
          <cell r="T847"/>
          <cell r="U847"/>
          <cell r="V847"/>
          <cell r="W847" t="str">
            <v>ZZ Metrics to Hide</v>
          </cell>
          <cell r="X847" t="str">
            <v>{"PGM":[]}</v>
          </cell>
          <cell r="Y847" t="str">
            <v>CONNECTED</v>
          </cell>
          <cell r="Z847" t="str">
            <v>Data Collection (PGM) (2024)</v>
          </cell>
          <cell r="AA847" t="str">
            <v>Labour Status (Manual Capture)</v>
          </cell>
        </row>
        <row r="848">
          <cell r="A848" t="str">
            <v>M665BU_Anglo American Platinum Managed Operations</v>
          </cell>
          <cell r="B848" t="str">
            <v>M665</v>
          </cell>
          <cell r="C848" t="str">
            <v>BU_Anglo American Platinum Managed Operations</v>
          </cell>
          <cell r="D848">
            <v>2024</v>
          </cell>
          <cell r="E848" t="str">
            <v>Annual</v>
          </cell>
          <cell r="F848" t="str">
            <v>When a significant proportion of employees are compensated based on wages subject to minimum wage rules, report the relevant ratio of the standard entry level wage by race and gender compared to the applicable legislated minimum wage for the sector</v>
          </cell>
          <cell r="G848"/>
          <cell r="H848" t="str">
            <v>PERCENT</v>
          </cell>
          <cell r="I848" t="str">
            <v>Percentage - percentage - (Percentage)</v>
          </cell>
          <cell r="J848" t="str">
            <v>BU</v>
          </cell>
          <cell r="K848" t="str">
            <v>Anglo American Platinum Managed Operations</v>
          </cell>
          <cell r="L848" t="str">
            <v>ESGINTEGRATION</v>
          </cell>
          <cell r="M848"/>
          <cell r="N848"/>
          <cell r="O848"/>
          <cell r="P848" t="str">
            <v>Not started</v>
          </cell>
          <cell r="Q848" t="str">
            <v>{}</v>
          </cell>
          <cell r="R848"/>
          <cell r="S848"/>
          <cell r="T848"/>
          <cell r="U848"/>
          <cell r="V848"/>
          <cell r="W848" t="str">
            <v>ZZ Metrics to Hide</v>
          </cell>
          <cell r="X848" t="str">
            <v>{"PGM":[]}</v>
          </cell>
          <cell r="Y848" t="str">
            <v>CONNECTED</v>
          </cell>
          <cell r="Z848" t="str">
            <v>Data Collection (PGM) (2024)</v>
          </cell>
          <cell r="AA848" t="str">
            <v>Labour Status (Manual Capture)</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persons/person.xml><?xml version="1.0" encoding="utf-8"?>
<personList xmlns="http://schemas.microsoft.com/office/spreadsheetml/2018/threadedcomments" xmlns:x="http://schemas.openxmlformats.org/spreadsheetml/2006/main">
  <person displayName="Schultz, Hannah (Valterra Platinum)" id="{8D0409C0-BFC9-43CB-BD4D-7A9B4E8B3F07}" userId="hannah.schultz_valterraplatinum.com#EXT#@AngloAmerican.onmicrosoft.com" providerId="PeoplePicker"/>
  <person displayName="Ntlhabane, Sithembiso (Valterra Platinum)" id="{898DEA7E-B13E-4115-AD92-BE472644F257}" userId="S::sithembiso.ntlhabane@angloamerican.com::5eb32313-8899-4978-928e-3c7f22165c1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23" dT="2026-02-24T14:21:00.65" personId="{898DEA7E-B13E-4115-AD92-BE472644F257}" id="{D7B23A65-06F0-46CC-B36B-2940A6D08D7D}">
    <text>Restated from Anglo to Valterra Platinum</text>
  </threadedComment>
</ThreadedComments>
</file>

<file path=xl/threadedComments/threadedComment2.xml><?xml version="1.0" encoding="utf-8"?>
<ThreadedComments xmlns="http://schemas.microsoft.com/office/spreadsheetml/2018/threadedcomments" xmlns:x="http://schemas.openxmlformats.org/spreadsheetml/2006/main">
  <threadedComment ref="H1" dT="2026-02-03T09:55:35.42" personId="{898DEA7E-B13E-4115-AD92-BE472644F257}" id="{F12F4D8C-15B5-4154-B968-22E68BB8E1A9}">
    <text>@Schultz, Hannah (Valterra Platinum) , I have noticed that this data is already included in the sustainability reporting, but no feedback has been provided yet. I will update it once we receive the report data to avoid double reporting.</text>
    <mentions>
      <mention mentionpersonId="{8D0409C0-BFC9-43CB-BD4D-7A9B4E8B3F07}" mentionId="{DBB8EC16-EF75-4D5C-B20B-37609C96A99D}" startIndex="0" length="36"/>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21.xml.rels><?xml version="1.0" encoding="UTF-8" standalone="yes"?>
<Relationships xmlns="http://schemas.openxmlformats.org/package/2006/relationships"><Relationship Id="rId1" Type="http://schemas.openxmlformats.org/officeDocument/2006/relationships/customProperty" Target="../customProperty21.bin"/></Relationships>
</file>

<file path=xl/worksheets/_rels/sheet22.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23.xml.rels><?xml version="1.0" encoding="UTF-8" standalone="yes"?>
<Relationships xmlns="http://schemas.openxmlformats.org/package/2006/relationships"><Relationship Id="rId1" Type="http://schemas.openxmlformats.org/officeDocument/2006/relationships/customProperty" Target="../customProperty23.bin"/></Relationships>
</file>

<file path=xl/worksheets/_rels/sheet24.xml.rels><?xml version="1.0" encoding="UTF-8" standalone="yes"?>
<Relationships xmlns="http://schemas.openxmlformats.org/package/2006/relationships"><Relationship Id="rId1" Type="http://schemas.openxmlformats.org/officeDocument/2006/relationships/customProperty" Target="../customProperty24.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6.xml.rels><?xml version="1.0" encoding="UTF-8" standalone="yes"?>
<Relationships xmlns="http://schemas.openxmlformats.org/package/2006/relationships"><Relationship Id="rId1" Type="http://schemas.openxmlformats.org/officeDocument/2006/relationships/customProperty" Target="../customProperty26.bin"/></Relationships>
</file>

<file path=xl/worksheets/_rels/sheet27.xml.rels><?xml version="1.0" encoding="UTF-8" standalone="yes"?>
<Relationships xmlns="http://schemas.openxmlformats.org/package/2006/relationships"><Relationship Id="rId1" Type="http://schemas.openxmlformats.org/officeDocument/2006/relationships/customProperty" Target="../customProperty27.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28.bin"/></Relationships>
</file>

<file path=xl/worksheets/_rels/sheet29.xml.rels><?xml version="1.0" encoding="UTF-8" standalone="yes"?>
<Relationships xmlns="http://schemas.openxmlformats.org/package/2006/relationships"><Relationship Id="rId1" Type="http://schemas.openxmlformats.org/officeDocument/2006/relationships/customProperty" Target="../customProperty29.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30.xml.rels><?xml version="1.0" encoding="UTF-8" standalone="yes"?>
<Relationships xmlns="http://schemas.openxmlformats.org/package/2006/relationships"><Relationship Id="rId1" Type="http://schemas.openxmlformats.org/officeDocument/2006/relationships/customProperty" Target="../customProperty30.bin"/></Relationships>
</file>

<file path=xl/worksheets/_rels/sheet31.xml.rels><?xml version="1.0" encoding="UTF-8" standalone="yes"?>
<Relationships xmlns="http://schemas.openxmlformats.org/package/2006/relationships"><Relationship Id="rId1" Type="http://schemas.openxmlformats.org/officeDocument/2006/relationships/customProperty" Target="../customProperty31.bin"/></Relationships>
</file>

<file path=xl/worksheets/_rels/sheet32.xml.rels><?xml version="1.0" encoding="UTF-8" standalone="yes"?>
<Relationships xmlns="http://schemas.openxmlformats.org/package/2006/relationships"><Relationship Id="rId1" Type="http://schemas.openxmlformats.org/officeDocument/2006/relationships/customProperty" Target="../customProperty32.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4.xml.rels><?xml version="1.0" encoding="UTF-8" standalone="yes"?>
<Relationships xmlns="http://schemas.openxmlformats.org/package/2006/relationships"><Relationship Id="rId1" Type="http://schemas.openxmlformats.org/officeDocument/2006/relationships/customProperty" Target="../customProperty34.bin"/></Relationships>
</file>

<file path=xl/worksheets/_rels/sheet35.xml.rels><?xml version="1.0" encoding="UTF-8" standalone="yes"?>
<Relationships xmlns="http://schemas.openxmlformats.org/package/2006/relationships"><Relationship Id="rId1" Type="http://schemas.openxmlformats.org/officeDocument/2006/relationships/customProperty" Target="../customProperty35.bin"/></Relationships>
</file>

<file path=xl/worksheets/_rels/sheet36.xml.rels><?xml version="1.0" encoding="UTF-8" standalone="yes"?>
<Relationships xmlns="http://schemas.openxmlformats.org/package/2006/relationships"><Relationship Id="rId1" Type="http://schemas.openxmlformats.org/officeDocument/2006/relationships/customProperty" Target="../customProperty36.bin"/></Relationships>
</file>

<file path=xl/worksheets/_rels/sheet37.xml.rels><?xml version="1.0" encoding="UTF-8" standalone="yes"?>
<Relationships xmlns="http://schemas.openxmlformats.org/package/2006/relationships"><Relationship Id="rId1" Type="http://schemas.openxmlformats.org/officeDocument/2006/relationships/customProperty" Target="../customProperty37.bin"/></Relationships>
</file>

<file path=xl/worksheets/_rels/sheet38.xml.rels><?xml version="1.0" encoding="UTF-8" standalone="yes"?>
<Relationships xmlns="http://schemas.openxmlformats.org/package/2006/relationships"><Relationship Id="rId1" Type="http://schemas.openxmlformats.org/officeDocument/2006/relationships/customProperty" Target="../customProperty38.bin"/></Relationships>
</file>

<file path=xl/worksheets/_rels/sheet39.xml.rels><?xml version="1.0" encoding="UTF-8" standalone="yes"?>
<Relationships xmlns="http://schemas.openxmlformats.org/package/2006/relationships"><Relationship Id="rId2" Type="http://schemas.openxmlformats.org/officeDocument/2006/relationships/customProperty" Target="../customProperty39.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40.xml.rels><?xml version="1.0" encoding="UTF-8" standalone="yes"?>
<Relationships xmlns="http://schemas.openxmlformats.org/package/2006/relationships"><Relationship Id="rId3" Type="http://schemas.openxmlformats.org/officeDocument/2006/relationships/customProperty" Target="../customProperty40.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41.xml.rels><?xml version="1.0" encoding="UTF-8" standalone="yes"?>
<Relationships xmlns="http://schemas.openxmlformats.org/package/2006/relationships"><Relationship Id="rId2" Type="http://schemas.openxmlformats.org/officeDocument/2006/relationships/customProperty" Target="../customProperty41.bin"/><Relationship Id="rId1" Type="http://schemas.openxmlformats.org/officeDocument/2006/relationships/printerSettings" Target="../printerSettings/printerSettings4.bin"/></Relationships>
</file>

<file path=xl/worksheets/_rels/sheet42.xml.rels><?xml version="1.0" encoding="UTF-8" standalone="yes"?>
<Relationships xmlns="http://schemas.openxmlformats.org/package/2006/relationships"><Relationship Id="rId2" Type="http://schemas.openxmlformats.org/officeDocument/2006/relationships/customProperty" Target="../customProperty42.bin"/><Relationship Id="rId1" Type="http://schemas.openxmlformats.org/officeDocument/2006/relationships/printerSettings" Target="../printerSettings/printerSettings5.bin"/></Relationships>
</file>

<file path=xl/worksheets/_rels/sheet43.xml.rels><?xml version="1.0" encoding="UTF-8" standalone="yes"?>
<Relationships xmlns="http://schemas.openxmlformats.org/package/2006/relationships"><Relationship Id="rId2" Type="http://schemas.openxmlformats.org/officeDocument/2006/relationships/customProperty" Target="../customProperty43.bin"/><Relationship Id="rId1" Type="http://schemas.openxmlformats.org/officeDocument/2006/relationships/printerSettings" Target="../printerSettings/printerSettings6.bin"/></Relationships>
</file>

<file path=xl/worksheets/_rels/sheet44.xml.rels><?xml version="1.0" encoding="UTF-8" standalone="yes"?>
<Relationships xmlns="http://schemas.openxmlformats.org/package/2006/relationships"><Relationship Id="rId2" Type="http://schemas.openxmlformats.org/officeDocument/2006/relationships/customProperty" Target="../customProperty44.bin"/><Relationship Id="rId1" Type="http://schemas.openxmlformats.org/officeDocument/2006/relationships/printerSettings" Target="../printerSettings/printerSettings7.bin"/></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8.bin"/></Relationships>
</file>

<file path=xl/worksheets/_rels/sheet46.xml.rels><?xml version="1.0" encoding="UTF-8" standalone="yes"?>
<Relationships xmlns="http://schemas.openxmlformats.org/package/2006/relationships"><Relationship Id="rId2" Type="http://schemas.openxmlformats.org/officeDocument/2006/relationships/customProperty" Target="../customProperty46.bin"/><Relationship Id="rId1" Type="http://schemas.openxmlformats.org/officeDocument/2006/relationships/printerSettings" Target="../printerSettings/printerSettings9.bin"/></Relationships>
</file>

<file path=xl/worksheets/_rels/sheet47.xml.rels><?xml version="1.0" encoding="UTF-8" standalone="yes"?>
<Relationships xmlns="http://schemas.openxmlformats.org/package/2006/relationships"><Relationship Id="rId2" Type="http://schemas.openxmlformats.org/officeDocument/2006/relationships/customProperty" Target="../customProperty47.bin"/><Relationship Id="rId1" Type="http://schemas.openxmlformats.org/officeDocument/2006/relationships/printerSettings" Target="../printerSettings/printerSettings10.bin"/></Relationships>
</file>

<file path=xl/worksheets/_rels/sheet48.xml.rels><?xml version="1.0" encoding="UTF-8" standalone="yes"?>
<Relationships xmlns="http://schemas.openxmlformats.org/package/2006/relationships"><Relationship Id="rId2" Type="http://schemas.openxmlformats.org/officeDocument/2006/relationships/customProperty" Target="../customProperty48.bin"/><Relationship Id="rId1" Type="http://schemas.openxmlformats.org/officeDocument/2006/relationships/printerSettings" Target="../printerSettings/printerSettings11.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49.bin"/><Relationship Id="rId1" Type="http://schemas.openxmlformats.org/officeDocument/2006/relationships/printerSettings" Target="../printerSettings/printerSettings1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14.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15.bin"/></Relationships>
</file>

<file path=xl/worksheets/_rels/sheet53.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16.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0"/>
  <sheetViews>
    <sheetView showRuler="0" workbookViewId="0"/>
  </sheetViews>
  <sheetFormatPr defaultColWidth="13.08984375" defaultRowHeight="12.5"/>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50"/>
  <sheetViews>
    <sheetView showRuler="0" workbookViewId="0"/>
  </sheetViews>
  <sheetFormatPr defaultColWidth="13.08984375" defaultRowHeight="12.5"/>
  <cols>
    <col min="1" max="1" width="75.36328125" customWidth="1"/>
  </cols>
  <sheetData>
    <row r="1" spans="1:1" ht="53.25" customHeight="1">
      <c r="A1" s="59" t="s">
        <v>3618</v>
      </c>
    </row>
    <row r="2" spans="1:1" ht="15" customHeight="1"/>
    <row r="3" spans="1:1" ht="15" customHeight="1"/>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B74"/>
  <sheetViews>
    <sheetView showRuler="0" workbookViewId="0"/>
  </sheetViews>
  <sheetFormatPr defaultColWidth="13.08984375" defaultRowHeight="12.5"/>
  <sheetData>
    <row r="1" spans="1:28" ht="15" customHeight="1">
      <c r="A1" s="65"/>
      <c r="B1" s="65"/>
      <c r="C1" s="65"/>
      <c r="D1" s="65"/>
      <c r="E1" s="65"/>
      <c r="F1" s="65"/>
      <c r="G1" s="65"/>
      <c r="H1" s="65"/>
      <c r="I1" s="65"/>
      <c r="J1" s="65"/>
      <c r="K1" s="65"/>
      <c r="L1" s="65"/>
      <c r="M1" s="65"/>
      <c r="N1" s="65"/>
      <c r="O1" s="65"/>
      <c r="P1" s="65"/>
      <c r="Q1" s="65"/>
      <c r="R1" s="65"/>
      <c r="S1" s="65"/>
      <c r="T1" s="65"/>
      <c r="U1" s="65"/>
      <c r="V1" s="65"/>
      <c r="W1" s="65"/>
      <c r="X1" s="65"/>
      <c r="Y1" s="65"/>
      <c r="Z1" s="65"/>
      <c r="AA1" s="65"/>
      <c r="AB1" s="5"/>
    </row>
    <row r="2" spans="1:28" ht="15" customHeight="1">
      <c r="A2" s="65" t="s">
        <v>3619</v>
      </c>
      <c r="B2" s="65"/>
      <c r="C2" s="65"/>
      <c r="D2" s="65"/>
      <c r="E2" s="65"/>
      <c r="F2" s="65"/>
      <c r="G2" s="65"/>
      <c r="H2" s="65"/>
      <c r="I2" s="65"/>
      <c r="J2" s="65"/>
      <c r="K2" s="65"/>
      <c r="L2" s="65"/>
      <c r="M2" s="65"/>
      <c r="N2" s="65"/>
      <c r="O2" s="65"/>
      <c r="P2" s="65"/>
      <c r="Q2" s="65"/>
      <c r="R2" s="65"/>
      <c r="S2" s="65"/>
      <c r="T2" s="65"/>
      <c r="U2" s="65"/>
      <c r="V2" s="65"/>
      <c r="W2" s="65"/>
      <c r="X2" s="65"/>
      <c r="Y2" s="65"/>
      <c r="Z2" s="65"/>
      <c r="AA2" s="65"/>
      <c r="AB2" s="5"/>
    </row>
    <row r="3" spans="1:28" ht="15" customHeight="1">
      <c r="A3" s="65"/>
      <c r="B3" s="65"/>
      <c r="C3" s="65"/>
      <c r="D3" s="65"/>
      <c r="E3" s="65"/>
      <c r="F3" s="65"/>
      <c r="G3" s="65"/>
      <c r="H3" s="65"/>
      <c r="I3" s="65"/>
      <c r="J3" s="65"/>
      <c r="K3" s="65"/>
      <c r="L3" s="65"/>
      <c r="M3" s="65"/>
      <c r="N3" s="65"/>
      <c r="O3" s="65"/>
      <c r="P3" s="65"/>
      <c r="Q3" s="65"/>
      <c r="R3" s="65"/>
      <c r="S3" s="65"/>
      <c r="T3" s="65"/>
      <c r="U3" s="65"/>
      <c r="V3" s="65"/>
      <c r="W3" s="65"/>
      <c r="X3" s="65"/>
      <c r="Y3" s="65"/>
      <c r="Z3" s="65"/>
      <c r="AA3" s="65"/>
      <c r="AB3" s="5"/>
    </row>
    <row r="4" spans="1:28" ht="15" customHeight="1">
      <c r="A4" s="65"/>
      <c r="B4" s="65"/>
      <c r="C4" s="65"/>
      <c r="D4" s="66"/>
      <c r="E4" s="66"/>
      <c r="F4" s="66"/>
      <c r="G4" s="66"/>
      <c r="H4" s="65"/>
      <c r="I4" s="65"/>
      <c r="J4" s="65"/>
      <c r="K4" s="65"/>
      <c r="L4" s="65"/>
      <c r="M4" s="65"/>
      <c r="N4" s="65"/>
      <c r="O4" s="65"/>
      <c r="P4" s="65"/>
      <c r="Q4" s="65"/>
      <c r="R4" s="65"/>
      <c r="S4" s="65"/>
      <c r="T4" s="65"/>
      <c r="U4" s="65"/>
      <c r="V4" s="65"/>
      <c r="W4" s="65"/>
      <c r="X4" s="65"/>
      <c r="Y4" s="65"/>
      <c r="Z4" s="65"/>
      <c r="AA4" s="65"/>
      <c r="AB4" s="5"/>
    </row>
    <row r="5" spans="1:28" ht="15" customHeight="1">
      <c r="A5" s="67"/>
      <c r="B5" s="67"/>
      <c r="C5" s="65"/>
      <c r="D5" s="68"/>
      <c r="E5" s="68"/>
      <c r="F5" s="68"/>
      <c r="G5" s="68"/>
      <c r="H5" s="65"/>
      <c r="I5" s="68"/>
      <c r="J5" s="65"/>
      <c r="K5" s="65"/>
      <c r="L5" s="65"/>
      <c r="M5" s="65"/>
      <c r="N5" s="65"/>
      <c r="O5" s="65"/>
      <c r="P5" s="65"/>
      <c r="Q5" s="65"/>
      <c r="R5" s="65"/>
      <c r="S5" s="65"/>
      <c r="T5" s="65"/>
      <c r="U5" s="65"/>
      <c r="V5" s="65"/>
      <c r="W5" s="65"/>
      <c r="X5" s="65"/>
      <c r="Y5" s="65"/>
      <c r="Z5" s="65"/>
      <c r="AA5" s="65"/>
      <c r="AB5" s="5"/>
    </row>
    <row r="6" spans="1:28" ht="15" customHeight="1">
      <c r="A6" s="65"/>
      <c r="B6" s="65"/>
      <c r="C6" s="65"/>
      <c r="D6" s="66"/>
      <c r="E6" s="66"/>
      <c r="F6" s="66"/>
      <c r="G6" s="66"/>
      <c r="H6" s="65"/>
      <c r="I6" s="66"/>
      <c r="J6" s="65"/>
      <c r="K6" s="65"/>
      <c r="L6" s="65"/>
      <c r="M6" s="65"/>
      <c r="N6" s="65"/>
      <c r="O6" s="65"/>
      <c r="P6" s="65"/>
      <c r="Q6" s="65"/>
      <c r="R6" s="65"/>
      <c r="S6" s="65"/>
      <c r="T6" s="65"/>
      <c r="U6" s="65"/>
      <c r="V6" s="65"/>
      <c r="W6" s="65"/>
      <c r="X6" s="65"/>
      <c r="Y6" s="65"/>
      <c r="Z6" s="65"/>
      <c r="AA6" s="65"/>
      <c r="AB6" s="5"/>
    </row>
    <row r="7" spans="1:28" ht="15" customHeight="1">
      <c r="A7" s="65"/>
      <c r="B7" s="65"/>
      <c r="C7" s="65"/>
      <c r="D7" s="66"/>
      <c r="E7" s="66"/>
      <c r="F7" s="66"/>
      <c r="G7" s="66"/>
      <c r="H7" s="65"/>
      <c r="I7" s="66"/>
      <c r="J7" s="65"/>
      <c r="K7" s="65"/>
      <c r="L7" s="65"/>
      <c r="M7" s="65"/>
      <c r="N7" s="65"/>
      <c r="O7" s="65"/>
      <c r="P7" s="65"/>
      <c r="Q7" s="65"/>
      <c r="R7" s="65"/>
      <c r="S7" s="65"/>
      <c r="T7" s="65"/>
      <c r="U7" s="65"/>
      <c r="V7" s="65"/>
      <c r="W7" s="65"/>
      <c r="X7" s="65"/>
      <c r="Y7" s="65"/>
      <c r="Z7" s="65"/>
      <c r="AA7" s="65"/>
      <c r="AB7" s="5"/>
    </row>
    <row r="8" spans="1:28" ht="15" customHeight="1">
      <c r="A8" s="65"/>
      <c r="B8" s="65"/>
      <c r="C8" s="65"/>
      <c r="D8" s="66"/>
      <c r="E8" s="66"/>
      <c r="F8" s="66"/>
      <c r="G8" s="66"/>
      <c r="H8" s="65"/>
      <c r="I8" s="66"/>
      <c r="J8" s="65"/>
      <c r="K8" s="65"/>
      <c r="L8" s="65"/>
      <c r="M8" s="65"/>
      <c r="N8" s="65"/>
      <c r="O8" s="65"/>
      <c r="P8" s="65"/>
      <c r="Q8" s="65"/>
      <c r="R8" s="65"/>
      <c r="S8" s="65"/>
      <c r="T8" s="65"/>
      <c r="U8" s="65"/>
      <c r="V8" s="65"/>
      <c r="W8" s="65"/>
      <c r="X8" s="65"/>
      <c r="Y8" s="65"/>
      <c r="Z8" s="65"/>
      <c r="AA8" s="65"/>
      <c r="AB8" s="5"/>
    </row>
    <row r="9" spans="1:28" ht="15" customHeight="1">
      <c r="A9" s="65"/>
      <c r="B9" s="65"/>
      <c r="C9" s="65"/>
      <c r="D9" s="66"/>
      <c r="E9" s="66"/>
      <c r="F9" s="66"/>
      <c r="G9" s="66"/>
      <c r="H9" s="65"/>
      <c r="I9" s="66"/>
      <c r="J9" s="65"/>
      <c r="K9" s="65"/>
      <c r="L9" s="65"/>
      <c r="M9" s="65"/>
      <c r="N9" s="65"/>
      <c r="O9" s="65"/>
      <c r="P9" s="65"/>
      <c r="Q9" s="65"/>
      <c r="R9" s="65"/>
      <c r="S9" s="65"/>
      <c r="T9" s="65"/>
      <c r="U9" s="65"/>
      <c r="V9" s="65"/>
      <c r="W9" s="65"/>
      <c r="X9" s="65"/>
      <c r="Y9" s="65"/>
      <c r="Z9" s="65"/>
      <c r="AA9" s="65"/>
      <c r="AB9" s="5"/>
    </row>
    <row r="10" spans="1:28" ht="15" customHeight="1">
      <c r="A10" s="65"/>
      <c r="B10" s="65"/>
      <c r="C10" s="65"/>
      <c r="D10" s="66"/>
      <c r="E10" s="66"/>
      <c r="F10" s="66"/>
      <c r="G10" s="66"/>
      <c r="H10" s="65"/>
      <c r="I10" s="66"/>
      <c r="J10" s="65"/>
      <c r="K10" s="65"/>
      <c r="L10" s="65"/>
      <c r="M10" s="65"/>
      <c r="N10" s="65"/>
      <c r="O10" s="65"/>
      <c r="P10" s="65"/>
      <c r="Q10" s="65"/>
      <c r="R10" s="65"/>
      <c r="S10" s="65"/>
      <c r="T10" s="65"/>
      <c r="U10" s="65"/>
      <c r="V10" s="65"/>
      <c r="W10" s="65"/>
      <c r="X10" s="65"/>
      <c r="Y10" s="65"/>
      <c r="Z10" s="65"/>
      <c r="AA10" s="65"/>
      <c r="AB10" s="5"/>
    </row>
    <row r="11" spans="1:28" ht="15" customHeight="1">
      <c r="A11" s="65"/>
      <c r="B11" s="65"/>
      <c r="C11" s="65"/>
      <c r="D11" s="66"/>
      <c r="E11" s="66"/>
      <c r="F11" s="66"/>
      <c r="G11" s="66"/>
      <c r="H11" s="65"/>
      <c r="I11" s="66"/>
      <c r="J11" s="65"/>
      <c r="K11" s="65"/>
      <c r="L11" s="65"/>
      <c r="M11" s="65"/>
      <c r="N11" s="65"/>
      <c r="O11" s="65"/>
      <c r="P11" s="65"/>
      <c r="Q11" s="65"/>
      <c r="R11" s="65"/>
      <c r="S11" s="65"/>
      <c r="T11" s="65"/>
      <c r="U11" s="65"/>
      <c r="V11" s="65"/>
      <c r="W11" s="65"/>
      <c r="X11" s="65"/>
      <c r="Y11" s="65"/>
      <c r="Z11" s="65"/>
      <c r="AA11" s="65"/>
      <c r="AB11" s="5"/>
    </row>
    <row r="12" spans="1:28" ht="15" customHeight="1">
      <c r="A12" s="65"/>
      <c r="B12" s="65"/>
      <c r="C12" s="65"/>
      <c r="D12" s="66"/>
      <c r="E12" s="66"/>
      <c r="F12" s="66"/>
      <c r="G12" s="66"/>
      <c r="H12" s="65"/>
      <c r="I12" s="66"/>
      <c r="J12" s="65"/>
      <c r="K12" s="65"/>
      <c r="L12" s="65"/>
      <c r="M12" s="65"/>
      <c r="N12" s="65"/>
      <c r="O12" s="65"/>
      <c r="P12" s="65"/>
      <c r="Q12" s="65"/>
      <c r="R12" s="65"/>
      <c r="S12" s="65"/>
      <c r="T12" s="65"/>
      <c r="U12" s="65"/>
      <c r="V12" s="65"/>
      <c r="W12" s="65"/>
      <c r="X12" s="65"/>
      <c r="Y12" s="65"/>
      <c r="Z12" s="65"/>
      <c r="AA12" s="65"/>
      <c r="AB12" s="5"/>
    </row>
    <row r="13" spans="1:28" ht="15" customHeight="1">
      <c r="A13" s="65"/>
      <c r="B13" s="65"/>
      <c r="C13" s="65"/>
      <c r="D13" s="66"/>
      <c r="E13" s="66"/>
      <c r="F13" s="66"/>
      <c r="G13" s="66"/>
      <c r="H13" s="65"/>
      <c r="I13" s="66"/>
      <c r="J13" s="65"/>
      <c r="K13" s="65"/>
      <c r="L13" s="65"/>
      <c r="M13" s="65"/>
      <c r="N13" s="65"/>
      <c r="O13" s="65"/>
      <c r="P13" s="65"/>
      <c r="Q13" s="65"/>
      <c r="R13" s="65"/>
      <c r="S13" s="65"/>
      <c r="T13" s="65"/>
      <c r="U13" s="65"/>
      <c r="V13" s="65"/>
      <c r="W13" s="65"/>
      <c r="X13" s="65"/>
      <c r="Y13" s="65"/>
      <c r="Z13" s="65"/>
      <c r="AA13" s="65"/>
      <c r="AB13" s="5"/>
    </row>
    <row r="14" spans="1:28" ht="15" customHeight="1">
      <c r="A14" s="65"/>
      <c r="B14" s="65"/>
      <c r="C14" s="65"/>
      <c r="D14" s="66"/>
      <c r="E14" s="66"/>
      <c r="F14" s="66"/>
      <c r="G14" s="66"/>
      <c r="H14" s="65"/>
      <c r="I14" s="66"/>
      <c r="J14" s="65"/>
      <c r="K14" s="65"/>
      <c r="L14" s="65"/>
      <c r="M14" s="65"/>
      <c r="N14" s="65"/>
      <c r="O14" s="65"/>
      <c r="P14" s="65"/>
      <c r="Q14" s="65"/>
      <c r="R14" s="65"/>
      <c r="S14" s="65"/>
      <c r="T14" s="65"/>
      <c r="U14" s="65"/>
      <c r="V14" s="65"/>
      <c r="W14" s="65"/>
      <c r="X14" s="65"/>
      <c r="Y14" s="65"/>
      <c r="Z14" s="65"/>
      <c r="AA14" s="65"/>
      <c r="AB14" s="5"/>
    </row>
    <row r="15" spans="1:28" ht="15" customHeight="1">
      <c r="A15" s="65"/>
      <c r="B15" s="65"/>
      <c r="C15" s="65"/>
      <c r="D15" s="66"/>
      <c r="E15" s="66"/>
      <c r="F15" s="66"/>
      <c r="G15" s="66"/>
      <c r="H15" s="65"/>
      <c r="I15" s="66"/>
      <c r="J15" s="65"/>
      <c r="K15" s="65"/>
      <c r="L15" s="65"/>
      <c r="M15" s="65"/>
      <c r="N15" s="65"/>
      <c r="O15" s="65"/>
      <c r="P15" s="65"/>
      <c r="Q15" s="65"/>
      <c r="R15" s="65"/>
      <c r="S15" s="65"/>
      <c r="T15" s="65"/>
      <c r="U15" s="65"/>
      <c r="V15" s="65"/>
      <c r="W15" s="65"/>
      <c r="X15" s="65"/>
      <c r="Y15" s="65"/>
      <c r="Z15" s="65"/>
      <c r="AA15" s="65"/>
      <c r="AB15" s="5"/>
    </row>
    <row r="16" spans="1:28" ht="15" customHeight="1">
      <c r="A16" s="65"/>
      <c r="B16" s="65"/>
      <c r="C16" s="65"/>
      <c r="D16" s="66"/>
      <c r="E16" s="66"/>
      <c r="F16" s="66"/>
      <c r="G16" s="66"/>
      <c r="H16" s="65"/>
      <c r="I16" s="66"/>
      <c r="J16" s="65"/>
      <c r="K16" s="65"/>
      <c r="L16" s="65"/>
      <c r="M16" s="65"/>
      <c r="N16" s="65"/>
      <c r="O16" s="65"/>
      <c r="P16" s="65"/>
      <c r="Q16" s="65"/>
      <c r="R16" s="65"/>
      <c r="S16" s="65"/>
      <c r="T16" s="65"/>
      <c r="U16" s="65"/>
      <c r="V16" s="65"/>
      <c r="W16" s="65"/>
      <c r="X16" s="65"/>
      <c r="Y16" s="65"/>
      <c r="Z16" s="65"/>
      <c r="AA16" s="65"/>
      <c r="AB16" s="5"/>
    </row>
    <row r="17" spans="1:28" ht="15" customHeight="1">
      <c r="A17" s="65"/>
      <c r="B17" s="65"/>
      <c r="C17" s="65"/>
      <c r="D17" s="66"/>
      <c r="E17" s="66"/>
      <c r="F17" s="66"/>
      <c r="G17" s="66"/>
      <c r="H17" s="65"/>
      <c r="I17" s="66"/>
      <c r="J17" s="65"/>
      <c r="K17" s="65"/>
      <c r="L17" s="65"/>
      <c r="M17" s="65"/>
      <c r="N17" s="65"/>
      <c r="O17" s="65"/>
      <c r="P17" s="65"/>
      <c r="Q17" s="65"/>
      <c r="R17" s="65"/>
      <c r="S17" s="65"/>
      <c r="T17" s="65"/>
      <c r="U17" s="65"/>
      <c r="V17" s="65"/>
      <c r="W17" s="65"/>
      <c r="X17" s="65"/>
      <c r="Y17" s="65"/>
      <c r="Z17" s="65"/>
      <c r="AA17" s="65"/>
      <c r="AB17" s="5"/>
    </row>
    <row r="18" spans="1:28" ht="15" customHeight="1">
      <c r="A18" s="65"/>
      <c r="B18" s="65"/>
      <c r="C18" s="65"/>
      <c r="D18" s="66"/>
      <c r="E18" s="66"/>
      <c r="F18" s="66"/>
      <c r="G18" s="66"/>
      <c r="H18" s="65"/>
      <c r="I18" s="66"/>
      <c r="J18" s="65"/>
      <c r="K18" s="65"/>
      <c r="L18" s="65"/>
      <c r="M18" s="65"/>
      <c r="N18" s="65"/>
      <c r="O18" s="65"/>
      <c r="P18" s="65"/>
      <c r="Q18" s="65"/>
      <c r="R18" s="65"/>
      <c r="S18" s="65"/>
      <c r="T18" s="65"/>
      <c r="U18" s="65"/>
      <c r="V18" s="65"/>
      <c r="W18" s="65"/>
      <c r="X18" s="65"/>
      <c r="Y18" s="65"/>
      <c r="Z18" s="65"/>
      <c r="AA18" s="65"/>
      <c r="AB18" s="5"/>
    </row>
    <row r="19" spans="1:28" ht="15" customHeight="1">
      <c r="A19" s="65"/>
      <c r="B19" s="65"/>
      <c r="C19" s="65"/>
      <c r="D19" s="66"/>
      <c r="E19" s="66"/>
      <c r="F19" s="66"/>
      <c r="G19" s="66"/>
      <c r="H19" s="65"/>
      <c r="I19" s="66"/>
      <c r="J19" s="65"/>
      <c r="K19" s="65"/>
      <c r="L19" s="65"/>
      <c r="M19" s="65"/>
      <c r="N19" s="65"/>
      <c r="O19" s="65"/>
      <c r="P19" s="65"/>
      <c r="Q19" s="65"/>
      <c r="R19" s="65"/>
      <c r="S19" s="65"/>
      <c r="T19" s="65"/>
      <c r="U19" s="65"/>
      <c r="V19" s="65"/>
      <c r="W19" s="65"/>
      <c r="X19" s="65"/>
      <c r="Y19" s="65"/>
      <c r="Z19" s="65"/>
      <c r="AA19" s="65"/>
      <c r="AB19" s="5"/>
    </row>
    <row r="20" spans="1:28" ht="15" customHeight="1">
      <c r="A20" s="65"/>
      <c r="B20" s="65"/>
      <c r="C20" s="65"/>
      <c r="D20" s="66"/>
      <c r="E20" s="66"/>
      <c r="F20" s="66"/>
      <c r="G20" s="66"/>
      <c r="H20" s="65"/>
      <c r="I20" s="66"/>
      <c r="J20" s="65"/>
      <c r="K20" s="65"/>
      <c r="L20" s="65"/>
      <c r="M20" s="65"/>
      <c r="N20" s="65"/>
      <c r="O20" s="65"/>
      <c r="P20" s="65"/>
      <c r="Q20" s="65"/>
      <c r="R20" s="65"/>
      <c r="S20" s="65"/>
      <c r="T20" s="65"/>
      <c r="U20" s="65"/>
      <c r="V20" s="65"/>
      <c r="W20" s="65"/>
      <c r="X20" s="65"/>
      <c r="Y20" s="65"/>
      <c r="Z20" s="65"/>
      <c r="AA20" s="65"/>
      <c r="AB20" s="5"/>
    </row>
    <row r="21" spans="1:28" ht="15" customHeight="1">
      <c r="A21" s="65"/>
      <c r="B21" s="65"/>
      <c r="C21" s="65"/>
      <c r="D21" s="66"/>
      <c r="E21" s="66"/>
      <c r="F21" s="66"/>
      <c r="G21" s="66"/>
      <c r="H21" s="65"/>
      <c r="I21" s="65"/>
      <c r="J21" s="65"/>
      <c r="K21" s="65"/>
      <c r="L21" s="65"/>
      <c r="M21" s="65"/>
      <c r="N21" s="65"/>
      <c r="O21" s="65"/>
      <c r="P21" s="65"/>
      <c r="Q21" s="65"/>
      <c r="R21" s="65"/>
      <c r="S21" s="65"/>
      <c r="T21" s="65"/>
      <c r="U21" s="65"/>
      <c r="V21" s="65"/>
      <c r="W21" s="65"/>
      <c r="X21" s="65"/>
      <c r="Y21" s="65"/>
      <c r="Z21" s="65"/>
      <c r="AA21" s="65"/>
      <c r="AB21" s="5"/>
    </row>
    <row r="22" spans="1:28" ht="15" customHeight="1">
      <c r="A22" s="65"/>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5"/>
    </row>
    <row r="23" spans="1:28" ht="15" customHeigh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5"/>
    </row>
    <row r="24" spans="1:28" ht="15" customHeight="1">
      <c r="A24" s="65"/>
      <c r="B24" s="65"/>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5"/>
    </row>
    <row r="25" spans="1:28" ht="1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5"/>
    </row>
    <row r="26" spans="1:28" ht="1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5"/>
    </row>
    <row r="27" spans="1:28" ht="1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5"/>
    </row>
    <row r="28" spans="1:28" ht="1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5"/>
    </row>
    <row r="29" spans="1:28" ht="1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5"/>
    </row>
    <row r="30" spans="1:28" ht="1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5"/>
    </row>
    <row r="31" spans="1:28" ht="1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5"/>
    </row>
    <row r="32" spans="1:28" ht="1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5"/>
    </row>
    <row r="33" spans="1:28" ht="15" customHeight="1">
      <c r="A33" s="65"/>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5"/>
    </row>
    <row r="34" spans="1:28" ht="15" customHeight="1">
      <c r="A34" s="65"/>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5"/>
    </row>
    <row r="35" spans="1:28" ht="15" customHeight="1">
      <c r="A35" s="65"/>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5"/>
    </row>
    <row r="36" spans="1:28" ht="15" customHeight="1">
      <c r="A36" s="65"/>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5"/>
    </row>
    <row r="37" spans="1:28" ht="15" customHeight="1">
      <c r="A37" s="65"/>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5"/>
    </row>
    <row r="38" spans="1:28" ht="15" customHeight="1">
      <c r="A38" s="65"/>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5"/>
    </row>
    <row r="39" spans="1:28" ht="15" customHeight="1">
      <c r="A39" s="65"/>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5"/>
    </row>
    <row r="40" spans="1:28" ht="15" customHeight="1">
      <c r="A40" s="65"/>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5"/>
    </row>
    <row r="41" spans="1:28" ht="15" customHeight="1">
      <c r="A41" s="65"/>
      <c r="B41" s="65"/>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5"/>
    </row>
    <row r="42" spans="1:28" ht="15" customHeight="1">
      <c r="A42" s="65"/>
      <c r="B42" s="65"/>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5"/>
    </row>
    <row r="43" spans="1:28" ht="15" customHeight="1">
      <c r="A43" s="65"/>
      <c r="B43" s="65"/>
      <c r="C43" s="65"/>
      <c r="D43" s="65"/>
      <c r="E43" s="65"/>
      <c r="F43" s="65"/>
      <c r="G43" s="65"/>
      <c r="H43" s="65"/>
      <c r="I43" s="65"/>
      <c r="J43" s="65"/>
      <c r="K43" s="65"/>
      <c r="L43" s="65"/>
      <c r="M43" s="65"/>
      <c r="N43" s="65"/>
      <c r="O43" s="65"/>
      <c r="P43" s="65"/>
      <c r="Q43" s="65"/>
      <c r="R43" s="65"/>
      <c r="S43" s="65"/>
      <c r="T43" s="65"/>
      <c r="U43" s="65"/>
      <c r="V43" s="65"/>
      <c r="W43" s="65"/>
      <c r="X43" s="65"/>
      <c r="Y43" s="65"/>
      <c r="Z43" s="65"/>
      <c r="AA43" s="65"/>
      <c r="AB43" s="5"/>
    </row>
    <row r="44" spans="1:28" ht="15" customHeight="1">
      <c r="A44" s="65"/>
      <c r="B44" s="65"/>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5"/>
    </row>
    <row r="45" spans="1:28" ht="15" customHeight="1">
      <c r="A45" s="65"/>
      <c r="B45" s="65"/>
      <c r="C45" s="65"/>
      <c r="D45" s="65"/>
      <c r="E45" s="65"/>
      <c r="F45" s="65"/>
      <c r="G45" s="65"/>
      <c r="H45" s="65"/>
      <c r="I45" s="65"/>
      <c r="J45" s="65"/>
      <c r="K45" s="65"/>
      <c r="L45" s="65"/>
      <c r="M45" s="65"/>
      <c r="N45" s="65"/>
      <c r="O45" s="65"/>
      <c r="P45" s="65"/>
      <c r="Q45" s="65"/>
      <c r="R45" s="65"/>
      <c r="S45" s="65"/>
      <c r="T45" s="65"/>
      <c r="U45" s="65"/>
      <c r="V45" s="65"/>
      <c r="W45" s="65"/>
      <c r="X45" s="65"/>
      <c r="Y45" s="65"/>
      <c r="Z45" s="65"/>
      <c r="AA45" s="65"/>
      <c r="AB45" s="5"/>
    </row>
    <row r="46" spans="1:28" ht="15" customHeight="1">
      <c r="A46" s="65"/>
      <c r="B46" s="65"/>
      <c r="C46" s="65"/>
      <c r="D46" s="65"/>
      <c r="E46" s="65"/>
      <c r="F46" s="65"/>
      <c r="G46" s="65"/>
      <c r="H46" s="65"/>
      <c r="I46" s="65"/>
      <c r="J46" s="65"/>
      <c r="K46" s="65"/>
      <c r="L46" s="65"/>
      <c r="M46" s="65"/>
      <c r="N46" s="65"/>
      <c r="O46" s="65"/>
      <c r="P46" s="65"/>
      <c r="Q46" s="65"/>
      <c r="R46" s="65"/>
      <c r="S46" s="65"/>
      <c r="T46" s="65"/>
      <c r="U46" s="65"/>
      <c r="V46" s="65"/>
      <c r="W46" s="65"/>
      <c r="X46" s="65"/>
      <c r="Y46" s="65"/>
      <c r="Z46" s="65"/>
      <c r="AA46" s="65"/>
      <c r="AB46" s="5"/>
    </row>
    <row r="47" spans="1:28" ht="15" customHeight="1">
      <c r="A47" s="65"/>
      <c r="B47" s="65"/>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5"/>
    </row>
    <row r="48" spans="1:28" ht="15" customHeight="1">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5"/>
    </row>
    <row r="49" spans="1:28" ht="15" customHeight="1">
      <c r="A49" s="65"/>
      <c r="B49" s="65"/>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5"/>
    </row>
    <row r="50" spans="1:28" ht="15" customHeight="1">
      <c r="A50" s="65"/>
      <c r="B50" s="65"/>
      <c r="C50" s="65"/>
      <c r="D50" s="65"/>
      <c r="E50" s="65"/>
      <c r="F50" s="65"/>
      <c r="G50" s="65"/>
      <c r="H50" s="65"/>
      <c r="I50" s="65"/>
      <c r="J50" s="65"/>
      <c r="K50" s="65"/>
      <c r="L50" s="65"/>
      <c r="M50" s="65"/>
      <c r="N50" s="65"/>
      <c r="O50" s="65"/>
      <c r="P50" s="65"/>
      <c r="Q50" s="65"/>
      <c r="R50" s="65"/>
      <c r="S50" s="65"/>
      <c r="T50" s="65"/>
      <c r="U50" s="65"/>
      <c r="V50" s="65"/>
      <c r="W50" s="65"/>
      <c r="X50" s="65"/>
      <c r="Y50" s="65"/>
      <c r="Z50" s="65"/>
      <c r="AA50" s="65"/>
      <c r="AB50" s="5"/>
    </row>
    <row r="51" spans="1:28" ht="15" customHeight="1">
      <c r="A51" s="69"/>
      <c r="B51" s="69"/>
      <c r="C51" s="69"/>
      <c r="D51" s="69"/>
      <c r="E51" s="69"/>
      <c r="F51" s="69"/>
      <c r="G51" s="69"/>
      <c r="H51" s="69"/>
      <c r="I51" s="69"/>
      <c r="J51" s="69"/>
      <c r="K51" s="69"/>
      <c r="L51" s="69"/>
      <c r="M51" s="69"/>
      <c r="N51" s="69"/>
      <c r="O51" s="69"/>
      <c r="P51" s="69"/>
      <c r="Q51" s="69"/>
      <c r="R51" s="69"/>
      <c r="S51" s="69"/>
      <c r="T51" s="69"/>
      <c r="U51" s="69"/>
      <c r="V51" s="69"/>
      <c r="W51" s="69"/>
      <c r="X51" s="69"/>
      <c r="Y51" s="69"/>
      <c r="Z51" s="69"/>
      <c r="AA51" s="69"/>
    </row>
    <row r="52" spans="1:28" ht="15" customHeight="1"/>
    <row r="53" spans="1:28" ht="15" customHeight="1"/>
    <row r="54" spans="1:28" ht="15" customHeight="1"/>
    <row r="55" spans="1:28" ht="15" customHeight="1"/>
    <row r="56" spans="1:28" ht="15" customHeight="1"/>
    <row r="57" spans="1:28" ht="15" customHeight="1"/>
    <row r="58" spans="1:28" ht="15" customHeight="1"/>
    <row r="59" spans="1:28" ht="15" customHeight="1"/>
    <row r="60" spans="1:28" ht="15" customHeight="1"/>
    <row r="61" spans="1:28" ht="15" customHeight="1"/>
    <row r="62" spans="1:28" ht="15" customHeight="1"/>
    <row r="63" spans="1:28" ht="15" customHeight="1"/>
    <row r="64" spans="1:28"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filterMode="1"/>
  <dimension ref="A1:F4840"/>
  <sheetViews>
    <sheetView workbookViewId="0">
      <pane xSplit="1" ySplit="1" topLeftCell="B3331" activePane="bottomRight" state="frozen"/>
      <selection pane="topRight"/>
      <selection pane="bottomLeft"/>
      <selection pane="bottomRight" activeCell="B2" sqref="B2"/>
    </sheetView>
  </sheetViews>
  <sheetFormatPr defaultColWidth="13.08984375" defaultRowHeight="12.5"/>
  <cols>
    <col min="1" max="1" width="33.6328125" customWidth="1"/>
    <col min="2" max="2" width="77.6328125" customWidth="1"/>
    <col min="3" max="3" width="15.453125" customWidth="1"/>
    <col min="4" max="4" width="43.90625" customWidth="1"/>
    <col min="5" max="5" width="20.36328125" customWidth="1"/>
    <col min="6" max="6" width="25.54296875" customWidth="1"/>
    <col min="7" max="7" width="19.6328125" customWidth="1"/>
  </cols>
  <sheetData>
    <row r="1" spans="1:6" ht="39.15" customHeight="1">
      <c r="A1" s="70" t="s">
        <v>3620</v>
      </c>
      <c r="B1" s="70" t="s">
        <v>3621</v>
      </c>
      <c r="C1" s="71" t="s">
        <v>59</v>
      </c>
      <c r="D1" s="71" t="s">
        <v>3</v>
      </c>
      <c r="E1" s="71" t="s">
        <v>2</v>
      </c>
      <c r="F1" s="71" t="s">
        <v>3622</v>
      </c>
    </row>
    <row r="2" spans="1:6" ht="29.15" hidden="1" customHeight="1">
      <c r="A2" s="72" t="s">
        <v>3623</v>
      </c>
    </row>
    <row r="3" spans="1:6" ht="29.15" hidden="1" customHeight="1">
      <c r="A3" s="72" t="s">
        <v>3624</v>
      </c>
      <c r="B3" s="73" t="s">
        <v>3625</v>
      </c>
    </row>
    <row r="4" spans="1:6" ht="29.15" hidden="1" customHeight="1">
      <c r="A4" s="72" t="s">
        <v>3626</v>
      </c>
      <c r="B4" s="73" t="s">
        <v>3627</v>
      </c>
    </row>
    <row r="5" spans="1:6" ht="29.15" hidden="1" customHeight="1">
      <c r="A5" s="72" t="s">
        <v>3628</v>
      </c>
      <c r="B5" s="73" t="s">
        <v>3629</v>
      </c>
    </row>
    <row r="6" spans="1:6" ht="29.15" hidden="1" customHeight="1">
      <c r="A6" s="72" t="s">
        <v>3630</v>
      </c>
      <c r="B6" s="73" t="s">
        <v>3631</v>
      </c>
    </row>
    <row r="7" spans="1:6" ht="29.15" hidden="1" customHeight="1">
      <c r="A7" s="72" t="s">
        <v>3632</v>
      </c>
      <c r="B7" s="73" t="s">
        <v>3633</v>
      </c>
    </row>
    <row r="8" spans="1:6" ht="29.15" hidden="1" customHeight="1">
      <c r="A8" s="72" t="s">
        <v>3634</v>
      </c>
      <c r="B8" s="73" t="s">
        <v>3635</v>
      </c>
    </row>
    <row r="9" spans="1:6" ht="29.15" hidden="1" customHeight="1">
      <c r="A9" s="72" t="s">
        <v>3636</v>
      </c>
      <c r="B9" s="73" t="s">
        <v>3637</v>
      </c>
    </row>
    <row r="10" spans="1:6" ht="29.15" hidden="1" customHeight="1">
      <c r="A10" s="72" t="s">
        <v>3638</v>
      </c>
      <c r="B10" s="73" t="s">
        <v>3639</v>
      </c>
    </row>
    <row r="11" spans="1:6" ht="29.15" hidden="1" customHeight="1">
      <c r="A11" s="72" t="s">
        <v>3640</v>
      </c>
      <c r="B11" s="73" t="s">
        <v>3641</v>
      </c>
    </row>
    <row r="12" spans="1:6" ht="29.15" hidden="1" customHeight="1">
      <c r="A12" s="72" t="s">
        <v>3642</v>
      </c>
      <c r="B12" s="73" t="s">
        <v>3643</v>
      </c>
    </row>
    <row r="13" spans="1:6" ht="29.15" hidden="1" customHeight="1">
      <c r="A13" s="72" t="s">
        <v>3644</v>
      </c>
      <c r="B13" s="73" t="s">
        <v>3645</v>
      </c>
    </row>
    <row r="14" spans="1:6" ht="29.15" hidden="1" customHeight="1">
      <c r="A14" s="72" t="s">
        <v>3646</v>
      </c>
      <c r="B14" s="73" t="s">
        <v>3647</v>
      </c>
    </row>
    <row r="15" spans="1:6" ht="29.15" hidden="1" customHeight="1">
      <c r="A15" s="72" t="s">
        <v>3648</v>
      </c>
      <c r="B15" s="73" t="s">
        <v>3649</v>
      </c>
    </row>
    <row r="16" spans="1:6" ht="29.15" hidden="1" customHeight="1">
      <c r="A16" s="72" t="s">
        <v>3650</v>
      </c>
      <c r="B16" s="73" t="s">
        <v>3651</v>
      </c>
    </row>
    <row r="17" spans="1:2" ht="29.15" hidden="1" customHeight="1">
      <c r="A17" s="72" t="s">
        <v>3652</v>
      </c>
      <c r="B17" s="73" t="s">
        <v>3653</v>
      </c>
    </row>
    <row r="18" spans="1:2" ht="29.15" hidden="1" customHeight="1">
      <c r="A18" s="72" t="s">
        <v>3654</v>
      </c>
      <c r="B18" s="73" t="s">
        <v>3655</v>
      </c>
    </row>
    <row r="19" spans="1:2" ht="29.15" hidden="1" customHeight="1">
      <c r="A19" s="72" t="s">
        <v>3656</v>
      </c>
      <c r="B19" s="73" t="s">
        <v>3657</v>
      </c>
    </row>
    <row r="20" spans="1:2" ht="29.15" hidden="1" customHeight="1">
      <c r="A20" s="72" t="s">
        <v>3658</v>
      </c>
      <c r="B20" s="73" t="s">
        <v>3659</v>
      </c>
    </row>
    <row r="21" spans="1:2" ht="29.15" hidden="1" customHeight="1">
      <c r="A21" s="72" t="s">
        <v>3660</v>
      </c>
      <c r="B21" s="73" t="s">
        <v>3661</v>
      </c>
    </row>
    <row r="22" spans="1:2" ht="29.15" hidden="1" customHeight="1">
      <c r="A22" s="72" t="s">
        <v>3662</v>
      </c>
      <c r="B22" s="73" t="s">
        <v>3663</v>
      </c>
    </row>
    <row r="23" spans="1:2" ht="29.15" hidden="1" customHeight="1">
      <c r="A23" s="72" t="s">
        <v>3664</v>
      </c>
      <c r="B23" s="73" t="s">
        <v>3665</v>
      </c>
    </row>
    <row r="24" spans="1:2" ht="29.15" hidden="1" customHeight="1">
      <c r="A24" s="72" t="s">
        <v>3666</v>
      </c>
      <c r="B24" s="73" t="s">
        <v>3667</v>
      </c>
    </row>
    <row r="25" spans="1:2" ht="29.15" hidden="1" customHeight="1">
      <c r="A25" s="72" t="s">
        <v>3668</v>
      </c>
      <c r="B25" s="73" t="s">
        <v>3669</v>
      </c>
    </row>
    <row r="26" spans="1:2" ht="29.15" hidden="1" customHeight="1">
      <c r="A26" s="72" t="s">
        <v>3670</v>
      </c>
      <c r="B26" s="73" t="s">
        <v>3671</v>
      </c>
    </row>
    <row r="27" spans="1:2" ht="29.15" hidden="1" customHeight="1">
      <c r="A27" s="72" t="s">
        <v>3672</v>
      </c>
      <c r="B27" s="73" t="s">
        <v>3673</v>
      </c>
    </row>
    <row r="28" spans="1:2" ht="29.15" hidden="1" customHeight="1">
      <c r="A28" s="72" t="s">
        <v>3674</v>
      </c>
      <c r="B28" s="73" t="s">
        <v>3675</v>
      </c>
    </row>
    <row r="29" spans="1:2" ht="29.15" hidden="1" customHeight="1">
      <c r="A29" s="72" t="s">
        <v>3676</v>
      </c>
      <c r="B29" s="73" t="s">
        <v>3677</v>
      </c>
    </row>
    <row r="30" spans="1:2" ht="29.15" hidden="1" customHeight="1">
      <c r="A30" s="72" t="s">
        <v>3678</v>
      </c>
      <c r="B30" s="73" t="s">
        <v>3679</v>
      </c>
    </row>
    <row r="31" spans="1:2" ht="29.15" hidden="1" customHeight="1">
      <c r="A31" s="72" t="s">
        <v>3680</v>
      </c>
      <c r="B31" s="73" t="s">
        <v>3681</v>
      </c>
    </row>
    <row r="32" spans="1:2" ht="29.15" hidden="1" customHeight="1">
      <c r="A32" s="72" t="s">
        <v>3682</v>
      </c>
      <c r="B32" s="73" t="s">
        <v>3683</v>
      </c>
    </row>
    <row r="33" spans="1:5" ht="29.15" hidden="1" customHeight="1">
      <c r="A33" s="72" t="s">
        <v>3684</v>
      </c>
      <c r="B33" s="73" t="s">
        <v>3685</v>
      </c>
    </row>
    <row r="34" spans="1:5" ht="29.15" hidden="1" customHeight="1">
      <c r="A34" s="72" t="s">
        <v>3686</v>
      </c>
      <c r="B34" s="73" t="s">
        <v>3687</v>
      </c>
    </row>
    <row r="35" spans="1:5" ht="29.15" hidden="1" customHeight="1">
      <c r="A35" s="72" t="s">
        <v>3688</v>
      </c>
      <c r="B35" s="73" t="s">
        <v>3689</v>
      </c>
    </row>
    <row r="36" spans="1:5" ht="29.15" hidden="1" customHeight="1">
      <c r="A36" s="72" t="s">
        <v>3690</v>
      </c>
      <c r="B36" s="73" t="s">
        <v>3691</v>
      </c>
    </row>
    <row r="37" spans="1:5" ht="29.15" hidden="1" customHeight="1">
      <c r="A37" s="72" t="s">
        <v>3692</v>
      </c>
      <c r="B37" s="73" t="s">
        <v>3693</v>
      </c>
    </row>
    <row r="38" spans="1:5" ht="29.15" hidden="1" customHeight="1">
      <c r="A38" s="72" t="s">
        <v>3694</v>
      </c>
      <c r="B38" s="73" t="s">
        <v>3695</v>
      </c>
    </row>
    <row r="39" spans="1:5" ht="29.15" hidden="1" customHeight="1">
      <c r="A39" s="72" t="s">
        <v>3696</v>
      </c>
      <c r="B39" s="73" t="s">
        <v>3697</v>
      </c>
      <c r="C39" s="72" t="s">
        <v>244</v>
      </c>
      <c r="D39" s="72" t="s">
        <v>3698</v>
      </c>
      <c r="E39" s="72" t="s">
        <v>3699</v>
      </c>
    </row>
    <row r="40" spans="1:5" ht="29.15" hidden="1" customHeight="1">
      <c r="A40" s="72" t="s">
        <v>3696</v>
      </c>
      <c r="B40" s="73" t="s">
        <v>3697</v>
      </c>
      <c r="C40" s="72" t="s">
        <v>244</v>
      </c>
      <c r="D40" s="72" t="s">
        <v>3698</v>
      </c>
      <c r="E40" s="72" t="s">
        <v>3700</v>
      </c>
    </row>
    <row r="41" spans="1:5" ht="29.15" hidden="1" customHeight="1">
      <c r="A41" s="72" t="s">
        <v>3696</v>
      </c>
      <c r="B41" s="73" t="s">
        <v>3697</v>
      </c>
      <c r="C41" s="72" t="s">
        <v>246</v>
      </c>
      <c r="D41" s="72" t="s">
        <v>3701</v>
      </c>
      <c r="E41" s="72" t="s">
        <v>3702</v>
      </c>
    </row>
    <row r="42" spans="1:5" ht="29.15" hidden="1" customHeight="1">
      <c r="A42" s="72" t="s">
        <v>3696</v>
      </c>
      <c r="B42" s="73" t="s">
        <v>3697</v>
      </c>
      <c r="C42" s="72" t="s">
        <v>246</v>
      </c>
      <c r="D42" s="72" t="s">
        <v>3701</v>
      </c>
      <c r="E42" s="72" t="s">
        <v>3703</v>
      </c>
    </row>
    <row r="43" spans="1:5" ht="29.15" hidden="1" customHeight="1">
      <c r="A43" s="72" t="s">
        <v>3696</v>
      </c>
      <c r="B43" s="73" t="s">
        <v>3697</v>
      </c>
      <c r="C43" s="72" t="s">
        <v>246</v>
      </c>
      <c r="D43" s="72" t="s">
        <v>3701</v>
      </c>
      <c r="E43" s="72" t="s">
        <v>3699</v>
      </c>
    </row>
    <row r="44" spans="1:5" ht="29.15" hidden="1" customHeight="1">
      <c r="A44" s="72" t="s">
        <v>3696</v>
      </c>
      <c r="B44" s="73" t="s">
        <v>3697</v>
      </c>
      <c r="C44" s="72" t="s">
        <v>672</v>
      </c>
      <c r="D44" s="72" t="s">
        <v>3704</v>
      </c>
      <c r="E44" s="72" t="s">
        <v>3705</v>
      </c>
    </row>
    <row r="45" spans="1:5" ht="29.15" hidden="1" customHeight="1">
      <c r="A45" s="72" t="s">
        <v>3696</v>
      </c>
      <c r="B45" s="73" t="s">
        <v>3697</v>
      </c>
      <c r="C45" s="72" t="s">
        <v>245</v>
      </c>
      <c r="D45" s="72" t="s">
        <v>3706</v>
      </c>
      <c r="E45" s="72" t="s">
        <v>3707</v>
      </c>
    </row>
    <row r="46" spans="1:5" ht="29.15" hidden="1" customHeight="1">
      <c r="A46" s="72" t="s">
        <v>3696</v>
      </c>
      <c r="B46" s="73" t="s">
        <v>3697</v>
      </c>
      <c r="C46" s="72" t="s">
        <v>246</v>
      </c>
      <c r="D46" s="72" t="s">
        <v>3701</v>
      </c>
      <c r="E46" s="72" t="s">
        <v>3708</v>
      </c>
    </row>
    <row r="47" spans="1:5" ht="29.15" hidden="1" customHeight="1">
      <c r="A47" s="72" t="s">
        <v>3696</v>
      </c>
      <c r="B47" s="73" t="s">
        <v>3697</v>
      </c>
      <c r="C47" s="72" t="s">
        <v>246</v>
      </c>
      <c r="D47" s="72" t="s">
        <v>3701</v>
      </c>
      <c r="E47" s="72" t="s">
        <v>3709</v>
      </c>
    </row>
    <row r="48" spans="1:5" ht="29.15" hidden="1" customHeight="1">
      <c r="A48" s="72" t="s">
        <v>3696</v>
      </c>
      <c r="B48" s="73" t="s">
        <v>3697</v>
      </c>
      <c r="C48" s="72" t="s">
        <v>245</v>
      </c>
      <c r="D48" s="72" t="s">
        <v>3706</v>
      </c>
      <c r="E48" s="72" t="s">
        <v>3710</v>
      </c>
    </row>
    <row r="49" spans="1:5" ht="29.15" hidden="1" customHeight="1">
      <c r="A49" s="72" t="s">
        <v>3696</v>
      </c>
      <c r="B49" s="73" t="s">
        <v>3697</v>
      </c>
      <c r="C49" s="72" t="s">
        <v>245</v>
      </c>
      <c r="D49" s="72" t="s">
        <v>3706</v>
      </c>
      <c r="E49" s="72" t="s">
        <v>3711</v>
      </c>
    </row>
    <row r="50" spans="1:5" ht="29.15" hidden="1" customHeight="1">
      <c r="A50" s="72" t="s">
        <v>3696</v>
      </c>
      <c r="B50" s="73" t="s">
        <v>3697</v>
      </c>
      <c r="C50" s="72" t="s">
        <v>246</v>
      </c>
      <c r="D50" s="72" t="s">
        <v>3701</v>
      </c>
      <c r="E50" s="72" t="s">
        <v>3712</v>
      </c>
    </row>
    <row r="51" spans="1:5" ht="29.15" hidden="1" customHeight="1">
      <c r="A51" s="72" t="s">
        <v>3696</v>
      </c>
      <c r="B51" s="73" t="s">
        <v>3697</v>
      </c>
      <c r="C51" s="72" t="s">
        <v>244</v>
      </c>
      <c r="D51" s="74" t="s">
        <v>3698</v>
      </c>
      <c r="E51" s="72" t="s">
        <v>3702</v>
      </c>
    </row>
    <row r="52" spans="1:5" ht="29.15" hidden="1" customHeight="1">
      <c r="A52" s="72" t="s">
        <v>3696</v>
      </c>
      <c r="B52" s="73" t="s">
        <v>3697</v>
      </c>
      <c r="C52" s="72" t="s">
        <v>672</v>
      </c>
      <c r="D52" s="72" t="s">
        <v>3704</v>
      </c>
      <c r="E52" s="72" t="s">
        <v>3707</v>
      </c>
    </row>
    <row r="53" spans="1:5" ht="29.15" hidden="1" customHeight="1">
      <c r="A53" s="72" t="s">
        <v>3696</v>
      </c>
      <c r="B53" s="73" t="s">
        <v>3697</v>
      </c>
      <c r="C53" s="72" t="s">
        <v>246</v>
      </c>
      <c r="D53" s="72" t="s">
        <v>3701</v>
      </c>
      <c r="E53" s="72" t="s">
        <v>3700</v>
      </c>
    </row>
    <row r="54" spans="1:5" ht="29.15" hidden="1" customHeight="1">
      <c r="A54" s="72" t="s">
        <v>3696</v>
      </c>
      <c r="B54" s="73" t="s">
        <v>3697</v>
      </c>
      <c r="C54" s="72" t="s">
        <v>244</v>
      </c>
      <c r="D54" s="72" t="s">
        <v>3698</v>
      </c>
      <c r="E54" s="72" t="s">
        <v>3713</v>
      </c>
    </row>
    <row r="55" spans="1:5" ht="29.15" hidden="1" customHeight="1">
      <c r="A55" s="72" t="s">
        <v>3696</v>
      </c>
      <c r="B55" s="73" t="s">
        <v>3697</v>
      </c>
      <c r="C55" s="72" t="s">
        <v>672</v>
      </c>
      <c r="D55" s="72" t="s">
        <v>3704</v>
      </c>
      <c r="E55" s="72" t="s">
        <v>3714</v>
      </c>
    </row>
    <row r="56" spans="1:5" ht="29.15" hidden="1" customHeight="1">
      <c r="A56" s="72" t="s">
        <v>3696</v>
      </c>
      <c r="B56" s="73" t="s">
        <v>3697</v>
      </c>
      <c r="C56" s="72" t="s">
        <v>246</v>
      </c>
      <c r="D56" s="72" t="s">
        <v>3701</v>
      </c>
      <c r="E56" s="72" t="s">
        <v>3715</v>
      </c>
    </row>
    <row r="57" spans="1:5" ht="29.15" hidden="1" customHeight="1">
      <c r="A57" s="72" t="s">
        <v>3696</v>
      </c>
      <c r="B57" s="73" t="s">
        <v>3697</v>
      </c>
      <c r="C57" s="72" t="s">
        <v>672</v>
      </c>
      <c r="D57" s="72" t="s">
        <v>3704</v>
      </c>
      <c r="E57" s="72" t="s">
        <v>3710</v>
      </c>
    </row>
    <row r="58" spans="1:5" ht="29.15" hidden="1" customHeight="1">
      <c r="A58" s="72" t="s">
        <v>3696</v>
      </c>
      <c r="B58" s="73" t="s">
        <v>3697</v>
      </c>
      <c r="C58" s="72" t="s">
        <v>246</v>
      </c>
      <c r="D58" s="72" t="s">
        <v>3701</v>
      </c>
      <c r="E58" s="72" t="s">
        <v>3716</v>
      </c>
    </row>
    <row r="59" spans="1:5" ht="29.15" hidden="1" customHeight="1">
      <c r="A59" s="72" t="s">
        <v>3696</v>
      </c>
      <c r="B59" s="73" t="s">
        <v>3697</v>
      </c>
      <c r="C59" s="72" t="s">
        <v>245</v>
      </c>
      <c r="D59" s="72" t="s">
        <v>3706</v>
      </c>
      <c r="E59" s="72" t="s">
        <v>3717</v>
      </c>
    </row>
    <row r="60" spans="1:5" ht="29.15" hidden="1" customHeight="1">
      <c r="A60" s="72" t="s">
        <v>3696</v>
      </c>
      <c r="B60" s="73" t="s">
        <v>3697</v>
      </c>
      <c r="C60" s="72" t="s">
        <v>244</v>
      </c>
      <c r="D60" s="72" t="s">
        <v>3698</v>
      </c>
      <c r="E60" s="72" t="s">
        <v>3712</v>
      </c>
    </row>
    <row r="61" spans="1:5" ht="29.15" hidden="1" customHeight="1">
      <c r="A61" s="72" t="s">
        <v>3696</v>
      </c>
      <c r="B61" s="73" t="s">
        <v>3697</v>
      </c>
      <c r="C61" s="72" t="s">
        <v>245</v>
      </c>
      <c r="D61" s="72" t="s">
        <v>3706</v>
      </c>
      <c r="E61" s="72" t="s">
        <v>3718</v>
      </c>
    </row>
    <row r="62" spans="1:5" ht="29.15" hidden="1" customHeight="1">
      <c r="A62" s="72" t="s">
        <v>3696</v>
      </c>
      <c r="B62" s="73" t="s">
        <v>3697</v>
      </c>
      <c r="C62" s="72" t="s">
        <v>672</v>
      </c>
      <c r="D62" s="72" t="s">
        <v>3704</v>
      </c>
      <c r="E62" s="72" t="s">
        <v>3719</v>
      </c>
    </row>
    <row r="63" spans="1:5" ht="29.15" hidden="1" customHeight="1">
      <c r="A63" s="72" t="s">
        <v>3696</v>
      </c>
      <c r="B63" s="73" t="s">
        <v>3697</v>
      </c>
      <c r="C63" s="72" t="s">
        <v>672</v>
      </c>
      <c r="D63" s="72" t="s">
        <v>3704</v>
      </c>
      <c r="E63" s="72" t="s">
        <v>261</v>
      </c>
    </row>
    <row r="64" spans="1:5" ht="29.15" hidden="1" customHeight="1">
      <c r="A64" s="72" t="s">
        <v>3696</v>
      </c>
      <c r="B64" s="73" t="s">
        <v>3697</v>
      </c>
      <c r="C64" s="72" t="s">
        <v>244</v>
      </c>
      <c r="D64" s="72" t="s">
        <v>3698</v>
      </c>
      <c r="E64" s="72" t="s">
        <v>3715</v>
      </c>
    </row>
    <row r="65" spans="1:5" ht="29.15" hidden="1" customHeight="1">
      <c r="A65" s="72" t="s">
        <v>3696</v>
      </c>
      <c r="B65" s="73" t="s">
        <v>3697</v>
      </c>
      <c r="C65" s="72" t="s">
        <v>245</v>
      </c>
      <c r="D65" s="72" t="s">
        <v>3706</v>
      </c>
      <c r="E65" s="72" t="s">
        <v>3720</v>
      </c>
    </row>
    <row r="66" spans="1:5" ht="29.15" hidden="1" customHeight="1">
      <c r="A66" s="72" t="s">
        <v>3696</v>
      </c>
      <c r="B66" s="73" t="s">
        <v>3697</v>
      </c>
      <c r="C66" s="72" t="s">
        <v>245</v>
      </c>
      <c r="D66" s="72" t="s">
        <v>3706</v>
      </c>
      <c r="E66" s="72" t="s">
        <v>89</v>
      </c>
    </row>
    <row r="67" spans="1:5" ht="29.15" hidden="1" customHeight="1">
      <c r="A67" s="72" t="s">
        <v>3696</v>
      </c>
      <c r="B67" s="73" t="s">
        <v>3697</v>
      </c>
      <c r="C67" s="72" t="s">
        <v>244</v>
      </c>
      <c r="D67" s="72" t="s">
        <v>3698</v>
      </c>
      <c r="E67" s="72" t="s">
        <v>3721</v>
      </c>
    </row>
    <row r="68" spans="1:5" ht="29.15" hidden="1" customHeight="1">
      <c r="A68" s="72" t="s">
        <v>3696</v>
      </c>
      <c r="B68" s="73" t="s">
        <v>3697</v>
      </c>
      <c r="C68" s="72" t="s">
        <v>672</v>
      </c>
      <c r="D68" s="72" t="s">
        <v>3704</v>
      </c>
      <c r="E68" s="72" t="s">
        <v>89</v>
      </c>
    </row>
    <row r="69" spans="1:5" ht="29.15" hidden="1" customHeight="1">
      <c r="A69" s="72" t="s">
        <v>3696</v>
      </c>
      <c r="B69" s="73" t="s">
        <v>3697</v>
      </c>
      <c r="C69" s="72" t="s">
        <v>672</v>
      </c>
      <c r="D69" s="72" t="s">
        <v>3704</v>
      </c>
      <c r="E69" s="72" t="s">
        <v>3720</v>
      </c>
    </row>
    <row r="70" spans="1:5" ht="29.15" hidden="1" customHeight="1">
      <c r="A70" s="72" t="s">
        <v>3696</v>
      </c>
      <c r="B70" s="73" t="s">
        <v>3697</v>
      </c>
      <c r="C70" s="72" t="s">
        <v>245</v>
      </c>
      <c r="D70" s="72" t="s">
        <v>3706</v>
      </c>
      <c r="E70" s="72" t="s">
        <v>3714</v>
      </c>
    </row>
    <row r="71" spans="1:5" ht="29.15" hidden="1" customHeight="1">
      <c r="A71" s="72" t="s">
        <v>3696</v>
      </c>
      <c r="B71" s="73" t="s">
        <v>3697</v>
      </c>
      <c r="C71" s="72" t="s">
        <v>244</v>
      </c>
      <c r="D71" s="72" t="s">
        <v>3698</v>
      </c>
      <c r="E71" s="72" t="s">
        <v>3709</v>
      </c>
    </row>
    <row r="72" spans="1:5" ht="29.15" hidden="1" customHeight="1">
      <c r="A72" s="72" t="s">
        <v>3696</v>
      </c>
      <c r="B72" s="73" t="s">
        <v>3697</v>
      </c>
      <c r="C72" s="72" t="s">
        <v>244</v>
      </c>
      <c r="D72" s="72" t="s">
        <v>3698</v>
      </c>
      <c r="E72" s="72" t="s">
        <v>3718</v>
      </c>
    </row>
    <row r="73" spans="1:5" ht="29.15" hidden="1" customHeight="1">
      <c r="A73" s="72" t="s">
        <v>3696</v>
      </c>
      <c r="B73" s="73" t="s">
        <v>3697</v>
      </c>
      <c r="C73" s="72" t="s">
        <v>245</v>
      </c>
      <c r="D73" s="72" t="s">
        <v>3706</v>
      </c>
      <c r="E73" s="72" t="s">
        <v>3722</v>
      </c>
    </row>
    <row r="74" spans="1:5" ht="29.15" hidden="1" customHeight="1">
      <c r="A74" s="72" t="s">
        <v>3696</v>
      </c>
      <c r="B74" s="73" t="s">
        <v>3697</v>
      </c>
      <c r="C74" s="72" t="s">
        <v>672</v>
      </c>
      <c r="D74" s="72" t="s">
        <v>3704</v>
      </c>
      <c r="E74" s="72" t="s">
        <v>3722</v>
      </c>
    </row>
    <row r="75" spans="1:5" ht="29.15" hidden="1" customHeight="1">
      <c r="A75" s="72" t="s">
        <v>3696</v>
      </c>
      <c r="B75" s="73" t="s">
        <v>3697</v>
      </c>
      <c r="C75" s="72" t="s">
        <v>245</v>
      </c>
      <c r="D75" s="72" t="s">
        <v>3706</v>
      </c>
      <c r="E75" s="72" t="s">
        <v>3705</v>
      </c>
    </row>
    <row r="76" spans="1:5" ht="29.15" hidden="1" customHeight="1">
      <c r="A76" s="72" t="s">
        <v>3696</v>
      </c>
      <c r="B76" s="73" t="s">
        <v>3697</v>
      </c>
      <c r="C76" s="72" t="s">
        <v>244</v>
      </c>
      <c r="D76" s="72" t="s">
        <v>3698</v>
      </c>
      <c r="E76" s="72" t="s">
        <v>3708</v>
      </c>
    </row>
    <row r="77" spans="1:5" ht="29.15" hidden="1" customHeight="1">
      <c r="A77" s="72" t="s">
        <v>3696</v>
      </c>
      <c r="B77" s="73" t="s">
        <v>3697</v>
      </c>
      <c r="C77" s="72" t="s">
        <v>672</v>
      </c>
      <c r="D77" s="72" t="s">
        <v>3704</v>
      </c>
      <c r="E77" s="72" t="s">
        <v>3718</v>
      </c>
    </row>
    <row r="78" spans="1:5" ht="29.15" hidden="1" customHeight="1">
      <c r="A78" s="72" t="s">
        <v>3696</v>
      </c>
      <c r="B78" s="73" t="s">
        <v>3697</v>
      </c>
      <c r="C78" s="72" t="s">
        <v>244</v>
      </c>
      <c r="D78" s="72" t="s">
        <v>3698</v>
      </c>
      <c r="E78" s="72" t="s">
        <v>3716</v>
      </c>
    </row>
    <row r="79" spans="1:5" ht="29.15" hidden="1" customHeight="1">
      <c r="A79" s="72" t="s">
        <v>3696</v>
      </c>
      <c r="B79" s="73" t="s">
        <v>3697</v>
      </c>
      <c r="C79" s="72" t="s">
        <v>246</v>
      </c>
      <c r="D79" s="72" t="s">
        <v>3701</v>
      </c>
      <c r="E79" s="72" t="s">
        <v>3718</v>
      </c>
    </row>
    <row r="80" spans="1:5" ht="29.15" hidden="1" customHeight="1">
      <c r="A80" s="72" t="s">
        <v>3696</v>
      </c>
      <c r="B80" s="73" t="s">
        <v>3697</v>
      </c>
      <c r="C80" s="72" t="s">
        <v>245</v>
      </c>
      <c r="D80" s="72" t="s">
        <v>3706</v>
      </c>
      <c r="E80" s="72" t="s">
        <v>3719</v>
      </c>
    </row>
    <row r="81" spans="1:5" ht="29.15" hidden="1" customHeight="1">
      <c r="A81" s="72" t="s">
        <v>3696</v>
      </c>
      <c r="B81" s="73" t="s">
        <v>3697</v>
      </c>
      <c r="C81" s="72" t="s">
        <v>245</v>
      </c>
      <c r="D81" s="72" t="s">
        <v>3706</v>
      </c>
      <c r="E81" s="72" t="s">
        <v>392</v>
      </c>
    </row>
    <row r="82" spans="1:5" ht="29.15" hidden="1" customHeight="1">
      <c r="A82" s="72" t="s">
        <v>3696</v>
      </c>
      <c r="B82" s="73" t="s">
        <v>3697</v>
      </c>
      <c r="C82" s="72" t="s">
        <v>246</v>
      </c>
      <c r="D82" s="72" t="s">
        <v>3701</v>
      </c>
      <c r="E82" s="72" t="s">
        <v>3713</v>
      </c>
    </row>
    <row r="83" spans="1:5" ht="29.15" hidden="1" customHeight="1">
      <c r="A83" s="72" t="s">
        <v>3696</v>
      </c>
      <c r="B83" s="73" t="s">
        <v>3697</v>
      </c>
      <c r="C83" s="72" t="s">
        <v>246</v>
      </c>
      <c r="D83" s="72" t="s">
        <v>3701</v>
      </c>
      <c r="E83" s="72" t="s">
        <v>3721</v>
      </c>
    </row>
    <row r="84" spans="1:5" ht="29.15" hidden="1" customHeight="1">
      <c r="A84" s="72" t="s">
        <v>3696</v>
      </c>
      <c r="B84" s="73" t="s">
        <v>3697</v>
      </c>
      <c r="C84" s="72" t="s">
        <v>244</v>
      </c>
      <c r="D84" s="72" t="s">
        <v>3698</v>
      </c>
      <c r="E84" s="72" t="s">
        <v>3703</v>
      </c>
    </row>
    <row r="85" spans="1:5" ht="29.15" hidden="1" customHeight="1">
      <c r="A85" s="72" t="s">
        <v>3696</v>
      </c>
      <c r="B85" s="73" t="s">
        <v>3697</v>
      </c>
      <c r="C85" s="72" t="s">
        <v>672</v>
      </c>
      <c r="D85" s="72" t="s">
        <v>3704</v>
      </c>
      <c r="E85" s="72" t="s">
        <v>3717</v>
      </c>
    </row>
    <row r="86" spans="1:5" ht="29.15" hidden="1" customHeight="1">
      <c r="A86" s="72" t="s">
        <v>3696</v>
      </c>
      <c r="B86" s="73" t="s">
        <v>3697</v>
      </c>
      <c r="C86" s="72" t="s">
        <v>244</v>
      </c>
      <c r="D86" s="72" t="s">
        <v>3698</v>
      </c>
      <c r="E86" s="72" t="s">
        <v>3723</v>
      </c>
    </row>
    <row r="87" spans="1:5" ht="29.15" hidden="1" customHeight="1">
      <c r="A87" s="72" t="s">
        <v>3696</v>
      </c>
      <c r="B87" s="73" t="s">
        <v>3697</v>
      </c>
      <c r="C87" s="72" t="s">
        <v>245</v>
      </c>
      <c r="D87" s="72" t="s">
        <v>3706</v>
      </c>
      <c r="E87" s="72" t="s">
        <v>261</v>
      </c>
    </row>
    <row r="88" spans="1:5" ht="29.15" hidden="1" customHeight="1">
      <c r="A88" s="72" t="s">
        <v>3696</v>
      </c>
      <c r="B88" s="73" t="s">
        <v>3697</v>
      </c>
      <c r="C88" s="72" t="s">
        <v>672</v>
      </c>
      <c r="D88" s="72" t="s">
        <v>3704</v>
      </c>
      <c r="E88" s="72" t="s">
        <v>392</v>
      </c>
    </row>
    <row r="89" spans="1:5" ht="29.15" hidden="1" customHeight="1">
      <c r="A89" s="72" t="s">
        <v>3696</v>
      </c>
      <c r="B89" s="73" t="s">
        <v>3697</v>
      </c>
      <c r="C89" s="72" t="s">
        <v>246</v>
      </c>
      <c r="D89" s="72" t="s">
        <v>3701</v>
      </c>
      <c r="E89" s="72" t="s">
        <v>3723</v>
      </c>
    </row>
    <row r="90" spans="1:5" ht="29.15" hidden="1" customHeight="1">
      <c r="A90" s="72" t="s">
        <v>3696</v>
      </c>
      <c r="B90" s="73" t="s">
        <v>3697</v>
      </c>
      <c r="C90" s="72" t="s">
        <v>672</v>
      </c>
      <c r="D90" s="72" t="s">
        <v>3704</v>
      </c>
      <c r="E90" s="72" t="s">
        <v>3711</v>
      </c>
    </row>
    <row r="91" spans="1:5" ht="29.15" hidden="1" customHeight="1">
      <c r="A91" s="72" t="s">
        <v>3724</v>
      </c>
      <c r="B91" s="73" t="s">
        <v>3725</v>
      </c>
      <c r="C91" s="72" t="s">
        <v>276</v>
      </c>
      <c r="D91" s="72" t="s">
        <v>3726</v>
      </c>
      <c r="E91" s="72" t="s">
        <v>3700</v>
      </c>
    </row>
    <row r="92" spans="1:5" ht="29.15" hidden="1" customHeight="1">
      <c r="A92" s="72" t="s">
        <v>3724</v>
      </c>
      <c r="B92" s="73" t="s">
        <v>3725</v>
      </c>
      <c r="C92" s="72" t="s">
        <v>669</v>
      </c>
      <c r="D92" s="72" t="s">
        <v>3727</v>
      </c>
      <c r="E92" s="72" t="s">
        <v>3699</v>
      </c>
    </row>
    <row r="93" spans="1:5" ht="29.15" hidden="1" customHeight="1">
      <c r="A93" s="72" t="s">
        <v>3724</v>
      </c>
      <c r="B93" s="73" t="s">
        <v>3725</v>
      </c>
      <c r="C93" s="72" t="s">
        <v>768</v>
      </c>
      <c r="D93" s="72" t="s">
        <v>3728</v>
      </c>
      <c r="E93" s="72" t="s">
        <v>3699</v>
      </c>
    </row>
    <row r="94" spans="1:5" ht="29.15" hidden="1" customHeight="1">
      <c r="A94" s="72" t="s">
        <v>3724</v>
      </c>
      <c r="B94" s="73" t="s">
        <v>3725</v>
      </c>
      <c r="C94" s="72" t="s">
        <v>761</v>
      </c>
      <c r="D94" s="72" t="s">
        <v>3729</v>
      </c>
      <c r="E94" s="72" t="s">
        <v>89</v>
      </c>
    </row>
    <row r="95" spans="1:5" ht="29.15" hidden="1" customHeight="1">
      <c r="A95" s="72" t="s">
        <v>3724</v>
      </c>
      <c r="B95" s="73" t="s">
        <v>3725</v>
      </c>
      <c r="C95" s="72" t="s">
        <v>669</v>
      </c>
      <c r="D95" s="72" t="s">
        <v>3727</v>
      </c>
      <c r="E95" s="72" t="s">
        <v>3716</v>
      </c>
    </row>
    <row r="96" spans="1:5" ht="29.15" hidden="1" customHeight="1">
      <c r="A96" s="72" t="s">
        <v>3724</v>
      </c>
      <c r="B96" s="73" t="s">
        <v>3725</v>
      </c>
      <c r="C96" s="72" t="s">
        <v>597</v>
      </c>
      <c r="D96" s="72" t="s">
        <v>3730</v>
      </c>
      <c r="E96" s="72" t="s">
        <v>3708</v>
      </c>
    </row>
    <row r="97" spans="1:5" ht="29.15" hidden="1" customHeight="1">
      <c r="A97" s="72" t="s">
        <v>3724</v>
      </c>
      <c r="B97" s="73" t="s">
        <v>3725</v>
      </c>
      <c r="C97" s="72" t="s">
        <v>767</v>
      </c>
      <c r="D97" s="72" t="s">
        <v>3731</v>
      </c>
      <c r="E97" s="72" t="s">
        <v>3714</v>
      </c>
    </row>
    <row r="98" spans="1:5" ht="29.15" hidden="1" customHeight="1">
      <c r="A98" s="72" t="s">
        <v>3724</v>
      </c>
      <c r="B98" s="73" t="s">
        <v>3725</v>
      </c>
      <c r="C98" s="72" t="s">
        <v>278</v>
      </c>
      <c r="D98" s="72" t="s">
        <v>3732</v>
      </c>
      <c r="E98" s="72" t="s">
        <v>3713</v>
      </c>
    </row>
    <row r="99" spans="1:5" ht="29.15" hidden="1" customHeight="1">
      <c r="A99" s="72" t="s">
        <v>3724</v>
      </c>
      <c r="B99" s="73" t="s">
        <v>3725</v>
      </c>
      <c r="C99" s="72" t="s">
        <v>596</v>
      </c>
      <c r="D99" s="72" t="s">
        <v>3733</v>
      </c>
      <c r="E99" s="72" t="s">
        <v>3705</v>
      </c>
    </row>
    <row r="100" spans="1:5" ht="29.15" hidden="1" customHeight="1">
      <c r="A100" s="72" t="s">
        <v>3724</v>
      </c>
      <c r="B100" s="73" t="s">
        <v>3725</v>
      </c>
      <c r="C100" s="72" t="s">
        <v>668</v>
      </c>
      <c r="D100" s="72" t="s">
        <v>3734</v>
      </c>
      <c r="E100" s="72" t="s">
        <v>261</v>
      </c>
    </row>
    <row r="101" spans="1:5" ht="29.15" hidden="1" customHeight="1">
      <c r="A101" s="72" t="s">
        <v>3724</v>
      </c>
      <c r="B101" s="73" t="s">
        <v>3725</v>
      </c>
      <c r="C101" s="72" t="s">
        <v>671</v>
      </c>
      <c r="D101" s="72" t="s">
        <v>3735</v>
      </c>
      <c r="E101" s="72" t="s">
        <v>3702</v>
      </c>
    </row>
    <row r="102" spans="1:5" ht="29.15" hidden="1" customHeight="1">
      <c r="A102" s="72" t="s">
        <v>3724</v>
      </c>
      <c r="B102" s="73" t="s">
        <v>3725</v>
      </c>
      <c r="C102" s="72" t="s">
        <v>766</v>
      </c>
      <c r="D102" s="72" t="s">
        <v>3736</v>
      </c>
      <c r="E102" s="72" t="s">
        <v>3703</v>
      </c>
    </row>
    <row r="103" spans="1:5" ht="29.15" hidden="1" customHeight="1">
      <c r="A103" s="72" t="s">
        <v>3724</v>
      </c>
      <c r="B103" s="73" t="s">
        <v>3725</v>
      </c>
      <c r="C103" s="72" t="s">
        <v>761</v>
      </c>
      <c r="D103" s="72" t="s">
        <v>3729</v>
      </c>
      <c r="E103" s="72" t="s">
        <v>392</v>
      </c>
    </row>
    <row r="104" spans="1:5" ht="29.15" hidden="1" customHeight="1">
      <c r="A104" s="72" t="s">
        <v>3724</v>
      </c>
      <c r="B104" s="73" t="s">
        <v>3725</v>
      </c>
      <c r="C104" s="72" t="s">
        <v>671</v>
      </c>
      <c r="D104" s="72" t="s">
        <v>3735</v>
      </c>
      <c r="E104" s="72" t="s">
        <v>3713</v>
      </c>
    </row>
    <row r="105" spans="1:5" ht="29.15" hidden="1" customHeight="1">
      <c r="A105" s="72" t="s">
        <v>3724</v>
      </c>
      <c r="B105" s="73" t="s">
        <v>3725</v>
      </c>
      <c r="C105" s="72" t="s">
        <v>763</v>
      </c>
      <c r="D105" s="72" t="s">
        <v>3737</v>
      </c>
      <c r="E105" s="72" t="s">
        <v>261</v>
      </c>
    </row>
    <row r="106" spans="1:5" ht="29.15" hidden="1" customHeight="1">
      <c r="A106" s="72" t="s">
        <v>3724</v>
      </c>
      <c r="B106" s="73" t="s">
        <v>3725</v>
      </c>
      <c r="C106" s="72" t="s">
        <v>765</v>
      </c>
      <c r="D106" s="72" t="s">
        <v>3738</v>
      </c>
      <c r="E106" s="72" t="s">
        <v>392</v>
      </c>
    </row>
    <row r="107" spans="1:5" ht="29.15" hidden="1" customHeight="1">
      <c r="A107" s="72" t="s">
        <v>3724</v>
      </c>
      <c r="B107" s="73" t="s">
        <v>3725</v>
      </c>
      <c r="C107" s="72" t="s">
        <v>668</v>
      </c>
      <c r="D107" s="72" t="s">
        <v>3734</v>
      </c>
      <c r="E107" s="72" t="s">
        <v>89</v>
      </c>
    </row>
    <row r="108" spans="1:5" ht="29.15" hidden="1" customHeight="1">
      <c r="A108" s="72" t="s">
        <v>3724</v>
      </c>
      <c r="B108" s="73" t="s">
        <v>3725</v>
      </c>
      <c r="C108" s="72" t="s">
        <v>766</v>
      </c>
      <c r="D108" s="72" t="s">
        <v>3736</v>
      </c>
      <c r="E108" s="72" t="s">
        <v>3721</v>
      </c>
    </row>
    <row r="109" spans="1:5" ht="29.15" hidden="1" customHeight="1">
      <c r="A109" s="72" t="s">
        <v>3724</v>
      </c>
      <c r="B109" s="73" t="s">
        <v>3725</v>
      </c>
      <c r="C109" s="72" t="s">
        <v>761</v>
      </c>
      <c r="D109" s="72" t="s">
        <v>3729</v>
      </c>
      <c r="E109" s="72" t="s">
        <v>3710</v>
      </c>
    </row>
    <row r="110" spans="1:5" ht="29.15" hidden="1" customHeight="1">
      <c r="A110" s="72" t="s">
        <v>3724</v>
      </c>
      <c r="B110" s="73" t="s">
        <v>3725</v>
      </c>
      <c r="C110" s="72" t="s">
        <v>669</v>
      </c>
      <c r="D110" s="72" t="s">
        <v>3727</v>
      </c>
      <c r="E110" s="72" t="s">
        <v>3703</v>
      </c>
    </row>
    <row r="111" spans="1:5" ht="29.15" hidden="1" customHeight="1">
      <c r="A111" s="72" t="s">
        <v>3724</v>
      </c>
      <c r="B111" s="73" t="s">
        <v>3725</v>
      </c>
      <c r="C111" s="72" t="s">
        <v>761</v>
      </c>
      <c r="D111" s="72" t="s">
        <v>3729</v>
      </c>
      <c r="E111" s="72" t="s">
        <v>3711</v>
      </c>
    </row>
    <row r="112" spans="1:5" ht="29.15" hidden="1" customHeight="1">
      <c r="A112" s="72" t="s">
        <v>3724</v>
      </c>
      <c r="B112" s="73" t="s">
        <v>3725</v>
      </c>
      <c r="C112" s="72" t="s">
        <v>278</v>
      </c>
      <c r="D112" s="72" t="s">
        <v>3732</v>
      </c>
      <c r="E112" s="72" t="s">
        <v>3716</v>
      </c>
    </row>
    <row r="113" spans="1:5" ht="29.15" hidden="1" customHeight="1">
      <c r="A113" s="72" t="s">
        <v>3724</v>
      </c>
      <c r="B113" s="73" t="s">
        <v>3725</v>
      </c>
      <c r="C113" s="72" t="s">
        <v>770</v>
      </c>
      <c r="D113" s="72" t="s">
        <v>3739</v>
      </c>
      <c r="E113" s="72" t="s">
        <v>3708</v>
      </c>
    </row>
    <row r="114" spans="1:5" ht="29.15" hidden="1" customHeight="1">
      <c r="A114" s="72" t="s">
        <v>3724</v>
      </c>
      <c r="B114" s="73" t="s">
        <v>3725</v>
      </c>
      <c r="C114" s="72" t="s">
        <v>670</v>
      </c>
      <c r="D114" s="72" t="s">
        <v>3740</v>
      </c>
      <c r="E114" s="72" t="s">
        <v>3707</v>
      </c>
    </row>
    <row r="115" spans="1:5" ht="29.15" hidden="1" customHeight="1">
      <c r="A115" s="72" t="s">
        <v>3724</v>
      </c>
      <c r="B115" s="73" t="s">
        <v>3725</v>
      </c>
      <c r="C115" s="72" t="s">
        <v>277</v>
      </c>
      <c r="D115" s="72" t="s">
        <v>3741</v>
      </c>
      <c r="E115" s="72" t="s">
        <v>3718</v>
      </c>
    </row>
    <row r="116" spans="1:5" ht="29.15" hidden="1" customHeight="1">
      <c r="A116" s="72" t="s">
        <v>3724</v>
      </c>
      <c r="B116" s="73" t="s">
        <v>3725</v>
      </c>
      <c r="C116" s="72" t="s">
        <v>597</v>
      </c>
      <c r="D116" s="72" t="s">
        <v>3730</v>
      </c>
      <c r="E116" s="72" t="s">
        <v>3703</v>
      </c>
    </row>
    <row r="117" spans="1:5" ht="29.15" hidden="1" customHeight="1">
      <c r="A117" s="72" t="s">
        <v>3724</v>
      </c>
      <c r="B117" s="73" t="s">
        <v>3725</v>
      </c>
      <c r="C117" s="72" t="s">
        <v>762</v>
      </c>
      <c r="D117" s="72" t="s">
        <v>3742</v>
      </c>
      <c r="E117" s="72" t="s">
        <v>3715</v>
      </c>
    </row>
    <row r="118" spans="1:5" ht="29.15" hidden="1" customHeight="1">
      <c r="A118" s="72" t="s">
        <v>3724</v>
      </c>
      <c r="B118" s="73" t="s">
        <v>3725</v>
      </c>
      <c r="C118" s="72" t="s">
        <v>670</v>
      </c>
      <c r="D118" s="72" t="s">
        <v>3740</v>
      </c>
      <c r="E118" s="72" t="s">
        <v>392</v>
      </c>
    </row>
    <row r="119" spans="1:5" ht="29.15" hidden="1" customHeight="1">
      <c r="A119" s="72" t="s">
        <v>3724</v>
      </c>
      <c r="B119" s="73" t="s">
        <v>3725</v>
      </c>
      <c r="C119" s="72" t="s">
        <v>596</v>
      </c>
      <c r="D119" s="72" t="s">
        <v>3733</v>
      </c>
      <c r="E119" s="72" t="s">
        <v>3711</v>
      </c>
    </row>
    <row r="120" spans="1:5" ht="29.15" hidden="1" customHeight="1">
      <c r="A120" s="72" t="s">
        <v>3724</v>
      </c>
      <c r="B120" s="73" t="s">
        <v>3725</v>
      </c>
      <c r="C120" s="72" t="s">
        <v>769</v>
      </c>
      <c r="D120" s="72" t="s">
        <v>3743</v>
      </c>
      <c r="E120" s="72" t="s">
        <v>392</v>
      </c>
    </row>
    <row r="121" spans="1:5" ht="29.15" hidden="1" customHeight="1">
      <c r="A121" s="72" t="s">
        <v>3724</v>
      </c>
      <c r="B121" s="73" t="s">
        <v>3725</v>
      </c>
      <c r="C121" s="72" t="s">
        <v>761</v>
      </c>
      <c r="D121" s="72" t="s">
        <v>3729</v>
      </c>
      <c r="E121" s="72" t="s">
        <v>3718</v>
      </c>
    </row>
    <row r="122" spans="1:5" ht="29.15" hidden="1" customHeight="1">
      <c r="A122" s="72" t="s">
        <v>3724</v>
      </c>
      <c r="B122" s="73" t="s">
        <v>3725</v>
      </c>
      <c r="C122" s="72" t="s">
        <v>765</v>
      </c>
      <c r="D122" s="72" t="s">
        <v>3738</v>
      </c>
      <c r="E122" s="72" t="s">
        <v>3705</v>
      </c>
    </row>
    <row r="123" spans="1:5" ht="29.15" hidden="1" customHeight="1">
      <c r="A123" s="72" t="s">
        <v>3724</v>
      </c>
      <c r="B123" s="73" t="s">
        <v>3725</v>
      </c>
      <c r="C123" s="72" t="s">
        <v>764</v>
      </c>
      <c r="D123" s="72" t="s">
        <v>3744</v>
      </c>
      <c r="E123" s="72" t="s">
        <v>3715</v>
      </c>
    </row>
    <row r="124" spans="1:5" ht="29.15" hidden="1" customHeight="1">
      <c r="A124" s="72" t="s">
        <v>3724</v>
      </c>
      <c r="B124" s="73" t="s">
        <v>3725</v>
      </c>
      <c r="C124" s="72" t="s">
        <v>761</v>
      </c>
      <c r="D124" s="72" t="s">
        <v>3729</v>
      </c>
      <c r="E124" s="72" t="s">
        <v>3705</v>
      </c>
    </row>
    <row r="125" spans="1:5" ht="29.15" hidden="1" customHeight="1">
      <c r="A125" s="72" t="s">
        <v>3724</v>
      </c>
      <c r="B125" s="73" t="s">
        <v>3725</v>
      </c>
      <c r="C125" s="72" t="s">
        <v>763</v>
      </c>
      <c r="D125" s="72" t="s">
        <v>3737</v>
      </c>
      <c r="E125" s="72" t="s">
        <v>392</v>
      </c>
    </row>
    <row r="126" spans="1:5" ht="29.15" hidden="1" customHeight="1">
      <c r="A126" s="72" t="s">
        <v>3724</v>
      </c>
      <c r="B126" s="73" t="s">
        <v>3725</v>
      </c>
      <c r="C126" s="72" t="s">
        <v>598</v>
      </c>
      <c r="D126" s="72" t="s">
        <v>3745</v>
      </c>
      <c r="E126" s="72" t="s">
        <v>3722</v>
      </c>
    </row>
    <row r="127" spans="1:5" ht="29.15" hidden="1" customHeight="1">
      <c r="A127" s="72" t="s">
        <v>3724</v>
      </c>
      <c r="B127" s="73" t="s">
        <v>3725</v>
      </c>
      <c r="C127" s="72" t="s">
        <v>770</v>
      </c>
      <c r="D127" s="72" t="s">
        <v>3739</v>
      </c>
      <c r="E127" s="72" t="s">
        <v>3699</v>
      </c>
    </row>
    <row r="128" spans="1:5" ht="29.15" hidden="1" customHeight="1">
      <c r="A128" s="72" t="s">
        <v>3724</v>
      </c>
      <c r="B128" s="73" t="s">
        <v>3725</v>
      </c>
      <c r="C128" s="72" t="s">
        <v>669</v>
      </c>
      <c r="D128" s="72" t="s">
        <v>3727</v>
      </c>
      <c r="E128" s="72" t="s">
        <v>3718</v>
      </c>
    </row>
    <row r="129" spans="1:5" ht="29.15" hidden="1" customHeight="1">
      <c r="A129" s="72" t="s">
        <v>3724</v>
      </c>
      <c r="B129" s="73" t="s">
        <v>3725</v>
      </c>
      <c r="C129" s="72" t="s">
        <v>278</v>
      </c>
      <c r="D129" s="72" t="s">
        <v>3732</v>
      </c>
      <c r="E129" s="72" t="s">
        <v>3712</v>
      </c>
    </row>
    <row r="130" spans="1:5" ht="29.15" hidden="1" customHeight="1">
      <c r="A130" s="72" t="s">
        <v>3724</v>
      </c>
      <c r="B130" s="73" t="s">
        <v>3725</v>
      </c>
      <c r="C130" s="72" t="s">
        <v>596</v>
      </c>
      <c r="D130" s="72" t="s">
        <v>3733</v>
      </c>
      <c r="E130" s="72" t="s">
        <v>3710</v>
      </c>
    </row>
    <row r="131" spans="1:5" ht="29.15" hidden="1" customHeight="1">
      <c r="A131" s="72" t="s">
        <v>3724</v>
      </c>
      <c r="B131" s="73" t="s">
        <v>3725</v>
      </c>
      <c r="C131" s="72" t="s">
        <v>276</v>
      </c>
      <c r="D131" s="72" t="s">
        <v>3726</v>
      </c>
      <c r="E131" s="72" t="s">
        <v>3703</v>
      </c>
    </row>
    <row r="132" spans="1:5" ht="29.15" hidden="1" customHeight="1">
      <c r="A132" s="72" t="s">
        <v>3724</v>
      </c>
      <c r="B132" s="73" t="s">
        <v>3725</v>
      </c>
      <c r="C132" s="72" t="s">
        <v>770</v>
      </c>
      <c r="D132" s="72" t="s">
        <v>3739</v>
      </c>
      <c r="E132" s="72" t="s">
        <v>3713</v>
      </c>
    </row>
    <row r="133" spans="1:5" ht="29.15" hidden="1" customHeight="1">
      <c r="A133" s="72" t="s">
        <v>3724</v>
      </c>
      <c r="B133" s="73" t="s">
        <v>3725</v>
      </c>
      <c r="C133" s="72" t="s">
        <v>277</v>
      </c>
      <c r="D133" s="72" t="s">
        <v>3741</v>
      </c>
      <c r="E133" s="72" t="s">
        <v>261</v>
      </c>
    </row>
    <row r="134" spans="1:5" ht="29.15" hidden="1" customHeight="1">
      <c r="A134" s="72" t="s">
        <v>3724</v>
      </c>
      <c r="B134" s="73" t="s">
        <v>3725</v>
      </c>
      <c r="C134" s="72" t="s">
        <v>276</v>
      </c>
      <c r="D134" s="72" t="s">
        <v>3726</v>
      </c>
      <c r="E134" s="72" t="s">
        <v>3723</v>
      </c>
    </row>
    <row r="135" spans="1:5" ht="29.15" hidden="1" customHeight="1">
      <c r="A135" s="72" t="s">
        <v>3724</v>
      </c>
      <c r="B135" s="73" t="s">
        <v>3725</v>
      </c>
      <c r="C135" s="72" t="s">
        <v>277</v>
      </c>
      <c r="D135" s="72" t="s">
        <v>3741</v>
      </c>
      <c r="E135" s="72" t="s">
        <v>392</v>
      </c>
    </row>
    <row r="136" spans="1:5" ht="29.15" hidden="1" customHeight="1">
      <c r="A136" s="72" t="s">
        <v>3724</v>
      </c>
      <c r="B136" s="73" t="s">
        <v>3725</v>
      </c>
      <c r="C136" s="72" t="s">
        <v>764</v>
      </c>
      <c r="D136" s="72" t="s">
        <v>3744</v>
      </c>
      <c r="E136" s="72" t="s">
        <v>3702</v>
      </c>
    </row>
    <row r="137" spans="1:5" ht="29.15" hidden="1" customHeight="1">
      <c r="A137" s="72" t="s">
        <v>3724</v>
      </c>
      <c r="B137" s="73" t="s">
        <v>3725</v>
      </c>
      <c r="C137" s="72" t="s">
        <v>764</v>
      </c>
      <c r="D137" s="72" t="s">
        <v>3744</v>
      </c>
      <c r="E137" s="72" t="s">
        <v>3708</v>
      </c>
    </row>
    <row r="138" spans="1:5" ht="29.15" hidden="1" customHeight="1">
      <c r="A138" s="72" t="s">
        <v>3724</v>
      </c>
      <c r="B138" s="73" t="s">
        <v>3725</v>
      </c>
      <c r="C138" s="72" t="s">
        <v>596</v>
      </c>
      <c r="D138" s="72" t="s">
        <v>3733</v>
      </c>
      <c r="E138" s="72" t="s">
        <v>392</v>
      </c>
    </row>
    <row r="139" spans="1:5" ht="29.15" hidden="1" customHeight="1">
      <c r="A139" s="72" t="s">
        <v>3724</v>
      </c>
      <c r="B139" s="73" t="s">
        <v>3725</v>
      </c>
      <c r="C139" s="72" t="s">
        <v>671</v>
      </c>
      <c r="D139" s="72" t="s">
        <v>3735</v>
      </c>
      <c r="E139" s="72" t="s">
        <v>3708</v>
      </c>
    </row>
    <row r="140" spans="1:5" ht="29.15" hidden="1" customHeight="1">
      <c r="A140" s="72" t="s">
        <v>3724</v>
      </c>
      <c r="B140" s="73" t="s">
        <v>3725</v>
      </c>
      <c r="C140" s="72" t="s">
        <v>762</v>
      </c>
      <c r="D140" s="72" t="s">
        <v>3742</v>
      </c>
      <c r="E140" s="72" t="s">
        <v>3703</v>
      </c>
    </row>
    <row r="141" spans="1:5" ht="29.15" hidden="1" customHeight="1">
      <c r="A141" s="72" t="s">
        <v>3724</v>
      </c>
      <c r="B141" s="73" t="s">
        <v>3725</v>
      </c>
      <c r="C141" s="72" t="s">
        <v>278</v>
      </c>
      <c r="D141" s="72" t="s">
        <v>3732</v>
      </c>
      <c r="E141" s="72" t="s">
        <v>3703</v>
      </c>
    </row>
    <row r="142" spans="1:5" ht="29.15" hidden="1" customHeight="1">
      <c r="A142" s="72" t="s">
        <v>3724</v>
      </c>
      <c r="B142" s="73" t="s">
        <v>3725</v>
      </c>
      <c r="C142" s="72" t="s">
        <v>670</v>
      </c>
      <c r="D142" s="72" t="s">
        <v>3740</v>
      </c>
      <c r="E142" s="72" t="s">
        <v>3714</v>
      </c>
    </row>
    <row r="143" spans="1:5" ht="29.15" hidden="1" customHeight="1">
      <c r="A143" s="72" t="s">
        <v>3724</v>
      </c>
      <c r="B143" s="73" t="s">
        <v>3725</v>
      </c>
      <c r="C143" s="72" t="s">
        <v>598</v>
      </c>
      <c r="D143" s="72" t="s">
        <v>3745</v>
      </c>
      <c r="E143" s="72" t="s">
        <v>3710</v>
      </c>
    </row>
    <row r="144" spans="1:5" ht="29.15" hidden="1" customHeight="1">
      <c r="A144" s="72" t="s">
        <v>3724</v>
      </c>
      <c r="B144" s="73" t="s">
        <v>3725</v>
      </c>
      <c r="C144" s="72" t="s">
        <v>597</v>
      </c>
      <c r="D144" s="72" t="s">
        <v>3730</v>
      </c>
      <c r="E144" s="72" t="s">
        <v>3709</v>
      </c>
    </row>
    <row r="145" spans="1:5" ht="29.15" hidden="1" customHeight="1">
      <c r="A145" s="72" t="s">
        <v>3724</v>
      </c>
      <c r="B145" s="73" t="s">
        <v>3725</v>
      </c>
      <c r="C145" s="72" t="s">
        <v>669</v>
      </c>
      <c r="D145" s="72" t="s">
        <v>3727</v>
      </c>
      <c r="E145" s="72" t="s">
        <v>3700</v>
      </c>
    </row>
    <row r="146" spans="1:5" ht="29.15" hidden="1" customHeight="1">
      <c r="A146" s="72" t="s">
        <v>3724</v>
      </c>
      <c r="B146" s="73" t="s">
        <v>3725</v>
      </c>
      <c r="C146" s="72" t="s">
        <v>767</v>
      </c>
      <c r="D146" s="72" t="s">
        <v>3731</v>
      </c>
      <c r="E146" s="72" t="s">
        <v>3718</v>
      </c>
    </row>
    <row r="147" spans="1:5" ht="29.15" hidden="1" customHeight="1">
      <c r="A147" s="72" t="s">
        <v>3724</v>
      </c>
      <c r="B147" s="73" t="s">
        <v>3725</v>
      </c>
      <c r="C147" s="72" t="s">
        <v>597</v>
      </c>
      <c r="D147" s="72" t="s">
        <v>3730</v>
      </c>
      <c r="E147" s="72" t="s">
        <v>3723</v>
      </c>
    </row>
    <row r="148" spans="1:5" ht="29.15" hidden="1" customHeight="1">
      <c r="A148" s="72" t="s">
        <v>3724</v>
      </c>
      <c r="B148" s="73" t="s">
        <v>3725</v>
      </c>
      <c r="C148" s="72" t="s">
        <v>762</v>
      </c>
      <c r="D148" s="72" t="s">
        <v>3742</v>
      </c>
      <c r="E148" s="72" t="s">
        <v>3721</v>
      </c>
    </row>
    <row r="149" spans="1:5" ht="29.15" hidden="1" customHeight="1">
      <c r="A149" s="72" t="s">
        <v>3724</v>
      </c>
      <c r="B149" s="73" t="s">
        <v>3725</v>
      </c>
      <c r="C149" s="72" t="s">
        <v>766</v>
      </c>
      <c r="D149" s="72" t="s">
        <v>3736</v>
      </c>
      <c r="E149" s="72" t="s">
        <v>3716</v>
      </c>
    </row>
    <row r="150" spans="1:5" ht="29.15" hidden="1" customHeight="1">
      <c r="A150" s="72" t="s">
        <v>3724</v>
      </c>
      <c r="B150" s="73" t="s">
        <v>3725</v>
      </c>
      <c r="C150" s="72" t="s">
        <v>770</v>
      </c>
      <c r="D150" s="72" t="s">
        <v>3739</v>
      </c>
      <c r="E150" s="72" t="s">
        <v>3700</v>
      </c>
    </row>
    <row r="151" spans="1:5" ht="29.15" hidden="1" customHeight="1">
      <c r="A151" s="72" t="s">
        <v>3724</v>
      </c>
      <c r="B151" s="73" t="s">
        <v>3725</v>
      </c>
      <c r="C151" s="72" t="s">
        <v>670</v>
      </c>
      <c r="D151" s="72" t="s">
        <v>3740</v>
      </c>
      <c r="E151" s="72" t="s">
        <v>3722</v>
      </c>
    </row>
    <row r="152" spans="1:5" ht="29.15" hidden="1" customHeight="1">
      <c r="A152" s="72" t="s">
        <v>3724</v>
      </c>
      <c r="B152" s="73" t="s">
        <v>3725</v>
      </c>
      <c r="C152" s="72" t="s">
        <v>597</v>
      </c>
      <c r="D152" s="72" t="s">
        <v>3730</v>
      </c>
      <c r="E152" s="72" t="s">
        <v>3702</v>
      </c>
    </row>
    <row r="153" spans="1:5" ht="29.15" hidden="1" customHeight="1">
      <c r="A153" s="72" t="s">
        <v>3724</v>
      </c>
      <c r="B153" s="73" t="s">
        <v>3725</v>
      </c>
      <c r="C153" s="72" t="s">
        <v>276</v>
      </c>
      <c r="D153" s="72" t="s">
        <v>3726</v>
      </c>
      <c r="E153" s="72" t="s">
        <v>3713</v>
      </c>
    </row>
    <row r="154" spans="1:5" ht="29.15" hidden="1" customHeight="1">
      <c r="A154" s="72" t="s">
        <v>3724</v>
      </c>
      <c r="B154" s="73" t="s">
        <v>3725</v>
      </c>
      <c r="C154" s="72" t="s">
        <v>598</v>
      </c>
      <c r="D154" s="72" t="s">
        <v>3745</v>
      </c>
      <c r="E154" s="72" t="s">
        <v>3705</v>
      </c>
    </row>
    <row r="155" spans="1:5" ht="29.15" hidden="1" customHeight="1">
      <c r="A155" s="72" t="s">
        <v>3724</v>
      </c>
      <c r="B155" s="73" t="s">
        <v>3725</v>
      </c>
      <c r="C155" s="72" t="s">
        <v>596</v>
      </c>
      <c r="D155" s="72" t="s">
        <v>3733</v>
      </c>
      <c r="E155" s="72" t="s">
        <v>3718</v>
      </c>
    </row>
    <row r="156" spans="1:5" ht="29.15" hidden="1" customHeight="1">
      <c r="A156" s="72" t="s">
        <v>3724</v>
      </c>
      <c r="B156" s="73" t="s">
        <v>3725</v>
      </c>
      <c r="C156" s="72" t="s">
        <v>597</v>
      </c>
      <c r="D156" s="72" t="s">
        <v>3730</v>
      </c>
      <c r="E156" s="72" t="s">
        <v>3718</v>
      </c>
    </row>
    <row r="157" spans="1:5" ht="29.15" hidden="1" customHeight="1">
      <c r="A157" s="72" t="s">
        <v>3724</v>
      </c>
      <c r="B157" s="73" t="s">
        <v>3725</v>
      </c>
      <c r="C157" s="72" t="s">
        <v>770</v>
      </c>
      <c r="D157" s="72" t="s">
        <v>3739</v>
      </c>
      <c r="E157" s="72" t="s">
        <v>3712</v>
      </c>
    </row>
    <row r="158" spans="1:5" ht="29.15" hidden="1" customHeight="1">
      <c r="A158" s="72" t="s">
        <v>3724</v>
      </c>
      <c r="B158" s="73" t="s">
        <v>3725</v>
      </c>
      <c r="C158" s="72" t="s">
        <v>668</v>
      </c>
      <c r="D158" s="72" t="s">
        <v>3734</v>
      </c>
      <c r="E158" s="72" t="s">
        <v>3705</v>
      </c>
    </row>
    <row r="159" spans="1:5" ht="29.15" hidden="1" customHeight="1">
      <c r="A159" s="72" t="s">
        <v>3724</v>
      </c>
      <c r="B159" s="73" t="s">
        <v>3725</v>
      </c>
      <c r="C159" s="72" t="s">
        <v>769</v>
      </c>
      <c r="D159" s="72" t="s">
        <v>3743</v>
      </c>
      <c r="E159" s="72" t="s">
        <v>261</v>
      </c>
    </row>
    <row r="160" spans="1:5" ht="29.15" hidden="1" customHeight="1">
      <c r="A160" s="72" t="s">
        <v>3724</v>
      </c>
      <c r="B160" s="73" t="s">
        <v>3725</v>
      </c>
      <c r="C160" s="72" t="s">
        <v>764</v>
      </c>
      <c r="D160" s="72" t="s">
        <v>3744</v>
      </c>
      <c r="E160" s="72" t="s">
        <v>3699</v>
      </c>
    </row>
    <row r="161" spans="1:5" ht="29.15" hidden="1" customHeight="1">
      <c r="A161" s="72" t="s">
        <v>3724</v>
      </c>
      <c r="B161" s="73" t="s">
        <v>3725</v>
      </c>
      <c r="C161" s="72" t="s">
        <v>764</v>
      </c>
      <c r="D161" s="72" t="s">
        <v>3744</v>
      </c>
      <c r="E161" s="72" t="s">
        <v>3713</v>
      </c>
    </row>
    <row r="162" spans="1:5" ht="29.15" hidden="1" customHeight="1">
      <c r="A162" s="72" t="s">
        <v>3724</v>
      </c>
      <c r="B162" s="73" t="s">
        <v>3725</v>
      </c>
      <c r="C162" s="72" t="s">
        <v>597</v>
      </c>
      <c r="D162" s="72" t="s">
        <v>3730</v>
      </c>
      <c r="E162" s="72" t="s">
        <v>3713</v>
      </c>
    </row>
    <row r="163" spans="1:5" ht="29.15" hidden="1" customHeight="1">
      <c r="A163" s="72" t="s">
        <v>3724</v>
      </c>
      <c r="B163" s="73" t="s">
        <v>3725</v>
      </c>
      <c r="C163" s="72" t="s">
        <v>768</v>
      </c>
      <c r="D163" s="72" t="s">
        <v>3728</v>
      </c>
      <c r="E163" s="72" t="s">
        <v>3723</v>
      </c>
    </row>
    <row r="164" spans="1:5" ht="29.15" hidden="1" customHeight="1">
      <c r="A164" s="72" t="s">
        <v>3724</v>
      </c>
      <c r="B164" s="73" t="s">
        <v>3725</v>
      </c>
      <c r="C164" s="72" t="s">
        <v>768</v>
      </c>
      <c r="D164" s="72" t="s">
        <v>3728</v>
      </c>
      <c r="E164" s="72" t="s">
        <v>3709</v>
      </c>
    </row>
    <row r="165" spans="1:5" ht="29.15" hidden="1" customHeight="1">
      <c r="A165" s="72" t="s">
        <v>3724</v>
      </c>
      <c r="B165" s="73" t="s">
        <v>3725</v>
      </c>
      <c r="C165" s="72" t="s">
        <v>598</v>
      </c>
      <c r="D165" s="72" t="s">
        <v>3745</v>
      </c>
      <c r="E165" s="72" t="s">
        <v>89</v>
      </c>
    </row>
    <row r="166" spans="1:5" ht="29.15" hidden="1" customHeight="1">
      <c r="A166" s="72" t="s">
        <v>3724</v>
      </c>
      <c r="B166" s="73" t="s">
        <v>3725</v>
      </c>
      <c r="C166" s="72" t="s">
        <v>765</v>
      </c>
      <c r="D166" s="72" t="s">
        <v>3738</v>
      </c>
      <c r="E166" s="72" t="s">
        <v>261</v>
      </c>
    </row>
    <row r="167" spans="1:5" ht="29.15" hidden="1" customHeight="1">
      <c r="A167" s="72" t="s">
        <v>3724</v>
      </c>
      <c r="B167" s="73" t="s">
        <v>3725</v>
      </c>
      <c r="C167" s="72" t="s">
        <v>670</v>
      </c>
      <c r="D167" s="72" t="s">
        <v>3740</v>
      </c>
      <c r="E167" s="72" t="s">
        <v>3705</v>
      </c>
    </row>
    <row r="168" spans="1:5" ht="29.15" hidden="1" customHeight="1">
      <c r="A168" s="72" t="s">
        <v>3724</v>
      </c>
      <c r="B168" s="73" t="s">
        <v>3725</v>
      </c>
      <c r="C168" s="72" t="s">
        <v>767</v>
      </c>
      <c r="D168" s="72" t="s">
        <v>3731</v>
      </c>
      <c r="E168" s="72" t="s">
        <v>392</v>
      </c>
    </row>
    <row r="169" spans="1:5" ht="29.15" hidden="1" customHeight="1">
      <c r="A169" s="72" t="s">
        <v>3724</v>
      </c>
      <c r="B169" s="73" t="s">
        <v>3725</v>
      </c>
      <c r="C169" s="72" t="s">
        <v>767</v>
      </c>
      <c r="D169" s="72" t="s">
        <v>3731</v>
      </c>
      <c r="E169" s="72" t="s">
        <v>3720</v>
      </c>
    </row>
    <row r="170" spans="1:5" ht="29.15" hidden="1" customHeight="1">
      <c r="A170" s="72" t="s">
        <v>3724</v>
      </c>
      <c r="B170" s="73" t="s">
        <v>3725</v>
      </c>
      <c r="C170" s="72" t="s">
        <v>277</v>
      </c>
      <c r="D170" s="72" t="s">
        <v>3741</v>
      </c>
      <c r="E170" s="72" t="s">
        <v>3722</v>
      </c>
    </row>
    <row r="171" spans="1:5" ht="29.15" hidden="1" customHeight="1">
      <c r="A171" s="72" t="s">
        <v>3724</v>
      </c>
      <c r="B171" s="73" t="s">
        <v>3725</v>
      </c>
      <c r="C171" s="72" t="s">
        <v>763</v>
      </c>
      <c r="D171" s="72" t="s">
        <v>3737</v>
      </c>
      <c r="E171" s="72" t="s">
        <v>3705</v>
      </c>
    </row>
    <row r="172" spans="1:5" ht="29.15" hidden="1" customHeight="1">
      <c r="A172" s="72" t="s">
        <v>3724</v>
      </c>
      <c r="B172" s="73" t="s">
        <v>3725</v>
      </c>
      <c r="C172" s="72" t="s">
        <v>596</v>
      </c>
      <c r="D172" s="72" t="s">
        <v>3733</v>
      </c>
      <c r="E172" s="72" t="s">
        <v>3717</v>
      </c>
    </row>
    <row r="173" spans="1:5" ht="29.15" hidden="1" customHeight="1">
      <c r="A173" s="72" t="s">
        <v>3724</v>
      </c>
      <c r="B173" s="73" t="s">
        <v>3725</v>
      </c>
      <c r="C173" s="72" t="s">
        <v>768</v>
      </c>
      <c r="D173" s="72" t="s">
        <v>3728</v>
      </c>
      <c r="E173" s="72" t="s">
        <v>3716</v>
      </c>
    </row>
    <row r="174" spans="1:5" ht="29.15" hidden="1" customHeight="1">
      <c r="A174" s="72" t="s">
        <v>3724</v>
      </c>
      <c r="B174" s="73" t="s">
        <v>3725</v>
      </c>
      <c r="C174" s="72" t="s">
        <v>769</v>
      </c>
      <c r="D174" s="72" t="s">
        <v>3743</v>
      </c>
      <c r="E174" s="72" t="s">
        <v>3710</v>
      </c>
    </row>
    <row r="175" spans="1:5" ht="29.15" hidden="1" customHeight="1">
      <c r="A175" s="72" t="s">
        <v>3724</v>
      </c>
      <c r="B175" s="73" t="s">
        <v>3725</v>
      </c>
      <c r="C175" s="72" t="s">
        <v>764</v>
      </c>
      <c r="D175" s="72" t="s">
        <v>3744</v>
      </c>
      <c r="E175" s="72" t="s">
        <v>3723</v>
      </c>
    </row>
    <row r="176" spans="1:5" ht="29.15" hidden="1" customHeight="1">
      <c r="A176" s="72" t="s">
        <v>3724</v>
      </c>
      <c r="B176" s="73" t="s">
        <v>3725</v>
      </c>
      <c r="C176" s="72" t="s">
        <v>278</v>
      </c>
      <c r="D176" s="72" t="s">
        <v>3732</v>
      </c>
      <c r="E176" s="72" t="s">
        <v>3721</v>
      </c>
    </row>
    <row r="177" spans="1:5" ht="29.15" hidden="1" customHeight="1">
      <c r="A177" s="72" t="s">
        <v>3724</v>
      </c>
      <c r="B177" s="73" t="s">
        <v>3725</v>
      </c>
      <c r="C177" s="72" t="s">
        <v>597</v>
      </c>
      <c r="D177" s="72" t="s">
        <v>3730</v>
      </c>
      <c r="E177" s="72" t="s">
        <v>3700</v>
      </c>
    </row>
    <row r="178" spans="1:5" ht="29.15" hidden="1" customHeight="1">
      <c r="A178" s="72" t="s">
        <v>3724</v>
      </c>
      <c r="B178" s="73" t="s">
        <v>3725</v>
      </c>
      <c r="C178" s="72" t="s">
        <v>596</v>
      </c>
      <c r="D178" s="72" t="s">
        <v>3733</v>
      </c>
      <c r="E178" s="72" t="s">
        <v>3707</v>
      </c>
    </row>
    <row r="179" spans="1:5" ht="29.15" hidden="1" customHeight="1">
      <c r="A179" s="72" t="s">
        <v>3724</v>
      </c>
      <c r="B179" s="73" t="s">
        <v>3725</v>
      </c>
      <c r="C179" s="72" t="s">
        <v>668</v>
      </c>
      <c r="D179" s="72" t="s">
        <v>3734</v>
      </c>
      <c r="E179" s="72" t="s">
        <v>3711</v>
      </c>
    </row>
    <row r="180" spans="1:5" ht="29.15" hidden="1" customHeight="1">
      <c r="A180" s="72" t="s">
        <v>3724</v>
      </c>
      <c r="B180" s="73" t="s">
        <v>3725</v>
      </c>
      <c r="C180" s="72" t="s">
        <v>767</v>
      </c>
      <c r="D180" s="72" t="s">
        <v>3731</v>
      </c>
      <c r="E180" s="72" t="s">
        <v>3717</v>
      </c>
    </row>
    <row r="181" spans="1:5" ht="29.15" hidden="1" customHeight="1">
      <c r="A181" s="72" t="s">
        <v>3724</v>
      </c>
      <c r="B181" s="73" t="s">
        <v>3725</v>
      </c>
      <c r="C181" s="72" t="s">
        <v>276</v>
      </c>
      <c r="D181" s="72" t="s">
        <v>3726</v>
      </c>
      <c r="E181" s="72" t="s">
        <v>3708</v>
      </c>
    </row>
    <row r="182" spans="1:5" ht="29.15" hidden="1" customHeight="1">
      <c r="A182" s="72" t="s">
        <v>3724</v>
      </c>
      <c r="B182" s="73" t="s">
        <v>3725</v>
      </c>
      <c r="C182" s="72" t="s">
        <v>596</v>
      </c>
      <c r="D182" s="72" t="s">
        <v>3733</v>
      </c>
      <c r="E182" s="72" t="s">
        <v>89</v>
      </c>
    </row>
    <row r="183" spans="1:5" ht="29.15" hidden="1" customHeight="1">
      <c r="A183" s="72" t="s">
        <v>3724</v>
      </c>
      <c r="B183" s="73" t="s">
        <v>3725</v>
      </c>
      <c r="C183" s="72" t="s">
        <v>762</v>
      </c>
      <c r="D183" s="72" t="s">
        <v>3742</v>
      </c>
      <c r="E183" s="72" t="s">
        <v>3709</v>
      </c>
    </row>
    <row r="184" spans="1:5" ht="29.15" hidden="1" customHeight="1">
      <c r="A184" s="72" t="s">
        <v>3724</v>
      </c>
      <c r="B184" s="73" t="s">
        <v>3725</v>
      </c>
      <c r="C184" s="72" t="s">
        <v>276</v>
      </c>
      <c r="D184" s="72" t="s">
        <v>3726</v>
      </c>
      <c r="E184" s="72" t="s">
        <v>3712</v>
      </c>
    </row>
    <row r="185" spans="1:5" ht="29.15" hidden="1" customHeight="1">
      <c r="A185" s="72" t="s">
        <v>3724</v>
      </c>
      <c r="B185" s="73" t="s">
        <v>3725</v>
      </c>
      <c r="C185" s="72" t="s">
        <v>598</v>
      </c>
      <c r="D185" s="72" t="s">
        <v>3745</v>
      </c>
      <c r="E185" s="72" t="s">
        <v>3711</v>
      </c>
    </row>
    <row r="186" spans="1:5" ht="29.15" hidden="1" customHeight="1">
      <c r="A186" s="72" t="s">
        <v>3724</v>
      </c>
      <c r="B186" s="73" t="s">
        <v>3725</v>
      </c>
      <c r="C186" s="72" t="s">
        <v>762</v>
      </c>
      <c r="D186" s="72" t="s">
        <v>3742</v>
      </c>
      <c r="E186" s="72" t="s">
        <v>3713</v>
      </c>
    </row>
    <row r="187" spans="1:5" ht="29.15" hidden="1" customHeight="1">
      <c r="A187" s="72" t="s">
        <v>3724</v>
      </c>
      <c r="B187" s="73" t="s">
        <v>3725</v>
      </c>
      <c r="C187" s="72" t="s">
        <v>763</v>
      </c>
      <c r="D187" s="72" t="s">
        <v>3737</v>
      </c>
      <c r="E187" s="72" t="s">
        <v>3718</v>
      </c>
    </row>
    <row r="188" spans="1:5" ht="29.15" hidden="1" customHeight="1">
      <c r="A188" s="72" t="s">
        <v>3724</v>
      </c>
      <c r="B188" s="73" t="s">
        <v>3725</v>
      </c>
      <c r="C188" s="72" t="s">
        <v>668</v>
      </c>
      <c r="D188" s="72" t="s">
        <v>3734</v>
      </c>
      <c r="E188" s="72" t="s">
        <v>3714</v>
      </c>
    </row>
    <row r="189" spans="1:5" ht="29.15" hidden="1" customHeight="1">
      <c r="A189" s="72" t="s">
        <v>3724</v>
      </c>
      <c r="B189" s="73" t="s">
        <v>3725</v>
      </c>
      <c r="C189" s="72" t="s">
        <v>769</v>
      </c>
      <c r="D189" s="72" t="s">
        <v>3743</v>
      </c>
      <c r="E189" s="72" t="s">
        <v>3720</v>
      </c>
    </row>
    <row r="190" spans="1:5" ht="29.15" hidden="1" customHeight="1">
      <c r="A190" s="72" t="s">
        <v>3724</v>
      </c>
      <c r="B190" s="73" t="s">
        <v>3725</v>
      </c>
      <c r="C190" s="72" t="s">
        <v>671</v>
      </c>
      <c r="D190" s="72" t="s">
        <v>3735</v>
      </c>
      <c r="E190" s="72" t="s">
        <v>3699</v>
      </c>
    </row>
    <row r="191" spans="1:5" ht="29.15" hidden="1" customHeight="1">
      <c r="A191" s="72" t="s">
        <v>3724</v>
      </c>
      <c r="B191" s="73" t="s">
        <v>3725</v>
      </c>
      <c r="C191" s="72" t="s">
        <v>278</v>
      </c>
      <c r="D191" s="72" t="s">
        <v>3732</v>
      </c>
      <c r="E191" s="72" t="s">
        <v>3718</v>
      </c>
    </row>
    <row r="192" spans="1:5" ht="29.15" hidden="1" customHeight="1">
      <c r="A192" s="72" t="s">
        <v>3724</v>
      </c>
      <c r="B192" s="73" t="s">
        <v>3725</v>
      </c>
      <c r="C192" s="72" t="s">
        <v>770</v>
      </c>
      <c r="D192" s="72" t="s">
        <v>3739</v>
      </c>
      <c r="E192" s="72" t="s">
        <v>3718</v>
      </c>
    </row>
    <row r="193" spans="1:5" ht="29.15" hidden="1" customHeight="1">
      <c r="A193" s="72" t="s">
        <v>3724</v>
      </c>
      <c r="B193" s="73" t="s">
        <v>3725</v>
      </c>
      <c r="C193" s="72" t="s">
        <v>770</v>
      </c>
      <c r="D193" s="72" t="s">
        <v>3739</v>
      </c>
      <c r="E193" s="72" t="s">
        <v>3723</v>
      </c>
    </row>
    <row r="194" spans="1:5" ht="29.15" hidden="1" customHeight="1">
      <c r="A194" s="72" t="s">
        <v>3724</v>
      </c>
      <c r="B194" s="73" t="s">
        <v>3725</v>
      </c>
      <c r="C194" s="72" t="s">
        <v>761</v>
      </c>
      <c r="D194" s="72" t="s">
        <v>3729</v>
      </c>
      <c r="E194" s="72" t="s">
        <v>3717</v>
      </c>
    </row>
    <row r="195" spans="1:5" ht="29.15" hidden="1" customHeight="1">
      <c r="A195" s="72" t="s">
        <v>3724</v>
      </c>
      <c r="B195" s="73" t="s">
        <v>3725</v>
      </c>
      <c r="C195" s="72" t="s">
        <v>278</v>
      </c>
      <c r="D195" s="72" t="s">
        <v>3732</v>
      </c>
      <c r="E195" s="72" t="s">
        <v>3700</v>
      </c>
    </row>
    <row r="196" spans="1:5" ht="29.15" hidden="1" customHeight="1">
      <c r="A196" s="72" t="s">
        <v>3724</v>
      </c>
      <c r="B196" s="73" t="s">
        <v>3725</v>
      </c>
      <c r="C196" s="72" t="s">
        <v>763</v>
      </c>
      <c r="D196" s="72" t="s">
        <v>3737</v>
      </c>
      <c r="E196" s="72" t="s">
        <v>3714</v>
      </c>
    </row>
    <row r="197" spans="1:5" ht="29.15" hidden="1" customHeight="1">
      <c r="A197" s="72" t="s">
        <v>3724</v>
      </c>
      <c r="B197" s="73" t="s">
        <v>3725</v>
      </c>
      <c r="C197" s="72" t="s">
        <v>767</v>
      </c>
      <c r="D197" s="72" t="s">
        <v>3731</v>
      </c>
      <c r="E197" s="72" t="s">
        <v>89</v>
      </c>
    </row>
    <row r="198" spans="1:5" ht="29.15" hidden="1" customHeight="1">
      <c r="A198" s="72" t="s">
        <v>3724</v>
      </c>
      <c r="B198" s="73" t="s">
        <v>3725</v>
      </c>
      <c r="C198" s="72" t="s">
        <v>668</v>
      </c>
      <c r="D198" s="72" t="s">
        <v>3734</v>
      </c>
      <c r="E198" s="72" t="s">
        <v>3710</v>
      </c>
    </row>
    <row r="199" spans="1:5" ht="29.15" hidden="1" customHeight="1">
      <c r="A199" s="72" t="s">
        <v>3724</v>
      </c>
      <c r="B199" s="73" t="s">
        <v>3725</v>
      </c>
      <c r="C199" s="72" t="s">
        <v>766</v>
      </c>
      <c r="D199" s="72" t="s">
        <v>3736</v>
      </c>
      <c r="E199" s="72" t="s">
        <v>3699</v>
      </c>
    </row>
    <row r="200" spans="1:5" ht="29.15" hidden="1" customHeight="1">
      <c r="A200" s="72" t="s">
        <v>3724</v>
      </c>
      <c r="B200" s="73" t="s">
        <v>3725</v>
      </c>
      <c r="C200" s="72" t="s">
        <v>761</v>
      </c>
      <c r="D200" s="72" t="s">
        <v>3729</v>
      </c>
      <c r="E200" s="72" t="s">
        <v>3714</v>
      </c>
    </row>
    <row r="201" spans="1:5" ht="29.15" hidden="1" customHeight="1">
      <c r="A201" s="72" t="s">
        <v>3724</v>
      </c>
      <c r="B201" s="73" t="s">
        <v>3725</v>
      </c>
      <c r="C201" s="72" t="s">
        <v>766</v>
      </c>
      <c r="D201" s="72" t="s">
        <v>3736</v>
      </c>
      <c r="E201" s="72" t="s">
        <v>3702</v>
      </c>
    </row>
    <row r="202" spans="1:5" ht="29.15" hidden="1" customHeight="1">
      <c r="A202" s="72" t="s">
        <v>3724</v>
      </c>
      <c r="B202" s="73" t="s">
        <v>3725</v>
      </c>
      <c r="C202" s="72" t="s">
        <v>598</v>
      </c>
      <c r="D202" s="72" t="s">
        <v>3745</v>
      </c>
      <c r="E202" s="72" t="s">
        <v>3718</v>
      </c>
    </row>
    <row r="203" spans="1:5" ht="29.15" hidden="1" customHeight="1">
      <c r="A203" s="72" t="s">
        <v>3724</v>
      </c>
      <c r="B203" s="73" t="s">
        <v>3725</v>
      </c>
      <c r="C203" s="72" t="s">
        <v>767</v>
      </c>
      <c r="D203" s="72" t="s">
        <v>3731</v>
      </c>
      <c r="E203" s="72" t="s">
        <v>3705</v>
      </c>
    </row>
    <row r="204" spans="1:5" ht="29.15" hidden="1" customHeight="1">
      <c r="A204" s="72" t="s">
        <v>3724</v>
      </c>
      <c r="B204" s="73" t="s">
        <v>3725</v>
      </c>
      <c r="C204" s="72" t="s">
        <v>761</v>
      </c>
      <c r="D204" s="72" t="s">
        <v>3729</v>
      </c>
      <c r="E204" s="72" t="s">
        <v>3719</v>
      </c>
    </row>
    <row r="205" spans="1:5" ht="29.15" hidden="1" customHeight="1">
      <c r="A205" s="72" t="s">
        <v>3724</v>
      </c>
      <c r="B205" s="73" t="s">
        <v>3725</v>
      </c>
      <c r="C205" s="72" t="s">
        <v>598</v>
      </c>
      <c r="D205" s="72" t="s">
        <v>3745</v>
      </c>
      <c r="E205" s="72" t="s">
        <v>3720</v>
      </c>
    </row>
    <row r="206" spans="1:5" ht="29.15" hidden="1" customHeight="1">
      <c r="A206" s="72" t="s">
        <v>3724</v>
      </c>
      <c r="B206" s="73" t="s">
        <v>3725</v>
      </c>
      <c r="C206" s="72" t="s">
        <v>763</v>
      </c>
      <c r="D206" s="72" t="s">
        <v>3737</v>
      </c>
      <c r="E206" s="72" t="s">
        <v>3722</v>
      </c>
    </row>
    <row r="207" spans="1:5" ht="29.15" hidden="1" customHeight="1">
      <c r="A207" s="72" t="s">
        <v>3724</v>
      </c>
      <c r="B207" s="73" t="s">
        <v>3725</v>
      </c>
      <c r="C207" s="72" t="s">
        <v>669</v>
      </c>
      <c r="D207" s="72" t="s">
        <v>3727</v>
      </c>
      <c r="E207" s="72" t="s">
        <v>3721</v>
      </c>
    </row>
    <row r="208" spans="1:5" ht="29.15" hidden="1" customHeight="1">
      <c r="A208" s="72" t="s">
        <v>3724</v>
      </c>
      <c r="B208" s="73" t="s">
        <v>3725</v>
      </c>
      <c r="C208" s="72" t="s">
        <v>668</v>
      </c>
      <c r="D208" s="72" t="s">
        <v>3734</v>
      </c>
      <c r="E208" s="72" t="s">
        <v>3718</v>
      </c>
    </row>
    <row r="209" spans="1:5" ht="29.15" hidden="1" customHeight="1">
      <c r="A209" s="72" t="s">
        <v>3724</v>
      </c>
      <c r="B209" s="73" t="s">
        <v>3725</v>
      </c>
      <c r="C209" s="72" t="s">
        <v>670</v>
      </c>
      <c r="D209" s="72" t="s">
        <v>3740</v>
      </c>
      <c r="E209" s="72" t="s">
        <v>3710</v>
      </c>
    </row>
    <row r="210" spans="1:5" ht="29.15" hidden="1" customHeight="1">
      <c r="A210" s="72" t="s">
        <v>3724</v>
      </c>
      <c r="B210" s="73" t="s">
        <v>3725</v>
      </c>
      <c r="C210" s="72" t="s">
        <v>769</v>
      </c>
      <c r="D210" s="72" t="s">
        <v>3743</v>
      </c>
      <c r="E210" s="72" t="s">
        <v>3711</v>
      </c>
    </row>
    <row r="211" spans="1:5" ht="29.15" hidden="1" customHeight="1">
      <c r="A211" s="72" t="s">
        <v>3724</v>
      </c>
      <c r="B211" s="73" t="s">
        <v>3725</v>
      </c>
      <c r="C211" s="72" t="s">
        <v>668</v>
      </c>
      <c r="D211" s="72" t="s">
        <v>3734</v>
      </c>
      <c r="E211" s="72" t="s">
        <v>3707</v>
      </c>
    </row>
    <row r="212" spans="1:5" ht="29.15" hidden="1" customHeight="1">
      <c r="A212" s="72" t="s">
        <v>3724</v>
      </c>
      <c r="B212" s="73" t="s">
        <v>3725</v>
      </c>
      <c r="C212" s="72" t="s">
        <v>767</v>
      </c>
      <c r="D212" s="72" t="s">
        <v>3731</v>
      </c>
      <c r="E212" s="72" t="s">
        <v>3707</v>
      </c>
    </row>
    <row r="213" spans="1:5" ht="29.15" hidden="1" customHeight="1">
      <c r="A213" s="72" t="s">
        <v>3724</v>
      </c>
      <c r="B213" s="73" t="s">
        <v>3725</v>
      </c>
      <c r="C213" s="72" t="s">
        <v>277</v>
      </c>
      <c r="D213" s="72" t="s">
        <v>3741</v>
      </c>
      <c r="E213" s="73" t="s">
        <v>3711</v>
      </c>
    </row>
    <row r="214" spans="1:5" ht="29.15" hidden="1" customHeight="1">
      <c r="A214" s="72" t="s">
        <v>3724</v>
      </c>
      <c r="B214" s="73" t="s">
        <v>3725</v>
      </c>
      <c r="C214" s="72" t="s">
        <v>761</v>
      </c>
      <c r="D214" s="72" t="s">
        <v>3729</v>
      </c>
      <c r="E214" s="73" t="s">
        <v>261</v>
      </c>
    </row>
    <row r="215" spans="1:5" ht="29.15" hidden="1" customHeight="1">
      <c r="A215" s="72" t="s">
        <v>3724</v>
      </c>
      <c r="B215" s="73" t="s">
        <v>3725</v>
      </c>
      <c r="C215" s="72" t="s">
        <v>278</v>
      </c>
      <c r="D215" s="72" t="s">
        <v>3732</v>
      </c>
      <c r="E215" s="73" t="s">
        <v>3709</v>
      </c>
    </row>
    <row r="216" spans="1:5" ht="29.15" hidden="1" customHeight="1">
      <c r="A216" s="72" t="s">
        <v>3724</v>
      </c>
      <c r="B216" s="73" t="s">
        <v>3725</v>
      </c>
      <c r="C216" s="72" t="s">
        <v>766</v>
      </c>
      <c r="D216" s="72" t="s">
        <v>3736</v>
      </c>
      <c r="E216" s="73" t="s">
        <v>3712</v>
      </c>
    </row>
    <row r="217" spans="1:5" ht="29.15" hidden="1" customHeight="1">
      <c r="A217" s="72" t="s">
        <v>3724</v>
      </c>
      <c r="B217" s="73" t="s">
        <v>3725</v>
      </c>
      <c r="C217" s="72" t="s">
        <v>597</v>
      </c>
      <c r="D217" s="72" t="s">
        <v>3730</v>
      </c>
      <c r="E217" s="73" t="s">
        <v>3721</v>
      </c>
    </row>
    <row r="218" spans="1:5" ht="29.15" hidden="1" customHeight="1">
      <c r="A218" s="72" t="s">
        <v>3724</v>
      </c>
      <c r="B218" s="73" t="s">
        <v>3725</v>
      </c>
      <c r="C218" s="72" t="s">
        <v>596</v>
      </c>
      <c r="D218" s="72" t="s">
        <v>3733</v>
      </c>
      <c r="E218" s="73" t="s">
        <v>3714</v>
      </c>
    </row>
    <row r="219" spans="1:5" ht="29.15" hidden="1" customHeight="1">
      <c r="A219" s="72" t="s">
        <v>3724</v>
      </c>
      <c r="B219" s="73" t="s">
        <v>3725</v>
      </c>
      <c r="C219" s="72" t="s">
        <v>277</v>
      </c>
      <c r="D219" s="72" t="s">
        <v>3741</v>
      </c>
      <c r="E219" s="73" t="s">
        <v>3705</v>
      </c>
    </row>
    <row r="220" spans="1:5" ht="29.15" hidden="1" customHeight="1">
      <c r="A220" s="72" t="s">
        <v>3724</v>
      </c>
      <c r="B220" s="73" t="s">
        <v>3725</v>
      </c>
      <c r="C220" s="72" t="s">
        <v>761</v>
      </c>
      <c r="D220" s="72" t="s">
        <v>3729</v>
      </c>
      <c r="E220" s="73" t="s">
        <v>3707</v>
      </c>
    </row>
    <row r="221" spans="1:5" ht="29.15" hidden="1" customHeight="1">
      <c r="A221" s="72" t="s">
        <v>3724</v>
      </c>
      <c r="B221" s="73" t="s">
        <v>3725</v>
      </c>
      <c r="C221" s="72" t="s">
        <v>765</v>
      </c>
      <c r="D221" s="72" t="s">
        <v>3738</v>
      </c>
      <c r="E221" s="73" t="s">
        <v>3718</v>
      </c>
    </row>
    <row r="222" spans="1:5" ht="29.15" hidden="1" customHeight="1">
      <c r="A222" s="72" t="s">
        <v>3724</v>
      </c>
      <c r="B222" s="73" t="s">
        <v>3725</v>
      </c>
      <c r="C222" s="72" t="s">
        <v>766</v>
      </c>
      <c r="D222" s="72" t="s">
        <v>3736</v>
      </c>
      <c r="E222" s="73" t="s">
        <v>3713</v>
      </c>
    </row>
    <row r="223" spans="1:5" ht="29.15" hidden="1" customHeight="1">
      <c r="A223" s="72" t="s">
        <v>3724</v>
      </c>
      <c r="B223" s="73" t="s">
        <v>3725</v>
      </c>
      <c r="C223" s="72" t="s">
        <v>671</v>
      </c>
      <c r="D223" s="72" t="s">
        <v>3735</v>
      </c>
      <c r="E223" s="73" t="s">
        <v>3715</v>
      </c>
    </row>
    <row r="224" spans="1:5" ht="29.15" hidden="1" customHeight="1">
      <c r="A224" s="75" t="s">
        <v>3724</v>
      </c>
      <c r="B224" s="1" t="s">
        <v>3725</v>
      </c>
      <c r="C224" s="1" t="s">
        <v>768</v>
      </c>
      <c r="D224" s="1" t="s">
        <v>3728</v>
      </c>
      <c r="E224" s="1" t="s">
        <v>3700</v>
      </c>
    </row>
    <row r="225" spans="1:5" ht="29.15" hidden="1" customHeight="1">
      <c r="A225" s="75" t="s">
        <v>3724</v>
      </c>
      <c r="B225" s="1" t="s">
        <v>3725</v>
      </c>
      <c r="C225" s="1" t="s">
        <v>668</v>
      </c>
      <c r="D225" s="1" t="s">
        <v>3734</v>
      </c>
      <c r="E225" s="1" t="s">
        <v>3719</v>
      </c>
    </row>
    <row r="226" spans="1:5" ht="29.15" hidden="1" customHeight="1">
      <c r="A226" s="75" t="s">
        <v>3724</v>
      </c>
      <c r="B226" s="1" t="s">
        <v>3725</v>
      </c>
      <c r="C226" s="1" t="s">
        <v>670</v>
      </c>
      <c r="D226" s="1" t="s">
        <v>3740</v>
      </c>
      <c r="E226" s="1" t="s">
        <v>3719</v>
      </c>
    </row>
    <row r="227" spans="1:5" ht="29.15" hidden="1" customHeight="1">
      <c r="A227" s="75" t="s">
        <v>3724</v>
      </c>
      <c r="B227" s="1" t="s">
        <v>3725</v>
      </c>
      <c r="C227" s="1" t="s">
        <v>769</v>
      </c>
      <c r="D227" s="1" t="s">
        <v>3743</v>
      </c>
      <c r="E227" s="1" t="s">
        <v>3707</v>
      </c>
    </row>
    <row r="228" spans="1:5" ht="29.15" hidden="1" customHeight="1">
      <c r="A228" s="75" t="s">
        <v>3724</v>
      </c>
      <c r="B228" s="1" t="s">
        <v>3725</v>
      </c>
      <c r="C228" s="1" t="s">
        <v>767</v>
      </c>
      <c r="D228" s="1" t="s">
        <v>3731</v>
      </c>
      <c r="E228" s="1" t="s">
        <v>261</v>
      </c>
    </row>
    <row r="229" spans="1:5" ht="29.15" hidden="1" customHeight="1">
      <c r="A229" s="75" t="s">
        <v>3724</v>
      </c>
      <c r="B229" s="1" t="s">
        <v>3725</v>
      </c>
      <c r="C229" s="1" t="s">
        <v>763</v>
      </c>
      <c r="D229" s="1" t="s">
        <v>3737</v>
      </c>
      <c r="E229" s="1" t="s">
        <v>89</v>
      </c>
    </row>
    <row r="230" spans="1:5" ht="29.15" hidden="1" customHeight="1">
      <c r="A230" s="75" t="s">
        <v>3724</v>
      </c>
      <c r="B230" s="1" t="s">
        <v>3725</v>
      </c>
      <c r="C230" s="1" t="s">
        <v>770</v>
      </c>
      <c r="D230" s="1" t="s">
        <v>3739</v>
      </c>
      <c r="E230" s="1" t="s">
        <v>3716</v>
      </c>
    </row>
    <row r="231" spans="1:5" ht="29.15" hidden="1" customHeight="1">
      <c r="A231" s="75" t="s">
        <v>3724</v>
      </c>
      <c r="B231" s="1" t="s">
        <v>3725</v>
      </c>
      <c r="C231" s="1" t="s">
        <v>669</v>
      </c>
      <c r="D231" s="1" t="s">
        <v>3727</v>
      </c>
      <c r="E231" s="1" t="s">
        <v>3709</v>
      </c>
    </row>
    <row r="232" spans="1:5" ht="29.15" hidden="1" customHeight="1">
      <c r="A232" s="75" t="s">
        <v>3724</v>
      </c>
      <c r="B232" s="1" t="s">
        <v>3725</v>
      </c>
      <c r="C232" s="1" t="s">
        <v>765</v>
      </c>
      <c r="D232" s="1" t="s">
        <v>3738</v>
      </c>
      <c r="E232" s="1" t="s">
        <v>3710</v>
      </c>
    </row>
    <row r="233" spans="1:5" ht="29.15" hidden="1" customHeight="1">
      <c r="A233" s="75" t="s">
        <v>3724</v>
      </c>
      <c r="B233" s="1" t="s">
        <v>3725</v>
      </c>
      <c r="C233" s="1" t="s">
        <v>770</v>
      </c>
      <c r="D233" s="1" t="s">
        <v>3739</v>
      </c>
      <c r="E233" s="1" t="s">
        <v>3709</v>
      </c>
    </row>
    <row r="234" spans="1:5" ht="29.15" hidden="1" customHeight="1">
      <c r="A234" s="75" t="s">
        <v>3724</v>
      </c>
      <c r="B234" s="1" t="s">
        <v>3725</v>
      </c>
      <c r="C234" s="1" t="s">
        <v>597</v>
      </c>
      <c r="D234" s="1" t="s">
        <v>3730</v>
      </c>
      <c r="E234" s="1" t="s">
        <v>3716</v>
      </c>
    </row>
    <row r="235" spans="1:5" ht="29.15" hidden="1" customHeight="1">
      <c r="A235" s="75" t="s">
        <v>3724</v>
      </c>
      <c r="B235" s="1" t="s">
        <v>3725</v>
      </c>
      <c r="C235" s="1" t="s">
        <v>598</v>
      </c>
      <c r="D235" s="1" t="s">
        <v>3745</v>
      </c>
      <c r="E235" s="1" t="s">
        <v>3719</v>
      </c>
    </row>
    <row r="236" spans="1:5" ht="29.15" hidden="1" customHeight="1">
      <c r="A236" s="75" t="s">
        <v>3724</v>
      </c>
      <c r="B236" s="1" t="s">
        <v>3725</v>
      </c>
      <c r="C236" s="1" t="s">
        <v>764</v>
      </c>
      <c r="D236" s="1" t="s">
        <v>3744</v>
      </c>
      <c r="E236" s="1" t="s">
        <v>3700</v>
      </c>
    </row>
    <row r="237" spans="1:5" ht="29.15" hidden="1" customHeight="1">
      <c r="A237" s="75" t="s">
        <v>3724</v>
      </c>
      <c r="B237" s="1" t="s">
        <v>3725</v>
      </c>
      <c r="C237" s="1" t="s">
        <v>766</v>
      </c>
      <c r="D237" s="1" t="s">
        <v>3736</v>
      </c>
      <c r="E237" s="1" t="s">
        <v>3709</v>
      </c>
    </row>
    <row r="238" spans="1:5" ht="29.15" hidden="1" customHeight="1">
      <c r="A238" s="75" t="s">
        <v>3724</v>
      </c>
      <c r="B238" s="1" t="s">
        <v>3725</v>
      </c>
      <c r="C238" s="1" t="s">
        <v>764</v>
      </c>
      <c r="D238" s="1" t="s">
        <v>3744</v>
      </c>
      <c r="E238" s="1" t="s">
        <v>3716</v>
      </c>
    </row>
    <row r="239" spans="1:5" ht="29.15" hidden="1" customHeight="1">
      <c r="A239" s="75" t="s">
        <v>3724</v>
      </c>
      <c r="B239" s="1" t="s">
        <v>3725</v>
      </c>
      <c r="C239" s="1" t="s">
        <v>764</v>
      </c>
      <c r="D239" s="1" t="s">
        <v>3744</v>
      </c>
      <c r="E239" s="1" t="s">
        <v>3721</v>
      </c>
    </row>
    <row r="240" spans="1:5" ht="29.15" hidden="1" customHeight="1">
      <c r="A240" s="75" t="s">
        <v>3724</v>
      </c>
      <c r="B240" s="1" t="s">
        <v>3725</v>
      </c>
      <c r="C240" s="1" t="s">
        <v>764</v>
      </c>
      <c r="D240" s="1" t="s">
        <v>3744</v>
      </c>
      <c r="E240" s="1" t="s">
        <v>3703</v>
      </c>
    </row>
    <row r="241" spans="1:5" ht="29.15" hidden="1" customHeight="1">
      <c r="A241" s="75" t="s">
        <v>3724</v>
      </c>
      <c r="B241" s="1" t="s">
        <v>3725</v>
      </c>
      <c r="C241" s="1" t="s">
        <v>765</v>
      </c>
      <c r="D241" s="1" t="s">
        <v>3738</v>
      </c>
      <c r="E241" s="1" t="s">
        <v>3707</v>
      </c>
    </row>
    <row r="242" spans="1:5" ht="29.15" hidden="1" customHeight="1">
      <c r="A242" s="75" t="s">
        <v>3724</v>
      </c>
      <c r="B242" s="1" t="s">
        <v>3725</v>
      </c>
      <c r="C242" s="1" t="s">
        <v>764</v>
      </c>
      <c r="D242" s="1" t="s">
        <v>3744</v>
      </c>
      <c r="E242" s="1" t="s">
        <v>3709</v>
      </c>
    </row>
    <row r="243" spans="1:5" ht="29.15" hidden="1" customHeight="1">
      <c r="A243" s="75" t="s">
        <v>3724</v>
      </c>
      <c r="B243" s="1" t="s">
        <v>3725</v>
      </c>
      <c r="C243" s="1" t="s">
        <v>670</v>
      </c>
      <c r="D243" s="1" t="s">
        <v>3740</v>
      </c>
      <c r="E243" s="1" t="s">
        <v>3711</v>
      </c>
    </row>
    <row r="244" spans="1:5" ht="29.15" hidden="1" customHeight="1">
      <c r="A244" s="75" t="s">
        <v>3724</v>
      </c>
      <c r="B244" s="1" t="s">
        <v>3725</v>
      </c>
      <c r="C244" s="1" t="s">
        <v>598</v>
      </c>
      <c r="D244" s="1" t="s">
        <v>3745</v>
      </c>
      <c r="E244" s="1" t="s">
        <v>261</v>
      </c>
    </row>
    <row r="245" spans="1:5" ht="29.15" hidden="1" customHeight="1">
      <c r="A245" s="75" t="s">
        <v>3724</v>
      </c>
      <c r="B245" s="1" t="s">
        <v>3725</v>
      </c>
      <c r="C245" s="1" t="s">
        <v>670</v>
      </c>
      <c r="D245" s="1" t="s">
        <v>3740</v>
      </c>
      <c r="E245" s="1" t="s">
        <v>3718</v>
      </c>
    </row>
    <row r="246" spans="1:5" ht="29.15" hidden="1" customHeight="1">
      <c r="A246" s="75" t="s">
        <v>3724</v>
      </c>
      <c r="B246" s="1" t="s">
        <v>3725</v>
      </c>
      <c r="C246" s="1" t="s">
        <v>770</v>
      </c>
      <c r="D246" s="1" t="s">
        <v>3739</v>
      </c>
      <c r="E246" s="1" t="s">
        <v>3703</v>
      </c>
    </row>
    <row r="247" spans="1:5" ht="29.15" hidden="1" customHeight="1">
      <c r="A247" s="75" t="s">
        <v>3724</v>
      </c>
      <c r="B247" s="1" t="s">
        <v>3725</v>
      </c>
      <c r="C247" s="1" t="s">
        <v>597</v>
      </c>
      <c r="D247" s="1" t="s">
        <v>3730</v>
      </c>
      <c r="E247" s="1" t="s">
        <v>3715</v>
      </c>
    </row>
    <row r="248" spans="1:5" ht="29.15" hidden="1" customHeight="1">
      <c r="A248" s="75" t="s">
        <v>3724</v>
      </c>
      <c r="B248" s="1" t="s">
        <v>3725</v>
      </c>
      <c r="C248" s="1" t="s">
        <v>671</v>
      </c>
      <c r="D248" s="1" t="s">
        <v>3735</v>
      </c>
      <c r="E248" s="1" t="s">
        <v>3716</v>
      </c>
    </row>
    <row r="249" spans="1:5" ht="29.15" hidden="1" customHeight="1">
      <c r="A249" s="75" t="s">
        <v>3724</v>
      </c>
      <c r="B249" s="1" t="s">
        <v>3725</v>
      </c>
      <c r="C249" s="1" t="s">
        <v>768</v>
      </c>
      <c r="D249" s="1" t="s">
        <v>3728</v>
      </c>
      <c r="E249" s="1" t="s">
        <v>3708</v>
      </c>
    </row>
    <row r="250" spans="1:5" ht="29.15" hidden="1" customHeight="1">
      <c r="A250" s="75" t="s">
        <v>3724</v>
      </c>
      <c r="B250" s="1" t="s">
        <v>3725</v>
      </c>
      <c r="C250" s="1" t="s">
        <v>765</v>
      </c>
      <c r="D250" s="1" t="s">
        <v>3738</v>
      </c>
      <c r="E250" s="1" t="s">
        <v>3717</v>
      </c>
    </row>
    <row r="251" spans="1:5" ht="29.15" hidden="1" customHeight="1">
      <c r="A251" s="75" t="s">
        <v>3724</v>
      </c>
      <c r="B251" s="1" t="s">
        <v>3725</v>
      </c>
      <c r="C251" s="1" t="s">
        <v>765</v>
      </c>
      <c r="D251" s="1" t="s">
        <v>3738</v>
      </c>
      <c r="E251" s="1" t="s">
        <v>3720</v>
      </c>
    </row>
    <row r="252" spans="1:5" ht="29.15" hidden="1" customHeight="1">
      <c r="A252" s="75" t="s">
        <v>3724</v>
      </c>
      <c r="B252" s="1" t="s">
        <v>3725</v>
      </c>
      <c r="C252" s="1" t="s">
        <v>670</v>
      </c>
      <c r="D252" s="1" t="s">
        <v>3740</v>
      </c>
      <c r="E252" s="1" t="s">
        <v>3717</v>
      </c>
    </row>
    <row r="253" spans="1:5" ht="29.15" hidden="1" customHeight="1">
      <c r="A253" s="75" t="s">
        <v>3724</v>
      </c>
      <c r="B253" s="1" t="s">
        <v>3725</v>
      </c>
      <c r="C253" s="1" t="s">
        <v>668</v>
      </c>
      <c r="D253" s="1" t="s">
        <v>3734</v>
      </c>
      <c r="E253" s="1" t="s">
        <v>3720</v>
      </c>
    </row>
    <row r="254" spans="1:5" ht="29.15" hidden="1" customHeight="1">
      <c r="A254" s="75" t="s">
        <v>3724</v>
      </c>
      <c r="B254" s="1" t="s">
        <v>3725</v>
      </c>
      <c r="C254" s="1" t="s">
        <v>768</v>
      </c>
      <c r="D254" s="1" t="s">
        <v>3728</v>
      </c>
      <c r="E254" s="1" t="s">
        <v>3715</v>
      </c>
    </row>
    <row r="255" spans="1:5" ht="29.15" hidden="1" customHeight="1">
      <c r="A255" s="75" t="s">
        <v>3724</v>
      </c>
      <c r="B255" s="1" t="s">
        <v>3725</v>
      </c>
      <c r="C255" s="1" t="s">
        <v>766</v>
      </c>
      <c r="D255" s="1" t="s">
        <v>3736</v>
      </c>
      <c r="E255" s="1" t="s">
        <v>3700</v>
      </c>
    </row>
    <row r="256" spans="1:5" ht="29.15" hidden="1" customHeight="1">
      <c r="A256" s="75" t="s">
        <v>3724</v>
      </c>
      <c r="B256" s="1" t="s">
        <v>3725</v>
      </c>
      <c r="C256" s="1" t="s">
        <v>765</v>
      </c>
      <c r="D256" s="1" t="s">
        <v>3738</v>
      </c>
      <c r="E256" s="1" t="s">
        <v>89</v>
      </c>
    </row>
    <row r="257" spans="1:5" ht="29.15" hidden="1" customHeight="1">
      <c r="A257" s="75" t="s">
        <v>3724</v>
      </c>
      <c r="B257" s="1" t="s">
        <v>3725</v>
      </c>
      <c r="C257" s="1" t="s">
        <v>278</v>
      </c>
      <c r="D257" s="1" t="s">
        <v>3732</v>
      </c>
      <c r="E257" s="1" t="s">
        <v>3702</v>
      </c>
    </row>
    <row r="258" spans="1:5" ht="29.15" hidden="1" customHeight="1">
      <c r="A258" s="75" t="s">
        <v>3724</v>
      </c>
      <c r="B258" s="1" t="s">
        <v>3725</v>
      </c>
      <c r="C258" s="1" t="s">
        <v>761</v>
      </c>
      <c r="D258" s="1" t="s">
        <v>3729</v>
      </c>
      <c r="E258" s="1" t="s">
        <v>3722</v>
      </c>
    </row>
    <row r="259" spans="1:5" ht="29.15" hidden="1" customHeight="1">
      <c r="A259" s="75" t="s">
        <v>3724</v>
      </c>
      <c r="B259" s="1" t="s">
        <v>3725</v>
      </c>
      <c r="C259" s="1" t="s">
        <v>763</v>
      </c>
      <c r="D259" s="1" t="s">
        <v>3737</v>
      </c>
      <c r="E259" s="1" t="s">
        <v>3707</v>
      </c>
    </row>
    <row r="260" spans="1:5" ht="29.15" hidden="1" customHeight="1">
      <c r="A260" s="75" t="s">
        <v>3724</v>
      </c>
      <c r="B260" s="1" t="s">
        <v>3725</v>
      </c>
      <c r="C260" s="1" t="s">
        <v>769</v>
      </c>
      <c r="D260" s="1" t="s">
        <v>3743</v>
      </c>
      <c r="E260" s="1" t="s">
        <v>3705</v>
      </c>
    </row>
    <row r="261" spans="1:5" ht="29.15" hidden="1" customHeight="1">
      <c r="A261" s="75" t="s">
        <v>3724</v>
      </c>
      <c r="B261" s="1" t="s">
        <v>3725</v>
      </c>
      <c r="C261" s="1" t="s">
        <v>767</v>
      </c>
      <c r="D261" s="1" t="s">
        <v>3731</v>
      </c>
      <c r="E261" s="1" t="s">
        <v>3719</v>
      </c>
    </row>
    <row r="262" spans="1:5" ht="29.15" hidden="1" customHeight="1">
      <c r="A262" s="75" t="s">
        <v>3724</v>
      </c>
      <c r="B262" s="1" t="s">
        <v>3725</v>
      </c>
      <c r="C262" s="1" t="s">
        <v>597</v>
      </c>
      <c r="D262" s="1" t="s">
        <v>3730</v>
      </c>
      <c r="E262" s="1" t="s">
        <v>3699</v>
      </c>
    </row>
    <row r="263" spans="1:5" ht="29.15" hidden="1" customHeight="1">
      <c r="A263" s="75" t="s">
        <v>3724</v>
      </c>
      <c r="B263" s="1" t="s">
        <v>3725</v>
      </c>
      <c r="C263" s="1" t="s">
        <v>670</v>
      </c>
      <c r="D263" s="1" t="s">
        <v>3740</v>
      </c>
      <c r="E263" s="1" t="s">
        <v>261</v>
      </c>
    </row>
    <row r="264" spans="1:5" ht="29.15" hidden="1" customHeight="1">
      <c r="A264" s="75" t="s">
        <v>3724</v>
      </c>
      <c r="B264" s="1" t="s">
        <v>3725</v>
      </c>
      <c r="C264" s="1" t="s">
        <v>768</v>
      </c>
      <c r="D264" s="1" t="s">
        <v>3728</v>
      </c>
      <c r="E264" s="1" t="s">
        <v>3713</v>
      </c>
    </row>
    <row r="265" spans="1:5" ht="29.15" hidden="1" customHeight="1">
      <c r="A265" s="75" t="s">
        <v>3724</v>
      </c>
      <c r="B265" s="1" t="s">
        <v>3725</v>
      </c>
      <c r="C265" s="1" t="s">
        <v>596</v>
      </c>
      <c r="D265" s="1" t="s">
        <v>3733</v>
      </c>
      <c r="E265" s="1" t="s">
        <v>3720</v>
      </c>
    </row>
    <row r="266" spans="1:5" ht="29.15" hidden="1" customHeight="1">
      <c r="A266" s="75" t="s">
        <v>3724</v>
      </c>
      <c r="B266" s="1" t="s">
        <v>3725</v>
      </c>
      <c r="C266" s="1" t="s">
        <v>770</v>
      </c>
      <c r="D266" s="1" t="s">
        <v>3739</v>
      </c>
      <c r="E266" s="1" t="s">
        <v>3715</v>
      </c>
    </row>
    <row r="267" spans="1:5" ht="29.15" hidden="1" customHeight="1">
      <c r="A267" s="75" t="s">
        <v>3724</v>
      </c>
      <c r="B267" s="1" t="s">
        <v>3725</v>
      </c>
      <c r="C267" s="1" t="s">
        <v>668</v>
      </c>
      <c r="D267" s="1" t="s">
        <v>3734</v>
      </c>
      <c r="E267" s="1" t="s">
        <v>3722</v>
      </c>
    </row>
    <row r="268" spans="1:5" ht="29.15" hidden="1" customHeight="1">
      <c r="A268" s="75" t="s">
        <v>3724</v>
      </c>
      <c r="B268" s="1" t="s">
        <v>3725</v>
      </c>
      <c r="C268" s="1" t="s">
        <v>764</v>
      </c>
      <c r="D268" s="1" t="s">
        <v>3744</v>
      </c>
      <c r="E268" s="1" t="s">
        <v>3712</v>
      </c>
    </row>
    <row r="269" spans="1:5" ht="29.15" hidden="1" customHeight="1">
      <c r="A269" s="75" t="s">
        <v>3724</v>
      </c>
      <c r="B269" s="1" t="s">
        <v>3725</v>
      </c>
      <c r="C269" s="1" t="s">
        <v>765</v>
      </c>
      <c r="D269" s="1" t="s">
        <v>3738</v>
      </c>
      <c r="E269" s="1" t="s">
        <v>3719</v>
      </c>
    </row>
    <row r="270" spans="1:5" ht="29.15" hidden="1" customHeight="1">
      <c r="A270" s="75" t="s">
        <v>3724</v>
      </c>
      <c r="B270" s="1" t="s">
        <v>3725</v>
      </c>
      <c r="C270" s="1" t="s">
        <v>277</v>
      </c>
      <c r="D270" s="1" t="s">
        <v>3741</v>
      </c>
      <c r="E270" s="1" t="s">
        <v>3710</v>
      </c>
    </row>
    <row r="271" spans="1:5" ht="29.15" hidden="1" customHeight="1">
      <c r="A271" s="75" t="s">
        <v>3724</v>
      </c>
      <c r="B271" s="1" t="s">
        <v>3725</v>
      </c>
      <c r="C271" s="1" t="s">
        <v>277</v>
      </c>
      <c r="D271" s="1" t="s">
        <v>3741</v>
      </c>
      <c r="E271" s="1" t="s">
        <v>89</v>
      </c>
    </row>
    <row r="272" spans="1:5" ht="29.15" hidden="1" customHeight="1">
      <c r="A272" s="75" t="s">
        <v>3724</v>
      </c>
      <c r="B272" s="1" t="s">
        <v>3725</v>
      </c>
      <c r="C272" s="1" t="s">
        <v>768</v>
      </c>
      <c r="D272" s="1" t="s">
        <v>3728</v>
      </c>
      <c r="E272" s="1" t="s">
        <v>3718</v>
      </c>
    </row>
    <row r="273" spans="1:5" ht="29.15" hidden="1" customHeight="1">
      <c r="A273" s="75" t="s">
        <v>3724</v>
      </c>
      <c r="B273" s="1" t="s">
        <v>3725</v>
      </c>
      <c r="C273" s="1" t="s">
        <v>277</v>
      </c>
      <c r="D273" s="1" t="s">
        <v>3741</v>
      </c>
      <c r="E273" s="1" t="s">
        <v>3720</v>
      </c>
    </row>
    <row r="274" spans="1:5" ht="29.15" hidden="1" customHeight="1">
      <c r="A274" s="75" t="s">
        <v>3724</v>
      </c>
      <c r="B274" s="1" t="s">
        <v>3725</v>
      </c>
      <c r="C274" s="1" t="s">
        <v>762</v>
      </c>
      <c r="D274" s="1" t="s">
        <v>3742</v>
      </c>
      <c r="E274" s="1" t="s">
        <v>3702</v>
      </c>
    </row>
    <row r="275" spans="1:5" ht="29.15" hidden="1" customHeight="1">
      <c r="A275" s="75" t="s">
        <v>3724</v>
      </c>
      <c r="B275" s="1" t="s">
        <v>3725</v>
      </c>
      <c r="C275" s="1" t="s">
        <v>769</v>
      </c>
      <c r="D275" s="1" t="s">
        <v>3743</v>
      </c>
      <c r="E275" s="1" t="s">
        <v>3718</v>
      </c>
    </row>
    <row r="276" spans="1:5" ht="29.15" hidden="1" customHeight="1">
      <c r="A276" s="75" t="s">
        <v>3724</v>
      </c>
      <c r="B276" s="1" t="s">
        <v>3725</v>
      </c>
      <c r="C276" s="1" t="s">
        <v>277</v>
      </c>
      <c r="D276" s="1" t="s">
        <v>3741</v>
      </c>
      <c r="E276" s="1" t="s">
        <v>3717</v>
      </c>
    </row>
    <row r="277" spans="1:5" ht="29.15" hidden="1" customHeight="1">
      <c r="A277" s="75" t="s">
        <v>3724</v>
      </c>
      <c r="B277" s="1" t="s">
        <v>3725</v>
      </c>
      <c r="C277" s="1" t="s">
        <v>763</v>
      </c>
      <c r="D277" s="1" t="s">
        <v>3737</v>
      </c>
      <c r="E277" s="1" t="s">
        <v>3711</v>
      </c>
    </row>
    <row r="278" spans="1:5" ht="29.15" hidden="1" customHeight="1">
      <c r="A278" s="75" t="s">
        <v>3724</v>
      </c>
      <c r="B278" s="1" t="s">
        <v>3725</v>
      </c>
      <c r="C278" s="1" t="s">
        <v>766</v>
      </c>
      <c r="D278" s="1" t="s">
        <v>3736</v>
      </c>
      <c r="E278" s="1" t="s">
        <v>3723</v>
      </c>
    </row>
    <row r="279" spans="1:5" ht="29.15" hidden="1" customHeight="1">
      <c r="A279" s="75" t="s">
        <v>3724</v>
      </c>
      <c r="B279" s="1" t="s">
        <v>3725</v>
      </c>
      <c r="C279" s="1" t="s">
        <v>769</v>
      </c>
      <c r="D279" s="1" t="s">
        <v>3743</v>
      </c>
      <c r="E279" s="1" t="s">
        <v>3722</v>
      </c>
    </row>
    <row r="280" spans="1:5" ht="29.15" hidden="1" customHeight="1">
      <c r="A280" s="75" t="s">
        <v>3724</v>
      </c>
      <c r="B280" s="1" t="s">
        <v>3725</v>
      </c>
      <c r="C280" s="1" t="s">
        <v>762</v>
      </c>
      <c r="D280" s="1" t="s">
        <v>3742</v>
      </c>
      <c r="E280" s="1" t="s">
        <v>3716</v>
      </c>
    </row>
    <row r="281" spans="1:5" ht="29.15" hidden="1" customHeight="1">
      <c r="A281" s="75" t="s">
        <v>3724</v>
      </c>
      <c r="B281" s="1" t="s">
        <v>3725</v>
      </c>
      <c r="C281" s="1" t="s">
        <v>671</v>
      </c>
      <c r="D281" s="1" t="s">
        <v>3735</v>
      </c>
      <c r="E281" s="1" t="s">
        <v>3723</v>
      </c>
    </row>
    <row r="282" spans="1:5" ht="29.15" hidden="1" customHeight="1">
      <c r="A282" s="75" t="s">
        <v>3724</v>
      </c>
      <c r="B282" s="1" t="s">
        <v>3725</v>
      </c>
      <c r="C282" s="1" t="s">
        <v>276</v>
      </c>
      <c r="D282" s="1" t="s">
        <v>3726</v>
      </c>
      <c r="E282" s="1" t="s">
        <v>3718</v>
      </c>
    </row>
    <row r="283" spans="1:5" ht="29.15" hidden="1" customHeight="1">
      <c r="A283" s="75" t="s">
        <v>3724</v>
      </c>
      <c r="B283" s="1" t="s">
        <v>3725</v>
      </c>
      <c r="C283" s="1" t="s">
        <v>671</v>
      </c>
      <c r="D283" s="1" t="s">
        <v>3735</v>
      </c>
      <c r="E283" s="1" t="s">
        <v>3721</v>
      </c>
    </row>
    <row r="284" spans="1:5" ht="29.15" hidden="1" customHeight="1">
      <c r="A284" s="75" t="s">
        <v>3724</v>
      </c>
      <c r="B284" s="1" t="s">
        <v>3725</v>
      </c>
      <c r="C284" s="1" t="s">
        <v>768</v>
      </c>
      <c r="D284" s="1" t="s">
        <v>3728</v>
      </c>
      <c r="E284" s="1" t="s">
        <v>3712</v>
      </c>
    </row>
    <row r="285" spans="1:5" ht="29.15" hidden="1" customHeight="1">
      <c r="A285" s="75" t="s">
        <v>3724</v>
      </c>
      <c r="B285" s="1" t="s">
        <v>3725</v>
      </c>
      <c r="C285" s="1" t="s">
        <v>276</v>
      </c>
      <c r="D285" s="1" t="s">
        <v>3726</v>
      </c>
      <c r="E285" s="1" t="s">
        <v>3716</v>
      </c>
    </row>
    <row r="286" spans="1:5" ht="29.15" hidden="1" customHeight="1">
      <c r="A286" s="75" t="s">
        <v>3724</v>
      </c>
      <c r="B286" s="1" t="s">
        <v>3725</v>
      </c>
      <c r="C286" s="1" t="s">
        <v>766</v>
      </c>
      <c r="D286" s="1" t="s">
        <v>3736</v>
      </c>
      <c r="E286" s="1" t="s">
        <v>3708</v>
      </c>
    </row>
    <row r="287" spans="1:5" ht="29.15" hidden="1" customHeight="1">
      <c r="A287" s="75" t="s">
        <v>3724</v>
      </c>
      <c r="B287" s="1" t="s">
        <v>3725</v>
      </c>
      <c r="C287" s="1" t="s">
        <v>762</v>
      </c>
      <c r="D287" s="1" t="s">
        <v>3742</v>
      </c>
      <c r="E287" s="1" t="s">
        <v>3699</v>
      </c>
    </row>
    <row r="288" spans="1:5" ht="29.15" hidden="1" customHeight="1">
      <c r="A288" s="75" t="s">
        <v>3724</v>
      </c>
      <c r="B288" s="1" t="s">
        <v>3725</v>
      </c>
      <c r="C288" s="1" t="s">
        <v>769</v>
      </c>
      <c r="D288" s="1" t="s">
        <v>3743</v>
      </c>
      <c r="E288" s="1" t="s">
        <v>3719</v>
      </c>
    </row>
    <row r="289" spans="1:5" ht="29.15" hidden="1" customHeight="1">
      <c r="A289" s="75" t="s">
        <v>3724</v>
      </c>
      <c r="B289" s="1" t="s">
        <v>3725</v>
      </c>
      <c r="C289" s="1" t="s">
        <v>278</v>
      </c>
      <c r="D289" s="1" t="s">
        <v>3732</v>
      </c>
      <c r="E289" s="1" t="s">
        <v>3699</v>
      </c>
    </row>
    <row r="290" spans="1:5" ht="29.15" hidden="1" customHeight="1">
      <c r="A290" s="75" t="s">
        <v>3724</v>
      </c>
      <c r="B290" s="1" t="s">
        <v>3725</v>
      </c>
      <c r="C290" s="1" t="s">
        <v>770</v>
      </c>
      <c r="D290" s="1" t="s">
        <v>3739</v>
      </c>
      <c r="E290" s="1" t="s">
        <v>3702</v>
      </c>
    </row>
    <row r="291" spans="1:5" ht="29.15" hidden="1" customHeight="1">
      <c r="A291" s="75" t="s">
        <v>3724</v>
      </c>
      <c r="B291" s="1" t="s">
        <v>3725</v>
      </c>
      <c r="C291" s="1" t="s">
        <v>276</v>
      </c>
      <c r="D291" s="1" t="s">
        <v>3726</v>
      </c>
      <c r="E291" s="1" t="s">
        <v>3721</v>
      </c>
    </row>
    <row r="292" spans="1:5" ht="29.15" hidden="1" customHeight="1">
      <c r="A292" s="75" t="s">
        <v>3724</v>
      </c>
      <c r="B292" s="1" t="s">
        <v>3725</v>
      </c>
      <c r="C292" s="1" t="s">
        <v>765</v>
      </c>
      <c r="D292" s="1" t="s">
        <v>3738</v>
      </c>
      <c r="E292" s="1" t="s">
        <v>3714</v>
      </c>
    </row>
    <row r="293" spans="1:5" ht="29.15" hidden="1" customHeight="1">
      <c r="A293" s="75" t="s">
        <v>3724</v>
      </c>
      <c r="B293" s="1" t="s">
        <v>3725</v>
      </c>
      <c r="C293" s="1" t="s">
        <v>767</v>
      </c>
      <c r="D293" s="1" t="s">
        <v>3731</v>
      </c>
      <c r="E293" s="1" t="s">
        <v>3722</v>
      </c>
    </row>
    <row r="294" spans="1:5" ht="29.15" hidden="1" customHeight="1">
      <c r="A294" s="75" t="s">
        <v>3724</v>
      </c>
      <c r="B294" s="1" t="s">
        <v>3725</v>
      </c>
      <c r="C294" s="1" t="s">
        <v>762</v>
      </c>
      <c r="D294" s="1" t="s">
        <v>3742</v>
      </c>
      <c r="E294" s="1" t="s">
        <v>3712</v>
      </c>
    </row>
    <row r="295" spans="1:5" ht="29.15" hidden="1" customHeight="1">
      <c r="A295" s="75" t="s">
        <v>3724</v>
      </c>
      <c r="B295" s="1" t="s">
        <v>3725</v>
      </c>
      <c r="C295" s="1" t="s">
        <v>671</v>
      </c>
      <c r="D295" s="1" t="s">
        <v>3735</v>
      </c>
      <c r="E295" s="1" t="s">
        <v>3703</v>
      </c>
    </row>
    <row r="296" spans="1:5" ht="29.15" hidden="1" customHeight="1">
      <c r="A296" s="75" t="s">
        <v>3724</v>
      </c>
      <c r="B296" s="1" t="s">
        <v>3725</v>
      </c>
      <c r="C296" s="1" t="s">
        <v>276</v>
      </c>
      <c r="D296" s="1" t="s">
        <v>3726</v>
      </c>
      <c r="E296" s="1" t="s">
        <v>3715</v>
      </c>
    </row>
    <row r="297" spans="1:5" ht="29.15" hidden="1" customHeight="1">
      <c r="A297" s="75" t="s">
        <v>3724</v>
      </c>
      <c r="B297" s="1" t="s">
        <v>3725</v>
      </c>
      <c r="C297" s="1" t="s">
        <v>763</v>
      </c>
      <c r="D297" s="1" t="s">
        <v>3737</v>
      </c>
      <c r="E297" s="1" t="s">
        <v>3710</v>
      </c>
    </row>
    <row r="298" spans="1:5" ht="29.15" hidden="1" customHeight="1">
      <c r="A298" s="75" t="s">
        <v>3724</v>
      </c>
      <c r="B298" s="1" t="s">
        <v>3725</v>
      </c>
      <c r="C298" s="1" t="s">
        <v>596</v>
      </c>
      <c r="D298" s="1" t="s">
        <v>3733</v>
      </c>
      <c r="E298" s="1" t="s">
        <v>261</v>
      </c>
    </row>
    <row r="299" spans="1:5" ht="29.15" hidden="1" customHeight="1">
      <c r="A299" s="75" t="s">
        <v>3724</v>
      </c>
      <c r="B299" s="1" t="s">
        <v>3725</v>
      </c>
      <c r="C299" s="1" t="s">
        <v>763</v>
      </c>
      <c r="D299" s="1" t="s">
        <v>3737</v>
      </c>
      <c r="E299" s="1" t="s">
        <v>3720</v>
      </c>
    </row>
    <row r="300" spans="1:5" ht="29.15" hidden="1" customHeight="1">
      <c r="A300" s="75" t="s">
        <v>3724</v>
      </c>
      <c r="B300" s="1" t="s">
        <v>3725</v>
      </c>
      <c r="C300" s="1" t="s">
        <v>763</v>
      </c>
      <c r="D300" s="1" t="s">
        <v>3737</v>
      </c>
      <c r="E300" s="1" t="s">
        <v>3717</v>
      </c>
    </row>
    <row r="301" spans="1:5" ht="29.15" hidden="1" customHeight="1">
      <c r="A301" s="75" t="s">
        <v>3724</v>
      </c>
      <c r="B301" s="1" t="s">
        <v>3725</v>
      </c>
      <c r="C301" s="1" t="s">
        <v>670</v>
      </c>
      <c r="D301" s="1" t="s">
        <v>3740</v>
      </c>
      <c r="E301" s="1" t="s">
        <v>3720</v>
      </c>
    </row>
    <row r="302" spans="1:5" ht="29.15" hidden="1" customHeight="1">
      <c r="A302" s="75" t="s">
        <v>3724</v>
      </c>
      <c r="B302" s="1" t="s">
        <v>3725</v>
      </c>
      <c r="C302" s="1" t="s">
        <v>763</v>
      </c>
      <c r="D302" s="1" t="s">
        <v>3737</v>
      </c>
      <c r="E302" s="1" t="s">
        <v>3719</v>
      </c>
    </row>
    <row r="303" spans="1:5" ht="29.15" hidden="1" customHeight="1">
      <c r="A303" s="75" t="s">
        <v>3724</v>
      </c>
      <c r="B303" s="1" t="s">
        <v>3725</v>
      </c>
      <c r="C303" s="1" t="s">
        <v>669</v>
      </c>
      <c r="D303" s="1" t="s">
        <v>3727</v>
      </c>
      <c r="E303" s="1" t="s">
        <v>3708</v>
      </c>
    </row>
    <row r="304" spans="1:5" ht="29.15" hidden="1" customHeight="1">
      <c r="A304" s="75" t="s">
        <v>3724</v>
      </c>
      <c r="B304" s="1" t="s">
        <v>3725</v>
      </c>
      <c r="C304" s="1" t="s">
        <v>670</v>
      </c>
      <c r="D304" s="1" t="s">
        <v>3740</v>
      </c>
      <c r="E304" s="1" t="s">
        <v>89</v>
      </c>
    </row>
    <row r="305" spans="1:5" ht="29.15" hidden="1" customHeight="1">
      <c r="A305" s="75" t="s">
        <v>3724</v>
      </c>
      <c r="B305" s="1" t="s">
        <v>3725</v>
      </c>
      <c r="C305" s="1" t="s">
        <v>769</v>
      </c>
      <c r="D305" s="1" t="s">
        <v>3743</v>
      </c>
      <c r="E305" s="1" t="s">
        <v>89</v>
      </c>
    </row>
    <row r="306" spans="1:5" ht="29.15" hidden="1" customHeight="1">
      <c r="A306" s="75" t="s">
        <v>3724</v>
      </c>
      <c r="B306" s="1" t="s">
        <v>3725</v>
      </c>
      <c r="C306" s="1" t="s">
        <v>671</v>
      </c>
      <c r="D306" s="1" t="s">
        <v>3735</v>
      </c>
      <c r="E306" s="1" t="s">
        <v>3709</v>
      </c>
    </row>
    <row r="307" spans="1:5" ht="29.15" hidden="1" customHeight="1">
      <c r="A307" s="75" t="s">
        <v>3724</v>
      </c>
      <c r="B307" s="1" t="s">
        <v>3725</v>
      </c>
      <c r="C307" s="1" t="s">
        <v>598</v>
      </c>
      <c r="D307" s="1" t="s">
        <v>3745</v>
      </c>
      <c r="E307" s="1" t="s">
        <v>3707</v>
      </c>
    </row>
    <row r="308" spans="1:5" ht="29.15" hidden="1" customHeight="1">
      <c r="A308" s="75" t="s">
        <v>3724</v>
      </c>
      <c r="B308" s="1" t="s">
        <v>3725</v>
      </c>
      <c r="C308" s="1" t="s">
        <v>596</v>
      </c>
      <c r="D308" s="1" t="s">
        <v>3733</v>
      </c>
      <c r="E308" s="1" t="s">
        <v>3719</v>
      </c>
    </row>
    <row r="309" spans="1:5" ht="29.15" hidden="1" customHeight="1">
      <c r="A309" s="75" t="s">
        <v>3724</v>
      </c>
      <c r="B309" s="1" t="s">
        <v>3725</v>
      </c>
      <c r="C309" s="1" t="s">
        <v>764</v>
      </c>
      <c r="D309" s="1" t="s">
        <v>3744</v>
      </c>
      <c r="E309" s="1" t="s">
        <v>3718</v>
      </c>
    </row>
    <row r="310" spans="1:5" ht="29.15" hidden="1" customHeight="1">
      <c r="A310" s="75" t="s">
        <v>3724</v>
      </c>
      <c r="B310" s="1" t="s">
        <v>3725</v>
      </c>
      <c r="C310" s="1" t="s">
        <v>276</v>
      </c>
      <c r="D310" s="1" t="s">
        <v>3726</v>
      </c>
      <c r="E310" s="1" t="s">
        <v>3709</v>
      </c>
    </row>
    <row r="311" spans="1:5" ht="29.15" hidden="1" customHeight="1">
      <c r="A311" s="75" t="s">
        <v>3724</v>
      </c>
      <c r="B311" s="1" t="s">
        <v>3725</v>
      </c>
      <c r="C311" s="1" t="s">
        <v>669</v>
      </c>
      <c r="D311" s="1" t="s">
        <v>3727</v>
      </c>
      <c r="E311" s="1" t="s">
        <v>3713</v>
      </c>
    </row>
    <row r="312" spans="1:5" ht="29.15" hidden="1" customHeight="1">
      <c r="A312" s="75" t="s">
        <v>3724</v>
      </c>
      <c r="B312" s="1" t="s">
        <v>3725</v>
      </c>
      <c r="C312" s="1" t="s">
        <v>668</v>
      </c>
      <c r="D312" s="1" t="s">
        <v>3734</v>
      </c>
      <c r="E312" s="1" t="s">
        <v>3717</v>
      </c>
    </row>
    <row r="313" spans="1:5" ht="29.15" hidden="1" customHeight="1">
      <c r="A313" s="75" t="s">
        <v>3724</v>
      </c>
      <c r="B313" s="1" t="s">
        <v>3725</v>
      </c>
      <c r="C313" s="1" t="s">
        <v>598</v>
      </c>
      <c r="D313" s="1" t="s">
        <v>3745</v>
      </c>
      <c r="E313" s="1" t="s">
        <v>392</v>
      </c>
    </row>
    <row r="314" spans="1:5" ht="29.15" hidden="1" customHeight="1">
      <c r="A314" s="75" t="s">
        <v>3724</v>
      </c>
      <c r="B314" s="1" t="s">
        <v>3725</v>
      </c>
      <c r="C314" s="1" t="s">
        <v>671</v>
      </c>
      <c r="D314" s="1" t="s">
        <v>3735</v>
      </c>
      <c r="E314" s="1" t="s">
        <v>3718</v>
      </c>
    </row>
    <row r="315" spans="1:5" ht="29.15" hidden="1" customHeight="1">
      <c r="A315" s="75" t="s">
        <v>3724</v>
      </c>
      <c r="B315" s="1" t="s">
        <v>3725</v>
      </c>
      <c r="C315" s="1" t="s">
        <v>598</v>
      </c>
      <c r="D315" s="1" t="s">
        <v>3745</v>
      </c>
      <c r="E315" s="1" t="s">
        <v>3714</v>
      </c>
    </row>
    <row r="316" spans="1:5" ht="29.15" hidden="1" customHeight="1">
      <c r="A316" s="75" t="s">
        <v>3724</v>
      </c>
      <c r="B316" s="1" t="s">
        <v>3725</v>
      </c>
      <c r="C316" s="1" t="s">
        <v>762</v>
      </c>
      <c r="D316" s="1" t="s">
        <v>3742</v>
      </c>
      <c r="E316" s="1" t="s">
        <v>3718</v>
      </c>
    </row>
    <row r="317" spans="1:5" ht="29.15" hidden="1" customHeight="1">
      <c r="A317" s="75" t="s">
        <v>3724</v>
      </c>
      <c r="B317" s="1" t="s">
        <v>3725</v>
      </c>
      <c r="C317" s="1" t="s">
        <v>277</v>
      </c>
      <c r="D317" s="1" t="s">
        <v>3741</v>
      </c>
      <c r="E317" s="1" t="s">
        <v>3707</v>
      </c>
    </row>
    <row r="318" spans="1:5" ht="29.15" hidden="1" customHeight="1">
      <c r="A318" s="75" t="s">
        <v>3724</v>
      </c>
      <c r="B318" s="1" t="s">
        <v>3725</v>
      </c>
      <c r="C318" s="1" t="s">
        <v>668</v>
      </c>
      <c r="D318" s="1" t="s">
        <v>3734</v>
      </c>
      <c r="E318" s="1" t="s">
        <v>392</v>
      </c>
    </row>
    <row r="319" spans="1:5" ht="29.15" hidden="1" customHeight="1">
      <c r="A319" s="75" t="s">
        <v>3724</v>
      </c>
      <c r="B319" s="1" t="s">
        <v>3725</v>
      </c>
      <c r="C319" s="1" t="s">
        <v>766</v>
      </c>
      <c r="D319" s="1" t="s">
        <v>3736</v>
      </c>
      <c r="E319" s="1" t="s">
        <v>3715</v>
      </c>
    </row>
    <row r="320" spans="1:5" ht="29.15" hidden="1" customHeight="1">
      <c r="A320" s="75" t="s">
        <v>3724</v>
      </c>
      <c r="B320" s="1" t="s">
        <v>3725</v>
      </c>
      <c r="C320" s="1" t="s">
        <v>762</v>
      </c>
      <c r="D320" s="1" t="s">
        <v>3742</v>
      </c>
      <c r="E320" s="1" t="s">
        <v>3723</v>
      </c>
    </row>
    <row r="321" spans="1:5" ht="29.15" hidden="1" customHeight="1">
      <c r="A321" s="75" t="s">
        <v>3724</v>
      </c>
      <c r="B321" s="1" t="s">
        <v>3725</v>
      </c>
      <c r="C321" s="1" t="s">
        <v>768</v>
      </c>
      <c r="D321" s="1" t="s">
        <v>3728</v>
      </c>
      <c r="E321" s="1" t="s">
        <v>3721</v>
      </c>
    </row>
    <row r="322" spans="1:5" ht="29.15" hidden="1" customHeight="1">
      <c r="A322" s="75" t="s">
        <v>3724</v>
      </c>
      <c r="B322" s="1" t="s">
        <v>3725</v>
      </c>
      <c r="C322" s="1" t="s">
        <v>278</v>
      </c>
      <c r="D322" s="1" t="s">
        <v>3732</v>
      </c>
      <c r="E322" s="1" t="s">
        <v>3723</v>
      </c>
    </row>
    <row r="323" spans="1:5" ht="29.15" hidden="1" customHeight="1">
      <c r="A323" s="75" t="s">
        <v>3724</v>
      </c>
      <c r="B323" s="1" t="s">
        <v>3725</v>
      </c>
      <c r="C323" s="1" t="s">
        <v>765</v>
      </c>
      <c r="D323" s="1" t="s">
        <v>3738</v>
      </c>
      <c r="E323" s="1" t="s">
        <v>3711</v>
      </c>
    </row>
    <row r="324" spans="1:5" ht="29.15" hidden="1" customHeight="1">
      <c r="A324" s="75" t="s">
        <v>3724</v>
      </c>
      <c r="B324" s="1" t="s">
        <v>3725</v>
      </c>
      <c r="C324" s="1" t="s">
        <v>669</v>
      </c>
      <c r="D324" s="1" t="s">
        <v>3727</v>
      </c>
      <c r="E324" s="1" t="s">
        <v>3723</v>
      </c>
    </row>
    <row r="325" spans="1:5" ht="29.15" hidden="1" customHeight="1">
      <c r="A325" s="75" t="s">
        <v>3724</v>
      </c>
      <c r="B325" s="1" t="s">
        <v>3725</v>
      </c>
      <c r="C325" s="1" t="s">
        <v>669</v>
      </c>
      <c r="D325" s="1" t="s">
        <v>3727</v>
      </c>
      <c r="E325" s="1" t="s">
        <v>3715</v>
      </c>
    </row>
    <row r="326" spans="1:5" ht="29.15" hidden="1" customHeight="1">
      <c r="A326" s="75" t="s">
        <v>3724</v>
      </c>
      <c r="B326" s="1" t="s">
        <v>3725</v>
      </c>
      <c r="C326" s="1" t="s">
        <v>596</v>
      </c>
      <c r="D326" s="1" t="s">
        <v>3733</v>
      </c>
      <c r="E326" s="1" t="s">
        <v>3722</v>
      </c>
    </row>
    <row r="327" spans="1:5" ht="29.15" hidden="1" customHeight="1">
      <c r="A327" s="75" t="s">
        <v>3724</v>
      </c>
      <c r="B327" s="1" t="s">
        <v>3725</v>
      </c>
      <c r="C327" s="1" t="s">
        <v>762</v>
      </c>
      <c r="D327" s="1" t="s">
        <v>3742</v>
      </c>
      <c r="E327" s="1" t="s">
        <v>3708</v>
      </c>
    </row>
    <row r="328" spans="1:5" ht="29.15" hidden="1" customHeight="1">
      <c r="A328" s="75" t="s">
        <v>3724</v>
      </c>
      <c r="B328" s="1" t="s">
        <v>3725</v>
      </c>
      <c r="C328" s="1" t="s">
        <v>769</v>
      </c>
      <c r="D328" s="1" t="s">
        <v>3743</v>
      </c>
      <c r="E328" s="1" t="s">
        <v>3717</v>
      </c>
    </row>
    <row r="329" spans="1:5" ht="29.15" hidden="1" customHeight="1">
      <c r="A329" s="75" t="s">
        <v>3724</v>
      </c>
      <c r="B329" s="1" t="s">
        <v>3725</v>
      </c>
      <c r="C329" s="1" t="s">
        <v>669</v>
      </c>
      <c r="D329" s="1" t="s">
        <v>3727</v>
      </c>
      <c r="E329" s="1" t="s">
        <v>3702</v>
      </c>
    </row>
    <row r="330" spans="1:5" ht="29.15" hidden="1" customHeight="1">
      <c r="A330" s="75" t="s">
        <v>3724</v>
      </c>
      <c r="B330" s="1" t="s">
        <v>3725</v>
      </c>
      <c r="C330" s="1" t="s">
        <v>761</v>
      </c>
      <c r="D330" s="1" t="s">
        <v>3729</v>
      </c>
      <c r="E330" s="1" t="s">
        <v>3720</v>
      </c>
    </row>
    <row r="331" spans="1:5" ht="29.15" hidden="1" customHeight="1">
      <c r="A331" s="75" t="s">
        <v>3724</v>
      </c>
      <c r="B331" s="1" t="s">
        <v>3725</v>
      </c>
      <c r="C331" s="1" t="s">
        <v>767</v>
      </c>
      <c r="D331" s="1" t="s">
        <v>3731</v>
      </c>
      <c r="E331" s="1" t="s">
        <v>3710</v>
      </c>
    </row>
    <row r="332" spans="1:5" ht="29.15" hidden="1" customHeight="1">
      <c r="A332" s="75" t="s">
        <v>3724</v>
      </c>
      <c r="B332" s="1" t="s">
        <v>3725</v>
      </c>
      <c r="C332" s="1" t="s">
        <v>766</v>
      </c>
      <c r="D332" s="1" t="s">
        <v>3736</v>
      </c>
      <c r="E332" s="1" t="s">
        <v>3718</v>
      </c>
    </row>
    <row r="333" spans="1:5" ht="29.15" hidden="1" customHeight="1">
      <c r="A333" s="75" t="s">
        <v>3724</v>
      </c>
      <c r="B333" s="1" t="s">
        <v>3725</v>
      </c>
      <c r="C333" s="1" t="s">
        <v>598</v>
      </c>
      <c r="D333" s="1" t="s">
        <v>3745</v>
      </c>
      <c r="E333" s="1" t="s">
        <v>3717</v>
      </c>
    </row>
    <row r="334" spans="1:5" ht="29.15" hidden="1" customHeight="1">
      <c r="A334" s="75" t="s">
        <v>3724</v>
      </c>
      <c r="B334" s="1" t="s">
        <v>3725</v>
      </c>
      <c r="C334" s="1" t="s">
        <v>669</v>
      </c>
      <c r="D334" s="1" t="s">
        <v>3727</v>
      </c>
      <c r="E334" s="1" t="s">
        <v>3712</v>
      </c>
    </row>
    <row r="335" spans="1:5" ht="29.15" hidden="1" customHeight="1">
      <c r="A335" s="75" t="s">
        <v>3724</v>
      </c>
      <c r="B335" s="1" t="s">
        <v>3725</v>
      </c>
      <c r="C335" s="1" t="s">
        <v>671</v>
      </c>
      <c r="D335" s="1" t="s">
        <v>3735</v>
      </c>
      <c r="E335" s="1" t="s">
        <v>3700</v>
      </c>
    </row>
    <row r="336" spans="1:5" ht="29.15" hidden="1" customHeight="1">
      <c r="A336" s="75" t="s">
        <v>3724</v>
      </c>
      <c r="B336" s="1" t="s">
        <v>3725</v>
      </c>
      <c r="C336" s="1" t="s">
        <v>277</v>
      </c>
      <c r="D336" s="1" t="s">
        <v>3741</v>
      </c>
      <c r="E336" s="1" t="s">
        <v>3714</v>
      </c>
    </row>
    <row r="337" spans="1:5" ht="29.15" hidden="1" customHeight="1">
      <c r="A337" s="75" t="s">
        <v>3724</v>
      </c>
      <c r="B337" s="1" t="s">
        <v>3725</v>
      </c>
      <c r="C337" s="1" t="s">
        <v>765</v>
      </c>
      <c r="D337" s="1" t="s">
        <v>3738</v>
      </c>
      <c r="E337" s="1" t="s">
        <v>3722</v>
      </c>
    </row>
    <row r="338" spans="1:5" ht="29.15" hidden="1" customHeight="1">
      <c r="A338" s="75" t="s">
        <v>3724</v>
      </c>
      <c r="B338" s="1" t="s">
        <v>3725</v>
      </c>
      <c r="C338" s="1" t="s">
        <v>769</v>
      </c>
      <c r="D338" s="1" t="s">
        <v>3743</v>
      </c>
      <c r="E338" s="1" t="s">
        <v>3714</v>
      </c>
    </row>
    <row r="339" spans="1:5" ht="29.15" hidden="1" customHeight="1">
      <c r="A339" s="75" t="s">
        <v>3724</v>
      </c>
      <c r="B339" s="1" t="s">
        <v>3725</v>
      </c>
      <c r="C339" s="1" t="s">
        <v>767</v>
      </c>
      <c r="D339" s="1" t="s">
        <v>3731</v>
      </c>
      <c r="E339" s="1" t="s">
        <v>3711</v>
      </c>
    </row>
    <row r="340" spans="1:5" ht="29.15" hidden="1" customHeight="1">
      <c r="A340" s="75" t="s">
        <v>3724</v>
      </c>
      <c r="B340" s="1" t="s">
        <v>3725</v>
      </c>
      <c r="C340" s="1" t="s">
        <v>671</v>
      </c>
      <c r="D340" s="1" t="s">
        <v>3735</v>
      </c>
      <c r="E340" s="1" t="s">
        <v>3712</v>
      </c>
    </row>
    <row r="341" spans="1:5" ht="29.15" hidden="1" customHeight="1">
      <c r="A341" s="75" t="s">
        <v>3724</v>
      </c>
      <c r="B341" s="1" t="s">
        <v>3725</v>
      </c>
      <c r="C341" s="1" t="s">
        <v>277</v>
      </c>
      <c r="D341" s="1" t="s">
        <v>3741</v>
      </c>
      <c r="E341" s="1" t="s">
        <v>3719</v>
      </c>
    </row>
    <row r="342" spans="1:5" ht="29.15" hidden="1" customHeight="1">
      <c r="A342" s="75" t="s">
        <v>3724</v>
      </c>
      <c r="B342" s="1" t="s">
        <v>3725</v>
      </c>
      <c r="C342" s="1" t="s">
        <v>768</v>
      </c>
      <c r="D342" s="1" t="s">
        <v>3728</v>
      </c>
      <c r="E342" s="1" t="s">
        <v>3703</v>
      </c>
    </row>
    <row r="343" spans="1:5" ht="29.15" hidden="1" customHeight="1">
      <c r="A343" s="75" t="s">
        <v>3724</v>
      </c>
      <c r="B343" s="1" t="s">
        <v>3725</v>
      </c>
      <c r="C343" s="1" t="s">
        <v>278</v>
      </c>
      <c r="D343" s="1" t="s">
        <v>3732</v>
      </c>
      <c r="E343" s="1" t="s">
        <v>3708</v>
      </c>
    </row>
    <row r="344" spans="1:5" ht="29.15" hidden="1" customHeight="1">
      <c r="A344" s="75" t="s">
        <v>3724</v>
      </c>
      <c r="B344" s="1" t="s">
        <v>3725</v>
      </c>
      <c r="C344" s="1" t="s">
        <v>768</v>
      </c>
      <c r="D344" s="1" t="s">
        <v>3728</v>
      </c>
      <c r="E344" s="1" t="s">
        <v>3702</v>
      </c>
    </row>
    <row r="345" spans="1:5" ht="29.15" hidden="1" customHeight="1">
      <c r="A345" s="75" t="s">
        <v>3724</v>
      </c>
      <c r="B345" s="1" t="s">
        <v>3725</v>
      </c>
      <c r="C345" s="1" t="s">
        <v>276</v>
      </c>
      <c r="D345" s="1" t="s">
        <v>3726</v>
      </c>
      <c r="E345" s="1" t="s">
        <v>3699</v>
      </c>
    </row>
    <row r="346" spans="1:5" ht="29.15" hidden="1" customHeight="1">
      <c r="A346" s="75" t="s">
        <v>3724</v>
      </c>
      <c r="B346" s="1" t="s">
        <v>3725</v>
      </c>
      <c r="C346" s="1" t="s">
        <v>597</v>
      </c>
      <c r="D346" s="1" t="s">
        <v>3730</v>
      </c>
      <c r="E346" s="1" t="s">
        <v>3712</v>
      </c>
    </row>
    <row r="347" spans="1:5" ht="29.15" hidden="1" customHeight="1">
      <c r="A347" s="75" t="s">
        <v>3724</v>
      </c>
      <c r="B347" s="1" t="s">
        <v>3725</v>
      </c>
      <c r="C347" s="1" t="s">
        <v>278</v>
      </c>
      <c r="D347" s="1" t="s">
        <v>3732</v>
      </c>
      <c r="E347" s="1" t="s">
        <v>3715</v>
      </c>
    </row>
    <row r="348" spans="1:5" ht="29.15" hidden="1" customHeight="1">
      <c r="A348" s="75" t="s">
        <v>3724</v>
      </c>
      <c r="B348" s="1" t="s">
        <v>3725</v>
      </c>
      <c r="C348" s="1" t="s">
        <v>276</v>
      </c>
      <c r="D348" s="1" t="s">
        <v>3726</v>
      </c>
      <c r="E348" s="1" t="s">
        <v>3702</v>
      </c>
    </row>
    <row r="349" spans="1:5" ht="29.15" hidden="1" customHeight="1">
      <c r="A349" s="75" t="s">
        <v>3724</v>
      </c>
      <c r="B349" s="1" t="s">
        <v>3725</v>
      </c>
      <c r="C349" s="1" t="s">
        <v>770</v>
      </c>
      <c r="D349" s="1" t="s">
        <v>3739</v>
      </c>
      <c r="E349" s="1" t="s">
        <v>3721</v>
      </c>
    </row>
    <row r="350" spans="1:5" ht="29.15" hidden="1" customHeight="1">
      <c r="A350" s="75" t="s">
        <v>3724</v>
      </c>
      <c r="B350" s="1" t="s">
        <v>3725</v>
      </c>
      <c r="C350" s="1" t="s">
        <v>762</v>
      </c>
      <c r="D350" s="1" t="s">
        <v>3742</v>
      </c>
      <c r="E350" s="1" t="s">
        <v>3700</v>
      </c>
    </row>
    <row r="351" spans="1:5" ht="29.15" hidden="1" customHeight="1">
      <c r="A351" s="75" t="s">
        <v>3746</v>
      </c>
      <c r="B351" s="1" t="s">
        <v>3747</v>
      </c>
    </row>
    <row r="352" spans="1:5" ht="29.15" hidden="1" customHeight="1">
      <c r="A352" s="75" t="s">
        <v>3748</v>
      </c>
      <c r="B352" s="1" t="s">
        <v>3749</v>
      </c>
    </row>
    <row r="353" spans="1:2" ht="29.15" hidden="1" customHeight="1">
      <c r="A353" s="75" t="s">
        <v>3750</v>
      </c>
      <c r="B353" s="1" t="s">
        <v>3751</v>
      </c>
    </row>
    <row r="354" spans="1:2" ht="29.15" hidden="1" customHeight="1">
      <c r="A354" s="75" t="s">
        <v>3752</v>
      </c>
      <c r="B354" s="1" t="s">
        <v>3753</v>
      </c>
    </row>
    <row r="355" spans="1:2" ht="29.15" hidden="1" customHeight="1">
      <c r="A355" s="75" t="s">
        <v>3754</v>
      </c>
      <c r="B355" s="1" t="s">
        <v>3755</v>
      </c>
    </row>
    <row r="356" spans="1:2" ht="29.15" hidden="1" customHeight="1">
      <c r="A356" s="75" t="s">
        <v>3756</v>
      </c>
      <c r="B356" s="1" t="s">
        <v>3757</v>
      </c>
    </row>
    <row r="357" spans="1:2" ht="29.15" hidden="1" customHeight="1">
      <c r="A357" s="75" t="s">
        <v>3758</v>
      </c>
      <c r="B357" s="1" t="s">
        <v>3759</v>
      </c>
    </row>
    <row r="358" spans="1:2" ht="29.15" hidden="1" customHeight="1">
      <c r="A358" s="75" t="s">
        <v>3760</v>
      </c>
      <c r="B358" s="1" t="s">
        <v>3761</v>
      </c>
    </row>
    <row r="359" spans="1:2" ht="29.15" hidden="1" customHeight="1">
      <c r="A359" s="75" t="s">
        <v>3762</v>
      </c>
      <c r="B359" s="1" t="s">
        <v>3763</v>
      </c>
    </row>
    <row r="360" spans="1:2" ht="29.15" hidden="1" customHeight="1">
      <c r="A360" s="75" t="s">
        <v>3764</v>
      </c>
      <c r="B360" s="1" t="s">
        <v>3765</v>
      </c>
    </row>
    <row r="361" spans="1:2" ht="29.15" hidden="1" customHeight="1">
      <c r="A361" s="75" t="s">
        <v>3766</v>
      </c>
      <c r="B361" s="1" t="s">
        <v>3767</v>
      </c>
    </row>
    <row r="362" spans="1:2" ht="29.15" hidden="1" customHeight="1">
      <c r="A362" s="75" t="s">
        <v>3768</v>
      </c>
      <c r="B362" s="1" t="s">
        <v>3769</v>
      </c>
    </row>
    <row r="363" spans="1:2" ht="29.15" hidden="1" customHeight="1">
      <c r="A363" s="75" t="s">
        <v>3770</v>
      </c>
      <c r="B363" s="1" t="s">
        <v>3771</v>
      </c>
    </row>
    <row r="364" spans="1:2" ht="29.15" hidden="1" customHeight="1">
      <c r="A364" s="75" t="s">
        <v>3772</v>
      </c>
      <c r="B364" s="1" t="s">
        <v>3773</v>
      </c>
    </row>
    <row r="365" spans="1:2" ht="29.15" hidden="1" customHeight="1">
      <c r="A365" s="75" t="s">
        <v>3774</v>
      </c>
      <c r="B365" s="1" t="s">
        <v>3775</v>
      </c>
    </row>
    <row r="366" spans="1:2" ht="29.15" hidden="1" customHeight="1">
      <c r="A366" s="75" t="s">
        <v>3776</v>
      </c>
      <c r="B366" s="1" t="s">
        <v>3759</v>
      </c>
    </row>
    <row r="367" spans="1:2" ht="29.15" hidden="1" customHeight="1">
      <c r="A367" s="75" t="s">
        <v>3777</v>
      </c>
      <c r="B367" s="1" t="s">
        <v>3761</v>
      </c>
    </row>
    <row r="368" spans="1:2" ht="29.15" hidden="1" customHeight="1">
      <c r="A368" s="75" t="s">
        <v>3778</v>
      </c>
      <c r="B368" s="1" t="s">
        <v>3779</v>
      </c>
    </row>
    <row r="369" spans="1:2" ht="29.15" hidden="1" customHeight="1">
      <c r="A369" s="75" t="s">
        <v>3780</v>
      </c>
      <c r="B369" s="1" t="s">
        <v>3781</v>
      </c>
    </row>
    <row r="370" spans="1:2" ht="29.15" hidden="1" customHeight="1">
      <c r="A370" s="75" t="s">
        <v>3782</v>
      </c>
      <c r="B370" s="1" t="s">
        <v>3783</v>
      </c>
    </row>
    <row r="371" spans="1:2" ht="29.15" hidden="1" customHeight="1">
      <c r="A371" s="75" t="s">
        <v>3784</v>
      </c>
      <c r="B371" s="1" t="s">
        <v>3785</v>
      </c>
    </row>
    <row r="372" spans="1:2" ht="29.15" hidden="1" customHeight="1">
      <c r="A372" s="75" t="s">
        <v>3786</v>
      </c>
      <c r="B372" s="1" t="s">
        <v>3787</v>
      </c>
    </row>
    <row r="373" spans="1:2" ht="29.15" hidden="1" customHeight="1">
      <c r="A373" s="75" t="s">
        <v>3788</v>
      </c>
      <c r="B373" s="1" t="s">
        <v>3789</v>
      </c>
    </row>
    <row r="374" spans="1:2" ht="29.15" hidden="1" customHeight="1">
      <c r="A374" s="75" t="s">
        <v>3790</v>
      </c>
      <c r="B374" s="1" t="s">
        <v>3791</v>
      </c>
    </row>
    <row r="375" spans="1:2" ht="29.15" hidden="1" customHeight="1">
      <c r="A375" s="75" t="s">
        <v>3792</v>
      </c>
      <c r="B375" s="1" t="s">
        <v>3793</v>
      </c>
    </row>
    <row r="376" spans="1:2" ht="29.15" hidden="1" customHeight="1">
      <c r="A376" s="75" t="s">
        <v>3794</v>
      </c>
      <c r="B376" s="1" t="s">
        <v>3795</v>
      </c>
    </row>
    <row r="377" spans="1:2" ht="29.15" hidden="1" customHeight="1">
      <c r="A377" s="75" t="s">
        <v>3796</v>
      </c>
      <c r="B377" s="1" t="s">
        <v>3797</v>
      </c>
    </row>
    <row r="378" spans="1:2" ht="29.15" hidden="1" customHeight="1">
      <c r="A378" s="75" t="s">
        <v>3798</v>
      </c>
      <c r="B378" s="1" t="s">
        <v>3799</v>
      </c>
    </row>
    <row r="379" spans="1:2" ht="29.15" hidden="1" customHeight="1">
      <c r="A379" s="75" t="s">
        <v>3800</v>
      </c>
      <c r="B379" s="1" t="s">
        <v>3801</v>
      </c>
    </row>
    <row r="380" spans="1:2" ht="29.15" hidden="1" customHeight="1">
      <c r="A380" s="75" t="s">
        <v>3802</v>
      </c>
      <c r="B380" s="1" t="s">
        <v>3803</v>
      </c>
    </row>
    <row r="381" spans="1:2" ht="29.15" hidden="1" customHeight="1">
      <c r="A381" s="75" t="s">
        <v>3804</v>
      </c>
      <c r="B381" s="1" t="s">
        <v>3805</v>
      </c>
    </row>
    <row r="382" spans="1:2" ht="29.15" hidden="1" customHeight="1">
      <c r="A382" s="75" t="s">
        <v>3806</v>
      </c>
      <c r="B382" s="1" t="s">
        <v>3807</v>
      </c>
    </row>
    <row r="383" spans="1:2" ht="29.15" hidden="1" customHeight="1">
      <c r="A383" s="75" t="s">
        <v>3808</v>
      </c>
      <c r="B383" s="1" t="s">
        <v>3809</v>
      </c>
    </row>
    <row r="384" spans="1:2" ht="29.15" hidden="1" customHeight="1">
      <c r="A384" s="75" t="s">
        <v>3810</v>
      </c>
      <c r="B384" s="1" t="s">
        <v>3811</v>
      </c>
    </row>
    <row r="385" spans="1:2" ht="29.15" hidden="1" customHeight="1">
      <c r="A385" s="75" t="s">
        <v>3812</v>
      </c>
      <c r="B385" s="1" t="s">
        <v>3813</v>
      </c>
    </row>
    <row r="386" spans="1:2" ht="29.15" hidden="1" customHeight="1">
      <c r="A386" s="75" t="s">
        <v>3814</v>
      </c>
      <c r="B386" s="1" t="s">
        <v>3791</v>
      </c>
    </row>
    <row r="387" spans="1:2" ht="29.15" hidden="1" customHeight="1">
      <c r="A387" s="75" t="s">
        <v>3815</v>
      </c>
      <c r="B387" s="1" t="s">
        <v>3816</v>
      </c>
    </row>
    <row r="388" spans="1:2" ht="29.15" hidden="1" customHeight="1">
      <c r="A388" s="75" t="s">
        <v>3817</v>
      </c>
      <c r="B388" s="1" t="s">
        <v>3818</v>
      </c>
    </row>
    <row r="389" spans="1:2" ht="29.15" hidden="1" customHeight="1">
      <c r="A389" s="75" t="s">
        <v>3819</v>
      </c>
      <c r="B389" s="1" t="s">
        <v>3820</v>
      </c>
    </row>
    <row r="390" spans="1:2" ht="29.15" hidden="1" customHeight="1">
      <c r="A390" s="75" t="s">
        <v>3821</v>
      </c>
      <c r="B390" s="1" t="s">
        <v>3822</v>
      </c>
    </row>
    <row r="391" spans="1:2" ht="29.15" hidden="1" customHeight="1">
      <c r="A391" s="75" t="s">
        <v>3823</v>
      </c>
      <c r="B391" s="1" t="s">
        <v>3824</v>
      </c>
    </row>
    <row r="392" spans="1:2" ht="29.15" hidden="1" customHeight="1">
      <c r="A392" s="75" t="s">
        <v>3825</v>
      </c>
      <c r="B392" s="1" t="s">
        <v>3826</v>
      </c>
    </row>
    <row r="393" spans="1:2" ht="29.15" hidden="1" customHeight="1">
      <c r="A393" s="75" t="s">
        <v>3827</v>
      </c>
      <c r="B393" s="1" t="s">
        <v>3828</v>
      </c>
    </row>
    <row r="394" spans="1:2" ht="29.15" hidden="1" customHeight="1">
      <c r="A394" s="75" t="s">
        <v>3829</v>
      </c>
      <c r="B394" s="1" t="s">
        <v>3830</v>
      </c>
    </row>
    <row r="395" spans="1:2" ht="29.15" hidden="1" customHeight="1">
      <c r="A395" s="75" t="s">
        <v>3831</v>
      </c>
      <c r="B395" s="1" t="s">
        <v>3832</v>
      </c>
    </row>
    <row r="396" spans="1:2" ht="29.15" hidden="1" customHeight="1">
      <c r="A396" s="75" t="s">
        <v>3833</v>
      </c>
      <c r="B396" s="1" t="s">
        <v>3834</v>
      </c>
    </row>
    <row r="397" spans="1:2" ht="29.15" hidden="1" customHeight="1">
      <c r="A397" s="75" t="s">
        <v>3835</v>
      </c>
      <c r="B397" s="1" t="s">
        <v>3836</v>
      </c>
    </row>
    <row r="398" spans="1:2" ht="29.15" hidden="1" customHeight="1">
      <c r="A398" s="75" t="s">
        <v>3837</v>
      </c>
      <c r="B398" s="1" t="s">
        <v>3838</v>
      </c>
    </row>
    <row r="399" spans="1:2" ht="29.15" hidden="1" customHeight="1">
      <c r="A399" s="75" t="s">
        <v>3839</v>
      </c>
      <c r="B399" s="1" t="s">
        <v>3840</v>
      </c>
    </row>
    <row r="400" spans="1:2" ht="29.15" hidden="1" customHeight="1">
      <c r="A400" s="75" t="s">
        <v>3841</v>
      </c>
      <c r="B400" s="1" t="s">
        <v>3842</v>
      </c>
    </row>
    <row r="401" spans="1:2" ht="29.15" hidden="1" customHeight="1">
      <c r="A401" s="75" t="s">
        <v>3843</v>
      </c>
      <c r="B401" s="1" t="s">
        <v>3844</v>
      </c>
    </row>
    <row r="402" spans="1:2" ht="29.15" hidden="1" customHeight="1">
      <c r="A402" s="75" t="s">
        <v>3845</v>
      </c>
      <c r="B402" s="1" t="s">
        <v>3846</v>
      </c>
    </row>
    <row r="403" spans="1:2" ht="29.15" hidden="1" customHeight="1">
      <c r="A403" s="75" t="s">
        <v>3847</v>
      </c>
      <c r="B403" s="1" t="s">
        <v>3848</v>
      </c>
    </row>
    <row r="404" spans="1:2" ht="29.15" hidden="1" customHeight="1">
      <c r="A404" s="75" t="s">
        <v>3849</v>
      </c>
      <c r="B404" s="1" t="s">
        <v>3850</v>
      </c>
    </row>
    <row r="405" spans="1:2" ht="29.15" hidden="1" customHeight="1">
      <c r="A405" s="75" t="s">
        <v>3851</v>
      </c>
      <c r="B405" s="1" t="s">
        <v>3852</v>
      </c>
    </row>
    <row r="406" spans="1:2" ht="29.15" hidden="1" customHeight="1">
      <c r="A406" s="75" t="s">
        <v>3853</v>
      </c>
      <c r="B406" s="1" t="s">
        <v>3854</v>
      </c>
    </row>
    <row r="407" spans="1:2" ht="29.15" hidden="1" customHeight="1">
      <c r="A407" s="75" t="s">
        <v>3855</v>
      </c>
      <c r="B407" s="1" t="s">
        <v>3856</v>
      </c>
    </row>
    <row r="408" spans="1:2" ht="29.15" hidden="1" customHeight="1">
      <c r="A408" s="75" t="s">
        <v>3857</v>
      </c>
      <c r="B408" s="1" t="s">
        <v>3858</v>
      </c>
    </row>
    <row r="409" spans="1:2" ht="29.15" hidden="1" customHeight="1">
      <c r="A409" s="75" t="s">
        <v>3859</v>
      </c>
      <c r="B409" s="1" t="s">
        <v>3860</v>
      </c>
    </row>
    <row r="410" spans="1:2" ht="29.15" hidden="1" customHeight="1">
      <c r="A410" s="75" t="s">
        <v>3861</v>
      </c>
      <c r="B410" s="1" t="s">
        <v>3862</v>
      </c>
    </row>
    <row r="411" spans="1:2" ht="29.15" hidden="1" customHeight="1">
      <c r="A411" s="75" t="s">
        <v>3863</v>
      </c>
      <c r="B411" s="1" t="s">
        <v>3864</v>
      </c>
    </row>
    <row r="412" spans="1:2" ht="29.15" hidden="1" customHeight="1">
      <c r="A412" s="75" t="s">
        <v>3865</v>
      </c>
      <c r="B412" s="1" t="s">
        <v>3866</v>
      </c>
    </row>
    <row r="413" spans="1:2" ht="29.15" hidden="1" customHeight="1">
      <c r="A413" s="75" t="s">
        <v>3867</v>
      </c>
      <c r="B413" s="1" t="s">
        <v>3868</v>
      </c>
    </row>
    <row r="414" spans="1:2" ht="29.15" hidden="1" customHeight="1">
      <c r="A414" s="75" t="s">
        <v>3869</v>
      </c>
      <c r="B414" s="1" t="s">
        <v>3870</v>
      </c>
    </row>
    <row r="415" spans="1:2" ht="29.15" hidden="1" customHeight="1">
      <c r="A415" s="75" t="s">
        <v>3871</v>
      </c>
      <c r="B415" s="1" t="s">
        <v>3872</v>
      </c>
    </row>
    <row r="416" spans="1:2" ht="29.15" hidden="1" customHeight="1">
      <c r="A416" s="75" t="s">
        <v>3873</v>
      </c>
      <c r="B416" s="1" t="s">
        <v>3874</v>
      </c>
    </row>
    <row r="417" spans="1:2" ht="29.15" hidden="1" customHeight="1">
      <c r="A417" s="75" t="s">
        <v>3875</v>
      </c>
      <c r="B417" s="1" t="s">
        <v>3876</v>
      </c>
    </row>
    <row r="418" spans="1:2" ht="29.15" hidden="1" customHeight="1">
      <c r="A418" s="75" t="s">
        <v>3877</v>
      </c>
      <c r="B418" s="1" t="s">
        <v>3878</v>
      </c>
    </row>
    <row r="419" spans="1:2" ht="29.15" hidden="1" customHeight="1">
      <c r="A419" s="75" t="s">
        <v>3879</v>
      </c>
      <c r="B419" s="1" t="s">
        <v>3880</v>
      </c>
    </row>
    <row r="420" spans="1:2" ht="29.15" hidden="1" customHeight="1">
      <c r="A420" s="75" t="s">
        <v>3881</v>
      </c>
      <c r="B420" s="1" t="s">
        <v>3882</v>
      </c>
    </row>
    <row r="421" spans="1:2" ht="29.15" hidden="1" customHeight="1">
      <c r="A421" s="75" t="s">
        <v>3883</v>
      </c>
      <c r="B421" s="1" t="s">
        <v>3884</v>
      </c>
    </row>
    <row r="422" spans="1:2" ht="29.15" hidden="1" customHeight="1">
      <c r="A422" s="75" t="s">
        <v>3885</v>
      </c>
      <c r="B422" s="1" t="s">
        <v>3886</v>
      </c>
    </row>
    <row r="423" spans="1:2" ht="29.15" hidden="1" customHeight="1">
      <c r="A423" s="75" t="s">
        <v>3887</v>
      </c>
      <c r="B423" s="1" t="s">
        <v>3888</v>
      </c>
    </row>
    <row r="424" spans="1:2" ht="29.15" hidden="1" customHeight="1">
      <c r="A424" s="75" t="s">
        <v>3889</v>
      </c>
      <c r="B424" s="1" t="s">
        <v>3890</v>
      </c>
    </row>
    <row r="425" spans="1:2" ht="29.15" hidden="1" customHeight="1">
      <c r="A425" s="75" t="s">
        <v>3891</v>
      </c>
      <c r="B425" s="1" t="s">
        <v>3892</v>
      </c>
    </row>
    <row r="426" spans="1:2" ht="29.15" hidden="1" customHeight="1">
      <c r="A426" s="75" t="s">
        <v>3893</v>
      </c>
      <c r="B426" s="1" t="s">
        <v>3894</v>
      </c>
    </row>
    <row r="427" spans="1:2" ht="29.15" hidden="1" customHeight="1">
      <c r="A427" s="75" t="s">
        <v>3895</v>
      </c>
      <c r="B427" s="1" t="s">
        <v>3896</v>
      </c>
    </row>
    <row r="428" spans="1:2" ht="29.15" hidden="1" customHeight="1">
      <c r="A428" s="75" t="s">
        <v>3897</v>
      </c>
      <c r="B428" s="1" t="s">
        <v>3898</v>
      </c>
    </row>
    <row r="429" spans="1:2" ht="29.15" hidden="1" customHeight="1">
      <c r="A429" s="75" t="s">
        <v>3899</v>
      </c>
      <c r="B429" s="1" t="s">
        <v>3900</v>
      </c>
    </row>
    <row r="430" spans="1:2" ht="29.15" hidden="1" customHeight="1">
      <c r="A430" s="75" t="s">
        <v>3901</v>
      </c>
      <c r="B430" s="1" t="s">
        <v>3902</v>
      </c>
    </row>
    <row r="431" spans="1:2" ht="29.15" hidden="1" customHeight="1">
      <c r="A431" s="75" t="s">
        <v>3903</v>
      </c>
      <c r="B431" s="1" t="s">
        <v>3904</v>
      </c>
    </row>
    <row r="432" spans="1:2" ht="29.15" hidden="1" customHeight="1">
      <c r="A432" s="75" t="s">
        <v>3905</v>
      </c>
      <c r="B432" s="1" t="s">
        <v>3906</v>
      </c>
    </row>
    <row r="433" spans="1:2" ht="29.15" hidden="1" customHeight="1">
      <c r="A433" s="75" t="s">
        <v>3907</v>
      </c>
      <c r="B433" s="1" t="s">
        <v>3908</v>
      </c>
    </row>
    <row r="434" spans="1:2" ht="29.15" hidden="1" customHeight="1">
      <c r="A434" s="75" t="s">
        <v>3909</v>
      </c>
      <c r="B434" s="1" t="s">
        <v>3910</v>
      </c>
    </row>
    <row r="435" spans="1:2" ht="29.15" hidden="1" customHeight="1">
      <c r="A435" s="75" t="s">
        <v>3911</v>
      </c>
      <c r="B435" s="1" t="s">
        <v>3912</v>
      </c>
    </row>
    <row r="436" spans="1:2" ht="29.15" hidden="1" customHeight="1">
      <c r="A436" s="75" t="s">
        <v>3913</v>
      </c>
      <c r="B436" s="1" t="s">
        <v>3914</v>
      </c>
    </row>
    <row r="437" spans="1:2" ht="29.15" hidden="1" customHeight="1">
      <c r="A437" s="75" t="s">
        <v>3915</v>
      </c>
      <c r="B437" s="1" t="s">
        <v>3916</v>
      </c>
    </row>
    <row r="438" spans="1:2" ht="29.15" hidden="1" customHeight="1">
      <c r="A438" s="75" t="s">
        <v>3917</v>
      </c>
      <c r="B438" s="1" t="s">
        <v>3918</v>
      </c>
    </row>
    <row r="439" spans="1:2" ht="29.15" hidden="1" customHeight="1">
      <c r="A439" s="75" t="s">
        <v>3919</v>
      </c>
      <c r="B439" s="1" t="s">
        <v>3920</v>
      </c>
    </row>
    <row r="440" spans="1:2" ht="29.15" hidden="1" customHeight="1">
      <c r="A440" s="75" t="s">
        <v>3921</v>
      </c>
      <c r="B440" s="1" t="s">
        <v>3922</v>
      </c>
    </row>
    <row r="441" spans="1:2" ht="29.15" hidden="1" customHeight="1">
      <c r="A441" s="75" t="s">
        <v>3923</v>
      </c>
      <c r="B441" s="1" t="s">
        <v>3924</v>
      </c>
    </row>
    <row r="442" spans="1:2" ht="29.15" hidden="1" customHeight="1">
      <c r="A442" s="75" t="s">
        <v>3925</v>
      </c>
      <c r="B442" s="1" t="s">
        <v>3926</v>
      </c>
    </row>
    <row r="443" spans="1:2" ht="29.15" hidden="1" customHeight="1">
      <c r="A443" s="75" t="s">
        <v>3927</v>
      </c>
      <c r="B443" s="1" t="s">
        <v>3928</v>
      </c>
    </row>
    <row r="444" spans="1:2" ht="29.15" hidden="1" customHeight="1">
      <c r="A444" s="75" t="s">
        <v>3929</v>
      </c>
      <c r="B444" s="1" t="s">
        <v>3930</v>
      </c>
    </row>
    <row r="445" spans="1:2" ht="29.15" hidden="1" customHeight="1">
      <c r="A445" s="75" t="s">
        <v>3931</v>
      </c>
      <c r="B445" s="1" t="s">
        <v>3932</v>
      </c>
    </row>
    <row r="446" spans="1:2" ht="29.15" hidden="1" customHeight="1">
      <c r="A446" s="75" t="s">
        <v>3933</v>
      </c>
      <c r="B446" s="1" t="s">
        <v>3934</v>
      </c>
    </row>
    <row r="447" spans="1:2" ht="29.15" hidden="1" customHeight="1">
      <c r="A447" s="75" t="s">
        <v>3935</v>
      </c>
      <c r="B447" s="1" t="s">
        <v>3936</v>
      </c>
    </row>
    <row r="448" spans="1:2" ht="29.15" hidden="1" customHeight="1">
      <c r="A448" s="75" t="s">
        <v>3937</v>
      </c>
      <c r="B448" s="1" t="s">
        <v>3938</v>
      </c>
    </row>
    <row r="449" spans="1:2" ht="29.15" hidden="1" customHeight="1">
      <c r="A449" s="75" t="s">
        <v>3939</v>
      </c>
      <c r="B449" s="1" t="s">
        <v>3940</v>
      </c>
    </row>
    <row r="450" spans="1:2" ht="29.15" hidden="1" customHeight="1">
      <c r="A450" s="75" t="s">
        <v>3941</v>
      </c>
      <c r="B450" s="1" t="s">
        <v>3942</v>
      </c>
    </row>
    <row r="451" spans="1:2" ht="29.15" hidden="1" customHeight="1">
      <c r="A451" s="75" t="s">
        <v>3943</v>
      </c>
      <c r="B451" s="1" t="s">
        <v>3944</v>
      </c>
    </row>
    <row r="452" spans="1:2" ht="29.15" hidden="1" customHeight="1">
      <c r="A452" s="75" t="s">
        <v>3945</v>
      </c>
      <c r="B452" s="1" t="s">
        <v>3946</v>
      </c>
    </row>
    <row r="453" spans="1:2" ht="29.15" hidden="1" customHeight="1">
      <c r="A453" s="75" t="s">
        <v>3947</v>
      </c>
      <c r="B453" s="1" t="s">
        <v>3948</v>
      </c>
    </row>
    <row r="454" spans="1:2" ht="29.15" hidden="1" customHeight="1">
      <c r="A454" s="75" t="s">
        <v>3949</v>
      </c>
      <c r="B454" s="1" t="s">
        <v>3950</v>
      </c>
    </row>
    <row r="455" spans="1:2" ht="29.15" hidden="1" customHeight="1">
      <c r="A455" s="75" t="s">
        <v>3951</v>
      </c>
      <c r="B455" s="1" t="s">
        <v>3952</v>
      </c>
    </row>
    <row r="456" spans="1:2" ht="29.15" hidden="1" customHeight="1">
      <c r="A456" s="75" t="s">
        <v>3953</v>
      </c>
      <c r="B456" s="1" t="s">
        <v>3954</v>
      </c>
    </row>
    <row r="457" spans="1:2" ht="29.15" hidden="1" customHeight="1">
      <c r="A457" s="75" t="s">
        <v>3955</v>
      </c>
      <c r="B457" s="1" t="s">
        <v>3956</v>
      </c>
    </row>
    <row r="458" spans="1:2" ht="29.15" hidden="1" customHeight="1">
      <c r="A458" s="75" t="s">
        <v>3957</v>
      </c>
      <c r="B458" s="1" t="s">
        <v>3958</v>
      </c>
    </row>
    <row r="459" spans="1:2" ht="29.15" hidden="1" customHeight="1">
      <c r="A459" s="75" t="s">
        <v>3959</v>
      </c>
      <c r="B459" s="1" t="s">
        <v>3960</v>
      </c>
    </row>
    <row r="460" spans="1:2" ht="29.15" hidden="1" customHeight="1">
      <c r="A460" s="75" t="s">
        <v>3961</v>
      </c>
      <c r="B460" s="1" t="s">
        <v>3962</v>
      </c>
    </row>
    <row r="461" spans="1:2" ht="29.15" hidden="1" customHeight="1">
      <c r="A461" s="75" t="s">
        <v>3963</v>
      </c>
      <c r="B461" s="1" t="s">
        <v>3964</v>
      </c>
    </row>
    <row r="462" spans="1:2" ht="29.15" hidden="1" customHeight="1">
      <c r="A462" s="75" t="s">
        <v>3965</v>
      </c>
      <c r="B462" s="1" t="s">
        <v>3966</v>
      </c>
    </row>
    <row r="463" spans="1:2" ht="29.15" hidden="1" customHeight="1">
      <c r="A463" s="75" t="s">
        <v>3967</v>
      </c>
      <c r="B463" s="1" t="s">
        <v>3968</v>
      </c>
    </row>
    <row r="464" spans="1:2" ht="29.15" hidden="1" customHeight="1">
      <c r="A464" s="75" t="s">
        <v>3969</v>
      </c>
      <c r="B464" s="1" t="s">
        <v>3970</v>
      </c>
    </row>
    <row r="465" spans="1:2" ht="29.15" hidden="1" customHeight="1">
      <c r="A465" s="75" t="s">
        <v>3971</v>
      </c>
      <c r="B465" s="1" t="s">
        <v>3972</v>
      </c>
    </row>
    <row r="466" spans="1:2" ht="29.15" hidden="1" customHeight="1">
      <c r="A466" s="75" t="s">
        <v>3973</v>
      </c>
      <c r="B466" s="1" t="s">
        <v>3974</v>
      </c>
    </row>
    <row r="467" spans="1:2" ht="29.15" hidden="1" customHeight="1">
      <c r="A467" s="75" t="s">
        <v>3975</v>
      </c>
      <c r="B467" s="1" t="s">
        <v>3976</v>
      </c>
    </row>
    <row r="468" spans="1:2" ht="29.15" hidden="1" customHeight="1">
      <c r="A468" s="75" t="s">
        <v>3977</v>
      </c>
      <c r="B468" s="1" t="s">
        <v>3978</v>
      </c>
    </row>
    <row r="469" spans="1:2" ht="29.15" hidden="1" customHeight="1">
      <c r="A469" s="75" t="s">
        <v>3979</v>
      </c>
      <c r="B469" s="1" t="s">
        <v>3980</v>
      </c>
    </row>
    <row r="470" spans="1:2" ht="29.15" hidden="1" customHeight="1">
      <c r="A470" s="75" t="s">
        <v>3981</v>
      </c>
      <c r="B470" s="1" t="s">
        <v>3982</v>
      </c>
    </row>
    <row r="471" spans="1:2" ht="29.15" hidden="1" customHeight="1">
      <c r="A471" s="75" t="s">
        <v>3983</v>
      </c>
      <c r="B471" s="1" t="s">
        <v>3984</v>
      </c>
    </row>
    <row r="472" spans="1:2" ht="29.15" hidden="1" customHeight="1">
      <c r="A472" s="75" t="s">
        <v>3985</v>
      </c>
      <c r="B472" s="1" t="s">
        <v>3986</v>
      </c>
    </row>
    <row r="473" spans="1:2" ht="29.15" hidden="1" customHeight="1">
      <c r="A473" s="75" t="s">
        <v>3987</v>
      </c>
      <c r="B473" s="1" t="s">
        <v>3988</v>
      </c>
    </row>
    <row r="474" spans="1:2" ht="29.15" hidden="1" customHeight="1">
      <c r="A474" s="75" t="s">
        <v>3989</v>
      </c>
      <c r="B474" s="1" t="s">
        <v>3990</v>
      </c>
    </row>
    <row r="475" spans="1:2" ht="29.15" hidden="1" customHeight="1">
      <c r="A475" s="75" t="s">
        <v>3991</v>
      </c>
      <c r="B475" s="1" t="s">
        <v>3992</v>
      </c>
    </row>
    <row r="476" spans="1:2" ht="29.15" hidden="1" customHeight="1">
      <c r="A476" s="75" t="s">
        <v>3993</v>
      </c>
      <c r="B476" s="1" t="s">
        <v>3994</v>
      </c>
    </row>
    <row r="477" spans="1:2" ht="29.15" hidden="1" customHeight="1">
      <c r="A477" s="75" t="s">
        <v>3995</v>
      </c>
      <c r="B477" s="1" t="s">
        <v>3996</v>
      </c>
    </row>
    <row r="478" spans="1:2" ht="29.15" hidden="1" customHeight="1">
      <c r="A478" s="75" t="s">
        <v>3997</v>
      </c>
      <c r="B478" s="1" t="s">
        <v>3998</v>
      </c>
    </row>
    <row r="479" spans="1:2" ht="29.15" hidden="1" customHeight="1">
      <c r="A479" s="75" t="s">
        <v>3999</v>
      </c>
      <c r="B479" s="1" t="s">
        <v>4000</v>
      </c>
    </row>
    <row r="480" spans="1:2" ht="29.15" hidden="1" customHeight="1">
      <c r="A480" s="75" t="s">
        <v>4001</v>
      </c>
      <c r="B480" s="1" t="s">
        <v>4002</v>
      </c>
    </row>
    <row r="481" spans="1:2" ht="29.15" hidden="1" customHeight="1">
      <c r="A481" s="75" t="s">
        <v>4003</v>
      </c>
      <c r="B481" s="1" t="s">
        <v>4004</v>
      </c>
    </row>
    <row r="482" spans="1:2" ht="29.15" hidden="1" customHeight="1">
      <c r="A482" s="75" t="s">
        <v>4005</v>
      </c>
      <c r="B482" s="1" t="s">
        <v>4006</v>
      </c>
    </row>
    <row r="483" spans="1:2" ht="29.15" hidden="1" customHeight="1">
      <c r="A483" s="75" t="s">
        <v>4007</v>
      </c>
      <c r="B483" s="1" t="s">
        <v>4008</v>
      </c>
    </row>
    <row r="484" spans="1:2" ht="29.15" hidden="1" customHeight="1">
      <c r="A484" s="75" t="s">
        <v>4009</v>
      </c>
      <c r="B484" s="1" t="s">
        <v>4010</v>
      </c>
    </row>
    <row r="485" spans="1:2" ht="29.15" hidden="1" customHeight="1">
      <c r="A485" s="75" t="s">
        <v>4011</v>
      </c>
      <c r="B485" s="1" t="s">
        <v>4012</v>
      </c>
    </row>
    <row r="486" spans="1:2" ht="29.15" hidden="1" customHeight="1">
      <c r="A486" s="75" t="s">
        <v>4013</v>
      </c>
      <c r="B486" s="1" t="s">
        <v>4014</v>
      </c>
    </row>
    <row r="487" spans="1:2" ht="29.15" hidden="1" customHeight="1">
      <c r="A487" s="75" t="s">
        <v>4015</v>
      </c>
      <c r="B487" s="1" t="s">
        <v>4016</v>
      </c>
    </row>
    <row r="488" spans="1:2" ht="29.15" hidden="1" customHeight="1">
      <c r="A488" s="75" t="s">
        <v>4017</v>
      </c>
      <c r="B488" s="1" t="s">
        <v>4018</v>
      </c>
    </row>
    <row r="489" spans="1:2" ht="29.15" hidden="1" customHeight="1">
      <c r="A489" s="75" t="s">
        <v>4019</v>
      </c>
      <c r="B489" s="1" t="s">
        <v>4020</v>
      </c>
    </row>
    <row r="490" spans="1:2" ht="29.15" hidden="1" customHeight="1">
      <c r="A490" s="75" t="s">
        <v>4021</v>
      </c>
      <c r="B490" s="1" t="s">
        <v>4022</v>
      </c>
    </row>
    <row r="491" spans="1:2" ht="29.15" hidden="1" customHeight="1">
      <c r="A491" s="75" t="s">
        <v>4023</v>
      </c>
      <c r="B491" s="1" t="s">
        <v>4024</v>
      </c>
    </row>
    <row r="492" spans="1:2" ht="29.15" hidden="1" customHeight="1">
      <c r="A492" s="75" t="s">
        <v>4025</v>
      </c>
      <c r="B492" s="1" t="s">
        <v>4022</v>
      </c>
    </row>
    <row r="493" spans="1:2" ht="29.15" hidden="1" customHeight="1">
      <c r="A493" s="75" t="s">
        <v>4026</v>
      </c>
      <c r="B493" s="1" t="s">
        <v>4022</v>
      </c>
    </row>
    <row r="494" spans="1:2" ht="29.15" hidden="1" customHeight="1">
      <c r="A494" s="75" t="s">
        <v>4027</v>
      </c>
      <c r="B494" s="1" t="s">
        <v>4028</v>
      </c>
    </row>
    <row r="495" spans="1:2" ht="29.15" hidden="1" customHeight="1">
      <c r="A495" s="75" t="s">
        <v>4029</v>
      </c>
      <c r="B495" s="1" t="s">
        <v>4022</v>
      </c>
    </row>
    <row r="496" spans="1:2" ht="29.15" hidden="1" customHeight="1">
      <c r="A496" s="75" t="s">
        <v>4030</v>
      </c>
      <c r="B496" s="1" t="s">
        <v>4022</v>
      </c>
    </row>
    <row r="497" spans="1:2" ht="29.15" hidden="1" customHeight="1">
      <c r="A497" s="75" t="s">
        <v>4031</v>
      </c>
      <c r="B497" s="1" t="s">
        <v>4032</v>
      </c>
    </row>
    <row r="498" spans="1:2" ht="29.15" hidden="1" customHeight="1">
      <c r="A498" s="75" t="s">
        <v>4033</v>
      </c>
      <c r="B498" s="1" t="s">
        <v>4022</v>
      </c>
    </row>
    <row r="499" spans="1:2" ht="29.15" hidden="1" customHeight="1">
      <c r="A499" s="75" t="s">
        <v>4034</v>
      </c>
      <c r="B499" s="1" t="s">
        <v>4035</v>
      </c>
    </row>
    <row r="500" spans="1:2" ht="29.15" hidden="1" customHeight="1">
      <c r="A500" s="75" t="s">
        <v>4036</v>
      </c>
      <c r="B500" s="1" t="s">
        <v>4022</v>
      </c>
    </row>
    <row r="501" spans="1:2" ht="29.15" hidden="1" customHeight="1">
      <c r="A501" s="75" t="s">
        <v>4037</v>
      </c>
      <c r="B501" s="1" t="s">
        <v>4038</v>
      </c>
    </row>
    <row r="502" spans="1:2" ht="29.15" hidden="1" customHeight="1">
      <c r="A502" s="75" t="s">
        <v>4039</v>
      </c>
      <c r="B502" s="1" t="s">
        <v>4022</v>
      </c>
    </row>
    <row r="503" spans="1:2" ht="29.15" hidden="1" customHeight="1">
      <c r="A503" s="75" t="s">
        <v>4040</v>
      </c>
      <c r="B503" s="1" t="s">
        <v>4022</v>
      </c>
    </row>
    <row r="504" spans="1:2" ht="29.15" hidden="1" customHeight="1">
      <c r="A504" s="75" t="s">
        <v>4041</v>
      </c>
      <c r="B504" s="1" t="s">
        <v>4022</v>
      </c>
    </row>
    <row r="505" spans="1:2" ht="29.15" hidden="1" customHeight="1">
      <c r="A505" s="75" t="s">
        <v>4042</v>
      </c>
      <c r="B505" s="1" t="s">
        <v>4043</v>
      </c>
    </row>
    <row r="506" spans="1:2" ht="29.15" hidden="1" customHeight="1">
      <c r="A506" s="75" t="s">
        <v>4044</v>
      </c>
      <c r="B506" s="1" t="s">
        <v>4022</v>
      </c>
    </row>
    <row r="507" spans="1:2" ht="29.15" hidden="1" customHeight="1">
      <c r="A507" s="75" t="s">
        <v>4045</v>
      </c>
      <c r="B507" s="1" t="s">
        <v>4046</v>
      </c>
    </row>
    <row r="508" spans="1:2" ht="29.15" hidden="1" customHeight="1">
      <c r="A508" s="75" t="s">
        <v>4047</v>
      </c>
      <c r="B508" s="1" t="s">
        <v>4022</v>
      </c>
    </row>
    <row r="509" spans="1:2" ht="29.15" hidden="1" customHeight="1">
      <c r="A509" s="75" t="s">
        <v>4048</v>
      </c>
      <c r="B509" s="1" t="s">
        <v>4049</v>
      </c>
    </row>
    <row r="510" spans="1:2" ht="29.15" hidden="1" customHeight="1">
      <c r="A510" s="75" t="s">
        <v>4050</v>
      </c>
      <c r="B510" s="1" t="s">
        <v>4022</v>
      </c>
    </row>
    <row r="511" spans="1:2" ht="29.15" hidden="1" customHeight="1">
      <c r="A511" s="75" t="s">
        <v>4051</v>
      </c>
      <c r="B511" s="1" t="s">
        <v>4052</v>
      </c>
    </row>
    <row r="512" spans="1:2" ht="29.15" hidden="1" customHeight="1">
      <c r="A512" s="75" t="s">
        <v>4053</v>
      </c>
      <c r="B512" s="1" t="s">
        <v>4022</v>
      </c>
    </row>
    <row r="513" spans="1:2" ht="29.15" hidden="1" customHeight="1">
      <c r="A513" s="75" t="s">
        <v>4054</v>
      </c>
      <c r="B513" s="1" t="s">
        <v>4055</v>
      </c>
    </row>
    <row r="514" spans="1:2" ht="29.15" hidden="1" customHeight="1">
      <c r="A514" s="75" t="s">
        <v>4056</v>
      </c>
      <c r="B514" s="1" t="s">
        <v>4022</v>
      </c>
    </row>
    <row r="515" spans="1:2" ht="29.15" hidden="1" customHeight="1">
      <c r="A515" s="75" t="s">
        <v>4057</v>
      </c>
      <c r="B515" s="1" t="s">
        <v>4058</v>
      </c>
    </row>
    <row r="516" spans="1:2" ht="29.15" hidden="1" customHeight="1">
      <c r="A516" s="75" t="s">
        <v>4059</v>
      </c>
      <c r="B516" s="1" t="s">
        <v>4022</v>
      </c>
    </row>
    <row r="517" spans="1:2" ht="29.15" hidden="1" customHeight="1">
      <c r="A517" s="75" t="s">
        <v>4060</v>
      </c>
      <c r="B517" s="1" t="s">
        <v>4061</v>
      </c>
    </row>
    <row r="518" spans="1:2" ht="29.15" hidden="1" customHeight="1">
      <c r="A518" s="75" t="s">
        <v>4062</v>
      </c>
      <c r="B518" s="1" t="s">
        <v>4022</v>
      </c>
    </row>
    <row r="519" spans="1:2" ht="29.15" hidden="1" customHeight="1">
      <c r="A519" s="75" t="s">
        <v>4063</v>
      </c>
      <c r="B519" s="1" t="s">
        <v>4064</v>
      </c>
    </row>
    <row r="520" spans="1:2" ht="29.15" hidden="1" customHeight="1">
      <c r="A520" s="75" t="s">
        <v>4065</v>
      </c>
      <c r="B520" s="1" t="s">
        <v>4022</v>
      </c>
    </row>
    <row r="521" spans="1:2" ht="29.15" hidden="1" customHeight="1">
      <c r="A521" s="75" t="s">
        <v>4066</v>
      </c>
      <c r="B521" s="1" t="s">
        <v>4067</v>
      </c>
    </row>
    <row r="522" spans="1:2" ht="29.15" hidden="1" customHeight="1">
      <c r="A522" s="75" t="s">
        <v>4068</v>
      </c>
      <c r="B522" s="1" t="s">
        <v>4022</v>
      </c>
    </row>
    <row r="523" spans="1:2" ht="29.15" hidden="1" customHeight="1">
      <c r="A523" s="75" t="s">
        <v>4069</v>
      </c>
      <c r="B523" s="1" t="s">
        <v>4070</v>
      </c>
    </row>
    <row r="524" spans="1:2" ht="29.15" hidden="1" customHeight="1">
      <c r="A524" s="75" t="s">
        <v>4071</v>
      </c>
      <c r="B524" s="1" t="s">
        <v>4022</v>
      </c>
    </row>
    <row r="525" spans="1:2" ht="29.15" hidden="1" customHeight="1">
      <c r="A525" s="75" t="s">
        <v>4072</v>
      </c>
      <c r="B525" s="1" t="s">
        <v>4073</v>
      </c>
    </row>
    <row r="526" spans="1:2" ht="29.15" hidden="1" customHeight="1">
      <c r="A526" s="75" t="s">
        <v>4074</v>
      </c>
      <c r="B526" s="1" t="s">
        <v>4022</v>
      </c>
    </row>
    <row r="527" spans="1:2" ht="29.15" hidden="1" customHeight="1">
      <c r="A527" s="75" t="s">
        <v>4075</v>
      </c>
      <c r="B527" s="1" t="s">
        <v>4076</v>
      </c>
    </row>
    <row r="528" spans="1:2" ht="29.15" hidden="1" customHeight="1">
      <c r="A528" s="75" t="s">
        <v>4077</v>
      </c>
      <c r="B528" s="1" t="s">
        <v>4022</v>
      </c>
    </row>
    <row r="529" spans="1:2" ht="29.15" hidden="1" customHeight="1">
      <c r="A529" s="75" t="s">
        <v>4078</v>
      </c>
      <c r="B529" s="1" t="s">
        <v>4079</v>
      </c>
    </row>
    <row r="530" spans="1:2" ht="29.15" hidden="1" customHeight="1">
      <c r="A530" s="75" t="s">
        <v>4080</v>
      </c>
      <c r="B530" s="1" t="s">
        <v>4022</v>
      </c>
    </row>
    <row r="531" spans="1:2" ht="29.15" hidden="1" customHeight="1">
      <c r="A531" s="75" t="s">
        <v>4081</v>
      </c>
      <c r="B531" s="1" t="s">
        <v>4082</v>
      </c>
    </row>
    <row r="532" spans="1:2" ht="29.15" hidden="1" customHeight="1">
      <c r="A532" s="75" t="s">
        <v>4083</v>
      </c>
      <c r="B532" s="1" t="s">
        <v>4022</v>
      </c>
    </row>
    <row r="533" spans="1:2" ht="29.15" hidden="1" customHeight="1">
      <c r="A533" s="75" t="s">
        <v>4084</v>
      </c>
      <c r="B533" s="1" t="s">
        <v>4085</v>
      </c>
    </row>
    <row r="534" spans="1:2" ht="29.15" hidden="1" customHeight="1">
      <c r="A534" s="75" t="s">
        <v>4086</v>
      </c>
      <c r="B534" s="1" t="s">
        <v>4022</v>
      </c>
    </row>
    <row r="535" spans="1:2" ht="29.15" hidden="1" customHeight="1">
      <c r="A535" s="75" t="s">
        <v>4087</v>
      </c>
      <c r="B535" s="1" t="s">
        <v>4088</v>
      </c>
    </row>
    <row r="536" spans="1:2" ht="29.15" hidden="1" customHeight="1">
      <c r="A536" s="75" t="s">
        <v>4089</v>
      </c>
      <c r="B536" s="1" t="s">
        <v>4022</v>
      </c>
    </row>
    <row r="537" spans="1:2" ht="29.15" hidden="1" customHeight="1">
      <c r="A537" s="75" t="s">
        <v>4090</v>
      </c>
      <c r="B537" s="1" t="s">
        <v>4091</v>
      </c>
    </row>
    <row r="538" spans="1:2" ht="29.15" hidden="1" customHeight="1">
      <c r="A538" s="75" t="s">
        <v>4092</v>
      </c>
      <c r="B538" s="1" t="s">
        <v>4022</v>
      </c>
    </row>
    <row r="539" spans="1:2" ht="29.15" hidden="1" customHeight="1">
      <c r="A539" s="75" t="s">
        <v>4093</v>
      </c>
      <c r="B539" s="1" t="s">
        <v>4094</v>
      </c>
    </row>
    <row r="540" spans="1:2" ht="29.15" hidden="1" customHeight="1">
      <c r="A540" s="75" t="s">
        <v>4095</v>
      </c>
      <c r="B540" s="1" t="s">
        <v>4022</v>
      </c>
    </row>
    <row r="541" spans="1:2" ht="29.15" hidden="1" customHeight="1">
      <c r="A541" s="75" t="s">
        <v>4096</v>
      </c>
      <c r="B541" s="1" t="s">
        <v>4097</v>
      </c>
    </row>
    <row r="542" spans="1:2" ht="29.15" hidden="1" customHeight="1">
      <c r="A542" s="75" t="s">
        <v>4098</v>
      </c>
      <c r="B542" s="1" t="s">
        <v>4022</v>
      </c>
    </row>
    <row r="543" spans="1:2" ht="29.15" hidden="1" customHeight="1">
      <c r="A543" s="75" t="s">
        <v>4099</v>
      </c>
      <c r="B543" s="1" t="s">
        <v>4100</v>
      </c>
    </row>
    <row r="544" spans="1:2" ht="29.15" hidden="1" customHeight="1">
      <c r="A544" s="75" t="s">
        <v>4101</v>
      </c>
      <c r="B544" s="1" t="s">
        <v>4022</v>
      </c>
    </row>
    <row r="545" spans="1:2" ht="29.15" hidden="1" customHeight="1">
      <c r="A545" s="75" t="s">
        <v>4102</v>
      </c>
    </row>
    <row r="546" spans="1:2" ht="29.15" hidden="1" customHeight="1">
      <c r="A546" s="75" t="s">
        <v>4103</v>
      </c>
      <c r="B546" s="1" t="s">
        <v>4104</v>
      </c>
    </row>
    <row r="547" spans="1:2" ht="29.15" hidden="1" customHeight="1">
      <c r="A547" s="75" t="s">
        <v>4105</v>
      </c>
      <c r="B547" s="1" t="s">
        <v>4106</v>
      </c>
    </row>
    <row r="548" spans="1:2" ht="29.15" hidden="1" customHeight="1">
      <c r="A548" s="75" t="s">
        <v>4107</v>
      </c>
      <c r="B548" s="1" t="s">
        <v>4108</v>
      </c>
    </row>
    <row r="549" spans="1:2" ht="29.15" hidden="1" customHeight="1">
      <c r="A549" s="75" t="s">
        <v>4109</v>
      </c>
      <c r="B549" s="1" t="s">
        <v>4110</v>
      </c>
    </row>
    <row r="550" spans="1:2" ht="29.15" hidden="1" customHeight="1">
      <c r="A550" s="75" t="s">
        <v>4111</v>
      </c>
      <c r="B550" s="1" t="s">
        <v>4112</v>
      </c>
    </row>
    <row r="551" spans="1:2" ht="29.15" hidden="1" customHeight="1">
      <c r="A551" s="75" t="s">
        <v>4113</v>
      </c>
      <c r="B551" s="1" t="s">
        <v>4114</v>
      </c>
    </row>
    <row r="552" spans="1:2" ht="29.15" hidden="1" customHeight="1">
      <c r="A552" s="75" t="s">
        <v>4115</v>
      </c>
      <c r="B552" s="1" t="s">
        <v>4116</v>
      </c>
    </row>
    <row r="553" spans="1:2" ht="29.15" hidden="1" customHeight="1">
      <c r="A553" s="75" t="s">
        <v>4117</v>
      </c>
      <c r="B553" s="1" t="s">
        <v>4118</v>
      </c>
    </row>
    <row r="554" spans="1:2" ht="29.15" hidden="1" customHeight="1">
      <c r="A554" s="75" t="s">
        <v>4119</v>
      </c>
      <c r="B554" s="1" t="s">
        <v>4120</v>
      </c>
    </row>
    <row r="555" spans="1:2" ht="29.15" hidden="1" customHeight="1">
      <c r="A555" s="75" t="s">
        <v>4121</v>
      </c>
      <c r="B555" s="1" t="s">
        <v>4122</v>
      </c>
    </row>
    <row r="556" spans="1:2" ht="29.15" hidden="1" customHeight="1">
      <c r="A556" s="75" t="s">
        <v>4123</v>
      </c>
      <c r="B556" s="1" t="s">
        <v>4124</v>
      </c>
    </row>
    <row r="557" spans="1:2" ht="29.15" hidden="1" customHeight="1">
      <c r="A557" s="75" t="s">
        <v>4125</v>
      </c>
      <c r="B557" s="1" t="s">
        <v>4126</v>
      </c>
    </row>
    <row r="558" spans="1:2" ht="29.15" hidden="1" customHeight="1">
      <c r="A558" s="75" t="s">
        <v>4127</v>
      </c>
      <c r="B558" s="1" t="s">
        <v>4128</v>
      </c>
    </row>
    <row r="559" spans="1:2" ht="29.15" hidden="1" customHeight="1">
      <c r="A559" s="75" t="s">
        <v>4129</v>
      </c>
      <c r="B559" s="1" t="s">
        <v>4130</v>
      </c>
    </row>
    <row r="560" spans="1:2" ht="29.15" hidden="1" customHeight="1">
      <c r="A560" s="75" t="s">
        <v>4131</v>
      </c>
      <c r="B560" s="1" t="s">
        <v>4132</v>
      </c>
    </row>
    <row r="561" spans="1:2" ht="29.15" hidden="1" customHeight="1">
      <c r="A561" s="75" t="s">
        <v>4133</v>
      </c>
      <c r="B561" s="1" t="s">
        <v>4134</v>
      </c>
    </row>
    <row r="562" spans="1:2" ht="29.15" hidden="1" customHeight="1">
      <c r="A562" s="75" t="s">
        <v>4135</v>
      </c>
      <c r="B562" s="1" t="s">
        <v>4136</v>
      </c>
    </row>
    <row r="563" spans="1:2" ht="29.15" hidden="1" customHeight="1">
      <c r="A563" s="75" t="s">
        <v>4137</v>
      </c>
      <c r="B563" s="1" t="s">
        <v>4138</v>
      </c>
    </row>
    <row r="564" spans="1:2" ht="29.15" hidden="1" customHeight="1">
      <c r="A564" s="75" t="s">
        <v>4139</v>
      </c>
      <c r="B564" s="1" t="s">
        <v>4140</v>
      </c>
    </row>
    <row r="565" spans="1:2" ht="29.15" hidden="1" customHeight="1">
      <c r="A565" s="75" t="s">
        <v>4141</v>
      </c>
      <c r="B565" s="1" t="s">
        <v>4142</v>
      </c>
    </row>
    <row r="566" spans="1:2" ht="29.15" hidden="1" customHeight="1">
      <c r="A566" s="75" t="s">
        <v>4143</v>
      </c>
      <c r="B566" s="1" t="s">
        <v>4144</v>
      </c>
    </row>
    <row r="567" spans="1:2" ht="29.15" hidden="1" customHeight="1">
      <c r="A567" s="75" t="s">
        <v>4145</v>
      </c>
      <c r="B567" s="1" t="s">
        <v>4146</v>
      </c>
    </row>
    <row r="568" spans="1:2" ht="29.15" hidden="1" customHeight="1">
      <c r="A568" s="75" t="s">
        <v>4147</v>
      </c>
      <c r="B568" s="1" t="s">
        <v>4148</v>
      </c>
    </row>
    <row r="569" spans="1:2" ht="29.15" hidden="1" customHeight="1">
      <c r="A569" s="75" t="s">
        <v>4149</v>
      </c>
      <c r="B569" s="1" t="s">
        <v>4022</v>
      </c>
    </row>
    <row r="570" spans="1:2" ht="29.15" hidden="1" customHeight="1">
      <c r="A570" s="75" t="s">
        <v>4150</v>
      </c>
      <c r="B570" s="1" t="s">
        <v>4151</v>
      </c>
    </row>
    <row r="571" spans="1:2" ht="29.15" hidden="1" customHeight="1">
      <c r="A571" s="75" t="s">
        <v>4152</v>
      </c>
      <c r="B571" s="1" t="s">
        <v>4022</v>
      </c>
    </row>
    <row r="572" spans="1:2" ht="29.15" hidden="1" customHeight="1">
      <c r="A572" s="75" t="s">
        <v>4153</v>
      </c>
      <c r="B572" s="1" t="s">
        <v>4022</v>
      </c>
    </row>
    <row r="573" spans="1:2" ht="29.15" hidden="1" customHeight="1">
      <c r="A573" s="75" t="s">
        <v>4154</v>
      </c>
      <c r="B573" s="1" t="s">
        <v>4155</v>
      </c>
    </row>
    <row r="574" spans="1:2" ht="29.15" hidden="1" customHeight="1">
      <c r="A574" s="76" t="s">
        <v>4156</v>
      </c>
      <c r="B574" s="1" t="s">
        <v>4157</v>
      </c>
    </row>
    <row r="575" spans="1:2" ht="29.15" hidden="1" customHeight="1">
      <c r="A575" s="76" t="s">
        <v>4156</v>
      </c>
      <c r="B575" s="1" t="s">
        <v>4158</v>
      </c>
    </row>
    <row r="576" spans="1:2" ht="29.15" hidden="1" customHeight="1">
      <c r="A576" s="76" t="s">
        <v>4159</v>
      </c>
      <c r="B576" s="1" t="s">
        <v>4160</v>
      </c>
    </row>
    <row r="577" spans="1:2" ht="29.15" hidden="1" customHeight="1">
      <c r="A577" s="76" t="s">
        <v>4159</v>
      </c>
      <c r="B577" s="1" t="s">
        <v>4161</v>
      </c>
    </row>
    <row r="578" spans="1:2" ht="29.15" hidden="1" customHeight="1">
      <c r="A578" s="76" t="s">
        <v>4162</v>
      </c>
      <c r="B578" s="1" t="s">
        <v>4163</v>
      </c>
    </row>
    <row r="579" spans="1:2" ht="29.15" hidden="1" customHeight="1">
      <c r="A579" s="76" t="s">
        <v>4162</v>
      </c>
      <c r="B579" s="1" t="s">
        <v>4164</v>
      </c>
    </row>
    <row r="580" spans="1:2" ht="29.15" hidden="1" customHeight="1">
      <c r="A580" s="76" t="s">
        <v>4165</v>
      </c>
      <c r="B580" s="1" t="s">
        <v>4166</v>
      </c>
    </row>
    <row r="581" spans="1:2" ht="29.15" hidden="1" customHeight="1">
      <c r="A581" s="76" t="s">
        <v>4165</v>
      </c>
      <c r="B581" s="1" t="s">
        <v>4167</v>
      </c>
    </row>
    <row r="582" spans="1:2" ht="29.15" hidden="1" customHeight="1">
      <c r="A582" s="76" t="s">
        <v>4168</v>
      </c>
      <c r="B582" s="1" t="s">
        <v>4169</v>
      </c>
    </row>
    <row r="583" spans="1:2" ht="29.15" hidden="1" customHeight="1">
      <c r="A583" s="76" t="s">
        <v>4170</v>
      </c>
      <c r="B583" s="1" t="s">
        <v>4171</v>
      </c>
    </row>
    <row r="584" spans="1:2" ht="29.15" hidden="1" customHeight="1">
      <c r="A584" s="75" t="s">
        <v>4172</v>
      </c>
      <c r="B584" s="1" t="s">
        <v>4173</v>
      </c>
    </row>
    <row r="585" spans="1:2" ht="29.15" hidden="1" customHeight="1">
      <c r="A585" s="75" t="s">
        <v>4174</v>
      </c>
      <c r="B585" s="1" t="s">
        <v>4175</v>
      </c>
    </row>
    <row r="586" spans="1:2" ht="29.15" hidden="1" customHeight="1">
      <c r="A586" s="75" t="s">
        <v>4176</v>
      </c>
      <c r="B586" s="1" t="s">
        <v>4177</v>
      </c>
    </row>
    <row r="587" spans="1:2" ht="29.15" hidden="1" customHeight="1">
      <c r="A587" s="75" t="s">
        <v>4178</v>
      </c>
      <c r="B587" s="1" t="s">
        <v>4179</v>
      </c>
    </row>
    <row r="588" spans="1:2" ht="29.15" hidden="1" customHeight="1">
      <c r="A588" s="75" t="s">
        <v>4180</v>
      </c>
      <c r="B588" s="1" t="s">
        <v>4181</v>
      </c>
    </row>
    <row r="589" spans="1:2" ht="29.15" hidden="1" customHeight="1">
      <c r="A589" s="75" t="s">
        <v>4182</v>
      </c>
      <c r="B589" s="1" t="s">
        <v>4183</v>
      </c>
    </row>
    <row r="590" spans="1:2" ht="29.15" hidden="1" customHeight="1">
      <c r="A590" s="75" t="s">
        <v>4184</v>
      </c>
      <c r="B590" s="1" t="s">
        <v>4185</v>
      </c>
    </row>
    <row r="591" spans="1:2" ht="29.15" hidden="1" customHeight="1">
      <c r="A591" s="75" t="s">
        <v>4186</v>
      </c>
      <c r="B591" s="1" t="s">
        <v>4187</v>
      </c>
    </row>
    <row r="592" spans="1:2" ht="29.15" hidden="1" customHeight="1">
      <c r="A592" s="75" t="s">
        <v>4188</v>
      </c>
      <c r="B592" s="1" t="s">
        <v>4189</v>
      </c>
    </row>
    <row r="593" spans="1:2" ht="29.15" hidden="1" customHeight="1">
      <c r="A593" s="75" t="s">
        <v>4190</v>
      </c>
      <c r="B593" s="1" t="s">
        <v>4191</v>
      </c>
    </row>
    <row r="594" spans="1:2" ht="29.15" hidden="1" customHeight="1">
      <c r="A594" s="75" t="s">
        <v>4192</v>
      </c>
      <c r="B594" s="1" t="s">
        <v>4193</v>
      </c>
    </row>
    <row r="595" spans="1:2" ht="29.15" hidden="1" customHeight="1">
      <c r="A595" s="75" t="s">
        <v>4194</v>
      </c>
      <c r="B595" s="1" t="s">
        <v>4195</v>
      </c>
    </row>
    <row r="596" spans="1:2" ht="29.15" hidden="1" customHeight="1">
      <c r="A596" s="75" t="s">
        <v>4196</v>
      </c>
      <c r="B596" s="1" t="s">
        <v>4197</v>
      </c>
    </row>
    <row r="597" spans="1:2" ht="29.15" hidden="1" customHeight="1">
      <c r="A597" s="75" t="s">
        <v>4198</v>
      </c>
      <c r="B597" s="1" t="s">
        <v>4199</v>
      </c>
    </row>
    <row r="598" spans="1:2" ht="29.15" hidden="1" customHeight="1">
      <c r="A598" s="75" t="s">
        <v>4200</v>
      </c>
      <c r="B598" s="1" t="s">
        <v>4201</v>
      </c>
    </row>
    <row r="599" spans="1:2" ht="29.15" hidden="1" customHeight="1">
      <c r="A599" s="75" t="s">
        <v>4202</v>
      </c>
      <c r="B599" s="1" t="s">
        <v>4203</v>
      </c>
    </row>
    <row r="600" spans="1:2" ht="29.15" hidden="1" customHeight="1">
      <c r="A600" s="75" t="s">
        <v>4204</v>
      </c>
      <c r="B600" s="1" t="s">
        <v>4205</v>
      </c>
    </row>
    <row r="601" spans="1:2" ht="29.15" hidden="1" customHeight="1">
      <c r="A601" s="75" t="s">
        <v>4206</v>
      </c>
      <c r="B601" s="1" t="s">
        <v>4207</v>
      </c>
    </row>
    <row r="602" spans="1:2" ht="29.15" hidden="1" customHeight="1">
      <c r="A602" s="75" t="s">
        <v>4208</v>
      </c>
      <c r="B602" s="1" t="s">
        <v>4209</v>
      </c>
    </row>
    <row r="603" spans="1:2" ht="29.15" hidden="1" customHeight="1">
      <c r="A603" s="75" t="s">
        <v>4210</v>
      </c>
      <c r="B603" s="1" t="s">
        <v>4211</v>
      </c>
    </row>
    <row r="604" spans="1:2" ht="29.15" hidden="1" customHeight="1">
      <c r="A604" s="75" t="s">
        <v>4212</v>
      </c>
      <c r="B604" s="1" t="s">
        <v>4213</v>
      </c>
    </row>
    <row r="605" spans="1:2" ht="29.15" hidden="1" customHeight="1">
      <c r="A605" s="75" t="s">
        <v>4214</v>
      </c>
      <c r="B605" s="1" t="s">
        <v>4215</v>
      </c>
    </row>
    <row r="606" spans="1:2" ht="29.15" hidden="1" customHeight="1">
      <c r="A606" s="75" t="s">
        <v>4216</v>
      </c>
      <c r="B606" s="1" t="s">
        <v>4217</v>
      </c>
    </row>
    <row r="607" spans="1:2" ht="29.15" hidden="1" customHeight="1">
      <c r="A607" s="75" t="s">
        <v>4218</v>
      </c>
      <c r="B607" s="1" t="s">
        <v>4219</v>
      </c>
    </row>
    <row r="608" spans="1:2" ht="29.15" hidden="1" customHeight="1">
      <c r="A608" s="75" t="s">
        <v>4220</v>
      </c>
      <c r="B608" s="1" t="s">
        <v>4221</v>
      </c>
    </row>
    <row r="609" spans="1:2" ht="29.15" hidden="1" customHeight="1">
      <c r="A609" s="75" t="s">
        <v>4222</v>
      </c>
      <c r="B609" s="1" t="s">
        <v>4223</v>
      </c>
    </row>
    <row r="610" spans="1:2" ht="29.15" hidden="1" customHeight="1">
      <c r="A610" s="75" t="s">
        <v>4224</v>
      </c>
      <c r="B610" s="1" t="s">
        <v>4225</v>
      </c>
    </row>
    <row r="611" spans="1:2" ht="29.15" hidden="1" customHeight="1">
      <c r="A611" s="75" t="s">
        <v>4226</v>
      </c>
      <c r="B611" s="1" t="s">
        <v>4227</v>
      </c>
    </row>
    <row r="612" spans="1:2" ht="29.15" hidden="1" customHeight="1">
      <c r="A612" s="75" t="s">
        <v>4228</v>
      </c>
      <c r="B612" s="1" t="s">
        <v>4229</v>
      </c>
    </row>
    <row r="613" spans="1:2" ht="29.15" hidden="1" customHeight="1">
      <c r="A613" s="75" t="s">
        <v>4230</v>
      </c>
      <c r="B613" s="1" t="s">
        <v>4231</v>
      </c>
    </row>
    <row r="614" spans="1:2" ht="29.15" hidden="1" customHeight="1">
      <c r="A614" s="75" t="s">
        <v>4232</v>
      </c>
      <c r="B614" s="1" t="s">
        <v>4233</v>
      </c>
    </row>
    <row r="615" spans="1:2" ht="29.15" hidden="1" customHeight="1">
      <c r="A615" s="75" t="s">
        <v>4234</v>
      </c>
      <c r="B615" s="1" t="s">
        <v>4235</v>
      </c>
    </row>
    <row r="616" spans="1:2" ht="29.15" hidden="1" customHeight="1">
      <c r="A616" s="75" t="s">
        <v>4236</v>
      </c>
      <c r="B616" s="1" t="s">
        <v>4237</v>
      </c>
    </row>
    <row r="617" spans="1:2" ht="29.15" hidden="1" customHeight="1">
      <c r="A617" s="75" t="s">
        <v>4238</v>
      </c>
      <c r="B617" s="1" t="s">
        <v>4239</v>
      </c>
    </row>
    <row r="618" spans="1:2" ht="29.15" hidden="1" customHeight="1">
      <c r="A618" s="75" t="s">
        <v>4240</v>
      </c>
      <c r="B618" s="1" t="s">
        <v>4241</v>
      </c>
    </row>
    <row r="619" spans="1:2" ht="29.15" hidden="1" customHeight="1">
      <c r="A619" s="75" t="s">
        <v>4242</v>
      </c>
      <c r="B619" s="1" t="s">
        <v>4243</v>
      </c>
    </row>
    <row r="620" spans="1:2" ht="29.15" hidden="1" customHeight="1">
      <c r="A620" s="75" t="s">
        <v>4244</v>
      </c>
      <c r="B620" s="1" t="s">
        <v>4245</v>
      </c>
    </row>
    <row r="621" spans="1:2" ht="29.15" hidden="1" customHeight="1">
      <c r="A621" s="75" t="s">
        <v>4246</v>
      </c>
      <c r="B621" s="1" t="s">
        <v>4247</v>
      </c>
    </row>
    <row r="622" spans="1:2" ht="29.15" hidden="1" customHeight="1">
      <c r="A622" s="75" t="s">
        <v>4248</v>
      </c>
      <c r="B622" s="1" t="s">
        <v>4249</v>
      </c>
    </row>
    <row r="623" spans="1:2" ht="29.15" hidden="1" customHeight="1">
      <c r="A623" s="75" t="s">
        <v>4250</v>
      </c>
      <c r="B623" s="1" t="s">
        <v>4251</v>
      </c>
    </row>
    <row r="624" spans="1:2" ht="29.15" hidden="1" customHeight="1">
      <c r="A624" s="75" t="s">
        <v>4252</v>
      </c>
      <c r="B624" s="1" t="s">
        <v>4253</v>
      </c>
    </row>
    <row r="625" spans="1:2" ht="29.15" hidden="1" customHeight="1">
      <c r="A625" s="75" t="s">
        <v>4254</v>
      </c>
      <c r="B625" s="1" t="s">
        <v>4255</v>
      </c>
    </row>
    <row r="626" spans="1:2" ht="29.15" hidden="1" customHeight="1">
      <c r="A626" s="75" t="s">
        <v>4256</v>
      </c>
      <c r="B626" s="1" t="s">
        <v>4257</v>
      </c>
    </row>
    <row r="627" spans="1:2" ht="29.15" hidden="1" customHeight="1">
      <c r="A627" s="75" t="s">
        <v>4258</v>
      </c>
      <c r="B627" s="1" t="s">
        <v>4259</v>
      </c>
    </row>
    <row r="628" spans="1:2" ht="29.15" hidden="1" customHeight="1">
      <c r="A628" s="75" t="s">
        <v>4260</v>
      </c>
      <c r="B628" s="1" t="s">
        <v>4261</v>
      </c>
    </row>
    <row r="629" spans="1:2" ht="29.15" hidden="1" customHeight="1">
      <c r="A629" s="75" t="s">
        <v>4262</v>
      </c>
      <c r="B629" s="1" t="s">
        <v>4263</v>
      </c>
    </row>
    <row r="630" spans="1:2" ht="29.15" hidden="1" customHeight="1">
      <c r="A630" s="75" t="s">
        <v>4264</v>
      </c>
      <c r="B630" s="1" t="s">
        <v>4265</v>
      </c>
    </row>
    <row r="631" spans="1:2" ht="29.15" hidden="1" customHeight="1">
      <c r="A631" s="75" t="s">
        <v>4266</v>
      </c>
      <c r="B631" s="1" t="s">
        <v>4267</v>
      </c>
    </row>
    <row r="632" spans="1:2" ht="29.15" hidden="1" customHeight="1">
      <c r="A632" s="75" t="s">
        <v>4268</v>
      </c>
      <c r="B632" s="1" t="s">
        <v>4269</v>
      </c>
    </row>
    <row r="633" spans="1:2" ht="29.15" hidden="1" customHeight="1">
      <c r="A633" s="75" t="s">
        <v>4270</v>
      </c>
      <c r="B633" s="1" t="s">
        <v>4271</v>
      </c>
    </row>
    <row r="634" spans="1:2" ht="29.15" hidden="1" customHeight="1">
      <c r="A634" s="75" t="s">
        <v>4272</v>
      </c>
      <c r="B634" s="1" t="s">
        <v>4273</v>
      </c>
    </row>
    <row r="635" spans="1:2" ht="29.15" hidden="1" customHeight="1">
      <c r="A635" s="75" t="s">
        <v>4274</v>
      </c>
      <c r="B635" s="1" t="s">
        <v>4275</v>
      </c>
    </row>
    <row r="636" spans="1:2" ht="29.15" hidden="1" customHeight="1">
      <c r="A636" s="75" t="s">
        <v>4276</v>
      </c>
      <c r="B636" s="1" t="s">
        <v>4277</v>
      </c>
    </row>
    <row r="637" spans="1:2" ht="29.15" hidden="1" customHeight="1">
      <c r="A637" s="75" t="s">
        <v>4278</v>
      </c>
      <c r="B637" s="1" t="s">
        <v>4279</v>
      </c>
    </row>
    <row r="638" spans="1:2" ht="29.15" hidden="1" customHeight="1">
      <c r="A638" s="75" t="s">
        <v>4280</v>
      </c>
      <c r="B638" s="1" t="s">
        <v>4281</v>
      </c>
    </row>
    <row r="639" spans="1:2" ht="29.15" hidden="1" customHeight="1">
      <c r="A639" s="75" t="s">
        <v>4282</v>
      </c>
      <c r="B639" s="1" t="s">
        <v>4283</v>
      </c>
    </row>
    <row r="640" spans="1:2" ht="29.15" hidden="1" customHeight="1">
      <c r="A640" s="75" t="s">
        <v>4284</v>
      </c>
      <c r="B640" s="1" t="s">
        <v>4285</v>
      </c>
    </row>
    <row r="641" spans="1:2" ht="29.15" hidden="1" customHeight="1">
      <c r="A641" s="75" t="s">
        <v>4286</v>
      </c>
      <c r="B641" s="1" t="s">
        <v>4287</v>
      </c>
    </row>
    <row r="642" spans="1:2" ht="29.15" hidden="1" customHeight="1">
      <c r="A642" s="75" t="s">
        <v>4288</v>
      </c>
      <c r="B642" s="1" t="s">
        <v>4289</v>
      </c>
    </row>
    <row r="643" spans="1:2" ht="29.15" hidden="1" customHeight="1">
      <c r="A643" s="75" t="s">
        <v>4290</v>
      </c>
      <c r="B643" s="1" t="s">
        <v>4291</v>
      </c>
    </row>
    <row r="644" spans="1:2" ht="29.15" hidden="1" customHeight="1">
      <c r="A644" s="75" t="s">
        <v>4292</v>
      </c>
      <c r="B644" s="1" t="s">
        <v>4293</v>
      </c>
    </row>
    <row r="645" spans="1:2" ht="29.15" hidden="1" customHeight="1">
      <c r="A645" s="75" t="s">
        <v>4294</v>
      </c>
      <c r="B645" s="1" t="s">
        <v>4295</v>
      </c>
    </row>
    <row r="646" spans="1:2" ht="29.15" hidden="1" customHeight="1">
      <c r="A646" s="75" t="s">
        <v>4296</v>
      </c>
      <c r="B646" s="1" t="s">
        <v>4297</v>
      </c>
    </row>
    <row r="647" spans="1:2" ht="29.15" hidden="1" customHeight="1">
      <c r="A647" s="75" t="s">
        <v>4298</v>
      </c>
      <c r="B647" s="1" t="s">
        <v>4299</v>
      </c>
    </row>
    <row r="648" spans="1:2" ht="29.15" hidden="1" customHeight="1">
      <c r="A648" s="76" t="s">
        <v>4300</v>
      </c>
      <c r="B648" s="1" t="s">
        <v>4301</v>
      </c>
    </row>
    <row r="649" spans="1:2" ht="29.15" hidden="1" customHeight="1">
      <c r="A649" s="75" t="s">
        <v>4302</v>
      </c>
      <c r="B649" s="1" t="s">
        <v>4303</v>
      </c>
    </row>
    <row r="650" spans="1:2" ht="29.15" hidden="1" customHeight="1">
      <c r="A650" s="75" t="s">
        <v>4304</v>
      </c>
      <c r="B650" s="1" t="s">
        <v>4305</v>
      </c>
    </row>
    <row r="651" spans="1:2" ht="29.15" hidden="1" customHeight="1">
      <c r="A651" s="75" t="s">
        <v>4306</v>
      </c>
      <c r="B651" s="1" t="s">
        <v>4307</v>
      </c>
    </row>
    <row r="652" spans="1:2" ht="29.15" hidden="1" customHeight="1">
      <c r="A652" s="75" t="s">
        <v>4308</v>
      </c>
      <c r="B652" s="1" t="s">
        <v>4309</v>
      </c>
    </row>
    <row r="653" spans="1:2" ht="29.15" hidden="1" customHeight="1">
      <c r="A653" s="75" t="s">
        <v>4310</v>
      </c>
      <c r="B653" s="1" t="s">
        <v>4311</v>
      </c>
    </row>
    <row r="654" spans="1:2" ht="29.15" hidden="1" customHeight="1">
      <c r="A654" s="75" t="s">
        <v>4312</v>
      </c>
      <c r="B654" s="1" t="s">
        <v>4313</v>
      </c>
    </row>
    <row r="655" spans="1:2" ht="29.15" hidden="1" customHeight="1">
      <c r="A655" s="75" t="s">
        <v>4314</v>
      </c>
      <c r="B655" s="1" t="s">
        <v>4315</v>
      </c>
    </row>
    <row r="656" spans="1:2" ht="29.15" hidden="1" customHeight="1">
      <c r="A656" s="75" t="s">
        <v>4316</v>
      </c>
      <c r="B656" s="1" t="s">
        <v>4317</v>
      </c>
    </row>
    <row r="657" spans="1:2" ht="29.15" hidden="1" customHeight="1">
      <c r="A657" s="75" t="s">
        <v>4318</v>
      </c>
      <c r="B657" s="1" t="s">
        <v>4319</v>
      </c>
    </row>
    <row r="658" spans="1:2" ht="29.15" hidden="1" customHeight="1">
      <c r="A658" s="75" t="s">
        <v>4320</v>
      </c>
      <c r="B658" s="1" t="s">
        <v>4321</v>
      </c>
    </row>
    <row r="659" spans="1:2" ht="29.15" hidden="1" customHeight="1">
      <c r="A659" s="75" t="s">
        <v>4322</v>
      </c>
      <c r="B659" s="1" t="s">
        <v>4323</v>
      </c>
    </row>
    <row r="660" spans="1:2" ht="29.15" hidden="1" customHeight="1">
      <c r="A660" s="75" t="s">
        <v>4324</v>
      </c>
      <c r="B660" s="1" t="s">
        <v>4325</v>
      </c>
    </row>
    <row r="661" spans="1:2" ht="29.15" hidden="1" customHeight="1">
      <c r="A661" s="75" t="s">
        <v>4326</v>
      </c>
      <c r="B661" s="1" t="s">
        <v>4327</v>
      </c>
    </row>
    <row r="662" spans="1:2" ht="29.15" hidden="1" customHeight="1">
      <c r="A662" s="75" t="s">
        <v>4328</v>
      </c>
      <c r="B662" s="1" t="s">
        <v>4329</v>
      </c>
    </row>
    <row r="663" spans="1:2" ht="29.15" hidden="1" customHeight="1">
      <c r="A663" s="75" t="s">
        <v>4330</v>
      </c>
      <c r="B663" s="1" t="s">
        <v>4331</v>
      </c>
    </row>
    <row r="664" spans="1:2" ht="29.15" hidden="1" customHeight="1">
      <c r="A664" s="75" t="s">
        <v>4332</v>
      </c>
      <c r="B664" s="1" t="s">
        <v>4333</v>
      </c>
    </row>
    <row r="665" spans="1:2" ht="29.15" hidden="1" customHeight="1">
      <c r="A665" s="75" t="s">
        <v>4334</v>
      </c>
      <c r="B665" s="1" t="s">
        <v>4335</v>
      </c>
    </row>
    <row r="666" spans="1:2" ht="29.15" hidden="1" customHeight="1">
      <c r="A666" s="75" t="s">
        <v>4336</v>
      </c>
      <c r="B666" s="1" t="s">
        <v>4337</v>
      </c>
    </row>
    <row r="667" spans="1:2" ht="29.15" hidden="1" customHeight="1">
      <c r="A667" s="75" t="s">
        <v>4338</v>
      </c>
      <c r="B667" s="1" t="s">
        <v>4339</v>
      </c>
    </row>
    <row r="668" spans="1:2" ht="29.15" hidden="1" customHeight="1">
      <c r="A668" s="75" t="s">
        <v>4340</v>
      </c>
      <c r="B668" s="1" t="s">
        <v>4341</v>
      </c>
    </row>
    <row r="669" spans="1:2" ht="29.15" hidden="1" customHeight="1">
      <c r="A669" s="75" t="s">
        <v>4342</v>
      </c>
      <c r="B669" s="1" t="s">
        <v>4343</v>
      </c>
    </row>
    <row r="670" spans="1:2" ht="29.15" hidden="1" customHeight="1">
      <c r="A670" s="75" t="s">
        <v>4344</v>
      </c>
      <c r="B670" s="1" t="s">
        <v>4345</v>
      </c>
    </row>
    <row r="671" spans="1:2" ht="29.15" hidden="1" customHeight="1">
      <c r="A671" s="75" t="s">
        <v>4346</v>
      </c>
      <c r="B671" s="1" t="s">
        <v>4347</v>
      </c>
    </row>
    <row r="672" spans="1:2" ht="29.15" hidden="1" customHeight="1">
      <c r="A672" s="75" t="s">
        <v>4348</v>
      </c>
      <c r="B672" s="1" t="s">
        <v>4349</v>
      </c>
    </row>
    <row r="673" spans="1:2" ht="29.15" hidden="1" customHeight="1">
      <c r="A673" s="75" t="s">
        <v>4350</v>
      </c>
      <c r="B673" s="1" t="s">
        <v>4351</v>
      </c>
    </row>
    <row r="674" spans="1:2" ht="29.15" hidden="1" customHeight="1">
      <c r="A674" s="75" t="s">
        <v>4352</v>
      </c>
      <c r="B674" s="1" t="s">
        <v>4353</v>
      </c>
    </row>
    <row r="675" spans="1:2" ht="29.15" hidden="1" customHeight="1">
      <c r="A675" s="75" t="s">
        <v>4354</v>
      </c>
      <c r="B675" s="1" t="s">
        <v>4355</v>
      </c>
    </row>
    <row r="676" spans="1:2" ht="29.15" hidden="1" customHeight="1">
      <c r="A676" s="75" t="s">
        <v>4356</v>
      </c>
      <c r="B676" s="1" t="s">
        <v>4357</v>
      </c>
    </row>
    <row r="677" spans="1:2" ht="29.15" hidden="1" customHeight="1">
      <c r="A677" s="75" t="s">
        <v>4358</v>
      </c>
      <c r="B677" s="1" t="s">
        <v>4359</v>
      </c>
    </row>
    <row r="678" spans="1:2" ht="29.15" hidden="1" customHeight="1">
      <c r="A678" s="75" t="s">
        <v>4360</v>
      </c>
      <c r="B678" s="1" t="s">
        <v>4361</v>
      </c>
    </row>
    <row r="679" spans="1:2" ht="29.15" hidden="1" customHeight="1">
      <c r="A679" s="75" t="s">
        <v>4362</v>
      </c>
      <c r="B679" s="1" t="s">
        <v>4363</v>
      </c>
    </row>
    <row r="680" spans="1:2" ht="29.15" hidden="1" customHeight="1">
      <c r="A680" s="75" t="s">
        <v>4364</v>
      </c>
      <c r="B680" s="1" t="s">
        <v>4365</v>
      </c>
    </row>
    <row r="681" spans="1:2" ht="29.15" hidden="1" customHeight="1">
      <c r="A681" s="75" t="s">
        <v>4366</v>
      </c>
      <c r="B681" s="1" t="s">
        <v>4367</v>
      </c>
    </row>
    <row r="682" spans="1:2" ht="29.15" hidden="1" customHeight="1">
      <c r="A682" s="75" t="s">
        <v>4368</v>
      </c>
      <c r="B682" s="1" t="s">
        <v>4369</v>
      </c>
    </row>
    <row r="683" spans="1:2" ht="29.15" hidden="1" customHeight="1">
      <c r="A683" s="75" t="s">
        <v>4370</v>
      </c>
      <c r="B683" s="1" t="s">
        <v>4371</v>
      </c>
    </row>
    <row r="684" spans="1:2" ht="29.15" hidden="1" customHeight="1">
      <c r="A684" s="75" t="s">
        <v>4372</v>
      </c>
      <c r="B684" s="1" t="s">
        <v>4373</v>
      </c>
    </row>
    <row r="685" spans="1:2" ht="29.15" hidden="1" customHeight="1">
      <c r="A685" s="75" t="s">
        <v>4374</v>
      </c>
      <c r="B685" s="1" t="s">
        <v>4375</v>
      </c>
    </row>
    <row r="686" spans="1:2" ht="29.15" hidden="1" customHeight="1">
      <c r="A686" s="75" t="s">
        <v>4376</v>
      </c>
      <c r="B686" s="1" t="s">
        <v>4377</v>
      </c>
    </row>
    <row r="687" spans="1:2" ht="29.15" hidden="1" customHeight="1">
      <c r="A687" s="75" t="s">
        <v>4378</v>
      </c>
      <c r="B687" s="1" t="s">
        <v>4379</v>
      </c>
    </row>
    <row r="688" spans="1:2" ht="29.15" hidden="1" customHeight="1">
      <c r="A688" s="75" t="s">
        <v>4380</v>
      </c>
      <c r="B688" s="1" t="s">
        <v>4381</v>
      </c>
    </row>
    <row r="689" spans="1:2" ht="29.15" hidden="1" customHeight="1">
      <c r="A689" s="75" t="s">
        <v>4382</v>
      </c>
      <c r="B689" s="1" t="s">
        <v>4383</v>
      </c>
    </row>
    <row r="690" spans="1:2" ht="29.15" hidden="1" customHeight="1">
      <c r="A690" s="75" t="s">
        <v>4384</v>
      </c>
      <c r="B690" s="1" t="s">
        <v>4385</v>
      </c>
    </row>
    <row r="691" spans="1:2" ht="29.15" hidden="1" customHeight="1">
      <c r="A691" s="75" t="s">
        <v>4386</v>
      </c>
      <c r="B691" s="1" t="s">
        <v>4387</v>
      </c>
    </row>
    <row r="692" spans="1:2" ht="29.15" hidden="1" customHeight="1">
      <c r="A692" s="75" t="s">
        <v>4388</v>
      </c>
      <c r="B692" s="1" t="s">
        <v>4389</v>
      </c>
    </row>
    <row r="693" spans="1:2" ht="29.15" hidden="1" customHeight="1">
      <c r="A693" s="75" t="s">
        <v>4390</v>
      </c>
      <c r="B693" s="1" t="s">
        <v>4391</v>
      </c>
    </row>
    <row r="694" spans="1:2" ht="29.15" hidden="1" customHeight="1">
      <c r="A694" s="75" t="s">
        <v>4392</v>
      </c>
      <c r="B694" s="1" t="s">
        <v>4393</v>
      </c>
    </row>
    <row r="695" spans="1:2" ht="29.15" hidden="1" customHeight="1">
      <c r="A695" s="75" t="s">
        <v>4394</v>
      </c>
      <c r="B695" s="1" t="s">
        <v>4395</v>
      </c>
    </row>
    <row r="696" spans="1:2" ht="29.15" hidden="1" customHeight="1">
      <c r="A696" s="75" t="s">
        <v>4396</v>
      </c>
      <c r="B696" s="1" t="s">
        <v>4397</v>
      </c>
    </row>
    <row r="697" spans="1:2" ht="29.15" hidden="1" customHeight="1">
      <c r="A697" s="75" t="s">
        <v>4398</v>
      </c>
      <c r="B697" s="1" t="s">
        <v>4399</v>
      </c>
    </row>
    <row r="698" spans="1:2" ht="29.15" hidden="1" customHeight="1">
      <c r="A698" s="75" t="s">
        <v>4400</v>
      </c>
      <c r="B698" s="1" t="s">
        <v>4401</v>
      </c>
    </row>
    <row r="699" spans="1:2" ht="29.15" hidden="1" customHeight="1">
      <c r="A699" s="75" t="s">
        <v>4402</v>
      </c>
      <c r="B699" s="1" t="s">
        <v>4403</v>
      </c>
    </row>
    <row r="700" spans="1:2" ht="29.15" hidden="1" customHeight="1">
      <c r="A700" s="75" t="s">
        <v>4404</v>
      </c>
      <c r="B700" s="1" t="s">
        <v>4405</v>
      </c>
    </row>
    <row r="701" spans="1:2" ht="29.15" hidden="1" customHeight="1">
      <c r="A701" s="75" t="s">
        <v>4406</v>
      </c>
      <c r="B701" s="1" t="s">
        <v>4407</v>
      </c>
    </row>
    <row r="702" spans="1:2" ht="29.15" hidden="1" customHeight="1">
      <c r="A702" s="75" t="s">
        <v>4408</v>
      </c>
      <c r="B702" s="1" t="s">
        <v>4409</v>
      </c>
    </row>
    <row r="703" spans="1:2" ht="29.15" hidden="1" customHeight="1">
      <c r="A703" s="75" t="s">
        <v>4410</v>
      </c>
      <c r="B703" s="1" t="s">
        <v>4411</v>
      </c>
    </row>
    <row r="704" spans="1:2" ht="29.15" hidden="1" customHeight="1">
      <c r="A704" s="75" t="s">
        <v>4412</v>
      </c>
      <c r="B704" s="1" t="s">
        <v>4413</v>
      </c>
    </row>
    <row r="705" spans="1:2" ht="29.15" hidden="1" customHeight="1">
      <c r="A705" s="75" t="s">
        <v>4414</v>
      </c>
      <c r="B705" s="1" t="s">
        <v>4415</v>
      </c>
    </row>
    <row r="706" spans="1:2" ht="29.15" hidden="1" customHeight="1">
      <c r="A706" s="75" t="s">
        <v>4416</v>
      </c>
      <c r="B706" s="1" t="s">
        <v>4417</v>
      </c>
    </row>
    <row r="707" spans="1:2" ht="29.15" hidden="1" customHeight="1">
      <c r="A707" s="75" t="s">
        <v>4418</v>
      </c>
      <c r="B707" s="1" t="s">
        <v>4419</v>
      </c>
    </row>
    <row r="708" spans="1:2" ht="29.15" hidden="1" customHeight="1">
      <c r="A708" s="75" t="s">
        <v>4420</v>
      </c>
      <c r="B708" s="1" t="s">
        <v>4421</v>
      </c>
    </row>
    <row r="709" spans="1:2" ht="29.15" hidden="1" customHeight="1">
      <c r="A709" s="75" t="s">
        <v>4422</v>
      </c>
      <c r="B709" s="1" t="s">
        <v>4423</v>
      </c>
    </row>
    <row r="710" spans="1:2" ht="29.15" hidden="1" customHeight="1">
      <c r="A710" s="75" t="s">
        <v>4424</v>
      </c>
      <c r="B710" s="1" t="s">
        <v>4425</v>
      </c>
    </row>
    <row r="711" spans="1:2" ht="29.15" hidden="1" customHeight="1">
      <c r="A711" s="75" t="s">
        <v>4426</v>
      </c>
      <c r="B711" s="1" t="s">
        <v>4427</v>
      </c>
    </row>
    <row r="712" spans="1:2" ht="29.15" hidden="1" customHeight="1">
      <c r="A712" s="75" t="s">
        <v>4428</v>
      </c>
      <c r="B712" s="1" t="s">
        <v>4429</v>
      </c>
    </row>
    <row r="713" spans="1:2" ht="29.15" hidden="1" customHeight="1">
      <c r="A713" s="75" t="s">
        <v>4430</v>
      </c>
      <c r="B713" s="1" t="s">
        <v>4431</v>
      </c>
    </row>
    <row r="714" spans="1:2" ht="29.15" hidden="1" customHeight="1">
      <c r="A714" s="75" t="s">
        <v>4432</v>
      </c>
      <c r="B714" s="1" t="s">
        <v>4433</v>
      </c>
    </row>
    <row r="715" spans="1:2" ht="29.15" hidden="1" customHeight="1">
      <c r="A715" s="75" t="s">
        <v>4434</v>
      </c>
      <c r="B715" s="1" t="s">
        <v>4435</v>
      </c>
    </row>
    <row r="716" spans="1:2" ht="29.15" hidden="1" customHeight="1">
      <c r="A716" s="75" t="s">
        <v>4436</v>
      </c>
      <c r="B716" s="1" t="s">
        <v>4437</v>
      </c>
    </row>
    <row r="717" spans="1:2" ht="29.15" hidden="1" customHeight="1">
      <c r="A717" s="75" t="s">
        <v>4438</v>
      </c>
      <c r="B717" s="1" t="s">
        <v>4439</v>
      </c>
    </row>
    <row r="718" spans="1:2" ht="29.15" hidden="1" customHeight="1">
      <c r="A718" s="75" t="s">
        <v>4440</v>
      </c>
      <c r="B718" s="1" t="s">
        <v>4441</v>
      </c>
    </row>
    <row r="719" spans="1:2" ht="29.15" hidden="1" customHeight="1">
      <c r="A719" s="75" t="s">
        <v>4442</v>
      </c>
      <c r="B719" s="1" t="s">
        <v>4443</v>
      </c>
    </row>
    <row r="720" spans="1:2" ht="29.15" hidden="1" customHeight="1">
      <c r="A720" s="75" t="s">
        <v>4444</v>
      </c>
      <c r="B720" s="1" t="s">
        <v>4445</v>
      </c>
    </row>
    <row r="721" spans="1:2" ht="29.15" hidden="1" customHeight="1">
      <c r="A721" s="75" t="s">
        <v>4446</v>
      </c>
      <c r="B721" s="1" t="s">
        <v>4447</v>
      </c>
    </row>
    <row r="722" spans="1:2" ht="29.15" hidden="1" customHeight="1">
      <c r="A722" s="75" t="s">
        <v>4448</v>
      </c>
      <c r="B722" s="1" t="s">
        <v>4449</v>
      </c>
    </row>
    <row r="723" spans="1:2" ht="29.15" hidden="1" customHeight="1">
      <c r="A723" s="75" t="s">
        <v>4450</v>
      </c>
      <c r="B723" s="1" t="s">
        <v>4451</v>
      </c>
    </row>
    <row r="724" spans="1:2" ht="29.15" hidden="1" customHeight="1">
      <c r="A724" s="75" t="s">
        <v>4452</v>
      </c>
      <c r="B724" s="1" t="s">
        <v>4453</v>
      </c>
    </row>
    <row r="725" spans="1:2" ht="29.15" hidden="1" customHeight="1">
      <c r="A725" s="75" t="s">
        <v>4454</v>
      </c>
      <c r="B725" s="1" t="s">
        <v>4455</v>
      </c>
    </row>
    <row r="726" spans="1:2" ht="29.15" hidden="1" customHeight="1">
      <c r="A726" s="75" t="s">
        <v>4456</v>
      </c>
      <c r="B726" s="1" t="s">
        <v>4457</v>
      </c>
    </row>
    <row r="727" spans="1:2" ht="29.15" hidden="1" customHeight="1">
      <c r="A727" s="75" t="s">
        <v>4458</v>
      </c>
      <c r="B727" s="1" t="s">
        <v>4459</v>
      </c>
    </row>
    <row r="728" spans="1:2" ht="29.15" hidden="1" customHeight="1">
      <c r="A728" s="75" t="s">
        <v>4460</v>
      </c>
      <c r="B728" s="1" t="s">
        <v>4461</v>
      </c>
    </row>
    <row r="729" spans="1:2" ht="29.15" hidden="1" customHeight="1">
      <c r="A729" s="75" t="s">
        <v>4462</v>
      </c>
      <c r="B729" s="1" t="s">
        <v>4463</v>
      </c>
    </row>
    <row r="730" spans="1:2" ht="29.15" hidden="1" customHeight="1">
      <c r="A730" s="75" t="s">
        <v>4464</v>
      </c>
      <c r="B730" s="1" t="s">
        <v>4465</v>
      </c>
    </row>
    <row r="731" spans="1:2" ht="29.15" hidden="1" customHeight="1">
      <c r="A731" s="75" t="s">
        <v>4466</v>
      </c>
      <c r="B731" s="1" t="s">
        <v>4467</v>
      </c>
    </row>
    <row r="732" spans="1:2" ht="29.15" hidden="1" customHeight="1">
      <c r="A732" s="75" t="s">
        <v>4468</v>
      </c>
      <c r="B732" s="1" t="s">
        <v>4469</v>
      </c>
    </row>
    <row r="733" spans="1:2" ht="29.15" hidden="1" customHeight="1">
      <c r="A733" s="75" t="s">
        <v>4470</v>
      </c>
      <c r="B733" s="1" t="s">
        <v>4471</v>
      </c>
    </row>
    <row r="734" spans="1:2" ht="29.15" hidden="1" customHeight="1">
      <c r="A734" s="75" t="s">
        <v>4472</v>
      </c>
      <c r="B734" s="1" t="s">
        <v>4473</v>
      </c>
    </row>
    <row r="735" spans="1:2" ht="29.15" hidden="1" customHeight="1">
      <c r="A735" s="75" t="s">
        <v>4474</v>
      </c>
      <c r="B735" s="1" t="s">
        <v>4475</v>
      </c>
    </row>
    <row r="736" spans="1:2" ht="29.15" hidden="1" customHeight="1">
      <c r="A736" s="75" t="s">
        <v>4476</v>
      </c>
      <c r="B736" s="1" t="s">
        <v>4477</v>
      </c>
    </row>
    <row r="737" spans="1:2" ht="29.15" hidden="1" customHeight="1">
      <c r="A737" s="75" t="s">
        <v>4478</v>
      </c>
      <c r="B737" s="1" t="s">
        <v>4479</v>
      </c>
    </row>
    <row r="738" spans="1:2" ht="29.15" hidden="1" customHeight="1">
      <c r="A738" s="75" t="s">
        <v>4480</v>
      </c>
      <c r="B738" s="1" t="s">
        <v>4481</v>
      </c>
    </row>
    <row r="739" spans="1:2" ht="29.15" hidden="1" customHeight="1">
      <c r="A739" s="75" t="s">
        <v>4482</v>
      </c>
      <c r="B739" s="1" t="s">
        <v>4483</v>
      </c>
    </row>
    <row r="740" spans="1:2" ht="29.15" hidden="1" customHeight="1">
      <c r="A740" s="75" t="s">
        <v>4484</v>
      </c>
      <c r="B740" s="1" t="s">
        <v>4485</v>
      </c>
    </row>
    <row r="741" spans="1:2" ht="29.15" hidden="1" customHeight="1">
      <c r="A741" s="75" t="s">
        <v>4486</v>
      </c>
      <c r="B741" s="1" t="s">
        <v>4487</v>
      </c>
    </row>
    <row r="742" spans="1:2" ht="29.15" hidden="1" customHeight="1">
      <c r="A742" s="75" t="s">
        <v>4488</v>
      </c>
      <c r="B742" s="1" t="s">
        <v>4489</v>
      </c>
    </row>
    <row r="743" spans="1:2" ht="29.15" hidden="1" customHeight="1">
      <c r="A743" s="75" t="s">
        <v>4490</v>
      </c>
      <c r="B743" s="1" t="s">
        <v>4491</v>
      </c>
    </row>
    <row r="744" spans="1:2" ht="29.15" hidden="1" customHeight="1">
      <c r="A744" s="75" t="s">
        <v>4492</v>
      </c>
      <c r="B744" s="1" t="s">
        <v>4493</v>
      </c>
    </row>
    <row r="745" spans="1:2" ht="29.15" hidden="1" customHeight="1">
      <c r="A745" s="75" t="s">
        <v>4494</v>
      </c>
      <c r="B745" s="1" t="s">
        <v>4495</v>
      </c>
    </row>
    <row r="746" spans="1:2" ht="29.15" hidden="1" customHeight="1">
      <c r="A746" s="75" t="s">
        <v>4496</v>
      </c>
      <c r="B746" s="1" t="s">
        <v>4497</v>
      </c>
    </row>
    <row r="747" spans="1:2" ht="29.15" hidden="1" customHeight="1">
      <c r="A747" s="75" t="s">
        <v>4498</v>
      </c>
      <c r="B747" s="1" t="s">
        <v>4499</v>
      </c>
    </row>
    <row r="748" spans="1:2" ht="29.15" hidden="1" customHeight="1">
      <c r="A748" s="75" t="s">
        <v>4500</v>
      </c>
      <c r="B748" s="1" t="s">
        <v>4501</v>
      </c>
    </row>
    <row r="749" spans="1:2" ht="29.15" hidden="1" customHeight="1">
      <c r="A749" s="75" t="s">
        <v>4502</v>
      </c>
      <c r="B749" s="1" t="s">
        <v>4503</v>
      </c>
    </row>
    <row r="750" spans="1:2" ht="29.15" hidden="1" customHeight="1">
      <c r="A750" s="75" t="s">
        <v>4504</v>
      </c>
      <c r="B750" s="1" t="s">
        <v>4505</v>
      </c>
    </row>
    <row r="751" spans="1:2" ht="29.15" hidden="1" customHeight="1">
      <c r="A751" s="75" t="s">
        <v>4506</v>
      </c>
      <c r="B751" s="1" t="s">
        <v>4507</v>
      </c>
    </row>
    <row r="752" spans="1:2" ht="29.15" hidden="1" customHeight="1">
      <c r="A752" s="75" t="s">
        <v>4508</v>
      </c>
      <c r="B752" s="1" t="s">
        <v>4509</v>
      </c>
    </row>
    <row r="753" spans="1:2" ht="29.15" hidden="1" customHeight="1">
      <c r="A753" s="75" t="s">
        <v>4510</v>
      </c>
      <c r="B753" s="1" t="s">
        <v>4511</v>
      </c>
    </row>
    <row r="754" spans="1:2" ht="29.15" hidden="1" customHeight="1">
      <c r="A754" s="75" t="s">
        <v>4512</v>
      </c>
      <c r="B754" s="1" t="s">
        <v>4513</v>
      </c>
    </row>
    <row r="755" spans="1:2" ht="29.15" hidden="1" customHeight="1">
      <c r="A755" s="75" t="s">
        <v>4514</v>
      </c>
      <c r="B755" s="1" t="s">
        <v>4515</v>
      </c>
    </row>
    <row r="756" spans="1:2" ht="29.15" hidden="1" customHeight="1">
      <c r="A756" s="75" t="s">
        <v>4516</v>
      </c>
      <c r="B756" s="1" t="s">
        <v>4517</v>
      </c>
    </row>
    <row r="757" spans="1:2" ht="29.15" hidden="1" customHeight="1">
      <c r="A757" s="75" t="s">
        <v>4518</v>
      </c>
      <c r="B757" s="1" t="s">
        <v>4519</v>
      </c>
    </row>
    <row r="758" spans="1:2" ht="29.15" hidden="1" customHeight="1">
      <c r="A758" s="75" t="s">
        <v>4520</v>
      </c>
      <c r="B758" s="1" t="s">
        <v>4521</v>
      </c>
    </row>
    <row r="759" spans="1:2" ht="29.15" hidden="1" customHeight="1">
      <c r="A759" s="75" t="s">
        <v>4522</v>
      </c>
      <c r="B759" s="1" t="s">
        <v>4523</v>
      </c>
    </row>
    <row r="760" spans="1:2" ht="29.15" hidden="1" customHeight="1">
      <c r="A760" s="75" t="s">
        <v>4524</v>
      </c>
      <c r="B760" s="1" t="s">
        <v>4525</v>
      </c>
    </row>
    <row r="761" spans="1:2" ht="29.15" hidden="1" customHeight="1">
      <c r="A761" s="75" t="s">
        <v>4526</v>
      </c>
      <c r="B761" s="1" t="s">
        <v>4527</v>
      </c>
    </row>
    <row r="762" spans="1:2" ht="29.15" hidden="1" customHeight="1">
      <c r="A762" s="75" t="s">
        <v>4528</v>
      </c>
      <c r="B762" s="1" t="s">
        <v>4529</v>
      </c>
    </row>
    <row r="763" spans="1:2" ht="29.15" hidden="1" customHeight="1">
      <c r="A763" s="75" t="s">
        <v>4530</v>
      </c>
      <c r="B763" s="1" t="s">
        <v>4531</v>
      </c>
    </row>
    <row r="764" spans="1:2" ht="29.15" hidden="1" customHeight="1">
      <c r="A764" s="75" t="s">
        <v>4532</v>
      </c>
      <c r="B764" s="1" t="s">
        <v>3818</v>
      </c>
    </row>
    <row r="765" spans="1:2" ht="29.15" hidden="1" customHeight="1">
      <c r="A765" s="75" t="s">
        <v>4533</v>
      </c>
      <c r="B765" s="1" t="s">
        <v>4534</v>
      </c>
    </row>
    <row r="766" spans="1:2" ht="29.15" hidden="1" customHeight="1">
      <c r="A766" s="75" t="s">
        <v>4535</v>
      </c>
      <c r="B766" s="1" t="s">
        <v>4536</v>
      </c>
    </row>
    <row r="767" spans="1:2" ht="29.15" hidden="1" customHeight="1">
      <c r="A767" s="75" t="s">
        <v>4537</v>
      </c>
      <c r="B767" s="1" t="s">
        <v>4538</v>
      </c>
    </row>
    <row r="768" spans="1:2" ht="29.15" hidden="1" customHeight="1">
      <c r="A768" s="75" t="s">
        <v>4539</v>
      </c>
      <c r="B768" s="1" t="s">
        <v>4540</v>
      </c>
    </row>
    <row r="769" spans="1:2" ht="29.15" hidden="1" customHeight="1">
      <c r="A769" s="75" t="s">
        <v>4541</v>
      </c>
      <c r="B769" s="1" t="s">
        <v>4542</v>
      </c>
    </row>
    <row r="770" spans="1:2" ht="29.15" hidden="1" customHeight="1">
      <c r="A770" s="75" t="s">
        <v>4543</v>
      </c>
      <c r="B770" s="1" t="s">
        <v>4544</v>
      </c>
    </row>
    <row r="771" spans="1:2" ht="29.15" hidden="1" customHeight="1">
      <c r="A771" s="75" t="s">
        <v>4545</v>
      </c>
      <c r="B771" s="1" t="s">
        <v>4546</v>
      </c>
    </row>
    <row r="772" spans="1:2" ht="29.15" hidden="1" customHeight="1">
      <c r="A772" s="75" t="s">
        <v>4547</v>
      </c>
      <c r="B772" s="1" t="s">
        <v>4548</v>
      </c>
    </row>
    <row r="773" spans="1:2" ht="29.15" hidden="1" customHeight="1">
      <c r="A773" s="75" t="s">
        <v>4549</v>
      </c>
      <c r="B773" s="1" t="s">
        <v>4550</v>
      </c>
    </row>
    <row r="774" spans="1:2" ht="29.15" hidden="1" customHeight="1">
      <c r="A774" s="75" t="s">
        <v>4551</v>
      </c>
      <c r="B774" s="1" t="s">
        <v>3852</v>
      </c>
    </row>
    <row r="775" spans="1:2" ht="29.15" hidden="1" customHeight="1">
      <c r="A775" s="75" t="s">
        <v>4552</v>
      </c>
      <c r="B775" s="1" t="s">
        <v>4553</v>
      </c>
    </row>
    <row r="776" spans="1:2" ht="29.15" hidden="1" customHeight="1">
      <c r="A776" s="75" t="s">
        <v>4554</v>
      </c>
      <c r="B776" s="1" t="s">
        <v>4555</v>
      </c>
    </row>
    <row r="777" spans="1:2" ht="29.15" hidden="1" customHeight="1">
      <c r="A777" s="75" t="s">
        <v>4556</v>
      </c>
      <c r="B777" s="1" t="s">
        <v>4557</v>
      </c>
    </row>
    <row r="778" spans="1:2" ht="29.15" hidden="1" customHeight="1">
      <c r="A778" s="75" t="s">
        <v>4558</v>
      </c>
      <c r="B778" s="1" t="s">
        <v>4559</v>
      </c>
    </row>
    <row r="779" spans="1:2" ht="29.15" hidden="1" customHeight="1">
      <c r="A779" s="75" t="s">
        <v>4560</v>
      </c>
      <c r="B779" s="1" t="s">
        <v>4561</v>
      </c>
    </row>
    <row r="780" spans="1:2" ht="29.15" hidden="1" customHeight="1">
      <c r="A780" s="75" t="s">
        <v>4562</v>
      </c>
      <c r="B780" s="1" t="s">
        <v>4563</v>
      </c>
    </row>
    <row r="781" spans="1:2" ht="29.15" hidden="1" customHeight="1">
      <c r="A781" s="75" t="s">
        <v>4564</v>
      </c>
      <c r="B781" s="1" t="s">
        <v>4565</v>
      </c>
    </row>
    <row r="782" spans="1:2" ht="29.15" hidden="1" customHeight="1">
      <c r="A782" s="75" t="s">
        <v>4566</v>
      </c>
      <c r="B782" s="1" t="s">
        <v>4567</v>
      </c>
    </row>
    <row r="783" spans="1:2" ht="29.15" hidden="1" customHeight="1">
      <c r="A783" s="75" t="s">
        <v>4568</v>
      </c>
      <c r="B783" s="1" t="s">
        <v>4569</v>
      </c>
    </row>
    <row r="784" spans="1:2" ht="29.15" hidden="1" customHeight="1">
      <c r="A784" s="75" t="s">
        <v>4570</v>
      </c>
      <c r="B784" s="1" t="s">
        <v>4571</v>
      </c>
    </row>
    <row r="785" spans="1:2" ht="29.15" hidden="1" customHeight="1">
      <c r="A785" s="75" t="s">
        <v>4572</v>
      </c>
      <c r="B785" s="1" t="s">
        <v>4573</v>
      </c>
    </row>
    <row r="786" spans="1:2" ht="29.15" hidden="1" customHeight="1">
      <c r="A786" s="75" t="s">
        <v>4574</v>
      </c>
      <c r="B786" s="1" t="s">
        <v>4575</v>
      </c>
    </row>
    <row r="787" spans="1:2" ht="29.15" hidden="1" customHeight="1">
      <c r="A787" s="75" t="s">
        <v>4576</v>
      </c>
      <c r="B787" s="1" t="s">
        <v>4577</v>
      </c>
    </row>
    <row r="788" spans="1:2" ht="29.15" hidden="1" customHeight="1">
      <c r="A788" s="75" t="s">
        <v>4578</v>
      </c>
      <c r="B788" s="1" t="s">
        <v>4579</v>
      </c>
    </row>
    <row r="789" spans="1:2" ht="29.15" hidden="1" customHeight="1">
      <c r="A789" s="75" t="s">
        <v>4580</v>
      </c>
      <c r="B789" s="1" t="s">
        <v>4581</v>
      </c>
    </row>
    <row r="790" spans="1:2" ht="29.15" hidden="1" customHeight="1">
      <c r="A790" s="75" t="s">
        <v>4582</v>
      </c>
      <c r="B790" s="1" t="s">
        <v>4583</v>
      </c>
    </row>
    <row r="791" spans="1:2" ht="29.15" hidden="1" customHeight="1">
      <c r="A791" s="75" t="s">
        <v>4584</v>
      </c>
      <c r="B791" s="1" t="s">
        <v>4585</v>
      </c>
    </row>
    <row r="792" spans="1:2" ht="29.15" hidden="1" customHeight="1">
      <c r="A792" s="75" t="s">
        <v>4586</v>
      </c>
      <c r="B792" s="1" t="s">
        <v>4587</v>
      </c>
    </row>
    <row r="793" spans="1:2" ht="29.15" hidden="1" customHeight="1">
      <c r="A793" s="75" t="s">
        <v>4588</v>
      </c>
      <c r="B793" s="1" t="s">
        <v>4589</v>
      </c>
    </row>
    <row r="794" spans="1:2" ht="29.15" hidden="1" customHeight="1">
      <c r="A794" s="75" t="s">
        <v>4590</v>
      </c>
      <c r="B794" s="1" t="s">
        <v>4591</v>
      </c>
    </row>
    <row r="795" spans="1:2" ht="29.15" hidden="1" customHeight="1">
      <c r="A795" s="75" t="s">
        <v>4592</v>
      </c>
      <c r="B795" s="1" t="s">
        <v>4593</v>
      </c>
    </row>
    <row r="796" spans="1:2" ht="29.15" hidden="1" customHeight="1">
      <c r="A796" s="75" t="s">
        <v>4594</v>
      </c>
      <c r="B796" s="1" t="s">
        <v>4595</v>
      </c>
    </row>
    <row r="797" spans="1:2" ht="29.15" hidden="1" customHeight="1">
      <c r="A797" s="75" t="s">
        <v>4596</v>
      </c>
      <c r="B797" s="1" t="s">
        <v>4597</v>
      </c>
    </row>
    <row r="798" spans="1:2" ht="29.15" hidden="1" customHeight="1">
      <c r="A798" s="75" t="s">
        <v>4598</v>
      </c>
      <c r="B798" s="1" t="s">
        <v>4599</v>
      </c>
    </row>
    <row r="799" spans="1:2" ht="29.15" hidden="1" customHeight="1">
      <c r="A799" s="75" t="s">
        <v>4600</v>
      </c>
      <c r="B799" s="1" t="s">
        <v>4601</v>
      </c>
    </row>
    <row r="800" spans="1:2" ht="29.15" hidden="1" customHeight="1">
      <c r="A800" s="75" t="s">
        <v>4602</v>
      </c>
      <c r="B800" s="1" t="s">
        <v>4603</v>
      </c>
    </row>
    <row r="801" spans="1:2" ht="29.15" hidden="1" customHeight="1">
      <c r="A801" s="75" t="s">
        <v>4604</v>
      </c>
      <c r="B801" s="1" t="s">
        <v>4605</v>
      </c>
    </row>
    <row r="802" spans="1:2" ht="29.15" hidden="1" customHeight="1">
      <c r="A802" s="75" t="s">
        <v>4606</v>
      </c>
      <c r="B802" s="1" t="s">
        <v>4607</v>
      </c>
    </row>
    <row r="803" spans="1:2" ht="29.15" hidden="1" customHeight="1">
      <c r="A803" s="75" t="s">
        <v>4608</v>
      </c>
      <c r="B803" s="1" t="s">
        <v>4609</v>
      </c>
    </row>
    <row r="804" spans="1:2" ht="29.15" hidden="1" customHeight="1">
      <c r="A804" s="75" t="s">
        <v>4610</v>
      </c>
      <c r="B804" s="1" t="s">
        <v>4611</v>
      </c>
    </row>
    <row r="805" spans="1:2" ht="29.15" hidden="1" customHeight="1">
      <c r="A805" s="75" t="s">
        <v>4612</v>
      </c>
      <c r="B805" s="1" t="s">
        <v>3884</v>
      </c>
    </row>
    <row r="806" spans="1:2" ht="29.15" hidden="1" customHeight="1">
      <c r="A806" s="75" t="s">
        <v>4613</v>
      </c>
      <c r="B806" s="1" t="s">
        <v>4614</v>
      </c>
    </row>
    <row r="807" spans="1:2" ht="29.15" hidden="1" customHeight="1">
      <c r="A807" s="75" t="s">
        <v>4615</v>
      </c>
      <c r="B807" s="1" t="s">
        <v>4616</v>
      </c>
    </row>
    <row r="808" spans="1:2" ht="29.15" hidden="1" customHeight="1">
      <c r="A808" s="75" t="s">
        <v>4617</v>
      </c>
      <c r="B808" s="1" t="s">
        <v>4618</v>
      </c>
    </row>
    <row r="809" spans="1:2" ht="29.15" hidden="1" customHeight="1">
      <c r="A809" s="75" t="s">
        <v>4619</v>
      </c>
      <c r="B809" s="1" t="s">
        <v>4620</v>
      </c>
    </row>
    <row r="810" spans="1:2" ht="29.15" hidden="1" customHeight="1">
      <c r="A810" s="75" t="s">
        <v>4621</v>
      </c>
      <c r="B810" s="1" t="s">
        <v>4622</v>
      </c>
    </row>
    <row r="811" spans="1:2" ht="29.15" hidden="1" customHeight="1">
      <c r="A811" s="75" t="s">
        <v>4623</v>
      </c>
      <c r="B811" s="1" t="s">
        <v>4624</v>
      </c>
    </row>
    <row r="812" spans="1:2" ht="29.15" hidden="1" customHeight="1">
      <c r="A812" s="75" t="s">
        <v>4625</v>
      </c>
      <c r="B812" s="1" t="s">
        <v>4626</v>
      </c>
    </row>
    <row r="813" spans="1:2" ht="29.15" hidden="1" customHeight="1">
      <c r="A813" s="75" t="s">
        <v>4627</v>
      </c>
      <c r="B813" s="1" t="s">
        <v>4628</v>
      </c>
    </row>
    <row r="814" spans="1:2" ht="29.15" hidden="1" customHeight="1">
      <c r="A814" s="75" t="s">
        <v>4629</v>
      </c>
      <c r="B814" s="1" t="s">
        <v>4630</v>
      </c>
    </row>
    <row r="815" spans="1:2" ht="29.15" hidden="1" customHeight="1">
      <c r="A815" s="75" t="s">
        <v>4631</v>
      </c>
      <c r="B815" s="1" t="s">
        <v>4632</v>
      </c>
    </row>
    <row r="816" spans="1:2" ht="29.15" hidden="1" customHeight="1">
      <c r="A816" s="75" t="s">
        <v>4633</v>
      </c>
      <c r="B816" s="1" t="s">
        <v>4634</v>
      </c>
    </row>
    <row r="817" spans="1:2" ht="29.15" hidden="1" customHeight="1">
      <c r="A817" s="75" t="s">
        <v>4635</v>
      </c>
      <c r="B817" s="1" t="s">
        <v>4636</v>
      </c>
    </row>
    <row r="818" spans="1:2" ht="29.15" hidden="1" customHeight="1">
      <c r="A818" s="75" t="s">
        <v>4637</v>
      </c>
      <c r="B818" s="1" t="s">
        <v>4638</v>
      </c>
    </row>
    <row r="819" spans="1:2" ht="29.15" hidden="1" customHeight="1">
      <c r="A819" s="75" t="s">
        <v>4639</v>
      </c>
      <c r="B819" s="1" t="s">
        <v>4640</v>
      </c>
    </row>
    <row r="820" spans="1:2" ht="29.15" hidden="1" customHeight="1">
      <c r="A820" s="75" t="s">
        <v>4641</v>
      </c>
      <c r="B820" s="1" t="s">
        <v>4642</v>
      </c>
    </row>
    <row r="821" spans="1:2" ht="29.15" hidden="1" customHeight="1">
      <c r="A821" s="75" t="s">
        <v>4643</v>
      </c>
      <c r="B821" s="1" t="s">
        <v>4644</v>
      </c>
    </row>
    <row r="822" spans="1:2" ht="29.15" hidden="1" customHeight="1">
      <c r="A822" s="75" t="s">
        <v>4645</v>
      </c>
      <c r="B822" s="1" t="s">
        <v>4646</v>
      </c>
    </row>
    <row r="823" spans="1:2" ht="29.15" hidden="1" customHeight="1">
      <c r="A823" s="75" t="s">
        <v>4647</v>
      </c>
      <c r="B823" s="1" t="s">
        <v>4648</v>
      </c>
    </row>
    <row r="824" spans="1:2" ht="29.15" hidden="1" customHeight="1">
      <c r="A824" s="75" t="s">
        <v>4649</v>
      </c>
      <c r="B824" s="1" t="s">
        <v>4650</v>
      </c>
    </row>
    <row r="825" spans="1:2" ht="29.15" hidden="1" customHeight="1">
      <c r="A825" s="75" t="s">
        <v>4651</v>
      </c>
      <c r="B825" s="1" t="s">
        <v>4652</v>
      </c>
    </row>
    <row r="826" spans="1:2" ht="29.15" hidden="1" customHeight="1">
      <c r="A826" s="75" t="s">
        <v>4653</v>
      </c>
      <c r="B826" s="1" t="s">
        <v>4654</v>
      </c>
    </row>
    <row r="827" spans="1:2" ht="29.15" hidden="1" customHeight="1">
      <c r="A827" s="75" t="s">
        <v>4655</v>
      </c>
      <c r="B827" s="1" t="s">
        <v>4656</v>
      </c>
    </row>
    <row r="828" spans="1:2" ht="29.15" hidden="1" customHeight="1">
      <c r="A828" s="75" t="s">
        <v>4657</v>
      </c>
      <c r="B828" s="1" t="s">
        <v>3912</v>
      </c>
    </row>
    <row r="829" spans="1:2" ht="29.15" hidden="1" customHeight="1">
      <c r="A829" s="75" t="s">
        <v>4658</v>
      </c>
      <c r="B829" s="1" t="s">
        <v>4659</v>
      </c>
    </row>
    <row r="830" spans="1:2" ht="29.15" hidden="1" customHeight="1">
      <c r="A830" s="75" t="s">
        <v>4660</v>
      </c>
      <c r="B830" s="1" t="s">
        <v>4661</v>
      </c>
    </row>
    <row r="831" spans="1:2" ht="29.15" hidden="1" customHeight="1">
      <c r="A831" s="75" t="s">
        <v>4662</v>
      </c>
      <c r="B831" s="1" t="s">
        <v>4663</v>
      </c>
    </row>
    <row r="832" spans="1:2" ht="29.15" hidden="1" customHeight="1">
      <c r="A832" s="75" t="s">
        <v>4664</v>
      </c>
      <c r="B832" s="1" t="s">
        <v>4665</v>
      </c>
    </row>
    <row r="833" spans="1:2" ht="29.15" hidden="1" customHeight="1">
      <c r="A833" s="75" t="s">
        <v>4666</v>
      </c>
      <c r="B833" s="1" t="s">
        <v>4667</v>
      </c>
    </row>
    <row r="834" spans="1:2" ht="29.15" hidden="1" customHeight="1">
      <c r="A834" s="75" t="s">
        <v>4668</v>
      </c>
      <c r="B834" s="1" t="s">
        <v>4669</v>
      </c>
    </row>
    <row r="835" spans="1:2" ht="29.15" hidden="1" customHeight="1">
      <c r="A835" s="75" t="s">
        <v>4670</v>
      </c>
      <c r="B835" s="1" t="s">
        <v>4671</v>
      </c>
    </row>
    <row r="836" spans="1:2" ht="29.15" hidden="1" customHeight="1">
      <c r="A836" s="75" t="s">
        <v>4672</v>
      </c>
      <c r="B836" s="1" t="s">
        <v>4673</v>
      </c>
    </row>
    <row r="837" spans="1:2" ht="29.15" hidden="1" customHeight="1">
      <c r="A837" s="75" t="s">
        <v>4674</v>
      </c>
      <c r="B837" s="1" t="s">
        <v>4675</v>
      </c>
    </row>
    <row r="838" spans="1:2" ht="29.15" hidden="1" customHeight="1">
      <c r="A838" s="75" t="s">
        <v>4676</v>
      </c>
      <c r="B838" s="1" t="s">
        <v>4677</v>
      </c>
    </row>
    <row r="839" spans="1:2" ht="29.15" hidden="1" customHeight="1">
      <c r="A839" s="75" t="s">
        <v>4678</v>
      </c>
      <c r="B839" s="1" t="s">
        <v>4679</v>
      </c>
    </row>
    <row r="840" spans="1:2" ht="29.15" hidden="1" customHeight="1">
      <c r="A840" s="75" t="s">
        <v>4680</v>
      </c>
      <c r="B840" s="1" t="s">
        <v>4681</v>
      </c>
    </row>
    <row r="841" spans="1:2" ht="29.15" hidden="1" customHeight="1">
      <c r="A841" s="75" t="s">
        <v>4682</v>
      </c>
      <c r="B841" s="1" t="s">
        <v>4683</v>
      </c>
    </row>
    <row r="842" spans="1:2" ht="29.15" hidden="1" customHeight="1">
      <c r="A842" s="75" t="s">
        <v>4684</v>
      </c>
      <c r="B842" s="1" t="s">
        <v>4685</v>
      </c>
    </row>
    <row r="843" spans="1:2" ht="29.15" hidden="1" customHeight="1">
      <c r="A843" s="75" t="s">
        <v>4686</v>
      </c>
      <c r="B843" s="1" t="s">
        <v>4687</v>
      </c>
    </row>
    <row r="844" spans="1:2" ht="29.15" hidden="1" customHeight="1">
      <c r="A844" s="75" t="s">
        <v>4688</v>
      </c>
      <c r="B844" s="1" t="s">
        <v>4689</v>
      </c>
    </row>
    <row r="845" spans="1:2" ht="29.15" hidden="1" customHeight="1">
      <c r="A845" s="75" t="s">
        <v>4690</v>
      </c>
      <c r="B845" s="1" t="s">
        <v>4671</v>
      </c>
    </row>
    <row r="846" spans="1:2" ht="29.15" hidden="1" customHeight="1">
      <c r="A846" s="75" t="s">
        <v>4691</v>
      </c>
      <c r="B846" s="1" t="s">
        <v>4673</v>
      </c>
    </row>
    <row r="847" spans="1:2" ht="29.15" hidden="1" customHeight="1">
      <c r="A847" s="75" t="s">
        <v>4692</v>
      </c>
      <c r="B847" s="1" t="s">
        <v>4693</v>
      </c>
    </row>
    <row r="848" spans="1:2" ht="29.15" hidden="1" customHeight="1">
      <c r="A848" s="75" t="s">
        <v>4694</v>
      </c>
      <c r="B848" s="1" t="s">
        <v>4695</v>
      </c>
    </row>
    <row r="849" spans="1:2" ht="29.15" hidden="1" customHeight="1">
      <c r="A849" s="75" t="s">
        <v>4696</v>
      </c>
      <c r="B849" s="1" t="s">
        <v>4014</v>
      </c>
    </row>
    <row r="850" spans="1:2" ht="29.15" hidden="1" customHeight="1">
      <c r="A850" s="75" t="s">
        <v>4697</v>
      </c>
      <c r="B850" s="1" t="s">
        <v>4698</v>
      </c>
    </row>
    <row r="851" spans="1:2" ht="29.15" hidden="1" customHeight="1">
      <c r="A851" s="75" t="s">
        <v>4699</v>
      </c>
      <c r="B851" s="1" t="s">
        <v>4700</v>
      </c>
    </row>
    <row r="852" spans="1:2" ht="29.15" hidden="1" customHeight="1">
      <c r="A852" s="75" t="s">
        <v>4701</v>
      </c>
      <c r="B852" s="1" t="s">
        <v>4702</v>
      </c>
    </row>
    <row r="853" spans="1:2" ht="29.15" hidden="1" customHeight="1">
      <c r="A853" s="75" t="s">
        <v>4703</v>
      </c>
      <c r="B853" s="1" t="s">
        <v>4704</v>
      </c>
    </row>
    <row r="854" spans="1:2" ht="29.15" hidden="1" customHeight="1">
      <c r="A854" s="75" t="s">
        <v>4705</v>
      </c>
      <c r="B854" s="1" t="s">
        <v>4706</v>
      </c>
    </row>
    <row r="855" spans="1:2" ht="29.15" hidden="1" customHeight="1">
      <c r="A855" s="75" t="s">
        <v>4707</v>
      </c>
      <c r="B855" s="1" t="s">
        <v>4708</v>
      </c>
    </row>
    <row r="856" spans="1:2" ht="29.15" hidden="1" customHeight="1">
      <c r="A856" s="75" t="s">
        <v>4709</v>
      </c>
      <c r="B856" s="1" t="s">
        <v>4710</v>
      </c>
    </row>
    <row r="857" spans="1:2" ht="29.15" hidden="1" customHeight="1">
      <c r="A857" s="75" t="s">
        <v>4711</v>
      </c>
      <c r="B857" s="1" t="s">
        <v>4004</v>
      </c>
    </row>
    <row r="858" spans="1:2" ht="29.15" hidden="1" customHeight="1">
      <c r="A858" s="75" t="s">
        <v>4712</v>
      </c>
      <c r="B858" s="1" t="s">
        <v>4713</v>
      </c>
    </row>
    <row r="859" spans="1:2" ht="29.15" hidden="1" customHeight="1">
      <c r="A859" s="75" t="s">
        <v>4714</v>
      </c>
      <c r="B859" s="1" t="s">
        <v>4715</v>
      </c>
    </row>
    <row r="860" spans="1:2" ht="29.15" hidden="1" customHeight="1">
      <c r="A860" s="75" t="s">
        <v>4716</v>
      </c>
      <c r="B860" s="1" t="s">
        <v>4717</v>
      </c>
    </row>
    <row r="861" spans="1:2" ht="29.15" hidden="1" customHeight="1">
      <c r="A861" s="75" t="s">
        <v>4718</v>
      </c>
      <c r="B861" s="1" t="s">
        <v>4719</v>
      </c>
    </row>
    <row r="862" spans="1:2" ht="29.15" hidden="1" customHeight="1">
      <c r="A862" s="75" t="s">
        <v>4720</v>
      </c>
      <c r="B862" s="1" t="s">
        <v>4721</v>
      </c>
    </row>
    <row r="863" spans="1:2" ht="29.15" hidden="1" customHeight="1">
      <c r="A863" s="75" t="s">
        <v>4722</v>
      </c>
      <c r="B863" s="1" t="s">
        <v>4723</v>
      </c>
    </row>
    <row r="864" spans="1:2" ht="29.15" hidden="1" customHeight="1">
      <c r="A864" s="75" t="s">
        <v>4724</v>
      </c>
      <c r="B864" s="1" t="s">
        <v>4725</v>
      </c>
    </row>
    <row r="865" spans="1:2" ht="29.15" hidden="1" customHeight="1">
      <c r="A865" s="75" t="s">
        <v>4726</v>
      </c>
      <c r="B865" s="1" t="s">
        <v>4727</v>
      </c>
    </row>
    <row r="866" spans="1:2" ht="29.15" hidden="1" customHeight="1">
      <c r="A866" s="75" t="s">
        <v>4728</v>
      </c>
      <c r="B866" s="1" t="s">
        <v>4729</v>
      </c>
    </row>
    <row r="867" spans="1:2" ht="29.15" hidden="1" customHeight="1">
      <c r="A867" s="75" t="s">
        <v>4730</v>
      </c>
      <c r="B867" s="1" t="s">
        <v>4731</v>
      </c>
    </row>
    <row r="868" spans="1:2" ht="29.15" hidden="1" customHeight="1">
      <c r="A868" s="75" t="s">
        <v>4732</v>
      </c>
      <c r="B868" s="1" t="s">
        <v>4733</v>
      </c>
    </row>
    <row r="869" spans="1:2" ht="29.15" hidden="1" customHeight="1">
      <c r="A869" s="75" t="s">
        <v>4734</v>
      </c>
      <c r="B869" s="1" t="s">
        <v>4735</v>
      </c>
    </row>
    <row r="870" spans="1:2" ht="29.15" hidden="1" customHeight="1">
      <c r="A870" s="75" t="s">
        <v>4736</v>
      </c>
      <c r="B870" s="1" t="s">
        <v>4737</v>
      </c>
    </row>
    <row r="871" spans="1:2" ht="29.15" hidden="1" customHeight="1">
      <c r="A871" s="75" t="s">
        <v>4738</v>
      </c>
      <c r="B871" s="1" t="s">
        <v>4739</v>
      </c>
    </row>
    <row r="872" spans="1:2" ht="29.15" hidden="1" customHeight="1">
      <c r="A872" s="75" t="s">
        <v>4740</v>
      </c>
      <c r="B872" s="1" t="s">
        <v>4741</v>
      </c>
    </row>
    <row r="873" spans="1:2" ht="29.15" hidden="1" customHeight="1">
      <c r="A873" s="75" t="s">
        <v>4742</v>
      </c>
      <c r="B873" s="1" t="s">
        <v>4743</v>
      </c>
    </row>
    <row r="874" spans="1:2" ht="29.15" hidden="1" customHeight="1">
      <c r="A874" s="75" t="s">
        <v>4744</v>
      </c>
      <c r="B874" s="1" t="s">
        <v>4745</v>
      </c>
    </row>
    <row r="875" spans="1:2" ht="29.15" hidden="1" customHeight="1">
      <c r="A875" s="75" t="s">
        <v>4746</v>
      </c>
      <c r="B875" s="1" t="s">
        <v>4114</v>
      </c>
    </row>
    <row r="876" spans="1:2" ht="29.15" hidden="1" customHeight="1">
      <c r="A876" s="75" t="s">
        <v>4747</v>
      </c>
      <c r="B876" s="1" t="s">
        <v>4748</v>
      </c>
    </row>
    <row r="877" spans="1:2" ht="29.15" hidden="1" customHeight="1">
      <c r="A877" s="75" t="s">
        <v>4749</v>
      </c>
      <c r="B877" s="1" t="s">
        <v>3659</v>
      </c>
    </row>
    <row r="878" spans="1:2" ht="29.15" hidden="1" customHeight="1">
      <c r="A878" s="75" t="s">
        <v>4750</v>
      </c>
      <c r="B878" s="1" t="s">
        <v>4751</v>
      </c>
    </row>
    <row r="879" spans="1:2" ht="29.15" hidden="1" customHeight="1">
      <c r="A879" s="75" t="s">
        <v>4752</v>
      </c>
      <c r="B879" s="1" t="s">
        <v>4753</v>
      </c>
    </row>
    <row r="880" spans="1:2" ht="29.15" hidden="1" customHeight="1">
      <c r="A880" s="75" t="s">
        <v>4754</v>
      </c>
      <c r="B880" s="1" t="s">
        <v>4755</v>
      </c>
    </row>
    <row r="881" spans="1:2" ht="29.15" hidden="1" customHeight="1">
      <c r="A881" s="75" t="s">
        <v>4756</v>
      </c>
      <c r="B881" s="1" t="s">
        <v>4757</v>
      </c>
    </row>
    <row r="882" spans="1:2" ht="29.15" hidden="1" customHeight="1">
      <c r="A882" s="75" t="s">
        <v>4758</v>
      </c>
      <c r="B882" s="1" t="s">
        <v>4759</v>
      </c>
    </row>
    <row r="883" spans="1:2" ht="29.15" hidden="1" customHeight="1">
      <c r="A883" s="75" t="s">
        <v>4760</v>
      </c>
      <c r="B883" s="1" t="s">
        <v>4761</v>
      </c>
    </row>
    <row r="884" spans="1:2" ht="29.15" hidden="1" customHeight="1">
      <c r="A884" s="75" t="s">
        <v>4762</v>
      </c>
      <c r="B884" s="1" t="s">
        <v>4763</v>
      </c>
    </row>
    <row r="885" spans="1:2" ht="29.15" hidden="1" customHeight="1">
      <c r="A885" s="75" t="s">
        <v>4764</v>
      </c>
      <c r="B885" s="1" t="s">
        <v>4765</v>
      </c>
    </row>
    <row r="886" spans="1:2" ht="29.15" hidden="1" customHeight="1">
      <c r="A886" s="75" t="s">
        <v>4766</v>
      </c>
      <c r="B886" s="1" t="s">
        <v>4767</v>
      </c>
    </row>
    <row r="887" spans="1:2" ht="29.15" hidden="1" customHeight="1">
      <c r="A887" s="75" t="s">
        <v>4768</v>
      </c>
      <c r="B887" s="1" t="s">
        <v>4769</v>
      </c>
    </row>
    <row r="888" spans="1:2" ht="29.15" hidden="1" customHeight="1">
      <c r="A888" s="75" t="s">
        <v>4770</v>
      </c>
      <c r="B888" s="1" t="s">
        <v>4771</v>
      </c>
    </row>
    <row r="889" spans="1:2" ht="29.15" hidden="1" customHeight="1">
      <c r="A889" s="75" t="s">
        <v>4772</v>
      </c>
      <c r="B889" s="1" t="s">
        <v>4773</v>
      </c>
    </row>
    <row r="890" spans="1:2" ht="29.15" hidden="1" customHeight="1">
      <c r="A890" s="75" t="s">
        <v>4774</v>
      </c>
      <c r="B890" s="1" t="s">
        <v>4775</v>
      </c>
    </row>
    <row r="891" spans="1:2" ht="29.15" hidden="1" customHeight="1">
      <c r="A891" s="75" t="s">
        <v>4776</v>
      </c>
      <c r="B891" s="1" t="s">
        <v>4777</v>
      </c>
    </row>
    <row r="892" spans="1:2" ht="29.15" hidden="1" customHeight="1">
      <c r="A892" s="75" t="s">
        <v>4778</v>
      </c>
      <c r="B892" s="1" t="s">
        <v>4779</v>
      </c>
    </row>
    <row r="893" spans="1:2" ht="29.15" hidden="1" customHeight="1">
      <c r="A893" s="75" t="s">
        <v>4780</v>
      </c>
      <c r="B893" s="1" t="s">
        <v>4781</v>
      </c>
    </row>
    <row r="894" spans="1:2" ht="29.15" hidden="1" customHeight="1">
      <c r="A894" s="75" t="s">
        <v>4782</v>
      </c>
      <c r="B894" s="1" t="s">
        <v>4783</v>
      </c>
    </row>
    <row r="895" spans="1:2" ht="29.15" hidden="1" customHeight="1">
      <c r="A895" s="75" t="s">
        <v>4784</v>
      </c>
      <c r="B895" s="1" t="s">
        <v>4785</v>
      </c>
    </row>
    <row r="896" spans="1:2" ht="29.15" hidden="1" customHeight="1">
      <c r="A896" s="75" t="s">
        <v>4786</v>
      </c>
      <c r="B896" s="1" t="s">
        <v>4787</v>
      </c>
    </row>
    <row r="897" spans="1:2" ht="29.15" hidden="1" customHeight="1">
      <c r="A897" s="75" t="s">
        <v>4788</v>
      </c>
      <c r="B897" s="1" t="s">
        <v>4789</v>
      </c>
    </row>
    <row r="898" spans="1:2" ht="29.15" hidden="1" customHeight="1">
      <c r="A898" s="75" t="s">
        <v>4790</v>
      </c>
      <c r="B898" s="1" t="s">
        <v>4791</v>
      </c>
    </row>
    <row r="899" spans="1:2" ht="29.15" hidden="1" customHeight="1">
      <c r="A899" s="75" t="s">
        <v>4792</v>
      </c>
      <c r="B899" s="1" t="s">
        <v>4793</v>
      </c>
    </row>
    <row r="900" spans="1:2" ht="29.15" hidden="1" customHeight="1">
      <c r="A900" s="75" t="s">
        <v>4794</v>
      </c>
      <c r="B900" s="1" t="s">
        <v>4795</v>
      </c>
    </row>
    <row r="901" spans="1:2" ht="29.15" hidden="1" customHeight="1">
      <c r="A901" s="75" t="s">
        <v>4796</v>
      </c>
      <c r="B901" s="1" t="s">
        <v>4797</v>
      </c>
    </row>
    <row r="902" spans="1:2" ht="29.15" hidden="1" customHeight="1">
      <c r="A902" s="75" t="s">
        <v>4798</v>
      </c>
      <c r="B902" s="1" t="s">
        <v>4799</v>
      </c>
    </row>
    <row r="903" spans="1:2" ht="29.15" hidden="1" customHeight="1">
      <c r="A903" s="75" t="s">
        <v>4800</v>
      </c>
      <c r="B903" s="1" t="s">
        <v>4801</v>
      </c>
    </row>
    <row r="904" spans="1:2" ht="29.15" hidden="1" customHeight="1">
      <c r="A904" s="75" t="s">
        <v>4802</v>
      </c>
      <c r="B904" s="1" t="s">
        <v>4803</v>
      </c>
    </row>
    <row r="905" spans="1:2" ht="29.15" hidden="1" customHeight="1">
      <c r="A905" s="75" t="s">
        <v>4804</v>
      </c>
      <c r="B905" s="1" t="s">
        <v>4805</v>
      </c>
    </row>
    <row r="906" spans="1:2" ht="29.15" hidden="1" customHeight="1">
      <c r="A906" s="75" t="s">
        <v>4806</v>
      </c>
      <c r="B906" s="1" t="s">
        <v>3667</v>
      </c>
    </row>
    <row r="907" spans="1:2" ht="29.15" hidden="1" customHeight="1">
      <c r="A907" s="75" t="s">
        <v>4807</v>
      </c>
      <c r="B907" s="1" t="s">
        <v>4808</v>
      </c>
    </row>
    <row r="908" spans="1:2" ht="29.15" hidden="1" customHeight="1">
      <c r="A908" s="75" t="s">
        <v>4809</v>
      </c>
      <c r="B908" s="1" t="s">
        <v>4810</v>
      </c>
    </row>
    <row r="909" spans="1:2" ht="29.15" hidden="1" customHeight="1">
      <c r="A909" s="75" t="s">
        <v>4811</v>
      </c>
      <c r="B909" s="1" t="s">
        <v>4812</v>
      </c>
    </row>
    <row r="910" spans="1:2" ht="29.15" hidden="1" customHeight="1">
      <c r="A910" s="75" t="s">
        <v>4813</v>
      </c>
      <c r="B910" s="1" t="s">
        <v>4814</v>
      </c>
    </row>
    <row r="911" spans="1:2" ht="29.15" hidden="1" customHeight="1">
      <c r="A911" s="75" t="s">
        <v>4815</v>
      </c>
      <c r="B911" s="1" t="s">
        <v>4816</v>
      </c>
    </row>
    <row r="912" spans="1:2" ht="29.15" hidden="1" customHeight="1">
      <c r="A912" s="75" t="s">
        <v>4817</v>
      </c>
      <c r="B912" s="1" t="s">
        <v>4818</v>
      </c>
    </row>
    <row r="913" spans="1:2" ht="29.15" hidden="1" customHeight="1">
      <c r="A913" s="75" t="s">
        <v>4819</v>
      </c>
      <c r="B913" s="1" t="s">
        <v>4820</v>
      </c>
    </row>
    <row r="914" spans="1:2" ht="29.15" hidden="1" customHeight="1">
      <c r="A914" s="75" t="s">
        <v>4821</v>
      </c>
      <c r="B914" s="1" t="s">
        <v>4822</v>
      </c>
    </row>
    <row r="915" spans="1:2" ht="29.15" hidden="1" customHeight="1">
      <c r="A915" s="75" t="s">
        <v>4823</v>
      </c>
      <c r="B915" s="1" t="s">
        <v>4824</v>
      </c>
    </row>
    <row r="916" spans="1:2" ht="29.15" hidden="1" customHeight="1">
      <c r="A916" s="75" t="s">
        <v>4825</v>
      </c>
      <c r="B916" s="1" t="s">
        <v>4826</v>
      </c>
    </row>
    <row r="917" spans="1:2" ht="29.15" hidden="1" customHeight="1">
      <c r="A917" s="75" t="s">
        <v>4827</v>
      </c>
      <c r="B917" s="1" t="s">
        <v>4828</v>
      </c>
    </row>
    <row r="918" spans="1:2" ht="29.15" hidden="1" customHeight="1">
      <c r="A918" s="75" t="s">
        <v>4829</v>
      </c>
      <c r="B918" s="1" t="s">
        <v>4830</v>
      </c>
    </row>
    <row r="919" spans="1:2" ht="29.15" hidden="1" customHeight="1">
      <c r="A919" s="75" t="s">
        <v>4831</v>
      </c>
      <c r="B919" s="1" t="s">
        <v>4832</v>
      </c>
    </row>
    <row r="920" spans="1:2" ht="29.15" hidden="1" customHeight="1">
      <c r="A920" s="75" t="s">
        <v>4833</v>
      </c>
      <c r="B920" s="1" t="s">
        <v>4830</v>
      </c>
    </row>
    <row r="921" spans="1:2" ht="29.15" hidden="1" customHeight="1">
      <c r="A921" s="75" t="s">
        <v>4834</v>
      </c>
      <c r="B921" s="1" t="s">
        <v>4830</v>
      </c>
    </row>
    <row r="922" spans="1:2" ht="29.15" hidden="1" customHeight="1">
      <c r="A922" s="75" t="s">
        <v>4835</v>
      </c>
      <c r="B922" s="1" t="s">
        <v>4836</v>
      </c>
    </row>
    <row r="923" spans="1:2" ht="29.15" hidden="1" customHeight="1">
      <c r="A923" s="75" t="s">
        <v>4837</v>
      </c>
      <c r="B923" s="1" t="s">
        <v>4838</v>
      </c>
    </row>
    <row r="924" spans="1:2" ht="29.15" hidden="1" customHeight="1">
      <c r="A924" s="75" t="s">
        <v>4839</v>
      </c>
      <c r="B924" s="1" t="s">
        <v>4840</v>
      </c>
    </row>
    <row r="925" spans="1:2" ht="29.15" hidden="1" customHeight="1">
      <c r="A925" s="75" t="s">
        <v>4841</v>
      </c>
      <c r="B925" s="1" t="s">
        <v>4842</v>
      </c>
    </row>
    <row r="926" spans="1:2" ht="29.15" hidden="1" customHeight="1">
      <c r="A926" s="75" t="s">
        <v>4843</v>
      </c>
      <c r="B926" s="1" t="s">
        <v>4844</v>
      </c>
    </row>
    <row r="927" spans="1:2" ht="29.15" hidden="1" customHeight="1">
      <c r="A927" s="75" t="s">
        <v>4845</v>
      </c>
      <c r="B927" s="1" t="s">
        <v>4846</v>
      </c>
    </row>
    <row r="928" spans="1:2" ht="29.15" hidden="1" customHeight="1">
      <c r="A928" s="75" t="s">
        <v>4847</v>
      </c>
      <c r="B928" s="1" t="s">
        <v>4848</v>
      </c>
    </row>
    <row r="929" spans="1:2" ht="29.15" hidden="1" customHeight="1">
      <c r="A929" s="75" t="s">
        <v>4849</v>
      </c>
      <c r="B929" s="1" t="s">
        <v>4850</v>
      </c>
    </row>
    <row r="930" spans="1:2" ht="29.15" hidden="1" customHeight="1">
      <c r="A930" s="75" t="s">
        <v>4851</v>
      </c>
      <c r="B930" s="1" t="s">
        <v>4852</v>
      </c>
    </row>
    <row r="931" spans="1:2" ht="29.15" hidden="1" customHeight="1">
      <c r="A931" s="75" t="s">
        <v>4853</v>
      </c>
      <c r="B931" s="1" t="s">
        <v>4854</v>
      </c>
    </row>
    <row r="932" spans="1:2" ht="29.15" hidden="1" customHeight="1">
      <c r="A932" s="75" t="s">
        <v>4855</v>
      </c>
      <c r="B932" s="1" t="s">
        <v>4856</v>
      </c>
    </row>
    <row r="933" spans="1:2" ht="29.15" hidden="1" customHeight="1">
      <c r="A933" s="75" t="s">
        <v>4857</v>
      </c>
      <c r="B933" s="1" t="s">
        <v>4858</v>
      </c>
    </row>
    <row r="934" spans="1:2" ht="29.15" hidden="1" customHeight="1">
      <c r="A934" s="75" t="s">
        <v>4859</v>
      </c>
      <c r="B934" s="1" t="s">
        <v>4860</v>
      </c>
    </row>
    <row r="935" spans="1:2" ht="29.15" hidden="1" customHeight="1">
      <c r="A935" s="75" t="s">
        <v>4861</v>
      </c>
      <c r="B935" s="1" t="s">
        <v>4862</v>
      </c>
    </row>
    <row r="936" spans="1:2" ht="29.15" hidden="1" customHeight="1">
      <c r="A936" s="75" t="s">
        <v>4863</v>
      </c>
      <c r="B936" s="1" t="s">
        <v>4864</v>
      </c>
    </row>
    <row r="937" spans="1:2" ht="29.15" hidden="1" customHeight="1">
      <c r="A937" s="75" t="s">
        <v>4865</v>
      </c>
      <c r="B937" s="1" t="s">
        <v>4866</v>
      </c>
    </row>
    <row r="938" spans="1:2" ht="29.15" hidden="1" customHeight="1">
      <c r="A938" s="75" t="s">
        <v>4867</v>
      </c>
      <c r="B938" s="1" t="s">
        <v>4868</v>
      </c>
    </row>
    <row r="939" spans="1:2" ht="29.15" hidden="1" customHeight="1">
      <c r="A939" s="76" t="s">
        <v>4869</v>
      </c>
      <c r="B939" s="1" t="s">
        <v>4870</v>
      </c>
    </row>
    <row r="940" spans="1:2" ht="29.15" hidden="1" customHeight="1">
      <c r="A940" s="75" t="s">
        <v>4871</v>
      </c>
      <c r="B940" s="1" t="s">
        <v>4872</v>
      </c>
    </row>
    <row r="941" spans="1:2" ht="29.15" hidden="1" customHeight="1">
      <c r="A941" s="75" t="s">
        <v>4873</v>
      </c>
      <c r="B941" s="1" t="s">
        <v>4874</v>
      </c>
    </row>
    <row r="942" spans="1:2" ht="29.15" hidden="1" customHeight="1">
      <c r="A942" s="75" t="s">
        <v>4875</v>
      </c>
      <c r="B942" s="1" t="s">
        <v>4876</v>
      </c>
    </row>
    <row r="943" spans="1:2" ht="29.15" hidden="1" customHeight="1">
      <c r="A943" s="75" t="s">
        <v>4877</v>
      </c>
      <c r="B943" s="1" t="s">
        <v>4878</v>
      </c>
    </row>
    <row r="944" spans="1:2" ht="29.15" hidden="1" customHeight="1">
      <c r="A944" s="75" t="s">
        <v>4879</v>
      </c>
      <c r="B944" s="1" t="s">
        <v>4880</v>
      </c>
    </row>
    <row r="945" spans="1:2" ht="29.15" hidden="1" customHeight="1">
      <c r="A945" s="75" t="s">
        <v>4881</v>
      </c>
      <c r="B945" s="1" t="s">
        <v>4882</v>
      </c>
    </row>
    <row r="946" spans="1:2" ht="29.15" hidden="1" customHeight="1">
      <c r="A946" s="75" t="s">
        <v>4883</v>
      </c>
      <c r="B946" s="1" t="s">
        <v>4884</v>
      </c>
    </row>
    <row r="947" spans="1:2" ht="29.15" hidden="1" customHeight="1">
      <c r="A947" s="75" t="s">
        <v>4885</v>
      </c>
      <c r="B947" s="1" t="s">
        <v>4886</v>
      </c>
    </row>
    <row r="948" spans="1:2" ht="29.15" hidden="1" customHeight="1">
      <c r="A948" s="75" t="s">
        <v>4887</v>
      </c>
      <c r="B948" s="1" t="s">
        <v>4888</v>
      </c>
    </row>
    <row r="949" spans="1:2" ht="29.15" hidden="1" customHeight="1">
      <c r="A949" s="75" t="s">
        <v>4889</v>
      </c>
      <c r="B949" s="1" t="s">
        <v>4890</v>
      </c>
    </row>
    <row r="950" spans="1:2" ht="29.15" hidden="1" customHeight="1">
      <c r="A950" s="75" t="s">
        <v>4891</v>
      </c>
      <c r="B950" s="1" t="s">
        <v>4892</v>
      </c>
    </row>
    <row r="951" spans="1:2" ht="29.15" hidden="1" customHeight="1">
      <c r="A951" s="75" t="s">
        <v>4893</v>
      </c>
      <c r="B951" s="1" t="s">
        <v>4894</v>
      </c>
    </row>
    <row r="952" spans="1:2" ht="29.15" hidden="1" customHeight="1">
      <c r="A952" s="75" t="s">
        <v>4895</v>
      </c>
      <c r="B952" s="1" t="s">
        <v>4896</v>
      </c>
    </row>
    <row r="953" spans="1:2" ht="29.15" hidden="1" customHeight="1">
      <c r="A953" s="75" t="s">
        <v>4897</v>
      </c>
      <c r="B953" s="1" t="s">
        <v>4898</v>
      </c>
    </row>
    <row r="954" spans="1:2" ht="29.15" hidden="1" customHeight="1">
      <c r="A954" s="75" t="s">
        <v>4899</v>
      </c>
      <c r="B954" s="1" t="s">
        <v>4900</v>
      </c>
    </row>
    <row r="955" spans="1:2" ht="29.15" hidden="1" customHeight="1">
      <c r="A955" s="75" t="s">
        <v>4901</v>
      </c>
      <c r="B955" s="1" t="s">
        <v>4902</v>
      </c>
    </row>
    <row r="956" spans="1:2" ht="29.15" hidden="1" customHeight="1">
      <c r="A956" s="75" t="s">
        <v>4903</v>
      </c>
      <c r="B956" s="1" t="s">
        <v>4904</v>
      </c>
    </row>
    <row r="957" spans="1:2" ht="29.15" hidden="1" customHeight="1">
      <c r="A957" s="75" t="s">
        <v>4905</v>
      </c>
      <c r="B957" s="1" t="s">
        <v>4906</v>
      </c>
    </row>
    <row r="958" spans="1:2" ht="29.15" hidden="1" customHeight="1">
      <c r="A958" s="75" t="s">
        <v>4907</v>
      </c>
      <c r="B958" s="1" t="s">
        <v>4908</v>
      </c>
    </row>
    <row r="959" spans="1:2" ht="29.15" hidden="1" customHeight="1">
      <c r="A959" s="75" t="s">
        <v>4909</v>
      </c>
      <c r="B959" s="1" t="s">
        <v>4910</v>
      </c>
    </row>
    <row r="960" spans="1:2" ht="29.15" hidden="1" customHeight="1">
      <c r="A960" s="75" t="s">
        <v>4911</v>
      </c>
      <c r="B960" s="1" t="s">
        <v>4912</v>
      </c>
    </row>
    <row r="961" spans="1:2" ht="29.15" hidden="1" customHeight="1">
      <c r="A961" s="75" t="s">
        <v>4913</v>
      </c>
      <c r="B961" s="1" t="s">
        <v>4914</v>
      </c>
    </row>
    <row r="962" spans="1:2" ht="29.15" hidden="1" customHeight="1">
      <c r="A962" s="75" t="s">
        <v>4915</v>
      </c>
      <c r="B962" s="1" t="s">
        <v>4916</v>
      </c>
    </row>
    <row r="963" spans="1:2" ht="29.15" hidden="1" customHeight="1">
      <c r="A963" s="75" t="s">
        <v>4917</v>
      </c>
      <c r="B963" s="1" t="s">
        <v>4918</v>
      </c>
    </row>
    <row r="964" spans="1:2" ht="29.15" hidden="1" customHeight="1">
      <c r="A964" s="75" t="s">
        <v>4919</v>
      </c>
      <c r="B964" s="1" t="s">
        <v>4920</v>
      </c>
    </row>
    <row r="965" spans="1:2" ht="29.15" hidden="1" customHeight="1">
      <c r="A965" s="75" t="s">
        <v>4921</v>
      </c>
      <c r="B965" s="1" t="s">
        <v>4922</v>
      </c>
    </row>
    <row r="966" spans="1:2" ht="29.15" hidden="1" customHeight="1">
      <c r="A966" s="75" t="s">
        <v>4923</v>
      </c>
      <c r="B966" s="1" t="s">
        <v>4924</v>
      </c>
    </row>
    <row r="967" spans="1:2" ht="29.15" hidden="1" customHeight="1">
      <c r="A967" s="75" t="s">
        <v>4925</v>
      </c>
      <c r="B967" s="1" t="s">
        <v>4926</v>
      </c>
    </row>
    <row r="968" spans="1:2" ht="29.15" hidden="1" customHeight="1">
      <c r="A968" s="75" t="s">
        <v>4927</v>
      </c>
      <c r="B968" s="1" t="s">
        <v>4928</v>
      </c>
    </row>
    <row r="969" spans="1:2" ht="29.15" hidden="1" customHeight="1">
      <c r="A969" s="75" t="s">
        <v>4929</v>
      </c>
      <c r="B969" s="1" t="s">
        <v>4930</v>
      </c>
    </row>
    <row r="970" spans="1:2" ht="29.15" hidden="1" customHeight="1">
      <c r="A970" s="75" t="s">
        <v>4931</v>
      </c>
      <c r="B970" s="1" t="s">
        <v>4932</v>
      </c>
    </row>
    <row r="971" spans="1:2" ht="29.15" hidden="1" customHeight="1">
      <c r="A971" s="75" t="s">
        <v>4933</v>
      </c>
      <c r="B971" s="1" t="s">
        <v>4934</v>
      </c>
    </row>
    <row r="972" spans="1:2" ht="29.15" hidden="1" customHeight="1">
      <c r="A972" s="75" t="s">
        <v>4935</v>
      </c>
      <c r="B972" s="1" t="s">
        <v>4936</v>
      </c>
    </row>
    <row r="973" spans="1:2" ht="29.15" hidden="1" customHeight="1">
      <c r="A973" s="75" t="s">
        <v>4937</v>
      </c>
      <c r="B973" s="1" t="s">
        <v>4938</v>
      </c>
    </row>
    <row r="974" spans="1:2" ht="29.15" hidden="1" customHeight="1">
      <c r="A974" s="75" t="s">
        <v>4939</v>
      </c>
      <c r="B974" s="1" t="s">
        <v>4940</v>
      </c>
    </row>
    <row r="975" spans="1:2" ht="29.15" hidden="1" customHeight="1">
      <c r="A975" s="75" t="s">
        <v>4941</v>
      </c>
      <c r="B975" s="1" t="s">
        <v>4942</v>
      </c>
    </row>
    <row r="976" spans="1:2" ht="29.15" hidden="1" customHeight="1">
      <c r="A976" s="75" t="s">
        <v>4943</v>
      </c>
      <c r="B976" s="1" t="s">
        <v>4944</v>
      </c>
    </row>
    <row r="977" spans="1:2" ht="29.15" hidden="1" customHeight="1">
      <c r="A977" s="75" t="s">
        <v>4945</v>
      </c>
      <c r="B977" s="1" t="s">
        <v>4946</v>
      </c>
    </row>
    <row r="978" spans="1:2" ht="29.15" hidden="1" customHeight="1">
      <c r="A978" s="75" t="s">
        <v>4947</v>
      </c>
      <c r="B978" s="1" t="s">
        <v>4948</v>
      </c>
    </row>
    <row r="979" spans="1:2" ht="29.15" hidden="1" customHeight="1">
      <c r="A979" s="75" t="s">
        <v>4949</v>
      </c>
      <c r="B979" s="1" t="s">
        <v>4950</v>
      </c>
    </row>
    <row r="980" spans="1:2" ht="29.15" hidden="1" customHeight="1">
      <c r="A980" s="75" t="s">
        <v>4951</v>
      </c>
      <c r="B980" s="1" t="s">
        <v>4952</v>
      </c>
    </row>
    <row r="981" spans="1:2" ht="29.15" hidden="1" customHeight="1">
      <c r="A981" s="75" t="s">
        <v>4953</v>
      </c>
      <c r="B981" s="1" t="s">
        <v>4954</v>
      </c>
    </row>
    <row r="982" spans="1:2" ht="29.15" hidden="1" customHeight="1">
      <c r="A982" s="75" t="s">
        <v>4955</v>
      </c>
      <c r="B982" s="1" t="s">
        <v>4956</v>
      </c>
    </row>
    <row r="983" spans="1:2" ht="29.15" hidden="1" customHeight="1">
      <c r="A983" s="75" t="s">
        <v>4957</v>
      </c>
      <c r="B983" s="1" t="s">
        <v>4958</v>
      </c>
    </row>
    <row r="984" spans="1:2" ht="29.15" hidden="1" customHeight="1">
      <c r="A984" s="75" t="s">
        <v>4959</v>
      </c>
      <c r="B984" s="1" t="s">
        <v>4960</v>
      </c>
    </row>
    <row r="985" spans="1:2" ht="29.15" hidden="1" customHeight="1">
      <c r="A985" s="75" t="s">
        <v>4961</v>
      </c>
      <c r="B985" s="1" t="s">
        <v>4962</v>
      </c>
    </row>
    <row r="986" spans="1:2" ht="29.15" hidden="1" customHeight="1">
      <c r="A986" s="75" t="s">
        <v>4963</v>
      </c>
      <c r="B986" s="1" t="s">
        <v>4964</v>
      </c>
    </row>
    <row r="987" spans="1:2" ht="29.15" hidden="1" customHeight="1">
      <c r="A987" s="75" t="s">
        <v>4965</v>
      </c>
      <c r="B987" s="1" t="s">
        <v>4966</v>
      </c>
    </row>
    <row r="988" spans="1:2" ht="29.15" hidden="1" customHeight="1">
      <c r="A988" s="75" t="s">
        <v>4967</v>
      </c>
      <c r="B988" s="1" t="s">
        <v>4968</v>
      </c>
    </row>
    <row r="989" spans="1:2" ht="29.15" hidden="1" customHeight="1">
      <c r="A989" s="75" t="s">
        <v>4969</v>
      </c>
      <c r="B989" s="1" t="s">
        <v>4970</v>
      </c>
    </row>
    <row r="990" spans="1:2" ht="29.15" hidden="1" customHeight="1">
      <c r="A990" s="75" t="s">
        <v>4971</v>
      </c>
      <c r="B990" s="1" t="s">
        <v>4972</v>
      </c>
    </row>
    <row r="991" spans="1:2" ht="29.15" hidden="1" customHeight="1">
      <c r="A991" s="75" t="s">
        <v>4973</v>
      </c>
      <c r="B991" s="1" t="s">
        <v>4974</v>
      </c>
    </row>
    <row r="992" spans="1:2" ht="29.15" hidden="1" customHeight="1">
      <c r="A992" s="75" t="s">
        <v>4975</v>
      </c>
      <c r="B992" s="1" t="s">
        <v>4976</v>
      </c>
    </row>
    <row r="993" spans="1:2" ht="29.15" hidden="1" customHeight="1">
      <c r="A993" s="75" t="s">
        <v>4977</v>
      </c>
      <c r="B993" s="1" t="s">
        <v>4978</v>
      </c>
    </row>
    <row r="994" spans="1:2" ht="29.15" hidden="1" customHeight="1">
      <c r="A994" s="75" t="s">
        <v>4979</v>
      </c>
      <c r="B994" s="1" t="s">
        <v>4980</v>
      </c>
    </row>
    <row r="995" spans="1:2" ht="29.15" hidden="1" customHeight="1">
      <c r="A995" s="75" t="s">
        <v>4981</v>
      </c>
      <c r="B995" s="1" t="s">
        <v>4982</v>
      </c>
    </row>
    <row r="996" spans="1:2" ht="29.15" hidden="1" customHeight="1">
      <c r="A996" s="75" t="s">
        <v>4983</v>
      </c>
      <c r="B996" s="1" t="s">
        <v>4984</v>
      </c>
    </row>
    <row r="997" spans="1:2" ht="29.15" hidden="1" customHeight="1">
      <c r="A997" s="75" t="s">
        <v>4985</v>
      </c>
      <c r="B997" s="1" t="s">
        <v>4986</v>
      </c>
    </row>
    <row r="998" spans="1:2" ht="29.15" hidden="1" customHeight="1">
      <c r="A998" s="75" t="s">
        <v>4987</v>
      </c>
      <c r="B998" s="1" t="s">
        <v>4988</v>
      </c>
    </row>
    <row r="999" spans="1:2" ht="29.15" hidden="1" customHeight="1">
      <c r="A999" s="76" t="s">
        <v>4989</v>
      </c>
      <c r="B999" s="1" t="s">
        <v>4990</v>
      </c>
    </row>
    <row r="1000" spans="1:2" ht="29.15" hidden="1" customHeight="1">
      <c r="A1000" s="76" t="s">
        <v>4989</v>
      </c>
      <c r="B1000" s="1" t="s">
        <v>4991</v>
      </c>
    </row>
    <row r="1001" spans="1:2" ht="29.15" hidden="1" customHeight="1">
      <c r="A1001" s="76" t="s">
        <v>4992</v>
      </c>
      <c r="B1001" s="1" t="s">
        <v>4993</v>
      </c>
    </row>
    <row r="1002" spans="1:2" ht="29.15" hidden="1" customHeight="1">
      <c r="A1002" s="76" t="s">
        <v>4992</v>
      </c>
      <c r="B1002" s="1" t="s">
        <v>4994</v>
      </c>
    </row>
    <row r="1003" spans="1:2" ht="29.15" hidden="1" customHeight="1">
      <c r="A1003" s="76" t="s">
        <v>4995</v>
      </c>
      <c r="B1003" s="1" t="s">
        <v>4996</v>
      </c>
    </row>
    <row r="1004" spans="1:2" ht="29.15" hidden="1" customHeight="1">
      <c r="A1004" s="76" t="s">
        <v>4995</v>
      </c>
      <c r="B1004" s="1" t="s">
        <v>4997</v>
      </c>
    </row>
    <row r="1005" spans="1:2" ht="29.15" hidden="1" customHeight="1">
      <c r="A1005" s="76" t="s">
        <v>4998</v>
      </c>
      <c r="B1005" s="1" t="s">
        <v>4999</v>
      </c>
    </row>
    <row r="1006" spans="1:2" ht="29.15" hidden="1" customHeight="1">
      <c r="A1006" s="76" t="s">
        <v>4998</v>
      </c>
      <c r="B1006" s="1" t="s">
        <v>5000</v>
      </c>
    </row>
    <row r="1007" spans="1:2" ht="29.15" hidden="1" customHeight="1">
      <c r="A1007" s="76" t="s">
        <v>5001</v>
      </c>
      <c r="B1007" s="1" t="s">
        <v>5002</v>
      </c>
    </row>
    <row r="1008" spans="1:2" ht="29.15" hidden="1" customHeight="1">
      <c r="A1008" s="76" t="s">
        <v>5003</v>
      </c>
      <c r="B1008" s="1" t="s">
        <v>5004</v>
      </c>
    </row>
    <row r="1009" spans="1:2" ht="29.15" hidden="1" customHeight="1">
      <c r="A1009" s="75" t="s">
        <v>5005</v>
      </c>
      <c r="B1009" s="1" t="s">
        <v>5006</v>
      </c>
    </row>
    <row r="1010" spans="1:2" ht="29.15" hidden="1" customHeight="1">
      <c r="A1010" s="75" t="s">
        <v>5007</v>
      </c>
      <c r="B1010" s="1" t="s">
        <v>5008</v>
      </c>
    </row>
    <row r="1011" spans="1:2" ht="29.15" hidden="1" customHeight="1">
      <c r="A1011" s="75" t="s">
        <v>5009</v>
      </c>
      <c r="B1011" s="1" t="s">
        <v>5010</v>
      </c>
    </row>
    <row r="1012" spans="1:2" ht="29.15" hidden="1" customHeight="1">
      <c r="A1012" s="75" t="s">
        <v>5011</v>
      </c>
      <c r="B1012" s="1" t="s">
        <v>5012</v>
      </c>
    </row>
    <row r="1013" spans="1:2" ht="29.15" hidden="1" customHeight="1">
      <c r="A1013" s="75" t="s">
        <v>5013</v>
      </c>
      <c r="B1013" s="1" t="s">
        <v>5014</v>
      </c>
    </row>
    <row r="1014" spans="1:2" ht="29.15" hidden="1" customHeight="1">
      <c r="A1014" s="75" t="s">
        <v>5015</v>
      </c>
      <c r="B1014" s="1" t="s">
        <v>5016</v>
      </c>
    </row>
    <row r="1015" spans="1:2" ht="29.15" hidden="1" customHeight="1">
      <c r="A1015" s="75" t="s">
        <v>5017</v>
      </c>
      <c r="B1015" s="1" t="s">
        <v>5018</v>
      </c>
    </row>
    <row r="1016" spans="1:2" ht="29.15" hidden="1" customHeight="1">
      <c r="A1016" s="75" t="s">
        <v>5019</v>
      </c>
      <c r="B1016" s="1" t="s">
        <v>5020</v>
      </c>
    </row>
    <row r="1017" spans="1:2" ht="29.15" hidden="1" customHeight="1">
      <c r="A1017" s="75" t="s">
        <v>5021</v>
      </c>
      <c r="B1017" s="1" t="s">
        <v>5022</v>
      </c>
    </row>
    <row r="1018" spans="1:2" ht="29.15" hidden="1" customHeight="1">
      <c r="A1018" s="75" t="s">
        <v>5023</v>
      </c>
      <c r="B1018" s="1" t="s">
        <v>5024</v>
      </c>
    </row>
    <row r="1019" spans="1:2" ht="29.15" hidden="1" customHeight="1">
      <c r="A1019" s="75" t="s">
        <v>5025</v>
      </c>
      <c r="B1019" s="1" t="s">
        <v>5026</v>
      </c>
    </row>
    <row r="1020" spans="1:2" ht="29.15" hidden="1" customHeight="1">
      <c r="A1020" s="75" t="s">
        <v>5027</v>
      </c>
      <c r="B1020" s="1" t="s">
        <v>5028</v>
      </c>
    </row>
    <row r="1021" spans="1:2" ht="29.15" hidden="1" customHeight="1">
      <c r="A1021" s="75" t="s">
        <v>5029</v>
      </c>
      <c r="B1021" s="1" t="s">
        <v>5030</v>
      </c>
    </row>
    <row r="1022" spans="1:2" ht="29.15" hidden="1" customHeight="1">
      <c r="A1022" s="75" t="s">
        <v>5031</v>
      </c>
      <c r="B1022" s="1" t="s">
        <v>5032</v>
      </c>
    </row>
    <row r="1023" spans="1:2" ht="29.15" hidden="1" customHeight="1">
      <c r="A1023" s="75" t="s">
        <v>5033</v>
      </c>
      <c r="B1023" s="1" t="s">
        <v>5034</v>
      </c>
    </row>
    <row r="1024" spans="1:2" ht="29.15" hidden="1" customHeight="1">
      <c r="A1024" s="75" t="s">
        <v>5035</v>
      </c>
      <c r="B1024" s="1" t="s">
        <v>5036</v>
      </c>
    </row>
    <row r="1025" spans="1:2" ht="29.15" hidden="1" customHeight="1">
      <c r="A1025" s="75" t="s">
        <v>5037</v>
      </c>
      <c r="B1025" s="1" t="s">
        <v>5038</v>
      </c>
    </row>
    <row r="1026" spans="1:2" ht="29.15" hidden="1" customHeight="1">
      <c r="A1026" s="75" t="s">
        <v>5039</v>
      </c>
      <c r="B1026" s="1" t="s">
        <v>5040</v>
      </c>
    </row>
    <row r="1027" spans="1:2" ht="29.15" hidden="1" customHeight="1">
      <c r="A1027" s="75" t="s">
        <v>5041</v>
      </c>
      <c r="B1027" s="1" t="s">
        <v>5042</v>
      </c>
    </row>
    <row r="1028" spans="1:2" ht="29.15" hidden="1" customHeight="1">
      <c r="A1028" s="75" t="s">
        <v>5043</v>
      </c>
      <c r="B1028" s="1" t="s">
        <v>5044</v>
      </c>
    </row>
    <row r="1029" spans="1:2" ht="29.15" hidden="1" customHeight="1">
      <c r="A1029" s="75" t="s">
        <v>5045</v>
      </c>
      <c r="B1029" s="1" t="s">
        <v>5046</v>
      </c>
    </row>
    <row r="1030" spans="1:2" ht="29.15" hidden="1" customHeight="1">
      <c r="A1030" s="75" t="s">
        <v>5047</v>
      </c>
      <c r="B1030" s="1" t="s">
        <v>5048</v>
      </c>
    </row>
    <row r="1031" spans="1:2" ht="29.15" hidden="1" customHeight="1">
      <c r="A1031" s="75" t="s">
        <v>5049</v>
      </c>
      <c r="B1031" s="1" t="s">
        <v>5050</v>
      </c>
    </row>
    <row r="1032" spans="1:2" ht="29.15" hidden="1" customHeight="1">
      <c r="A1032" s="75" t="s">
        <v>5051</v>
      </c>
      <c r="B1032" s="1" t="s">
        <v>5052</v>
      </c>
    </row>
    <row r="1033" spans="1:2" ht="29.15" hidden="1" customHeight="1">
      <c r="A1033" s="75" t="s">
        <v>5053</v>
      </c>
      <c r="B1033" s="1" t="s">
        <v>5054</v>
      </c>
    </row>
    <row r="1034" spans="1:2" ht="29.15" hidden="1" customHeight="1">
      <c r="A1034" s="75" t="s">
        <v>5055</v>
      </c>
      <c r="B1034" s="1" t="s">
        <v>5056</v>
      </c>
    </row>
    <row r="1035" spans="1:2" ht="29.15" hidden="1" customHeight="1">
      <c r="A1035" s="75" t="s">
        <v>5057</v>
      </c>
      <c r="B1035" s="1" t="s">
        <v>5058</v>
      </c>
    </row>
    <row r="1036" spans="1:2" ht="29.15" hidden="1" customHeight="1">
      <c r="A1036" s="75" t="s">
        <v>5059</v>
      </c>
      <c r="B1036" s="1" t="s">
        <v>5060</v>
      </c>
    </row>
    <row r="1037" spans="1:2" ht="29.15" hidden="1" customHeight="1">
      <c r="A1037" s="75" t="s">
        <v>5061</v>
      </c>
      <c r="B1037" s="1" t="s">
        <v>5062</v>
      </c>
    </row>
    <row r="1038" spans="1:2" ht="29.15" hidden="1" customHeight="1">
      <c r="A1038" s="75" t="s">
        <v>5063</v>
      </c>
      <c r="B1038" s="1" t="s">
        <v>5064</v>
      </c>
    </row>
    <row r="1039" spans="1:2" ht="29.15" hidden="1" customHeight="1">
      <c r="A1039" s="75" t="s">
        <v>5065</v>
      </c>
      <c r="B1039" s="1" t="s">
        <v>5066</v>
      </c>
    </row>
    <row r="1040" spans="1:2" ht="29.15" hidden="1" customHeight="1">
      <c r="A1040" s="75" t="s">
        <v>5067</v>
      </c>
      <c r="B1040" s="1" t="s">
        <v>5068</v>
      </c>
    </row>
    <row r="1041" spans="1:2" ht="29.15" hidden="1" customHeight="1">
      <c r="A1041" s="75" t="s">
        <v>5069</v>
      </c>
      <c r="B1041" s="1" t="s">
        <v>5070</v>
      </c>
    </row>
    <row r="1042" spans="1:2" ht="29.15" hidden="1" customHeight="1">
      <c r="A1042" s="75" t="s">
        <v>5071</v>
      </c>
      <c r="B1042" s="1" t="s">
        <v>5072</v>
      </c>
    </row>
    <row r="1043" spans="1:2" ht="29.15" hidden="1" customHeight="1">
      <c r="A1043" s="75" t="s">
        <v>5073</v>
      </c>
      <c r="B1043" s="1" t="s">
        <v>5074</v>
      </c>
    </row>
    <row r="1044" spans="1:2" ht="29.15" hidden="1" customHeight="1">
      <c r="A1044" s="75" t="s">
        <v>5075</v>
      </c>
      <c r="B1044" s="1" t="s">
        <v>5076</v>
      </c>
    </row>
    <row r="1045" spans="1:2" ht="29.15" hidden="1" customHeight="1">
      <c r="A1045" s="75" t="s">
        <v>5077</v>
      </c>
      <c r="B1045" s="1" t="s">
        <v>5078</v>
      </c>
    </row>
    <row r="1046" spans="1:2" ht="29.15" hidden="1" customHeight="1">
      <c r="A1046" s="75" t="s">
        <v>5079</v>
      </c>
      <c r="B1046" s="1" t="s">
        <v>5080</v>
      </c>
    </row>
    <row r="1047" spans="1:2" ht="29.15" hidden="1" customHeight="1">
      <c r="A1047" s="75" t="s">
        <v>5081</v>
      </c>
      <c r="B1047" s="1" t="s">
        <v>5082</v>
      </c>
    </row>
    <row r="1048" spans="1:2" ht="29.15" hidden="1" customHeight="1">
      <c r="A1048" s="75" t="s">
        <v>5083</v>
      </c>
      <c r="B1048" s="1" t="s">
        <v>5084</v>
      </c>
    </row>
    <row r="1049" spans="1:2" ht="29.15" hidden="1" customHeight="1">
      <c r="A1049" s="75" t="s">
        <v>5085</v>
      </c>
      <c r="B1049" s="1" t="s">
        <v>5086</v>
      </c>
    </row>
    <row r="1050" spans="1:2" ht="29.15" hidden="1" customHeight="1">
      <c r="A1050" s="75" t="s">
        <v>5087</v>
      </c>
      <c r="B1050" s="1" t="s">
        <v>5088</v>
      </c>
    </row>
    <row r="1051" spans="1:2" ht="29.15" hidden="1" customHeight="1">
      <c r="A1051" s="75" t="s">
        <v>5089</v>
      </c>
      <c r="B1051" s="1" t="s">
        <v>5090</v>
      </c>
    </row>
    <row r="1052" spans="1:2" ht="29.15" hidden="1" customHeight="1">
      <c r="A1052" s="75" t="s">
        <v>5091</v>
      </c>
      <c r="B1052" s="1" t="s">
        <v>5092</v>
      </c>
    </row>
    <row r="1053" spans="1:2" ht="29.15" hidden="1" customHeight="1">
      <c r="A1053" s="75" t="s">
        <v>5093</v>
      </c>
      <c r="B1053" s="1" t="s">
        <v>5094</v>
      </c>
    </row>
    <row r="1054" spans="1:2" ht="29.15" hidden="1" customHeight="1">
      <c r="A1054" s="75" t="s">
        <v>5095</v>
      </c>
      <c r="B1054" s="1" t="s">
        <v>5096</v>
      </c>
    </row>
    <row r="1055" spans="1:2" ht="29.15" hidden="1" customHeight="1">
      <c r="A1055" s="75" t="s">
        <v>5097</v>
      </c>
      <c r="B1055" s="1" t="s">
        <v>5098</v>
      </c>
    </row>
    <row r="1056" spans="1:2" ht="29.15" hidden="1" customHeight="1">
      <c r="A1056" s="75" t="s">
        <v>5099</v>
      </c>
      <c r="B1056" s="1" t="s">
        <v>5100</v>
      </c>
    </row>
    <row r="1057" spans="1:5" ht="29.15" hidden="1" customHeight="1">
      <c r="A1057" s="75" t="s">
        <v>5101</v>
      </c>
      <c r="B1057" s="1" t="s">
        <v>4022</v>
      </c>
    </row>
    <row r="1058" spans="1:5" ht="29.15" hidden="1" customHeight="1">
      <c r="A1058" s="75" t="s">
        <v>5102</v>
      </c>
      <c r="B1058" s="1" t="s">
        <v>5103</v>
      </c>
    </row>
    <row r="1059" spans="1:5" ht="29.15" hidden="1" customHeight="1">
      <c r="A1059" s="75" t="s">
        <v>5104</v>
      </c>
      <c r="B1059" s="1" t="s">
        <v>4022</v>
      </c>
    </row>
    <row r="1060" spans="1:5" ht="29.15" hidden="1" customHeight="1">
      <c r="A1060" s="75" t="s">
        <v>5105</v>
      </c>
      <c r="B1060" s="1" t="s">
        <v>5106</v>
      </c>
    </row>
    <row r="1061" spans="1:5" ht="29.15" hidden="1" customHeight="1">
      <c r="A1061" s="75" t="s">
        <v>5107</v>
      </c>
      <c r="B1061" s="1" t="s">
        <v>4022</v>
      </c>
    </row>
    <row r="1062" spans="1:5" ht="29.15" hidden="1" customHeight="1">
      <c r="A1062" s="75" t="s">
        <v>5108</v>
      </c>
      <c r="B1062" s="1" t="s">
        <v>5109</v>
      </c>
    </row>
    <row r="1063" spans="1:5" ht="29.15" hidden="1" customHeight="1">
      <c r="A1063" s="75" t="s">
        <v>5110</v>
      </c>
      <c r="B1063" s="1" t="s">
        <v>4022</v>
      </c>
    </row>
    <row r="1064" spans="1:5" ht="29.15" hidden="1" customHeight="1">
      <c r="A1064" s="76" t="s">
        <v>5111</v>
      </c>
      <c r="B1064" s="1" t="s">
        <v>5112</v>
      </c>
    </row>
    <row r="1065" spans="1:5" ht="29.15" hidden="1" customHeight="1">
      <c r="A1065" s="75" t="s">
        <v>5113</v>
      </c>
      <c r="B1065" s="1" t="s">
        <v>5114</v>
      </c>
    </row>
    <row r="1066" spans="1:5" ht="29.15" hidden="1" customHeight="1">
      <c r="A1066" s="75" t="s">
        <v>5115</v>
      </c>
      <c r="B1066" s="1" t="s">
        <v>5116</v>
      </c>
      <c r="C1066" s="1" t="s">
        <v>843</v>
      </c>
      <c r="D1066" s="1" t="s">
        <v>5117</v>
      </c>
      <c r="E1066" s="1" t="s">
        <v>3713</v>
      </c>
    </row>
    <row r="1067" spans="1:5" ht="29.15" hidden="1" customHeight="1">
      <c r="A1067" s="75" t="s">
        <v>5115</v>
      </c>
      <c r="B1067" s="1" t="s">
        <v>5116</v>
      </c>
      <c r="C1067" s="1" t="s">
        <v>843</v>
      </c>
      <c r="D1067" s="1" t="s">
        <v>5117</v>
      </c>
      <c r="E1067" s="1" t="s">
        <v>3699</v>
      </c>
    </row>
    <row r="1068" spans="1:5" ht="29.15" hidden="1" customHeight="1">
      <c r="A1068" s="75" t="s">
        <v>5115</v>
      </c>
      <c r="B1068" s="1" t="s">
        <v>5116</v>
      </c>
      <c r="C1068" s="1" t="s">
        <v>843</v>
      </c>
      <c r="D1068" s="1" t="s">
        <v>5117</v>
      </c>
      <c r="E1068" s="1" t="s">
        <v>3723</v>
      </c>
    </row>
    <row r="1069" spans="1:5" ht="29.15" hidden="1" customHeight="1">
      <c r="A1069" s="75" t="s">
        <v>5115</v>
      </c>
      <c r="B1069" s="1" t="s">
        <v>5116</v>
      </c>
      <c r="C1069" s="1" t="s">
        <v>843</v>
      </c>
      <c r="D1069" s="1" t="s">
        <v>5117</v>
      </c>
      <c r="E1069" s="1" t="s">
        <v>3700</v>
      </c>
    </row>
    <row r="1070" spans="1:5" ht="29.15" hidden="1" customHeight="1">
      <c r="A1070" s="75" t="s">
        <v>5115</v>
      </c>
      <c r="B1070" s="1" t="s">
        <v>5116</v>
      </c>
      <c r="C1070" s="1" t="s">
        <v>122</v>
      </c>
      <c r="D1070" s="1" t="s">
        <v>5118</v>
      </c>
      <c r="E1070" s="1" t="s">
        <v>3719</v>
      </c>
    </row>
    <row r="1071" spans="1:5" ht="29.15" hidden="1" customHeight="1">
      <c r="A1071" s="75" t="s">
        <v>5115</v>
      </c>
      <c r="B1071" s="1" t="s">
        <v>5116</v>
      </c>
      <c r="C1071" s="1" t="s">
        <v>123</v>
      </c>
      <c r="D1071" s="1" t="s">
        <v>5119</v>
      </c>
      <c r="E1071" s="1" t="s">
        <v>89</v>
      </c>
    </row>
    <row r="1072" spans="1:5" ht="29.15" hidden="1" customHeight="1">
      <c r="A1072" s="75" t="s">
        <v>5115</v>
      </c>
      <c r="B1072" s="1" t="s">
        <v>5116</v>
      </c>
      <c r="C1072" s="1" t="s">
        <v>843</v>
      </c>
      <c r="D1072" s="1" t="s">
        <v>5117</v>
      </c>
      <c r="E1072" s="1" t="s">
        <v>3709</v>
      </c>
    </row>
    <row r="1073" spans="1:5" ht="29.15" hidden="1" customHeight="1">
      <c r="A1073" s="75" t="s">
        <v>5115</v>
      </c>
      <c r="B1073" s="1" t="s">
        <v>5116</v>
      </c>
      <c r="C1073" s="1" t="s">
        <v>122</v>
      </c>
      <c r="D1073" s="1" t="s">
        <v>5118</v>
      </c>
      <c r="E1073" s="1" t="s">
        <v>3718</v>
      </c>
    </row>
    <row r="1074" spans="1:5" ht="29.15" hidden="1" customHeight="1">
      <c r="A1074" s="75" t="s">
        <v>5115</v>
      </c>
      <c r="B1074" s="1" t="s">
        <v>5116</v>
      </c>
      <c r="C1074" s="1" t="s">
        <v>843</v>
      </c>
      <c r="D1074" s="1" t="s">
        <v>5117</v>
      </c>
      <c r="E1074" s="1" t="s">
        <v>3721</v>
      </c>
    </row>
    <row r="1075" spans="1:5" ht="29.15" hidden="1" customHeight="1">
      <c r="A1075" s="75" t="s">
        <v>5115</v>
      </c>
      <c r="B1075" s="1" t="s">
        <v>5116</v>
      </c>
      <c r="C1075" s="1" t="s">
        <v>843</v>
      </c>
      <c r="D1075" s="1" t="s">
        <v>5117</v>
      </c>
      <c r="E1075" s="1" t="s">
        <v>3716</v>
      </c>
    </row>
    <row r="1076" spans="1:5" ht="29.15" hidden="1" customHeight="1">
      <c r="A1076" s="75" t="s">
        <v>5115</v>
      </c>
      <c r="B1076" s="1" t="s">
        <v>5116</v>
      </c>
      <c r="C1076" s="1" t="s">
        <v>843</v>
      </c>
      <c r="D1076" s="1" t="s">
        <v>5117</v>
      </c>
      <c r="E1076" s="1" t="s">
        <v>3718</v>
      </c>
    </row>
    <row r="1077" spans="1:5" ht="29.15" hidden="1" customHeight="1">
      <c r="A1077" s="75" t="s">
        <v>5115</v>
      </c>
      <c r="B1077" s="1" t="s">
        <v>5116</v>
      </c>
      <c r="C1077" s="1" t="s">
        <v>123</v>
      </c>
      <c r="D1077" s="1" t="s">
        <v>5119</v>
      </c>
      <c r="E1077" s="1" t="s">
        <v>3720</v>
      </c>
    </row>
    <row r="1078" spans="1:5" ht="29.15" hidden="1" customHeight="1">
      <c r="A1078" s="75" t="s">
        <v>5115</v>
      </c>
      <c r="B1078" s="1" t="s">
        <v>5116</v>
      </c>
      <c r="C1078" s="1" t="s">
        <v>123</v>
      </c>
      <c r="D1078" s="1" t="s">
        <v>5119</v>
      </c>
      <c r="E1078" s="1" t="s">
        <v>261</v>
      </c>
    </row>
    <row r="1079" spans="1:5" ht="29.15" hidden="1" customHeight="1">
      <c r="A1079" s="75" t="s">
        <v>5115</v>
      </c>
      <c r="B1079" s="1" t="s">
        <v>5116</v>
      </c>
      <c r="C1079" s="1" t="s">
        <v>122</v>
      </c>
      <c r="D1079" s="1" t="s">
        <v>5118</v>
      </c>
      <c r="E1079" s="1" t="s">
        <v>3711</v>
      </c>
    </row>
    <row r="1080" spans="1:5" ht="29.15" hidden="1" customHeight="1">
      <c r="A1080" s="75" t="s">
        <v>5115</v>
      </c>
      <c r="B1080" s="1" t="s">
        <v>5116</v>
      </c>
      <c r="C1080" s="1" t="s">
        <v>3258</v>
      </c>
      <c r="D1080" s="1" t="s">
        <v>5120</v>
      </c>
      <c r="E1080" s="1" t="s">
        <v>3700</v>
      </c>
    </row>
    <row r="1081" spans="1:5" ht="29.15" hidden="1" customHeight="1">
      <c r="A1081" s="75" t="s">
        <v>5115</v>
      </c>
      <c r="B1081" s="1" t="s">
        <v>5116</v>
      </c>
      <c r="C1081" s="1" t="s">
        <v>843</v>
      </c>
      <c r="D1081" s="1" t="s">
        <v>5117</v>
      </c>
      <c r="E1081" s="1" t="s">
        <v>3703</v>
      </c>
    </row>
    <row r="1082" spans="1:5" ht="29.15" hidden="1" customHeight="1">
      <c r="A1082" s="75" t="s">
        <v>5115</v>
      </c>
      <c r="B1082" s="1" t="s">
        <v>5116</v>
      </c>
      <c r="C1082" s="1" t="s">
        <v>122</v>
      </c>
      <c r="D1082" s="1" t="s">
        <v>5118</v>
      </c>
      <c r="E1082" s="1" t="s">
        <v>3705</v>
      </c>
    </row>
    <row r="1083" spans="1:5" ht="29.15" hidden="1" customHeight="1">
      <c r="A1083" s="75" t="s">
        <v>5115</v>
      </c>
      <c r="B1083" s="1" t="s">
        <v>5116</v>
      </c>
      <c r="C1083" s="1" t="s">
        <v>843</v>
      </c>
      <c r="D1083" s="1" t="s">
        <v>5117</v>
      </c>
      <c r="E1083" s="1" t="s">
        <v>3715</v>
      </c>
    </row>
    <row r="1084" spans="1:5" ht="29.15" hidden="1" customHeight="1">
      <c r="A1084" s="75" t="s">
        <v>5115</v>
      </c>
      <c r="B1084" s="1" t="s">
        <v>5116</v>
      </c>
      <c r="C1084" s="1" t="s">
        <v>123</v>
      </c>
      <c r="D1084" s="1" t="s">
        <v>5119</v>
      </c>
      <c r="E1084" s="1" t="s">
        <v>392</v>
      </c>
    </row>
    <row r="1085" spans="1:5" ht="29.15" hidden="1" customHeight="1">
      <c r="A1085" s="75" t="s">
        <v>5115</v>
      </c>
      <c r="B1085" s="1" t="s">
        <v>5116</v>
      </c>
      <c r="C1085" s="1" t="s">
        <v>3258</v>
      </c>
      <c r="D1085" s="1" t="s">
        <v>5120</v>
      </c>
      <c r="E1085" s="1" t="s">
        <v>3709</v>
      </c>
    </row>
    <row r="1086" spans="1:5" ht="29.15" hidden="1" customHeight="1">
      <c r="A1086" s="75" t="s">
        <v>5115</v>
      </c>
      <c r="B1086" s="1" t="s">
        <v>5116</v>
      </c>
      <c r="C1086" s="1" t="s">
        <v>3258</v>
      </c>
      <c r="D1086" s="1" t="s">
        <v>5120</v>
      </c>
      <c r="E1086" s="1" t="s">
        <v>3715</v>
      </c>
    </row>
    <row r="1087" spans="1:5" ht="29.15" hidden="1" customHeight="1">
      <c r="A1087" s="75" t="s">
        <v>5115</v>
      </c>
      <c r="B1087" s="1" t="s">
        <v>5116</v>
      </c>
      <c r="C1087" s="1" t="s">
        <v>123</v>
      </c>
      <c r="D1087" s="1" t="s">
        <v>5119</v>
      </c>
      <c r="E1087" s="1" t="s">
        <v>3718</v>
      </c>
    </row>
    <row r="1088" spans="1:5" ht="29.15" hidden="1" customHeight="1">
      <c r="A1088" s="75" t="s">
        <v>5115</v>
      </c>
      <c r="B1088" s="1" t="s">
        <v>5116</v>
      </c>
      <c r="C1088" s="1" t="s">
        <v>3258</v>
      </c>
      <c r="D1088" s="1" t="s">
        <v>5120</v>
      </c>
      <c r="E1088" s="1" t="s">
        <v>3716</v>
      </c>
    </row>
    <row r="1089" spans="1:5" ht="29.15" hidden="1" customHeight="1">
      <c r="A1089" s="75" t="s">
        <v>5115</v>
      </c>
      <c r="B1089" s="1" t="s">
        <v>5116</v>
      </c>
      <c r="C1089" s="1" t="s">
        <v>122</v>
      </c>
      <c r="D1089" s="1" t="s">
        <v>5118</v>
      </c>
      <c r="E1089" s="1" t="s">
        <v>261</v>
      </c>
    </row>
    <row r="1090" spans="1:5" ht="15" hidden="1" customHeight="1">
      <c r="A1090" s="1" t="s">
        <v>5115</v>
      </c>
      <c r="B1090" s="1" t="s">
        <v>5116</v>
      </c>
      <c r="C1090" s="1" t="s">
        <v>122</v>
      </c>
      <c r="D1090" s="1" t="s">
        <v>5118</v>
      </c>
      <c r="E1090" s="1" t="s">
        <v>89</v>
      </c>
    </row>
    <row r="1091" spans="1:5" ht="15" hidden="1" customHeight="1">
      <c r="A1091" s="1" t="s">
        <v>5115</v>
      </c>
      <c r="B1091" s="1" t="s">
        <v>5116</v>
      </c>
      <c r="C1091" s="1" t="s">
        <v>122</v>
      </c>
      <c r="D1091" s="1" t="s">
        <v>5118</v>
      </c>
      <c r="E1091" s="1" t="s">
        <v>3714</v>
      </c>
    </row>
    <row r="1092" spans="1:5" ht="15" hidden="1" customHeight="1">
      <c r="A1092" s="1" t="s">
        <v>5115</v>
      </c>
      <c r="B1092" s="1" t="s">
        <v>5116</v>
      </c>
      <c r="C1092" s="1" t="s">
        <v>123</v>
      </c>
      <c r="D1092" s="1" t="s">
        <v>5119</v>
      </c>
      <c r="E1092" s="1" t="s">
        <v>3711</v>
      </c>
    </row>
    <row r="1093" spans="1:5" ht="15" hidden="1" customHeight="1">
      <c r="A1093" s="1" t="s">
        <v>5115</v>
      </c>
      <c r="B1093" s="1" t="s">
        <v>5116</v>
      </c>
      <c r="C1093" s="1" t="s">
        <v>122</v>
      </c>
      <c r="D1093" s="1" t="s">
        <v>5118</v>
      </c>
      <c r="E1093" s="1" t="s">
        <v>3707</v>
      </c>
    </row>
    <row r="1094" spans="1:5" ht="15" hidden="1" customHeight="1">
      <c r="A1094" s="1" t="s">
        <v>5115</v>
      </c>
      <c r="B1094" s="1" t="s">
        <v>5116</v>
      </c>
      <c r="C1094" s="1" t="s">
        <v>122</v>
      </c>
      <c r="D1094" s="1" t="s">
        <v>5118</v>
      </c>
      <c r="E1094" s="1" t="s">
        <v>3720</v>
      </c>
    </row>
    <row r="1095" spans="1:5" ht="15" hidden="1" customHeight="1">
      <c r="A1095" s="1" t="s">
        <v>5115</v>
      </c>
      <c r="B1095" s="1" t="s">
        <v>5116</v>
      </c>
      <c r="C1095" s="1" t="s">
        <v>122</v>
      </c>
      <c r="D1095" s="1" t="s">
        <v>5118</v>
      </c>
      <c r="E1095" s="1" t="s">
        <v>3717</v>
      </c>
    </row>
    <row r="1096" spans="1:5" ht="15" hidden="1" customHeight="1">
      <c r="A1096" s="1" t="s">
        <v>5115</v>
      </c>
      <c r="B1096" s="1" t="s">
        <v>5116</v>
      </c>
      <c r="C1096" s="1" t="s">
        <v>123</v>
      </c>
      <c r="D1096" s="1" t="s">
        <v>5119</v>
      </c>
      <c r="E1096" s="1" t="s">
        <v>3705</v>
      </c>
    </row>
    <row r="1097" spans="1:5" ht="15" hidden="1" customHeight="1">
      <c r="A1097" s="1" t="s">
        <v>5115</v>
      </c>
      <c r="B1097" s="1" t="s">
        <v>5116</v>
      </c>
      <c r="C1097" s="1" t="s">
        <v>123</v>
      </c>
      <c r="D1097" s="1" t="s">
        <v>5119</v>
      </c>
      <c r="E1097" s="1" t="s">
        <v>3707</v>
      </c>
    </row>
    <row r="1098" spans="1:5" ht="15" hidden="1" customHeight="1">
      <c r="A1098" s="1" t="s">
        <v>5115</v>
      </c>
      <c r="B1098" s="1" t="s">
        <v>5116</v>
      </c>
      <c r="C1098" s="1" t="s">
        <v>123</v>
      </c>
      <c r="D1098" s="1" t="s">
        <v>5119</v>
      </c>
      <c r="E1098" s="1" t="s">
        <v>3717</v>
      </c>
    </row>
    <row r="1099" spans="1:5" ht="15" hidden="1" customHeight="1">
      <c r="A1099" s="1" t="s">
        <v>5115</v>
      </c>
      <c r="B1099" s="1" t="s">
        <v>5116</v>
      </c>
      <c r="C1099" s="1" t="s">
        <v>123</v>
      </c>
      <c r="D1099" s="1" t="s">
        <v>5119</v>
      </c>
      <c r="E1099" s="1" t="s">
        <v>3719</v>
      </c>
    </row>
    <row r="1100" spans="1:5" ht="15" hidden="1" customHeight="1">
      <c r="A1100" s="1" t="s">
        <v>5115</v>
      </c>
      <c r="B1100" s="1" t="s">
        <v>5116</v>
      </c>
      <c r="C1100" s="1" t="s">
        <v>122</v>
      </c>
      <c r="D1100" s="1" t="s">
        <v>5118</v>
      </c>
      <c r="E1100" s="1" t="s">
        <v>392</v>
      </c>
    </row>
    <row r="1101" spans="1:5" ht="15" hidden="1" customHeight="1">
      <c r="A1101" s="1" t="s">
        <v>5115</v>
      </c>
      <c r="B1101" s="1" t="s">
        <v>5116</v>
      </c>
      <c r="C1101" s="1" t="s">
        <v>3258</v>
      </c>
      <c r="D1101" s="1" t="s">
        <v>5120</v>
      </c>
      <c r="E1101" s="1" t="s">
        <v>3723</v>
      </c>
    </row>
    <row r="1102" spans="1:5" ht="15" hidden="1" customHeight="1">
      <c r="A1102" s="1" t="s">
        <v>5115</v>
      </c>
      <c r="B1102" s="1" t="s">
        <v>5116</v>
      </c>
      <c r="C1102" s="1" t="s">
        <v>3258</v>
      </c>
      <c r="D1102" s="1" t="s">
        <v>5120</v>
      </c>
      <c r="E1102" s="1" t="s">
        <v>3718</v>
      </c>
    </row>
    <row r="1103" spans="1:5" ht="15" hidden="1" customHeight="1">
      <c r="A1103" s="1" t="s">
        <v>5115</v>
      </c>
      <c r="B1103" s="1" t="s">
        <v>5116</v>
      </c>
      <c r="C1103" s="1" t="s">
        <v>3258</v>
      </c>
      <c r="D1103" s="1" t="s">
        <v>5120</v>
      </c>
      <c r="E1103" s="1" t="s">
        <v>3699</v>
      </c>
    </row>
    <row r="1104" spans="1:5" ht="15" hidden="1" customHeight="1">
      <c r="A1104" s="1" t="s">
        <v>5115</v>
      </c>
      <c r="B1104" s="1" t="s">
        <v>5116</v>
      </c>
      <c r="C1104" s="1" t="s">
        <v>843</v>
      </c>
      <c r="D1104" s="1" t="s">
        <v>5117</v>
      </c>
      <c r="E1104" s="1" t="s">
        <v>3712</v>
      </c>
    </row>
    <row r="1105" spans="1:5" ht="15" hidden="1" customHeight="1">
      <c r="A1105" s="1" t="s">
        <v>5115</v>
      </c>
      <c r="B1105" s="1" t="s">
        <v>5116</v>
      </c>
      <c r="C1105" s="1" t="s">
        <v>3258</v>
      </c>
      <c r="D1105" s="1" t="s">
        <v>5120</v>
      </c>
      <c r="E1105" s="1" t="s">
        <v>3702</v>
      </c>
    </row>
    <row r="1106" spans="1:5" ht="15" hidden="1" customHeight="1">
      <c r="A1106" s="1" t="s">
        <v>5115</v>
      </c>
      <c r="B1106" s="1" t="s">
        <v>5116</v>
      </c>
      <c r="C1106" s="1" t="s">
        <v>843</v>
      </c>
      <c r="D1106" s="1" t="s">
        <v>5117</v>
      </c>
      <c r="E1106" s="1" t="s">
        <v>3702</v>
      </c>
    </row>
    <row r="1107" spans="1:5" ht="15" hidden="1" customHeight="1">
      <c r="A1107" s="1" t="s">
        <v>5115</v>
      </c>
      <c r="B1107" s="1" t="s">
        <v>5116</v>
      </c>
      <c r="C1107" s="1" t="s">
        <v>123</v>
      </c>
      <c r="D1107" s="1" t="s">
        <v>5119</v>
      </c>
      <c r="E1107" s="1" t="s">
        <v>3714</v>
      </c>
    </row>
    <row r="1108" spans="1:5" ht="15" hidden="1" customHeight="1">
      <c r="A1108" s="1" t="s">
        <v>5115</v>
      </c>
      <c r="B1108" s="1" t="s">
        <v>5116</v>
      </c>
      <c r="C1108" s="1" t="s">
        <v>3258</v>
      </c>
      <c r="D1108" s="1" t="s">
        <v>5120</v>
      </c>
      <c r="E1108" s="1" t="s">
        <v>3712</v>
      </c>
    </row>
    <row r="1109" spans="1:5" ht="15" hidden="1" customHeight="1">
      <c r="A1109" s="1" t="s">
        <v>5115</v>
      </c>
      <c r="B1109" s="1" t="s">
        <v>5116</v>
      </c>
      <c r="C1109" s="1" t="s">
        <v>3258</v>
      </c>
      <c r="D1109" s="1" t="s">
        <v>5120</v>
      </c>
      <c r="E1109" s="1" t="s">
        <v>3703</v>
      </c>
    </row>
    <row r="1110" spans="1:5" ht="15" hidden="1" customHeight="1">
      <c r="A1110" s="1" t="s">
        <v>5115</v>
      </c>
      <c r="B1110" s="1" t="s">
        <v>5116</v>
      </c>
      <c r="C1110" s="1" t="s">
        <v>843</v>
      </c>
      <c r="D1110" s="1" t="s">
        <v>5117</v>
      </c>
      <c r="E1110" s="1" t="s">
        <v>3708</v>
      </c>
    </row>
    <row r="1111" spans="1:5" ht="15" hidden="1" customHeight="1">
      <c r="A1111" s="1" t="s">
        <v>5115</v>
      </c>
      <c r="B1111" s="1" t="s">
        <v>5116</v>
      </c>
      <c r="C1111" s="1" t="s">
        <v>3258</v>
      </c>
      <c r="D1111" s="1" t="s">
        <v>5120</v>
      </c>
      <c r="E1111" s="1" t="s">
        <v>3713</v>
      </c>
    </row>
    <row r="1112" spans="1:5" ht="15" hidden="1" customHeight="1">
      <c r="A1112" s="1" t="s">
        <v>5115</v>
      </c>
      <c r="B1112" s="1" t="s">
        <v>5116</v>
      </c>
      <c r="C1112" s="1" t="s">
        <v>123</v>
      </c>
      <c r="D1112" s="1" t="s">
        <v>5119</v>
      </c>
      <c r="E1112" s="1" t="s">
        <v>3722</v>
      </c>
    </row>
    <row r="1113" spans="1:5" ht="15" hidden="1" customHeight="1">
      <c r="A1113" s="1" t="s">
        <v>5115</v>
      </c>
      <c r="B1113" s="1" t="s">
        <v>5116</v>
      </c>
      <c r="C1113" s="1" t="s">
        <v>3258</v>
      </c>
      <c r="D1113" s="1" t="s">
        <v>5120</v>
      </c>
      <c r="E1113" s="1" t="s">
        <v>3721</v>
      </c>
    </row>
    <row r="1114" spans="1:5" ht="15" hidden="1" customHeight="1">
      <c r="A1114" s="1" t="s">
        <v>5115</v>
      </c>
      <c r="B1114" s="1" t="s">
        <v>5116</v>
      </c>
      <c r="C1114" s="1" t="s">
        <v>123</v>
      </c>
      <c r="D1114" s="1" t="s">
        <v>5119</v>
      </c>
      <c r="E1114" s="1" t="s">
        <v>3710</v>
      </c>
    </row>
    <row r="1115" spans="1:5" ht="15" hidden="1" customHeight="1">
      <c r="A1115" s="1" t="s">
        <v>5115</v>
      </c>
      <c r="B1115" s="1" t="s">
        <v>5116</v>
      </c>
      <c r="C1115" s="1" t="s">
        <v>122</v>
      </c>
      <c r="D1115" s="1" t="s">
        <v>5118</v>
      </c>
      <c r="E1115" s="1" t="s">
        <v>3710</v>
      </c>
    </row>
    <row r="1116" spans="1:5" ht="15" hidden="1" customHeight="1">
      <c r="A1116" s="1" t="s">
        <v>5115</v>
      </c>
      <c r="B1116" s="1" t="s">
        <v>5116</v>
      </c>
      <c r="C1116" s="1" t="s">
        <v>3258</v>
      </c>
      <c r="D1116" s="1" t="s">
        <v>5120</v>
      </c>
      <c r="E1116" s="1" t="s">
        <v>3708</v>
      </c>
    </row>
    <row r="1117" spans="1:5" ht="15" hidden="1" customHeight="1">
      <c r="A1117" s="1" t="s">
        <v>5115</v>
      </c>
      <c r="B1117" s="1" t="s">
        <v>5116</v>
      </c>
      <c r="C1117" s="1" t="s">
        <v>122</v>
      </c>
      <c r="D1117" s="1" t="s">
        <v>5118</v>
      </c>
      <c r="E1117" s="1" t="s">
        <v>3722</v>
      </c>
    </row>
    <row r="1118" spans="1:5" ht="15" hidden="1" customHeight="1">
      <c r="A1118" s="1" t="s">
        <v>5121</v>
      </c>
      <c r="B1118" s="1" t="s">
        <v>5122</v>
      </c>
    </row>
    <row r="1119" spans="1:5" ht="15" hidden="1" customHeight="1">
      <c r="A1119" s="1" t="s">
        <v>5123</v>
      </c>
      <c r="B1119" s="1" t="s">
        <v>5124</v>
      </c>
    </row>
    <row r="1120" spans="1:5" ht="15" hidden="1" customHeight="1">
      <c r="A1120" s="1" t="s">
        <v>5125</v>
      </c>
      <c r="B1120" s="1" t="s">
        <v>5126</v>
      </c>
    </row>
    <row r="1121" spans="1:5" ht="15" hidden="1" customHeight="1">
      <c r="A1121" s="1" t="s">
        <v>5127</v>
      </c>
      <c r="B1121" s="1" t="s">
        <v>5128</v>
      </c>
    </row>
    <row r="1122" spans="1:5" ht="15" hidden="1" customHeight="1">
      <c r="A1122" s="1" t="s">
        <v>5129</v>
      </c>
      <c r="B1122" s="1" t="s">
        <v>5130</v>
      </c>
    </row>
    <row r="1123" spans="1:5" ht="15" hidden="1" customHeight="1">
      <c r="A1123" s="1" t="s">
        <v>5131</v>
      </c>
      <c r="B1123" s="1" t="s">
        <v>5132</v>
      </c>
    </row>
    <row r="1124" spans="1:5" ht="15" hidden="1" customHeight="1">
      <c r="A1124" s="1" t="s">
        <v>5133</v>
      </c>
      <c r="B1124" s="1" t="s">
        <v>5134</v>
      </c>
    </row>
    <row r="1125" spans="1:5" ht="15" hidden="1" customHeight="1">
      <c r="A1125" s="1" t="s">
        <v>5135</v>
      </c>
      <c r="B1125" s="1" t="s">
        <v>5136</v>
      </c>
    </row>
    <row r="1126" spans="1:5" ht="15" hidden="1" customHeight="1">
      <c r="A1126" s="1" t="s">
        <v>5137</v>
      </c>
      <c r="B1126" s="1" t="s">
        <v>5138</v>
      </c>
      <c r="C1126" s="1" t="s">
        <v>3142</v>
      </c>
      <c r="D1126" s="1" t="s">
        <v>5139</v>
      </c>
      <c r="E1126" s="1" t="s">
        <v>3720</v>
      </c>
    </row>
    <row r="1127" spans="1:5" ht="15" hidden="1" customHeight="1">
      <c r="A1127" s="1" t="s">
        <v>5137</v>
      </c>
      <c r="B1127" s="1" t="s">
        <v>5138</v>
      </c>
      <c r="C1127" s="1" t="s">
        <v>3142</v>
      </c>
      <c r="D1127" s="1" t="s">
        <v>5139</v>
      </c>
      <c r="E1127" s="1" t="s">
        <v>3714</v>
      </c>
    </row>
    <row r="1128" spans="1:5" ht="15" hidden="1" customHeight="1">
      <c r="A1128" s="1" t="s">
        <v>5137</v>
      </c>
      <c r="B1128" s="1" t="s">
        <v>5138</v>
      </c>
      <c r="C1128" s="1" t="s">
        <v>3142</v>
      </c>
      <c r="D1128" s="1" t="s">
        <v>5139</v>
      </c>
      <c r="E1128" s="1" t="s">
        <v>3717</v>
      </c>
    </row>
    <row r="1129" spans="1:5" ht="15" hidden="1" customHeight="1">
      <c r="A1129" s="1" t="s">
        <v>5137</v>
      </c>
      <c r="B1129" s="1" t="s">
        <v>5138</v>
      </c>
      <c r="C1129" s="1" t="s">
        <v>124</v>
      </c>
      <c r="D1129" s="1" t="s">
        <v>5140</v>
      </c>
      <c r="E1129" s="1" t="s">
        <v>3702</v>
      </c>
    </row>
    <row r="1130" spans="1:5" ht="15" hidden="1" customHeight="1">
      <c r="A1130" s="1" t="s">
        <v>5137</v>
      </c>
      <c r="B1130" s="1" t="s">
        <v>5138</v>
      </c>
      <c r="C1130" s="1" t="s">
        <v>124</v>
      </c>
      <c r="D1130" s="1" t="s">
        <v>5140</v>
      </c>
      <c r="E1130" s="1" t="s">
        <v>3715</v>
      </c>
    </row>
    <row r="1131" spans="1:5" ht="15" hidden="1" customHeight="1">
      <c r="A1131" s="1" t="s">
        <v>5137</v>
      </c>
      <c r="B1131" s="1" t="s">
        <v>5138</v>
      </c>
      <c r="C1131" s="1" t="s">
        <v>3142</v>
      </c>
      <c r="D1131" s="1" t="s">
        <v>5139</v>
      </c>
      <c r="E1131" s="1" t="s">
        <v>3719</v>
      </c>
    </row>
    <row r="1132" spans="1:5" ht="15" hidden="1" customHeight="1">
      <c r="A1132" s="1" t="s">
        <v>5137</v>
      </c>
      <c r="B1132" s="1" t="s">
        <v>5138</v>
      </c>
      <c r="C1132" s="1" t="s">
        <v>3142</v>
      </c>
      <c r="D1132" s="1" t="s">
        <v>5139</v>
      </c>
      <c r="E1132" s="1" t="s">
        <v>3718</v>
      </c>
    </row>
    <row r="1133" spans="1:5" ht="15" hidden="1" customHeight="1">
      <c r="A1133" s="1" t="s">
        <v>5137</v>
      </c>
      <c r="B1133" s="1" t="s">
        <v>5138</v>
      </c>
      <c r="C1133" s="1" t="s">
        <v>3142</v>
      </c>
      <c r="D1133" s="1" t="s">
        <v>5139</v>
      </c>
      <c r="E1133" s="1" t="s">
        <v>261</v>
      </c>
    </row>
    <row r="1134" spans="1:5" ht="15" hidden="1" customHeight="1">
      <c r="A1134" s="1" t="s">
        <v>5137</v>
      </c>
      <c r="B1134" s="1" t="s">
        <v>5138</v>
      </c>
      <c r="C1134" s="1" t="s">
        <v>3142</v>
      </c>
      <c r="D1134" s="1" t="s">
        <v>5139</v>
      </c>
      <c r="E1134" s="1" t="s">
        <v>392</v>
      </c>
    </row>
    <row r="1135" spans="1:5" ht="15" hidden="1" customHeight="1">
      <c r="A1135" s="1" t="s">
        <v>5137</v>
      </c>
      <c r="B1135" s="1" t="s">
        <v>5138</v>
      </c>
      <c r="C1135" s="1" t="s">
        <v>3142</v>
      </c>
      <c r="D1135" s="1" t="s">
        <v>5139</v>
      </c>
      <c r="E1135" s="1" t="s">
        <v>3722</v>
      </c>
    </row>
    <row r="1136" spans="1:5" ht="15" hidden="1" customHeight="1">
      <c r="A1136" s="1" t="s">
        <v>5137</v>
      </c>
      <c r="B1136" s="1" t="s">
        <v>5138</v>
      </c>
      <c r="C1136" s="1" t="s">
        <v>3142</v>
      </c>
      <c r="D1136" s="1" t="s">
        <v>5139</v>
      </c>
      <c r="E1136" s="1" t="s">
        <v>3711</v>
      </c>
    </row>
    <row r="1137" spans="1:5" ht="15" hidden="1" customHeight="1">
      <c r="A1137" s="1" t="s">
        <v>5137</v>
      </c>
      <c r="B1137" s="1" t="s">
        <v>5138</v>
      </c>
      <c r="C1137" s="1" t="s">
        <v>3142</v>
      </c>
      <c r="D1137" s="1" t="s">
        <v>5139</v>
      </c>
      <c r="E1137" s="1" t="s">
        <v>3710</v>
      </c>
    </row>
    <row r="1138" spans="1:5" ht="15" hidden="1" customHeight="1">
      <c r="A1138" s="1" t="s">
        <v>5137</v>
      </c>
      <c r="B1138" s="1" t="s">
        <v>5138</v>
      </c>
      <c r="C1138" s="1" t="s">
        <v>124</v>
      </c>
      <c r="D1138" s="1" t="s">
        <v>5140</v>
      </c>
      <c r="E1138" s="1" t="s">
        <v>3708</v>
      </c>
    </row>
    <row r="1139" spans="1:5" ht="15" hidden="1" customHeight="1">
      <c r="A1139" s="1" t="s">
        <v>5137</v>
      </c>
      <c r="B1139" s="1" t="s">
        <v>5138</v>
      </c>
      <c r="C1139" s="1" t="s">
        <v>124</v>
      </c>
      <c r="D1139" s="1" t="s">
        <v>5140</v>
      </c>
      <c r="E1139" s="1" t="s">
        <v>3713</v>
      </c>
    </row>
    <row r="1140" spans="1:5" ht="15" hidden="1" customHeight="1">
      <c r="A1140" s="1" t="s">
        <v>5137</v>
      </c>
      <c r="B1140" s="1" t="s">
        <v>5138</v>
      </c>
      <c r="C1140" s="1" t="s">
        <v>124</v>
      </c>
      <c r="D1140" s="1" t="s">
        <v>5140</v>
      </c>
      <c r="E1140" s="1" t="s">
        <v>3716</v>
      </c>
    </row>
    <row r="1141" spans="1:5" ht="15" hidden="1" customHeight="1">
      <c r="A1141" s="1" t="s">
        <v>5137</v>
      </c>
      <c r="B1141" s="1" t="s">
        <v>5138</v>
      </c>
      <c r="C1141" s="1" t="s">
        <v>124</v>
      </c>
      <c r="D1141" s="1" t="s">
        <v>5140</v>
      </c>
      <c r="E1141" s="1" t="s">
        <v>3712</v>
      </c>
    </row>
    <row r="1142" spans="1:5" ht="15" hidden="1" customHeight="1">
      <c r="A1142" s="1" t="s">
        <v>5137</v>
      </c>
      <c r="B1142" s="1" t="s">
        <v>5138</v>
      </c>
      <c r="C1142" s="1" t="s">
        <v>124</v>
      </c>
      <c r="D1142" s="1" t="s">
        <v>5140</v>
      </c>
      <c r="E1142" s="1" t="s">
        <v>3699</v>
      </c>
    </row>
    <row r="1143" spans="1:5" ht="15" hidden="1" customHeight="1">
      <c r="A1143" s="1" t="s">
        <v>5137</v>
      </c>
      <c r="B1143" s="1" t="s">
        <v>5138</v>
      </c>
      <c r="C1143" s="1" t="s">
        <v>124</v>
      </c>
      <c r="D1143" s="1" t="s">
        <v>5140</v>
      </c>
      <c r="E1143" s="1" t="s">
        <v>3709</v>
      </c>
    </row>
    <row r="1144" spans="1:5" ht="15" hidden="1" customHeight="1">
      <c r="A1144" s="1" t="s">
        <v>5137</v>
      </c>
      <c r="B1144" s="1" t="s">
        <v>5138</v>
      </c>
      <c r="C1144" s="1" t="s">
        <v>124</v>
      </c>
      <c r="D1144" s="1" t="s">
        <v>5140</v>
      </c>
      <c r="E1144" s="1" t="s">
        <v>3721</v>
      </c>
    </row>
    <row r="1145" spans="1:5" ht="15" hidden="1" customHeight="1">
      <c r="A1145" s="1" t="s">
        <v>5137</v>
      </c>
      <c r="B1145" s="1" t="s">
        <v>5138</v>
      </c>
      <c r="C1145" s="1" t="s">
        <v>124</v>
      </c>
      <c r="D1145" s="1" t="s">
        <v>5140</v>
      </c>
      <c r="E1145" s="1" t="s">
        <v>3703</v>
      </c>
    </row>
    <row r="1146" spans="1:5" ht="15" hidden="1" customHeight="1">
      <c r="A1146" s="1" t="s">
        <v>5137</v>
      </c>
      <c r="B1146" s="1" t="s">
        <v>5138</v>
      </c>
      <c r="C1146" s="1" t="s">
        <v>124</v>
      </c>
      <c r="D1146" s="1" t="s">
        <v>5140</v>
      </c>
      <c r="E1146" s="1" t="s">
        <v>3718</v>
      </c>
    </row>
    <row r="1147" spans="1:5" ht="15" hidden="1" customHeight="1">
      <c r="A1147" s="1" t="s">
        <v>5137</v>
      </c>
      <c r="B1147" s="1" t="s">
        <v>5138</v>
      </c>
      <c r="C1147" s="1" t="s">
        <v>3142</v>
      </c>
      <c r="D1147" s="1" t="s">
        <v>5139</v>
      </c>
      <c r="E1147" s="1" t="s">
        <v>89</v>
      </c>
    </row>
    <row r="1148" spans="1:5" ht="15" hidden="1" customHeight="1">
      <c r="A1148" s="1" t="s">
        <v>5137</v>
      </c>
      <c r="B1148" s="1" t="s">
        <v>5138</v>
      </c>
      <c r="C1148" s="1" t="s">
        <v>124</v>
      </c>
      <c r="D1148" s="1" t="s">
        <v>5140</v>
      </c>
      <c r="E1148" s="1" t="s">
        <v>3700</v>
      </c>
    </row>
    <row r="1149" spans="1:5" ht="15" hidden="1" customHeight="1">
      <c r="A1149" s="1" t="s">
        <v>5137</v>
      </c>
      <c r="B1149" s="1" t="s">
        <v>5138</v>
      </c>
      <c r="C1149" s="1" t="s">
        <v>3142</v>
      </c>
      <c r="D1149" s="1" t="s">
        <v>5139</v>
      </c>
      <c r="E1149" s="1" t="s">
        <v>3705</v>
      </c>
    </row>
    <row r="1150" spans="1:5" ht="15" hidden="1" customHeight="1">
      <c r="A1150" s="1" t="s">
        <v>5137</v>
      </c>
      <c r="B1150" s="1" t="s">
        <v>5138</v>
      </c>
      <c r="C1150" s="1" t="s">
        <v>3142</v>
      </c>
      <c r="D1150" s="1" t="s">
        <v>5139</v>
      </c>
      <c r="E1150" s="1" t="s">
        <v>3707</v>
      </c>
    </row>
    <row r="1151" spans="1:5" ht="15" hidden="1" customHeight="1">
      <c r="A1151" s="1" t="s">
        <v>5137</v>
      </c>
      <c r="B1151" s="1" t="s">
        <v>5138</v>
      </c>
      <c r="C1151" s="1" t="s">
        <v>124</v>
      </c>
      <c r="D1151" s="1" t="s">
        <v>5140</v>
      </c>
      <c r="E1151" s="1" t="s">
        <v>3723</v>
      </c>
    </row>
    <row r="1152" spans="1:5" ht="15" hidden="1" customHeight="1">
      <c r="A1152" s="1" t="s">
        <v>5141</v>
      </c>
      <c r="B1152" s="1" t="s">
        <v>5142</v>
      </c>
    </row>
    <row r="1153" spans="1:2" ht="15" hidden="1" customHeight="1">
      <c r="A1153" s="1" t="s">
        <v>5143</v>
      </c>
      <c r="B1153" s="1" t="s">
        <v>5144</v>
      </c>
    </row>
    <row r="1154" spans="1:2" ht="15" hidden="1" customHeight="1">
      <c r="A1154" s="1" t="s">
        <v>5145</v>
      </c>
      <c r="B1154" s="1" t="s">
        <v>5126</v>
      </c>
    </row>
    <row r="1155" spans="1:2" ht="15" hidden="1" customHeight="1">
      <c r="A1155" s="1" t="s">
        <v>5146</v>
      </c>
      <c r="B1155" s="1" t="s">
        <v>5147</v>
      </c>
    </row>
    <row r="1156" spans="1:2" ht="15" hidden="1" customHeight="1">
      <c r="A1156" s="1" t="s">
        <v>5148</v>
      </c>
      <c r="B1156" s="1" t="s">
        <v>5149</v>
      </c>
    </row>
    <row r="1157" spans="1:2" ht="15" hidden="1" customHeight="1">
      <c r="A1157" s="1" t="s">
        <v>5150</v>
      </c>
      <c r="B1157" s="1" t="s">
        <v>4022</v>
      </c>
    </row>
    <row r="1158" spans="1:2" ht="15" hidden="1" customHeight="1">
      <c r="A1158" s="1" t="s">
        <v>5151</v>
      </c>
      <c r="B1158" s="1" t="s">
        <v>5152</v>
      </c>
    </row>
    <row r="1159" spans="1:2" ht="15" hidden="1" customHeight="1">
      <c r="A1159" s="1" t="s">
        <v>5153</v>
      </c>
      <c r="B1159" s="1" t="s">
        <v>4022</v>
      </c>
    </row>
    <row r="1160" spans="1:2" ht="15" hidden="1" customHeight="1">
      <c r="A1160" s="61">
        <v>203</v>
      </c>
      <c r="B1160" s="1" t="s">
        <v>5154</v>
      </c>
    </row>
    <row r="1161" spans="1:2" ht="15" hidden="1" customHeight="1">
      <c r="A1161" s="1" t="s">
        <v>5155</v>
      </c>
      <c r="B1161" s="1" t="s">
        <v>5156</v>
      </c>
    </row>
    <row r="1162" spans="1:2" ht="15" hidden="1" customHeight="1">
      <c r="A1162" s="1" t="s">
        <v>5157</v>
      </c>
      <c r="B1162" s="1" t="s">
        <v>5158</v>
      </c>
    </row>
    <row r="1163" spans="1:2" ht="15" hidden="1" customHeight="1">
      <c r="A1163" s="1" t="s">
        <v>5159</v>
      </c>
      <c r="B1163" s="1" t="s">
        <v>5160</v>
      </c>
    </row>
    <row r="1164" spans="1:2" ht="15" hidden="1" customHeight="1">
      <c r="A1164" s="1" t="s">
        <v>5161</v>
      </c>
      <c r="B1164" s="1" t="s">
        <v>5162</v>
      </c>
    </row>
    <row r="1165" spans="1:2" ht="15" hidden="1" customHeight="1">
      <c r="A1165" s="1" t="s">
        <v>5163</v>
      </c>
      <c r="B1165" s="1" t="s">
        <v>5164</v>
      </c>
    </row>
    <row r="1166" spans="1:2" ht="15" hidden="1" customHeight="1">
      <c r="A1166" s="1" t="s">
        <v>5165</v>
      </c>
      <c r="B1166" s="1" t="s">
        <v>5166</v>
      </c>
    </row>
    <row r="1167" spans="1:2" ht="15" hidden="1" customHeight="1">
      <c r="A1167" s="1" t="s">
        <v>5167</v>
      </c>
      <c r="B1167" s="1" t="s">
        <v>5168</v>
      </c>
    </row>
    <row r="1168" spans="1:2" ht="15" hidden="1" customHeight="1">
      <c r="A1168" s="1" t="s">
        <v>5169</v>
      </c>
      <c r="B1168" s="1" t="s">
        <v>5170</v>
      </c>
    </row>
    <row r="1169" spans="1:2" ht="15" hidden="1" customHeight="1">
      <c r="A1169" s="1" t="s">
        <v>5171</v>
      </c>
      <c r="B1169" s="1" t="s">
        <v>5172</v>
      </c>
    </row>
    <row r="1170" spans="1:2" ht="15" hidden="1" customHeight="1">
      <c r="A1170" s="1" t="s">
        <v>5173</v>
      </c>
      <c r="B1170" s="1" t="s">
        <v>5174</v>
      </c>
    </row>
    <row r="1171" spans="1:2" ht="15" hidden="1" customHeight="1">
      <c r="A1171" s="1" t="s">
        <v>5175</v>
      </c>
      <c r="B1171" s="1" t="s">
        <v>5176</v>
      </c>
    </row>
    <row r="1172" spans="1:2" ht="15" hidden="1" customHeight="1">
      <c r="A1172" s="1" t="s">
        <v>5177</v>
      </c>
      <c r="B1172" s="1" t="s">
        <v>4022</v>
      </c>
    </row>
    <row r="1173" spans="1:2" ht="15" hidden="1" customHeight="1">
      <c r="A1173" s="1" t="s">
        <v>5178</v>
      </c>
      <c r="B1173" s="1" t="s">
        <v>5179</v>
      </c>
    </row>
    <row r="1174" spans="1:2" ht="15" hidden="1" customHeight="1">
      <c r="A1174" s="1" t="s">
        <v>5180</v>
      </c>
      <c r="B1174" s="1" t="s">
        <v>4022</v>
      </c>
    </row>
    <row r="1175" spans="1:2" ht="15" hidden="1" customHeight="1">
      <c r="A1175" s="61">
        <v>204</v>
      </c>
      <c r="B1175" s="1" t="s">
        <v>5181</v>
      </c>
    </row>
    <row r="1176" spans="1:2" ht="15" hidden="1" customHeight="1">
      <c r="A1176" s="1" t="s">
        <v>5182</v>
      </c>
      <c r="B1176" s="1" t="s">
        <v>5183</v>
      </c>
    </row>
    <row r="1177" spans="1:2" ht="15" hidden="1" customHeight="1">
      <c r="A1177" s="1" t="s">
        <v>5184</v>
      </c>
      <c r="B1177" s="1" t="s">
        <v>5185</v>
      </c>
    </row>
    <row r="1178" spans="1:2" ht="15" hidden="1" customHeight="1">
      <c r="A1178" s="1" t="s">
        <v>5186</v>
      </c>
      <c r="B1178" s="1" t="s">
        <v>5144</v>
      </c>
    </row>
    <row r="1179" spans="1:2" ht="15" hidden="1" customHeight="1">
      <c r="A1179" s="1" t="s">
        <v>5187</v>
      </c>
      <c r="B1179" s="1" t="s">
        <v>5126</v>
      </c>
    </row>
    <row r="1180" spans="1:2" ht="15" hidden="1" customHeight="1">
      <c r="A1180" s="1" t="s">
        <v>5188</v>
      </c>
      <c r="B1180" s="1" t="s">
        <v>5189</v>
      </c>
    </row>
    <row r="1181" spans="1:2" ht="15" hidden="1" customHeight="1">
      <c r="A1181" s="1" t="s">
        <v>5190</v>
      </c>
      <c r="B1181" s="1" t="s">
        <v>5191</v>
      </c>
    </row>
    <row r="1182" spans="1:2" ht="15" hidden="1" customHeight="1">
      <c r="A1182" s="1" t="s">
        <v>5192</v>
      </c>
      <c r="B1182" s="1" t="s">
        <v>4022</v>
      </c>
    </row>
    <row r="1183" spans="1:2" ht="15" hidden="1" customHeight="1">
      <c r="A1183" s="61">
        <v>205</v>
      </c>
      <c r="B1183" s="1" t="s">
        <v>5193</v>
      </c>
    </row>
    <row r="1184" spans="1:2" ht="15" hidden="1" customHeight="1">
      <c r="A1184" s="1" t="s">
        <v>5194</v>
      </c>
      <c r="B1184" s="1" t="s">
        <v>5195</v>
      </c>
    </row>
    <row r="1185" spans="1:2" ht="15" hidden="1" customHeight="1">
      <c r="A1185" s="1" t="s">
        <v>5196</v>
      </c>
      <c r="B1185" s="1" t="s">
        <v>5197</v>
      </c>
    </row>
    <row r="1186" spans="1:2" ht="15" hidden="1" customHeight="1">
      <c r="A1186" s="1" t="s">
        <v>5198</v>
      </c>
      <c r="B1186" s="1" t="s">
        <v>5199</v>
      </c>
    </row>
    <row r="1187" spans="1:2" ht="15" hidden="1" customHeight="1">
      <c r="A1187" s="1" t="s">
        <v>5200</v>
      </c>
      <c r="B1187" s="1" t="s">
        <v>5201</v>
      </c>
    </row>
    <row r="1188" spans="1:2" ht="15" hidden="1" customHeight="1">
      <c r="A1188" s="1" t="s">
        <v>5202</v>
      </c>
      <c r="B1188" s="1" t="s">
        <v>5203</v>
      </c>
    </row>
    <row r="1189" spans="1:2" ht="15" hidden="1" customHeight="1">
      <c r="A1189" s="1" t="s">
        <v>5204</v>
      </c>
      <c r="B1189" s="1" t="s">
        <v>5205</v>
      </c>
    </row>
    <row r="1190" spans="1:2" ht="15" hidden="1" customHeight="1">
      <c r="A1190" s="1" t="s">
        <v>5206</v>
      </c>
      <c r="B1190" s="1" t="s">
        <v>5207</v>
      </c>
    </row>
    <row r="1191" spans="1:2" ht="15" hidden="1" customHeight="1">
      <c r="A1191" s="1" t="s">
        <v>5208</v>
      </c>
      <c r="B1191" s="1" t="s">
        <v>5209</v>
      </c>
    </row>
    <row r="1192" spans="1:2" ht="15" hidden="1" customHeight="1">
      <c r="A1192" s="1" t="s">
        <v>5210</v>
      </c>
      <c r="B1192" s="1" t="s">
        <v>5211</v>
      </c>
    </row>
    <row r="1193" spans="1:2" ht="15" hidden="1" customHeight="1">
      <c r="A1193" s="1" t="s">
        <v>5212</v>
      </c>
      <c r="B1193" s="1" t="s">
        <v>5213</v>
      </c>
    </row>
    <row r="1194" spans="1:2" ht="15" hidden="1" customHeight="1">
      <c r="A1194" s="1" t="s">
        <v>5214</v>
      </c>
      <c r="B1194" s="1" t="s">
        <v>5215</v>
      </c>
    </row>
    <row r="1195" spans="1:2" ht="15" hidden="1" customHeight="1">
      <c r="A1195" s="1" t="s">
        <v>5216</v>
      </c>
      <c r="B1195" s="1" t="s">
        <v>5217</v>
      </c>
    </row>
    <row r="1196" spans="1:2" ht="15" hidden="1" customHeight="1">
      <c r="A1196" s="1" t="s">
        <v>5218</v>
      </c>
      <c r="B1196" s="1" t="s">
        <v>5219</v>
      </c>
    </row>
    <row r="1197" spans="1:2" ht="15" hidden="1" customHeight="1">
      <c r="A1197" s="1" t="s">
        <v>5220</v>
      </c>
      <c r="B1197" s="1" t="s">
        <v>5221</v>
      </c>
    </row>
    <row r="1198" spans="1:2" ht="15" hidden="1" customHeight="1">
      <c r="A1198" s="1" t="s">
        <v>5222</v>
      </c>
      <c r="B1198" s="1" t="s">
        <v>5223</v>
      </c>
    </row>
    <row r="1199" spans="1:2" ht="15" hidden="1" customHeight="1">
      <c r="A1199" s="1" t="s">
        <v>5224</v>
      </c>
      <c r="B1199" s="1" t="s">
        <v>5225</v>
      </c>
    </row>
    <row r="1200" spans="1:2" ht="15" hidden="1" customHeight="1">
      <c r="A1200" s="1" t="s">
        <v>5226</v>
      </c>
      <c r="B1200" s="1" t="s">
        <v>5227</v>
      </c>
    </row>
    <row r="1201" spans="1:2" ht="15" hidden="1" customHeight="1">
      <c r="A1201" s="1" t="s">
        <v>5228</v>
      </c>
      <c r="B1201" s="1" t="s">
        <v>5229</v>
      </c>
    </row>
    <row r="1202" spans="1:2" ht="15" hidden="1" customHeight="1">
      <c r="A1202" s="1" t="s">
        <v>5230</v>
      </c>
      <c r="B1202" s="1" t="s">
        <v>4022</v>
      </c>
    </row>
    <row r="1203" spans="1:2" ht="15" hidden="1" customHeight="1">
      <c r="A1203" s="1" t="s">
        <v>5231</v>
      </c>
      <c r="B1203" s="1" t="s">
        <v>5232</v>
      </c>
    </row>
    <row r="1204" spans="1:2" ht="15" hidden="1" customHeight="1">
      <c r="A1204" s="1" t="s">
        <v>5233</v>
      </c>
      <c r="B1204" s="1" t="s">
        <v>4022</v>
      </c>
    </row>
    <row r="1205" spans="1:2" ht="15" hidden="1" customHeight="1">
      <c r="A1205" s="1" t="s">
        <v>5234</v>
      </c>
      <c r="B1205" s="1" t="s">
        <v>5235</v>
      </c>
    </row>
    <row r="1206" spans="1:2" ht="15" hidden="1" customHeight="1">
      <c r="A1206" s="1" t="s">
        <v>5236</v>
      </c>
      <c r="B1206" s="1" t="s">
        <v>4022</v>
      </c>
    </row>
    <row r="1207" spans="1:2" ht="15" hidden="1" customHeight="1">
      <c r="A1207" s="61">
        <v>206</v>
      </c>
      <c r="B1207" s="1" t="s">
        <v>5237</v>
      </c>
    </row>
    <row r="1208" spans="1:2" ht="15" hidden="1" customHeight="1">
      <c r="A1208" s="1" t="s">
        <v>5238</v>
      </c>
      <c r="B1208" s="1" t="s">
        <v>5239</v>
      </c>
    </row>
    <row r="1209" spans="1:2" ht="15" hidden="1" customHeight="1">
      <c r="A1209" s="1" t="s">
        <v>5240</v>
      </c>
      <c r="B1209" s="1" t="s">
        <v>5241</v>
      </c>
    </row>
    <row r="1210" spans="1:2" ht="15" hidden="1" customHeight="1">
      <c r="A1210" s="1" t="s">
        <v>5242</v>
      </c>
      <c r="B1210" s="1" t="s">
        <v>5243</v>
      </c>
    </row>
    <row r="1211" spans="1:2" ht="15" hidden="1" customHeight="1">
      <c r="A1211" s="1" t="s">
        <v>5244</v>
      </c>
      <c r="B1211" s="1" t="s">
        <v>5245</v>
      </c>
    </row>
    <row r="1212" spans="1:2" ht="15" hidden="1" customHeight="1">
      <c r="A1212" s="1" t="s">
        <v>5246</v>
      </c>
      <c r="B1212" s="1" t="s">
        <v>4022</v>
      </c>
    </row>
    <row r="1213" spans="1:2" ht="15" hidden="1" customHeight="1">
      <c r="A1213" s="61">
        <v>207</v>
      </c>
      <c r="B1213" s="1" t="s">
        <v>5247</v>
      </c>
    </row>
    <row r="1214" spans="1:2" ht="15" hidden="1" customHeight="1">
      <c r="A1214" s="1" t="s">
        <v>5248</v>
      </c>
      <c r="B1214" s="1" t="s">
        <v>5249</v>
      </c>
    </row>
    <row r="1215" spans="1:2" ht="15" hidden="1" customHeight="1">
      <c r="A1215" s="1" t="s">
        <v>5250</v>
      </c>
      <c r="B1215" s="1" t="s">
        <v>5251</v>
      </c>
    </row>
    <row r="1216" spans="1:2" ht="15" hidden="1" customHeight="1">
      <c r="A1216" s="1" t="s">
        <v>5252</v>
      </c>
      <c r="B1216" s="1" t="s">
        <v>5253</v>
      </c>
    </row>
    <row r="1217" spans="1:2" ht="15" hidden="1" customHeight="1">
      <c r="A1217" s="1" t="s">
        <v>5254</v>
      </c>
      <c r="B1217" s="1" t="s">
        <v>5255</v>
      </c>
    </row>
    <row r="1218" spans="1:2" ht="15" hidden="1" customHeight="1">
      <c r="A1218" s="1" t="s">
        <v>5256</v>
      </c>
      <c r="B1218" s="1" t="s">
        <v>5257</v>
      </c>
    </row>
    <row r="1219" spans="1:2" ht="15" hidden="1" customHeight="1">
      <c r="A1219" s="1" t="s">
        <v>5258</v>
      </c>
      <c r="B1219" s="1" t="s">
        <v>5259</v>
      </c>
    </row>
    <row r="1220" spans="1:2" ht="15" hidden="1" customHeight="1">
      <c r="A1220" s="1" t="s">
        <v>5260</v>
      </c>
      <c r="B1220" s="1" t="s">
        <v>5261</v>
      </c>
    </row>
    <row r="1221" spans="1:2" ht="15" hidden="1" customHeight="1">
      <c r="A1221" s="1" t="s">
        <v>5262</v>
      </c>
      <c r="B1221" s="1" t="s">
        <v>5263</v>
      </c>
    </row>
    <row r="1222" spans="1:2" ht="15" hidden="1" customHeight="1">
      <c r="A1222" s="1" t="s">
        <v>5264</v>
      </c>
      <c r="B1222" s="1" t="s">
        <v>5265</v>
      </c>
    </row>
    <row r="1223" spans="1:2" ht="15" hidden="1" customHeight="1">
      <c r="A1223" s="1" t="s">
        <v>5266</v>
      </c>
      <c r="B1223" s="1" t="s">
        <v>5267</v>
      </c>
    </row>
    <row r="1224" spans="1:2" ht="15" hidden="1" customHeight="1">
      <c r="A1224" s="1" t="s">
        <v>5268</v>
      </c>
      <c r="B1224" s="1" t="s">
        <v>5269</v>
      </c>
    </row>
    <row r="1225" spans="1:2" ht="15" hidden="1" customHeight="1">
      <c r="A1225" s="1" t="s">
        <v>5270</v>
      </c>
      <c r="B1225" s="1" t="s">
        <v>5271</v>
      </c>
    </row>
    <row r="1226" spans="1:2" ht="15" hidden="1" customHeight="1">
      <c r="A1226" s="1" t="s">
        <v>5272</v>
      </c>
      <c r="B1226" s="1" t="s">
        <v>5273</v>
      </c>
    </row>
    <row r="1227" spans="1:2" ht="15" hidden="1" customHeight="1">
      <c r="A1227" s="1" t="s">
        <v>5274</v>
      </c>
      <c r="B1227" s="1" t="s">
        <v>5275</v>
      </c>
    </row>
    <row r="1228" spans="1:2" ht="15" hidden="1" customHeight="1">
      <c r="A1228" s="1" t="s">
        <v>5276</v>
      </c>
      <c r="B1228" s="1" t="s">
        <v>5277</v>
      </c>
    </row>
    <row r="1229" spans="1:2" ht="15" hidden="1" customHeight="1">
      <c r="A1229" s="1" t="s">
        <v>5278</v>
      </c>
      <c r="B1229" s="1" t="s">
        <v>5279</v>
      </c>
    </row>
    <row r="1230" spans="1:2" ht="15" hidden="1" customHeight="1">
      <c r="A1230" s="1" t="s">
        <v>5280</v>
      </c>
      <c r="B1230" s="1" t="s">
        <v>5281</v>
      </c>
    </row>
    <row r="1231" spans="1:2" ht="15" hidden="1" customHeight="1">
      <c r="A1231" s="1" t="s">
        <v>5282</v>
      </c>
      <c r="B1231" s="1" t="s">
        <v>5283</v>
      </c>
    </row>
    <row r="1232" spans="1:2" ht="15" hidden="1" customHeight="1">
      <c r="A1232" s="1" t="s">
        <v>5284</v>
      </c>
      <c r="B1232" s="1" t="s">
        <v>5285</v>
      </c>
    </row>
    <row r="1233" spans="1:2" ht="15" hidden="1" customHeight="1">
      <c r="A1233" s="1" t="s">
        <v>5286</v>
      </c>
      <c r="B1233" s="1" t="s">
        <v>5287</v>
      </c>
    </row>
    <row r="1234" spans="1:2" ht="15" hidden="1" customHeight="1">
      <c r="A1234" s="1" t="s">
        <v>5288</v>
      </c>
      <c r="B1234" s="1" t="s">
        <v>5289</v>
      </c>
    </row>
    <row r="1235" spans="1:2" ht="15" hidden="1" customHeight="1">
      <c r="A1235" s="1" t="s">
        <v>5290</v>
      </c>
      <c r="B1235" s="1" t="s">
        <v>5291</v>
      </c>
    </row>
    <row r="1236" spans="1:2" ht="15" hidden="1" customHeight="1">
      <c r="A1236" s="1" t="s">
        <v>5292</v>
      </c>
      <c r="B1236" s="1" t="s">
        <v>5293</v>
      </c>
    </row>
    <row r="1237" spans="1:2" ht="15" hidden="1" customHeight="1">
      <c r="A1237" s="1" t="s">
        <v>5294</v>
      </c>
      <c r="B1237" s="1" t="s">
        <v>5295</v>
      </c>
    </row>
    <row r="1238" spans="1:2" ht="15" hidden="1" customHeight="1">
      <c r="A1238" s="1" t="s">
        <v>5296</v>
      </c>
      <c r="B1238" s="1" t="s">
        <v>5297</v>
      </c>
    </row>
    <row r="1239" spans="1:2" ht="15" hidden="1" customHeight="1">
      <c r="A1239" s="1" t="s">
        <v>5298</v>
      </c>
      <c r="B1239" s="1" t="s">
        <v>5299</v>
      </c>
    </row>
    <row r="1240" spans="1:2" ht="15" hidden="1" customHeight="1">
      <c r="A1240" s="1" t="s">
        <v>5300</v>
      </c>
      <c r="B1240" s="1" t="s">
        <v>5301</v>
      </c>
    </row>
    <row r="1241" spans="1:2" ht="15" hidden="1" customHeight="1">
      <c r="A1241" s="1" t="s">
        <v>5302</v>
      </c>
      <c r="B1241" s="1" t="s">
        <v>5303</v>
      </c>
    </row>
    <row r="1242" spans="1:2" ht="15" hidden="1" customHeight="1">
      <c r="A1242" s="1" t="s">
        <v>5304</v>
      </c>
      <c r="B1242" s="1" t="s">
        <v>5305</v>
      </c>
    </row>
    <row r="1243" spans="1:2" ht="15" hidden="1" customHeight="1">
      <c r="A1243" s="1" t="s">
        <v>5306</v>
      </c>
      <c r="B1243" s="1" t="s">
        <v>5307</v>
      </c>
    </row>
    <row r="1244" spans="1:2" ht="15" hidden="1" customHeight="1">
      <c r="A1244" s="1" t="s">
        <v>5308</v>
      </c>
      <c r="B1244" s="1" t="s">
        <v>5309</v>
      </c>
    </row>
    <row r="1245" spans="1:2" ht="15" hidden="1" customHeight="1">
      <c r="A1245" s="1" t="s">
        <v>5310</v>
      </c>
      <c r="B1245" s="1" t="s">
        <v>5311</v>
      </c>
    </row>
    <row r="1246" spans="1:2" ht="15" hidden="1" customHeight="1">
      <c r="A1246" s="1" t="s">
        <v>5312</v>
      </c>
      <c r="B1246" s="1" t="s">
        <v>5313</v>
      </c>
    </row>
    <row r="1247" spans="1:2" ht="15" hidden="1" customHeight="1">
      <c r="A1247" s="1" t="s">
        <v>5314</v>
      </c>
      <c r="B1247" s="1" t="s">
        <v>5315</v>
      </c>
    </row>
    <row r="1248" spans="1:2" ht="15" hidden="1" customHeight="1">
      <c r="A1248" s="1" t="s">
        <v>5316</v>
      </c>
      <c r="B1248" s="1" t="s">
        <v>5317</v>
      </c>
    </row>
    <row r="1249" spans="1:2" ht="15" hidden="1" customHeight="1">
      <c r="A1249" s="1" t="s">
        <v>5318</v>
      </c>
      <c r="B1249" s="1" t="s">
        <v>5319</v>
      </c>
    </row>
    <row r="1250" spans="1:2" ht="15" hidden="1" customHeight="1">
      <c r="A1250" s="1" t="s">
        <v>5320</v>
      </c>
      <c r="B1250" s="1" t="s">
        <v>5321</v>
      </c>
    </row>
    <row r="1251" spans="1:2" ht="15" hidden="1" customHeight="1">
      <c r="A1251" s="1" t="s">
        <v>5322</v>
      </c>
      <c r="B1251" s="1" t="s">
        <v>5323</v>
      </c>
    </row>
    <row r="1252" spans="1:2" ht="15" hidden="1" customHeight="1">
      <c r="A1252" s="1" t="s">
        <v>5324</v>
      </c>
      <c r="B1252" s="1" t="s">
        <v>5325</v>
      </c>
    </row>
    <row r="1253" spans="1:2" ht="15" hidden="1" customHeight="1">
      <c r="A1253" s="1" t="s">
        <v>5326</v>
      </c>
      <c r="B1253" s="1" t="s">
        <v>5327</v>
      </c>
    </row>
    <row r="1254" spans="1:2" ht="15" hidden="1" customHeight="1">
      <c r="A1254" s="1" t="s">
        <v>5328</v>
      </c>
      <c r="B1254" s="1" t="s">
        <v>5329</v>
      </c>
    </row>
    <row r="1255" spans="1:2" ht="15" hidden="1" customHeight="1">
      <c r="A1255" s="1" t="s">
        <v>5330</v>
      </c>
      <c r="B1255" s="1" t="s">
        <v>5331</v>
      </c>
    </row>
    <row r="1256" spans="1:2" ht="15" hidden="1" customHeight="1">
      <c r="A1256" s="1" t="s">
        <v>5332</v>
      </c>
      <c r="B1256" s="1" t="s">
        <v>5333</v>
      </c>
    </row>
    <row r="1257" spans="1:2" ht="15" hidden="1" customHeight="1">
      <c r="A1257" s="1" t="s">
        <v>5334</v>
      </c>
      <c r="B1257" s="1" t="s">
        <v>4022</v>
      </c>
    </row>
    <row r="1258" spans="1:2" ht="15" hidden="1" customHeight="1">
      <c r="A1258" s="1" t="s">
        <v>5335</v>
      </c>
      <c r="B1258" s="1" t="s">
        <v>5336</v>
      </c>
    </row>
    <row r="1259" spans="1:2" ht="15" hidden="1" customHeight="1">
      <c r="A1259" s="1" t="s">
        <v>5337</v>
      </c>
      <c r="B1259" s="1" t="s">
        <v>4022</v>
      </c>
    </row>
    <row r="1260" spans="1:2" ht="15" hidden="1" customHeight="1">
      <c r="A1260" s="1" t="s">
        <v>5338</v>
      </c>
      <c r="B1260" s="1" t="s">
        <v>5339</v>
      </c>
    </row>
    <row r="1261" spans="1:2" ht="15" hidden="1" customHeight="1">
      <c r="A1261" s="1" t="s">
        <v>5340</v>
      </c>
      <c r="B1261" s="1" t="s">
        <v>4022</v>
      </c>
    </row>
    <row r="1262" spans="1:2" ht="15" hidden="1" customHeight="1">
      <c r="A1262" s="1" t="s">
        <v>5341</v>
      </c>
      <c r="B1262" s="1" t="s">
        <v>5342</v>
      </c>
    </row>
    <row r="1263" spans="1:2" ht="15" hidden="1" customHeight="1">
      <c r="A1263" s="1" t="s">
        <v>5343</v>
      </c>
      <c r="B1263" s="1" t="s">
        <v>4022</v>
      </c>
    </row>
    <row r="1264" spans="1:2" ht="15" hidden="1" customHeight="1">
      <c r="A1264" s="61">
        <v>300</v>
      </c>
      <c r="B1264" s="1" t="s">
        <v>5344</v>
      </c>
    </row>
    <row r="1265" spans="1:6" ht="15" hidden="1" customHeight="1">
      <c r="A1265" s="61">
        <v>301</v>
      </c>
      <c r="B1265" s="1" t="s">
        <v>5345</v>
      </c>
    </row>
    <row r="1266" spans="1:6" ht="15" hidden="1" customHeight="1">
      <c r="A1266" s="1" t="s">
        <v>5346</v>
      </c>
      <c r="B1266" s="1" t="s">
        <v>5347</v>
      </c>
    </row>
    <row r="1267" spans="1:6" ht="15" hidden="1" customHeight="1">
      <c r="A1267" s="1" t="s">
        <v>5348</v>
      </c>
      <c r="B1267" s="1" t="s">
        <v>5349</v>
      </c>
      <c r="C1267" s="1" t="s">
        <v>3251</v>
      </c>
      <c r="D1267" s="1" t="s">
        <v>5350</v>
      </c>
      <c r="E1267" s="1" t="s">
        <v>3723</v>
      </c>
      <c r="F1267" s="1" t="s">
        <v>159</v>
      </c>
    </row>
    <row r="1268" spans="1:6" ht="15" hidden="1" customHeight="1">
      <c r="A1268" s="1" t="s">
        <v>5348</v>
      </c>
      <c r="B1268" s="1" t="s">
        <v>5349</v>
      </c>
      <c r="C1268" s="1" t="s">
        <v>3251</v>
      </c>
      <c r="D1268" s="1" t="s">
        <v>5350</v>
      </c>
      <c r="E1268" s="1" t="s">
        <v>3700</v>
      </c>
      <c r="F1268" s="1" t="s">
        <v>159</v>
      </c>
    </row>
    <row r="1269" spans="1:6" ht="15" hidden="1" customHeight="1">
      <c r="A1269" s="1" t="s">
        <v>5348</v>
      </c>
      <c r="B1269" s="1" t="s">
        <v>5349</v>
      </c>
      <c r="C1269" s="1" t="s">
        <v>3104</v>
      </c>
      <c r="D1269" s="1" t="s">
        <v>5351</v>
      </c>
      <c r="E1269" s="1" t="s">
        <v>3703</v>
      </c>
      <c r="F1269" s="1" t="s">
        <v>159</v>
      </c>
    </row>
    <row r="1270" spans="1:6" ht="15" hidden="1" customHeight="1">
      <c r="A1270" s="1" t="s">
        <v>5348</v>
      </c>
      <c r="B1270" s="1" t="s">
        <v>5349</v>
      </c>
      <c r="C1270" s="1" t="s">
        <v>3251</v>
      </c>
      <c r="D1270" s="1" t="s">
        <v>5350</v>
      </c>
      <c r="E1270" s="1" t="s">
        <v>3703</v>
      </c>
      <c r="F1270" s="1" t="s">
        <v>159</v>
      </c>
    </row>
    <row r="1271" spans="1:6" ht="15" hidden="1" customHeight="1">
      <c r="A1271" s="1" t="s">
        <v>5348</v>
      </c>
      <c r="B1271" s="1" t="s">
        <v>5349</v>
      </c>
      <c r="C1271" s="1" t="s">
        <v>3251</v>
      </c>
      <c r="D1271" s="1" t="s">
        <v>5350</v>
      </c>
      <c r="E1271" s="1" t="s">
        <v>3699</v>
      </c>
      <c r="F1271" s="1" t="s">
        <v>159</v>
      </c>
    </row>
    <row r="1272" spans="1:6" ht="15" hidden="1" customHeight="1">
      <c r="A1272" s="1" t="s">
        <v>5348</v>
      </c>
      <c r="B1272" s="1" t="s">
        <v>5349</v>
      </c>
      <c r="C1272" s="1" t="s">
        <v>3251</v>
      </c>
      <c r="D1272" s="1" t="s">
        <v>5350</v>
      </c>
      <c r="E1272" s="1" t="s">
        <v>3702</v>
      </c>
      <c r="F1272" s="1" t="s">
        <v>159</v>
      </c>
    </row>
    <row r="1273" spans="1:6" ht="15" hidden="1" customHeight="1">
      <c r="A1273" s="1" t="s">
        <v>5348</v>
      </c>
      <c r="B1273" s="1" t="s">
        <v>5349</v>
      </c>
      <c r="C1273" s="1" t="s">
        <v>3104</v>
      </c>
      <c r="D1273" s="1" t="s">
        <v>5351</v>
      </c>
      <c r="E1273" s="1" t="s">
        <v>3702</v>
      </c>
      <c r="F1273" s="1" t="s">
        <v>159</v>
      </c>
    </row>
    <row r="1274" spans="1:6" ht="15" hidden="1" customHeight="1">
      <c r="A1274" s="1" t="s">
        <v>5348</v>
      </c>
      <c r="B1274" s="1" t="s">
        <v>5349</v>
      </c>
      <c r="C1274" s="1" t="s">
        <v>3104</v>
      </c>
      <c r="D1274" s="1" t="s">
        <v>5351</v>
      </c>
      <c r="E1274" s="1" t="s">
        <v>3718</v>
      </c>
      <c r="F1274" s="1" t="s">
        <v>159</v>
      </c>
    </row>
    <row r="1275" spans="1:6" ht="15" hidden="1" customHeight="1">
      <c r="A1275" s="1" t="s">
        <v>5348</v>
      </c>
      <c r="B1275" s="1" t="s">
        <v>5349</v>
      </c>
      <c r="C1275" s="1" t="s">
        <v>3251</v>
      </c>
      <c r="D1275" s="1" t="s">
        <v>5350</v>
      </c>
      <c r="E1275" s="1" t="s">
        <v>3716</v>
      </c>
      <c r="F1275" s="1" t="s">
        <v>159</v>
      </c>
    </row>
    <row r="1276" spans="1:6" ht="15" hidden="1" customHeight="1">
      <c r="A1276" s="1" t="s">
        <v>5348</v>
      </c>
      <c r="B1276" s="1" t="s">
        <v>5349</v>
      </c>
      <c r="C1276" s="1" t="s">
        <v>3104</v>
      </c>
      <c r="D1276" s="1" t="s">
        <v>5351</v>
      </c>
      <c r="E1276" s="1" t="s">
        <v>3721</v>
      </c>
      <c r="F1276" s="1" t="s">
        <v>159</v>
      </c>
    </row>
    <row r="1277" spans="1:6" ht="15" hidden="1" customHeight="1">
      <c r="A1277" s="1" t="s">
        <v>5348</v>
      </c>
      <c r="B1277" s="1" t="s">
        <v>5349</v>
      </c>
      <c r="C1277" s="1" t="s">
        <v>3104</v>
      </c>
      <c r="D1277" s="1" t="s">
        <v>5351</v>
      </c>
      <c r="E1277" s="1" t="s">
        <v>3699</v>
      </c>
      <c r="F1277" s="1" t="s">
        <v>159</v>
      </c>
    </row>
    <row r="1278" spans="1:6" ht="15" hidden="1" customHeight="1">
      <c r="A1278" s="1" t="s">
        <v>5348</v>
      </c>
      <c r="B1278" s="1" t="s">
        <v>5349</v>
      </c>
      <c r="C1278" s="1" t="s">
        <v>3104</v>
      </c>
      <c r="D1278" s="1" t="s">
        <v>5351</v>
      </c>
      <c r="E1278" s="1" t="s">
        <v>3712</v>
      </c>
      <c r="F1278" s="1" t="s">
        <v>159</v>
      </c>
    </row>
    <row r="1279" spans="1:6" ht="15" hidden="1" customHeight="1">
      <c r="A1279" s="1" t="s">
        <v>5348</v>
      </c>
      <c r="B1279" s="1" t="s">
        <v>5349</v>
      </c>
      <c r="C1279" s="1" t="s">
        <v>3251</v>
      </c>
      <c r="D1279" s="1" t="s">
        <v>5350</v>
      </c>
      <c r="E1279" s="1" t="s">
        <v>3708</v>
      </c>
      <c r="F1279" s="1" t="s">
        <v>159</v>
      </c>
    </row>
    <row r="1280" spans="1:6" ht="15" hidden="1" customHeight="1">
      <c r="A1280" s="1" t="s">
        <v>5348</v>
      </c>
      <c r="B1280" s="1" t="s">
        <v>5349</v>
      </c>
      <c r="C1280" s="1" t="s">
        <v>3104</v>
      </c>
      <c r="D1280" s="1" t="s">
        <v>5351</v>
      </c>
      <c r="E1280" s="1" t="s">
        <v>3713</v>
      </c>
      <c r="F1280" s="1" t="s">
        <v>159</v>
      </c>
    </row>
    <row r="1281" spans="1:6" ht="15" hidden="1" customHeight="1">
      <c r="A1281" s="1" t="s">
        <v>5348</v>
      </c>
      <c r="B1281" s="1" t="s">
        <v>5349</v>
      </c>
      <c r="C1281" s="1" t="s">
        <v>3251</v>
      </c>
      <c r="D1281" s="1" t="s">
        <v>5350</v>
      </c>
      <c r="E1281" s="1" t="s">
        <v>3715</v>
      </c>
      <c r="F1281" s="1" t="s">
        <v>159</v>
      </c>
    </row>
    <row r="1282" spans="1:6" ht="15" hidden="1" customHeight="1">
      <c r="A1282" s="1" t="s">
        <v>5348</v>
      </c>
      <c r="B1282" s="1" t="s">
        <v>5349</v>
      </c>
      <c r="C1282" s="1" t="s">
        <v>3251</v>
      </c>
      <c r="D1282" s="1" t="s">
        <v>5350</v>
      </c>
      <c r="E1282" s="1" t="s">
        <v>3712</v>
      </c>
      <c r="F1282" s="1" t="s">
        <v>159</v>
      </c>
    </row>
    <row r="1283" spans="1:6" ht="15" hidden="1" customHeight="1">
      <c r="A1283" s="1" t="s">
        <v>5348</v>
      </c>
      <c r="B1283" s="1" t="s">
        <v>5349</v>
      </c>
      <c r="C1283" s="1" t="s">
        <v>3251</v>
      </c>
      <c r="D1283" s="1" t="s">
        <v>5350</v>
      </c>
      <c r="E1283" s="1" t="s">
        <v>3713</v>
      </c>
      <c r="F1283" s="1" t="s">
        <v>159</v>
      </c>
    </row>
    <row r="1284" spans="1:6" ht="15" hidden="1" customHeight="1">
      <c r="A1284" s="1" t="s">
        <v>5348</v>
      </c>
      <c r="B1284" s="1" t="s">
        <v>5349</v>
      </c>
      <c r="C1284" s="1" t="s">
        <v>3251</v>
      </c>
      <c r="D1284" s="1" t="s">
        <v>5350</v>
      </c>
      <c r="E1284" s="1" t="s">
        <v>3721</v>
      </c>
      <c r="F1284" s="1" t="s">
        <v>159</v>
      </c>
    </row>
    <row r="1285" spans="1:6" ht="15" hidden="1" customHeight="1">
      <c r="A1285" s="1" t="s">
        <v>5348</v>
      </c>
      <c r="B1285" s="1" t="s">
        <v>5349</v>
      </c>
      <c r="C1285" s="1" t="s">
        <v>3104</v>
      </c>
      <c r="D1285" s="1" t="s">
        <v>5351</v>
      </c>
      <c r="E1285" s="1" t="s">
        <v>3716</v>
      </c>
      <c r="F1285" s="1" t="s">
        <v>159</v>
      </c>
    </row>
    <row r="1286" spans="1:6" ht="15" hidden="1" customHeight="1">
      <c r="A1286" s="1" t="s">
        <v>5348</v>
      </c>
      <c r="B1286" s="1" t="s">
        <v>5349</v>
      </c>
      <c r="C1286" s="1" t="s">
        <v>3104</v>
      </c>
      <c r="D1286" s="1" t="s">
        <v>5351</v>
      </c>
      <c r="E1286" s="1" t="s">
        <v>3700</v>
      </c>
      <c r="F1286" s="1" t="s">
        <v>159</v>
      </c>
    </row>
    <row r="1287" spans="1:6" ht="15" hidden="1" customHeight="1">
      <c r="A1287" s="1" t="s">
        <v>5348</v>
      </c>
      <c r="B1287" s="1" t="s">
        <v>5349</v>
      </c>
      <c r="C1287" s="1" t="s">
        <v>3104</v>
      </c>
      <c r="D1287" s="1" t="s">
        <v>5351</v>
      </c>
      <c r="E1287" s="1" t="s">
        <v>3723</v>
      </c>
      <c r="F1287" s="1" t="s">
        <v>159</v>
      </c>
    </row>
    <row r="1288" spans="1:6" ht="15" hidden="1" customHeight="1">
      <c r="A1288" s="1" t="s">
        <v>5348</v>
      </c>
      <c r="B1288" s="1" t="s">
        <v>5349</v>
      </c>
      <c r="C1288" s="1" t="s">
        <v>3104</v>
      </c>
      <c r="D1288" s="1" t="s">
        <v>5351</v>
      </c>
      <c r="E1288" s="1" t="s">
        <v>3715</v>
      </c>
      <c r="F1288" s="1" t="s">
        <v>159</v>
      </c>
    </row>
    <row r="1289" spans="1:6" ht="15" hidden="1" customHeight="1">
      <c r="A1289" s="1" t="s">
        <v>5348</v>
      </c>
      <c r="B1289" s="1" t="s">
        <v>5349</v>
      </c>
      <c r="C1289" s="1" t="s">
        <v>3104</v>
      </c>
      <c r="D1289" s="1" t="s">
        <v>5351</v>
      </c>
      <c r="E1289" s="1" t="s">
        <v>3709</v>
      </c>
      <c r="F1289" s="1" t="s">
        <v>159</v>
      </c>
    </row>
    <row r="1290" spans="1:6" ht="15" hidden="1" customHeight="1">
      <c r="A1290" s="1" t="s">
        <v>5348</v>
      </c>
      <c r="B1290" s="1" t="s">
        <v>5349</v>
      </c>
      <c r="C1290" s="1" t="s">
        <v>3104</v>
      </c>
      <c r="D1290" s="1" t="s">
        <v>5351</v>
      </c>
      <c r="E1290" s="1" t="s">
        <v>3708</v>
      </c>
      <c r="F1290" s="1" t="s">
        <v>159</v>
      </c>
    </row>
    <row r="1291" spans="1:6" ht="15" hidden="1" customHeight="1">
      <c r="A1291" s="1" t="s">
        <v>5348</v>
      </c>
      <c r="B1291" s="1" t="s">
        <v>5349</v>
      </c>
      <c r="C1291" s="1" t="s">
        <v>3251</v>
      </c>
      <c r="D1291" s="1" t="s">
        <v>5350</v>
      </c>
      <c r="E1291" s="1" t="s">
        <v>3718</v>
      </c>
      <c r="F1291" s="1" t="s">
        <v>159</v>
      </c>
    </row>
    <row r="1292" spans="1:6" ht="15" hidden="1" customHeight="1">
      <c r="A1292" s="1" t="s">
        <v>5348</v>
      </c>
      <c r="B1292" s="1" t="s">
        <v>5349</v>
      </c>
      <c r="C1292" s="1" t="s">
        <v>3251</v>
      </c>
      <c r="D1292" s="1" t="s">
        <v>5350</v>
      </c>
      <c r="E1292" s="1" t="s">
        <v>3709</v>
      </c>
      <c r="F1292" s="1" t="s">
        <v>159</v>
      </c>
    </row>
    <row r="1293" spans="1:6" ht="15" hidden="1" customHeight="1">
      <c r="A1293" s="1" t="s">
        <v>5352</v>
      </c>
      <c r="B1293" s="1" t="s">
        <v>5353</v>
      </c>
    </row>
    <row r="1294" spans="1:6" ht="15" hidden="1" customHeight="1">
      <c r="A1294" s="1" t="s">
        <v>5354</v>
      </c>
      <c r="B1294" s="1" t="s">
        <v>5355</v>
      </c>
    </row>
    <row r="1295" spans="1:6" ht="15" hidden="1" customHeight="1">
      <c r="A1295" s="1" t="s">
        <v>5356</v>
      </c>
      <c r="B1295" s="1" t="s">
        <v>5357</v>
      </c>
    </row>
    <row r="1296" spans="1:6" ht="15" hidden="1" customHeight="1">
      <c r="A1296" s="1" t="s">
        <v>5358</v>
      </c>
      <c r="B1296" s="1" t="s">
        <v>5359</v>
      </c>
    </row>
    <row r="1297" spans="1:6" ht="15" hidden="1" customHeight="1">
      <c r="A1297" s="1" t="s">
        <v>5360</v>
      </c>
      <c r="B1297" s="1" t="s">
        <v>5361</v>
      </c>
    </row>
    <row r="1298" spans="1:6" ht="15" hidden="1" customHeight="1">
      <c r="A1298" s="1" t="s">
        <v>5362</v>
      </c>
      <c r="B1298" s="1" t="s">
        <v>5363</v>
      </c>
    </row>
    <row r="1299" spans="1:6" ht="15" hidden="1" customHeight="1">
      <c r="A1299" s="1" t="s">
        <v>5364</v>
      </c>
      <c r="B1299" s="1" t="s">
        <v>5365</v>
      </c>
    </row>
    <row r="1300" spans="1:6" ht="15" hidden="1" customHeight="1">
      <c r="A1300" s="1" t="s">
        <v>5366</v>
      </c>
      <c r="B1300" s="1" t="s">
        <v>5367</v>
      </c>
    </row>
    <row r="1301" spans="1:6" ht="15" hidden="1" customHeight="1">
      <c r="A1301" s="1" t="s">
        <v>5368</v>
      </c>
      <c r="B1301" s="1" t="s">
        <v>5369</v>
      </c>
      <c r="C1301" s="1" t="s">
        <v>728</v>
      </c>
      <c r="D1301" s="1" t="s">
        <v>5369</v>
      </c>
      <c r="E1301" s="1" t="s">
        <v>3709</v>
      </c>
      <c r="F1301" s="1" t="s">
        <v>159</v>
      </c>
    </row>
    <row r="1302" spans="1:6" ht="15" hidden="1" customHeight="1">
      <c r="A1302" s="1" t="s">
        <v>5368</v>
      </c>
      <c r="B1302" s="1" t="s">
        <v>5369</v>
      </c>
      <c r="C1302" s="1" t="s">
        <v>728</v>
      </c>
      <c r="D1302" s="1" t="s">
        <v>5369</v>
      </c>
      <c r="E1302" s="1" t="s">
        <v>3702</v>
      </c>
      <c r="F1302" s="1" t="s">
        <v>159</v>
      </c>
    </row>
    <row r="1303" spans="1:6" ht="15" hidden="1" customHeight="1">
      <c r="A1303" s="1" t="s">
        <v>5368</v>
      </c>
      <c r="B1303" s="1" t="s">
        <v>5369</v>
      </c>
      <c r="C1303" s="1" t="s">
        <v>728</v>
      </c>
      <c r="D1303" s="1" t="s">
        <v>5369</v>
      </c>
      <c r="E1303" s="1" t="s">
        <v>3721</v>
      </c>
      <c r="F1303" s="1" t="s">
        <v>159</v>
      </c>
    </row>
    <row r="1304" spans="1:6" ht="15" hidden="1" customHeight="1">
      <c r="A1304" s="1" t="s">
        <v>5368</v>
      </c>
      <c r="B1304" s="1" t="s">
        <v>5369</v>
      </c>
      <c r="C1304" s="1" t="s">
        <v>728</v>
      </c>
      <c r="D1304" s="1" t="s">
        <v>5369</v>
      </c>
      <c r="E1304" s="1" t="s">
        <v>3703</v>
      </c>
      <c r="F1304" s="1" t="s">
        <v>159</v>
      </c>
    </row>
    <row r="1305" spans="1:6" ht="15" hidden="1" customHeight="1">
      <c r="A1305" s="1" t="s">
        <v>5368</v>
      </c>
      <c r="B1305" s="1" t="s">
        <v>5369</v>
      </c>
      <c r="C1305" s="1" t="s">
        <v>728</v>
      </c>
      <c r="D1305" s="1" t="s">
        <v>5369</v>
      </c>
      <c r="E1305" s="1" t="s">
        <v>3700</v>
      </c>
      <c r="F1305" s="1" t="s">
        <v>159</v>
      </c>
    </row>
    <row r="1306" spans="1:6" ht="15" hidden="1" customHeight="1">
      <c r="A1306" s="1" t="s">
        <v>5368</v>
      </c>
      <c r="B1306" s="1" t="s">
        <v>5369</v>
      </c>
      <c r="C1306" s="1" t="s">
        <v>728</v>
      </c>
      <c r="D1306" s="1" t="s">
        <v>5369</v>
      </c>
      <c r="E1306" s="1" t="s">
        <v>3715</v>
      </c>
      <c r="F1306" s="1" t="s">
        <v>159</v>
      </c>
    </row>
    <row r="1307" spans="1:6" ht="15" hidden="1" customHeight="1">
      <c r="A1307" s="1" t="s">
        <v>5368</v>
      </c>
      <c r="B1307" s="1" t="s">
        <v>5369</v>
      </c>
      <c r="C1307" s="1" t="s">
        <v>728</v>
      </c>
      <c r="D1307" s="1" t="s">
        <v>5369</v>
      </c>
      <c r="E1307" s="1" t="s">
        <v>3716</v>
      </c>
      <c r="F1307" s="1" t="s">
        <v>159</v>
      </c>
    </row>
    <row r="1308" spans="1:6" ht="15" hidden="1" customHeight="1">
      <c r="A1308" s="1" t="s">
        <v>5368</v>
      </c>
      <c r="B1308" s="1" t="s">
        <v>5369</v>
      </c>
      <c r="C1308" s="1" t="s">
        <v>728</v>
      </c>
      <c r="D1308" s="1" t="s">
        <v>5369</v>
      </c>
      <c r="E1308" s="1" t="s">
        <v>3708</v>
      </c>
      <c r="F1308" s="1" t="s">
        <v>159</v>
      </c>
    </row>
    <row r="1309" spans="1:6" ht="15" hidden="1" customHeight="1">
      <c r="A1309" s="1" t="s">
        <v>5368</v>
      </c>
      <c r="B1309" s="1" t="s">
        <v>5369</v>
      </c>
      <c r="C1309" s="1" t="s">
        <v>728</v>
      </c>
      <c r="D1309" s="1" t="s">
        <v>5369</v>
      </c>
      <c r="E1309" s="1" t="s">
        <v>3723</v>
      </c>
      <c r="F1309" s="1" t="s">
        <v>159</v>
      </c>
    </row>
    <row r="1310" spans="1:6" ht="15" hidden="1" customHeight="1">
      <c r="A1310" s="1" t="s">
        <v>5368</v>
      </c>
      <c r="B1310" s="1" t="s">
        <v>5369</v>
      </c>
      <c r="C1310" s="1" t="s">
        <v>728</v>
      </c>
      <c r="D1310" s="1" t="s">
        <v>5369</v>
      </c>
      <c r="E1310" s="1" t="s">
        <v>3712</v>
      </c>
      <c r="F1310" s="1" t="s">
        <v>159</v>
      </c>
    </row>
    <row r="1311" spans="1:6" ht="15" hidden="1" customHeight="1">
      <c r="A1311" s="1" t="s">
        <v>5368</v>
      </c>
      <c r="B1311" s="1" t="s">
        <v>5369</v>
      </c>
      <c r="C1311" s="1" t="s">
        <v>728</v>
      </c>
      <c r="D1311" s="1" t="s">
        <v>5369</v>
      </c>
      <c r="E1311" s="1" t="s">
        <v>3713</v>
      </c>
      <c r="F1311" s="1" t="s">
        <v>159</v>
      </c>
    </row>
    <row r="1312" spans="1:6" ht="15" hidden="1" customHeight="1">
      <c r="A1312" s="1" t="s">
        <v>5368</v>
      </c>
      <c r="B1312" s="1" t="s">
        <v>5369</v>
      </c>
      <c r="C1312" s="1" t="s">
        <v>728</v>
      </c>
      <c r="D1312" s="1" t="s">
        <v>5369</v>
      </c>
      <c r="E1312" s="1" t="s">
        <v>3718</v>
      </c>
      <c r="F1312" s="1" t="s">
        <v>159</v>
      </c>
    </row>
    <row r="1313" spans="1:6" ht="15" hidden="1" customHeight="1">
      <c r="A1313" s="1" t="s">
        <v>5368</v>
      </c>
      <c r="B1313" s="1" t="s">
        <v>5369</v>
      </c>
      <c r="C1313" s="1" t="s">
        <v>728</v>
      </c>
      <c r="D1313" s="1" t="s">
        <v>5369</v>
      </c>
      <c r="E1313" s="1" t="s">
        <v>3699</v>
      </c>
      <c r="F1313" s="1" t="s">
        <v>159</v>
      </c>
    </row>
    <row r="1314" spans="1:6" ht="15" hidden="1" customHeight="1">
      <c r="A1314" s="1" t="s">
        <v>5370</v>
      </c>
      <c r="B1314" s="1" t="s">
        <v>5371</v>
      </c>
    </row>
    <row r="1315" spans="1:6" ht="15" hidden="1" customHeight="1">
      <c r="A1315" s="1" t="s">
        <v>5372</v>
      </c>
      <c r="B1315" s="1" t="s">
        <v>5373</v>
      </c>
    </row>
    <row r="1316" spans="1:6" ht="15" hidden="1" customHeight="1">
      <c r="A1316" s="1" t="s">
        <v>5374</v>
      </c>
      <c r="B1316" s="1" t="s">
        <v>5375</v>
      </c>
    </row>
    <row r="1317" spans="1:6" ht="15" hidden="1" customHeight="1">
      <c r="A1317" s="1" t="s">
        <v>5376</v>
      </c>
      <c r="B1317" s="1" t="s">
        <v>5377</v>
      </c>
    </row>
    <row r="1318" spans="1:6" ht="15" hidden="1" customHeight="1">
      <c r="A1318" s="1" t="s">
        <v>5378</v>
      </c>
      <c r="B1318" s="1" t="s">
        <v>5379</v>
      </c>
    </row>
    <row r="1319" spans="1:6" ht="15" hidden="1" customHeight="1">
      <c r="A1319" s="1" t="s">
        <v>5380</v>
      </c>
      <c r="B1319" s="1" t="s">
        <v>5381</v>
      </c>
      <c r="C1319" s="1" t="s">
        <v>729</v>
      </c>
      <c r="D1319" s="1" t="s">
        <v>5382</v>
      </c>
      <c r="E1319" s="1" t="s">
        <v>3713</v>
      </c>
      <c r="F1319" s="1" t="s">
        <v>159</v>
      </c>
    </row>
    <row r="1320" spans="1:6" ht="15" hidden="1" customHeight="1">
      <c r="A1320" s="1" t="s">
        <v>5380</v>
      </c>
      <c r="B1320" s="1" t="s">
        <v>5381</v>
      </c>
      <c r="C1320" s="1" t="s">
        <v>729</v>
      </c>
      <c r="D1320" s="1" t="s">
        <v>5382</v>
      </c>
      <c r="E1320" s="1" t="s">
        <v>3716</v>
      </c>
      <c r="F1320" s="1" t="s">
        <v>159</v>
      </c>
    </row>
    <row r="1321" spans="1:6" ht="15" hidden="1" customHeight="1">
      <c r="A1321" s="1" t="s">
        <v>5380</v>
      </c>
      <c r="B1321" s="1" t="s">
        <v>5381</v>
      </c>
      <c r="C1321" s="1" t="s">
        <v>729</v>
      </c>
      <c r="D1321" s="1" t="s">
        <v>5382</v>
      </c>
      <c r="E1321" s="1" t="s">
        <v>3702</v>
      </c>
      <c r="F1321" s="1" t="s">
        <v>159</v>
      </c>
    </row>
    <row r="1322" spans="1:6" ht="15" hidden="1" customHeight="1">
      <c r="A1322" s="1" t="s">
        <v>5380</v>
      </c>
      <c r="B1322" s="1" t="s">
        <v>5381</v>
      </c>
      <c r="C1322" s="1" t="s">
        <v>729</v>
      </c>
      <c r="D1322" s="1" t="s">
        <v>5382</v>
      </c>
      <c r="E1322" s="1" t="s">
        <v>3721</v>
      </c>
      <c r="F1322" s="1" t="s">
        <v>159</v>
      </c>
    </row>
    <row r="1323" spans="1:6" ht="15" hidden="1" customHeight="1">
      <c r="A1323" s="1" t="s">
        <v>5380</v>
      </c>
      <c r="B1323" s="1" t="s">
        <v>5381</v>
      </c>
      <c r="C1323" s="1" t="s">
        <v>729</v>
      </c>
      <c r="D1323" s="1" t="s">
        <v>5382</v>
      </c>
      <c r="E1323" s="1" t="s">
        <v>3715</v>
      </c>
      <c r="F1323" s="1" t="s">
        <v>159</v>
      </c>
    </row>
    <row r="1324" spans="1:6" ht="15" hidden="1" customHeight="1">
      <c r="A1324" s="1" t="s">
        <v>5380</v>
      </c>
      <c r="B1324" s="1" t="s">
        <v>5381</v>
      </c>
      <c r="C1324" s="1" t="s">
        <v>729</v>
      </c>
      <c r="D1324" s="1" t="s">
        <v>5382</v>
      </c>
      <c r="E1324" s="1" t="s">
        <v>3718</v>
      </c>
      <c r="F1324" s="1" t="s">
        <v>159</v>
      </c>
    </row>
    <row r="1325" spans="1:6" ht="15" hidden="1" customHeight="1">
      <c r="A1325" s="1" t="s">
        <v>5380</v>
      </c>
      <c r="B1325" s="1" t="s">
        <v>5381</v>
      </c>
      <c r="C1325" s="1" t="s">
        <v>729</v>
      </c>
      <c r="D1325" s="1" t="s">
        <v>5382</v>
      </c>
      <c r="E1325" s="1" t="s">
        <v>3708</v>
      </c>
      <c r="F1325" s="1" t="s">
        <v>159</v>
      </c>
    </row>
    <row r="1326" spans="1:6" ht="15" hidden="1" customHeight="1">
      <c r="A1326" s="1" t="s">
        <v>5380</v>
      </c>
      <c r="B1326" s="1" t="s">
        <v>5381</v>
      </c>
      <c r="C1326" s="1" t="s">
        <v>729</v>
      </c>
      <c r="D1326" s="1" t="s">
        <v>5382</v>
      </c>
      <c r="E1326" s="1" t="s">
        <v>3703</v>
      </c>
      <c r="F1326" s="1" t="s">
        <v>159</v>
      </c>
    </row>
    <row r="1327" spans="1:6" ht="15" hidden="1" customHeight="1">
      <c r="A1327" s="1" t="s">
        <v>5380</v>
      </c>
      <c r="B1327" s="1" t="s">
        <v>5381</v>
      </c>
      <c r="C1327" s="1" t="s">
        <v>729</v>
      </c>
      <c r="D1327" s="1" t="s">
        <v>5382</v>
      </c>
      <c r="E1327" s="1" t="s">
        <v>3709</v>
      </c>
      <c r="F1327" s="1" t="s">
        <v>159</v>
      </c>
    </row>
    <row r="1328" spans="1:6" ht="15" hidden="1" customHeight="1">
      <c r="A1328" s="1" t="s">
        <v>5380</v>
      </c>
      <c r="B1328" s="1" t="s">
        <v>5381</v>
      </c>
      <c r="C1328" s="1" t="s">
        <v>729</v>
      </c>
      <c r="D1328" s="1" t="s">
        <v>5382</v>
      </c>
      <c r="E1328" s="1" t="s">
        <v>3699</v>
      </c>
      <c r="F1328" s="1" t="s">
        <v>159</v>
      </c>
    </row>
    <row r="1329" spans="1:6" ht="15" hidden="1" customHeight="1">
      <c r="A1329" s="1" t="s">
        <v>5380</v>
      </c>
      <c r="B1329" s="1" t="s">
        <v>5381</v>
      </c>
      <c r="C1329" s="1" t="s">
        <v>729</v>
      </c>
      <c r="D1329" s="1" t="s">
        <v>5382</v>
      </c>
      <c r="E1329" s="1" t="s">
        <v>3712</v>
      </c>
      <c r="F1329" s="1" t="s">
        <v>159</v>
      </c>
    </row>
    <row r="1330" spans="1:6" ht="15" hidden="1" customHeight="1">
      <c r="A1330" s="1" t="s">
        <v>5380</v>
      </c>
      <c r="B1330" s="1" t="s">
        <v>5381</v>
      </c>
      <c r="C1330" s="1" t="s">
        <v>729</v>
      </c>
      <c r="D1330" s="1" t="s">
        <v>5382</v>
      </c>
      <c r="E1330" s="1" t="s">
        <v>3700</v>
      </c>
      <c r="F1330" s="1" t="s">
        <v>159</v>
      </c>
    </row>
    <row r="1331" spans="1:6" ht="15" hidden="1" customHeight="1">
      <c r="A1331" s="1" t="s">
        <v>5380</v>
      </c>
      <c r="B1331" s="1" t="s">
        <v>5381</v>
      </c>
      <c r="C1331" s="1" t="s">
        <v>729</v>
      </c>
      <c r="D1331" s="1" t="s">
        <v>5382</v>
      </c>
      <c r="E1331" s="1" t="s">
        <v>3723</v>
      </c>
      <c r="F1331" s="1" t="s">
        <v>159</v>
      </c>
    </row>
    <row r="1332" spans="1:6" ht="15" hidden="1" customHeight="1">
      <c r="A1332" s="1" t="s">
        <v>5383</v>
      </c>
      <c r="B1332" s="1" t="s">
        <v>5384</v>
      </c>
    </row>
    <row r="1333" spans="1:6" ht="15" hidden="1" customHeight="1">
      <c r="A1333" s="1" t="s">
        <v>5385</v>
      </c>
      <c r="B1333" s="1" t="s">
        <v>5386</v>
      </c>
    </row>
    <row r="1334" spans="1:6" ht="15" hidden="1" customHeight="1">
      <c r="A1334" s="1" t="s">
        <v>5387</v>
      </c>
      <c r="B1334" s="1" t="s">
        <v>5388</v>
      </c>
    </row>
    <row r="1335" spans="1:6" ht="15" hidden="1" customHeight="1">
      <c r="A1335" s="1" t="s">
        <v>5389</v>
      </c>
      <c r="B1335" s="1" t="s">
        <v>5390</v>
      </c>
    </row>
    <row r="1336" spans="1:6" ht="15" hidden="1" customHeight="1">
      <c r="A1336" s="1" t="s">
        <v>5391</v>
      </c>
      <c r="B1336" s="1" t="s">
        <v>5392</v>
      </c>
    </row>
    <row r="1337" spans="1:6" ht="15" hidden="1" customHeight="1">
      <c r="A1337" s="1" t="s">
        <v>5393</v>
      </c>
      <c r="B1337" s="1" t="s">
        <v>4022</v>
      </c>
    </row>
    <row r="1338" spans="1:6" ht="15" hidden="1" customHeight="1">
      <c r="A1338" s="1" t="s">
        <v>5394</v>
      </c>
      <c r="B1338" s="1" t="s">
        <v>5395</v>
      </c>
    </row>
    <row r="1339" spans="1:6" ht="15" hidden="1" customHeight="1">
      <c r="A1339" s="1" t="s">
        <v>5396</v>
      </c>
      <c r="B1339" s="1" t="s">
        <v>4022</v>
      </c>
    </row>
    <row r="1340" spans="1:6" ht="15" hidden="1" customHeight="1">
      <c r="A1340" s="1" t="s">
        <v>5397</v>
      </c>
      <c r="B1340" s="1" t="s">
        <v>5398</v>
      </c>
    </row>
    <row r="1341" spans="1:6" ht="15" hidden="1" customHeight="1">
      <c r="A1341" s="1" t="s">
        <v>5399</v>
      </c>
      <c r="B1341" s="1" t="s">
        <v>4022</v>
      </c>
    </row>
    <row r="1342" spans="1:6" ht="15" hidden="1" customHeight="1">
      <c r="A1342" s="61">
        <v>302</v>
      </c>
      <c r="B1342" s="1" t="s">
        <v>5400</v>
      </c>
    </row>
    <row r="1343" spans="1:6" ht="15" hidden="1" customHeight="1">
      <c r="A1343" s="1" t="s">
        <v>5401</v>
      </c>
      <c r="B1343" s="1" t="s">
        <v>5402</v>
      </c>
    </row>
    <row r="1344" spans="1:6" ht="15" hidden="1" customHeight="1">
      <c r="A1344" s="1" t="s">
        <v>5403</v>
      </c>
      <c r="B1344" s="1" t="s">
        <v>5404</v>
      </c>
    </row>
    <row r="1345" spans="1:2" ht="15" hidden="1" customHeight="1">
      <c r="A1345" s="1" t="s">
        <v>5405</v>
      </c>
      <c r="B1345" s="1" t="s">
        <v>5406</v>
      </c>
    </row>
    <row r="1346" spans="1:2" ht="15" hidden="1" customHeight="1">
      <c r="A1346" s="1" t="s">
        <v>5407</v>
      </c>
      <c r="B1346" s="1" t="s">
        <v>5408</v>
      </c>
    </row>
    <row r="1347" spans="1:2" ht="15" hidden="1" customHeight="1">
      <c r="A1347" s="1" t="s">
        <v>5409</v>
      </c>
      <c r="B1347" s="1" t="s">
        <v>5410</v>
      </c>
    </row>
    <row r="1348" spans="1:2" ht="15" hidden="1" customHeight="1">
      <c r="A1348" s="1" t="s">
        <v>5411</v>
      </c>
      <c r="B1348" s="1" t="s">
        <v>5412</v>
      </c>
    </row>
    <row r="1349" spans="1:2" ht="15" hidden="1" customHeight="1">
      <c r="A1349" s="1" t="s">
        <v>5413</v>
      </c>
      <c r="B1349" s="1" t="s">
        <v>5414</v>
      </c>
    </row>
    <row r="1350" spans="1:2" ht="15" hidden="1" customHeight="1">
      <c r="A1350" s="1" t="s">
        <v>5415</v>
      </c>
      <c r="B1350" s="1" t="s">
        <v>5416</v>
      </c>
    </row>
    <row r="1351" spans="1:2" ht="15" hidden="1" customHeight="1">
      <c r="A1351" s="1" t="s">
        <v>5417</v>
      </c>
      <c r="B1351" s="1" t="s">
        <v>5408</v>
      </c>
    </row>
    <row r="1352" spans="1:2" ht="15" hidden="1" customHeight="1">
      <c r="A1352" s="1" t="s">
        <v>5418</v>
      </c>
      <c r="B1352" s="1" t="s">
        <v>5419</v>
      </c>
    </row>
    <row r="1353" spans="1:2" ht="15" hidden="1" customHeight="1">
      <c r="A1353" s="1" t="s">
        <v>5420</v>
      </c>
      <c r="B1353" s="1" t="s">
        <v>5421</v>
      </c>
    </row>
    <row r="1354" spans="1:2" ht="15" hidden="1" customHeight="1">
      <c r="A1354" s="1" t="s">
        <v>5422</v>
      </c>
      <c r="B1354" s="1" t="s">
        <v>5423</v>
      </c>
    </row>
    <row r="1355" spans="1:2" ht="15" hidden="1" customHeight="1">
      <c r="A1355" s="1" t="s">
        <v>5424</v>
      </c>
      <c r="B1355" s="1" t="s">
        <v>5425</v>
      </c>
    </row>
    <row r="1356" spans="1:2" ht="15" hidden="1" customHeight="1">
      <c r="A1356" s="1" t="s">
        <v>5426</v>
      </c>
      <c r="B1356" s="1" t="s">
        <v>5427</v>
      </c>
    </row>
    <row r="1357" spans="1:2" ht="15" hidden="1" customHeight="1">
      <c r="A1357" s="1" t="s">
        <v>5428</v>
      </c>
      <c r="B1357" s="1" t="s">
        <v>5429</v>
      </c>
    </row>
    <row r="1358" spans="1:2" ht="15" hidden="1" customHeight="1">
      <c r="A1358" s="1" t="s">
        <v>5430</v>
      </c>
      <c r="B1358" s="1" t="s">
        <v>5431</v>
      </c>
    </row>
    <row r="1359" spans="1:2" ht="15" hidden="1" customHeight="1">
      <c r="A1359" s="1" t="s">
        <v>5432</v>
      </c>
      <c r="B1359" s="1" t="s">
        <v>5433</v>
      </c>
    </row>
    <row r="1360" spans="1:2" ht="15" hidden="1" customHeight="1">
      <c r="A1360" s="1" t="s">
        <v>5434</v>
      </c>
      <c r="B1360" s="1" t="s">
        <v>5435</v>
      </c>
    </row>
    <row r="1361" spans="1:2" ht="15" hidden="1" customHeight="1">
      <c r="A1361" s="1" t="s">
        <v>5436</v>
      </c>
      <c r="B1361" s="1" t="s">
        <v>5437</v>
      </c>
    </row>
    <row r="1362" spans="1:2" ht="15" hidden="1" customHeight="1">
      <c r="A1362" s="1" t="s">
        <v>5438</v>
      </c>
      <c r="B1362" s="1" t="s">
        <v>5439</v>
      </c>
    </row>
    <row r="1363" spans="1:2" ht="15" hidden="1" customHeight="1">
      <c r="A1363" s="1" t="s">
        <v>5440</v>
      </c>
      <c r="B1363" s="1" t="s">
        <v>5441</v>
      </c>
    </row>
    <row r="1364" spans="1:2" ht="15" hidden="1" customHeight="1">
      <c r="A1364" s="1" t="s">
        <v>5442</v>
      </c>
      <c r="B1364" s="1" t="s">
        <v>5443</v>
      </c>
    </row>
    <row r="1365" spans="1:2" ht="15" hidden="1" customHeight="1">
      <c r="A1365" s="1" t="s">
        <v>5444</v>
      </c>
      <c r="B1365" s="1" t="s">
        <v>5445</v>
      </c>
    </row>
    <row r="1366" spans="1:2" ht="15" hidden="1" customHeight="1">
      <c r="A1366" s="1" t="s">
        <v>5446</v>
      </c>
      <c r="B1366" s="1" t="s">
        <v>5447</v>
      </c>
    </row>
    <row r="1367" spans="1:2" ht="15" hidden="1" customHeight="1">
      <c r="A1367" s="1" t="s">
        <v>5448</v>
      </c>
      <c r="B1367" s="1" t="s">
        <v>5449</v>
      </c>
    </row>
    <row r="1368" spans="1:2" ht="15" hidden="1" customHeight="1">
      <c r="A1368" s="1" t="s">
        <v>5450</v>
      </c>
      <c r="B1368" s="1" t="s">
        <v>5451</v>
      </c>
    </row>
    <row r="1369" spans="1:2" ht="15" hidden="1" customHeight="1">
      <c r="A1369" s="1" t="s">
        <v>5452</v>
      </c>
      <c r="B1369" s="1" t="s">
        <v>5453</v>
      </c>
    </row>
    <row r="1370" spans="1:2" ht="15" hidden="1" customHeight="1">
      <c r="A1370" s="1" t="s">
        <v>5454</v>
      </c>
      <c r="B1370" s="1" t="s">
        <v>5455</v>
      </c>
    </row>
    <row r="1371" spans="1:2" ht="15" hidden="1" customHeight="1">
      <c r="A1371" s="1" t="s">
        <v>5456</v>
      </c>
      <c r="B1371" s="1" t="s">
        <v>5457</v>
      </c>
    </row>
    <row r="1372" spans="1:2" ht="15" hidden="1" customHeight="1">
      <c r="A1372" s="1" t="s">
        <v>5458</v>
      </c>
      <c r="B1372" s="1" t="s">
        <v>5459</v>
      </c>
    </row>
    <row r="1373" spans="1:2" ht="15" hidden="1" customHeight="1">
      <c r="A1373" s="1" t="s">
        <v>5460</v>
      </c>
      <c r="B1373" s="1" t="s">
        <v>5429</v>
      </c>
    </row>
    <row r="1374" spans="1:2" ht="15" hidden="1" customHeight="1">
      <c r="A1374" s="1" t="s">
        <v>5461</v>
      </c>
      <c r="B1374" s="1" t="s">
        <v>5431</v>
      </c>
    </row>
    <row r="1375" spans="1:2" ht="15" hidden="1" customHeight="1">
      <c r="A1375" s="1" t="s">
        <v>5462</v>
      </c>
      <c r="B1375" s="1" t="s">
        <v>5463</v>
      </c>
    </row>
    <row r="1376" spans="1:2" ht="15" hidden="1" customHeight="1">
      <c r="A1376" s="1" t="s">
        <v>5464</v>
      </c>
      <c r="B1376" s="1" t="s">
        <v>5465</v>
      </c>
    </row>
    <row r="1377" spans="1:2" ht="15" hidden="1" customHeight="1">
      <c r="A1377" s="1" t="s">
        <v>5466</v>
      </c>
      <c r="B1377" s="1" t="s">
        <v>5451</v>
      </c>
    </row>
    <row r="1378" spans="1:2" ht="15" hidden="1" customHeight="1">
      <c r="A1378" s="1" t="s">
        <v>5467</v>
      </c>
      <c r="B1378" s="1" t="s">
        <v>5468</v>
      </c>
    </row>
    <row r="1379" spans="1:2" ht="15" hidden="1" customHeight="1">
      <c r="A1379" s="1" t="s">
        <v>5469</v>
      </c>
      <c r="B1379" s="1" t="s">
        <v>3423</v>
      </c>
    </row>
    <row r="1380" spans="1:2" ht="15" hidden="1" customHeight="1">
      <c r="A1380" s="1" t="s">
        <v>5470</v>
      </c>
      <c r="B1380" s="1" t="s">
        <v>5471</v>
      </c>
    </row>
    <row r="1381" spans="1:2" ht="15" hidden="1" customHeight="1">
      <c r="A1381" s="1" t="s">
        <v>5472</v>
      </c>
      <c r="B1381" s="1" t="s">
        <v>5473</v>
      </c>
    </row>
    <row r="1382" spans="1:2" ht="15" hidden="1" customHeight="1">
      <c r="A1382" s="1" t="s">
        <v>5474</v>
      </c>
      <c r="B1382" s="1" t="s">
        <v>5475</v>
      </c>
    </row>
    <row r="1383" spans="1:2" ht="15" hidden="1" customHeight="1">
      <c r="A1383" s="1" t="s">
        <v>5476</v>
      </c>
      <c r="B1383" s="1" t="s">
        <v>5477</v>
      </c>
    </row>
    <row r="1384" spans="1:2" ht="15" hidden="1" customHeight="1">
      <c r="A1384" s="1" t="s">
        <v>5478</v>
      </c>
      <c r="B1384" s="1" t="s">
        <v>5479</v>
      </c>
    </row>
    <row r="1385" spans="1:2" ht="15" hidden="1" customHeight="1">
      <c r="A1385" s="1" t="s">
        <v>5480</v>
      </c>
      <c r="B1385" s="1" t="s">
        <v>5481</v>
      </c>
    </row>
    <row r="1386" spans="1:2" ht="15" hidden="1" customHeight="1">
      <c r="A1386" s="1" t="s">
        <v>5482</v>
      </c>
      <c r="B1386" s="1" t="s">
        <v>5483</v>
      </c>
    </row>
    <row r="1387" spans="1:2" ht="15" hidden="1" customHeight="1">
      <c r="A1387" s="1" t="s">
        <v>5484</v>
      </c>
      <c r="B1387" s="1" t="s">
        <v>5485</v>
      </c>
    </row>
    <row r="1388" spans="1:2" ht="15" hidden="1" customHeight="1">
      <c r="A1388" s="1" t="s">
        <v>5486</v>
      </c>
      <c r="B1388" s="1" t="s">
        <v>5487</v>
      </c>
    </row>
    <row r="1389" spans="1:2" ht="15" hidden="1" customHeight="1">
      <c r="A1389" s="1" t="s">
        <v>5488</v>
      </c>
      <c r="B1389" s="1" t="s">
        <v>5489</v>
      </c>
    </row>
    <row r="1390" spans="1:2" ht="15" hidden="1" customHeight="1">
      <c r="A1390" s="1" t="s">
        <v>5490</v>
      </c>
      <c r="B1390" s="1" t="s">
        <v>5491</v>
      </c>
    </row>
    <row r="1391" spans="1:2" ht="15" hidden="1" customHeight="1">
      <c r="A1391" s="1" t="s">
        <v>5492</v>
      </c>
      <c r="B1391" s="1" t="s">
        <v>5493</v>
      </c>
    </row>
    <row r="1392" spans="1:2" ht="15" hidden="1" customHeight="1">
      <c r="A1392" s="1" t="s">
        <v>5494</v>
      </c>
      <c r="B1392" s="1" t="s">
        <v>5495</v>
      </c>
    </row>
    <row r="1393" spans="1:2" ht="15" hidden="1" customHeight="1">
      <c r="A1393" s="1" t="s">
        <v>5496</v>
      </c>
      <c r="B1393" s="1" t="s">
        <v>5497</v>
      </c>
    </row>
    <row r="1394" spans="1:2" ht="15" hidden="1" customHeight="1">
      <c r="A1394" s="1" t="s">
        <v>5498</v>
      </c>
      <c r="B1394" s="1" t="s">
        <v>5499</v>
      </c>
    </row>
    <row r="1395" spans="1:2" ht="15" hidden="1" customHeight="1">
      <c r="A1395" s="1" t="s">
        <v>5500</v>
      </c>
      <c r="B1395" s="1" t="s">
        <v>5501</v>
      </c>
    </row>
    <row r="1396" spans="1:2" ht="15" hidden="1" customHeight="1">
      <c r="A1396" s="1" t="s">
        <v>5502</v>
      </c>
      <c r="B1396" s="1" t="s">
        <v>5429</v>
      </c>
    </row>
    <row r="1397" spans="1:2" ht="15" hidden="1" customHeight="1">
      <c r="A1397" s="1" t="s">
        <v>5503</v>
      </c>
      <c r="B1397" s="1" t="s">
        <v>5504</v>
      </c>
    </row>
    <row r="1398" spans="1:2" ht="15" hidden="1" customHeight="1">
      <c r="A1398" s="1" t="s">
        <v>5505</v>
      </c>
      <c r="B1398" s="1" t="s">
        <v>5506</v>
      </c>
    </row>
    <row r="1399" spans="1:2" ht="15" hidden="1" customHeight="1">
      <c r="A1399" s="1" t="s">
        <v>5507</v>
      </c>
      <c r="B1399" s="1" t="s">
        <v>5508</v>
      </c>
    </row>
    <row r="1400" spans="1:2" ht="15" hidden="1" customHeight="1">
      <c r="A1400" s="1" t="s">
        <v>5509</v>
      </c>
      <c r="B1400" s="1" t="s">
        <v>5510</v>
      </c>
    </row>
    <row r="1401" spans="1:2" ht="15" hidden="1" customHeight="1">
      <c r="A1401" s="1" t="s">
        <v>5511</v>
      </c>
      <c r="B1401" s="1" t="s">
        <v>5512</v>
      </c>
    </row>
    <row r="1402" spans="1:2" ht="15" hidden="1" customHeight="1">
      <c r="A1402" s="1" t="s">
        <v>5513</v>
      </c>
      <c r="B1402" s="1" t="s">
        <v>5514</v>
      </c>
    </row>
    <row r="1403" spans="1:2" ht="15" hidden="1" customHeight="1">
      <c r="A1403" s="1" t="s">
        <v>5515</v>
      </c>
      <c r="B1403" s="1" t="s">
        <v>5501</v>
      </c>
    </row>
    <row r="1404" spans="1:2" ht="15" hidden="1" customHeight="1">
      <c r="A1404" s="1" t="s">
        <v>5516</v>
      </c>
      <c r="B1404" s="1" t="s">
        <v>5429</v>
      </c>
    </row>
    <row r="1405" spans="1:2" ht="15" hidden="1" customHeight="1">
      <c r="A1405" s="1" t="s">
        <v>5517</v>
      </c>
      <c r="B1405" s="1" t="s">
        <v>5518</v>
      </c>
    </row>
    <row r="1406" spans="1:2" ht="15" hidden="1" customHeight="1">
      <c r="A1406" s="1" t="s">
        <v>5519</v>
      </c>
      <c r="B1406" s="1" t="s">
        <v>5451</v>
      </c>
    </row>
    <row r="1407" spans="1:2" ht="15" hidden="1" customHeight="1">
      <c r="A1407" s="1" t="s">
        <v>5520</v>
      </c>
      <c r="B1407" s="1" t="s">
        <v>5521</v>
      </c>
    </row>
    <row r="1408" spans="1:2" ht="15" hidden="1" customHeight="1">
      <c r="A1408" s="1" t="s">
        <v>5522</v>
      </c>
      <c r="B1408" s="1" t="s">
        <v>5523</v>
      </c>
    </row>
    <row r="1409" spans="1:2" ht="15" hidden="1" customHeight="1">
      <c r="A1409" s="1" t="s">
        <v>5524</v>
      </c>
      <c r="B1409" s="1" t="s">
        <v>4022</v>
      </c>
    </row>
    <row r="1410" spans="1:2" ht="15" hidden="1" customHeight="1">
      <c r="A1410" s="1" t="s">
        <v>5525</v>
      </c>
      <c r="B1410" s="1" t="s">
        <v>5526</v>
      </c>
    </row>
    <row r="1411" spans="1:2" ht="15" hidden="1" customHeight="1">
      <c r="A1411" s="1" t="s">
        <v>5527</v>
      </c>
      <c r="B1411" s="1" t="s">
        <v>4022</v>
      </c>
    </row>
    <row r="1412" spans="1:2" ht="15" hidden="1" customHeight="1">
      <c r="A1412" s="1" t="s">
        <v>5528</v>
      </c>
      <c r="B1412" s="1" t="s">
        <v>5529</v>
      </c>
    </row>
    <row r="1413" spans="1:2" ht="15" hidden="1" customHeight="1">
      <c r="A1413" s="1" t="s">
        <v>5530</v>
      </c>
      <c r="B1413" s="1" t="s">
        <v>4022</v>
      </c>
    </row>
    <row r="1414" spans="1:2" ht="15" hidden="1" customHeight="1">
      <c r="A1414" s="1" t="s">
        <v>5531</v>
      </c>
      <c r="B1414" s="1" t="s">
        <v>5532</v>
      </c>
    </row>
    <row r="1415" spans="1:2" ht="15" hidden="1" customHeight="1">
      <c r="A1415" s="1" t="s">
        <v>5533</v>
      </c>
      <c r="B1415" s="1" t="s">
        <v>4022</v>
      </c>
    </row>
    <row r="1416" spans="1:2" ht="15" hidden="1" customHeight="1">
      <c r="A1416" s="1" t="s">
        <v>5534</v>
      </c>
      <c r="B1416" s="1" t="s">
        <v>5535</v>
      </c>
    </row>
    <row r="1417" spans="1:2" ht="15" hidden="1" customHeight="1">
      <c r="A1417" s="1" t="s">
        <v>5536</v>
      </c>
      <c r="B1417" s="1" t="s">
        <v>4022</v>
      </c>
    </row>
    <row r="1418" spans="1:2" ht="15" hidden="1" customHeight="1">
      <c r="A1418" s="61">
        <v>303</v>
      </c>
      <c r="B1418" s="1" t="s">
        <v>5537</v>
      </c>
    </row>
    <row r="1419" spans="1:2" ht="15" hidden="1" customHeight="1">
      <c r="A1419" s="1" t="s">
        <v>5538</v>
      </c>
      <c r="B1419" s="1" t="s">
        <v>5539</v>
      </c>
    </row>
    <row r="1420" spans="1:2" ht="15" hidden="1" customHeight="1">
      <c r="A1420" s="1" t="s">
        <v>5540</v>
      </c>
      <c r="B1420" s="1" t="s">
        <v>5541</v>
      </c>
    </row>
    <row r="1421" spans="1:2" ht="15" hidden="1" customHeight="1">
      <c r="A1421" s="1" t="s">
        <v>5542</v>
      </c>
      <c r="B1421" s="1" t="s">
        <v>5543</v>
      </c>
    </row>
    <row r="1422" spans="1:2" ht="15" hidden="1" customHeight="1">
      <c r="A1422" s="1" t="s">
        <v>5544</v>
      </c>
      <c r="B1422" s="1" t="s">
        <v>5545</v>
      </c>
    </row>
    <row r="1423" spans="1:2" ht="15" hidden="1" customHeight="1">
      <c r="A1423" s="1" t="s">
        <v>5546</v>
      </c>
      <c r="B1423" s="1" t="s">
        <v>5547</v>
      </c>
    </row>
    <row r="1424" spans="1:2" ht="15" hidden="1" customHeight="1">
      <c r="A1424" s="1" t="s">
        <v>5548</v>
      </c>
      <c r="B1424" s="1" t="s">
        <v>5549</v>
      </c>
    </row>
    <row r="1425" spans="1:2" ht="15" hidden="1" customHeight="1">
      <c r="A1425" s="1" t="s">
        <v>5550</v>
      </c>
      <c r="B1425" s="1" t="s">
        <v>5551</v>
      </c>
    </row>
    <row r="1426" spans="1:2" ht="15" hidden="1" customHeight="1">
      <c r="A1426" s="1" t="s">
        <v>5552</v>
      </c>
      <c r="B1426" s="1" t="s">
        <v>5553</v>
      </c>
    </row>
    <row r="1427" spans="1:2" ht="15" hidden="1" customHeight="1">
      <c r="A1427" s="1" t="s">
        <v>5554</v>
      </c>
      <c r="B1427" s="1" t="s">
        <v>5555</v>
      </c>
    </row>
    <row r="1428" spans="1:2" ht="15" hidden="1" customHeight="1">
      <c r="A1428" s="1" t="s">
        <v>5556</v>
      </c>
      <c r="B1428" s="1" t="s">
        <v>5557</v>
      </c>
    </row>
    <row r="1429" spans="1:2" ht="15" hidden="1" customHeight="1">
      <c r="A1429" s="1" t="s">
        <v>5558</v>
      </c>
      <c r="B1429" s="1" t="s">
        <v>5559</v>
      </c>
    </row>
    <row r="1430" spans="1:2" ht="15" hidden="1" customHeight="1">
      <c r="A1430" s="1" t="s">
        <v>5560</v>
      </c>
      <c r="B1430" s="1" t="s">
        <v>5561</v>
      </c>
    </row>
    <row r="1431" spans="1:2" ht="15" hidden="1" customHeight="1">
      <c r="A1431" s="1" t="s">
        <v>5562</v>
      </c>
      <c r="B1431" s="1" t="s">
        <v>5563</v>
      </c>
    </row>
    <row r="1432" spans="1:2" ht="15" hidden="1" customHeight="1">
      <c r="A1432" s="1" t="s">
        <v>5564</v>
      </c>
      <c r="B1432" s="1" t="s">
        <v>5565</v>
      </c>
    </row>
    <row r="1433" spans="1:2" ht="15" hidden="1" customHeight="1">
      <c r="A1433" s="1" t="s">
        <v>5566</v>
      </c>
      <c r="B1433" s="1" t="s">
        <v>5567</v>
      </c>
    </row>
    <row r="1434" spans="1:2" ht="15" hidden="1" customHeight="1">
      <c r="A1434" s="1" t="s">
        <v>5568</v>
      </c>
      <c r="B1434" s="1" t="s">
        <v>5569</v>
      </c>
    </row>
    <row r="1435" spans="1:2" ht="15" hidden="1" customHeight="1">
      <c r="A1435" s="1" t="s">
        <v>5570</v>
      </c>
      <c r="B1435" s="1" t="s">
        <v>5571</v>
      </c>
    </row>
    <row r="1436" spans="1:2" ht="15" hidden="1" customHeight="1">
      <c r="A1436" s="1" t="s">
        <v>5572</v>
      </c>
      <c r="B1436" s="1" t="s">
        <v>5573</v>
      </c>
    </row>
    <row r="1437" spans="1:2" ht="15" hidden="1" customHeight="1">
      <c r="A1437" s="1" t="s">
        <v>5574</v>
      </c>
      <c r="B1437" s="1" t="s">
        <v>5575</v>
      </c>
    </row>
    <row r="1438" spans="1:2" ht="15" hidden="1" customHeight="1">
      <c r="A1438" s="1" t="s">
        <v>5576</v>
      </c>
      <c r="B1438" s="1" t="s">
        <v>5577</v>
      </c>
    </row>
    <row r="1439" spans="1:2" ht="15" hidden="1" customHeight="1">
      <c r="A1439" s="1" t="s">
        <v>5578</v>
      </c>
      <c r="B1439" s="1" t="s">
        <v>5579</v>
      </c>
    </row>
    <row r="1440" spans="1:2" ht="15" hidden="1" customHeight="1">
      <c r="A1440" s="1" t="s">
        <v>5580</v>
      </c>
      <c r="B1440" s="1" t="s">
        <v>5581</v>
      </c>
    </row>
    <row r="1441" spans="1:2" ht="15" hidden="1" customHeight="1">
      <c r="A1441" s="1" t="s">
        <v>5582</v>
      </c>
      <c r="B1441" s="1" t="s">
        <v>5571</v>
      </c>
    </row>
    <row r="1442" spans="1:2" ht="15" hidden="1" customHeight="1">
      <c r="A1442" s="1" t="s">
        <v>5583</v>
      </c>
      <c r="B1442" s="1" t="s">
        <v>5573</v>
      </c>
    </row>
    <row r="1443" spans="1:2" ht="15" hidden="1" customHeight="1">
      <c r="A1443" s="1" t="s">
        <v>5584</v>
      </c>
      <c r="B1443" s="1" t="s">
        <v>5575</v>
      </c>
    </row>
    <row r="1444" spans="1:2" ht="15" hidden="1" customHeight="1">
      <c r="A1444" s="1" t="s">
        <v>5585</v>
      </c>
      <c r="B1444" s="1" t="s">
        <v>5577</v>
      </c>
    </row>
    <row r="1445" spans="1:2" ht="15" hidden="1" customHeight="1">
      <c r="A1445" s="1" t="s">
        <v>5586</v>
      </c>
      <c r="B1445" s="1" t="s">
        <v>5587</v>
      </c>
    </row>
    <row r="1446" spans="1:2" ht="15" hidden="1" customHeight="1">
      <c r="A1446" s="1" t="s">
        <v>5588</v>
      </c>
      <c r="B1446" s="1" t="s">
        <v>5589</v>
      </c>
    </row>
    <row r="1447" spans="1:2" ht="15" hidden="1" customHeight="1">
      <c r="A1447" s="1" t="s">
        <v>5590</v>
      </c>
      <c r="B1447" s="1" t="s">
        <v>5591</v>
      </c>
    </row>
    <row r="1448" spans="1:2" ht="15" hidden="1" customHeight="1">
      <c r="A1448" s="1" t="s">
        <v>5592</v>
      </c>
      <c r="B1448" s="1" t="s">
        <v>5593</v>
      </c>
    </row>
    <row r="1449" spans="1:2" ht="15" hidden="1" customHeight="1">
      <c r="A1449" s="1" t="s">
        <v>5594</v>
      </c>
      <c r="B1449" s="1" t="s">
        <v>5595</v>
      </c>
    </row>
    <row r="1450" spans="1:2" ht="15" hidden="1" customHeight="1">
      <c r="A1450" s="1" t="s">
        <v>5596</v>
      </c>
      <c r="B1450" s="1" t="s">
        <v>5597</v>
      </c>
    </row>
    <row r="1451" spans="1:2" ht="15" hidden="1" customHeight="1">
      <c r="A1451" s="1" t="s">
        <v>5598</v>
      </c>
      <c r="B1451" s="1" t="s">
        <v>5549</v>
      </c>
    </row>
    <row r="1452" spans="1:2" ht="15" hidden="1" customHeight="1">
      <c r="A1452" s="1" t="s">
        <v>5599</v>
      </c>
      <c r="B1452" s="1" t="s">
        <v>5600</v>
      </c>
    </row>
    <row r="1453" spans="1:2" ht="15" hidden="1" customHeight="1">
      <c r="A1453" s="1" t="s">
        <v>5601</v>
      </c>
      <c r="B1453" s="1" t="s">
        <v>5602</v>
      </c>
    </row>
    <row r="1454" spans="1:2" ht="15" hidden="1" customHeight="1">
      <c r="A1454" s="1" t="s">
        <v>5603</v>
      </c>
      <c r="B1454" s="1" t="s">
        <v>5604</v>
      </c>
    </row>
    <row r="1455" spans="1:2" ht="15" hidden="1" customHeight="1">
      <c r="A1455" s="1" t="s">
        <v>5605</v>
      </c>
      <c r="B1455" s="1" t="s">
        <v>5606</v>
      </c>
    </row>
    <row r="1456" spans="1:2" ht="15" hidden="1" customHeight="1">
      <c r="A1456" s="1" t="s">
        <v>5607</v>
      </c>
      <c r="B1456" s="1" t="s">
        <v>5571</v>
      </c>
    </row>
    <row r="1457" spans="1:2" ht="15" hidden="1" customHeight="1">
      <c r="A1457" s="1" t="s">
        <v>5608</v>
      </c>
      <c r="B1457" s="1" t="s">
        <v>5573</v>
      </c>
    </row>
    <row r="1458" spans="1:2" ht="15" hidden="1" customHeight="1">
      <c r="A1458" s="1" t="s">
        <v>5609</v>
      </c>
      <c r="B1458" s="1" t="s">
        <v>5575</v>
      </c>
    </row>
    <row r="1459" spans="1:2" ht="15" hidden="1" customHeight="1">
      <c r="A1459" s="1" t="s">
        <v>5610</v>
      </c>
      <c r="B1459" s="1" t="s">
        <v>5611</v>
      </c>
    </row>
    <row r="1460" spans="1:2" ht="15" hidden="1" customHeight="1">
      <c r="A1460" s="1" t="s">
        <v>5612</v>
      </c>
      <c r="B1460" s="1" t="s">
        <v>5613</v>
      </c>
    </row>
    <row r="1461" spans="1:2" ht="15" hidden="1" customHeight="1">
      <c r="A1461" s="1" t="s">
        <v>5614</v>
      </c>
      <c r="B1461" s="1" t="s">
        <v>5591</v>
      </c>
    </row>
    <row r="1462" spans="1:2" ht="15" hidden="1" customHeight="1">
      <c r="A1462" s="1" t="s">
        <v>5615</v>
      </c>
      <c r="B1462" s="1" t="s">
        <v>5593</v>
      </c>
    </row>
    <row r="1463" spans="1:2" ht="15" hidden="1" customHeight="1">
      <c r="A1463" s="1" t="s">
        <v>5616</v>
      </c>
      <c r="B1463" s="1" t="s">
        <v>5617</v>
      </c>
    </row>
    <row r="1464" spans="1:2" ht="15" hidden="1" customHeight="1">
      <c r="A1464" s="1" t="s">
        <v>5618</v>
      </c>
      <c r="B1464" s="1" t="s">
        <v>5591</v>
      </c>
    </row>
    <row r="1465" spans="1:2" ht="15" hidden="1" customHeight="1">
      <c r="A1465" s="1" t="s">
        <v>5619</v>
      </c>
      <c r="B1465" s="1" t="s">
        <v>5593</v>
      </c>
    </row>
    <row r="1466" spans="1:2" ht="15" hidden="1" customHeight="1">
      <c r="A1466" s="1" t="s">
        <v>5620</v>
      </c>
      <c r="B1466" s="1" t="s">
        <v>5621</v>
      </c>
    </row>
    <row r="1467" spans="1:2" ht="15" hidden="1" customHeight="1">
      <c r="A1467" s="1" t="s">
        <v>5622</v>
      </c>
      <c r="B1467" s="1" t="s">
        <v>5623</v>
      </c>
    </row>
    <row r="1468" spans="1:2" ht="15" hidden="1" customHeight="1">
      <c r="A1468" s="1" t="s">
        <v>5624</v>
      </c>
      <c r="B1468" s="1" t="s">
        <v>5625</v>
      </c>
    </row>
    <row r="1469" spans="1:2" ht="15" hidden="1" customHeight="1">
      <c r="A1469" s="1" t="s">
        <v>5626</v>
      </c>
      <c r="B1469" s="1" t="s">
        <v>5627</v>
      </c>
    </row>
    <row r="1470" spans="1:2" ht="15" hidden="1" customHeight="1">
      <c r="A1470" s="1" t="s">
        <v>5628</v>
      </c>
      <c r="B1470" s="1" t="s">
        <v>5595</v>
      </c>
    </row>
    <row r="1471" spans="1:2" ht="15" hidden="1" customHeight="1">
      <c r="A1471" s="1" t="s">
        <v>5629</v>
      </c>
      <c r="B1471" s="1" t="s">
        <v>5630</v>
      </c>
    </row>
    <row r="1472" spans="1:2" ht="15" hidden="1" customHeight="1">
      <c r="A1472" s="1" t="s">
        <v>5631</v>
      </c>
      <c r="B1472" s="1" t="s">
        <v>5549</v>
      </c>
    </row>
    <row r="1473" spans="1:6" ht="15" hidden="1" customHeight="1">
      <c r="A1473" s="1" t="s">
        <v>5632</v>
      </c>
      <c r="B1473" s="1" t="s">
        <v>5633</v>
      </c>
    </row>
    <row r="1474" spans="1:6" ht="15" hidden="1" customHeight="1">
      <c r="A1474" s="1" t="s">
        <v>5634</v>
      </c>
      <c r="B1474" s="1" t="s">
        <v>5635</v>
      </c>
    </row>
    <row r="1475" spans="1:6" ht="15" hidden="1" customHeight="1">
      <c r="A1475" s="1" t="s">
        <v>5636</v>
      </c>
      <c r="B1475" s="1" t="s">
        <v>5637</v>
      </c>
    </row>
    <row r="1476" spans="1:6" ht="15" hidden="1" customHeight="1">
      <c r="A1476" s="1" t="s">
        <v>5638</v>
      </c>
      <c r="B1476" s="1" t="s">
        <v>5639</v>
      </c>
    </row>
    <row r="1477" spans="1:6" ht="15" hidden="1" customHeight="1">
      <c r="A1477" s="1" t="s">
        <v>5640</v>
      </c>
      <c r="B1477" s="1" t="s">
        <v>5641</v>
      </c>
      <c r="C1477" s="1" t="s">
        <v>207</v>
      </c>
      <c r="D1477" s="1" t="s">
        <v>2789</v>
      </c>
      <c r="E1477" s="1" t="s">
        <v>3703</v>
      </c>
      <c r="F1477" s="1" t="s">
        <v>159</v>
      </c>
    </row>
    <row r="1478" spans="1:6" ht="15" hidden="1" customHeight="1">
      <c r="A1478" s="1" t="s">
        <v>5640</v>
      </c>
      <c r="B1478" s="1" t="s">
        <v>5641</v>
      </c>
      <c r="C1478" s="1" t="s">
        <v>207</v>
      </c>
      <c r="D1478" s="1" t="s">
        <v>2789</v>
      </c>
      <c r="E1478" s="1" t="s">
        <v>3708</v>
      </c>
      <c r="F1478" s="1" t="s">
        <v>159</v>
      </c>
    </row>
    <row r="1479" spans="1:6" ht="15" hidden="1" customHeight="1">
      <c r="A1479" s="1" t="s">
        <v>5640</v>
      </c>
      <c r="B1479" s="1" t="s">
        <v>5641</v>
      </c>
      <c r="C1479" s="1" t="s">
        <v>207</v>
      </c>
      <c r="D1479" s="1" t="s">
        <v>2789</v>
      </c>
      <c r="E1479" s="1" t="s">
        <v>3702</v>
      </c>
      <c r="F1479" s="1" t="s">
        <v>159</v>
      </c>
    </row>
    <row r="1480" spans="1:6" ht="15" hidden="1" customHeight="1">
      <c r="A1480" s="1" t="s">
        <v>5640</v>
      </c>
      <c r="B1480" s="1" t="s">
        <v>5641</v>
      </c>
      <c r="C1480" s="1" t="s">
        <v>207</v>
      </c>
      <c r="D1480" s="1" t="s">
        <v>2789</v>
      </c>
      <c r="E1480" s="1" t="s">
        <v>3713</v>
      </c>
      <c r="F1480" s="1" t="s">
        <v>159</v>
      </c>
    </row>
    <row r="1481" spans="1:6" ht="15" hidden="1" customHeight="1">
      <c r="A1481" s="1" t="s">
        <v>5640</v>
      </c>
      <c r="B1481" s="1" t="s">
        <v>5641</v>
      </c>
      <c r="C1481" s="1" t="s">
        <v>207</v>
      </c>
      <c r="D1481" s="1" t="s">
        <v>2789</v>
      </c>
      <c r="E1481" s="1" t="s">
        <v>3723</v>
      </c>
      <c r="F1481" s="1" t="s">
        <v>159</v>
      </c>
    </row>
    <row r="1482" spans="1:6" ht="15" hidden="1" customHeight="1">
      <c r="A1482" s="1" t="s">
        <v>5640</v>
      </c>
      <c r="B1482" s="1" t="s">
        <v>5641</v>
      </c>
      <c r="C1482" s="1" t="s">
        <v>207</v>
      </c>
      <c r="D1482" s="1" t="s">
        <v>2789</v>
      </c>
      <c r="E1482" s="1" t="s">
        <v>3721</v>
      </c>
      <c r="F1482" s="1" t="s">
        <v>159</v>
      </c>
    </row>
    <row r="1483" spans="1:6" ht="15" hidden="1" customHeight="1">
      <c r="A1483" s="1" t="s">
        <v>5640</v>
      </c>
      <c r="B1483" s="1" t="s">
        <v>5641</v>
      </c>
      <c r="C1483" s="1" t="s">
        <v>207</v>
      </c>
      <c r="D1483" s="1" t="s">
        <v>2789</v>
      </c>
      <c r="E1483" s="1" t="s">
        <v>3715</v>
      </c>
      <c r="F1483" s="1" t="s">
        <v>159</v>
      </c>
    </row>
    <row r="1484" spans="1:6" ht="15" hidden="1" customHeight="1">
      <c r="A1484" s="1" t="s">
        <v>5640</v>
      </c>
      <c r="B1484" s="1" t="s">
        <v>5641</v>
      </c>
      <c r="C1484" s="1" t="s">
        <v>207</v>
      </c>
      <c r="D1484" s="1" t="s">
        <v>2789</v>
      </c>
      <c r="E1484" s="1" t="s">
        <v>3700</v>
      </c>
      <c r="F1484" s="1" t="s">
        <v>159</v>
      </c>
    </row>
    <row r="1485" spans="1:6" ht="15" hidden="1" customHeight="1">
      <c r="A1485" s="1" t="s">
        <v>5640</v>
      </c>
      <c r="B1485" s="1" t="s">
        <v>5641</v>
      </c>
      <c r="C1485" s="1" t="s">
        <v>207</v>
      </c>
      <c r="D1485" s="1" t="s">
        <v>2789</v>
      </c>
      <c r="E1485" s="1" t="s">
        <v>3699</v>
      </c>
      <c r="F1485" s="1" t="s">
        <v>159</v>
      </c>
    </row>
    <row r="1486" spans="1:6" ht="15" hidden="1" customHeight="1">
      <c r="A1486" s="1" t="s">
        <v>5640</v>
      </c>
      <c r="B1486" s="1" t="s">
        <v>5641</v>
      </c>
      <c r="C1486" s="1" t="s">
        <v>207</v>
      </c>
      <c r="D1486" s="1" t="s">
        <v>2789</v>
      </c>
      <c r="E1486" s="1" t="s">
        <v>3709</v>
      </c>
      <c r="F1486" s="1" t="s">
        <v>159</v>
      </c>
    </row>
    <row r="1487" spans="1:6" ht="15" hidden="1" customHeight="1">
      <c r="A1487" s="1" t="s">
        <v>5640</v>
      </c>
      <c r="B1487" s="1" t="s">
        <v>5641</v>
      </c>
      <c r="C1487" s="1" t="s">
        <v>207</v>
      </c>
      <c r="D1487" s="1" t="s">
        <v>2789</v>
      </c>
      <c r="E1487" s="1" t="s">
        <v>3718</v>
      </c>
      <c r="F1487" s="1" t="s">
        <v>159</v>
      </c>
    </row>
    <row r="1488" spans="1:6" ht="15" hidden="1" customHeight="1">
      <c r="A1488" s="1" t="s">
        <v>5640</v>
      </c>
      <c r="B1488" s="1" t="s">
        <v>5641</v>
      </c>
      <c r="C1488" s="1" t="s">
        <v>207</v>
      </c>
      <c r="D1488" s="1" t="s">
        <v>2789</v>
      </c>
      <c r="E1488" s="1" t="s">
        <v>3716</v>
      </c>
      <c r="F1488" s="1" t="s">
        <v>159</v>
      </c>
    </row>
    <row r="1489" spans="1:6" ht="15" hidden="1" customHeight="1">
      <c r="A1489" s="1" t="s">
        <v>5640</v>
      </c>
      <c r="B1489" s="1" t="s">
        <v>5641</v>
      </c>
      <c r="C1489" s="1" t="s">
        <v>207</v>
      </c>
      <c r="D1489" s="1" t="s">
        <v>2789</v>
      </c>
      <c r="E1489" s="1" t="s">
        <v>3712</v>
      </c>
      <c r="F1489" s="1" t="s">
        <v>159</v>
      </c>
    </row>
    <row r="1490" spans="1:6" ht="15" hidden="1" customHeight="1">
      <c r="A1490" s="1" t="s">
        <v>5642</v>
      </c>
      <c r="B1490" s="1" t="s">
        <v>5643</v>
      </c>
      <c r="C1490" s="1" t="s">
        <v>206</v>
      </c>
      <c r="D1490" s="1" t="s">
        <v>2803</v>
      </c>
      <c r="E1490" s="1" t="s">
        <v>3713</v>
      </c>
      <c r="F1490" s="1" t="s">
        <v>159</v>
      </c>
    </row>
    <row r="1491" spans="1:6" ht="15" hidden="1" customHeight="1">
      <c r="A1491" s="1" t="s">
        <v>5642</v>
      </c>
      <c r="B1491" s="1" t="s">
        <v>5643</v>
      </c>
      <c r="C1491" s="1" t="s">
        <v>206</v>
      </c>
      <c r="D1491" s="1" t="s">
        <v>2803</v>
      </c>
      <c r="E1491" s="1" t="s">
        <v>3715</v>
      </c>
      <c r="F1491" s="1" t="s">
        <v>159</v>
      </c>
    </row>
    <row r="1492" spans="1:6" ht="15" hidden="1" customHeight="1">
      <c r="A1492" s="1" t="s">
        <v>5642</v>
      </c>
      <c r="B1492" s="1" t="s">
        <v>5643</v>
      </c>
      <c r="C1492" s="1" t="s">
        <v>206</v>
      </c>
      <c r="D1492" s="1" t="s">
        <v>2803</v>
      </c>
      <c r="E1492" s="1" t="s">
        <v>3718</v>
      </c>
      <c r="F1492" s="1" t="s">
        <v>159</v>
      </c>
    </row>
    <row r="1493" spans="1:6" ht="15" hidden="1" customHeight="1">
      <c r="A1493" s="1" t="s">
        <v>5642</v>
      </c>
      <c r="B1493" s="1" t="s">
        <v>5643</v>
      </c>
      <c r="C1493" s="1" t="s">
        <v>206</v>
      </c>
      <c r="D1493" s="1" t="s">
        <v>2803</v>
      </c>
      <c r="E1493" s="1" t="s">
        <v>3703</v>
      </c>
      <c r="F1493" s="1" t="s">
        <v>159</v>
      </c>
    </row>
    <row r="1494" spans="1:6" ht="15" hidden="1" customHeight="1">
      <c r="A1494" s="1" t="s">
        <v>5642</v>
      </c>
      <c r="B1494" s="1" t="s">
        <v>5643</v>
      </c>
      <c r="C1494" s="1" t="s">
        <v>206</v>
      </c>
      <c r="D1494" s="1" t="s">
        <v>2803</v>
      </c>
      <c r="E1494" s="1" t="s">
        <v>3716</v>
      </c>
      <c r="F1494" s="1" t="s">
        <v>159</v>
      </c>
    </row>
    <row r="1495" spans="1:6" ht="15" hidden="1" customHeight="1">
      <c r="A1495" s="1" t="s">
        <v>5642</v>
      </c>
      <c r="B1495" s="1" t="s">
        <v>5643</v>
      </c>
      <c r="C1495" s="1" t="s">
        <v>206</v>
      </c>
      <c r="D1495" s="1" t="s">
        <v>2803</v>
      </c>
      <c r="E1495" s="1" t="s">
        <v>3708</v>
      </c>
      <c r="F1495" s="1" t="s">
        <v>159</v>
      </c>
    </row>
    <row r="1496" spans="1:6" ht="15" hidden="1" customHeight="1">
      <c r="A1496" s="1" t="s">
        <v>5642</v>
      </c>
      <c r="B1496" s="1" t="s">
        <v>5643</v>
      </c>
      <c r="C1496" s="1" t="s">
        <v>206</v>
      </c>
      <c r="D1496" s="1" t="s">
        <v>2803</v>
      </c>
      <c r="E1496" s="1" t="s">
        <v>3702</v>
      </c>
      <c r="F1496" s="1" t="s">
        <v>159</v>
      </c>
    </row>
    <row r="1497" spans="1:6" ht="15" hidden="1" customHeight="1">
      <c r="A1497" s="1" t="s">
        <v>5642</v>
      </c>
      <c r="B1497" s="1" t="s">
        <v>5643</v>
      </c>
      <c r="C1497" s="1" t="s">
        <v>206</v>
      </c>
      <c r="D1497" s="1" t="s">
        <v>2803</v>
      </c>
      <c r="E1497" s="1" t="s">
        <v>3699</v>
      </c>
      <c r="F1497" s="1" t="s">
        <v>159</v>
      </c>
    </row>
    <row r="1498" spans="1:6" ht="15" hidden="1" customHeight="1">
      <c r="A1498" s="1" t="s">
        <v>5642</v>
      </c>
      <c r="B1498" s="1" t="s">
        <v>5643</v>
      </c>
      <c r="C1498" s="1" t="s">
        <v>206</v>
      </c>
      <c r="D1498" s="1" t="s">
        <v>2803</v>
      </c>
      <c r="E1498" s="1" t="s">
        <v>3700</v>
      </c>
      <c r="F1498" s="1" t="s">
        <v>159</v>
      </c>
    </row>
    <row r="1499" spans="1:6" ht="15" hidden="1" customHeight="1">
      <c r="A1499" s="1" t="s">
        <v>5642</v>
      </c>
      <c r="B1499" s="1" t="s">
        <v>5643</v>
      </c>
      <c r="C1499" s="1" t="s">
        <v>206</v>
      </c>
      <c r="D1499" s="1" t="s">
        <v>2803</v>
      </c>
      <c r="E1499" s="1" t="s">
        <v>3709</v>
      </c>
      <c r="F1499" s="1" t="s">
        <v>159</v>
      </c>
    </row>
    <row r="1500" spans="1:6" ht="15" hidden="1" customHeight="1">
      <c r="A1500" s="1" t="s">
        <v>5642</v>
      </c>
      <c r="B1500" s="1" t="s">
        <v>5643</v>
      </c>
      <c r="C1500" s="1" t="s">
        <v>206</v>
      </c>
      <c r="D1500" s="1" t="s">
        <v>2803</v>
      </c>
      <c r="E1500" s="1" t="s">
        <v>3723</v>
      </c>
      <c r="F1500" s="1" t="s">
        <v>159</v>
      </c>
    </row>
    <row r="1501" spans="1:6" ht="15" hidden="1" customHeight="1">
      <c r="A1501" s="1" t="s">
        <v>5642</v>
      </c>
      <c r="B1501" s="1" t="s">
        <v>5643</v>
      </c>
      <c r="C1501" s="1" t="s">
        <v>206</v>
      </c>
      <c r="D1501" s="1" t="s">
        <v>2803</v>
      </c>
      <c r="E1501" s="1" t="s">
        <v>3712</v>
      </c>
      <c r="F1501" s="1" t="s">
        <v>159</v>
      </c>
    </row>
    <row r="1502" spans="1:6" ht="15" hidden="1" customHeight="1">
      <c r="A1502" s="1" t="s">
        <v>5642</v>
      </c>
      <c r="B1502" s="1" t="s">
        <v>5643</v>
      </c>
      <c r="C1502" s="1" t="s">
        <v>206</v>
      </c>
      <c r="D1502" s="1" t="s">
        <v>2803</v>
      </c>
      <c r="E1502" s="1" t="s">
        <v>3721</v>
      </c>
      <c r="F1502" s="1" t="s">
        <v>159</v>
      </c>
    </row>
    <row r="1503" spans="1:6" ht="15" hidden="1" customHeight="1">
      <c r="A1503" s="1" t="s">
        <v>5644</v>
      </c>
      <c r="B1503" s="1" t="s">
        <v>5645</v>
      </c>
    </row>
    <row r="1504" spans="1:6" ht="15" hidden="1" customHeight="1">
      <c r="A1504" s="1" t="s">
        <v>5646</v>
      </c>
      <c r="B1504" s="1" t="s">
        <v>5647</v>
      </c>
    </row>
    <row r="1505" spans="1:2" ht="15" hidden="1" customHeight="1">
      <c r="A1505" s="1" t="s">
        <v>5648</v>
      </c>
      <c r="B1505" s="1" t="s">
        <v>5549</v>
      </c>
    </row>
    <row r="1506" spans="1:2" ht="15" hidden="1" customHeight="1">
      <c r="A1506" s="1" t="s">
        <v>5649</v>
      </c>
      <c r="B1506" s="1" t="s">
        <v>5650</v>
      </c>
    </row>
    <row r="1507" spans="1:2" ht="15" hidden="1" customHeight="1">
      <c r="A1507" s="1" t="s">
        <v>5651</v>
      </c>
      <c r="B1507" s="1" t="s">
        <v>5652</v>
      </c>
    </row>
    <row r="1508" spans="1:2" ht="15" hidden="1" customHeight="1">
      <c r="A1508" s="1" t="s">
        <v>5653</v>
      </c>
      <c r="B1508" s="1" t="s">
        <v>5654</v>
      </c>
    </row>
    <row r="1509" spans="1:2" ht="15" hidden="1" customHeight="1">
      <c r="A1509" s="1" t="s">
        <v>5655</v>
      </c>
      <c r="B1509" s="1" t="s">
        <v>4022</v>
      </c>
    </row>
    <row r="1510" spans="1:2" ht="15" hidden="1" customHeight="1">
      <c r="A1510" s="1" t="s">
        <v>5656</v>
      </c>
      <c r="B1510" s="1" t="s">
        <v>5657</v>
      </c>
    </row>
    <row r="1511" spans="1:2" ht="15" hidden="1" customHeight="1">
      <c r="A1511" s="1" t="s">
        <v>5658</v>
      </c>
      <c r="B1511" s="1" t="s">
        <v>4022</v>
      </c>
    </row>
    <row r="1512" spans="1:2" ht="15" hidden="1" customHeight="1">
      <c r="A1512" s="1" t="s">
        <v>5659</v>
      </c>
      <c r="B1512" s="1" t="s">
        <v>5660</v>
      </c>
    </row>
    <row r="1513" spans="1:2" ht="15" hidden="1" customHeight="1">
      <c r="A1513" s="1" t="s">
        <v>5661</v>
      </c>
      <c r="B1513" s="1" t="s">
        <v>4022</v>
      </c>
    </row>
    <row r="1514" spans="1:2" ht="15" hidden="1" customHeight="1">
      <c r="A1514" s="1" t="s">
        <v>5662</v>
      </c>
      <c r="B1514" s="1" t="s">
        <v>5663</v>
      </c>
    </row>
    <row r="1515" spans="1:2" ht="15" hidden="1" customHeight="1">
      <c r="A1515" s="1" t="s">
        <v>5664</v>
      </c>
      <c r="B1515" s="1" t="s">
        <v>4022</v>
      </c>
    </row>
    <row r="1516" spans="1:2" ht="15" hidden="1" customHeight="1">
      <c r="A1516" s="1" t="s">
        <v>5665</v>
      </c>
      <c r="B1516" s="1" t="s">
        <v>5666</v>
      </c>
    </row>
    <row r="1517" spans="1:2" ht="15" hidden="1" customHeight="1">
      <c r="A1517" s="1" t="s">
        <v>5667</v>
      </c>
      <c r="B1517" s="1" t="s">
        <v>4022</v>
      </c>
    </row>
    <row r="1518" spans="1:2" ht="15" hidden="1" customHeight="1">
      <c r="A1518" s="61">
        <v>304</v>
      </c>
      <c r="B1518" s="1" t="s">
        <v>5668</v>
      </c>
    </row>
    <row r="1519" spans="1:2" ht="15" hidden="1" customHeight="1">
      <c r="A1519" s="1" t="s">
        <v>5669</v>
      </c>
      <c r="B1519" s="1" t="s">
        <v>5670</v>
      </c>
    </row>
    <row r="1520" spans="1:2" ht="15" hidden="1" customHeight="1">
      <c r="A1520" s="1" t="s">
        <v>5671</v>
      </c>
      <c r="B1520" s="1" t="s">
        <v>5672</v>
      </c>
    </row>
    <row r="1521" spans="1:2" ht="15" hidden="1" customHeight="1">
      <c r="A1521" s="1" t="s">
        <v>5673</v>
      </c>
      <c r="B1521" s="1" t="s">
        <v>5674</v>
      </c>
    </row>
    <row r="1522" spans="1:2" ht="15" hidden="1" customHeight="1">
      <c r="A1522" s="1" t="s">
        <v>5675</v>
      </c>
      <c r="B1522" s="1" t="s">
        <v>5676</v>
      </c>
    </row>
    <row r="1523" spans="1:2" ht="15" hidden="1" customHeight="1">
      <c r="A1523" s="1" t="s">
        <v>5677</v>
      </c>
      <c r="B1523" s="1" t="s">
        <v>5678</v>
      </c>
    </row>
    <row r="1524" spans="1:2" ht="15" hidden="1" customHeight="1">
      <c r="A1524" s="1" t="s">
        <v>5679</v>
      </c>
      <c r="B1524" s="1" t="s">
        <v>5680</v>
      </c>
    </row>
    <row r="1525" spans="1:2" ht="15" hidden="1" customHeight="1">
      <c r="A1525" s="1" t="s">
        <v>5681</v>
      </c>
      <c r="B1525" s="1" t="s">
        <v>5682</v>
      </c>
    </row>
    <row r="1526" spans="1:2" ht="15" hidden="1" customHeight="1">
      <c r="A1526" s="1" t="s">
        <v>5683</v>
      </c>
      <c r="B1526" s="1" t="s">
        <v>5684</v>
      </c>
    </row>
    <row r="1527" spans="1:2" ht="15" hidden="1" customHeight="1">
      <c r="A1527" s="1" t="s">
        <v>5685</v>
      </c>
      <c r="B1527" s="1" t="s">
        <v>5686</v>
      </c>
    </row>
    <row r="1528" spans="1:2" ht="15" hidden="1" customHeight="1">
      <c r="A1528" s="1" t="s">
        <v>5687</v>
      </c>
      <c r="B1528" s="1" t="s">
        <v>5688</v>
      </c>
    </row>
    <row r="1529" spans="1:2" ht="15" hidden="1" customHeight="1">
      <c r="A1529" s="1" t="s">
        <v>5689</v>
      </c>
      <c r="B1529" s="1" t="s">
        <v>5690</v>
      </c>
    </row>
    <row r="1530" spans="1:2" ht="15" hidden="1" customHeight="1">
      <c r="A1530" s="1" t="s">
        <v>5691</v>
      </c>
      <c r="B1530" s="1" t="s">
        <v>5692</v>
      </c>
    </row>
    <row r="1531" spans="1:2" ht="15" hidden="1" customHeight="1">
      <c r="A1531" s="1" t="s">
        <v>5693</v>
      </c>
      <c r="B1531" s="1" t="s">
        <v>5694</v>
      </c>
    </row>
    <row r="1532" spans="1:2" ht="15" hidden="1" customHeight="1">
      <c r="A1532" s="1" t="s">
        <v>5695</v>
      </c>
      <c r="B1532" s="1" t="s">
        <v>5696</v>
      </c>
    </row>
    <row r="1533" spans="1:2" ht="15" hidden="1" customHeight="1">
      <c r="A1533" s="1" t="s">
        <v>5697</v>
      </c>
      <c r="B1533" s="1" t="s">
        <v>5698</v>
      </c>
    </row>
    <row r="1534" spans="1:2" ht="15" hidden="1" customHeight="1">
      <c r="A1534" s="1" t="s">
        <v>5699</v>
      </c>
      <c r="B1534" s="1" t="s">
        <v>5700</v>
      </c>
    </row>
    <row r="1535" spans="1:2" ht="15" hidden="1" customHeight="1">
      <c r="A1535" s="1" t="s">
        <v>5701</v>
      </c>
      <c r="B1535" s="1" t="s">
        <v>5702</v>
      </c>
    </row>
    <row r="1536" spans="1:2" ht="15" hidden="1" customHeight="1">
      <c r="A1536" s="1" t="s">
        <v>5703</v>
      </c>
      <c r="B1536" s="1" t="s">
        <v>5704</v>
      </c>
    </row>
    <row r="1537" spans="1:2" ht="15" hidden="1" customHeight="1">
      <c r="A1537" s="1" t="s">
        <v>5705</v>
      </c>
      <c r="B1537" s="1" t="s">
        <v>5706</v>
      </c>
    </row>
    <row r="1538" spans="1:2" ht="15" hidden="1" customHeight="1">
      <c r="A1538" s="1" t="s">
        <v>5707</v>
      </c>
      <c r="B1538" s="1" t="s">
        <v>5708</v>
      </c>
    </row>
    <row r="1539" spans="1:2" ht="15" hidden="1" customHeight="1">
      <c r="A1539" s="1" t="s">
        <v>5709</v>
      </c>
      <c r="B1539" s="1" t="s">
        <v>5710</v>
      </c>
    </row>
    <row r="1540" spans="1:2" ht="15" hidden="1" customHeight="1">
      <c r="A1540" s="1" t="s">
        <v>5711</v>
      </c>
      <c r="B1540" s="1" t="s">
        <v>5712</v>
      </c>
    </row>
    <row r="1541" spans="1:2" ht="15" hidden="1" customHeight="1">
      <c r="A1541" s="1" t="s">
        <v>5713</v>
      </c>
      <c r="B1541" s="1" t="s">
        <v>5714</v>
      </c>
    </row>
    <row r="1542" spans="1:2" ht="15" hidden="1" customHeight="1">
      <c r="A1542" s="1" t="s">
        <v>5715</v>
      </c>
      <c r="B1542" s="1" t="s">
        <v>5716</v>
      </c>
    </row>
    <row r="1543" spans="1:2" ht="15" hidden="1" customHeight="1">
      <c r="A1543" s="1" t="s">
        <v>5717</v>
      </c>
      <c r="B1543" s="1" t="s">
        <v>5718</v>
      </c>
    </row>
    <row r="1544" spans="1:2" ht="15" hidden="1" customHeight="1">
      <c r="A1544" s="1" t="s">
        <v>5719</v>
      </c>
      <c r="B1544" s="1" t="s">
        <v>5720</v>
      </c>
    </row>
    <row r="1545" spans="1:2" ht="15" hidden="1" customHeight="1">
      <c r="A1545" s="1" t="s">
        <v>5721</v>
      </c>
      <c r="B1545" s="1" t="s">
        <v>5722</v>
      </c>
    </row>
    <row r="1546" spans="1:2" ht="15" hidden="1" customHeight="1">
      <c r="A1546" s="1" t="s">
        <v>5723</v>
      </c>
      <c r="B1546" s="1" t="s">
        <v>5724</v>
      </c>
    </row>
    <row r="1547" spans="1:2" ht="15" hidden="1" customHeight="1">
      <c r="A1547" s="1" t="s">
        <v>5725</v>
      </c>
      <c r="B1547" s="1" t="s">
        <v>5726</v>
      </c>
    </row>
    <row r="1548" spans="1:2" ht="15" hidden="1" customHeight="1">
      <c r="A1548" s="1" t="s">
        <v>5727</v>
      </c>
      <c r="B1548" s="1" t="s">
        <v>5728</v>
      </c>
    </row>
    <row r="1549" spans="1:2" ht="15" hidden="1" customHeight="1">
      <c r="A1549" s="1" t="s">
        <v>5729</v>
      </c>
      <c r="B1549" s="1" t="s">
        <v>5730</v>
      </c>
    </row>
    <row r="1550" spans="1:2" ht="15" hidden="1" customHeight="1">
      <c r="A1550" s="1" t="s">
        <v>5731</v>
      </c>
      <c r="B1550" s="1" t="s">
        <v>5732</v>
      </c>
    </row>
    <row r="1551" spans="1:2" ht="15" hidden="1" customHeight="1">
      <c r="A1551" s="1" t="s">
        <v>5733</v>
      </c>
      <c r="B1551" s="1" t="s">
        <v>5734</v>
      </c>
    </row>
    <row r="1552" spans="1:2" ht="15" hidden="1" customHeight="1">
      <c r="A1552" s="1" t="s">
        <v>5735</v>
      </c>
      <c r="B1552" s="1" t="s">
        <v>5736</v>
      </c>
    </row>
    <row r="1553" spans="1:2" ht="15" hidden="1" customHeight="1">
      <c r="A1553" s="1" t="s">
        <v>5737</v>
      </c>
      <c r="B1553" s="1" t="s">
        <v>5738</v>
      </c>
    </row>
    <row r="1554" spans="1:2" ht="15" hidden="1" customHeight="1">
      <c r="A1554" s="1" t="s">
        <v>5739</v>
      </c>
      <c r="B1554" s="1" t="s">
        <v>5740</v>
      </c>
    </row>
    <row r="1555" spans="1:2" ht="15" hidden="1" customHeight="1">
      <c r="A1555" s="1" t="s">
        <v>5741</v>
      </c>
      <c r="B1555" s="1" t="s">
        <v>5742</v>
      </c>
    </row>
    <row r="1556" spans="1:2" ht="15" hidden="1" customHeight="1">
      <c r="A1556" s="1" t="s">
        <v>5743</v>
      </c>
      <c r="B1556" s="1" t="s">
        <v>5744</v>
      </c>
    </row>
    <row r="1557" spans="1:2" ht="15" hidden="1" customHeight="1">
      <c r="A1557" s="1" t="s">
        <v>5745</v>
      </c>
      <c r="B1557" s="1" t="s">
        <v>4022</v>
      </c>
    </row>
    <row r="1558" spans="1:2" ht="15" hidden="1" customHeight="1">
      <c r="A1558" s="1" t="s">
        <v>5746</v>
      </c>
      <c r="B1558" s="1" t="s">
        <v>5747</v>
      </c>
    </row>
    <row r="1559" spans="1:2" ht="15" hidden="1" customHeight="1">
      <c r="A1559" s="1" t="s">
        <v>5748</v>
      </c>
      <c r="B1559" s="1" t="s">
        <v>4022</v>
      </c>
    </row>
    <row r="1560" spans="1:2" ht="15" hidden="1" customHeight="1">
      <c r="A1560" s="1" t="s">
        <v>5749</v>
      </c>
      <c r="B1560" s="1" t="s">
        <v>5750</v>
      </c>
    </row>
    <row r="1561" spans="1:2" ht="15" hidden="1" customHeight="1">
      <c r="A1561" s="1" t="s">
        <v>5751</v>
      </c>
      <c r="B1561" s="1" t="s">
        <v>4022</v>
      </c>
    </row>
    <row r="1562" spans="1:2" ht="15" hidden="1" customHeight="1">
      <c r="A1562" s="1" t="s">
        <v>5752</v>
      </c>
      <c r="B1562" s="1" t="s">
        <v>5753</v>
      </c>
    </row>
    <row r="1563" spans="1:2" ht="15" hidden="1" customHeight="1">
      <c r="A1563" s="1" t="s">
        <v>5754</v>
      </c>
      <c r="B1563" s="1" t="s">
        <v>4022</v>
      </c>
    </row>
    <row r="1564" spans="1:2" ht="15" hidden="1" customHeight="1">
      <c r="A1564" s="61">
        <v>305</v>
      </c>
      <c r="B1564" s="1" t="s">
        <v>5755</v>
      </c>
    </row>
    <row r="1565" spans="1:2" ht="15" hidden="1" customHeight="1">
      <c r="A1565" s="1" t="s">
        <v>5756</v>
      </c>
      <c r="B1565" s="1" t="s">
        <v>5757</v>
      </c>
    </row>
    <row r="1566" spans="1:2" ht="15" hidden="1" customHeight="1">
      <c r="A1566" s="1" t="s">
        <v>5758</v>
      </c>
      <c r="B1566" s="1" t="s">
        <v>5759</v>
      </c>
    </row>
    <row r="1567" spans="1:2" ht="15" hidden="1" customHeight="1">
      <c r="A1567" s="1" t="s">
        <v>5760</v>
      </c>
      <c r="B1567" s="1" t="s">
        <v>5761</v>
      </c>
    </row>
    <row r="1568" spans="1:2" ht="15" hidden="1" customHeight="1">
      <c r="A1568" s="1" t="s">
        <v>5762</v>
      </c>
      <c r="B1568" s="1" t="s">
        <v>5763</v>
      </c>
    </row>
    <row r="1569" spans="1:2" ht="15" hidden="1" customHeight="1">
      <c r="A1569" s="1" t="s">
        <v>5764</v>
      </c>
      <c r="B1569" s="1" t="s">
        <v>5765</v>
      </c>
    </row>
    <row r="1570" spans="1:2" ht="15" hidden="1" customHeight="1">
      <c r="A1570" s="1" t="s">
        <v>5766</v>
      </c>
      <c r="B1570" s="1" t="s">
        <v>5767</v>
      </c>
    </row>
    <row r="1571" spans="1:2" ht="15" hidden="1" customHeight="1">
      <c r="A1571" s="1" t="s">
        <v>5768</v>
      </c>
      <c r="B1571" s="1" t="s">
        <v>5769</v>
      </c>
    </row>
    <row r="1572" spans="1:2" ht="15" hidden="1" customHeight="1">
      <c r="A1572" s="1" t="s">
        <v>5770</v>
      </c>
      <c r="B1572" s="1" t="s">
        <v>5771</v>
      </c>
    </row>
    <row r="1573" spans="1:2" ht="15" hidden="1" customHeight="1">
      <c r="A1573" s="1" t="s">
        <v>5772</v>
      </c>
      <c r="B1573" s="1" t="s">
        <v>5773</v>
      </c>
    </row>
    <row r="1574" spans="1:2" ht="15" hidden="1" customHeight="1">
      <c r="A1574" s="1" t="s">
        <v>5774</v>
      </c>
      <c r="B1574" s="1" t="s">
        <v>5775</v>
      </c>
    </row>
    <row r="1575" spans="1:2" ht="15" hidden="1" customHeight="1">
      <c r="A1575" s="1" t="s">
        <v>5776</v>
      </c>
      <c r="B1575" s="1" t="s">
        <v>5429</v>
      </c>
    </row>
    <row r="1576" spans="1:2" ht="15" hidden="1" customHeight="1">
      <c r="A1576" s="1" t="s">
        <v>5777</v>
      </c>
      <c r="B1576" s="1" t="s">
        <v>5778</v>
      </c>
    </row>
    <row r="1577" spans="1:2" ht="15" hidden="1" customHeight="1">
      <c r="A1577" s="1" t="s">
        <v>5779</v>
      </c>
      <c r="B1577" s="1" t="s">
        <v>5780</v>
      </c>
    </row>
    <row r="1578" spans="1:2" ht="15" hidden="1" customHeight="1">
      <c r="A1578" s="1" t="s">
        <v>5781</v>
      </c>
      <c r="B1578" s="1" t="s">
        <v>5782</v>
      </c>
    </row>
    <row r="1579" spans="1:2" ht="15" hidden="1" customHeight="1">
      <c r="A1579" s="1" t="s">
        <v>5783</v>
      </c>
      <c r="B1579" s="1" t="s">
        <v>5784</v>
      </c>
    </row>
    <row r="1580" spans="1:2" ht="15" hidden="1" customHeight="1">
      <c r="A1580" s="1" t="s">
        <v>5785</v>
      </c>
      <c r="B1580" s="1" t="s">
        <v>5786</v>
      </c>
    </row>
    <row r="1581" spans="1:2" ht="15" hidden="1" customHeight="1">
      <c r="A1581" s="1" t="s">
        <v>5787</v>
      </c>
      <c r="B1581" s="1" t="s">
        <v>5788</v>
      </c>
    </row>
    <row r="1582" spans="1:2" ht="15" hidden="1" customHeight="1">
      <c r="A1582" s="1" t="s">
        <v>5789</v>
      </c>
      <c r="B1582" s="1" t="s">
        <v>5790</v>
      </c>
    </row>
    <row r="1583" spans="1:2" ht="15" hidden="1" customHeight="1">
      <c r="A1583" s="1" t="s">
        <v>5791</v>
      </c>
      <c r="B1583" s="1" t="s">
        <v>5451</v>
      </c>
    </row>
    <row r="1584" spans="1:2" ht="15" hidden="1" customHeight="1">
      <c r="A1584" s="1" t="s">
        <v>5792</v>
      </c>
      <c r="B1584" s="1" t="s">
        <v>5793</v>
      </c>
    </row>
    <row r="1585" spans="1:2" ht="15" hidden="1" customHeight="1">
      <c r="A1585" s="1" t="s">
        <v>5794</v>
      </c>
      <c r="B1585" s="1" t="s">
        <v>5795</v>
      </c>
    </row>
    <row r="1586" spans="1:2" ht="15" hidden="1" customHeight="1">
      <c r="A1586" s="1" t="s">
        <v>5796</v>
      </c>
      <c r="B1586" s="1" t="s">
        <v>5797</v>
      </c>
    </row>
    <row r="1587" spans="1:2" ht="15" hidden="1" customHeight="1">
      <c r="A1587" s="1" t="s">
        <v>5798</v>
      </c>
      <c r="B1587" s="1" t="s">
        <v>5799</v>
      </c>
    </row>
    <row r="1588" spans="1:2" ht="15" hidden="1" customHeight="1">
      <c r="A1588" s="1" t="s">
        <v>5800</v>
      </c>
      <c r="B1588" s="1" t="s">
        <v>5801</v>
      </c>
    </row>
    <row r="1589" spans="1:2" ht="15" hidden="1" customHeight="1">
      <c r="A1589" s="1" t="s">
        <v>5802</v>
      </c>
      <c r="B1589" s="1" t="s">
        <v>5803</v>
      </c>
    </row>
    <row r="1590" spans="1:2" ht="15" hidden="1" customHeight="1">
      <c r="A1590" s="1" t="s">
        <v>5804</v>
      </c>
      <c r="B1590" s="1" t="s">
        <v>5767</v>
      </c>
    </row>
    <row r="1591" spans="1:2" ht="15" hidden="1" customHeight="1">
      <c r="A1591" s="1" t="s">
        <v>5805</v>
      </c>
      <c r="B1591" s="1" t="s">
        <v>5769</v>
      </c>
    </row>
    <row r="1592" spans="1:2" ht="15" hidden="1" customHeight="1">
      <c r="A1592" s="1" t="s">
        <v>5806</v>
      </c>
      <c r="B1592" s="1" t="s">
        <v>5771</v>
      </c>
    </row>
    <row r="1593" spans="1:2" ht="15" hidden="1" customHeight="1">
      <c r="A1593" s="1" t="s">
        <v>5807</v>
      </c>
      <c r="B1593" s="1" t="s">
        <v>5773</v>
      </c>
    </row>
    <row r="1594" spans="1:2" ht="15" hidden="1" customHeight="1">
      <c r="A1594" s="1" t="s">
        <v>5808</v>
      </c>
      <c r="B1594" s="1" t="s">
        <v>5775</v>
      </c>
    </row>
    <row r="1595" spans="1:2" ht="15" hidden="1" customHeight="1">
      <c r="A1595" s="1" t="s">
        <v>5809</v>
      </c>
      <c r="B1595" s="1" t="s">
        <v>5429</v>
      </c>
    </row>
    <row r="1596" spans="1:2" ht="15" hidden="1" customHeight="1">
      <c r="A1596" s="1" t="s">
        <v>5810</v>
      </c>
      <c r="B1596" s="1" t="s">
        <v>5811</v>
      </c>
    </row>
    <row r="1597" spans="1:2" ht="15" hidden="1" customHeight="1">
      <c r="A1597" s="1" t="s">
        <v>5812</v>
      </c>
      <c r="B1597" s="1" t="s">
        <v>5813</v>
      </c>
    </row>
    <row r="1598" spans="1:2" ht="15" hidden="1" customHeight="1">
      <c r="A1598" s="1" t="s">
        <v>5814</v>
      </c>
      <c r="B1598" s="1" t="s">
        <v>5815</v>
      </c>
    </row>
    <row r="1599" spans="1:2" ht="15" hidden="1" customHeight="1">
      <c r="A1599" s="1" t="s">
        <v>5816</v>
      </c>
      <c r="B1599" s="1" t="s">
        <v>5817</v>
      </c>
    </row>
    <row r="1600" spans="1:2" ht="15" hidden="1" customHeight="1">
      <c r="A1600" s="1" t="s">
        <v>5818</v>
      </c>
      <c r="B1600" s="1" t="s">
        <v>5819</v>
      </c>
    </row>
    <row r="1601" spans="1:2" ht="15" hidden="1" customHeight="1">
      <c r="A1601" s="1" t="s">
        <v>5820</v>
      </c>
      <c r="B1601" s="1" t="s">
        <v>5821</v>
      </c>
    </row>
    <row r="1602" spans="1:2" ht="15" hidden="1" customHeight="1">
      <c r="A1602" s="1" t="s">
        <v>5822</v>
      </c>
      <c r="B1602" s="1" t="s">
        <v>5786</v>
      </c>
    </row>
    <row r="1603" spans="1:2" ht="15" hidden="1" customHeight="1">
      <c r="A1603" s="1" t="s">
        <v>5823</v>
      </c>
      <c r="B1603" s="1" t="s">
        <v>5788</v>
      </c>
    </row>
    <row r="1604" spans="1:2" ht="15" hidden="1" customHeight="1">
      <c r="A1604" s="1" t="s">
        <v>5824</v>
      </c>
      <c r="B1604" s="1" t="s">
        <v>5825</v>
      </c>
    </row>
    <row r="1605" spans="1:2" ht="15" hidden="1" customHeight="1">
      <c r="A1605" s="1" t="s">
        <v>5826</v>
      </c>
      <c r="B1605" s="1" t="s">
        <v>5451</v>
      </c>
    </row>
    <row r="1606" spans="1:2" ht="15" hidden="1" customHeight="1">
      <c r="A1606" s="1" t="s">
        <v>5827</v>
      </c>
      <c r="B1606" s="1" t="s">
        <v>5828</v>
      </c>
    </row>
    <row r="1607" spans="1:2" ht="15" hidden="1" customHeight="1">
      <c r="A1607" s="1" t="s">
        <v>5829</v>
      </c>
      <c r="B1607" s="1" t="s">
        <v>5830</v>
      </c>
    </row>
    <row r="1608" spans="1:2" ht="15" hidden="1" customHeight="1">
      <c r="A1608" s="1" t="s">
        <v>5831</v>
      </c>
      <c r="B1608" s="1" t="s">
        <v>5832</v>
      </c>
    </row>
    <row r="1609" spans="1:2" ht="15" hidden="1" customHeight="1">
      <c r="A1609" s="1" t="s">
        <v>5833</v>
      </c>
      <c r="B1609" s="1" t="s">
        <v>5801</v>
      </c>
    </row>
    <row r="1610" spans="1:2" ht="15" hidden="1" customHeight="1">
      <c r="A1610" s="1" t="s">
        <v>5834</v>
      </c>
      <c r="B1610" s="1" t="s">
        <v>5835</v>
      </c>
    </row>
    <row r="1611" spans="1:2" ht="15" hidden="1" customHeight="1">
      <c r="A1611" s="1" t="s">
        <v>5836</v>
      </c>
      <c r="B1611" s="1" t="s">
        <v>5837</v>
      </c>
    </row>
    <row r="1612" spans="1:2" ht="15" hidden="1" customHeight="1">
      <c r="A1612" s="1" t="s">
        <v>5838</v>
      </c>
      <c r="B1612" s="1" t="s">
        <v>5765</v>
      </c>
    </row>
    <row r="1613" spans="1:2" ht="15" hidden="1" customHeight="1">
      <c r="A1613" s="1" t="s">
        <v>5839</v>
      </c>
      <c r="B1613" s="1" t="s">
        <v>5767</v>
      </c>
    </row>
    <row r="1614" spans="1:2" ht="15" hidden="1" customHeight="1">
      <c r="A1614" s="1" t="s">
        <v>5840</v>
      </c>
      <c r="B1614" s="1" t="s">
        <v>5769</v>
      </c>
    </row>
    <row r="1615" spans="1:2" ht="15" hidden="1" customHeight="1">
      <c r="A1615" s="1" t="s">
        <v>5841</v>
      </c>
      <c r="B1615" s="1" t="s">
        <v>5771</v>
      </c>
    </row>
    <row r="1616" spans="1:2" ht="15" hidden="1" customHeight="1">
      <c r="A1616" s="1" t="s">
        <v>5842</v>
      </c>
      <c r="B1616" s="1" t="s">
        <v>5773</v>
      </c>
    </row>
    <row r="1617" spans="1:2" ht="15" hidden="1" customHeight="1">
      <c r="A1617" s="1" t="s">
        <v>5843</v>
      </c>
      <c r="B1617" s="1" t="s">
        <v>5429</v>
      </c>
    </row>
    <row r="1618" spans="1:2" ht="15" hidden="1" customHeight="1">
      <c r="A1618" s="1" t="s">
        <v>5844</v>
      </c>
      <c r="B1618" s="1" t="s">
        <v>5845</v>
      </c>
    </row>
    <row r="1619" spans="1:2" ht="15" hidden="1" customHeight="1">
      <c r="A1619" s="1" t="s">
        <v>5846</v>
      </c>
      <c r="B1619" s="1" t="s">
        <v>5847</v>
      </c>
    </row>
    <row r="1620" spans="1:2" ht="15" hidden="1" customHeight="1">
      <c r="A1620" s="1" t="s">
        <v>5848</v>
      </c>
      <c r="B1620" s="1" t="s">
        <v>5849</v>
      </c>
    </row>
    <row r="1621" spans="1:2" ht="15" hidden="1" customHeight="1">
      <c r="A1621" s="1" t="s">
        <v>5850</v>
      </c>
      <c r="B1621" s="1" t="s">
        <v>5851</v>
      </c>
    </row>
    <row r="1622" spans="1:2" ht="15" hidden="1" customHeight="1">
      <c r="A1622" s="1" t="s">
        <v>5852</v>
      </c>
      <c r="B1622" s="1" t="s">
        <v>5853</v>
      </c>
    </row>
    <row r="1623" spans="1:2" ht="15" hidden="1" customHeight="1">
      <c r="A1623" s="1" t="s">
        <v>5854</v>
      </c>
      <c r="B1623" s="1" t="s">
        <v>5786</v>
      </c>
    </row>
    <row r="1624" spans="1:2" ht="15" hidden="1" customHeight="1">
      <c r="A1624" s="1" t="s">
        <v>5855</v>
      </c>
      <c r="B1624" s="1" t="s">
        <v>5788</v>
      </c>
    </row>
    <row r="1625" spans="1:2" ht="15" hidden="1" customHeight="1">
      <c r="A1625" s="1" t="s">
        <v>5856</v>
      </c>
      <c r="B1625" s="1" t="s">
        <v>5451</v>
      </c>
    </row>
    <row r="1626" spans="1:2" ht="15" hidden="1" customHeight="1">
      <c r="A1626" s="1" t="s">
        <v>5857</v>
      </c>
      <c r="B1626" s="1" t="s">
        <v>5858</v>
      </c>
    </row>
    <row r="1627" spans="1:2" ht="15" hidden="1" customHeight="1">
      <c r="A1627" s="1" t="s">
        <v>5859</v>
      </c>
      <c r="B1627" s="1" t="s">
        <v>5860</v>
      </c>
    </row>
    <row r="1628" spans="1:2" ht="15" hidden="1" customHeight="1">
      <c r="A1628" s="1" t="s">
        <v>5861</v>
      </c>
      <c r="B1628" s="1" t="s">
        <v>1690</v>
      </c>
    </row>
    <row r="1629" spans="1:2" ht="15" hidden="1" customHeight="1">
      <c r="A1629" s="1" t="s">
        <v>5862</v>
      </c>
      <c r="B1629" s="1" t="s">
        <v>5863</v>
      </c>
    </row>
    <row r="1630" spans="1:2" ht="15" hidden="1" customHeight="1">
      <c r="A1630" s="1" t="s">
        <v>5864</v>
      </c>
      <c r="B1630" s="1" t="s">
        <v>5473</v>
      </c>
    </row>
    <row r="1631" spans="1:2" ht="15" hidden="1" customHeight="1">
      <c r="A1631" s="1" t="s">
        <v>5865</v>
      </c>
      <c r="B1631" s="1" t="s">
        <v>5866</v>
      </c>
    </row>
    <row r="1632" spans="1:2" ht="15" hidden="1" customHeight="1">
      <c r="A1632" s="1" t="s">
        <v>5867</v>
      </c>
      <c r="B1632" s="1" t="s">
        <v>5761</v>
      </c>
    </row>
    <row r="1633" spans="1:2" ht="15" hidden="1" customHeight="1">
      <c r="A1633" s="1" t="s">
        <v>5868</v>
      </c>
      <c r="B1633" s="1" t="s">
        <v>5869</v>
      </c>
    </row>
    <row r="1634" spans="1:2" ht="15" hidden="1" customHeight="1">
      <c r="A1634" s="1" t="s">
        <v>5870</v>
      </c>
      <c r="B1634" s="1" t="s">
        <v>5871</v>
      </c>
    </row>
    <row r="1635" spans="1:2" ht="15" hidden="1" customHeight="1">
      <c r="A1635" s="1" t="s">
        <v>5872</v>
      </c>
      <c r="B1635" s="1" t="s">
        <v>5873</v>
      </c>
    </row>
    <row r="1636" spans="1:2" ht="15" hidden="1" customHeight="1">
      <c r="A1636" s="1" t="s">
        <v>5874</v>
      </c>
      <c r="B1636" s="1" t="s">
        <v>5875</v>
      </c>
    </row>
    <row r="1637" spans="1:2" ht="15" hidden="1" customHeight="1">
      <c r="A1637" s="1" t="s">
        <v>5876</v>
      </c>
      <c r="B1637" s="1" t="s">
        <v>5487</v>
      </c>
    </row>
    <row r="1638" spans="1:2" ht="15" hidden="1" customHeight="1">
      <c r="A1638" s="1" t="s">
        <v>5877</v>
      </c>
      <c r="B1638" s="1" t="s">
        <v>5489</v>
      </c>
    </row>
    <row r="1639" spans="1:2" ht="15" hidden="1" customHeight="1">
      <c r="A1639" s="1" t="s">
        <v>5878</v>
      </c>
      <c r="B1639" s="1" t="s">
        <v>5879</v>
      </c>
    </row>
    <row r="1640" spans="1:2" ht="15" hidden="1" customHeight="1">
      <c r="A1640" s="1" t="s">
        <v>5880</v>
      </c>
      <c r="B1640" s="1" t="s">
        <v>5493</v>
      </c>
    </row>
    <row r="1641" spans="1:2" ht="15" hidden="1" customHeight="1">
      <c r="A1641" s="1" t="s">
        <v>5881</v>
      </c>
      <c r="B1641" s="1" t="s">
        <v>5882</v>
      </c>
    </row>
    <row r="1642" spans="1:2" ht="15" hidden="1" customHeight="1">
      <c r="A1642" s="1" t="s">
        <v>5883</v>
      </c>
      <c r="B1642" s="1" t="s">
        <v>5884</v>
      </c>
    </row>
    <row r="1643" spans="1:2" ht="15" hidden="1" customHeight="1">
      <c r="A1643" s="1" t="s">
        <v>5885</v>
      </c>
      <c r="B1643" s="1" t="s">
        <v>5761</v>
      </c>
    </row>
    <row r="1644" spans="1:2" ht="15" hidden="1" customHeight="1">
      <c r="A1644" s="1" t="s">
        <v>5886</v>
      </c>
      <c r="B1644" s="1" t="s">
        <v>5887</v>
      </c>
    </row>
    <row r="1645" spans="1:2" ht="15" hidden="1" customHeight="1">
      <c r="A1645" s="1" t="s">
        <v>5888</v>
      </c>
      <c r="B1645" s="1" t="s">
        <v>5889</v>
      </c>
    </row>
    <row r="1646" spans="1:2" ht="15" hidden="1" customHeight="1">
      <c r="A1646" s="1" t="s">
        <v>5890</v>
      </c>
      <c r="B1646" s="1" t="s">
        <v>5429</v>
      </c>
    </row>
    <row r="1647" spans="1:2" ht="15" hidden="1" customHeight="1">
      <c r="A1647" s="1" t="s">
        <v>5891</v>
      </c>
      <c r="B1647" s="1" t="s">
        <v>5892</v>
      </c>
    </row>
    <row r="1648" spans="1:2" ht="15" hidden="1" customHeight="1">
      <c r="A1648" s="1" t="s">
        <v>5893</v>
      </c>
      <c r="B1648" s="1" t="s">
        <v>5894</v>
      </c>
    </row>
    <row r="1649" spans="1:2" ht="15" hidden="1" customHeight="1">
      <c r="A1649" s="1" t="s">
        <v>5895</v>
      </c>
      <c r="B1649" s="1" t="s">
        <v>5508</v>
      </c>
    </row>
    <row r="1650" spans="1:2" ht="15" hidden="1" customHeight="1">
      <c r="A1650" s="1" t="s">
        <v>5896</v>
      </c>
      <c r="B1650" s="1" t="s">
        <v>5897</v>
      </c>
    </row>
    <row r="1651" spans="1:2" ht="15" hidden="1" customHeight="1">
      <c r="A1651" s="1" t="s">
        <v>5898</v>
      </c>
      <c r="B1651" s="1" t="s">
        <v>5899</v>
      </c>
    </row>
    <row r="1652" spans="1:2" ht="15" hidden="1" customHeight="1">
      <c r="A1652" s="1" t="s">
        <v>5900</v>
      </c>
      <c r="B1652" s="1" t="s">
        <v>5901</v>
      </c>
    </row>
    <row r="1653" spans="1:2" ht="15" hidden="1" customHeight="1">
      <c r="A1653" s="1" t="s">
        <v>5902</v>
      </c>
      <c r="B1653" s="1" t="s">
        <v>5903</v>
      </c>
    </row>
    <row r="1654" spans="1:2" ht="15" hidden="1" customHeight="1">
      <c r="A1654" s="1" t="s">
        <v>5904</v>
      </c>
      <c r="B1654" s="1" t="s">
        <v>5905</v>
      </c>
    </row>
    <row r="1655" spans="1:2" ht="15" hidden="1" customHeight="1">
      <c r="A1655" s="1" t="s">
        <v>5906</v>
      </c>
      <c r="B1655" s="1" t="s">
        <v>5907</v>
      </c>
    </row>
    <row r="1656" spans="1:2" ht="15" hidden="1" customHeight="1">
      <c r="A1656" s="1" t="s">
        <v>5908</v>
      </c>
      <c r="B1656" s="1" t="s">
        <v>5909</v>
      </c>
    </row>
    <row r="1657" spans="1:2" ht="15" hidden="1" customHeight="1">
      <c r="A1657" s="1" t="s">
        <v>5910</v>
      </c>
      <c r="B1657" s="1" t="s">
        <v>5911</v>
      </c>
    </row>
    <row r="1658" spans="1:2" ht="15" hidden="1" customHeight="1">
      <c r="A1658" s="1" t="s">
        <v>5912</v>
      </c>
      <c r="B1658" s="1" t="s">
        <v>5429</v>
      </c>
    </row>
    <row r="1659" spans="1:2" ht="15" hidden="1" customHeight="1">
      <c r="A1659" s="1" t="s">
        <v>5913</v>
      </c>
      <c r="B1659" s="1" t="s">
        <v>5914</v>
      </c>
    </row>
    <row r="1660" spans="1:2" ht="15" hidden="1" customHeight="1">
      <c r="A1660" s="1" t="s">
        <v>5915</v>
      </c>
      <c r="B1660" s="1" t="s">
        <v>5916</v>
      </c>
    </row>
    <row r="1661" spans="1:2" ht="15" hidden="1" customHeight="1">
      <c r="A1661" s="1" t="s">
        <v>5917</v>
      </c>
      <c r="B1661" s="1" t="s">
        <v>5918</v>
      </c>
    </row>
    <row r="1662" spans="1:2" ht="15" hidden="1" customHeight="1">
      <c r="A1662" s="1" t="s">
        <v>5919</v>
      </c>
      <c r="B1662" s="1" t="s">
        <v>5920</v>
      </c>
    </row>
    <row r="1663" spans="1:2" ht="15" hidden="1" customHeight="1">
      <c r="A1663" s="1" t="s">
        <v>5921</v>
      </c>
      <c r="B1663" s="1" t="s">
        <v>5451</v>
      </c>
    </row>
    <row r="1664" spans="1:2" ht="15" hidden="1" customHeight="1">
      <c r="A1664" s="1" t="s">
        <v>5922</v>
      </c>
      <c r="B1664" s="1" t="s">
        <v>5923</v>
      </c>
    </row>
    <row r="1665" spans="1:2" ht="15" hidden="1" customHeight="1">
      <c r="A1665" s="1" t="s">
        <v>5924</v>
      </c>
      <c r="B1665" s="1" t="s">
        <v>5925</v>
      </c>
    </row>
    <row r="1666" spans="1:2" ht="15" hidden="1" customHeight="1">
      <c r="A1666" s="1" t="s">
        <v>5926</v>
      </c>
      <c r="B1666" s="1" t="s">
        <v>5927</v>
      </c>
    </row>
    <row r="1667" spans="1:2" ht="15" hidden="1" customHeight="1">
      <c r="A1667" s="1" t="s">
        <v>5928</v>
      </c>
      <c r="B1667" s="1" t="s">
        <v>5929</v>
      </c>
    </row>
    <row r="1668" spans="1:2" ht="15" hidden="1" customHeight="1">
      <c r="A1668" s="1" t="s">
        <v>5930</v>
      </c>
      <c r="B1668" s="1" t="s">
        <v>5931</v>
      </c>
    </row>
    <row r="1669" spans="1:2" ht="15" hidden="1" customHeight="1">
      <c r="A1669" s="1" t="s">
        <v>5932</v>
      </c>
      <c r="B1669" s="1" t="s">
        <v>5933</v>
      </c>
    </row>
    <row r="1670" spans="1:2" ht="15" hidden="1" customHeight="1">
      <c r="A1670" s="1" t="s">
        <v>5934</v>
      </c>
      <c r="B1670" s="1" t="s">
        <v>5935</v>
      </c>
    </row>
    <row r="1671" spans="1:2" ht="15" hidden="1" customHeight="1">
      <c r="A1671" s="1" t="s">
        <v>5936</v>
      </c>
      <c r="B1671" s="1" t="s">
        <v>5937</v>
      </c>
    </row>
    <row r="1672" spans="1:2" ht="15" hidden="1" customHeight="1">
      <c r="A1672" s="1" t="s">
        <v>5938</v>
      </c>
      <c r="B1672" s="1" t="s">
        <v>5939</v>
      </c>
    </row>
    <row r="1673" spans="1:2" ht="15" hidden="1" customHeight="1">
      <c r="A1673" s="1" t="s">
        <v>5940</v>
      </c>
      <c r="B1673" s="1" t="s">
        <v>5941</v>
      </c>
    </row>
    <row r="1674" spans="1:2" ht="15" hidden="1" customHeight="1">
      <c r="A1674" s="1" t="s">
        <v>5942</v>
      </c>
      <c r="B1674" s="1" t="s">
        <v>5911</v>
      </c>
    </row>
    <row r="1675" spans="1:2" ht="15" hidden="1" customHeight="1">
      <c r="A1675" s="1" t="s">
        <v>5943</v>
      </c>
      <c r="B1675" s="1" t="s">
        <v>5429</v>
      </c>
    </row>
    <row r="1676" spans="1:2" ht="15" hidden="1" customHeight="1">
      <c r="A1676" s="1" t="s">
        <v>5944</v>
      </c>
      <c r="B1676" s="1" t="s">
        <v>5945</v>
      </c>
    </row>
    <row r="1677" spans="1:2" ht="15" hidden="1" customHeight="1">
      <c r="A1677" s="1" t="s">
        <v>5946</v>
      </c>
      <c r="B1677" s="1" t="s">
        <v>5947</v>
      </c>
    </row>
    <row r="1678" spans="1:2" ht="15" hidden="1" customHeight="1">
      <c r="A1678" s="1" t="s">
        <v>5948</v>
      </c>
      <c r="B1678" s="1" t="s">
        <v>5949</v>
      </c>
    </row>
    <row r="1679" spans="1:2" ht="15" hidden="1" customHeight="1">
      <c r="A1679" s="1" t="s">
        <v>5950</v>
      </c>
      <c r="B1679" s="1" t="s">
        <v>5951</v>
      </c>
    </row>
    <row r="1680" spans="1:2" ht="15" hidden="1" customHeight="1">
      <c r="A1680" s="1" t="s">
        <v>5952</v>
      </c>
      <c r="B1680" s="1" t="s">
        <v>5953</v>
      </c>
    </row>
    <row r="1681" spans="1:2" ht="15" hidden="1" customHeight="1">
      <c r="A1681" s="1" t="s">
        <v>5954</v>
      </c>
      <c r="B1681" s="1" t="s">
        <v>5955</v>
      </c>
    </row>
    <row r="1682" spans="1:2" ht="15" hidden="1" customHeight="1">
      <c r="A1682" s="1" t="s">
        <v>5956</v>
      </c>
      <c r="B1682" s="1" t="s">
        <v>5451</v>
      </c>
    </row>
    <row r="1683" spans="1:2" ht="15" hidden="1" customHeight="1">
      <c r="A1683" s="1" t="s">
        <v>5957</v>
      </c>
      <c r="B1683" s="1" t="s">
        <v>5958</v>
      </c>
    </row>
    <row r="1684" spans="1:2" ht="15" hidden="1" customHeight="1">
      <c r="A1684" s="1" t="s">
        <v>5959</v>
      </c>
      <c r="B1684" s="1" t="s">
        <v>5960</v>
      </c>
    </row>
    <row r="1685" spans="1:2" ht="15" hidden="1" customHeight="1">
      <c r="A1685" s="1" t="s">
        <v>5961</v>
      </c>
      <c r="B1685" s="1" t="s">
        <v>4022</v>
      </c>
    </row>
    <row r="1686" spans="1:2" ht="15" hidden="1" customHeight="1">
      <c r="A1686" s="1" t="s">
        <v>5962</v>
      </c>
      <c r="B1686" s="1" t="s">
        <v>5963</v>
      </c>
    </row>
    <row r="1687" spans="1:2" ht="15" hidden="1" customHeight="1">
      <c r="A1687" s="1" t="s">
        <v>5964</v>
      </c>
      <c r="B1687" s="1" t="s">
        <v>4022</v>
      </c>
    </row>
    <row r="1688" spans="1:2" ht="15" hidden="1" customHeight="1">
      <c r="A1688" s="1" t="s">
        <v>5965</v>
      </c>
      <c r="B1688" s="1" t="s">
        <v>5966</v>
      </c>
    </row>
    <row r="1689" spans="1:2" ht="15" hidden="1" customHeight="1">
      <c r="A1689" s="1" t="s">
        <v>5967</v>
      </c>
      <c r="B1689" s="1" t="s">
        <v>4022</v>
      </c>
    </row>
    <row r="1690" spans="1:2" ht="15" hidden="1" customHeight="1">
      <c r="A1690" s="1" t="s">
        <v>5968</v>
      </c>
      <c r="B1690" s="1" t="s">
        <v>5969</v>
      </c>
    </row>
    <row r="1691" spans="1:2" ht="15" hidden="1" customHeight="1">
      <c r="A1691" s="1" t="s">
        <v>5970</v>
      </c>
      <c r="B1691" s="1" t="s">
        <v>4022</v>
      </c>
    </row>
    <row r="1692" spans="1:2" ht="15" hidden="1" customHeight="1">
      <c r="A1692" s="1" t="s">
        <v>5971</v>
      </c>
      <c r="B1692" s="1" t="s">
        <v>5972</v>
      </c>
    </row>
    <row r="1693" spans="1:2" ht="15" hidden="1" customHeight="1">
      <c r="A1693" s="1" t="s">
        <v>5973</v>
      </c>
      <c r="B1693" s="1" t="s">
        <v>4022</v>
      </c>
    </row>
    <row r="1694" spans="1:2" ht="15" hidden="1" customHeight="1">
      <c r="A1694" s="1" t="s">
        <v>5974</v>
      </c>
      <c r="B1694" s="1" t="s">
        <v>5975</v>
      </c>
    </row>
    <row r="1695" spans="1:2" ht="15" hidden="1" customHeight="1">
      <c r="A1695" s="1" t="s">
        <v>5976</v>
      </c>
      <c r="B1695" s="1" t="s">
        <v>4022</v>
      </c>
    </row>
    <row r="1696" spans="1:2" ht="15" hidden="1" customHeight="1">
      <c r="A1696" s="1" t="s">
        <v>5977</v>
      </c>
      <c r="B1696" s="1" t="s">
        <v>5978</v>
      </c>
    </row>
    <row r="1697" spans="1:2" ht="15" hidden="1" customHeight="1">
      <c r="A1697" s="1" t="s">
        <v>5979</v>
      </c>
      <c r="B1697" s="1" t="s">
        <v>4022</v>
      </c>
    </row>
    <row r="1698" spans="1:2" ht="15" hidden="1" customHeight="1">
      <c r="A1698" s="61">
        <v>306</v>
      </c>
      <c r="B1698" s="1" t="s">
        <v>5980</v>
      </c>
    </row>
    <row r="1699" spans="1:2" ht="15" hidden="1" customHeight="1">
      <c r="A1699" s="1" t="s">
        <v>5981</v>
      </c>
      <c r="B1699" s="1" t="s">
        <v>5982</v>
      </c>
    </row>
    <row r="1700" spans="1:2" ht="15" hidden="1" customHeight="1">
      <c r="A1700" s="1" t="s">
        <v>5983</v>
      </c>
      <c r="B1700" s="1" t="s">
        <v>5984</v>
      </c>
    </row>
    <row r="1701" spans="1:2" ht="15" hidden="1" customHeight="1">
      <c r="A1701" s="1" t="s">
        <v>5985</v>
      </c>
      <c r="B1701" s="1" t="s">
        <v>5986</v>
      </c>
    </row>
    <row r="1702" spans="1:2" ht="15" hidden="1" customHeight="1">
      <c r="A1702" s="1" t="s">
        <v>5987</v>
      </c>
      <c r="B1702" s="1" t="s">
        <v>5988</v>
      </c>
    </row>
    <row r="1703" spans="1:2" ht="15" hidden="1" customHeight="1">
      <c r="A1703" s="1" t="s">
        <v>5989</v>
      </c>
      <c r="B1703" s="1" t="s">
        <v>5990</v>
      </c>
    </row>
    <row r="1704" spans="1:2" ht="15" hidden="1" customHeight="1">
      <c r="A1704" s="1" t="s">
        <v>5991</v>
      </c>
      <c r="B1704" s="1" t="s">
        <v>5992</v>
      </c>
    </row>
    <row r="1705" spans="1:2" ht="15" hidden="1" customHeight="1">
      <c r="A1705" s="1" t="s">
        <v>5993</v>
      </c>
      <c r="B1705" s="1" t="s">
        <v>5994</v>
      </c>
    </row>
    <row r="1706" spans="1:2" ht="15" hidden="1" customHeight="1">
      <c r="A1706" s="1" t="s">
        <v>5995</v>
      </c>
      <c r="B1706" s="1" t="s">
        <v>5996</v>
      </c>
    </row>
    <row r="1707" spans="1:2" ht="15" hidden="1" customHeight="1">
      <c r="A1707" s="1" t="s">
        <v>5997</v>
      </c>
      <c r="B1707" s="1" t="s">
        <v>5998</v>
      </c>
    </row>
    <row r="1708" spans="1:2" ht="15" hidden="1" customHeight="1">
      <c r="A1708" s="1" t="s">
        <v>5999</v>
      </c>
      <c r="B1708" s="1" t="s">
        <v>6000</v>
      </c>
    </row>
    <row r="1709" spans="1:2" ht="15" hidden="1" customHeight="1">
      <c r="A1709" s="1" t="s">
        <v>6001</v>
      </c>
      <c r="B1709" s="1" t="s">
        <v>6002</v>
      </c>
    </row>
    <row r="1710" spans="1:2" ht="15" hidden="1" customHeight="1">
      <c r="A1710" s="1" t="s">
        <v>6003</v>
      </c>
      <c r="B1710" s="1" t="s">
        <v>6004</v>
      </c>
    </row>
    <row r="1711" spans="1:2" ht="15" hidden="1" customHeight="1">
      <c r="A1711" s="1" t="s">
        <v>6005</v>
      </c>
      <c r="B1711" s="1" t="s">
        <v>6006</v>
      </c>
    </row>
    <row r="1712" spans="1:2" ht="15" hidden="1" customHeight="1">
      <c r="A1712" s="1" t="s">
        <v>6007</v>
      </c>
      <c r="B1712" s="1" t="s">
        <v>6008</v>
      </c>
    </row>
    <row r="1713" spans="1:2" ht="15" hidden="1" customHeight="1">
      <c r="A1713" s="1" t="s">
        <v>6009</v>
      </c>
      <c r="B1713" s="1" t="s">
        <v>6010</v>
      </c>
    </row>
    <row r="1714" spans="1:2" ht="15" hidden="1" customHeight="1">
      <c r="A1714" s="1" t="s">
        <v>6011</v>
      </c>
      <c r="B1714" s="1" t="s">
        <v>6012</v>
      </c>
    </row>
    <row r="1715" spans="1:2" ht="15" hidden="1" customHeight="1">
      <c r="A1715" s="1" t="s">
        <v>6013</v>
      </c>
      <c r="B1715" s="1" t="s">
        <v>6014</v>
      </c>
    </row>
    <row r="1716" spans="1:2" ht="15" hidden="1" customHeight="1">
      <c r="A1716" s="1" t="s">
        <v>6015</v>
      </c>
      <c r="B1716" s="1" t="s">
        <v>6016</v>
      </c>
    </row>
    <row r="1717" spans="1:2" ht="15" hidden="1" customHeight="1">
      <c r="A1717" s="1" t="s">
        <v>6017</v>
      </c>
      <c r="B1717" s="1" t="s">
        <v>6018</v>
      </c>
    </row>
    <row r="1718" spans="1:2" ht="15" hidden="1" customHeight="1">
      <c r="A1718" s="1" t="s">
        <v>6019</v>
      </c>
      <c r="B1718" s="1" t="s">
        <v>6020</v>
      </c>
    </row>
    <row r="1719" spans="1:2" ht="15" hidden="1" customHeight="1">
      <c r="A1719" s="1" t="s">
        <v>6021</v>
      </c>
      <c r="B1719" s="1" t="s">
        <v>6022</v>
      </c>
    </row>
    <row r="1720" spans="1:2" ht="15" hidden="1" customHeight="1">
      <c r="A1720" s="1" t="s">
        <v>6023</v>
      </c>
      <c r="B1720" s="1" t="s">
        <v>6024</v>
      </c>
    </row>
    <row r="1721" spans="1:2" ht="15" hidden="1" customHeight="1">
      <c r="A1721" s="1" t="s">
        <v>6025</v>
      </c>
      <c r="B1721" s="1" t="s">
        <v>6018</v>
      </c>
    </row>
    <row r="1722" spans="1:2" ht="15" hidden="1" customHeight="1">
      <c r="A1722" s="1" t="s">
        <v>6026</v>
      </c>
      <c r="B1722" s="1" t="s">
        <v>6020</v>
      </c>
    </row>
    <row r="1723" spans="1:2" ht="15" hidden="1" customHeight="1">
      <c r="A1723" s="1" t="s">
        <v>6027</v>
      </c>
      <c r="B1723" s="1" t="s">
        <v>6022</v>
      </c>
    </row>
    <row r="1724" spans="1:2" ht="15" hidden="1" customHeight="1">
      <c r="A1724" s="1" t="s">
        <v>6028</v>
      </c>
      <c r="B1724" s="1" t="s">
        <v>6029</v>
      </c>
    </row>
    <row r="1725" spans="1:2" ht="15" hidden="1" customHeight="1">
      <c r="A1725" s="1" t="s">
        <v>6030</v>
      </c>
      <c r="B1725" s="1" t="s">
        <v>6031</v>
      </c>
    </row>
    <row r="1726" spans="1:2" ht="15" hidden="1" customHeight="1">
      <c r="A1726" s="1" t="s">
        <v>6032</v>
      </c>
      <c r="B1726" s="1" t="s">
        <v>6033</v>
      </c>
    </row>
    <row r="1727" spans="1:2" ht="15" hidden="1" customHeight="1">
      <c r="A1727" s="1" t="s">
        <v>6034</v>
      </c>
      <c r="B1727" s="1" t="s">
        <v>6004</v>
      </c>
    </row>
    <row r="1728" spans="1:2" ht="15" hidden="1" customHeight="1">
      <c r="A1728" s="1" t="s">
        <v>6035</v>
      </c>
      <c r="B1728" s="1" t="s">
        <v>6036</v>
      </c>
    </row>
    <row r="1729" spans="1:2" ht="15" hidden="1" customHeight="1">
      <c r="A1729" s="1" t="s">
        <v>6037</v>
      </c>
      <c r="B1729" s="1" t="s">
        <v>6038</v>
      </c>
    </row>
    <row r="1730" spans="1:2" ht="15" hidden="1" customHeight="1">
      <c r="A1730" s="1" t="s">
        <v>6039</v>
      </c>
      <c r="B1730" s="1" t="s">
        <v>6008</v>
      </c>
    </row>
    <row r="1731" spans="1:2" ht="15" hidden="1" customHeight="1">
      <c r="A1731" s="1" t="s">
        <v>6040</v>
      </c>
      <c r="B1731" s="1" t="s">
        <v>6010</v>
      </c>
    </row>
    <row r="1732" spans="1:2" ht="15" hidden="1" customHeight="1">
      <c r="A1732" s="1" t="s">
        <v>6041</v>
      </c>
      <c r="B1732" s="1" t="s">
        <v>6042</v>
      </c>
    </row>
    <row r="1733" spans="1:2" ht="15" hidden="1" customHeight="1">
      <c r="A1733" s="1" t="s">
        <v>6043</v>
      </c>
      <c r="B1733" s="1" t="s">
        <v>6044</v>
      </c>
    </row>
    <row r="1734" spans="1:2" ht="15" hidden="1" customHeight="1">
      <c r="A1734" s="1" t="s">
        <v>6045</v>
      </c>
      <c r="B1734" s="1" t="s">
        <v>6046</v>
      </c>
    </row>
    <row r="1735" spans="1:2" ht="15" hidden="1" customHeight="1">
      <c r="A1735" s="1" t="s">
        <v>6047</v>
      </c>
      <c r="B1735" s="1" t="s">
        <v>6048</v>
      </c>
    </row>
    <row r="1736" spans="1:2" ht="15" hidden="1" customHeight="1">
      <c r="A1736" s="1" t="s">
        <v>6049</v>
      </c>
      <c r="B1736" s="1" t="s">
        <v>6050</v>
      </c>
    </row>
    <row r="1737" spans="1:2" ht="15" hidden="1" customHeight="1">
      <c r="A1737" s="1" t="s">
        <v>6051</v>
      </c>
      <c r="B1737" s="1" t="s">
        <v>6052</v>
      </c>
    </row>
    <row r="1738" spans="1:2" ht="15" hidden="1" customHeight="1">
      <c r="A1738" s="1" t="s">
        <v>6053</v>
      </c>
      <c r="B1738" s="1" t="s">
        <v>6054</v>
      </c>
    </row>
    <row r="1739" spans="1:2" ht="15" hidden="1" customHeight="1">
      <c r="A1739" s="1" t="s">
        <v>6055</v>
      </c>
      <c r="B1739" s="1" t="s">
        <v>6056</v>
      </c>
    </row>
    <row r="1740" spans="1:2" ht="15" hidden="1" customHeight="1">
      <c r="A1740" s="1" t="s">
        <v>6057</v>
      </c>
      <c r="B1740" s="1" t="s">
        <v>6048</v>
      </c>
    </row>
    <row r="1741" spans="1:2" ht="15" hidden="1" customHeight="1">
      <c r="A1741" s="1" t="s">
        <v>6058</v>
      </c>
      <c r="B1741" s="1" t="s">
        <v>6050</v>
      </c>
    </row>
    <row r="1742" spans="1:2" ht="15" hidden="1" customHeight="1">
      <c r="A1742" s="1" t="s">
        <v>6059</v>
      </c>
      <c r="B1742" s="1" t="s">
        <v>6052</v>
      </c>
    </row>
    <row r="1743" spans="1:2" ht="15" hidden="1" customHeight="1">
      <c r="A1743" s="1" t="s">
        <v>6060</v>
      </c>
      <c r="B1743" s="1" t="s">
        <v>6054</v>
      </c>
    </row>
    <row r="1744" spans="1:2" ht="15" hidden="1" customHeight="1">
      <c r="A1744" s="1" t="s">
        <v>6061</v>
      </c>
      <c r="B1744" s="1" t="s">
        <v>6062</v>
      </c>
    </row>
    <row r="1745" spans="1:2" ht="15" hidden="1" customHeight="1">
      <c r="A1745" s="1" t="s">
        <v>6063</v>
      </c>
      <c r="B1745" s="1" t="s">
        <v>6031</v>
      </c>
    </row>
    <row r="1746" spans="1:2" ht="15" hidden="1" customHeight="1">
      <c r="A1746" s="1" t="s">
        <v>6064</v>
      </c>
      <c r="B1746" s="1" t="s">
        <v>6033</v>
      </c>
    </row>
    <row r="1747" spans="1:2" ht="15" hidden="1" customHeight="1">
      <c r="A1747" s="1" t="s">
        <v>6065</v>
      </c>
      <c r="B1747" s="1" t="s">
        <v>6004</v>
      </c>
    </row>
    <row r="1748" spans="1:2" ht="15" hidden="1" customHeight="1">
      <c r="A1748" s="1" t="s">
        <v>6066</v>
      </c>
      <c r="B1748" s="1" t="s">
        <v>6067</v>
      </c>
    </row>
    <row r="1749" spans="1:2" ht="15" hidden="1" customHeight="1">
      <c r="A1749" s="1" t="s">
        <v>6068</v>
      </c>
      <c r="B1749" s="1" t="s">
        <v>6008</v>
      </c>
    </row>
    <row r="1750" spans="1:2" ht="15" hidden="1" customHeight="1">
      <c r="A1750" s="1" t="s">
        <v>6069</v>
      </c>
      <c r="B1750" s="1" t="s">
        <v>6010</v>
      </c>
    </row>
    <row r="1751" spans="1:2" ht="15" hidden="1" customHeight="1">
      <c r="A1751" s="1" t="s">
        <v>6070</v>
      </c>
      <c r="B1751" s="1" t="s">
        <v>6071</v>
      </c>
    </row>
    <row r="1752" spans="1:2" ht="15" hidden="1" customHeight="1">
      <c r="A1752" s="1" t="s">
        <v>6072</v>
      </c>
      <c r="B1752" s="1" t="s">
        <v>4022</v>
      </c>
    </row>
    <row r="1753" spans="1:2" ht="15" hidden="1" customHeight="1">
      <c r="A1753" s="1" t="s">
        <v>6073</v>
      </c>
      <c r="B1753" s="1" t="s">
        <v>6074</v>
      </c>
    </row>
    <row r="1754" spans="1:2" ht="15" hidden="1" customHeight="1">
      <c r="A1754" s="1" t="s">
        <v>6075</v>
      </c>
      <c r="B1754" s="1" t="s">
        <v>4022</v>
      </c>
    </row>
    <row r="1755" spans="1:2" ht="15" hidden="1" customHeight="1">
      <c r="A1755" s="1" t="s">
        <v>6076</v>
      </c>
      <c r="B1755" s="1" t="s">
        <v>6077</v>
      </c>
    </row>
    <row r="1756" spans="1:2" ht="15" hidden="1" customHeight="1">
      <c r="A1756" s="1" t="s">
        <v>6078</v>
      </c>
      <c r="B1756" s="1" t="s">
        <v>4022</v>
      </c>
    </row>
    <row r="1757" spans="1:2" ht="15" hidden="1" customHeight="1">
      <c r="A1757" s="1" t="s">
        <v>6079</v>
      </c>
      <c r="B1757" s="1" t="s">
        <v>6080</v>
      </c>
    </row>
    <row r="1758" spans="1:2" ht="15" hidden="1" customHeight="1">
      <c r="A1758" s="1" t="s">
        <v>6081</v>
      </c>
      <c r="B1758" s="1" t="s">
        <v>4022</v>
      </c>
    </row>
    <row r="1759" spans="1:2" ht="15" hidden="1" customHeight="1">
      <c r="A1759" s="1" t="s">
        <v>6082</v>
      </c>
      <c r="B1759" s="1" t="s">
        <v>6083</v>
      </c>
    </row>
    <row r="1760" spans="1:2" ht="15" hidden="1" customHeight="1">
      <c r="A1760" s="1" t="s">
        <v>6084</v>
      </c>
      <c r="B1760" s="1" t="s">
        <v>4022</v>
      </c>
    </row>
    <row r="1761" spans="1:5" ht="15" hidden="1" customHeight="1">
      <c r="A1761" s="61">
        <v>307</v>
      </c>
      <c r="B1761" s="1" t="s">
        <v>6085</v>
      </c>
    </row>
    <row r="1762" spans="1:5" ht="15" hidden="1" customHeight="1">
      <c r="A1762" s="1" t="s">
        <v>6086</v>
      </c>
      <c r="B1762" s="1" t="s">
        <v>6087</v>
      </c>
    </row>
    <row r="1763" spans="1:5" ht="15" hidden="1" customHeight="1">
      <c r="A1763" s="1" t="s">
        <v>6088</v>
      </c>
      <c r="B1763" s="1" t="s">
        <v>6089</v>
      </c>
    </row>
    <row r="1764" spans="1:5" ht="15" hidden="1" customHeight="1">
      <c r="A1764" s="1" t="s">
        <v>6090</v>
      </c>
      <c r="B1764" s="1" t="s">
        <v>6091</v>
      </c>
    </row>
    <row r="1765" spans="1:5" ht="15" hidden="1" customHeight="1">
      <c r="A1765" s="1" t="s">
        <v>6092</v>
      </c>
      <c r="B1765" s="1" t="s">
        <v>6093</v>
      </c>
    </row>
    <row r="1766" spans="1:5" ht="15" hidden="1" customHeight="1">
      <c r="A1766" s="1" t="s">
        <v>6094</v>
      </c>
      <c r="B1766" s="1" t="s">
        <v>6095</v>
      </c>
    </row>
    <row r="1767" spans="1:5" ht="15" hidden="1" customHeight="1">
      <c r="A1767" s="61">
        <v>308</v>
      </c>
      <c r="B1767" s="1" t="s">
        <v>6096</v>
      </c>
    </row>
    <row r="1768" spans="1:5" ht="15" hidden="1" customHeight="1">
      <c r="A1768" s="1" t="s">
        <v>6097</v>
      </c>
      <c r="B1768" s="1" t="s">
        <v>6098</v>
      </c>
    </row>
    <row r="1769" spans="1:5" ht="15" hidden="1" customHeight="1">
      <c r="A1769" s="1" t="s">
        <v>6099</v>
      </c>
      <c r="B1769" s="1" t="s">
        <v>6100</v>
      </c>
      <c r="C1769" s="1" t="s">
        <v>292</v>
      </c>
      <c r="D1769" s="1" t="s">
        <v>6101</v>
      </c>
      <c r="E1769" s="1" t="s">
        <v>3723</v>
      </c>
    </row>
    <row r="1770" spans="1:5" ht="15" hidden="1" customHeight="1">
      <c r="A1770" s="1" t="s">
        <v>6099</v>
      </c>
      <c r="B1770" s="1" t="s">
        <v>6100</v>
      </c>
      <c r="C1770" s="1" t="s">
        <v>292</v>
      </c>
      <c r="D1770" s="1" t="s">
        <v>6101</v>
      </c>
      <c r="E1770" s="1" t="s">
        <v>3718</v>
      </c>
    </row>
    <row r="1771" spans="1:5" ht="15" hidden="1" customHeight="1">
      <c r="A1771" s="1" t="s">
        <v>6099</v>
      </c>
      <c r="B1771" s="1" t="s">
        <v>6100</v>
      </c>
      <c r="C1771" s="1" t="s">
        <v>292</v>
      </c>
      <c r="D1771" s="1" t="s">
        <v>6101</v>
      </c>
      <c r="E1771" s="1" t="s">
        <v>3713</v>
      </c>
    </row>
    <row r="1772" spans="1:5" ht="15" hidden="1" customHeight="1">
      <c r="A1772" s="1" t="s">
        <v>6099</v>
      </c>
      <c r="B1772" s="1" t="s">
        <v>6100</v>
      </c>
      <c r="C1772" s="1" t="s">
        <v>292</v>
      </c>
      <c r="D1772" s="1" t="s">
        <v>6101</v>
      </c>
      <c r="E1772" s="1" t="s">
        <v>3709</v>
      </c>
    </row>
    <row r="1773" spans="1:5" ht="15" hidden="1" customHeight="1">
      <c r="A1773" s="1" t="s">
        <v>6099</v>
      </c>
      <c r="B1773" s="1" t="s">
        <v>6100</v>
      </c>
      <c r="C1773" s="1" t="s">
        <v>292</v>
      </c>
      <c r="D1773" s="1" t="s">
        <v>6101</v>
      </c>
      <c r="E1773" s="1" t="s">
        <v>3715</v>
      </c>
    </row>
    <row r="1774" spans="1:5" ht="15" hidden="1" customHeight="1">
      <c r="A1774" s="1" t="s">
        <v>6099</v>
      </c>
      <c r="B1774" s="1" t="s">
        <v>6100</v>
      </c>
      <c r="C1774" s="1" t="s">
        <v>292</v>
      </c>
      <c r="D1774" s="1" t="s">
        <v>6101</v>
      </c>
      <c r="E1774" s="1" t="s">
        <v>3712</v>
      </c>
    </row>
    <row r="1775" spans="1:5" ht="15" hidden="1" customHeight="1">
      <c r="A1775" s="1" t="s">
        <v>6099</v>
      </c>
      <c r="B1775" s="1" t="s">
        <v>6100</v>
      </c>
      <c r="C1775" s="1" t="s">
        <v>292</v>
      </c>
      <c r="D1775" s="1" t="s">
        <v>6101</v>
      </c>
      <c r="E1775" s="1" t="s">
        <v>3700</v>
      </c>
    </row>
    <row r="1776" spans="1:5" ht="15" hidden="1" customHeight="1">
      <c r="A1776" s="1" t="s">
        <v>6099</v>
      </c>
      <c r="B1776" s="1" t="s">
        <v>6100</v>
      </c>
      <c r="C1776" s="1" t="s">
        <v>292</v>
      </c>
      <c r="D1776" s="1" t="s">
        <v>6101</v>
      </c>
      <c r="E1776" s="1" t="s">
        <v>3702</v>
      </c>
    </row>
    <row r="1777" spans="1:5" ht="15" hidden="1" customHeight="1">
      <c r="A1777" s="1" t="s">
        <v>6099</v>
      </c>
      <c r="B1777" s="1" t="s">
        <v>6100</v>
      </c>
      <c r="C1777" s="1" t="s">
        <v>292</v>
      </c>
      <c r="D1777" s="1" t="s">
        <v>6101</v>
      </c>
      <c r="E1777" s="1" t="s">
        <v>3716</v>
      </c>
    </row>
    <row r="1778" spans="1:5" ht="15" hidden="1" customHeight="1">
      <c r="A1778" s="1" t="s">
        <v>6099</v>
      </c>
      <c r="B1778" s="1" t="s">
        <v>6100</v>
      </c>
      <c r="C1778" s="1" t="s">
        <v>292</v>
      </c>
      <c r="D1778" s="1" t="s">
        <v>6101</v>
      </c>
      <c r="E1778" s="1" t="s">
        <v>3721</v>
      </c>
    </row>
    <row r="1779" spans="1:5" ht="15" hidden="1" customHeight="1">
      <c r="A1779" s="1" t="s">
        <v>6099</v>
      </c>
      <c r="B1779" s="1" t="s">
        <v>6100</v>
      </c>
      <c r="C1779" s="1" t="s">
        <v>292</v>
      </c>
      <c r="D1779" s="1" t="s">
        <v>6101</v>
      </c>
      <c r="E1779" s="1" t="s">
        <v>3708</v>
      </c>
    </row>
    <row r="1780" spans="1:5" ht="15" hidden="1" customHeight="1">
      <c r="A1780" s="1" t="s">
        <v>6099</v>
      </c>
      <c r="B1780" s="1" t="s">
        <v>6100</v>
      </c>
      <c r="C1780" s="1" t="s">
        <v>292</v>
      </c>
      <c r="D1780" s="1" t="s">
        <v>6101</v>
      </c>
      <c r="E1780" s="1" t="s">
        <v>3699</v>
      </c>
    </row>
    <row r="1781" spans="1:5" ht="15" hidden="1" customHeight="1">
      <c r="A1781" s="1" t="s">
        <v>6099</v>
      </c>
      <c r="B1781" s="1" t="s">
        <v>6100</v>
      </c>
      <c r="C1781" s="1" t="s">
        <v>292</v>
      </c>
      <c r="D1781" s="1" t="s">
        <v>6101</v>
      </c>
      <c r="E1781" s="1" t="s">
        <v>3703</v>
      </c>
    </row>
    <row r="1782" spans="1:5" ht="15" hidden="1" customHeight="1">
      <c r="A1782" s="1" t="s">
        <v>6102</v>
      </c>
      <c r="B1782" s="1" t="s">
        <v>6103</v>
      </c>
    </row>
    <row r="1783" spans="1:5" ht="15" hidden="1" customHeight="1">
      <c r="A1783" s="1" t="s">
        <v>6104</v>
      </c>
      <c r="B1783" s="1" t="s">
        <v>6105</v>
      </c>
      <c r="C1783" s="1" t="s">
        <v>294</v>
      </c>
      <c r="D1783" s="1" t="s">
        <v>6106</v>
      </c>
      <c r="E1783" s="1" t="s">
        <v>3703</v>
      </c>
    </row>
    <row r="1784" spans="1:5" ht="15" hidden="1" customHeight="1">
      <c r="A1784" s="1" t="s">
        <v>6104</v>
      </c>
      <c r="B1784" s="1" t="s">
        <v>6105</v>
      </c>
      <c r="C1784" s="1" t="s">
        <v>294</v>
      </c>
      <c r="D1784" s="1" t="s">
        <v>6106</v>
      </c>
      <c r="E1784" s="1" t="s">
        <v>3709</v>
      </c>
    </row>
    <row r="1785" spans="1:5" ht="15" hidden="1" customHeight="1">
      <c r="A1785" s="1" t="s">
        <v>6104</v>
      </c>
      <c r="B1785" s="1" t="s">
        <v>6105</v>
      </c>
      <c r="C1785" s="1" t="s">
        <v>294</v>
      </c>
      <c r="D1785" s="1" t="s">
        <v>6106</v>
      </c>
      <c r="E1785" s="1" t="s">
        <v>3721</v>
      </c>
    </row>
    <row r="1786" spans="1:5" ht="15" hidden="1" customHeight="1">
      <c r="A1786" s="1" t="s">
        <v>6104</v>
      </c>
      <c r="B1786" s="1" t="s">
        <v>6105</v>
      </c>
      <c r="C1786" s="1" t="s">
        <v>294</v>
      </c>
      <c r="D1786" s="1" t="s">
        <v>6106</v>
      </c>
      <c r="E1786" s="1" t="s">
        <v>3700</v>
      </c>
    </row>
    <row r="1787" spans="1:5" ht="15" hidden="1" customHeight="1">
      <c r="A1787" s="1" t="s">
        <v>6104</v>
      </c>
      <c r="B1787" s="1" t="s">
        <v>6105</v>
      </c>
      <c r="C1787" s="1" t="s">
        <v>294</v>
      </c>
      <c r="D1787" s="1" t="s">
        <v>6106</v>
      </c>
      <c r="E1787" s="1" t="s">
        <v>3699</v>
      </c>
    </row>
    <row r="1788" spans="1:5" ht="15" hidden="1" customHeight="1">
      <c r="A1788" s="1" t="s">
        <v>6104</v>
      </c>
      <c r="B1788" s="1" t="s">
        <v>6105</v>
      </c>
      <c r="C1788" s="1" t="s">
        <v>294</v>
      </c>
      <c r="D1788" s="1" t="s">
        <v>6106</v>
      </c>
      <c r="E1788" s="1" t="s">
        <v>3712</v>
      </c>
    </row>
    <row r="1789" spans="1:5" ht="15" hidden="1" customHeight="1">
      <c r="A1789" s="1" t="s">
        <v>6104</v>
      </c>
      <c r="B1789" s="1" t="s">
        <v>6105</v>
      </c>
      <c r="C1789" s="1" t="s">
        <v>294</v>
      </c>
      <c r="D1789" s="1" t="s">
        <v>6106</v>
      </c>
      <c r="E1789" s="1" t="s">
        <v>3713</v>
      </c>
    </row>
    <row r="1790" spans="1:5" ht="15" hidden="1" customHeight="1">
      <c r="A1790" s="1" t="s">
        <v>6104</v>
      </c>
      <c r="B1790" s="1" t="s">
        <v>6105</v>
      </c>
      <c r="C1790" s="1" t="s">
        <v>294</v>
      </c>
      <c r="D1790" s="1" t="s">
        <v>6106</v>
      </c>
      <c r="E1790" s="1" t="s">
        <v>3723</v>
      </c>
    </row>
    <row r="1791" spans="1:5" ht="15" hidden="1" customHeight="1">
      <c r="A1791" s="1" t="s">
        <v>6104</v>
      </c>
      <c r="B1791" s="1" t="s">
        <v>6105</v>
      </c>
      <c r="C1791" s="1" t="s">
        <v>294</v>
      </c>
      <c r="D1791" s="1" t="s">
        <v>6106</v>
      </c>
      <c r="E1791" s="1" t="s">
        <v>3708</v>
      </c>
    </row>
    <row r="1792" spans="1:5" ht="15" hidden="1" customHeight="1">
      <c r="A1792" s="1" t="s">
        <v>6104</v>
      </c>
      <c r="B1792" s="1" t="s">
        <v>6105</v>
      </c>
      <c r="C1792" s="1" t="s">
        <v>294</v>
      </c>
      <c r="D1792" s="1" t="s">
        <v>6106</v>
      </c>
      <c r="E1792" s="1" t="s">
        <v>3702</v>
      </c>
    </row>
    <row r="1793" spans="1:5" ht="15" hidden="1" customHeight="1">
      <c r="A1793" s="1" t="s">
        <v>6104</v>
      </c>
      <c r="B1793" s="1" t="s">
        <v>6105</v>
      </c>
      <c r="C1793" s="1" t="s">
        <v>294</v>
      </c>
      <c r="D1793" s="1" t="s">
        <v>6106</v>
      </c>
      <c r="E1793" s="1" t="s">
        <v>3716</v>
      </c>
    </row>
    <row r="1794" spans="1:5" ht="15" hidden="1" customHeight="1">
      <c r="A1794" s="1" t="s">
        <v>6104</v>
      </c>
      <c r="B1794" s="1" t="s">
        <v>6105</v>
      </c>
      <c r="C1794" s="1" t="s">
        <v>294</v>
      </c>
      <c r="D1794" s="1" t="s">
        <v>6106</v>
      </c>
      <c r="E1794" s="1" t="s">
        <v>3718</v>
      </c>
    </row>
    <row r="1795" spans="1:5" ht="15" hidden="1" customHeight="1">
      <c r="A1795" s="1" t="s">
        <v>6104</v>
      </c>
      <c r="B1795" s="1" t="s">
        <v>6105</v>
      </c>
      <c r="C1795" s="1" t="s">
        <v>294</v>
      </c>
      <c r="D1795" s="1" t="s">
        <v>6106</v>
      </c>
      <c r="E1795" s="1" t="s">
        <v>3715</v>
      </c>
    </row>
    <row r="1796" spans="1:5" ht="15" hidden="1" customHeight="1">
      <c r="A1796" s="1" t="s">
        <v>6107</v>
      </c>
      <c r="B1796" s="1" t="s">
        <v>6108</v>
      </c>
      <c r="C1796" s="1" t="s">
        <v>836</v>
      </c>
      <c r="D1796" s="1" t="s">
        <v>6108</v>
      </c>
      <c r="E1796" s="1" t="s">
        <v>3721</v>
      </c>
    </row>
    <row r="1797" spans="1:5" ht="15" hidden="1" customHeight="1">
      <c r="A1797" s="1" t="s">
        <v>6107</v>
      </c>
      <c r="B1797" s="1" t="s">
        <v>6108</v>
      </c>
      <c r="C1797" s="1" t="s">
        <v>836</v>
      </c>
      <c r="D1797" s="1" t="s">
        <v>6108</v>
      </c>
      <c r="E1797" s="1" t="s">
        <v>3700</v>
      </c>
    </row>
    <row r="1798" spans="1:5" ht="15" hidden="1" customHeight="1">
      <c r="A1798" s="1" t="s">
        <v>6107</v>
      </c>
      <c r="B1798" s="1" t="s">
        <v>6108</v>
      </c>
      <c r="C1798" s="1" t="s">
        <v>836</v>
      </c>
      <c r="D1798" s="1" t="s">
        <v>6108</v>
      </c>
      <c r="E1798" s="1" t="s">
        <v>3712</v>
      </c>
    </row>
    <row r="1799" spans="1:5" ht="15" hidden="1" customHeight="1">
      <c r="A1799" s="1" t="s">
        <v>6107</v>
      </c>
      <c r="B1799" s="1" t="s">
        <v>6108</v>
      </c>
      <c r="C1799" s="1" t="s">
        <v>836</v>
      </c>
      <c r="D1799" s="1" t="s">
        <v>6108</v>
      </c>
      <c r="E1799" s="1" t="s">
        <v>3699</v>
      </c>
    </row>
    <row r="1800" spans="1:5" ht="15" hidden="1" customHeight="1">
      <c r="A1800" s="1" t="s">
        <v>6107</v>
      </c>
      <c r="B1800" s="1" t="s">
        <v>6108</v>
      </c>
      <c r="C1800" s="1" t="s">
        <v>836</v>
      </c>
      <c r="D1800" s="1" t="s">
        <v>6108</v>
      </c>
      <c r="E1800" s="1" t="s">
        <v>3703</v>
      </c>
    </row>
    <row r="1801" spans="1:5" ht="15" hidden="1" customHeight="1">
      <c r="A1801" s="1" t="s">
        <v>6107</v>
      </c>
      <c r="B1801" s="1" t="s">
        <v>6108</v>
      </c>
      <c r="C1801" s="1" t="s">
        <v>836</v>
      </c>
      <c r="D1801" s="1" t="s">
        <v>6108</v>
      </c>
      <c r="E1801" s="1" t="s">
        <v>3715</v>
      </c>
    </row>
    <row r="1802" spans="1:5" ht="15" hidden="1" customHeight="1">
      <c r="A1802" s="1" t="s">
        <v>6107</v>
      </c>
      <c r="B1802" s="1" t="s">
        <v>6108</v>
      </c>
      <c r="C1802" s="1" t="s">
        <v>836</v>
      </c>
      <c r="D1802" s="1" t="s">
        <v>6108</v>
      </c>
      <c r="E1802" s="1" t="s">
        <v>3708</v>
      </c>
    </row>
    <row r="1803" spans="1:5" ht="15" hidden="1" customHeight="1">
      <c r="A1803" s="1" t="s">
        <v>6107</v>
      </c>
      <c r="B1803" s="1" t="s">
        <v>6108</v>
      </c>
      <c r="C1803" s="1" t="s">
        <v>836</v>
      </c>
      <c r="D1803" s="1" t="s">
        <v>6108</v>
      </c>
      <c r="E1803" s="1" t="s">
        <v>3709</v>
      </c>
    </row>
    <row r="1804" spans="1:5" ht="15" hidden="1" customHeight="1">
      <c r="A1804" s="1" t="s">
        <v>6107</v>
      </c>
      <c r="B1804" s="1" t="s">
        <v>6108</v>
      </c>
      <c r="C1804" s="1" t="s">
        <v>836</v>
      </c>
      <c r="D1804" s="1" t="s">
        <v>6108</v>
      </c>
      <c r="E1804" s="1" t="s">
        <v>3702</v>
      </c>
    </row>
    <row r="1805" spans="1:5" ht="15" hidden="1" customHeight="1">
      <c r="A1805" s="1" t="s">
        <v>6107</v>
      </c>
      <c r="B1805" s="1" t="s">
        <v>6108</v>
      </c>
      <c r="C1805" s="1" t="s">
        <v>836</v>
      </c>
      <c r="D1805" s="1" t="s">
        <v>6108</v>
      </c>
      <c r="E1805" s="1" t="s">
        <v>3716</v>
      </c>
    </row>
    <row r="1806" spans="1:5" ht="15" hidden="1" customHeight="1">
      <c r="A1806" s="1" t="s">
        <v>6107</v>
      </c>
      <c r="B1806" s="1" t="s">
        <v>6108</v>
      </c>
      <c r="C1806" s="1" t="s">
        <v>836</v>
      </c>
      <c r="D1806" s="1" t="s">
        <v>6108</v>
      </c>
      <c r="E1806" s="1" t="s">
        <v>3723</v>
      </c>
    </row>
    <row r="1807" spans="1:5" ht="15" hidden="1" customHeight="1">
      <c r="A1807" s="1" t="s">
        <v>6107</v>
      </c>
      <c r="B1807" s="1" t="s">
        <v>6108</v>
      </c>
      <c r="C1807" s="1" t="s">
        <v>836</v>
      </c>
      <c r="D1807" s="1" t="s">
        <v>6108</v>
      </c>
      <c r="E1807" s="1" t="s">
        <v>3718</v>
      </c>
    </row>
    <row r="1808" spans="1:5" ht="15" hidden="1" customHeight="1">
      <c r="A1808" s="1" t="s">
        <v>6107</v>
      </c>
      <c r="B1808" s="1" t="s">
        <v>6108</v>
      </c>
      <c r="C1808" s="1" t="s">
        <v>836</v>
      </c>
      <c r="D1808" s="1" t="s">
        <v>6108</v>
      </c>
      <c r="E1808" s="1" t="s">
        <v>3713</v>
      </c>
    </row>
    <row r="1809" spans="1:5" ht="15" hidden="1" customHeight="1">
      <c r="A1809" s="1" t="s">
        <v>6109</v>
      </c>
      <c r="B1809" s="1" t="s">
        <v>6110</v>
      </c>
    </row>
    <row r="1810" spans="1:5" ht="15" hidden="1" customHeight="1">
      <c r="A1810" s="1" t="s">
        <v>6111</v>
      </c>
      <c r="B1810" s="1" t="s">
        <v>6112</v>
      </c>
      <c r="C1810" s="1" t="s">
        <v>178</v>
      </c>
      <c r="D1810" s="1" t="s">
        <v>6113</v>
      </c>
      <c r="E1810" s="1" t="s">
        <v>3699</v>
      </c>
    </row>
    <row r="1811" spans="1:5" ht="15" hidden="1" customHeight="1">
      <c r="A1811" s="1" t="s">
        <v>6111</v>
      </c>
      <c r="B1811" s="1" t="s">
        <v>6112</v>
      </c>
      <c r="C1811" s="1" t="s">
        <v>178</v>
      </c>
      <c r="D1811" s="1" t="s">
        <v>6113</v>
      </c>
      <c r="E1811" s="1" t="s">
        <v>3713</v>
      </c>
    </row>
    <row r="1812" spans="1:5" ht="15" hidden="1" customHeight="1">
      <c r="A1812" s="1" t="s">
        <v>6111</v>
      </c>
      <c r="B1812" s="1" t="s">
        <v>6112</v>
      </c>
      <c r="C1812" s="1" t="s">
        <v>178</v>
      </c>
      <c r="D1812" s="1" t="s">
        <v>6113</v>
      </c>
      <c r="E1812" s="1" t="s">
        <v>3715</v>
      </c>
    </row>
    <row r="1813" spans="1:5" ht="15" hidden="1" customHeight="1">
      <c r="A1813" s="1" t="s">
        <v>6111</v>
      </c>
      <c r="B1813" s="1" t="s">
        <v>6112</v>
      </c>
      <c r="C1813" s="1" t="s">
        <v>178</v>
      </c>
      <c r="D1813" s="1" t="s">
        <v>6113</v>
      </c>
      <c r="E1813" s="1" t="s">
        <v>3708</v>
      </c>
    </row>
    <row r="1814" spans="1:5" ht="15" hidden="1" customHeight="1">
      <c r="A1814" s="1" t="s">
        <v>6111</v>
      </c>
      <c r="B1814" s="1" t="s">
        <v>6112</v>
      </c>
      <c r="C1814" s="1" t="s">
        <v>178</v>
      </c>
      <c r="D1814" s="1" t="s">
        <v>6113</v>
      </c>
      <c r="E1814" s="1" t="s">
        <v>3702</v>
      </c>
    </row>
    <row r="1815" spans="1:5" ht="15" hidden="1" customHeight="1">
      <c r="A1815" s="1" t="s">
        <v>6111</v>
      </c>
      <c r="B1815" s="1" t="s">
        <v>6112</v>
      </c>
      <c r="C1815" s="1" t="s">
        <v>178</v>
      </c>
      <c r="D1815" s="1" t="s">
        <v>6113</v>
      </c>
      <c r="E1815" s="1" t="s">
        <v>3716</v>
      </c>
    </row>
    <row r="1816" spans="1:5" ht="15" hidden="1" customHeight="1">
      <c r="A1816" s="1" t="s">
        <v>6111</v>
      </c>
      <c r="B1816" s="1" t="s">
        <v>6112</v>
      </c>
      <c r="C1816" s="1" t="s">
        <v>178</v>
      </c>
      <c r="D1816" s="1" t="s">
        <v>6113</v>
      </c>
      <c r="E1816" s="1" t="s">
        <v>3723</v>
      </c>
    </row>
    <row r="1817" spans="1:5" ht="15" hidden="1" customHeight="1">
      <c r="A1817" s="1" t="s">
        <v>6111</v>
      </c>
      <c r="B1817" s="1" t="s">
        <v>6112</v>
      </c>
      <c r="C1817" s="1" t="s">
        <v>178</v>
      </c>
      <c r="D1817" s="1" t="s">
        <v>6113</v>
      </c>
      <c r="E1817" s="1" t="s">
        <v>3703</v>
      </c>
    </row>
    <row r="1818" spans="1:5" ht="15" hidden="1" customHeight="1">
      <c r="A1818" s="1" t="s">
        <v>6111</v>
      </c>
      <c r="B1818" s="1" t="s">
        <v>6112</v>
      </c>
      <c r="C1818" s="1" t="s">
        <v>178</v>
      </c>
      <c r="D1818" s="1" t="s">
        <v>6113</v>
      </c>
      <c r="E1818" s="1" t="s">
        <v>3700</v>
      </c>
    </row>
    <row r="1819" spans="1:5" ht="15" hidden="1" customHeight="1">
      <c r="A1819" s="1" t="s">
        <v>6111</v>
      </c>
      <c r="B1819" s="1" t="s">
        <v>6112</v>
      </c>
      <c r="C1819" s="1" t="s">
        <v>178</v>
      </c>
      <c r="D1819" s="1" t="s">
        <v>6113</v>
      </c>
      <c r="E1819" s="1" t="s">
        <v>3712</v>
      </c>
    </row>
    <row r="1820" spans="1:5" ht="15" hidden="1" customHeight="1">
      <c r="A1820" s="1" t="s">
        <v>6111</v>
      </c>
      <c r="B1820" s="1" t="s">
        <v>6112</v>
      </c>
      <c r="C1820" s="1" t="s">
        <v>178</v>
      </c>
      <c r="D1820" s="1" t="s">
        <v>6113</v>
      </c>
      <c r="E1820" s="1" t="s">
        <v>3721</v>
      </c>
    </row>
    <row r="1821" spans="1:5" ht="15" hidden="1" customHeight="1">
      <c r="A1821" s="1" t="s">
        <v>6111</v>
      </c>
      <c r="B1821" s="1" t="s">
        <v>6112</v>
      </c>
      <c r="C1821" s="1" t="s">
        <v>178</v>
      </c>
      <c r="D1821" s="1" t="s">
        <v>6113</v>
      </c>
      <c r="E1821" s="1" t="s">
        <v>3718</v>
      </c>
    </row>
    <row r="1822" spans="1:5" ht="15" hidden="1" customHeight="1">
      <c r="A1822" s="1" t="s">
        <v>6111</v>
      </c>
      <c r="B1822" s="1" t="s">
        <v>6112</v>
      </c>
      <c r="C1822" s="1" t="s">
        <v>178</v>
      </c>
      <c r="D1822" s="1" t="s">
        <v>6113</v>
      </c>
      <c r="E1822" s="1" t="s">
        <v>3709</v>
      </c>
    </row>
    <row r="1823" spans="1:5" ht="15" hidden="1" customHeight="1">
      <c r="A1823" s="1" t="s">
        <v>6114</v>
      </c>
      <c r="B1823" s="1" t="s">
        <v>6115</v>
      </c>
      <c r="C1823" s="1" t="s">
        <v>833</v>
      </c>
      <c r="D1823" s="1" t="s">
        <v>6116</v>
      </c>
      <c r="E1823" s="1" t="s">
        <v>3721</v>
      </c>
    </row>
    <row r="1824" spans="1:5" ht="15" hidden="1" customHeight="1">
      <c r="A1824" s="1" t="s">
        <v>6114</v>
      </c>
      <c r="B1824" s="1" t="s">
        <v>6115</v>
      </c>
      <c r="C1824" s="1" t="s">
        <v>833</v>
      </c>
      <c r="D1824" s="1" t="s">
        <v>6116</v>
      </c>
      <c r="E1824" s="1" t="s">
        <v>3708</v>
      </c>
    </row>
    <row r="1825" spans="1:5" ht="15" hidden="1" customHeight="1">
      <c r="A1825" s="1" t="s">
        <v>6114</v>
      </c>
      <c r="B1825" s="1" t="s">
        <v>6115</v>
      </c>
      <c r="C1825" s="1" t="s">
        <v>833</v>
      </c>
      <c r="D1825" s="1" t="s">
        <v>6116</v>
      </c>
      <c r="E1825" s="1" t="s">
        <v>3713</v>
      </c>
    </row>
    <row r="1826" spans="1:5" ht="15" hidden="1" customHeight="1">
      <c r="A1826" s="1" t="s">
        <v>6114</v>
      </c>
      <c r="B1826" s="1" t="s">
        <v>6115</v>
      </c>
      <c r="C1826" s="1" t="s">
        <v>833</v>
      </c>
      <c r="D1826" s="1" t="s">
        <v>6116</v>
      </c>
      <c r="E1826" s="1" t="s">
        <v>3718</v>
      </c>
    </row>
    <row r="1827" spans="1:5" ht="15" hidden="1" customHeight="1">
      <c r="A1827" s="1" t="s">
        <v>6114</v>
      </c>
      <c r="B1827" s="1" t="s">
        <v>6115</v>
      </c>
      <c r="C1827" s="1" t="s">
        <v>833</v>
      </c>
      <c r="D1827" s="1" t="s">
        <v>6116</v>
      </c>
      <c r="E1827" s="1" t="s">
        <v>3712</v>
      </c>
    </row>
    <row r="1828" spans="1:5" ht="15" hidden="1" customHeight="1">
      <c r="A1828" s="1" t="s">
        <v>6114</v>
      </c>
      <c r="B1828" s="1" t="s">
        <v>6115</v>
      </c>
      <c r="C1828" s="1" t="s">
        <v>833</v>
      </c>
      <c r="D1828" s="1" t="s">
        <v>6116</v>
      </c>
      <c r="E1828" s="1" t="s">
        <v>3702</v>
      </c>
    </row>
    <row r="1829" spans="1:5" ht="15" hidden="1" customHeight="1">
      <c r="A1829" s="1" t="s">
        <v>6114</v>
      </c>
      <c r="B1829" s="1" t="s">
        <v>6115</v>
      </c>
      <c r="C1829" s="1" t="s">
        <v>833</v>
      </c>
      <c r="D1829" s="1" t="s">
        <v>6116</v>
      </c>
      <c r="E1829" s="1" t="s">
        <v>3715</v>
      </c>
    </row>
    <row r="1830" spans="1:5" ht="15" hidden="1" customHeight="1">
      <c r="A1830" s="1" t="s">
        <v>6114</v>
      </c>
      <c r="B1830" s="1" t="s">
        <v>6115</v>
      </c>
      <c r="C1830" s="1" t="s">
        <v>833</v>
      </c>
      <c r="D1830" s="1" t="s">
        <v>6116</v>
      </c>
      <c r="E1830" s="1" t="s">
        <v>3709</v>
      </c>
    </row>
    <row r="1831" spans="1:5" ht="15" hidden="1" customHeight="1">
      <c r="A1831" s="1" t="s">
        <v>6114</v>
      </c>
      <c r="B1831" s="1" t="s">
        <v>6115</v>
      </c>
      <c r="C1831" s="1" t="s">
        <v>833</v>
      </c>
      <c r="D1831" s="1" t="s">
        <v>6116</v>
      </c>
      <c r="E1831" s="1" t="s">
        <v>3699</v>
      </c>
    </row>
    <row r="1832" spans="1:5" ht="15" hidden="1" customHeight="1">
      <c r="A1832" s="1" t="s">
        <v>6114</v>
      </c>
      <c r="B1832" s="1" t="s">
        <v>6115</v>
      </c>
      <c r="C1832" s="1" t="s">
        <v>833</v>
      </c>
      <c r="D1832" s="1" t="s">
        <v>6116</v>
      </c>
      <c r="E1832" s="1" t="s">
        <v>3716</v>
      </c>
    </row>
    <row r="1833" spans="1:5" ht="15" hidden="1" customHeight="1">
      <c r="A1833" s="1" t="s">
        <v>6114</v>
      </c>
      <c r="B1833" s="1" t="s">
        <v>6115</v>
      </c>
      <c r="C1833" s="1" t="s">
        <v>833</v>
      </c>
      <c r="D1833" s="1" t="s">
        <v>6116</v>
      </c>
      <c r="E1833" s="1" t="s">
        <v>3700</v>
      </c>
    </row>
    <row r="1834" spans="1:5" ht="15" hidden="1" customHeight="1">
      <c r="A1834" s="1" t="s">
        <v>6114</v>
      </c>
      <c r="B1834" s="1" t="s">
        <v>6115</v>
      </c>
      <c r="C1834" s="1" t="s">
        <v>833</v>
      </c>
      <c r="D1834" s="1" t="s">
        <v>6116</v>
      </c>
      <c r="E1834" s="1" t="s">
        <v>3703</v>
      </c>
    </row>
    <row r="1835" spans="1:5" ht="15" hidden="1" customHeight="1">
      <c r="A1835" s="1" t="s">
        <v>6114</v>
      </c>
      <c r="B1835" s="1" t="s">
        <v>6115</v>
      </c>
      <c r="C1835" s="1" t="s">
        <v>833</v>
      </c>
      <c r="D1835" s="1" t="s">
        <v>6116</v>
      </c>
      <c r="E1835" s="1" t="s">
        <v>3723</v>
      </c>
    </row>
    <row r="1836" spans="1:5" ht="15" hidden="1" customHeight="1">
      <c r="A1836" s="1" t="s">
        <v>6117</v>
      </c>
      <c r="B1836" s="1" t="s">
        <v>6118</v>
      </c>
    </row>
    <row r="1837" spans="1:5" ht="15" hidden="1" customHeight="1">
      <c r="A1837" s="1" t="s">
        <v>6119</v>
      </c>
      <c r="B1837" s="1" t="s">
        <v>6120</v>
      </c>
    </row>
    <row r="1838" spans="1:5" ht="15" hidden="1" customHeight="1">
      <c r="A1838" s="1" t="s">
        <v>6121</v>
      </c>
      <c r="B1838" s="1" t="s">
        <v>6122</v>
      </c>
    </row>
    <row r="1839" spans="1:5" ht="15" hidden="1" customHeight="1">
      <c r="A1839" s="1" t="s">
        <v>6123</v>
      </c>
      <c r="B1839" s="1" t="s">
        <v>6124</v>
      </c>
    </row>
    <row r="1840" spans="1:5" ht="15" hidden="1" customHeight="1">
      <c r="A1840" s="1" t="s">
        <v>6125</v>
      </c>
      <c r="B1840" s="1" t="s">
        <v>4022</v>
      </c>
    </row>
    <row r="1841" spans="1:6" ht="15" hidden="1" customHeight="1">
      <c r="A1841" s="1" t="s">
        <v>6126</v>
      </c>
      <c r="B1841" s="1" t="s">
        <v>6127</v>
      </c>
    </row>
    <row r="1842" spans="1:6" ht="15" hidden="1" customHeight="1">
      <c r="A1842" s="1" t="s">
        <v>6128</v>
      </c>
      <c r="B1842" s="1" t="s">
        <v>4022</v>
      </c>
    </row>
    <row r="1843" spans="1:6" ht="15" hidden="1" customHeight="1">
      <c r="A1843" s="61">
        <v>400</v>
      </c>
      <c r="B1843" s="1" t="s">
        <v>6129</v>
      </c>
    </row>
    <row r="1844" spans="1:6" ht="15" hidden="1" customHeight="1">
      <c r="A1844" s="61">
        <v>401</v>
      </c>
      <c r="B1844" s="1" t="s">
        <v>6130</v>
      </c>
    </row>
    <row r="1845" spans="1:6" ht="15" hidden="1" customHeight="1">
      <c r="A1845" s="1" t="s">
        <v>6131</v>
      </c>
      <c r="B1845" s="1" t="s">
        <v>6132</v>
      </c>
    </row>
    <row r="1846" spans="1:6" ht="15" hidden="1" customHeight="1">
      <c r="A1846" s="1" t="s">
        <v>6133</v>
      </c>
      <c r="B1846" s="1" t="s">
        <v>6134</v>
      </c>
      <c r="C1846" s="1" t="s">
        <v>665</v>
      </c>
      <c r="D1846" s="1" t="s">
        <v>6135</v>
      </c>
      <c r="E1846" s="1" t="s">
        <v>89</v>
      </c>
      <c r="F1846" s="1" t="s">
        <v>159</v>
      </c>
    </row>
    <row r="1847" spans="1:6" ht="15" hidden="1" customHeight="1">
      <c r="A1847" s="1" t="s">
        <v>6133</v>
      </c>
      <c r="B1847" s="1" t="s">
        <v>6134</v>
      </c>
      <c r="C1847" s="1" t="s">
        <v>684</v>
      </c>
      <c r="D1847" s="1" t="s">
        <v>6136</v>
      </c>
      <c r="E1847" s="1" t="s">
        <v>3710</v>
      </c>
    </row>
    <row r="1848" spans="1:6" ht="15" hidden="1" customHeight="1">
      <c r="A1848" s="1" t="s">
        <v>6133</v>
      </c>
      <c r="B1848" s="1" t="s">
        <v>6134</v>
      </c>
      <c r="C1848" s="1" t="s">
        <v>665</v>
      </c>
      <c r="D1848" s="1" t="s">
        <v>6135</v>
      </c>
      <c r="E1848" s="1" t="s">
        <v>3714</v>
      </c>
      <c r="F1848" s="1" t="s">
        <v>159</v>
      </c>
    </row>
    <row r="1849" spans="1:6" ht="15" hidden="1" customHeight="1">
      <c r="A1849" s="1" t="s">
        <v>6133</v>
      </c>
      <c r="B1849" s="1" t="s">
        <v>6134</v>
      </c>
      <c r="C1849" s="1" t="s">
        <v>704</v>
      </c>
      <c r="D1849" s="1" t="s">
        <v>6137</v>
      </c>
      <c r="E1849" s="1" t="s">
        <v>3710</v>
      </c>
    </row>
    <row r="1850" spans="1:6" ht="15" hidden="1" customHeight="1">
      <c r="A1850" s="1" t="s">
        <v>6133</v>
      </c>
      <c r="B1850" s="1" t="s">
        <v>6134</v>
      </c>
      <c r="C1850" s="1" t="s">
        <v>666</v>
      </c>
      <c r="D1850" s="1" t="s">
        <v>6138</v>
      </c>
      <c r="E1850" s="1" t="s">
        <v>3712</v>
      </c>
      <c r="F1850" s="1" t="s">
        <v>159</v>
      </c>
    </row>
    <row r="1851" spans="1:6" ht="15" hidden="1" customHeight="1">
      <c r="A1851" s="1" t="s">
        <v>6133</v>
      </c>
      <c r="B1851" s="1" t="s">
        <v>6134</v>
      </c>
      <c r="C1851" s="1" t="s">
        <v>679</v>
      </c>
      <c r="D1851" s="1" t="s">
        <v>6139</v>
      </c>
      <c r="E1851" s="1" t="s">
        <v>3715</v>
      </c>
      <c r="F1851" s="1" t="s">
        <v>159</v>
      </c>
    </row>
    <row r="1852" spans="1:6" ht="15" hidden="1" customHeight="1">
      <c r="A1852" s="1" t="s">
        <v>6133</v>
      </c>
      <c r="B1852" s="1" t="s">
        <v>6134</v>
      </c>
      <c r="C1852" s="1" t="s">
        <v>705</v>
      </c>
      <c r="D1852" s="1" t="s">
        <v>6140</v>
      </c>
      <c r="E1852" s="1" t="s">
        <v>3703</v>
      </c>
    </row>
    <row r="1853" spans="1:6" ht="15" hidden="1" customHeight="1">
      <c r="A1853" s="1" t="s">
        <v>6133</v>
      </c>
      <c r="B1853" s="1" t="s">
        <v>6134</v>
      </c>
      <c r="C1853" s="1" t="s">
        <v>705</v>
      </c>
      <c r="D1853" s="1" t="s">
        <v>6140</v>
      </c>
      <c r="E1853" s="1" t="s">
        <v>3708</v>
      </c>
    </row>
    <row r="1854" spans="1:6" ht="15" hidden="1" customHeight="1">
      <c r="A1854" s="1" t="s">
        <v>6133</v>
      </c>
      <c r="B1854" s="1" t="s">
        <v>6134</v>
      </c>
      <c r="C1854" s="1" t="s">
        <v>705</v>
      </c>
      <c r="D1854" s="1" t="s">
        <v>6140</v>
      </c>
      <c r="E1854" s="1" t="s">
        <v>3699</v>
      </c>
    </row>
    <row r="1855" spans="1:6" ht="15" hidden="1" customHeight="1">
      <c r="A1855" s="1" t="s">
        <v>6133</v>
      </c>
      <c r="B1855" s="1" t="s">
        <v>6134</v>
      </c>
      <c r="C1855" s="1" t="s">
        <v>682</v>
      </c>
      <c r="D1855" s="1" t="s">
        <v>6141</v>
      </c>
      <c r="E1855" s="1" t="s">
        <v>392</v>
      </c>
    </row>
    <row r="1856" spans="1:6" ht="15" hidden="1" customHeight="1">
      <c r="A1856" s="1" t="s">
        <v>6133</v>
      </c>
      <c r="B1856" s="1" t="s">
        <v>6134</v>
      </c>
      <c r="C1856" s="1" t="s">
        <v>2988</v>
      </c>
      <c r="D1856" s="1" t="s">
        <v>6142</v>
      </c>
      <c r="E1856" s="1" t="s">
        <v>3715</v>
      </c>
    </row>
    <row r="1857" spans="1:6" ht="15" hidden="1" customHeight="1">
      <c r="A1857" s="1" t="s">
        <v>6133</v>
      </c>
      <c r="B1857" s="1" t="s">
        <v>6134</v>
      </c>
      <c r="C1857" s="1" t="s">
        <v>682</v>
      </c>
      <c r="D1857" s="1" t="s">
        <v>6141</v>
      </c>
      <c r="E1857" s="1" t="s">
        <v>3714</v>
      </c>
    </row>
    <row r="1858" spans="1:6" ht="15" hidden="1" customHeight="1">
      <c r="A1858" s="1" t="s">
        <v>6133</v>
      </c>
      <c r="B1858" s="1" t="s">
        <v>6134</v>
      </c>
      <c r="C1858" s="1" t="s">
        <v>682</v>
      </c>
      <c r="D1858" s="1" t="s">
        <v>6141</v>
      </c>
      <c r="E1858" s="1" t="s">
        <v>3705</v>
      </c>
    </row>
    <row r="1859" spans="1:6" ht="15" hidden="1" customHeight="1">
      <c r="A1859" s="1" t="s">
        <v>6133</v>
      </c>
      <c r="B1859" s="1" t="s">
        <v>6134</v>
      </c>
      <c r="C1859" s="1" t="s">
        <v>701</v>
      </c>
      <c r="D1859" s="1" t="s">
        <v>6143</v>
      </c>
      <c r="E1859" s="1" t="s">
        <v>3712</v>
      </c>
    </row>
    <row r="1860" spans="1:6" ht="15" hidden="1" customHeight="1">
      <c r="A1860" s="1" t="s">
        <v>6133</v>
      </c>
      <c r="B1860" s="1" t="s">
        <v>6134</v>
      </c>
      <c r="C1860" s="1" t="s">
        <v>682</v>
      </c>
      <c r="D1860" s="1" t="s">
        <v>6141</v>
      </c>
      <c r="E1860" s="1" t="s">
        <v>3719</v>
      </c>
    </row>
    <row r="1861" spans="1:6" ht="15" hidden="1" customHeight="1">
      <c r="A1861" s="1" t="s">
        <v>6133</v>
      </c>
      <c r="B1861" s="1" t="s">
        <v>6134</v>
      </c>
      <c r="C1861" s="1" t="s">
        <v>679</v>
      </c>
      <c r="D1861" s="1" t="s">
        <v>6139</v>
      </c>
      <c r="E1861" s="1" t="s">
        <v>3702</v>
      </c>
      <c r="F1861" s="1" t="s">
        <v>159</v>
      </c>
    </row>
    <row r="1862" spans="1:6" ht="15" hidden="1" customHeight="1">
      <c r="A1862" s="1" t="s">
        <v>6133</v>
      </c>
      <c r="B1862" s="1" t="s">
        <v>6134</v>
      </c>
      <c r="C1862" s="1" t="s">
        <v>666</v>
      </c>
      <c r="D1862" s="1" t="s">
        <v>6138</v>
      </c>
      <c r="E1862" s="1" t="s">
        <v>3702</v>
      </c>
      <c r="F1862" s="1" t="s">
        <v>159</v>
      </c>
    </row>
    <row r="1863" spans="1:6" ht="15" hidden="1" customHeight="1">
      <c r="A1863" s="1" t="s">
        <v>6133</v>
      </c>
      <c r="B1863" s="1" t="s">
        <v>6134</v>
      </c>
      <c r="C1863" s="1" t="s">
        <v>704</v>
      </c>
      <c r="D1863" s="1" t="s">
        <v>6137</v>
      </c>
      <c r="E1863" s="1" t="s">
        <v>392</v>
      </c>
    </row>
    <row r="1864" spans="1:6" ht="15" hidden="1" customHeight="1">
      <c r="A1864" s="1" t="s">
        <v>6133</v>
      </c>
      <c r="B1864" s="1" t="s">
        <v>6134</v>
      </c>
      <c r="C1864" s="1" t="s">
        <v>702</v>
      </c>
      <c r="D1864" s="1" t="s">
        <v>6144</v>
      </c>
      <c r="E1864" s="1" t="s">
        <v>3717</v>
      </c>
    </row>
    <row r="1865" spans="1:6" ht="15" hidden="1" customHeight="1">
      <c r="A1865" s="1" t="s">
        <v>6133</v>
      </c>
      <c r="B1865" s="1" t="s">
        <v>6134</v>
      </c>
      <c r="C1865" s="1" t="s">
        <v>2976</v>
      </c>
      <c r="D1865" s="1" t="s">
        <v>6145</v>
      </c>
      <c r="E1865" s="1" t="s">
        <v>3709</v>
      </c>
    </row>
    <row r="1866" spans="1:6" ht="15" hidden="1" customHeight="1">
      <c r="A1866" s="1" t="s">
        <v>6133</v>
      </c>
      <c r="B1866" s="1" t="s">
        <v>6134</v>
      </c>
      <c r="C1866" s="1" t="s">
        <v>705</v>
      </c>
      <c r="D1866" s="1" t="s">
        <v>6140</v>
      </c>
      <c r="E1866" s="1" t="s">
        <v>3716</v>
      </c>
    </row>
    <row r="1867" spans="1:6" ht="15" hidden="1" customHeight="1">
      <c r="A1867" s="1" t="s">
        <v>6133</v>
      </c>
      <c r="B1867" s="1" t="s">
        <v>6134</v>
      </c>
      <c r="C1867" s="1" t="s">
        <v>681</v>
      </c>
      <c r="D1867" s="1" t="s">
        <v>6146</v>
      </c>
      <c r="E1867" s="1" t="s">
        <v>3699</v>
      </c>
    </row>
    <row r="1868" spans="1:6" ht="15" hidden="1" customHeight="1">
      <c r="A1868" s="1" t="s">
        <v>6133</v>
      </c>
      <c r="B1868" s="1" t="s">
        <v>6134</v>
      </c>
      <c r="C1868" s="1" t="s">
        <v>87</v>
      </c>
      <c r="D1868" s="1" t="s">
        <v>6147</v>
      </c>
      <c r="E1868" s="1" t="s">
        <v>3722</v>
      </c>
    </row>
    <row r="1869" spans="1:6" ht="15" hidden="1" customHeight="1">
      <c r="A1869" s="1" t="s">
        <v>6133</v>
      </c>
      <c r="B1869" s="1" t="s">
        <v>6134</v>
      </c>
      <c r="C1869" s="1" t="s">
        <v>87</v>
      </c>
      <c r="D1869" s="1" t="s">
        <v>6147</v>
      </c>
      <c r="E1869" s="1" t="s">
        <v>3711</v>
      </c>
    </row>
    <row r="1870" spans="1:6" ht="15" hidden="1" customHeight="1">
      <c r="A1870" s="1" t="s">
        <v>6133</v>
      </c>
      <c r="B1870" s="1" t="s">
        <v>6134</v>
      </c>
      <c r="C1870" s="1" t="s">
        <v>684</v>
      </c>
      <c r="D1870" s="1" t="s">
        <v>6136</v>
      </c>
      <c r="E1870" s="1" t="s">
        <v>3707</v>
      </c>
    </row>
    <row r="1871" spans="1:6" ht="15" hidden="1" customHeight="1">
      <c r="A1871" s="1" t="s">
        <v>6133</v>
      </c>
      <c r="B1871" s="1" t="s">
        <v>6134</v>
      </c>
      <c r="C1871" s="1" t="s">
        <v>684</v>
      </c>
      <c r="D1871" s="1" t="s">
        <v>6136</v>
      </c>
      <c r="E1871" s="1" t="s">
        <v>261</v>
      </c>
    </row>
    <row r="1872" spans="1:6" ht="15" hidden="1" customHeight="1">
      <c r="A1872" s="1" t="s">
        <v>6133</v>
      </c>
      <c r="B1872" s="1" t="s">
        <v>6134</v>
      </c>
      <c r="C1872" s="1" t="s">
        <v>684</v>
      </c>
      <c r="D1872" s="1" t="s">
        <v>6136</v>
      </c>
      <c r="E1872" s="1" t="s">
        <v>3717</v>
      </c>
    </row>
    <row r="1873" spans="1:6" ht="15" hidden="1" customHeight="1">
      <c r="A1873" s="1" t="s">
        <v>6133</v>
      </c>
      <c r="B1873" s="1" t="s">
        <v>6134</v>
      </c>
      <c r="C1873" s="1" t="s">
        <v>666</v>
      </c>
      <c r="D1873" s="1" t="s">
        <v>6138</v>
      </c>
      <c r="E1873" s="1" t="s">
        <v>3708</v>
      </c>
      <c r="F1873" s="1" t="s">
        <v>159</v>
      </c>
    </row>
    <row r="1874" spans="1:6" ht="15" hidden="1" customHeight="1">
      <c r="A1874" s="1" t="s">
        <v>6133</v>
      </c>
      <c r="B1874" s="1" t="s">
        <v>6134</v>
      </c>
      <c r="C1874" s="1" t="s">
        <v>702</v>
      </c>
      <c r="D1874" s="1" t="s">
        <v>6144</v>
      </c>
      <c r="E1874" s="1" t="s">
        <v>3705</v>
      </c>
    </row>
    <row r="1875" spans="1:6" ht="15" hidden="1" customHeight="1">
      <c r="A1875" s="1" t="s">
        <v>6133</v>
      </c>
      <c r="B1875" s="1" t="s">
        <v>6134</v>
      </c>
      <c r="C1875" s="1" t="s">
        <v>666</v>
      </c>
      <c r="D1875" s="1" t="s">
        <v>6138</v>
      </c>
      <c r="E1875" s="1" t="s">
        <v>3709</v>
      </c>
      <c r="F1875" s="1" t="s">
        <v>159</v>
      </c>
    </row>
    <row r="1876" spans="1:6" ht="15" hidden="1" customHeight="1">
      <c r="A1876" s="1" t="s">
        <v>6133</v>
      </c>
      <c r="B1876" s="1" t="s">
        <v>6134</v>
      </c>
      <c r="C1876" s="1" t="s">
        <v>665</v>
      </c>
      <c r="D1876" s="1" t="s">
        <v>6135</v>
      </c>
      <c r="E1876" s="1" t="s">
        <v>3720</v>
      </c>
      <c r="F1876" s="1" t="s">
        <v>159</v>
      </c>
    </row>
    <row r="1877" spans="1:6" ht="15" hidden="1" customHeight="1">
      <c r="A1877" s="1" t="s">
        <v>6133</v>
      </c>
      <c r="B1877" s="1" t="s">
        <v>6134</v>
      </c>
      <c r="C1877" s="1" t="s">
        <v>2994</v>
      </c>
      <c r="D1877" s="1" t="s">
        <v>6148</v>
      </c>
      <c r="E1877" s="1" t="s">
        <v>3710</v>
      </c>
    </row>
    <row r="1878" spans="1:6" ht="15" hidden="1" customHeight="1">
      <c r="A1878" s="1" t="s">
        <v>6133</v>
      </c>
      <c r="B1878" s="1" t="s">
        <v>6134</v>
      </c>
      <c r="C1878" s="1" t="s">
        <v>684</v>
      </c>
      <c r="D1878" s="1" t="s">
        <v>6136</v>
      </c>
      <c r="E1878" s="1" t="s">
        <v>3718</v>
      </c>
    </row>
    <row r="1879" spans="1:6" ht="15" hidden="1" customHeight="1">
      <c r="A1879" s="1" t="s">
        <v>6133</v>
      </c>
      <c r="B1879" s="1" t="s">
        <v>6134</v>
      </c>
      <c r="C1879" s="1" t="s">
        <v>684</v>
      </c>
      <c r="D1879" s="1" t="s">
        <v>6136</v>
      </c>
      <c r="E1879" s="1" t="s">
        <v>3720</v>
      </c>
    </row>
    <row r="1880" spans="1:6" ht="15" hidden="1" customHeight="1">
      <c r="A1880" s="1" t="s">
        <v>6133</v>
      </c>
      <c r="B1880" s="1" t="s">
        <v>6134</v>
      </c>
      <c r="C1880" s="1" t="s">
        <v>2988</v>
      </c>
      <c r="D1880" s="1" t="s">
        <v>6142</v>
      </c>
      <c r="E1880" s="1" t="s">
        <v>3723</v>
      </c>
    </row>
    <row r="1881" spans="1:6" ht="15" hidden="1" customHeight="1">
      <c r="A1881" s="1" t="s">
        <v>6133</v>
      </c>
      <c r="B1881" s="1" t="s">
        <v>6134</v>
      </c>
      <c r="C1881" s="1" t="s">
        <v>2994</v>
      </c>
      <c r="D1881" s="1" t="s">
        <v>6148</v>
      </c>
      <c r="E1881" s="1" t="s">
        <v>3711</v>
      </c>
    </row>
    <row r="1882" spans="1:6" ht="15" hidden="1" customHeight="1">
      <c r="A1882" s="1" t="s">
        <v>6133</v>
      </c>
      <c r="B1882" s="1" t="s">
        <v>6134</v>
      </c>
      <c r="C1882" s="1" t="s">
        <v>2994</v>
      </c>
      <c r="D1882" s="1" t="s">
        <v>6148</v>
      </c>
      <c r="E1882" s="1" t="s">
        <v>3722</v>
      </c>
    </row>
    <row r="1883" spans="1:6" ht="15" hidden="1" customHeight="1">
      <c r="A1883" s="1" t="s">
        <v>6133</v>
      </c>
      <c r="B1883" s="1" t="s">
        <v>6134</v>
      </c>
      <c r="C1883" s="1" t="s">
        <v>680</v>
      </c>
      <c r="D1883" s="1" t="s">
        <v>6149</v>
      </c>
      <c r="E1883" s="1" t="s">
        <v>3705</v>
      </c>
      <c r="F1883" s="1" t="s">
        <v>159</v>
      </c>
    </row>
    <row r="1884" spans="1:6" ht="15" hidden="1" customHeight="1">
      <c r="A1884" s="1" t="s">
        <v>6133</v>
      </c>
      <c r="B1884" s="1" t="s">
        <v>6134</v>
      </c>
      <c r="C1884" s="1" t="s">
        <v>680</v>
      </c>
      <c r="D1884" s="1" t="s">
        <v>6149</v>
      </c>
      <c r="E1884" s="1" t="s">
        <v>3718</v>
      </c>
      <c r="F1884" s="1" t="s">
        <v>159</v>
      </c>
    </row>
    <row r="1885" spans="1:6" ht="15" hidden="1" customHeight="1">
      <c r="A1885" s="1" t="s">
        <v>6133</v>
      </c>
      <c r="B1885" s="1" t="s">
        <v>6134</v>
      </c>
      <c r="C1885" s="1" t="s">
        <v>685</v>
      </c>
      <c r="D1885" s="1" t="s">
        <v>6150</v>
      </c>
      <c r="E1885" s="1" t="s">
        <v>3718</v>
      </c>
    </row>
    <row r="1886" spans="1:6" ht="15" hidden="1" customHeight="1">
      <c r="A1886" s="1" t="s">
        <v>6133</v>
      </c>
      <c r="B1886" s="1" t="s">
        <v>6134</v>
      </c>
      <c r="C1886" s="1" t="s">
        <v>88</v>
      </c>
      <c r="D1886" s="1" t="s">
        <v>6151</v>
      </c>
      <c r="E1886" s="1" t="s">
        <v>3719</v>
      </c>
    </row>
    <row r="1887" spans="1:6" ht="15" hidden="1" customHeight="1">
      <c r="A1887" s="1" t="s">
        <v>6133</v>
      </c>
      <c r="B1887" s="1" t="s">
        <v>6134</v>
      </c>
      <c r="C1887" s="1" t="s">
        <v>88</v>
      </c>
      <c r="D1887" s="1" t="s">
        <v>6151</v>
      </c>
      <c r="E1887" s="1" t="s">
        <v>3707</v>
      </c>
    </row>
    <row r="1888" spans="1:6" ht="15" hidden="1" customHeight="1">
      <c r="A1888" s="1" t="s">
        <v>6133</v>
      </c>
      <c r="B1888" s="1" t="s">
        <v>6134</v>
      </c>
      <c r="C1888" s="1" t="s">
        <v>88</v>
      </c>
      <c r="D1888" s="1" t="s">
        <v>6151</v>
      </c>
      <c r="E1888" s="1" t="s">
        <v>3718</v>
      </c>
    </row>
    <row r="1889" spans="1:5" ht="15" hidden="1" customHeight="1">
      <c r="A1889" s="1" t="s">
        <v>6133</v>
      </c>
      <c r="B1889" s="1" t="s">
        <v>6134</v>
      </c>
      <c r="C1889" s="1" t="s">
        <v>3145</v>
      </c>
      <c r="D1889" s="1" t="s">
        <v>6152</v>
      </c>
      <c r="E1889" s="1" t="s">
        <v>3718</v>
      </c>
    </row>
    <row r="1890" spans="1:5" ht="15" hidden="1" customHeight="1">
      <c r="A1890" s="1" t="s">
        <v>6133</v>
      </c>
      <c r="B1890" s="1" t="s">
        <v>6134</v>
      </c>
      <c r="C1890" s="1" t="s">
        <v>3145</v>
      </c>
      <c r="D1890" s="1" t="s">
        <v>6152</v>
      </c>
      <c r="E1890" s="1" t="s">
        <v>3703</v>
      </c>
    </row>
    <row r="1891" spans="1:5" ht="15" hidden="1" customHeight="1">
      <c r="A1891" s="1" t="s">
        <v>6133</v>
      </c>
      <c r="B1891" s="1" t="s">
        <v>6134</v>
      </c>
      <c r="C1891" s="1" t="s">
        <v>3038</v>
      </c>
      <c r="D1891" s="1" t="s">
        <v>6153</v>
      </c>
      <c r="E1891" s="1" t="s">
        <v>3720</v>
      </c>
    </row>
    <row r="1892" spans="1:5" ht="15" hidden="1" customHeight="1">
      <c r="A1892" s="1" t="s">
        <v>6133</v>
      </c>
      <c r="B1892" s="1" t="s">
        <v>6134</v>
      </c>
      <c r="C1892" s="1" t="s">
        <v>703</v>
      </c>
      <c r="D1892" s="1" t="s">
        <v>6154</v>
      </c>
      <c r="E1892" s="1" t="s">
        <v>3713</v>
      </c>
    </row>
    <row r="1893" spans="1:5" ht="15" hidden="1" customHeight="1">
      <c r="A1893" s="1" t="s">
        <v>6133</v>
      </c>
      <c r="B1893" s="1" t="s">
        <v>6134</v>
      </c>
      <c r="C1893" s="1" t="s">
        <v>3038</v>
      </c>
      <c r="D1893" s="1" t="s">
        <v>6153</v>
      </c>
      <c r="E1893" s="1" t="s">
        <v>261</v>
      </c>
    </row>
    <row r="1894" spans="1:5" ht="15" hidden="1" customHeight="1">
      <c r="A1894" s="1" t="s">
        <v>6133</v>
      </c>
      <c r="B1894" s="1" t="s">
        <v>6134</v>
      </c>
      <c r="C1894" s="1" t="s">
        <v>700</v>
      </c>
      <c r="D1894" s="1" t="s">
        <v>6155</v>
      </c>
      <c r="E1894" s="1" t="s">
        <v>261</v>
      </c>
    </row>
    <row r="1895" spans="1:5" ht="15" hidden="1" customHeight="1">
      <c r="A1895" s="1" t="s">
        <v>6133</v>
      </c>
      <c r="B1895" s="1" t="s">
        <v>6134</v>
      </c>
      <c r="C1895" s="1" t="s">
        <v>3038</v>
      </c>
      <c r="D1895" s="1" t="s">
        <v>6153</v>
      </c>
      <c r="E1895" s="1" t="s">
        <v>3718</v>
      </c>
    </row>
    <row r="1896" spans="1:5" ht="15" hidden="1" customHeight="1">
      <c r="A1896" s="1" t="s">
        <v>6133</v>
      </c>
      <c r="B1896" s="1" t="s">
        <v>6134</v>
      </c>
      <c r="C1896" s="1" t="s">
        <v>699</v>
      </c>
      <c r="D1896" s="1" t="s">
        <v>6156</v>
      </c>
      <c r="E1896" s="1" t="s">
        <v>3700</v>
      </c>
    </row>
    <row r="1897" spans="1:5" ht="15" hidden="1" customHeight="1">
      <c r="A1897" s="1" t="s">
        <v>6133</v>
      </c>
      <c r="B1897" s="1" t="s">
        <v>6134</v>
      </c>
      <c r="C1897" s="1" t="s">
        <v>699</v>
      </c>
      <c r="D1897" s="1" t="s">
        <v>6156</v>
      </c>
      <c r="E1897" s="1" t="s">
        <v>3699</v>
      </c>
    </row>
    <row r="1898" spans="1:5" ht="15" hidden="1" customHeight="1">
      <c r="A1898" s="1" t="s">
        <v>6133</v>
      </c>
      <c r="B1898" s="1" t="s">
        <v>6134</v>
      </c>
      <c r="C1898" s="1" t="s">
        <v>699</v>
      </c>
      <c r="D1898" s="1" t="s">
        <v>6156</v>
      </c>
      <c r="E1898" s="1" t="s">
        <v>3712</v>
      </c>
    </row>
    <row r="1899" spans="1:5" ht="15" hidden="1" customHeight="1">
      <c r="A1899" s="1" t="s">
        <v>6133</v>
      </c>
      <c r="B1899" s="1" t="s">
        <v>6134</v>
      </c>
      <c r="C1899" s="1" t="s">
        <v>699</v>
      </c>
      <c r="D1899" s="1" t="s">
        <v>6156</v>
      </c>
      <c r="E1899" s="1" t="s">
        <v>3703</v>
      </c>
    </row>
    <row r="1900" spans="1:5" ht="15" hidden="1" customHeight="1">
      <c r="A1900" s="1" t="s">
        <v>6133</v>
      </c>
      <c r="B1900" s="1" t="s">
        <v>6134</v>
      </c>
      <c r="C1900" s="1" t="s">
        <v>703</v>
      </c>
      <c r="D1900" s="1" t="s">
        <v>6154</v>
      </c>
      <c r="E1900" s="1" t="s">
        <v>3699</v>
      </c>
    </row>
    <row r="1901" spans="1:5" ht="15" hidden="1" customHeight="1">
      <c r="A1901" s="1" t="s">
        <v>6133</v>
      </c>
      <c r="B1901" s="1" t="s">
        <v>6134</v>
      </c>
      <c r="C1901" s="1" t="s">
        <v>87</v>
      </c>
      <c r="D1901" s="1" t="s">
        <v>6147</v>
      </c>
      <c r="E1901" s="1" t="s">
        <v>89</v>
      </c>
    </row>
    <row r="1902" spans="1:5" ht="15" hidden="1" customHeight="1">
      <c r="A1902" s="1" t="s">
        <v>6133</v>
      </c>
      <c r="B1902" s="1" t="s">
        <v>6134</v>
      </c>
      <c r="C1902" s="1" t="s">
        <v>87</v>
      </c>
      <c r="D1902" s="1" t="s">
        <v>6147</v>
      </c>
      <c r="E1902" s="1" t="s">
        <v>3707</v>
      </c>
    </row>
    <row r="1903" spans="1:5" ht="15" hidden="1" customHeight="1">
      <c r="A1903" s="1" t="s">
        <v>6133</v>
      </c>
      <c r="B1903" s="1" t="s">
        <v>6134</v>
      </c>
      <c r="C1903" s="1" t="s">
        <v>702</v>
      </c>
      <c r="D1903" s="1" t="s">
        <v>6144</v>
      </c>
      <c r="E1903" s="1" t="s">
        <v>392</v>
      </c>
    </row>
    <row r="1904" spans="1:5" ht="15" hidden="1" customHeight="1">
      <c r="A1904" s="1" t="s">
        <v>6133</v>
      </c>
      <c r="B1904" s="1" t="s">
        <v>6134</v>
      </c>
      <c r="C1904" s="1" t="s">
        <v>3038</v>
      </c>
      <c r="D1904" s="1" t="s">
        <v>6153</v>
      </c>
      <c r="E1904" s="1" t="s">
        <v>3717</v>
      </c>
    </row>
    <row r="1905" spans="1:6" ht="15" hidden="1" customHeight="1">
      <c r="A1905" s="1" t="s">
        <v>6133</v>
      </c>
      <c r="B1905" s="1" t="s">
        <v>6134</v>
      </c>
      <c r="C1905" s="1" t="s">
        <v>703</v>
      </c>
      <c r="D1905" s="1" t="s">
        <v>6154</v>
      </c>
      <c r="E1905" s="1" t="s">
        <v>3721</v>
      </c>
    </row>
    <row r="1906" spans="1:6" ht="15" hidden="1" customHeight="1">
      <c r="A1906" s="1" t="s">
        <v>6133</v>
      </c>
      <c r="B1906" s="1" t="s">
        <v>6134</v>
      </c>
      <c r="C1906" s="1" t="s">
        <v>679</v>
      </c>
      <c r="D1906" s="1" t="s">
        <v>6139</v>
      </c>
      <c r="E1906" s="1" t="s">
        <v>3699</v>
      </c>
      <c r="F1906" s="1" t="s">
        <v>159</v>
      </c>
    </row>
    <row r="1907" spans="1:6" ht="15" hidden="1" customHeight="1">
      <c r="A1907" s="1" t="s">
        <v>6133</v>
      </c>
      <c r="B1907" s="1" t="s">
        <v>6134</v>
      </c>
      <c r="C1907" s="1" t="s">
        <v>705</v>
      </c>
      <c r="D1907" s="1" t="s">
        <v>6140</v>
      </c>
      <c r="E1907" s="1" t="s">
        <v>3723</v>
      </c>
    </row>
    <row r="1908" spans="1:6" ht="15" hidden="1" customHeight="1">
      <c r="A1908" s="1" t="s">
        <v>6133</v>
      </c>
      <c r="B1908" s="1" t="s">
        <v>6134</v>
      </c>
      <c r="C1908" s="1" t="s">
        <v>2988</v>
      </c>
      <c r="D1908" s="1" t="s">
        <v>6142</v>
      </c>
      <c r="E1908" s="1" t="s">
        <v>3716</v>
      </c>
    </row>
    <row r="1909" spans="1:6" ht="15" hidden="1" customHeight="1">
      <c r="A1909" s="1" t="s">
        <v>6133</v>
      </c>
      <c r="B1909" s="1" t="s">
        <v>6134</v>
      </c>
      <c r="C1909" s="1" t="s">
        <v>2988</v>
      </c>
      <c r="D1909" s="1" t="s">
        <v>6142</v>
      </c>
      <c r="E1909" s="1" t="s">
        <v>3700</v>
      </c>
    </row>
    <row r="1910" spans="1:6" ht="15" hidden="1" customHeight="1">
      <c r="A1910" s="1" t="s">
        <v>6133</v>
      </c>
      <c r="B1910" s="1" t="s">
        <v>6134</v>
      </c>
      <c r="C1910" s="1" t="s">
        <v>682</v>
      </c>
      <c r="D1910" s="1" t="s">
        <v>6141</v>
      </c>
      <c r="E1910" s="1" t="s">
        <v>3717</v>
      </c>
    </row>
    <row r="1911" spans="1:6" ht="15" hidden="1" customHeight="1">
      <c r="A1911" s="1" t="s">
        <v>6133</v>
      </c>
      <c r="B1911" s="1" t="s">
        <v>6134</v>
      </c>
      <c r="C1911" s="1" t="s">
        <v>667</v>
      </c>
      <c r="D1911" s="1" t="s">
        <v>6157</v>
      </c>
      <c r="E1911" s="1" t="s">
        <v>3722</v>
      </c>
      <c r="F1911" s="1" t="s">
        <v>159</v>
      </c>
    </row>
    <row r="1912" spans="1:6" ht="15" hidden="1" customHeight="1">
      <c r="A1912" s="1" t="s">
        <v>6133</v>
      </c>
      <c r="B1912" s="1" t="s">
        <v>6134</v>
      </c>
      <c r="C1912" s="1" t="s">
        <v>682</v>
      </c>
      <c r="D1912" s="1" t="s">
        <v>6141</v>
      </c>
      <c r="E1912" s="1" t="s">
        <v>3707</v>
      </c>
    </row>
    <row r="1913" spans="1:6" ht="15" hidden="1" customHeight="1">
      <c r="A1913" s="1" t="s">
        <v>6133</v>
      </c>
      <c r="B1913" s="1" t="s">
        <v>6134</v>
      </c>
      <c r="C1913" s="1" t="s">
        <v>705</v>
      </c>
      <c r="D1913" s="1" t="s">
        <v>6140</v>
      </c>
      <c r="E1913" s="1" t="s">
        <v>3700</v>
      </c>
    </row>
    <row r="1914" spans="1:6" ht="15" hidden="1" customHeight="1">
      <c r="A1914" s="1" t="s">
        <v>6133</v>
      </c>
      <c r="B1914" s="1" t="s">
        <v>6134</v>
      </c>
      <c r="C1914" s="1" t="s">
        <v>701</v>
      </c>
      <c r="D1914" s="1" t="s">
        <v>6143</v>
      </c>
      <c r="E1914" s="1" t="s">
        <v>3703</v>
      </c>
    </row>
    <row r="1915" spans="1:6" ht="15" hidden="1" customHeight="1">
      <c r="A1915" s="1" t="s">
        <v>6133</v>
      </c>
      <c r="B1915" s="1" t="s">
        <v>6134</v>
      </c>
      <c r="C1915" s="1" t="s">
        <v>87</v>
      </c>
      <c r="D1915" s="1" t="s">
        <v>6147</v>
      </c>
      <c r="E1915" s="1" t="s">
        <v>3714</v>
      </c>
    </row>
    <row r="1916" spans="1:6" ht="15" hidden="1" customHeight="1">
      <c r="A1916" s="1" t="s">
        <v>6133</v>
      </c>
      <c r="B1916" s="1" t="s">
        <v>6134</v>
      </c>
      <c r="C1916" s="1" t="s">
        <v>681</v>
      </c>
      <c r="D1916" s="1" t="s">
        <v>6146</v>
      </c>
      <c r="E1916" s="1" t="s">
        <v>3709</v>
      </c>
    </row>
    <row r="1917" spans="1:6" ht="15" hidden="1" customHeight="1">
      <c r="A1917" s="1" t="s">
        <v>6133</v>
      </c>
      <c r="B1917" s="1" t="s">
        <v>6134</v>
      </c>
      <c r="C1917" s="1" t="s">
        <v>683</v>
      </c>
      <c r="D1917" s="1" t="s">
        <v>6158</v>
      </c>
      <c r="E1917" s="1" t="s">
        <v>3709</v>
      </c>
    </row>
    <row r="1918" spans="1:6" ht="15" hidden="1" customHeight="1">
      <c r="A1918" s="1" t="s">
        <v>6133</v>
      </c>
      <c r="B1918" s="1" t="s">
        <v>6134</v>
      </c>
      <c r="C1918" s="1" t="s">
        <v>681</v>
      </c>
      <c r="D1918" s="1" t="s">
        <v>6146</v>
      </c>
      <c r="E1918" s="1" t="s">
        <v>3703</v>
      </c>
    </row>
    <row r="1919" spans="1:6" ht="15" hidden="1" customHeight="1">
      <c r="A1919" s="1" t="s">
        <v>6133</v>
      </c>
      <c r="B1919" s="1" t="s">
        <v>6134</v>
      </c>
      <c r="C1919" s="1" t="s">
        <v>681</v>
      </c>
      <c r="D1919" s="1" t="s">
        <v>6146</v>
      </c>
      <c r="E1919" s="1" t="s">
        <v>3713</v>
      </c>
    </row>
    <row r="1920" spans="1:6" ht="15" hidden="1" customHeight="1">
      <c r="A1920" s="1" t="s">
        <v>6133</v>
      </c>
      <c r="B1920" s="1" t="s">
        <v>6134</v>
      </c>
      <c r="C1920" s="1" t="s">
        <v>667</v>
      </c>
      <c r="D1920" s="1" t="s">
        <v>6157</v>
      </c>
      <c r="E1920" s="1" t="s">
        <v>3710</v>
      </c>
      <c r="F1920" s="1" t="s">
        <v>159</v>
      </c>
    </row>
    <row r="1921" spans="1:6" ht="15" hidden="1" customHeight="1">
      <c r="A1921" s="1" t="s">
        <v>6133</v>
      </c>
      <c r="B1921" s="1" t="s">
        <v>6134</v>
      </c>
      <c r="C1921" s="1" t="s">
        <v>667</v>
      </c>
      <c r="D1921" s="1" t="s">
        <v>6157</v>
      </c>
      <c r="E1921" s="1" t="s">
        <v>3717</v>
      </c>
      <c r="F1921" s="1" t="s">
        <v>159</v>
      </c>
    </row>
    <row r="1922" spans="1:6" ht="15" hidden="1" customHeight="1">
      <c r="A1922" s="1" t="s">
        <v>6133</v>
      </c>
      <c r="B1922" s="1" t="s">
        <v>6134</v>
      </c>
      <c r="C1922" s="1" t="s">
        <v>681</v>
      </c>
      <c r="D1922" s="1" t="s">
        <v>6146</v>
      </c>
      <c r="E1922" s="1" t="s">
        <v>3718</v>
      </c>
    </row>
    <row r="1923" spans="1:6" ht="15" hidden="1" customHeight="1">
      <c r="A1923" s="1" t="s">
        <v>6133</v>
      </c>
      <c r="B1923" s="1" t="s">
        <v>6134</v>
      </c>
      <c r="C1923" s="1" t="s">
        <v>87</v>
      </c>
      <c r="D1923" s="1" t="s">
        <v>6147</v>
      </c>
      <c r="E1923" s="1" t="s">
        <v>392</v>
      </c>
    </row>
    <row r="1924" spans="1:6" ht="15" hidden="1" customHeight="1">
      <c r="A1924" s="1" t="s">
        <v>6133</v>
      </c>
      <c r="B1924" s="1" t="s">
        <v>6134</v>
      </c>
      <c r="C1924" s="1" t="s">
        <v>683</v>
      </c>
      <c r="D1924" s="1" t="s">
        <v>6158</v>
      </c>
      <c r="E1924" s="1" t="s">
        <v>3713</v>
      </c>
    </row>
    <row r="1925" spans="1:6" ht="15" hidden="1" customHeight="1">
      <c r="A1925" s="1" t="s">
        <v>6133</v>
      </c>
      <c r="B1925" s="1" t="s">
        <v>6134</v>
      </c>
      <c r="C1925" s="1" t="s">
        <v>87</v>
      </c>
      <c r="D1925" s="1" t="s">
        <v>6147</v>
      </c>
      <c r="E1925" s="1" t="s">
        <v>3719</v>
      </c>
    </row>
    <row r="1926" spans="1:6" ht="15" hidden="1" customHeight="1">
      <c r="A1926" s="1" t="s">
        <v>6133</v>
      </c>
      <c r="B1926" s="1" t="s">
        <v>6134</v>
      </c>
      <c r="C1926" s="1" t="s">
        <v>704</v>
      </c>
      <c r="D1926" s="1" t="s">
        <v>6137</v>
      </c>
      <c r="E1926" s="1" t="s">
        <v>3719</v>
      </c>
    </row>
    <row r="1927" spans="1:6" ht="15" hidden="1" customHeight="1">
      <c r="A1927" s="1" t="s">
        <v>6133</v>
      </c>
      <c r="B1927" s="1" t="s">
        <v>6134</v>
      </c>
      <c r="C1927" s="1" t="s">
        <v>681</v>
      </c>
      <c r="D1927" s="1" t="s">
        <v>6146</v>
      </c>
      <c r="E1927" s="1" t="s">
        <v>3723</v>
      </c>
    </row>
    <row r="1928" spans="1:6" ht="15" hidden="1" customHeight="1">
      <c r="A1928" s="1" t="s">
        <v>6133</v>
      </c>
      <c r="B1928" s="1" t="s">
        <v>6134</v>
      </c>
      <c r="C1928" s="1" t="s">
        <v>2994</v>
      </c>
      <c r="D1928" s="1" t="s">
        <v>6148</v>
      </c>
      <c r="E1928" s="1" t="s">
        <v>261</v>
      </c>
    </row>
    <row r="1929" spans="1:6" ht="15" hidden="1" customHeight="1">
      <c r="A1929" s="1" t="s">
        <v>6133</v>
      </c>
      <c r="B1929" s="1" t="s">
        <v>6134</v>
      </c>
      <c r="C1929" s="1" t="s">
        <v>665</v>
      </c>
      <c r="D1929" s="1" t="s">
        <v>6135</v>
      </c>
      <c r="E1929" s="1" t="s">
        <v>3719</v>
      </c>
      <c r="F1929" s="1" t="s">
        <v>159</v>
      </c>
    </row>
    <row r="1930" spans="1:6" ht="15" hidden="1" customHeight="1">
      <c r="A1930" s="1" t="s">
        <v>6133</v>
      </c>
      <c r="B1930" s="1" t="s">
        <v>6134</v>
      </c>
      <c r="C1930" s="1" t="s">
        <v>665</v>
      </c>
      <c r="D1930" s="1" t="s">
        <v>6135</v>
      </c>
      <c r="E1930" s="1" t="s">
        <v>3710</v>
      </c>
      <c r="F1930" s="1" t="s">
        <v>159</v>
      </c>
    </row>
    <row r="1931" spans="1:6" ht="15" hidden="1" customHeight="1">
      <c r="A1931" s="1" t="s">
        <v>6133</v>
      </c>
      <c r="B1931" s="1" t="s">
        <v>6134</v>
      </c>
      <c r="C1931" s="1" t="s">
        <v>2994</v>
      </c>
      <c r="D1931" s="1" t="s">
        <v>6148</v>
      </c>
      <c r="E1931" s="1" t="s">
        <v>392</v>
      </c>
    </row>
    <row r="1932" spans="1:6" ht="15" hidden="1" customHeight="1">
      <c r="A1932" s="1" t="s">
        <v>6133</v>
      </c>
      <c r="B1932" s="1" t="s">
        <v>6134</v>
      </c>
      <c r="C1932" s="1" t="s">
        <v>2994</v>
      </c>
      <c r="D1932" s="1" t="s">
        <v>6148</v>
      </c>
      <c r="E1932" s="1" t="s">
        <v>3714</v>
      </c>
    </row>
    <row r="1933" spans="1:6" ht="15" hidden="1" customHeight="1">
      <c r="A1933" s="1" t="s">
        <v>6133</v>
      </c>
      <c r="B1933" s="1" t="s">
        <v>6134</v>
      </c>
      <c r="C1933" s="1" t="s">
        <v>684</v>
      </c>
      <c r="D1933" s="1" t="s">
        <v>6136</v>
      </c>
      <c r="E1933" s="1" t="s">
        <v>3714</v>
      </c>
    </row>
    <row r="1934" spans="1:6" ht="15" hidden="1" customHeight="1">
      <c r="A1934" s="1" t="s">
        <v>6133</v>
      </c>
      <c r="B1934" s="1" t="s">
        <v>6134</v>
      </c>
      <c r="C1934" s="1" t="s">
        <v>666</v>
      </c>
      <c r="D1934" s="1" t="s">
        <v>6138</v>
      </c>
      <c r="E1934" s="1" t="s">
        <v>3723</v>
      </c>
      <c r="F1934" s="1" t="s">
        <v>159</v>
      </c>
    </row>
    <row r="1935" spans="1:6" ht="15" hidden="1" customHeight="1">
      <c r="A1935" s="1" t="s">
        <v>6133</v>
      </c>
      <c r="B1935" s="1" t="s">
        <v>6134</v>
      </c>
      <c r="C1935" s="1" t="s">
        <v>684</v>
      </c>
      <c r="D1935" s="1" t="s">
        <v>6136</v>
      </c>
      <c r="E1935" s="1" t="s">
        <v>392</v>
      </c>
    </row>
    <row r="1936" spans="1:6" ht="15" hidden="1" customHeight="1">
      <c r="A1936" s="1" t="s">
        <v>6133</v>
      </c>
      <c r="B1936" s="1" t="s">
        <v>6134</v>
      </c>
      <c r="C1936" s="1" t="s">
        <v>666</v>
      </c>
      <c r="D1936" s="1" t="s">
        <v>6138</v>
      </c>
      <c r="E1936" s="1" t="s">
        <v>3716</v>
      </c>
      <c r="F1936" s="1" t="s">
        <v>159</v>
      </c>
    </row>
    <row r="1937" spans="1:6" ht="15" hidden="1" customHeight="1">
      <c r="A1937" s="1" t="s">
        <v>6133</v>
      </c>
      <c r="B1937" s="1" t="s">
        <v>6134</v>
      </c>
      <c r="C1937" s="1" t="s">
        <v>666</v>
      </c>
      <c r="D1937" s="1" t="s">
        <v>6138</v>
      </c>
      <c r="E1937" s="1" t="s">
        <v>3700</v>
      </c>
      <c r="F1937" s="1" t="s">
        <v>159</v>
      </c>
    </row>
    <row r="1938" spans="1:6" ht="15" hidden="1" customHeight="1">
      <c r="A1938" s="1" t="s">
        <v>6133</v>
      </c>
      <c r="B1938" s="1" t="s">
        <v>6134</v>
      </c>
      <c r="C1938" s="1" t="s">
        <v>680</v>
      </c>
      <c r="D1938" s="1" t="s">
        <v>6149</v>
      </c>
      <c r="E1938" s="1" t="s">
        <v>3714</v>
      </c>
      <c r="F1938" s="1" t="s">
        <v>159</v>
      </c>
    </row>
    <row r="1939" spans="1:6" ht="15" hidden="1" customHeight="1">
      <c r="A1939" s="1" t="s">
        <v>6133</v>
      </c>
      <c r="B1939" s="1" t="s">
        <v>6134</v>
      </c>
      <c r="C1939" s="1" t="s">
        <v>2994</v>
      </c>
      <c r="D1939" s="1" t="s">
        <v>6148</v>
      </c>
      <c r="E1939" s="1" t="s">
        <v>89</v>
      </c>
    </row>
    <row r="1940" spans="1:6" ht="15" hidden="1" customHeight="1">
      <c r="A1940" s="1" t="s">
        <v>6133</v>
      </c>
      <c r="B1940" s="1" t="s">
        <v>6134</v>
      </c>
      <c r="C1940" s="1" t="s">
        <v>699</v>
      </c>
      <c r="D1940" s="1" t="s">
        <v>6156</v>
      </c>
      <c r="E1940" s="1" t="s">
        <v>3716</v>
      </c>
    </row>
    <row r="1941" spans="1:6" ht="15" hidden="1" customHeight="1">
      <c r="A1941" s="1" t="s">
        <v>6133</v>
      </c>
      <c r="B1941" s="1" t="s">
        <v>6134</v>
      </c>
      <c r="C1941" s="1" t="s">
        <v>680</v>
      </c>
      <c r="D1941" s="1" t="s">
        <v>6149</v>
      </c>
      <c r="E1941" s="1" t="s">
        <v>3710</v>
      </c>
      <c r="F1941" s="1" t="s">
        <v>159</v>
      </c>
    </row>
    <row r="1942" spans="1:6" ht="15" hidden="1" customHeight="1">
      <c r="A1942" s="1" t="s">
        <v>6133</v>
      </c>
      <c r="B1942" s="1" t="s">
        <v>6134</v>
      </c>
      <c r="C1942" s="1" t="s">
        <v>680</v>
      </c>
      <c r="D1942" s="1" t="s">
        <v>6149</v>
      </c>
      <c r="E1942" s="1" t="s">
        <v>89</v>
      </c>
      <c r="F1942" s="1" t="s">
        <v>159</v>
      </c>
    </row>
    <row r="1943" spans="1:6" ht="15" hidden="1" customHeight="1">
      <c r="A1943" s="1" t="s">
        <v>6133</v>
      </c>
      <c r="B1943" s="1" t="s">
        <v>6134</v>
      </c>
      <c r="C1943" s="1" t="s">
        <v>685</v>
      </c>
      <c r="D1943" s="1" t="s">
        <v>6150</v>
      </c>
      <c r="E1943" s="1" t="s">
        <v>3700</v>
      </c>
    </row>
    <row r="1944" spans="1:6" ht="15" hidden="1" customHeight="1">
      <c r="A1944" s="1" t="s">
        <v>6133</v>
      </c>
      <c r="B1944" s="1" t="s">
        <v>6134</v>
      </c>
      <c r="C1944" s="1" t="s">
        <v>685</v>
      </c>
      <c r="D1944" s="1" t="s">
        <v>6150</v>
      </c>
      <c r="E1944" s="1" t="s">
        <v>3709</v>
      </c>
    </row>
    <row r="1945" spans="1:6" ht="15" hidden="1" customHeight="1">
      <c r="A1945" s="1" t="s">
        <v>6133</v>
      </c>
      <c r="B1945" s="1" t="s">
        <v>6134</v>
      </c>
      <c r="C1945" s="1" t="s">
        <v>88</v>
      </c>
      <c r="D1945" s="1" t="s">
        <v>6151</v>
      </c>
      <c r="E1945" s="1" t="s">
        <v>3705</v>
      </c>
    </row>
    <row r="1946" spans="1:6" ht="15" hidden="1" customHeight="1">
      <c r="A1946" s="1" t="s">
        <v>6133</v>
      </c>
      <c r="B1946" s="1" t="s">
        <v>6134</v>
      </c>
      <c r="C1946" s="1" t="s">
        <v>3145</v>
      </c>
      <c r="D1946" s="1" t="s">
        <v>6152</v>
      </c>
      <c r="E1946" s="1" t="s">
        <v>3723</v>
      </c>
    </row>
    <row r="1947" spans="1:6" ht="15" hidden="1" customHeight="1">
      <c r="A1947" s="1" t="s">
        <v>6133</v>
      </c>
      <c r="B1947" s="1" t="s">
        <v>6134</v>
      </c>
      <c r="C1947" s="1" t="s">
        <v>3145</v>
      </c>
      <c r="D1947" s="1" t="s">
        <v>6152</v>
      </c>
      <c r="E1947" s="1" t="s">
        <v>3702</v>
      </c>
    </row>
    <row r="1948" spans="1:6" ht="15" hidden="1" customHeight="1">
      <c r="A1948" s="1" t="s">
        <v>6133</v>
      </c>
      <c r="B1948" s="1" t="s">
        <v>6134</v>
      </c>
      <c r="C1948" s="1" t="s">
        <v>3038</v>
      </c>
      <c r="D1948" s="1" t="s">
        <v>6153</v>
      </c>
      <c r="E1948" s="1" t="s">
        <v>3710</v>
      </c>
    </row>
    <row r="1949" spans="1:6" ht="15" hidden="1" customHeight="1">
      <c r="A1949" s="1" t="s">
        <v>6133</v>
      </c>
      <c r="B1949" s="1" t="s">
        <v>6134</v>
      </c>
      <c r="C1949" s="1" t="s">
        <v>703</v>
      </c>
      <c r="D1949" s="1" t="s">
        <v>6154</v>
      </c>
      <c r="E1949" s="1" t="s">
        <v>3715</v>
      </c>
    </row>
    <row r="1950" spans="1:6" ht="15" hidden="1" customHeight="1">
      <c r="A1950" s="1" t="s">
        <v>6133</v>
      </c>
      <c r="B1950" s="1" t="s">
        <v>6134</v>
      </c>
      <c r="C1950" s="1" t="s">
        <v>3038</v>
      </c>
      <c r="D1950" s="1" t="s">
        <v>6153</v>
      </c>
      <c r="E1950" s="1" t="s">
        <v>3711</v>
      </c>
    </row>
    <row r="1951" spans="1:6" ht="15" hidden="1" customHeight="1">
      <c r="A1951" s="1" t="s">
        <v>6133</v>
      </c>
      <c r="B1951" s="1" t="s">
        <v>6134</v>
      </c>
      <c r="C1951" s="1" t="s">
        <v>703</v>
      </c>
      <c r="D1951" s="1" t="s">
        <v>6154</v>
      </c>
      <c r="E1951" s="1" t="s">
        <v>3712</v>
      </c>
    </row>
    <row r="1952" spans="1:6" ht="15" hidden="1" customHeight="1">
      <c r="A1952" s="1" t="s">
        <v>6133</v>
      </c>
      <c r="B1952" s="1" t="s">
        <v>6134</v>
      </c>
      <c r="C1952" s="1" t="s">
        <v>699</v>
      </c>
      <c r="D1952" s="1" t="s">
        <v>6156</v>
      </c>
      <c r="E1952" s="1" t="s">
        <v>3713</v>
      </c>
    </row>
    <row r="1953" spans="1:6" ht="15" hidden="1" customHeight="1">
      <c r="A1953" s="1" t="s">
        <v>6133</v>
      </c>
      <c r="B1953" s="1" t="s">
        <v>6134</v>
      </c>
      <c r="C1953" s="1" t="s">
        <v>700</v>
      </c>
      <c r="D1953" s="1" t="s">
        <v>6155</v>
      </c>
      <c r="E1953" s="1" t="s">
        <v>392</v>
      </c>
    </row>
    <row r="1954" spans="1:6" ht="15" hidden="1" customHeight="1">
      <c r="A1954" s="1" t="s">
        <v>6133</v>
      </c>
      <c r="B1954" s="1" t="s">
        <v>6134</v>
      </c>
      <c r="C1954" s="1" t="s">
        <v>702</v>
      </c>
      <c r="D1954" s="1" t="s">
        <v>6144</v>
      </c>
      <c r="E1954" s="1" t="s">
        <v>3719</v>
      </c>
    </row>
    <row r="1955" spans="1:6" ht="15" hidden="1" customHeight="1">
      <c r="A1955" s="1" t="s">
        <v>6133</v>
      </c>
      <c r="B1955" s="1" t="s">
        <v>6134</v>
      </c>
      <c r="C1955" s="1" t="s">
        <v>702</v>
      </c>
      <c r="D1955" s="1" t="s">
        <v>6144</v>
      </c>
      <c r="E1955" s="1" t="s">
        <v>89</v>
      </c>
    </row>
    <row r="1956" spans="1:6" ht="15" hidden="1" customHeight="1">
      <c r="A1956" s="1" t="s">
        <v>6133</v>
      </c>
      <c r="B1956" s="1" t="s">
        <v>6134</v>
      </c>
      <c r="C1956" s="1" t="s">
        <v>702</v>
      </c>
      <c r="D1956" s="1" t="s">
        <v>6144</v>
      </c>
      <c r="E1956" s="1" t="s">
        <v>3714</v>
      </c>
    </row>
    <row r="1957" spans="1:6" ht="15" hidden="1" customHeight="1">
      <c r="A1957" s="1" t="s">
        <v>6133</v>
      </c>
      <c r="B1957" s="1" t="s">
        <v>6134</v>
      </c>
      <c r="C1957" s="1" t="s">
        <v>703</v>
      </c>
      <c r="D1957" s="1" t="s">
        <v>6154</v>
      </c>
      <c r="E1957" s="1" t="s">
        <v>3700</v>
      </c>
    </row>
    <row r="1958" spans="1:6" ht="15" hidden="1" customHeight="1">
      <c r="A1958" s="1" t="s">
        <v>6133</v>
      </c>
      <c r="B1958" s="1" t="s">
        <v>6134</v>
      </c>
      <c r="C1958" s="1" t="s">
        <v>3038</v>
      </c>
      <c r="D1958" s="1" t="s">
        <v>6153</v>
      </c>
      <c r="E1958" s="1" t="s">
        <v>3722</v>
      </c>
    </row>
    <row r="1959" spans="1:6" ht="15" hidden="1" customHeight="1">
      <c r="A1959" s="1" t="s">
        <v>6133</v>
      </c>
      <c r="B1959" s="1" t="s">
        <v>6134</v>
      </c>
      <c r="C1959" s="1" t="s">
        <v>680</v>
      </c>
      <c r="D1959" s="1" t="s">
        <v>6149</v>
      </c>
      <c r="E1959" s="1" t="s">
        <v>3717</v>
      </c>
      <c r="F1959" s="1" t="s">
        <v>159</v>
      </c>
    </row>
    <row r="1960" spans="1:6" ht="15" hidden="1" customHeight="1">
      <c r="A1960" s="1" t="s">
        <v>6133</v>
      </c>
      <c r="B1960" s="1" t="s">
        <v>6134</v>
      </c>
      <c r="C1960" s="1" t="s">
        <v>680</v>
      </c>
      <c r="D1960" s="1" t="s">
        <v>6149</v>
      </c>
      <c r="E1960" s="1" t="s">
        <v>3719</v>
      </c>
      <c r="F1960" s="1" t="s">
        <v>159</v>
      </c>
    </row>
    <row r="1961" spans="1:6" ht="15" hidden="1" customHeight="1">
      <c r="A1961" s="1" t="s">
        <v>6133</v>
      </c>
      <c r="B1961" s="1" t="s">
        <v>6134</v>
      </c>
      <c r="C1961" s="1" t="s">
        <v>2994</v>
      </c>
      <c r="D1961" s="1" t="s">
        <v>6148</v>
      </c>
      <c r="E1961" s="1" t="s">
        <v>3718</v>
      </c>
    </row>
    <row r="1962" spans="1:6" ht="15" hidden="1" customHeight="1">
      <c r="A1962" s="1" t="s">
        <v>6133</v>
      </c>
      <c r="B1962" s="1" t="s">
        <v>6134</v>
      </c>
      <c r="C1962" s="1" t="s">
        <v>680</v>
      </c>
      <c r="D1962" s="1" t="s">
        <v>6149</v>
      </c>
      <c r="E1962" s="1" t="s">
        <v>392</v>
      </c>
      <c r="F1962" s="1" t="s">
        <v>159</v>
      </c>
    </row>
    <row r="1963" spans="1:6" ht="15" hidden="1" customHeight="1">
      <c r="A1963" s="1" t="s">
        <v>6133</v>
      </c>
      <c r="B1963" s="1" t="s">
        <v>6134</v>
      </c>
      <c r="C1963" s="1" t="s">
        <v>685</v>
      </c>
      <c r="D1963" s="1" t="s">
        <v>6150</v>
      </c>
      <c r="E1963" s="1" t="s">
        <v>3712</v>
      </c>
    </row>
    <row r="1964" spans="1:6" ht="15" hidden="1" customHeight="1">
      <c r="A1964" s="1" t="s">
        <v>6133</v>
      </c>
      <c r="B1964" s="1" t="s">
        <v>6134</v>
      </c>
      <c r="C1964" s="1" t="s">
        <v>703</v>
      </c>
      <c r="D1964" s="1" t="s">
        <v>6154</v>
      </c>
      <c r="E1964" s="1" t="s">
        <v>3709</v>
      </c>
    </row>
    <row r="1965" spans="1:6" ht="15" hidden="1" customHeight="1">
      <c r="A1965" s="1" t="s">
        <v>6133</v>
      </c>
      <c r="B1965" s="1" t="s">
        <v>6134</v>
      </c>
      <c r="C1965" s="1" t="s">
        <v>88</v>
      </c>
      <c r="D1965" s="1" t="s">
        <v>6151</v>
      </c>
      <c r="E1965" s="1" t="s">
        <v>3722</v>
      </c>
    </row>
    <row r="1966" spans="1:6" ht="15" hidden="1" customHeight="1">
      <c r="A1966" s="1" t="s">
        <v>6133</v>
      </c>
      <c r="B1966" s="1" t="s">
        <v>6134</v>
      </c>
      <c r="C1966" s="1" t="s">
        <v>88</v>
      </c>
      <c r="D1966" s="1" t="s">
        <v>6151</v>
      </c>
      <c r="E1966" s="1" t="s">
        <v>3717</v>
      </c>
    </row>
    <row r="1967" spans="1:6" ht="15" hidden="1" customHeight="1">
      <c r="A1967" s="1" t="s">
        <v>6133</v>
      </c>
      <c r="B1967" s="1" t="s">
        <v>6134</v>
      </c>
      <c r="C1967" s="1" t="s">
        <v>704</v>
      </c>
      <c r="D1967" s="1" t="s">
        <v>6137</v>
      </c>
      <c r="E1967" s="1" t="s">
        <v>3718</v>
      </c>
    </row>
    <row r="1968" spans="1:6" ht="15" hidden="1" customHeight="1">
      <c r="A1968" s="1" t="s">
        <v>6133</v>
      </c>
      <c r="B1968" s="1" t="s">
        <v>6134</v>
      </c>
      <c r="C1968" s="1" t="s">
        <v>680</v>
      </c>
      <c r="D1968" s="1" t="s">
        <v>6149</v>
      </c>
      <c r="E1968" s="1" t="s">
        <v>3722</v>
      </c>
      <c r="F1968" s="1" t="s">
        <v>159</v>
      </c>
    </row>
    <row r="1969" spans="1:5" ht="15" hidden="1" customHeight="1">
      <c r="A1969" s="1" t="s">
        <v>6133</v>
      </c>
      <c r="B1969" s="1" t="s">
        <v>6134</v>
      </c>
      <c r="C1969" s="1" t="s">
        <v>88</v>
      </c>
      <c r="D1969" s="1" t="s">
        <v>6151</v>
      </c>
      <c r="E1969" s="1" t="s">
        <v>392</v>
      </c>
    </row>
    <row r="1970" spans="1:5" ht="15" hidden="1" customHeight="1">
      <c r="A1970" s="1" t="s">
        <v>6133</v>
      </c>
      <c r="B1970" s="1" t="s">
        <v>6134</v>
      </c>
      <c r="C1970" s="1" t="s">
        <v>704</v>
      </c>
      <c r="D1970" s="1" t="s">
        <v>6137</v>
      </c>
      <c r="E1970" s="1" t="s">
        <v>3714</v>
      </c>
    </row>
    <row r="1971" spans="1:5" ht="15" hidden="1" customHeight="1">
      <c r="A1971" s="1" t="s">
        <v>6133</v>
      </c>
      <c r="B1971" s="1" t="s">
        <v>6134</v>
      </c>
      <c r="C1971" s="1" t="s">
        <v>702</v>
      </c>
      <c r="D1971" s="1" t="s">
        <v>6144</v>
      </c>
      <c r="E1971" s="1" t="s">
        <v>261</v>
      </c>
    </row>
    <row r="1972" spans="1:5" ht="15" hidden="1" customHeight="1">
      <c r="A1972" s="1" t="s">
        <v>6133</v>
      </c>
      <c r="B1972" s="1" t="s">
        <v>6134</v>
      </c>
      <c r="C1972" s="1" t="s">
        <v>3145</v>
      </c>
      <c r="D1972" s="1" t="s">
        <v>6152</v>
      </c>
      <c r="E1972" s="1" t="s">
        <v>3700</v>
      </c>
    </row>
    <row r="1973" spans="1:5" ht="15" hidden="1" customHeight="1">
      <c r="A1973" s="1" t="s">
        <v>6133</v>
      </c>
      <c r="B1973" s="1" t="s">
        <v>6134</v>
      </c>
      <c r="C1973" s="1" t="s">
        <v>3145</v>
      </c>
      <c r="D1973" s="1" t="s">
        <v>6152</v>
      </c>
      <c r="E1973" s="1" t="s">
        <v>3699</v>
      </c>
    </row>
    <row r="1974" spans="1:5" ht="15" hidden="1" customHeight="1">
      <c r="A1974" s="1" t="s">
        <v>6133</v>
      </c>
      <c r="B1974" s="1" t="s">
        <v>6134</v>
      </c>
      <c r="C1974" s="1" t="s">
        <v>704</v>
      </c>
      <c r="D1974" s="1" t="s">
        <v>6137</v>
      </c>
      <c r="E1974" s="1" t="s">
        <v>3707</v>
      </c>
    </row>
    <row r="1975" spans="1:5" ht="15" hidden="1" customHeight="1">
      <c r="A1975" s="1" t="s">
        <v>6133</v>
      </c>
      <c r="B1975" s="1" t="s">
        <v>6134</v>
      </c>
      <c r="C1975" s="1" t="s">
        <v>3038</v>
      </c>
      <c r="D1975" s="1" t="s">
        <v>6153</v>
      </c>
      <c r="E1975" s="1" t="s">
        <v>3714</v>
      </c>
    </row>
    <row r="1976" spans="1:5" ht="15" hidden="1" customHeight="1">
      <c r="A1976" s="1" t="s">
        <v>6133</v>
      </c>
      <c r="B1976" s="1" t="s">
        <v>6134</v>
      </c>
      <c r="C1976" s="1" t="s">
        <v>3145</v>
      </c>
      <c r="D1976" s="1" t="s">
        <v>6152</v>
      </c>
      <c r="E1976" s="1" t="s">
        <v>3712</v>
      </c>
    </row>
    <row r="1977" spans="1:5" ht="15" hidden="1" customHeight="1">
      <c r="A1977" s="1" t="s">
        <v>6133</v>
      </c>
      <c r="B1977" s="1" t="s">
        <v>6134</v>
      </c>
      <c r="C1977" s="1" t="s">
        <v>701</v>
      </c>
      <c r="D1977" s="1" t="s">
        <v>6143</v>
      </c>
      <c r="E1977" s="1" t="s">
        <v>3721</v>
      </c>
    </row>
    <row r="1978" spans="1:5" ht="15" hidden="1" customHeight="1">
      <c r="A1978" s="1" t="s">
        <v>6133</v>
      </c>
      <c r="B1978" s="1" t="s">
        <v>6134</v>
      </c>
      <c r="C1978" s="1" t="s">
        <v>703</v>
      </c>
      <c r="D1978" s="1" t="s">
        <v>6154</v>
      </c>
      <c r="E1978" s="1" t="s">
        <v>3703</v>
      </c>
    </row>
    <row r="1979" spans="1:5" ht="15" hidden="1" customHeight="1">
      <c r="A1979" s="1" t="s">
        <v>6133</v>
      </c>
      <c r="B1979" s="1" t="s">
        <v>6134</v>
      </c>
      <c r="C1979" s="1" t="s">
        <v>3038</v>
      </c>
      <c r="D1979" s="1" t="s">
        <v>6153</v>
      </c>
      <c r="E1979" s="1" t="s">
        <v>3705</v>
      </c>
    </row>
    <row r="1980" spans="1:5" ht="15" hidden="1" customHeight="1">
      <c r="A1980" s="1" t="s">
        <v>6133</v>
      </c>
      <c r="B1980" s="1" t="s">
        <v>6134</v>
      </c>
      <c r="C1980" s="1" t="s">
        <v>702</v>
      </c>
      <c r="D1980" s="1" t="s">
        <v>6144</v>
      </c>
      <c r="E1980" s="1" t="s">
        <v>3707</v>
      </c>
    </row>
    <row r="1981" spans="1:5" ht="15" hidden="1" customHeight="1">
      <c r="A1981" s="1" t="s">
        <v>6133</v>
      </c>
      <c r="B1981" s="1" t="s">
        <v>6134</v>
      </c>
      <c r="C1981" s="1" t="s">
        <v>3038</v>
      </c>
      <c r="D1981" s="1" t="s">
        <v>6153</v>
      </c>
      <c r="E1981" s="1" t="s">
        <v>3719</v>
      </c>
    </row>
    <row r="1982" spans="1:5" ht="15" hidden="1" customHeight="1">
      <c r="A1982" s="1" t="s">
        <v>6133</v>
      </c>
      <c r="B1982" s="1" t="s">
        <v>6134</v>
      </c>
      <c r="C1982" s="1" t="s">
        <v>3038</v>
      </c>
      <c r="D1982" s="1" t="s">
        <v>6153</v>
      </c>
      <c r="E1982" s="1" t="s">
        <v>392</v>
      </c>
    </row>
    <row r="1983" spans="1:5" ht="15" hidden="1" customHeight="1">
      <c r="A1983" s="1" t="s">
        <v>6133</v>
      </c>
      <c r="B1983" s="1" t="s">
        <v>6134</v>
      </c>
      <c r="C1983" s="1" t="s">
        <v>699</v>
      </c>
      <c r="D1983" s="1" t="s">
        <v>6156</v>
      </c>
      <c r="E1983" s="1" t="s">
        <v>3718</v>
      </c>
    </row>
    <row r="1984" spans="1:5" ht="15" hidden="1" customHeight="1">
      <c r="A1984" s="1" t="s">
        <v>6133</v>
      </c>
      <c r="B1984" s="1" t="s">
        <v>6134</v>
      </c>
      <c r="C1984" s="1" t="s">
        <v>699</v>
      </c>
      <c r="D1984" s="1" t="s">
        <v>6156</v>
      </c>
      <c r="E1984" s="1" t="s">
        <v>3702</v>
      </c>
    </row>
    <row r="1985" spans="1:6" ht="15" hidden="1" customHeight="1">
      <c r="A1985" s="1" t="s">
        <v>6133</v>
      </c>
      <c r="B1985" s="1" t="s">
        <v>6134</v>
      </c>
      <c r="C1985" s="1" t="s">
        <v>88</v>
      </c>
      <c r="D1985" s="1" t="s">
        <v>6151</v>
      </c>
      <c r="E1985" s="1" t="s">
        <v>261</v>
      </c>
    </row>
    <row r="1986" spans="1:6" ht="15" hidden="1" customHeight="1">
      <c r="A1986" s="1" t="s">
        <v>6133</v>
      </c>
      <c r="B1986" s="1" t="s">
        <v>6134</v>
      </c>
      <c r="C1986" s="1" t="s">
        <v>699</v>
      </c>
      <c r="D1986" s="1" t="s">
        <v>6156</v>
      </c>
      <c r="E1986" s="1" t="s">
        <v>3715</v>
      </c>
    </row>
    <row r="1987" spans="1:6" ht="15" hidden="1" customHeight="1">
      <c r="A1987" s="1" t="s">
        <v>6133</v>
      </c>
      <c r="B1987" s="1" t="s">
        <v>6134</v>
      </c>
      <c r="C1987" s="1" t="s">
        <v>3145</v>
      </c>
      <c r="D1987" s="1" t="s">
        <v>6152</v>
      </c>
      <c r="E1987" s="1" t="s">
        <v>3721</v>
      </c>
    </row>
    <row r="1988" spans="1:6" ht="15" hidden="1" customHeight="1">
      <c r="A1988" s="1" t="s">
        <v>6133</v>
      </c>
      <c r="B1988" s="1" t="s">
        <v>6134</v>
      </c>
      <c r="C1988" s="1" t="s">
        <v>702</v>
      </c>
      <c r="D1988" s="1" t="s">
        <v>6144</v>
      </c>
      <c r="E1988" s="1" t="s">
        <v>3720</v>
      </c>
    </row>
    <row r="1989" spans="1:6" ht="15" hidden="1" customHeight="1">
      <c r="A1989" s="1" t="s">
        <v>6133</v>
      </c>
      <c r="B1989" s="1" t="s">
        <v>6134</v>
      </c>
      <c r="C1989" s="1" t="s">
        <v>700</v>
      </c>
      <c r="D1989" s="1" t="s">
        <v>6155</v>
      </c>
      <c r="E1989" s="1" t="s">
        <v>3711</v>
      </c>
    </row>
    <row r="1990" spans="1:6" ht="15" hidden="1" customHeight="1">
      <c r="A1990" s="1" t="s">
        <v>6133</v>
      </c>
      <c r="B1990" s="1" t="s">
        <v>6134</v>
      </c>
      <c r="C1990" s="1" t="s">
        <v>703</v>
      </c>
      <c r="D1990" s="1" t="s">
        <v>6154</v>
      </c>
      <c r="E1990" s="1" t="s">
        <v>3716</v>
      </c>
    </row>
    <row r="1991" spans="1:6" ht="15" hidden="1" customHeight="1">
      <c r="A1991" s="1" t="s">
        <v>6133</v>
      </c>
      <c r="B1991" s="1" t="s">
        <v>6134</v>
      </c>
      <c r="C1991" s="1" t="s">
        <v>701</v>
      </c>
      <c r="D1991" s="1" t="s">
        <v>6143</v>
      </c>
      <c r="E1991" s="1" t="s">
        <v>3700</v>
      </c>
    </row>
    <row r="1992" spans="1:6" ht="15" hidden="1" customHeight="1">
      <c r="A1992" s="1" t="s">
        <v>6133</v>
      </c>
      <c r="B1992" s="1" t="s">
        <v>6134</v>
      </c>
      <c r="C1992" s="1" t="s">
        <v>699</v>
      </c>
      <c r="D1992" s="1" t="s">
        <v>6156</v>
      </c>
      <c r="E1992" s="1" t="s">
        <v>3708</v>
      </c>
    </row>
    <row r="1993" spans="1:6" ht="15" hidden="1" customHeight="1">
      <c r="A1993" s="1" t="s">
        <v>6133</v>
      </c>
      <c r="B1993" s="1" t="s">
        <v>6134</v>
      </c>
      <c r="C1993" s="1" t="s">
        <v>2976</v>
      </c>
      <c r="D1993" s="1" t="s">
        <v>6145</v>
      </c>
      <c r="E1993" s="1" t="s">
        <v>3716</v>
      </c>
    </row>
    <row r="1994" spans="1:6" ht="15" hidden="1" customHeight="1">
      <c r="A1994" s="1" t="s">
        <v>6133</v>
      </c>
      <c r="B1994" s="1" t="s">
        <v>6134</v>
      </c>
      <c r="C1994" s="1" t="s">
        <v>2994</v>
      </c>
      <c r="D1994" s="1" t="s">
        <v>6148</v>
      </c>
      <c r="E1994" s="1" t="s">
        <v>3720</v>
      </c>
    </row>
    <row r="1995" spans="1:6" ht="15" hidden="1" customHeight="1">
      <c r="A1995" s="1" t="s">
        <v>6133</v>
      </c>
      <c r="B1995" s="1" t="s">
        <v>6134</v>
      </c>
      <c r="C1995" s="1" t="s">
        <v>703</v>
      </c>
      <c r="D1995" s="1" t="s">
        <v>6154</v>
      </c>
      <c r="E1995" s="1" t="s">
        <v>3708</v>
      </c>
    </row>
    <row r="1996" spans="1:6" ht="15" hidden="1" customHeight="1">
      <c r="A1996" s="1" t="s">
        <v>6133</v>
      </c>
      <c r="B1996" s="1" t="s">
        <v>6134</v>
      </c>
      <c r="C1996" s="1" t="s">
        <v>667</v>
      </c>
      <c r="D1996" s="1" t="s">
        <v>6157</v>
      </c>
      <c r="E1996" s="1" t="s">
        <v>3707</v>
      </c>
      <c r="F1996" s="1" t="s">
        <v>159</v>
      </c>
    </row>
    <row r="1997" spans="1:6" ht="15" hidden="1" customHeight="1">
      <c r="A1997" s="1" t="s">
        <v>6133</v>
      </c>
      <c r="B1997" s="1" t="s">
        <v>6134</v>
      </c>
      <c r="C1997" s="1" t="s">
        <v>704</v>
      </c>
      <c r="D1997" s="1" t="s">
        <v>6137</v>
      </c>
      <c r="E1997" s="1" t="s">
        <v>3722</v>
      </c>
    </row>
    <row r="1998" spans="1:6" ht="15" hidden="1" customHeight="1">
      <c r="A1998" s="1" t="s">
        <v>6133</v>
      </c>
      <c r="B1998" s="1" t="s">
        <v>6134</v>
      </c>
      <c r="C1998" s="1" t="s">
        <v>667</v>
      </c>
      <c r="D1998" s="1" t="s">
        <v>6157</v>
      </c>
      <c r="E1998" s="1" t="s">
        <v>392</v>
      </c>
      <c r="F1998" s="1" t="s">
        <v>159</v>
      </c>
    </row>
    <row r="1999" spans="1:6" ht="15" hidden="1" customHeight="1">
      <c r="A1999" s="1" t="s">
        <v>6133</v>
      </c>
      <c r="B1999" s="1" t="s">
        <v>6134</v>
      </c>
      <c r="C1999" s="1" t="s">
        <v>679</v>
      </c>
      <c r="D1999" s="1" t="s">
        <v>6139</v>
      </c>
      <c r="E1999" s="1" t="s">
        <v>3716</v>
      </c>
      <c r="F1999" s="1" t="s">
        <v>159</v>
      </c>
    </row>
    <row r="2000" spans="1:6" ht="15" hidden="1" customHeight="1">
      <c r="A2000" s="1" t="s">
        <v>6133</v>
      </c>
      <c r="B2000" s="1" t="s">
        <v>6134</v>
      </c>
      <c r="C2000" s="1" t="s">
        <v>683</v>
      </c>
      <c r="D2000" s="1" t="s">
        <v>6158</v>
      </c>
      <c r="E2000" s="1" t="s">
        <v>3703</v>
      </c>
    </row>
    <row r="2001" spans="1:6" ht="15" hidden="1" customHeight="1">
      <c r="A2001" s="1" t="s">
        <v>6133</v>
      </c>
      <c r="B2001" s="1" t="s">
        <v>6134</v>
      </c>
      <c r="C2001" s="1" t="s">
        <v>3145</v>
      </c>
      <c r="D2001" s="1" t="s">
        <v>6152</v>
      </c>
      <c r="E2001" s="1" t="s">
        <v>3715</v>
      </c>
    </row>
    <row r="2002" spans="1:6" ht="15" hidden="1" customHeight="1">
      <c r="A2002" s="1" t="s">
        <v>6133</v>
      </c>
      <c r="B2002" s="1" t="s">
        <v>6134</v>
      </c>
      <c r="C2002" s="1" t="s">
        <v>705</v>
      </c>
      <c r="D2002" s="1" t="s">
        <v>6140</v>
      </c>
      <c r="E2002" s="1" t="s">
        <v>3718</v>
      </c>
    </row>
    <row r="2003" spans="1:6" ht="15" hidden="1" customHeight="1">
      <c r="A2003" s="1" t="s">
        <v>6133</v>
      </c>
      <c r="B2003" s="1" t="s">
        <v>6134</v>
      </c>
      <c r="C2003" s="1" t="s">
        <v>680</v>
      </c>
      <c r="D2003" s="1" t="s">
        <v>6149</v>
      </c>
      <c r="E2003" s="1" t="s">
        <v>3711</v>
      </c>
      <c r="F2003" s="1" t="s">
        <v>159</v>
      </c>
    </row>
    <row r="2004" spans="1:6" ht="15" hidden="1" customHeight="1">
      <c r="A2004" s="1" t="s">
        <v>6133</v>
      </c>
      <c r="B2004" s="1" t="s">
        <v>6134</v>
      </c>
      <c r="C2004" s="1" t="s">
        <v>685</v>
      </c>
      <c r="D2004" s="1" t="s">
        <v>6150</v>
      </c>
      <c r="E2004" s="1" t="s">
        <v>3702</v>
      </c>
    </row>
    <row r="2005" spans="1:6" ht="15" hidden="1" customHeight="1">
      <c r="A2005" s="1" t="s">
        <v>6133</v>
      </c>
      <c r="B2005" s="1" t="s">
        <v>6134</v>
      </c>
      <c r="C2005" s="1" t="s">
        <v>685</v>
      </c>
      <c r="D2005" s="1" t="s">
        <v>6150</v>
      </c>
      <c r="E2005" s="1" t="s">
        <v>3703</v>
      </c>
    </row>
    <row r="2006" spans="1:6" ht="15" hidden="1" customHeight="1">
      <c r="A2006" s="1" t="s">
        <v>6133</v>
      </c>
      <c r="B2006" s="1" t="s">
        <v>6134</v>
      </c>
      <c r="C2006" s="1" t="s">
        <v>88</v>
      </c>
      <c r="D2006" s="1" t="s">
        <v>6151</v>
      </c>
      <c r="E2006" s="1" t="s">
        <v>3711</v>
      </c>
    </row>
    <row r="2007" spans="1:6" ht="15" hidden="1" customHeight="1">
      <c r="A2007" s="1" t="s">
        <v>6133</v>
      </c>
      <c r="B2007" s="1" t="s">
        <v>6134</v>
      </c>
      <c r="C2007" s="1" t="s">
        <v>88</v>
      </c>
      <c r="D2007" s="1" t="s">
        <v>6151</v>
      </c>
      <c r="E2007" s="1" t="s">
        <v>3720</v>
      </c>
    </row>
    <row r="2008" spans="1:6" ht="15" hidden="1" customHeight="1">
      <c r="A2008" s="1" t="s">
        <v>6133</v>
      </c>
      <c r="B2008" s="1" t="s">
        <v>6134</v>
      </c>
      <c r="C2008" s="1" t="s">
        <v>3145</v>
      </c>
      <c r="D2008" s="1" t="s">
        <v>6152</v>
      </c>
      <c r="E2008" s="1" t="s">
        <v>3709</v>
      </c>
    </row>
    <row r="2009" spans="1:6" ht="15" hidden="1" customHeight="1">
      <c r="A2009" s="1" t="s">
        <v>6133</v>
      </c>
      <c r="B2009" s="1" t="s">
        <v>6134</v>
      </c>
      <c r="C2009" s="1" t="s">
        <v>700</v>
      </c>
      <c r="D2009" s="1" t="s">
        <v>6155</v>
      </c>
      <c r="E2009" s="1" t="s">
        <v>3710</v>
      </c>
    </row>
    <row r="2010" spans="1:6" ht="15" hidden="1" customHeight="1">
      <c r="A2010" s="1" t="s">
        <v>6133</v>
      </c>
      <c r="B2010" s="1" t="s">
        <v>6134</v>
      </c>
      <c r="C2010" s="1" t="s">
        <v>702</v>
      </c>
      <c r="D2010" s="1" t="s">
        <v>6144</v>
      </c>
      <c r="E2010" s="1" t="s">
        <v>3722</v>
      </c>
    </row>
    <row r="2011" spans="1:6" ht="15" hidden="1" customHeight="1">
      <c r="A2011" s="1" t="s">
        <v>6133</v>
      </c>
      <c r="B2011" s="1" t="s">
        <v>6134</v>
      </c>
      <c r="C2011" s="1" t="s">
        <v>87</v>
      </c>
      <c r="D2011" s="1" t="s">
        <v>6147</v>
      </c>
      <c r="E2011" s="1" t="s">
        <v>3717</v>
      </c>
    </row>
    <row r="2012" spans="1:6" ht="15" hidden="1" customHeight="1">
      <c r="A2012" s="1" t="s">
        <v>6133</v>
      </c>
      <c r="B2012" s="1" t="s">
        <v>6134</v>
      </c>
      <c r="C2012" s="1" t="s">
        <v>700</v>
      </c>
      <c r="D2012" s="1" t="s">
        <v>6155</v>
      </c>
      <c r="E2012" s="1" t="s">
        <v>3722</v>
      </c>
    </row>
    <row r="2013" spans="1:6" ht="15" hidden="1" customHeight="1">
      <c r="A2013" s="1" t="s">
        <v>6133</v>
      </c>
      <c r="B2013" s="1" t="s">
        <v>6134</v>
      </c>
      <c r="C2013" s="1" t="s">
        <v>699</v>
      </c>
      <c r="D2013" s="1" t="s">
        <v>6156</v>
      </c>
      <c r="E2013" s="1" t="s">
        <v>3723</v>
      </c>
    </row>
    <row r="2014" spans="1:6" ht="15" hidden="1" customHeight="1">
      <c r="A2014" s="1" t="s">
        <v>6133</v>
      </c>
      <c r="B2014" s="1" t="s">
        <v>6134</v>
      </c>
      <c r="C2014" s="1" t="s">
        <v>699</v>
      </c>
      <c r="D2014" s="1" t="s">
        <v>6156</v>
      </c>
      <c r="E2014" s="1" t="s">
        <v>3721</v>
      </c>
    </row>
    <row r="2015" spans="1:6" ht="15" hidden="1" customHeight="1">
      <c r="A2015" s="1" t="s">
        <v>6133</v>
      </c>
      <c r="B2015" s="1" t="s">
        <v>6134</v>
      </c>
      <c r="C2015" s="1" t="s">
        <v>3038</v>
      </c>
      <c r="D2015" s="1" t="s">
        <v>6153</v>
      </c>
      <c r="E2015" s="1" t="s">
        <v>3707</v>
      </c>
    </row>
    <row r="2016" spans="1:6" ht="15" hidden="1" customHeight="1">
      <c r="A2016" s="1" t="s">
        <v>6133</v>
      </c>
      <c r="B2016" s="1" t="s">
        <v>6134</v>
      </c>
      <c r="C2016" s="1" t="s">
        <v>702</v>
      </c>
      <c r="D2016" s="1" t="s">
        <v>6144</v>
      </c>
      <c r="E2016" s="1" t="s">
        <v>3710</v>
      </c>
    </row>
    <row r="2017" spans="1:6" ht="15" hidden="1" customHeight="1">
      <c r="A2017" s="1" t="s">
        <v>6133</v>
      </c>
      <c r="B2017" s="1" t="s">
        <v>6134</v>
      </c>
      <c r="C2017" s="1" t="s">
        <v>682</v>
      </c>
      <c r="D2017" s="1" t="s">
        <v>6141</v>
      </c>
      <c r="E2017" s="1" t="s">
        <v>3720</v>
      </c>
    </row>
    <row r="2018" spans="1:6" ht="15" hidden="1" customHeight="1">
      <c r="A2018" s="1" t="s">
        <v>6133</v>
      </c>
      <c r="B2018" s="1" t="s">
        <v>6134</v>
      </c>
      <c r="C2018" s="1" t="s">
        <v>700</v>
      </c>
      <c r="D2018" s="1" t="s">
        <v>6155</v>
      </c>
      <c r="E2018" s="1" t="s">
        <v>3705</v>
      </c>
    </row>
    <row r="2019" spans="1:6" ht="15" hidden="1" customHeight="1">
      <c r="A2019" s="1" t="s">
        <v>6133</v>
      </c>
      <c r="B2019" s="1" t="s">
        <v>6134</v>
      </c>
      <c r="C2019" s="1" t="s">
        <v>3145</v>
      </c>
      <c r="D2019" s="1" t="s">
        <v>6152</v>
      </c>
      <c r="E2019" s="1" t="s">
        <v>3713</v>
      </c>
    </row>
    <row r="2020" spans="1:6" ht="15" hidden="1" customHeight="1">
      <c r="A2020" s="1" t="s">
        <v>6133</v>
      </c>
      <c r="B2020" s="1" t="s">
        <v>6134</v>
      </c>
      <c r="C2020" s="1" t="s">
        <v>87</v>
      </c>
      <c r="D2020" s="1" t="s">
        <v>6147</v>
      </c>
      <c r="E2020" s="1" t="s">
        <v>3718</v>
      </c>
    </row>
    <row r="2021" spans="1:6" ht="15" hidden="1" customHeight="1">
      <c r="A2021" s="1" t="s">
        <v>6133</v>
      </c>
      <c r="B2021" s="1" t="s">
        <v>6134</v>
      </c>
      <c r="C2021" s="1" t="s">
        <v>3145</v>
      </c>
      <c r="D2021" s="1" t="s">
        <v>6152</v>
      </c>
      <c r="E2021" s="1" t="s">
        <v>3716</v>
      </c>
    </row>
    <row r="2022" spans="1:6" ht="15" hidden="1" customHeight="1">
      <c r="A2022" s="1" t="s">
        <v>6133</v>
      </c>
      <c r="B2022" s="1" t="s">
        <v>6134</v>
      </c>
      <c r="C2022" s="1" t="s">
        <v>683</v>
      </c>
      <c r="D2022" s="1" t="s">
        <v>6158</v>
      </c>
      <c r="E2022" s="1" t="s">
        <v>3716</v>
      </c>
    </row>
    <row r="2023" spans="1:6" ht="15" hidden="1" customHeight="1">
      <c r="A2023" s="1" t="s">
        <v>6133</v>
      </c>
      <c r="B2023" s="1" t="s">
        <v>6134</v>
      </c>
      <c r="C2023" s="1" t="s">
        <v>681</v>
      </c>
      <c r="D2023" s="1" t="s">
        <v>6146</v>
      </c>
      <c r="E2023" s="1" t="s">
        <v>3715</v>
      </c>
    </row>
    <row r="2024" spans="1:6" ht="15" hidden="1" customHeight="1">
      <c r="A2024" s="1" t="s">
        <v>6133</v>
      </c>
      <c r="B2024" s="1" t="s">
        <v>6134</v>
      </c>
      <c r="C2024" s="1" t="s">
        <v>683</v>
      </c>
      <c r="D2024" s="1" t="s">
        <v>6158</v>
      </c>
      <c r="E2024" s="1" t="s">
        <v>3723</v>
      </c>
    </row>
    <row r="2025" spans="1:6" ht="15" hidden="1" customHeight="1">
      <c r="A2025" s="1" t="s">
        <v>6133</v>
      </c>
      <c r="B2025" s="1" t="s">
        <v>6134</v>
      </c>
      <c r="C2025" s="1" t="s">
        <v>681</v>
      </c>
      <c r="D2025" s="1" t="s">
        <v>6146</v>
      </c>
      <c r="E2025" s="1" t="s">
        <v>3712</v>
      </c>
    </row>
    <row r="2026" spans="1:6" ht="15" hidden="1" customHeight="1">
      <c r="A2026" s="1" t="s">
        <v>6133</v>
      </c>
      <c r="B2026" s="1" t="s">
        <v>6134</v>
      </c>
      <c r="C2026" s="1" t="s">
        <v>681</v>
      </c>
      <c r="D2026" s="1" t="s">
        <v>6146</v>
      </c>
      <c r="E2026" s="1" t="s">
        <v>3702</v>
      </c>
    </row>
    <row r="2027" spans="1:6" ht="15" hidden="1" customHeight="1">
      <c r="A2027" s="1" t="s">
        <v>6133</v>
      </c>
      <c r="B2027" s="1" t="s">
        <v>6134</v>
      </c>
      <c r="C2027" s="1" t="s">
        <v>667</v>
      </c>
      <c r="D2027" s="1" t="s">
        <v>6157</v>
      </c>
      <c r="E2027" s="1" t="s">
        <v>3705</v>
      </c>
      <c r="F2027" s="1" t="s">
        <v>159</v>
      </c>
    </row>
    <row r="2028" spans="1:6" ht="15" hidden="1" customHeight="1">
      <c r="A2028" s="1" t="s">
        <v>6133</v>
      </c>
      <c r="B2028" s="1" t="s">
        <v>6134</v>
      </c>
      <c r="C2028" s="1" t="s">
        <v>667</v>
      </c>
      <c r="D2028" s="1" t="s">
        <v>6157</v>
      </c>
      <c r="E2028" s="1" t="s">
        <v>3720</v>
      </c>
      <c r="F2028" s="1" t="s">
        <v>159</v>
      </c>
    </row>
    <row r="2029" spans="1:6" ht="15" hidden="1" customHeight="1">
      <c r="A2029" s="1" t="s">
        <v>6133</v>
      </c>
      <c r="B2029" s="1" t="s">
        <v>6134</v>
      </c>
      <c r="C2029" s="1" t="s">
        <v>666</v>
      </c>
      <c r="D2029" s="1" t="s">
        <v>6138</v>
      </c>
      <c r="E2029" s="1" t="s">
        <v>3721</v>
      </c>
      <c r="F2029" s="1" t="s">
        <v>159</v>
      </c>
    </row>
    <row r="2030" spans="1:6" ht="15" hidden="1" customHeight="1">
      <c r="A2030" s="1" t="s">
        <v>6133</v>
      </c>
      <c r="B2030" s="1" t="s">
        <v>6134</v>
      </c>
      <c r="C2030" s="1" t="s">
        <v>683</v>
      </c>
      <c r="D2030" s="1" t="s">
        <v>6158</v>
      </c>
      <c r="E2030" s="1" t="s">
        <v>3702</v>
      </c>
    </row>
    <row r="2031" spans="1:6" ht="15" hidden="1" customHeight="1">
      <c r="A2031" s="1" t="s">
        <v>6133</v>
      </c>
      <c r="B2031" s="1" t="s">
        <v>6134</v>
      </c>
      <c r="C2031" s="1" t="s">
        <v>665</v>
      </c>
      <c r="D2031" s="1" t="s">
        <v>6135</v>
      </c>
      <c r="E2031" s="1" t="s">
        <v>3705</v>
      </c>
      <c r="F2031" s="1" t="s">
        <v>159</v>
      </c>
    </row>
    <row r="2032" spans="1:6" ht="15" hidden="1" customHeight="1">
      <c r="A2032" s="1" t="s">
        <v>6133</v>
      </c>
      <c r="B2032" s="1" t="s">
        <v>6134</v>
      </c>
      <c r="C2032" s="1" t="s">
        <v>666</v>
      </c>
      <c r="D2032" s="1" t="s">
        <v>6138</v>
      </c>
      <c r="E2032" s="1" t="s">
        <v>3699</v>
      </c>
      <c r="F2032" s="1" t="s">
        <v>159</v>
      </c>
    </row>
    <row r="2033" spans="1:6" ht="15" hidden="1" customHeight="1">
      <c r="A2033" s="1" t="s">
        <v>6133</v>
      </c>
      <c r="B2033" s="1" t="s">
        <v>6134</v>
      </c>
      <c r="C2033" s="1" t="s">
        <v>666</v>
      </c>
      <c r="D2033" s="1" t="s">
        <v>6138</v>
      </c>
      <c r="E2033" s="1" t="s">
        <v>3718</v>
      </c>
      <c r="F2033" s="1" t="s">
        <v>159</v>
      </c>
    </row>
    <row r="2034" spans="1:6" ht="15" hidden="1" customHeight="1">
      <c r="A2034" s="1" t="s">
        <v>6133</v>
      </c>
      <c r="B2034" s="1" t="s">
        <v>6134</v>
      </c>
      <c r="C2034" s="1" t="s">
        <v>665</v>
      </c>
      <c r="D2034" s="1" t="s">
        <v>6135</v>
      </c>
      <c r="E2034" s="1" t="s">
        <v>3718</v>
      </c>
      <c r="F2034" s="1" t="s">
        <v>159</v>
      </c>
    </row>
    <row r="2035" spans="1:6" ht="15" hidden="1" customHeight="1">
      <c r="A2035" s="1" t="s">
        <v>6133</v>
      </c>
      <c r="B2035" s="1" t="s">
        <v>6134</v>
      </c>
      <c r="C2035" s="1" t="s">
        <v>667</v>
      </c>
      <c r="D2035" s="1" t="s">
        <v>6157</v>
      </c>
      <c r="E2035" s="1" t="s">
        <v>3718</v>
      </c>
      <c r="F2035" s="1" t="s">
        <v>159</v>
      </c>
    </row>
    <row r="2036" spans="1:6" ht="15" hidden="1" customHeight="1">
      <c r="A2036" s="1" t="s">
        <v>6133</v>
      </c>
      <c r="B2036" s="1" t="s">
        <v>6134</v>
      </c>
      <c r="C2036" s="1" t="s">
        <v>665</v>
      </c>
      <c r="D2036" s="1" t="s">
        <v>6135</v>
      </c>
      <c r="E2036" s="1" t="s">
        <v>261</v>
      </c>
      <c r="F2036" s="1" t="s">
        <v>159</v>
      </c>
    </row>
    <row r="2037" spans="1:6" ht="15" hidden="1" customHeight="1">
      <c r="A2037" s="1" t="s">
        <v>6133</v>
      </c>
      <c r="B2037" s="1" t="s">
        <v>6134</v>
      </c>
      <c r="C2037" s="1" t="s">
        <v>665</v>
      </c>
      <c r="D2037" s="1" t="s">
        <v>6135</v>
      </c>
      <c r="E2037" s="1" t="s">
        <v>3707</v>
      </c>
      <c r="F2037" s="1" t="s">
        <v>159</v>
      </c>
    </row>
    <row r="2038" spans="1:6" ht="15" hidden="1" customHeight="1">
      <c r="A2038" s="1" t="s">
        <v>6133</v>
      </c>
      <c r="B2038" s="1" t="s">
        <v>6134</v>
      </c>
      <c r="C2038" s="1" t="s">
        <v>87</v>
      </c>
      <c r="D2038" s="1" t="s">
        <v>6147</v>
      </c>
      <c r="E2038" s="1" t="s">
        <v>3705</v>
      </c>
    </row>
    <row r="2039" spans="1:6" ht="15" hidden="1" customHeight="1">
      <c r="A2039" s="1" t="s">
        <v>6133</v>
      </c>
      <c r="B2039" s="1" t="s">
        <v>6134</v>
      </c>
      <c r="C2039" s="1" t="s">
        <v>665</v>
      </c>
      <c r="D2039" s="1" t="s">
        <v>6135</v>
      </c>
      <c r="E2039" s="1" t="s">
        <v>3717</v>
      </c>
      <c r="F2039" s="1" t="s">
        <v>159</v>
      </c>
    </row>
    <row r="2040" spans="1:6" ht="15" hidden="1" customHeight="1">
      <c r="A2040" s="1" t="s">
        <v>6133</v>
      </c>
      <c r="B2040" s="1" t="s">
        <v>6134</v>
      </c>
      <c r="C2040" s="1" t="s">
        <v>665</v>
      </c>
      <c r="D2040" s="1" t="s">
        <v>6135</v>
      </c>
      <c r="E2040" s="1" t="s">
        <v>392</v>
      </c>
      <c r="F2040" s="1" t="s">
        <v>159</v>
      </c>
    </row>
    <row r="2041" spans="1:6" ht="15" hidden="1" customHeight="1">
      <c r="A2041" s="1" t="s">
        <v>6133</v>
      </c>
      <c r="B2041" s="1" t="s">
        <v>6134</v>
      </c>
      <c r="C2041" s="1" t="s">
        <v>684</v>
      </c>
      <c r="D2041" s="1" t="s">
        <v>6136</v>
      </c>
      <c r="E2041" s="1" t="s">
        <v>89</v>
      </c>
    </row>
    <row r="2042" spans="1:6" ht="15" hidden="1" customHeight="1">
      <c r="A2042" s="1" t="s">
        <v>6133</v>
      </c>
      <c r="B2042" s="1" t="s">
        <v>6134</v>
      </c>
      <c r="C2042" s="1" t="s">
        <v>684</v>
      </c>
      <c r="D2042" s="1" t="s">
        <v>6136</v>
      </c>
      <c r="E2042" s="1" t="s">
        <v>3719</v>
      </c>
    </row>
    <row r="2043" spans="1:6" ht="15" hidden="1" customHeight="1">
      <c r="A2043" s="1" t="s">
        <v>6133</v>
      </c>
      <c r="B2043" s="1" t="s">
        <v>6134</v>
      </c>
      <c r="C2043" s="1" t="s">
        <v>683</v>
      </c>
      <c r="D2043" s="1" t="s">
        <v>6158</v>
      </c>
      <c r="E2043" s="1" t="s">
        <v>3721</v>
      </c>
    </row>
    <row r="2044" spans="1:6" ht="15" hidden="1" customHeight="1">
      <c r="A2044" s="1" t="s">
        <v>6133</v>
      </c>
      <c r="B2044" s="1" t="s">
        <v>6134</v>
      </c>
      <c r="C2044" s="1" t="s">
        <v>2994</v>
      </c>
      <c r="D2044" s="1" t="s">
        <v>6148</v>
      </c>
      <c r="E2044" s="1" t="s">
        <v>3719</v>
      </c>
    </row>
    <row r="2045" spans="1:6" ht="15" hidden="1" customHeight="1">
      <c r="A2045" s="1" t="s">
        <v>6133</v>
      </c>
      <c r="B2045" s="1" t="s">
        <v>6134</v>
      </c>
      <c r="C2045" s="1" t="s">
        <v>679</v>
      </c>
      <c r="D2045" s="1" t="s">
        <v>6139</v>
      </c>
      <c r="E2045" s="1" t="s">
        <v>3709</v>
      </c>
      <c r="F2045" s="1" t="s">
        <v>159</v>
      </c>
    </row>
    <row r="2046" spans="1:6" ht="15" hidden="1" customHeight="1">
      <c r="A2046" s="1" t="s">
        <v>6133</v>
      </c>
      <c r="B2046" s="1" t="s">
        <v>6134</v>
      </c>
      <c r="C2046" s="1" t="s">
        <v>679</v>
      </c>
      <c r="D2046" s="1" t="s">
        <v>6139</v>
      </c>
      <c r="E2046" s="1" t="s">
        <v>3712</v>
      </c>
      <c r="F2046" s="1" t="s">
        <v>159</v>
      </c>
    </row>
    <row r="2047" spans="1:6" ht="15" hidden="1" customHeight="1">
      <c r="A2047" s="1" t="s">
        <v>6133</v>
      </c>
      <c r="B2047" s="1" t="s">
        <v>6134</v>
      </c>
      <c r="C2047" s="1" t="s">
        <v>705</v>
      </c>
      <c r="D2047" s="1" t="s">
        <v>6140</v>
      </c>
      <c r="E2047" s="1" t="s">
        <v>3712</v>
      </c>
    </row>
    <row r="2048" spans="1:6" ht="15" hidden="1" customHeight="1">
      <c r="A2048" s="1" t="s">
        <v>6133</v>
      </c>
      <c r="B2048" s="1" t="s">
        <v>6134</v>
      </c>
      <c r="C2048" s="1" t="s">
        <v>2976</v>
      </c>
      <c r="D2048" s="1" t="s">
        <v>6145</v>
      </c>
      <c r="E2048" s="1" t="s">
        <v>3723</v>
      </c>
    </row>
    <row r="2049" spans="1:6" ht="15" hidden="1" customHeight="1">
      <c r="A2049" s="1" t="s">
        <v>6133</v>
      </c>
      <c r="B2049" s="1" t="s">
        <v>6134</v>
      </c>
      <c r="C2049" s="1" t="s">
        <v>2976</v>
      </c>
      <c r="D2049" s="1" t="s">
        <v>6145</v>
      </c>
      <c r="E2049" s="1" t="s">
        <v>3721</v>
      </c>
    </row>
    <row r="2050" spans="1:6" ht="15" hidden="1" customHeight="1">
      <c r="A2050" s="1" t="s">
        <v>6133</v>
      </c>
      <c r="B2050" s="1" t="s">
        <v>6134</v>
      </c>
      <c r="C2050" s="1" t="s">
        <v>679</v>
      </c>
      <c r="D2050" s="1" t="s">
        <v>6139</v>
      </c>
      <c r="E2050" s="1" t="s">
        <v>3703</v>
      </c>
      <c r="F2050" s="1" t="s">
        <v>159</v>
      </c>
    </row>
    <row r="2051" spans="1:6" ht="15" hidden="1" customHeight="1">
      <c r="A2051" s="1" t="s">
        <v>6133</v>
      </c>
      <c r="B2051" s="1" t="s">
        <v>6134</v>
      </c>
      <c r="C2051" s="1" t="s">
        <v>2988</v>
      </c>
      <c r="D2051" s="1" t="s">
        <v>6142</v>
      </c>
      <c r="E2051" s="1" t="s">
        <v>3718</v>
      </c>
    </row>
    <row r="2052" spans="1:6" ht="15" hidden="1" customHeight="1">
      <c r="A2052" s="1" t="s">
        <v>6133</v>
      </c>
      <c r="B2052" s="1" t="s">
        <v>6134</v>
      </c>
      <c r="C2052" s="1" t="s">
        <v>705</v>
      </c>
      <c r="D2052" s="1" t="s">
        <v>6140</v>
      </c>
      <c r="E2052" s="1" t="s">
        <v>3709</v>
      </c>
    </row>
    <row r="2053" spans="1:6" ht="15" hidden="1" customHeight="1">
      <c r="A2053" s="1" t="s">
        <v>6133</v>
      </c>
      <c r="B2053" s="1" t="s">
        <v>6134</v>
      </c>
      <c r="C2053" s="1" t="s">
        <v>2988</v>
      </c>
      <c r="D2053" s="1" t="s">
        <v>6142</v>
      </c>
      <c r="E2053" s="1" t="s">
        <v>3708</v>
      </c>
    </row>
    <row r="2054" spans="1:6" ht="15" hidden="1" customHeight="1">
      <c r="A2054" s="1" t="s">
        <v>6133</v>
      </c>
      <c r="B2054" s="1" t="s">
        <v>6134</v>
      </c>
      <c r="C2054" s="1" t="s">
        <v>679</v>
      </c>
      <c r="D2054" s="1" t="s">
        <v>6139</v>
      </c>
      <c r="E2054" s="1" t="s">
        <v>3700</v>
      </c>
      <c r="F2054" s="1" t="s">
        <v>159</v>
      </c>
    </row>
    <row r="2055" spans="1:6" ht="15" hidden="1" customHeight="1">
      <c r="A2055" s="1" t="s">
        <v>6133</v>
      </c>
      <c r="B2055" s="1" t="s">
        <v>6134</v>
      </c>
      <c r="C2055" s="1" t="s">
        <v>2988</v>
      </c>
      <c r="D2055" s="1" t="s">
        <v>6142</v>
      </c>
      <c r="E2055" s="1" t="s">
        <v>3713</v>
      </c>
    </row>
    <row r="2056" spans="1:6" ht="15" hidden="1" customHeight="1">
      <c r="A2056" s="1" t="s">
        <v>6133</v>
      </c>
      <c r="B2056" s="1" t="s">
        <v>6134</v>
      </c>
      <c r="C2056" s="1" t="s">
        <v>682</v>
      </c>
      <c r="D2056" s="1" t="s">
        <v>6141</v>
      </c>
      <c r="E2056" s="1" t="s">
        <v>3722</v>
      </c>
    </row>
    <row r="2057" spans="1:6" ht="15" hidden="1" customHeight="1">
      <c r="A2057" s="1" t="s">
        <v>6133</v>
      </c>
      <c r="B2057" s="1" t="s">
        <v>6134</v>
      </c>
      <c r="C2057" s="1" t="s">
        <v>679</v>
      </c>
      <c r="D2057" s="1" t="s">
        <v>6139</v>
      </c>
      <c r="E2057" s="1" t="s">
        <v>3723</v>
      </c>
      <c r="F2057" s="1" t="s">
        <v>159</v>
      </c>
    </row>
    <row r="2058" spans="1:6" ht="15" hidden="1" customHeight="1">
      <c r="A2058" s="1" t="s">
        <v>6133</v>
      </c>
      <c r="B2058" s="1" t="s">
        <v>6134</v>
      </c>
      <c r="C2058" s="1" t="s">
        <v>705</v>
      </c>
      <c r="D2058" s="1" t="s">
        <v>6140</v>
      </c>
      <c r="E2058" s="1" t="s">
        <v>3715</v>
      </c>
    </row>
    <row r="2059" spans="1:6" ht="15" hidden="1" customHeight="1">
      <c r="A2059" s="1" t="s">
        <v>6133</v>
      </c>
      <c r="B2059" s="1" t="s">
        <v>6134</v>
      </c>
      <c r="C2059" s="1" t="s">
        <v>681</v>
      </c>
      <c r="D2059" s="1" t="s">
        <v>6146</v>
      </c>
      <c r="E2059" s="1" t="s">
        <v>3700</v>
      </c>
    </row>
    <row r="2060" spans="1:6" ht="15" hidden="1" customHeight="1">
      <c r="A2060" s="1" t="s">
        <v>6133</v>
      </c>
      <c r="B2060" s="1" t="s">
        <v>6134</v>
      </c>
      <c r="C2060" s="1" t="s">
        <v>2976</v>
      </c>
      <c r="D2060" s="1" t="s">
        <v>6145</v>
      </c>
      <c r="E2060" s="1" t="s">
        <v>3702</v>
      </c>
    </row>
    <row r="2061" spans="1:6" ht="15" hidden="1" customHeight="1">
      <c r="A2061" s="1" t="s">
        <v>6133</v>
      </c>
      <c r="B2061" s="1" t="s">
        <v>6134</v>
      </c>
      <c r="C2061" s="1" t="s">
        <v>2988</v>
      </c>
      <c r="D2061" s="1" t="s">
        <v>6142</v>
      </c>
      <c r="E2061" s="1" t="s">
        <v>3699</v>
      </c>
    </row>
    <row r="2062" spans="1:6" ht="15" hidden="1" customHeight="1">
      <c r="A2062" s="1" t="s">
        <v>6133</v>
      </c>
      <c r="B2062" s="1" t="s">
        <v>6134</v>
      </c>
      <c r="C2062" s="1" t="s">
        <v>683</v>
      </c>
      <c r="D2062" s="1" t="s">
        <v>6158</v>
      </c>
      <c r="E2062" s="1" t="s">
        <v>3708</v>
      </c>
    </row>
    <row r="2063" spans="1:6" ht="15" hidden="1" customHeight="1">
      <c r="A2063" s="1" t="s">
        <v>6133</v>
      </c>
      <c r="B2063" s="1" t="s">
        <v>6134</v>
      </c>
      <c r="C2063" s="1" t="s">
        <v>700</v>
      </c>
      <c r="D2063" s="1" t="s">
        <v>6155</v>
      </c>
      <c r="E2063" s="1" t="s">
        <v>3720</v>
      </c>
    </row>
    <row r="2064" spans="1:6" ht="15" hidden="1" customHeight="1">
      <c r="A2064" s="1" t="s">
        <v>6133</v>
      </c>
      <c r="B2064" s="1" t="s">
        <v>6134</v>
      </c>
      <c r="C2064" s="1" t="s">
        <v>680</v>
      </c>
      <c r="D2064" s="1" t="s">
        <v>6149</v>
      </c>
      <c r="E2064" s="1" t="s">
        <v>3720</v>
      </c>
      <c r="F2064" s="1" t="s">
        <v>159</v>
      </c>
    </row>
    <row r="2065" spans="1:6" ht="15" hidden="1" customHeight="1">
      <c r="A2065" s="1" t="s">
        <v>6133</v>
      </c>
      <c r="B2065" s="1" t="s">
        <v>6134</v>
      </c>
      <c r="C2065" s="1" t="s">
        <v>680</v>
      </c>
      <c r="D2065" s="1" t="s">
        <v>6149</v>
      </c>
      <c r="E2065" s="1" t="s">
        <v>261</v>
      </c>
      <c r="F2065" s="1" t="s">
        <v>159</v>
      </c>
    </row>
    <row r="2066" spans="1:6" ht="15" hidden="1" customHeight="1">
      <c r="A2066" s="1" t="s">
        <v>6133</v>
      </c>
      <c r="B2066" s="1" t="s">
        <v>6134</v>
      </c>
      <c r="C2066" s="1" t="s">
        <v>685</v>
      </c>
      <c r="D2066" s="1" t="s">
        <v>6150</v>
      </c>
      <c r="E2066" s="1" t="s">
        <v>3723</v>
      </c>
    </row>
    <row r="2067" spans="1:6" ht="15" hidden="1" customHeight="1">
      <c r="A2067" s="1" t="s">
        <v>6133</v>
      </c>
      <c r="B2067" s="1" t="s">
        <v>6134</v>
      </c>
      <c r="C2067" s="1" t="s">
        <v>685</v>
      </c>
      <c r="D2067" s="1" t="s">
        <v>6150</v>
      </c>
      <c r="E2067" s="1" t="s">
        <v>3721</v>
      </c>
    </row>
    <row r="2068" spans="1:6" ht="15" hidden="1" customHeight="1">
      <c r="A2068" s="1" t="s">
        <v>6133</v>
      </c>
      <c r="B2068" s="1" t="s">
        <v>6134</v>
      </c>
      <c r="C2068" s="1" t="s">
        <v>685</v>
      </c>
      <c r="D2068" s="1" t="s">
        <v>6150</v>
      </c>
      <c r="E2068" s="1" t="s">
        <v>3716</v>
      </c>
    </row>
    <row r="2069" spans="1:6" ht="15" hidden="1" customHeight="1">
      <c r="A2069" s="1" t="s">
        <v>6133</v>
      </c>
      <c r="B2069" s="1" t="s">
        <v>6134</v>
      </c>
      <c r="C2069" s="1" t="s">
        <v>685</v>
      </c>
      <c r="D2069" s="1" t="s">
        <v>6150</v>
      </c>
      <c r="E2069" s="1" t="s">
        <v>3708</v>
      </c>
    </row>
    <row r="2070" spans="1:6" ht="15" hidden="1" customHeight="1">
      <c r="A2070" s="1" t="s">
        <v>6133</v>
      </c>
      <c r="B2070" s="1" t="s">
        <v>6134</v>
      </c>
      <c r="C2070" s="1" t="s">
        <v>666</v>
      </c>
      <c r="D2070" s="1" t="s">
        <v>6138</v>
      </c>
      <c r="E2070" s="1" t="s">
        <v>3715</v>
      </c>
      <c r="F2070" s="1" t="s">
        <v>159</v>
      </c>
    </row>
    <row r="2071" spans="1:6" ht="15" hidden="1" customHeight="1">
      <c r="A2071" s="1" t="s">
        <v>6133</v>
      </c>
      <c r="B2071" s="1" t="s">
        <v>6134</v>
      </c>
      <c r="C2071" s="1" t="s">
        <v>685</v>
      </c>
      <c r="D2071" s="1" t="s">
        <v>6150</v>
      </c>
      <c r="E2071" s="1" t="s">
        <v>3713</v>
      </c>
    </row>
    <row r="2072" spans="1:6" ht="15" hidden="1" customHeight="1">
      <c r="A2072" s="1" t="s">
        <v>6133</v>
      </c>
      <c r="B2072" s="1" t="s">
        <v>6134</v>
      </c>
      <c r="C2072" s="1" t="s">
        <v>683</v>
      </c>
      <c r="D2072" s="1" t="s">
        <v>6158</v>
      </c>
      <c r="E2072" s="1" t="s">
        <v>3699</v>
      </c>
    </row>
    <row r="2073" spans="1:6" ht="15" hidden="1" customHeight="1">
      <c r="A2073" s="1" t="s">
        <v>6133</v>
      </c>
      <c r="B2073" s="1" t="s">
        <v>6134</v>
      </c>
      <c r="C2073" s="1" t="s">
        <v>88</v>
      </c>
      <c r="D2073" s="1" t="s">
        <v>6151</v>
      </c>
      <c r="E2073" s="1" t="s">
        <v>3710</v>
      </c>
    </row>
    <row r="2074" spans="1:6" ht="15" hidden="1" customHeight="1">
      <c r="A2074" s="1" t="s">
        <v>6133</v>
      </c>
      <c r="B2074" s="1" t="s">
        <v>6134</v>
      </c>
      <c r="C2074" s="1" t="s">
        <v>704</v>
      </c>
      <c r="D2074" s="1" t="s">
        <v>6137</v>
      </c>
      <c r="E2074" s="1" t="s">
        <v>3705</v>
      </c>
    </row>
    <row r="2075" spans="1:6" ht="15" hidden="1" customHeight="1">
      <c r="A2075" s="1" t="s">
        <v>6133</v>
      </c>
      <c r="B2075" s="1" t="s">
        <v>6134</v>
      </c>
      <c r="C2075" s="1" t="s">
        <v>88</v>
      </c>
      <c r="D2075" s="1" t="s">
        <v>6151</v>
      </c>
      <c r="E2075" s="1" t="s">
        <v>89</v>
      </c>
    </row>
    <row r="2076" spans="1:6" ht="15" hidden="1" customHeight="1">
      <c r="A2076" s="1" t="s">
        <v>6133</v>
      </c>
      <c r="B2076" s="1" t="s">
        <v>6134</v>
      </c>
      <c r="C2076" s="1" t="s">
        <v>88</v>
      </c>
      <c r="D2076" s="1" t="s">
        <v>6151</v>
      </c>
      <c r="E2076" s="1" t="s">
        <v>3714</v>
      </c>
    </row>
    <row r="2077" spans="1:6" ht="15" hidden="1" customHeight="1">
      <c r="A2077" s="1" t="s">
        <v>6133</v>
      </c>
      <c r="B2077" s="1" t="s">
        <v>6134</v>
      </c>
      <c r="C2077" s="1" t="s">
        <v>701</v>
      </c>
      <c r="D2077" s="1" t="s">
        <v>6143</v>
      </c>
      <c r="E2077" s="1" t="s">
        <v>3716</v>
      </c>
    </row>
    <row r="2078" spans="1:6" ht="15" hidden="1" customHeight="1">
      <c r="A2078" s="1" t="s">
        <v>6133</v>
      </c>
      <c r="B2078" s="1" t="s">
        <v>6134</v>
      </c>
      <c r="C2078" s="1" t="s">
        <v>3145</v>
      </c>
      <c r="D2078" s="1" t="s">
        <v>6152</v>
      </c>
      <c r="E2078" s="1" t="s">
        <v>3708</v>
      </c>
    </row>
    <row r="2079" spans="1:6" ht="15" hidden="1" customHeight="1">
      <c r="A2079" s="1" t="s">
        <v>6133</v>
      </c>
      <c r="B2079" s="1" t="s">
        <v>6134</v>
      </c>
      <c r="C2079" s="1" t="s">
        <v>705</v>
      </c>
      <c r="D2079" s="1" t="s">
        <v>6140</v>
      </c>
      <c r="E2079" s="1" t="s">
        <v>3702</v>
      </c>
    </row>
    <row r="2080" spans="1:6" ht="15" hidden="1" customHeight="1">
      <c r="A2080" s="1" t="s">
        <v>6133</v>
      </c>
      <c r="B2080" s="1" t="s">
        <v>6134</v>
      </c>
      <c r="C2080" s="1" t="s">
        <v>3038</v>
      </c>
      <c r="D2080" s="1" t="s">
        <v>6153</v>
      </c>
      <c r="E2080" s="1" t="s">
        <v>89</v>
      </c>
    </row>
    <row r="2081" spans="1:6" ht="15" hidden="1" customHeight="1">
      <c r="A2081" s="1" t="s">
        <v>6133</v>
      </c>
      <c r="B2081" s="1" t="s">
        <v>6134</v>
      </c>
      <c r="C2081" s="1" t="s">
        <v>701</v>
      </c>
      <c r="D2081" s="1" t="s">
        <v>6143</v>
      </c>
      <c r="E2081" s="1" t="s">
        <v>3723</v>
      </c>
    </row>
    <row r="2082" spans="1:6" ht="15" hidden="1" customHeight="1">
      <c r="A2082" s="1" t="s">
        <v>6133</v>
      </c>
      <c r="B2082" s="1" t="s">
        <v>6134</v>
      </c>
      <c r="C2082" s="1" t="s">
        <v>699</v>
      </c>
      <c r="D2082" s="1" t="s">
        <v>6156</v>
      </c>
      <c r="E2082" s="1" t="s">
        <v>3709</v>
      </c>
    </row>
    <row r="2083" spans="1:6" ht="15" hidden="1" customHeight="1">
      <c r="A2083" s="1" t="s">
        <v>6133</v>
      </c>
      <c r="B2083" s="1" t="s">
        <v>6134</v>
      </c>
      <c r="C2083" s="1" t="s">
        <v>667</v>
      </c>
      <c r="D2083" s="1" t="s">
        <v>6157</v>
      </c>
      <c r="E2083" s="1" t="s">
        <v>3711</v>
      </c>
      <c r="F2083" s="1" t="s">
        <v>159</v>
      </c>
    </row>
    <row r="2084" spans="1:6" ht="15" hidden="1" customHeight="1">
      <c r="A2084" s="1" t="s">
        <v>6133</v>
      </c>
      <c r="B2084" s="1" t="s">
        <v>6134</v>
      </c>
      <c r="C2084" s="1" t="s">
        <v>700</v>
      </c>
      <c r="D2084" s="1" t="s">
        <v>6155</v>
      </c>
      <c r="E2084" s="1" t="s">
        <v>3718</v>
      </c>
    </row>
    <row r="2085" spans="1:6" ht="15" hidden="1" customHeight="1">
      <c r="A2085" s="1" t="s">
        <v>6133</v>
      </c>
      <c r="B2085" s="1" t="s">
        <v>6134</v>
      </c>
      <c r="C2085" s="1" t="s">
        <v>700</v>
      </c>
      <c r="D2085" s="1" t="s">
        <v>6155</v>
      </c>
      <c r="E2085" s="1" t="s">
        <v>3717</v>
      </c>
    </row>
    <row r="2086" spans="1:6" ht="15" hidden="1" customHeight="1">
      <c r="A2086" s="1" t="s">
        <v>6133</v>
      </c>
      <c r="B2086" s="1" t="s">
        <v>6134</v>
      </c>
      <c r="C2086" s="1" t="s">
        <v>2988</v>
      </c>
      <c r="D2086" s="1" t="s">
        <v>6142</v>
      </c>
      <c r="E2086" s="1" t="s">
        <v>3703</v>
      </c>
    </row>
    <row r="2087" spans="1:6" ht="15" hidden="1" customHeight="1">
      <c r="A2087" s="1" t="s">
        <v>6133</v>
      </c>
      <c r="B2087" s="1" t="s">
        <v>6134</v>
      </c>
      <c r="C2087" s="1" t="s">
        <v>700</v>
      </c>
      <c r="D2087" s="1" t="s">
        <v>6155</v>
      </c>
      <c r="E2087" s="1" t="s">
        <v>3719</v>
      </c>
    </row>
    <row r="2088" spans="1:6" ht="15" hidden="1" customHeight="1">
      <c r="A2088" s="1" t="s">
        <v>6133</v>
      </c>
      <c r="B2088" s="1" t="s">
        <v>6134</v>
      </c>
      <c r="C2088" s="1" t="s">
        <v>700</v>
      </c>
      <c r="D2088" s="1" t="s">
        <v>6155</v>
      </c>
      <c r="E2088" s="1" t="s">
        <v>3707</v>
      </c>
    </row>
    <row r="2089" spans="1:6" ht="15" hidden="1" customHeight="1">
      <c r="A2089" s="1" t="s">
        <v>6133</v>
      </c>
      <c r="B2089" s="1" t="s">
        <v>6134</v>
      </c>
      <c r="C2089" s="1" t="s">
        <v>704</v>
      </c>
      <c r="D2089" s="1" t="s">
        <v>6137</v>
      </c>
      <c r="E2089" s="1" t="s">
        <v>89</v>
      </c>
    </row>
    <row r="2090" spans="1:6" ht="15" hidden="1" customHeight="1">
      <c r="A2090" s="1" t="s">
        <v>6133</v>
      </c>
      <c r="B2090" s="1" t="s">
        <v>6134</v>
      </c>
      <c r="C2090" s="1" t="s">
        <v>700</v>
      </c>
      <c r="D2090" s="1" t="s">
        <v>6155</v>
      </c>
      <c r="E2090" s="1" t="s">
        <v>89</v>
      </c>
    </row>
    <row r="2091" spans="1:6" ht="15" hidden="1" customHeight="1">
      <c r="A2091" s="1" t="s">
        <v>6133</v>
      </c>
      <c r="B2091" s="1" t="s">
        <v>6134</v>
      </c>
      <c r="C2091" s="1" t="s">
        <v>700</v>
      </c>
      <c r="D2091" s="1" t="s">
        <v>6155</v>
      </c>
      <c r="E2091" s="1" t="s">
        <v>3714</v>
      </c>
    </row>
    <row r="2092" spans="1:6" ht="15" hidden="1" customHeight="1">
      <c r="A2092" s="1" t="s">
        <v>6133</v>
      </c>
      <c r="B2092" s="1" t="s">
        <v>6134</v>
      </c>
      <c r="C2092" s="1" t="s">
        <v>2976</v>
      </c>
      <c r="D2092" s="1" t="s">
        <v>6145</v>
      </c>
      <c r="E2092" s="1" t="s">
        <v>3699</v>
      </c>
    </row>
    <row r="2093" spans="1:6" ht="15" hidden="1" customHeight="1">
      <c r="A2093" s="1" t="s">
        <v>6133</v>
      </c>
      <c r="B2093" s="1" t="s">
        <v>6134</v>
      </c>
      <c r="C2093" s="1" t="s">
        <v>703</v>
      </c>
      <c r="D2093" s="1" t="s">
        <v>6154</v>
      </c>
      <c r="E2093" s="1" t="s">
        <v>3718</v>
      </c>
    </row>
    <row r="2094" spans="1:6" ht="15" hidden="1" customHeight="1">
      <c r="A2094" s="1" t="s">
        <v>6133</v>
      </c>
      <c r="B2094" s="1" t="s">
        <v>6134</v>
      </c>
      <c r="C2094" s="1" t="s">
        <v>702</v>
      </c>
      <c r="D2094" s="1" t="s">
        <v>6144</v>
      </c>
      <c r="E2094" s="1" t="s">
        <v>3711</v>
      </c>
    </row>
    <row r="2095" spans="1:6" ht="15" hidden="1" customHeight="1">
      <c r="A2095" s="1" t="s">
        <v>6133</v>
      </c>
      <c r="B2095" s="1" t="s">
        <v>6134</v>
      </c>
      <c r="C2095" s="1" t="s">
        <v>683</v>
      </c>
      <c r="D2095" s="1" t="s">
        <v>6158</v>
      </c>
      <c r="E2095" s="1" t="s">
        <v>3700</v>
      </c>
    </row>
    <row r="2096" spans="1:6" ht="15" hidden="1" customHeight="1">
      <c r="A2096" s="1" t="s">
        <v>6133</v>
      </c>
      <c r="B2096" s="1" t="s">
        <v>6134</v>
      </c>
      <c r="C2096" s="1" t="s">
        <v>702</v>
      </c>
      <c r="D2096" s="1" t="s">
        <v>6144</v>
      </c>
      <c r="E2096" s="1" t="s">
        <v>3718</v>
      </c>
    </row>
    <row r="2097" spans="1:6" ht="15" hidden="1" customHeight="1">
      <c r="A2097" s="1" t="s">
        <v>6133</v>
      </c>
      <c r="B2097" s="1" t="s">
        <v>6134</v>
      </c>
      <c r="C2097" s="1" t="s">
        <v>703</v>
      </c>
      <c r="D2097" s="1" t="s">
        <v>6154</v>
      </c>
      <c r="E2097" s="1" t="s">
        <v>3702</v>
      </c>
    </row>
    <row r="2098" spans="1:6" ht="15" hidden="1" customHeight="1">
      <c r="A2098" s="1" t="s">
        <v>6133</v>
      </c>
      <c r="B2098" s="1" t="s">
        <v>6134</v>
      </c>
      <c r="C2098" s="1" t="s">
        <v>2988</v>
      </c>
      <c r="D2098" s="1" t="s">
        <v>6142</v>
      </c>
      <c r="E2098" s="1" t="s">
        <v>3721</v>
      </c>
    </row>
    <row r="2099" spans="1:6" ht="15" hidden="1" customHeight="1">
      <c r="A2099" s="1" t="s">
        <v>6133</v>
      </c>
      <c r="B2099" s="1" t="s">
        <v>6134</v>
      </c>
      <c r="C2099" s="1" t="s">
        <v>703</v>
      </c>
      <c r="D2099" s="1" t="s">
        <v>6154</v>
      </c>
      <c r="E2099" s="1" t="s">
        <v>3723</v>
      </c>
    </row>
    <row r="2100" spans="1:6" ht="15" hidden="1" customHeight="1">
      <c r="A2100" s="1" t="s">
        <v>6133</v>
      </c>
      <c r="B2100" s="1" t="s">
        <v>6134</v>
      </c>
      <c r="C2100" s="1" t="s">
        <v>2988</v>
      </c>
      <c r="D2100" s="1" t="s">
        <v>6142</v>
      </c>
      <c r="E2100" s="1" t="s">
        <v>3709</v>
      </c>
    </row>
    <row r="2101" spans="1:6" ht="15" hidden="1" customHeight="1">
      <c r="A2101" s="1" t="s">
        <v>6133</v>
      </c>
      <c r="B2101" s="1" t="s">
        <v>6134</v>
      </c>
      <c r="C2101" s="1" t="s">
        <v>681</v>
      </c>
      <c r="D2101" s="1" t="s">
        <v>6146</v>
      </c>
      <c r="E2101" s="1" t="s">
        <v>3716</v>
      </c>
    </row>
    <row r="2102" spans="1:6" ht="15" hidden="1" customHeight="1">
      <c r="A2102" s="1" t="s">
        <v>6133</v>
      </c>
      <c r="B2102" s="1" t="s">
        <v>6134</v>
      </c>
      <c r="C2102" s="1" t="s">
        <v>2976</v>
      </c>
      <c r="D2102" s="1" t="s">
        <v>6145</v>
      </c>
      <c r="E2102" s="1" t="s">
        <v>3713</v>
      </c>
    </row>
    <row r="2103" spans="1:6" ht="15" hidden="1" customHeight="1">
      <c r="A2103" s="1" t="s">
        <v>6133</v>
      </c>
      <c r="B2103" s="1" t="s">
        <v>6134</v>
      </c>
      <c r="C2103" s="1" t="s">
        <v>2976</v>
      </c>
      <c r="D2103" s="1" t="s">
        <v>6145</v>
      </c>
      <c r="E2103" s="1" t="s">
        <v>3712</v>
      </c>
    </row>
    <row r="2104" spans="1:6" ht="15" hidden="1" customHeight="1">
      <c r="A2104" s="1" t="s">
        <v>6133</v>
      </c>
      <c r="B2104" s="1" t="s">
        <v>6134</v>
      </c>
      <c r="C2104" s="1" t="s">
        <v>667</v>
      </c>
      <c r="D2104" s="1" t="s">
        <v>6157</v>
      </c>
      <c r="E2104" s="1" t="s">
        <v>261</v>
      </c>
      <c r="F2104" s="1" t="s">
        <v>159</v>
      </c>
    </row>
    <row r="2105" spans="1:6" ht="15" hidden="1" customHeight="1">
      <c r="A2105" s="1" t="s">
        <v>6133</v>
      </c>
      <c r="B2105" s="1" t="s">
        <v>6134</v>
      </c>
      <c r="C2105" s="1" t="s">
        <v>667</v>
      </c>
      <c r="D2105" s="1" t="s">
        <v>6157</v>
      </c>
      <c r="E2105" s="1" t="s">
        <v>3719</v>
      </c>
      <c r="F2105" s="1" t="s">
        <v>159</v>
      </c>
    </row>
    <row r="2106" spans="1:6" ht="15" hidden="1" customHeight="1">
      <c r="A2106" s="1" t="s">
        <v>6133</v>
      </c>
      <c r="B2106" s="1" t="s">
        <v>6134</v>
      </c>
      <c r="C2106" s="1" t="s">
        <v>683</v>
      </c>
      <c r="D2106" s="1" t="s">
        <v>6158</v>
      </c>
      <c r="E2106" s="1" t="s">
        <v>3718</v>
      </c>
    </row>
    <row r="2107" spans="1:6" ht="15" hidden="1" customHeight="1">
      <c r="A2107" s="1" t="s">
        <v>6133</v>
      </c>
      <c r="B2107" s="1" t="s">
        <v>6134</v>
      </c>
      <c r="C2107" s="1" t="s">
        <v>683</v>
      </c>
      <c r="D2107" s="1" t="s">
        <v>6158</v>
      </c>
      <c r="E2107" s="1" t="s">
        <v>3715</v>
      </c>
    </row>
    <row r="2108" spans="1:6" ht="15" hidden="1" customHeight="1">
      <c r="A2108" s="1" t="s">
        <v>6133</v>
      </c>
      <c r="B2108" s="1" t="s">
        <v>6134</v>
      </c>
      <c r="C2108" s="1" t="s">
        <v>2976</v>
      </c>
      <c r="D2108" s="1" t="s">
        <v>6145</v>
      </c>
      <c r="E2108" s="1" t="s">
        <v>3703</v>
      </c>
    </row>
    <row r="2109" spans="1:6" ht="15" hidden="1" customHeight="1">
      <c r="A2109" s="1" t="s">
        <v>6133</v>
      </c>
      <c r="B2109" s="1" t="s">
        <v>6134</v>
      </c>
      <c r="C2109" s="1" t="s">
        <v>704</v>
      </c>
      <c r="D2109" s="1" t="s">
        <v>6137</v>
      </c>
      <c r="E2109" s="1" t="s">
        <v>3717</v>
      </c>
    </row>
    <row r="2110" spans="1:6" ht="15" hidden="1" customHeight="1">
      <c r="A2110" s="1" t="s">
        <v>6133</v>
      </c>
      <c r="B2110" s="1" t="s">
        <v>6134</v>
      </c>
      <c r="C2110" s="1" t="s">
        <v>684</v>
      </c>
      <c r="D2110" s="1" t="s">
        <v>6136</v>
      </c>
      <c r="E2110" s="1" t="s">
        <v>3722</v>
      </c>
    </row>
    <row r="2111" spans="1:6" ht="15" hidden="1" customHeight="1">
      <c r="A2111" s="1" t="s">
        <v>6133</v>
      </c>
      <c r="B2111" s="1" t="s">
        <v>6134</v>
      </c>
      <c r="C2111" s="1" t="s">
        <v>705</v>
      </c>
      <c r="D2111" s="1" t="s">
        <v>6140</v>
      </c>
      <c r="E2111" s="1" t="s">
        <v>3713</v>
      </c>
    </row>
    <row r="2112" spans="1:6" ht="15" hidden="1" customHeight="1">
      <c r="A2112" s="1" t="s">
        <v>6133</v>
      </c>
      <c r="B2112" s="1" t="s">
        <v>6134</v>
      </c>
      <c r="C2112" s="1" t="s">
        <v>2976</v>
      </c>
      <c r="D2112" s="1" t="s">
        <v>6145</v>
      </c>
      <c r="E2112" s="1" t="s">
        <v>3700</v>
      </c>
    </row>
    <row r="2113" spans="1:6" ht="15" hidden="1" customHeight="1">
      <c r="A2113" s="1" t="s">
        <v>6133</v>
      </c>
      <c r="B2113" s="1" t="s">
        <v>6134</v>
      </c>
      <c r="C2113" s="1" t="s">
        <v>701</v>
      </c>
      <c r="D2113" s="1" t="s">
        <v>6143</v>
      </c>
      <c r="E2113" s="1" t="s">
        <v>3713</v>
      </c>
    </row>
    <row r="2114" spans="1:6" ht="15" hidden="1" customHeight="1">
      <c r="A2114" s="1" t="s">
        <v>6133</v>
      </c>
      <c r="B2114" s="1" t="s">
        <v>6134</v>
      </c>
      <c r="C2114" s="1" t="s">
        <v>679</v>
      </c>
      <c r="D2114" s="1" t="s">
        <v>6139</v>
      </c>
      <c r="E2114" s="1" t="s">
        <v>3721</v>
      </c>
      <c r="F2114" s="1" t="s">
        <v>159</v>
      </c>
    </row>
    <row r="2115" spans="1:6" ht="15" hidden="1" customHeight="1">
      <c r="A2115" s="1" t="s">
        <v>6133</v>
      </c>
      <c r="B2115" s="1" t="s">
        <v>6134</v>
      </c>
      <c r="C2115" s="1" t="s">
        <v>680</v>
      </c>
      <c r="D2115" s="1" t="s">
        <v>6149</v>
      </c>
      <c r="E2115" s="1" t="s">
        <v>3707</v>
      </c>
      <c r="F2115" s="1" t="s">
        <v>159</v>
      </c>
    </row>
    <row r="2116" spans="1:6" ht="15" hidden="1" customHeight="1">
      <c r="A2116" s="1" t="s">
        <v>6133</v>
      </c>
      <c r="B2116" s="1" t="s">
        <v>6134</v>
      </c>
      <c r="C2116" s="1" t="s">
        <v>701</v>
      </c>
      <c r="D2116" s="1" t="s">
        <v>6143</v>
      </c>
      <c r="E2116" s="1" t="s">
        <v>3699</v>
      </c>
    </row>
    <row r="2117" spans="1:6" ht="15" hidden="1" customHeight="1">
      <c r="A2117" s="1" t="s">
        <v>6133</v>
      </c>
      <c r="B2117" s="1" t="s">
        <v>6134</v>
      </c>
      <c r="C2117" s="1" t="s">
        <v>2994</v>
      </c>
      <c r="D2117" s="1" t="s">
        <v>6148</v>
      </c>
      <c r="E2117" s="1" t="s">
        <v>3707</v>
      </c>
    </row>
    <row r="2118" spans="1:6" ht="15" hidden="1" customHeight="1">
      <c r="A2118" s="1" t="s">
        <v>6133</v>
      </c>
      <c r="B2118" s="1" t="s">
        <v>6134</v>
      </c>
      <c r="C2118" s="1" t="s">
        <v>684</v>
      </c>
      <c r="D2118" s="1" t="s">
        <v>6136</v>
      </c>
      <c r="E2118" s="1" t="s">
        <v>3705</v>
      </c>
    </row>
    <row r="2119" spans="1:6" ht="15" hidden="1" customHeight="1">
      <c r="A2119" s="1" t="s">
        <v>6133</v>
      </c>
      <c r="B2119" s="1" t="s">
        <v>6134</v>
      </c>
      <c r="C2119" s="1" t="s">
        <v>685</v>
      </c>
      <c r="D2119" s="1" t="s">
        <v>6150</v>
      </c>
      <c r="E2119" s="1" t="s">
        <v>3699</v>
      </c>
    </row>
    <row r="2120" spans="1:6" ht="15" hidden="1" customHeight="1">
      <c r="A2120" s="1" t="s">
        <v>6133</v>
      </c>
      <c r="B2120" s="1" t="s">
        <v>6134</v>
      </c>
      <c r="C2120" s="1" t="s">
        <v>685</v>
      </c>
      <c r="D2120" s="1" t="s">
        <v>6150</v>
      </c>
      <c r="E2120" s="1" t="s">
        <v>3715</v>
      </c>
    </row>
    <row r="2121" spans="1:6" ht="15" hidden="1" customHeight="1">
      <c r="A2121" s="1" t="s">
        <v>6133</v>
      </c>
      <c r="B2121" s="1" t="s">
        <v>6134</v>
      </c>
      <c r="C2121" s="1" t="s">
        <v>87</v>
      </c>
      <c r="D2121" s="1" t="s">
        <v>6147</v>
      </c>
      <c r="E2121" s="1" t="s">
        <v>261</v>
      </c>
    </row>
    <row r="2122" spans="1:6" ht="15" hidden="1" customHeight="1">
      <c r="A2122" s="1" t="s">
        <v>6133</v>
      </c>
      <c r="B2122" s="1" t="s">
        <v>6134</v>
      </c>
      <c r="C2122" s="1" t="s">
        <v>2976</v>
      </c>
      <c r="D2122" s="1" t="s">
        <v>6145</v>
      </c>
      <c r="E2122" s="1" t="s">
        <v>3715</v>
      </c>
    </row>
    <row r="2123" spans="1:6" ht="15" hidden="1" customHeight="1">
      <c r="A2123" s="1" t="s">
        <v>6133</v>
      </c>
      <c r="B2123" s="1" t="s">
        <v>6134</v>
      </c>
      <c r="C2123" s="1" t="s">
        <v>701</v>
      </c>
      <c r="D2123" s="1" t="s">
        <v>6143</v>
      </c>
      <c r="E2123" s="1" t="s">
        <v>3718</v>
      </c>
    </row>
    <row r="2124" spans="1:6" ht="15" hidden="1" customHeight="1">
      <c r="A2124" s="1" t="s">
        <v>6133</v>
      </c>
      <c r="B2124" s="1" t="s">
        <v>6134</v>
      </c>
      <c r="C2124" s="1" t="s">
        <v>701</v>
      </c>
      <c r="D2124" s="1" t="s">
        <v>6143</v>
      </c>
      <c r="E2124" s="1" t="s">
        <v>3715</v>
      </c>
    </row>
    <row r="2125" spans="1:6" ht="15" hidden="1" customHeight="1">
      <c r="A2125" s="1" t="s">
        <v>6133</v>
      </c>
      <c r="B2125" s="1" t="s">
        <v>6134</v>
      </c>
      <c r="C2125" s="1" t="s">
        <v>701</v>
      </c>
      <c r="D2125" s="1" t="s">
        <v>6143</v>
      </c>
      <c r="E2125" s="1" t="s">
        <v>3702</v>
      </c>
    </row>
    <row r="2126" spans="1:6" ht="15" hidden="1" customHeight="1">
      <c r="A2126" s="1" t="s">
        <v>6133</v>
      </c>
      <c r="B2126" s="1" t="s">
        <v>6134</v>
      </c>
      <c r="C2126" s="1" t="s">
        <v>704</v>
      </c>
      <c r="D2126" s="1" t="s">
        <v>6137</v>
      </c>
      <c r="E2126" s="1" t="s">
        <v>261</v>
      </c>
    </row>
    <row r="2127" spans="1:6" ht="15" hidden="1" customHeight="1">
      <c r="A2127" s="1" t="s">
        <v>6133</v>
      </c>
      <c r="B2127" s="1" t="s">
        <v>6134</v>
      </c>
      <c r="C2127" s="1" t="s">
        <v>701</v>
      </c>
      <c r="D2127" s="1" t="s">
        <v>6143</v>
      </c>
      <c r="E2127" s="1" t="s">
        <v>3708</v>
      </c>
    </row>
    <row r="2128" spans="1:6" ht="15" hidden="1" customHeight="1">
      <c r="A2128" s="1" t="s">
        <v>6133</v>
      </c>
      <c r="B2128" s="1" t="s">
        <v>6134</v>
      </c>
      <c r="C2128" s="1" t="s">
        <v>679</v>
      </c>
      <c r="D2128" s="1" t="s">
        <v>6139</v>
      </c>
      <c r="E2128" s="1" t="s">
        <v>3708</v>
      </c>
      <c r="F2128" s="1" t="s">
        <v>159</v>
      </c>
    </row>
    <row r="2129" spans="1:6" ht="15" hidden="1" customHeight="1">
      <c r="A2129" s="1" t="s">
        <v>6133</v>
      </c>
      <c r="B2129" s="1" t="s">
        <v>6134</v>
      </c>
      <c r="C2129" s="1" t="s">
        <v>679</v>
      </c>
      <c r="D2129" s="1" t="s">
        <v>6139</v>
      </c>
      <c r="E2129" s="1" t="s">
        <v>3718</v>
      </c>
      <c r="F2129" s="1" t="s">
        <v>159</v>
      </c>
    </row>
    <row r="2130" spans="1:6" ht="15" hidden="1" customHeight="1">
      <c r="A2130" s="1" t="s">
        <v>6133</v>
      </c>
      <c r="B2130" s="1" t="s">
        <v>6134</v>
      </c>
      <c r="C2130" s="1" t="s">
        <v>682</v>
      </c>
      <c r="D2130" s="1" t="s">
        <v>6141</v>
      </c>
      <c r="E2130" s="1" t="s">
        <v>3710</v>
      </c>
    </row>
    <row r="2131" spans="1:6" ht="15" hidden="1" customHeight="1">
      <c r="A2131" s="1" t="s">
        <v>6133</v>
      </c>
      <c r="B2131" s="1" t="s">
        <v>6134</v>
      </c>
      <c r="C2131" s="1" t="s">
        <v>682</v>
      </c>
      <c r="D2131" s="1" t="s">
        <v>6141</v>
      </c>
      <c r="E2131" s="1" t="s">
        <v>3711</v>
      </c>
    </row>
    <row r="2132" spans="1:6" ht="15" hidden="1" customHeight="1">
      <c r="A2132" s="1" t="s">
        <v>6133</v>
      </c>
      <c r="B2132" s="1" t="s">
        <v>6134</v>
      </c>
      <c r="C2132" s="1" t="s">
        <v>682</v>
      </c>
      <c r="D2132" s="1" t="s">
        <v>6141</v>
      </c>
      <c r="E2132" s="1" t="s">
        <v>89</v>
      </c>
    </row>
    <row r="2133" spans="1:6" ht="15" hidden="1" customHeight="1">
      <c r="A2133" s="1" t="s">
        <v>6133</v>
      </c>
      <c r="B2133" s="1" t="s">
        <v>6134</v>
      </c>
      <c r="C2133" s="1" t="s">
        <v>2976</v>
      </c>
      <c r="D2133" s="1" t="s">
        <v>6145</v>
      </c>
      <c r="E2133" s="1" t="s">
        <v>3718</v>
      </c>
    </row>
    <row r="2134" spans="1:6" ht="15" hidden="1" customHeight="1">
      <c r="A2134" s="1" t="s">
        <v>6133</v>
      </c>
      <c r="B2134" s="1" t="s">
        <v>6134</v>
      </c>
      <c r="C2134" s="1" t="s">
        <v>682</v>
      </c>
      <c r="D2134" s="1" t="s">
        <v>6141</v>
      </c>
      <c r="E2134" s="1" t="s">
        <v>3718</v>
      </c>
    </row>
    <row r="2135" spans="1:6" ht="15" hidden="1" customHeight="1">
      <c r="A2135" s="1" t="s">
        <v>6133</v>
      </c>
      <c r="B2135" s="1" t="s">
        <v>6134</v>
      </c>
      <c r="C2135" s="1" t="s">
        <v>679</v>
      </c>
      <c r="D2135" s="1" t="s">
        <v>6139</v>
      </c>
      <c r="E2135" s="1" t="s">
        <v>3713</v>
      </c>
      <c r="F2135" s="1" t="s">
        <v>159</v>
      </c>
    </row>
    <row r="2136" spans="1:6" ht="15" hidden="1" customHeight="1">
      <c r="A2136" s="1" t="s">
        <v>6133</v>
      </c>
      <c r="B2136" s="1" t="s">
        <v>6134</v>
      </c>
      <c r="C2136" s="1" t="s">
        <v>2988</v>
      </c>
      <c r="D2136" s="1" t="s">
        <v>6142</v>
      </c>
      <c r="E2136" s="1" t="s">
        <v>3702</v>
      </c>
    </row>
    <row r="2137" spans="1:6" ht="15" hidden="1" customHeight="1">
      <c r="A2137" s="1" t="s">
        <v>6133</v>
      </c>
      <c r="B2137" s="1" t="s">
        <v>6134</v>
      </c>
      <c r="C2137" s="1" t="s">
        <v>2976</v>
      </c>
      <c r="D2137" s="1" t="s">
        <v>6145</v>
      </c>
      <c r="E2137" s="1" t="s">
        <v>3708</v>
      </c>
    </row>
    <row r="2138" spans="1:6" ht="15" hidden="1" customHeight="1">
      <c r="A2138" s="1" t="s">
        <v>6133</v>
      </c>
      <c r="B2138" s="1" t="s">
        <v>6134</v>
      </c>
      <c r="C2138" s="1" t="s">
        <v>2988</v>
      </c>
      <c r="D2138" s="1" t="s">
        <v>6142</v>
      </c>
      <c r="E2138" s="1" t="s">
        <v>3712</v>
      </c>
    </row>
    <row r="2139" spans="1:6" ht="15" hidden="1" customHeight="1">
      <c r="A2139" s="1" t="s">
        <v>6133</v>
      </c>
      <c r="B2139" s="1" t="s">
        <v>6134</v>
      </c>
      <c r="C2139" s="1" t="s">
        <v>682</v>
      </c>
      <c r="D2139" s="1" t="s">
        <v>6141</v>
      </c>
      <c r="E2139" s="1" t="s">
        <v>261</v>
      </c>
    </row>
    <row r="2140" spans="1:6" ht="15" hidden="1" customHeight="1">
      <c r="A2140" s="1" t="s">
        <v>6133</v>
      </c>
      <c r="B2140" s="1" t="s">
        <v>6134</v>
      </c>
      <c r="C2140" s="1" t="s">
        <v>705</v>
      </c>
      <c r="D2140" s="1" t="s">
        <v>6140</v>
      </c>
      <c r="E2140" s="1" t="s">
        <v>3721</v>
      </c>
    </row>
    <row r="2141" spans="1:6" ht="15" hidden="1" customHeight="1">
      <c r="A2141" s="1" t="s">
        <v>6133</v>
      </c>
      <c r="B2141" s="1" t="s">
        <v>6134</v>
      </c>
      <c r="C2141" s="1" t="s">
        <v>681</v>
      </c>
      <c r="D2141" s="1" t="s">
        <v>6146</v>
      </c>
      <c r="E2141" s="1" t="s">
        <v>3721</v>
      </c>
    </row>
    <row r="2142" spans="1:6" ht="15" hidden="1" customHeight="1">
      <c r="A2142" s="1" t="s">
        <v>6133</v>
      </c>
      <c r="B2142" s="1" t="s">
        <v>6134</v>
      </c>
      <c r="C2142" s="1" t="s">
        <v>683</v>
      </c>
      <c r="D2142" s="1" t="s">
        <v>6158</v>
      </c>
      <c r="E2142" s="1" t="s">
        <v>3712</v>
      </c>
    </row>
    <row r="2143" spans="1:6" ht="15" hidden="1" customHeight="1">
      <c r="A2143" s="1" t="s">
        <v>6133</v>
      </c>
      <c r="B2143" s="1" t="s">
        <v>6134</v>
      </c>
      <c r="C2143" s="1" t="s">
        <v>701</v>
      </c>
      <c r="D2143" s="1" t="s">
        <v>6143</v>
      </c>
      <c r="E2143" s="1" t="s">
        <v>3709</v>
      </c>
    </row>
    <row r="2144" spans="1:6" ht="15" hidden="1" customHeight="1">
      <c r="A2144" s="1" t="s">
        <v>6133</v>
      </c>
      <c r="B2144" s="1" t="s">
        <v>6134</v>
      </c>
      <c r="C2144" s="1" t="s">
        <v>665</v>
      </c>
      <c r="D2144" s="1" t="s">
        <v>6135</v>
      </c>
      <c r="E2144" s="1" t="s">
        <v>3711</v>
      </c>
      <c r="F2144" s="1" t="s">
        <v>159</v>
      </c>
    </row>
    <row r="2145" spans="1:6" ht="15" hidden="1" customHeight="1">
      <c r="A2145" s="1" t="s">
        <v>6133</v>
      </c>
      <c r="B2145" s="1" t="s">
        <v>6134</v>
      </c>
      <c r="C2145" s="1" t="s">
        <v>684</v>
      </c>
      <c r="D2145" s="1" t="s">
        <v>6136</v>
      </c>
      <c r="E2145" s="1" t="s">
        <v>3711</v>
      </c>
    </row>
    <row r="2146" spans="1:6" ht="15" hidden="1" customHeight="1">
      <c r="A2146" s="1" t="s">
        <v>6133</v>
      </c>
      <c r="B2146" s="1" t="s">
        <v>6134</v>
      </c>
      <c r="C2146" s="1" t="s">
        <v>704</v>
      </c>
      <c r="D2146" s="1" t="s">
        <v>6137</v>
      </c>
      <c r="E2146" s="1" t="s">
        <v>3720</v>
      </c>
    </row>
    <row r="2147" spans="1:6" ht="15" hidden="1" customHeight="1">
      <c r="A2147" s="1" t="s">
        <v>6133</v>
      </c>
      <c r="B2147" s="1" t="s">
        <v>6134</v>
      </c>
      <c r="C2147" s="1" t="s">
        <v>665</v>
      </c>
      <c r="D2147" s="1" t="s">
        <v>6135</v>
      </c>
      <c r="E2147" s="1" t="s">
        <v>3722</v>
      </c>
      <c r="F2147" s="1" t="s">
        <v>159</v>
      </c>
    </row>
    <row r="2148" spans="1:6" ht="15" hidden="1" customHeight="1">
      <c r="A2148" s="1" t="s">
        <v>6133</v>
      </c>
      <c r="B2148" s="1" t="s">
        <v>6134</v>
      </c>
      <c r="C2148" s="1" t="s">
        <v>87</v>
      </c>
      <c r="D2148" s="1" t="s">
        <v>6147</v>
      </c>
      <c r="E2148" s="1" t="s">
        <v>3720</v>
      </c>
    </row>
    <row r="2149" spans="1:6" ht="15" hidden="1" customHeight="1">
      <c r="A2149" s="1" t="s">
        <v>6133</v>
      </c>
      <c r="B2149" s="1" t="s">
        <v>6134</v>
      </c>
      <c r="C2149" s="1" t="s">
        <v>87</v>
      </c>
      <c r="D2149" s="1" t="s">
        <v>6147</v>
      </c>
      <c r="E2149" s="1" t="s">
        <v>3710</v>
      </c>
    </row>
    <row r="2150" spans="1:6" ht="15" hidden="1" customHeight="1">
      <c r="A2150" s="1" t="s">
        <v>6133</v>
      </c>
      <c r="B2150" s="1" t="s">
        <v>6134</v>
      </c>
      <c r="C2150" s="1" t="s">
        <v>666</v>
      </c>
      <c r="D2150" s="1" t="s">
        <v>6138</v>
      </c>
      <c r="E2150" s="1" t="s">
        <v>3703</v>
      </c>
      <c r="F2150" s="1" t="s">
        <v>159</v>
      </c>
    </row>
    <row r="2151" spans="1:6" ht="15" hidden="1" customHeight="1">
      <c r="A2151" s="1" t="s">
        <v>6133</v>
      </c>
      <c r="B2151" s="1" t="s">
        <v>6134</v>
      </c>
      <c r="C2151" s="1" t="s">
        <v>681</v>
      </c>
      <c r="D2151" s="1" t="s">
        <v>6146</v>
      </c>
      <c r="E2151" s="1" t="s">
        <v>3708</v>
      </c>
    </row>
    <row r="2152" spans="1:6" ht="15" hidden="1" customHeight="1">
      <c r="A2152" s="1" t="s">
        <v>6133</v>
      </c>
      <c r="B2152" s="1" t="s">
        <v>6134</v>
      </c>
      <c r="C2152" s="1" t="s">
        <v>667</v>
      </c>
      <c r="D2152" s="1" t="s">
        <v>6157</v>
      </c>
      <c r="E2152" s="1" t="s">
        <v>89</v>
      </c>
      <c r="F2152" s="1" t="s">
        <v>159</v>
      </c>
    </row>
    <row r="2153" spans="1:6" ht="15" hidden="1" customHeight="1">
      <c r="A2153" s="1" t="s">
        <v>6133</v>
      </c>
      <c r="B2153" s="1" t="s">
        <v>6134</v>
      </c>
      <c r="C2153" s="1" t="s">
        <v>704</v>
      </c>
      <c r="D2153" s="1" t="s">
        <v>6137</v>
      </c>
      <c r="E2153" s="1" t="s">
        <v>3711</v>
      </c>
    </row>
    <row r="2154" spans="1:6" ht="15" hidden="1" customHeight="1">
      <c r="A2154" s="1" t="s">
        <v>6133</v>
      </c>
      <c r="B2154" s="1" t="s">
        <v>6134</v>
      </c>
      <c r="C2154" s="1" t="s">
        <v>667</v>
      </c>
      <c r="D2154" s="1" t="s">
        <v>6157</v>
      </c>
      <c r="E2154" s="1" t="s">
        <v>3714</v>
      </c>
      <c r="F2154" s="1" t="s">
        <v>159</v>
      </c>
    </row>
    <row r="2155" spans="1:6" ht="15" hidden="1" customHeight="1">
      <c r="A2155" s="1" t="s">
        <v>6133</v>
      </c>
      <c r="B2155" s="1" t="s">
        <v>6134</v>
      </c>
      <c r="C2155" s="1" t="s">
        <v>2994</v>
      </c>
      <c r="D2155" s="1" t="s">
        <v>6148</v>
      </c>
      <c r="E2155" s="1" t="s">
        <v>3717</v>
      </c>
    </row>
    <row r="2156" spans="1:6" ht="15" hidden="1" customHeight="1">
      <c r="A2156" s="1" t="s">
        <v>6133</v>
      </c>
      <c r="B2156" s="1" t="s">
        <v>6134</v>
      </c>
      <c r="C2156" s="1" t="s">
        <v>666</v>
      </c>
      <c r="D2156" s="1" t="s">
        <v>6138</v>
      </c>
      <c r="E2156" s="1" t="s">
        <v>3713</v>
      </c>
      <c r="F2156" s="1" t="s">
        <v>159</v>
      </c>
    </row>
    <row r="2157" spans="1:6" ht="15" hidden="1" customHeight="1">
      <c r="A2157" s="1" t="s">
        <v>6133</v>
      </c>
      <c r="B2157" s="1" t="s">
        <v>6134</v>
      </c>
      <c r="C2157" s="1" t="s">
        <v>2994</v>
      </c>
      <c r="D2157" s="1" t="s">
        <v>6148</v>
      </c>
      <c r="E2157" s="1" t="s">
        <v>3705</v>
      </c>
    </row>
    <row r="2158" spans="1:6" ht="15" hidden="1" customHeight="1">
      <c r="A2158" s="1" t="s">
        <v>6159</v>
      </c>
      <c r="B2158" s="1" t="s">
        <v>6160</v>
      </c>
      <c r="C2158" s="1" t="s">
        <v>715</v>
      </c>
      <c r="D2158" s="1" t="s">
        <v>6161</v>
      </c>
      <c r="E2158" s="1" t="s">
        <v>392</v>
      </c>
    </row>
    <row r="2159" spans="1:6" ht="15" hidden="1" customHeight="1">
      <c r="A2159" s="1" t="s">
        <v>6159</v>
      </c>
      <c r="B2159" s="1" t="s">
        <v>6160</v>
      </c>
      <c r="C2159" s="1" t="s">
        <v>715</v>
      </c>
      <c r="D2159" s="1" t="s">
        <v>6161</v>
      </c>
      <c r="E2159" s="1" t="s">
        <v>3718</v>
      </c>
    </row>
    <row r="2160" spans="1:6" ht="15" hidden="1" customHeight="1">
      <c r="A2160" s="1" t="s">
        <v>6159</v>
      </c>
      <c r="B2160" s="1" t="s">
        <v>6160</v>
      </c>
      <c r="C2160" s="1" t="s">
        <v>696</v>
      </c>
      <c r="D2160" s="1" t="s">
        <v>6162</v>
      </c>
      <c r="E2160" s="1" t="s">
        <v>3705</v>
      </c>
    </row>
    <row r="2161" spans="1:5" ht="15" hidden="1" customHeight="1">
      <c r="A2161" s="1" t="s">
        <v>6159</v>
      </c>
      <c r="B2161" s="1" t="s">
        <v>6160</v>
      </c>
      <c r="C2161" s="1" t="s">
        <v>693</v>
      </c>
      <c r="D2161" s="1" t="s">
        <v>6163</v>
      </c>
      <c r="E2161" s="1" t="s">
        <v>3712</v>
      </c>
    </row>
    <row r="2162" spans="1:5" ht="15" hidden="1" customHeight="1">
      <c r="A2162" s="1" t="s">
        <v>6159</v>
      </c>
      <c r="B2162" s="1" t="s">
        <v>6160</v>
      </c>
      <c r="C2162" s="1" t="s">
        <v>576</v>
      </c>
      <c r="D2162" s="1" t="s">
        <v>6164</v>
      </c>
      <c r="E2162" s="1" t="s">
        <v>3718</v>
      </c>
    </row>
    <row r="2163" spans="1:5" ht="15" hidden="1" customHeight="1">
      <c r="A2163" s="1" t="s">
        <v>6159</v>
      </c>
      <c r="B2163" s="1" t="s">
        <v>6160</v>
      </c>
      <c r="C2163" s="1" t="s">
        <v>697</v>
      </c>
      <c r="D2163" s="1" t="s">
        <v>6165</v>
      </c>
      <c r="E2163" s="1" t="s">
        <v>3716</v>
      </c>
    </row>
    <row r="2164" spans="1:5" ht="15" hidden="1" customHeight="1">
      <c r="A2164" s="1" t="s">
        <v>6159</v>
      </c>
      <c r="B2164" s="1" t="s">
        <v>6160</v>
      </c>
      <c r="C2164" s="1" t="s">
        <v>117</v>
      </c>
      <c r="D2164" s="1" t="s">
        <v>6166</v>
      </c>
      <c r="E2164" s="1" t="s">
        <v>3722</v>
      </c>
    </row>
    <row r="2165" spans="1:5" ht="15" hidden="1" customHeight="1">
      <c r="A2165" s="1" t="s">
        <v>6159</v>
      </c>
      <c r="B2165" s="1" t="s">
        <v>6160</v>
      </c>
      <c r="C2165" s="1" t="s">
        <v>692</v>
      </c>
      <c r="D2165" s="1" t="s">
        <v>6167</v>
      </c>
      <c r="E2165" s="1" t="s">
        <v>3707</v>
      </c>
    </row>
    <row r="2166" spans="1:5" ht="15" hidden="1" customHeight="1">
      <c r="A2166" s="1" t="s">
        <v>6159</v>
      </c>
      <c r="B2166" s="1" t="s">
        <v>6160</v>
      </c>
      <c r="C2166" s="1" t="s">
        <v>117</v>
      </c>
      <c r="D2166" s="1" t="s">
        <v>6166</v>
      </c>
      <c r="E2166" s="1" t="s">
        <v>3711</v>
      </c>
    </row>
    <row r="2167" spans="1:5" ht="15" hidden="1" customHeight="1">
      <c r="A2167" s="1" t="s">
        <v>6159</v>
      </c>
      <c r="B2167" s="1" t="s">
        <v>6160</v>
      </c>
      <c r="C2167" s="1" t="s">
        <v>576</v>
      </c>
      <c r="D2167" s="1" t="s">
        <v>6164</v>
      </c>
      <c r="E2167" s="1" t="s">
        <v>392</v>
      </c>
    </row>
    <row r="2168" spans="1:5" ht="15" hidden="1" customHeight="1">
      <c r="A2168" s="1" t="s">
        <v>6159</v>
      </c>
      <c r="B2168" s="1" t="s">
        <v>6160</v>
      </c>
      <c r="C2168" s="1" t="s">
        <v>692</v>
      </c>
      <c r="D2168" s="1" t="s">
        <v>6167</v>
      </c>
      <c r="E2168" s="1" t="s">
        <v>261</v>
      </c>
    </row>
    <row r="2169" spans="1:5" ht="15" hidden="1" customHeight="1">
      <c r="A2169" s="1" t="s">
        <v>6159</v>
      </c>
      <c r="B2169" s="1" t="s">
        <v>6160</v>
      </c>
      <c r="C2169" s="1" t="s">
        <v>678</v>
      </c>
      <c r="D2169" s="1" t="s">
        <v>6168</v>
      </c>
      <c r="E2169" s="1" t="s">
        <v>3715</v>
      </c>
    </row>
    <row r="2170" spans="1:5" ht="15" hidden="1" customHeight="1">
      <c r="A2170" s="1" t="s">
        <v>6159</v>
      </c>
      <c r="B2170" s="1" t="s">
        <v>6160</v>
      </c>
      <c r="C2170" s="1" t="s">
        <v>713</v>
      </c>
      <c r="D2170" s="1" t="s">
        <v>6169</v>
      </c>
      <c r="E2170" s="1" t="s">
        <v>3710</v>
      </c>
    </row>
    <row r="2171" spans="1:5" ht="15" hidden="1" customHeight="1">
      <c r="A2171" s="1" t="s">
        <v>6159</v>
      </c>
      <c r="B2171" s="1" t="s">
        <v>6160</v>
      </c>
      <c r="C2171" s="1" t="s">
        <v>713</v>
      </c>
      <c r="D2171" s="1" t="s">
        <v>6169</v>
      </c>
      <c r="E2171" s="1" t="s">
        <v>89</v>
      </c>
    </row>
    <row r="2172" spans="1:5" ht="15" hidden="1" customHeight="1">
      <c r="A2172" s="1" t="s">
        <v>6159</v>
      </c>
      <c r="B2172" s="1" t="s">
        <v>6160</v>
      </c>
      <c r="C2172" s="1" t="s">
        <v>116</v>
      </c>
      <c r="D2172" s="1" t="s">
        <v>6170</v>
      </c>
      <c r="E2172" s="1" t="s">
        <v>3716</v>
      </c>
    </row>
    <row r="2173" spans="1:5" ht="15" hidden="1" customHeight="1">
      <c r="A2173" s="1" t="s">
        <v>6159</v>
      </c>
      <c r="B2173" s="1" t="s">
        <v>6160</v>
      </c>
      <c r="C2173" s="1" t="s">
        <v>691</v>
      </c>
      <c r="D2173" s="1" t="s">
        <v>6171</v>
      </c>
      <c r="E2173" s="1" t="s">
        <v>3721</v>
      </c>
    </row>
    <row r="2174" spans="1:5" ht="15" hidden="1" customHeight="1">
      <c r="A2174" s="1" t="s">
        <v>6159</v>
      </c>
      <c r="B2174" s="1" t="s">
        <v>6160</v>
      </c>
      <c r="C2174" s="1" t="s">
        <v>116</v>
      </c>
      <c r="D2174" s="1" t="s">
        <v>6170</v>
      </c>
      <c r="E2174" s="1" t="s">
        <v>3723</v>
      </c>
    </row>
    <row r="2175" spans="1:5" ht="15" hidden="1" customHeight="1">
      <c r="A2175" s="1" t="s">
        <v>6159</v>
      </c>
      <c r="B2175" s="1" t="s">
        <v>6160</v>
      </c>
      <c r="C2175" s="1" t="s">
        <v>116</v>
      </c>
      <c r="D2175" s="1" t="s">
        <v>6170</v>
      </c>
      <c r="E2175" s="1" t="s">
        <v>3715</v>
      </c>
    </row>
    <row r="2176" spans="1:5" ht="15" hidden="1" customHeight="1">
      <c r="A2176" s="1" t="s">
        <v>6159</v>
      </c>
      <c r="B2176" s="1" t="s">
        <v>6160</v>
      </c>
      <c r="C2176" s="1" t="s">
        <v>690</v>
      </c>
      <c r="D2176" s="1" t="s">
        <v>6172</v>
      </c>
      <c r="E2176" s="1" t="s">
        <v>3711</v>
      </c>
    </row>
    <row r="2177" spans="1:5" ht="15" hidden="1" customHeight="1">
      <c r="A2177" s="1" t="s">
        <v>6159</v>
      </c>
      <c r="B2177" s="1" t="s">
        <v>6160</v>
      </c>
      <c r="C2177" s="1" t="s">
        <v>687</v>
      </c>
      <c r="D2177" s="1" t="s">
        <v>6173</v>
      </c>
      <c r="E2177" s="1" t="s">
        <v>3721</v>
      </c>
    </row>
    <row r="2178" spans="1:5" ht="15" hidden="1" customHeight="1">
      <c r="A2178" s="1" t="s">
        <v>6159</v>
      </c>
      <c r="B2178" s="1" t="s">
        <v>6160</v>
      </c>
      <c r="C2178" s="1" t="s">
        <v>690</v>
      </c>
      <c r="D2178" s="1" t="s">
        <v>6172</v>
      </c>
      <c r="E2178" s="1" t="s">
        <v>3722</v>
      </c>
    </row>
    <row r="2179" spans="1:5" ht="15" hidden="1" customHeight="1">
      <c r="A2179" s="1" t="s">
        <v>6159</v>
      </c>
      <c r="B2179" s="1" t="s">
        <v>6160</v>
      </c>
      <c r="C2179" s="1" t="s">
        <v>678</v>
      </c>
      <c r="D2179" s="1" t="s">
        <v>6168</v>
      </c>
      <c r="E2179" s="1" t="s">
        <v>3723</v>
      </c>
    </row>
    <row r="2180" spans="1:5" ht="15" hidden="1" customHeight="1">
      <c r="A2180" s="1" t="s">
        <v>6159</v>
      </c>
      <c r="B2180" s="1" t="s">
        <v>6160</v>
      </c>
      <c r="C2180" s="1" t="s">
        <v>690</v>
      </c>
      <c r="D2180" s="1" t="s">
        <v>6172</v>
      </c>
      <c r="E2180" s="1" t="s">
        <v>89</v>
      </c>
    </row>
    <row r="2181" spans="1:5" ht="15" hidden="1" customHeight="1">
      <c r="A2181" s="1" t="s">
        <v>6159</v>
      </c>
      <c r="B2181" s="1" t="s">
        <v>6160</v>
      </c>
      <c r="C2181" s="1" t="s">
        <v>694</v>
      </c>
      <c r="D2181" s="1" t="s">
        <v>6174</v>
      </c>
      <c r="E2181" s="1" t="s">
        <v>89</v>
      </c>
    </row>
    <row r="2182" spans="1:5" ht="15" hidden="1" customHeight="1">
      <c r="A2182" s="1" t="s">
        <v>6159</v>
      </c>
      <c r="B2182" s="1" t="s">
        <v>6160</v>
      </c>
      <c r="C2182" s="1" t="s">
        <v>90</v>
      </c>
      <c r="D2182" s="1" t="s">
        <v>6175</v>
      </c>
      <c r="E2182" s="1" t="s">
        <v>3722</v>
      </c>
    </row>
    <row r="2183" spans="1:5" ht="15" hidden="1" customHeight="1">
      <c r="A2183" s="1" t="s">
        <v>6159</v>
      </c>
      <c r="B2183" s="1" t="s">
        <v>6160</v>
      </c>
      <c r="C2183" s="1" t="s">
        <v>181</v>
      </c>
      <c r="D2183" s="1" t="s">
        <v>6176</v>
      </c>
      <c r="E2183" s="1" t="s">
        <v>3699</v>
      </c>
    </row>
    <row r="2184" spans="1:5" ht="15" hidden="1" customHeight="1">
      <c r="A2184" s="1" t="s">
        <v>6159</v>
      </c>
      <c r="B2184" s="1" t="s">
        <v>6160</v>
      </c>
      <c r="C2184" s="1" t="s">
        <v>181</v>
      </c>
      <c r="D2184" s="1" t="s">
        <v>6176</v>
      </c>
      <c r="E2184" s="1" t="s">
        <v>3702</v>
      </c>
    </row>
    <row r="2185" spans="1:5" ht="15" hidden="1" customHeight="1">
      <c r="A2185" s="1" t="s">
        <v>6159</v>
      </c>
      <c r="B2185" s="1" t="s">
        <v>6160</v>
      </c>
      <c r="C2185" s="1" t="s">
        <v>90</v>
      </c>
      <c r="D2185" s="1" t="s">
        <v>6175</v>
      </c>
      <c r="E2185" s="1" t="s">
        <v>3711</v>
      </c>
    </row>
    <row r="2186" spans="1:5" ht="15" hidden="1" customHeight="1">
      <c r="A2186" s="1" t="s">
        <v>6159</v>
      </c>
      <c r="B2186" s="1" t="s">
        <v>6160</v>
      </c>
      <c r="C2186" s="1" t="s">
        <v>687</v>
      </c>
      <c r="D2186" s="1" t="s">
        <v>6173</v>
      </c>
      <c r="E2186" s="1" t="s">
        <v>3699</v>
      </c>
    </row>
    <row r="2187" spans="1:5" ht="15" hidden="1" customHeight="1">
      <c r="A2187" s="1" t="s">
        <v>6159</v>
      </c>
      <c r="B2187" s="1" t="s">
        <v>6160</v>
      </c>
      <c r="C2187" s="1" t="s">
        <v>690</v>
      </c>
      <c r="D2187" s="1" t="s">
        <v>6172</v>
      </c>
      <c r="E2187" s="1" t="s">
        <v>3710</v>
      </c>
    </row>
    <row r="2188" spans="1:5" ht="15" hidden="1" customHeight="1">
      <c r="A2188" s="1" t="s">
        <v>6159</v>
      </c>
      <c r="B2188" s="1" t="s">
        <v>6160</v>
      </c>
      <c r="C2188" s="1" t="s">
        <v>694</v>
      </c>
      <c r="D2188" s="1" t="s">
        <v>6174</v>
      </c>
      <c r="E2188" s="1" t="s">
        <v>3710</v>
      </c>
    </row>
    <row r="2189" spans="1:5" ht="15" hidden="1" customHeight="1">
      <c r="A2189" s="1" t="s">
        <v>6159</v>
      </c>
      <c r="B2189" s="1" t="s">
        <v>6160</v>
      </c>
      <c r="C2189" s="1" t="s">
        <v>713</v>
      </c>
      <c r="D2189" s="1" t="s">
        <v>6169</v>
      </c>
      <c r="E2189" s="1" t="s">
        <v>3719</v>
      </c>
    </row>
    <row r="2190" spans="1:5" ht="15" hidden="1" customHeight="1">
      <c r="A2190" s="1" t="s">
        <v>6159</v>
      </c>
      <c r="B2190" s="1" t="s">
        <v>6160</v>
      </c>
      <c r="C2190" s="1" t="s">
        <v>713</v>
      </c>
      <c r="D2190" s="1" t="s">
        <v>6169</v>
      </c>
      <c r="E2190" s="1" t="s">
        <v>3714</v>
      </c>
    </row>
    <row r="2191" spans="1:5" ht="15" hidden="1" customHeight="1">
      <c r="A2191" s="1" t="s">
        <v>6159</v>
      </c>
      <c r="B2191" s="1" t="s">
        <v>6160</v>
      </c>
      <c r="C2191" s="1" t="s">
        <v>691</v>
      </c>
      <c r="D2191" s="1" t="s">
        <v>6171</v>
      </c>
      <c r="E2191" s="1" t="s">
        <v>3702</v>
      </c>
    </row>
    <row r="2192" spans="1:5" ht="15" hidden="1" customHeight="1">
      <c r="A2192" s="1" t="s">
        <v>6159</v>
      </c>
      <c r="B2192" s="1" t="s">
        <v>6160</v>
      </c>
      <c r="C2192" s="1" t="s">
        <v>691</v>
      </c>
      <c r="D2192" s="1" t="s">
        <v>6171</v>
      </c>
      <c r="E2192" s="1" t="s">
        <v>3713</v>
      </c>
    </row>
    <row r="2193" spans="1:5" ht="15" hidden="1" customHeight="1">
      <c r="A2193" s="1" t="s">
        <v>6159</v>
      </c>
      <c r="B2193" s="1" t="s">
        <v>6160</v>
      </c>
      <c r="C2193" s="1" t="s">
        <v>116</v>
      </c>
      <c r="D2193" s="1" t="s">
        <v>6170</v>
      </c>
      <c r="E2193" s="1" t="s">
        <v>3712</v>
      </c>
    </row>
    <row r="2194" spans="1:5" ht="15" hidden="1" customHeight="1">
      <c r="A2194" s="1" t="s">
        <v>6159</v>
      </c>
      <c r="B2194" s="1" t="s">
        <v>6160</v>
      </c>
      <c r="C2194" s="1" t="s">
        <v>690</v>
      </c>
      <c r="D2194" s="1" t="s">
        <v>6172</v>
      </c>
      <c r="E2194" s="1" t="s">
        <v>3720</v>
      </c>
    </row>
    <row r="2195" spans="1:5" ht="15" hidden="1" customHeight="1">
      <c r="A2195" s="1" t="s">
        <v>6159</v>
      </c>
      <c r="B2195" s="1" t="s">
        <v>6160</v>
      </c>
      <c r="C2195" s="1" t="s">
        <v>90</v>
      </c>
      <c r="D2195" s="1" t="s">
        <v>6175</v>
      </c>
      <c r="E2195" s="1" t="s">
        <v>3710</v>
      </c>
    </row>
    <row r="2196" spans="1:5" ht="15" hidden="1" customHeight="1">
      <c r="A2196" s="1" t="s">
        <v>6159</v>
      </c>
      <c r="B2196" s="1" t="s">
        <v>6160</v>
      </c>
      <c r="C2196" s="1" t="s">
        <v>696</v>
      </c>
      <c r="D2196" s="1" t="s">
        <v>6162</v>
      </c>
      <c r="E2196" s="1" t="s">
        <v>3718</v>
      </c>
    </row>
    <row r="2197" spans="1:5" ht="15" hidden="1" customHeight="1">
      <c r="A2197" s="1" t="s">
        <v>6159</v>
      </c>
      <c r="B2197" s="1" t="s">
        <v>6160</v>
      </c>
      <c r="C2197" s="1" t="s">
        <v>90</v>
      </c>
      <c r="D2197" s="1" t="s">
        <v>6175</v>
      </c>
      <c r="E2197" s="1" t="s">
        <v>3705</v>
      </c>
    </row>
    <row r="2198" spans="1:5" ht="15" hidden="1" customHeight="1">
      <c r="A2198" s="1" t="s">
        <v>6159</v>
      </c>
      <c r="B2198" s="1" t="s">
        <v>6160</v>
      </c>
      <c r="C2198" s="1" t="s">
        <v>678</v>
      </c>
      <c r="D2198" s="1" t="s">
        <v>6168</v>
      </c>
      <c r="E2198" s="1" t="s">
        <v>3716</v>
      </c>
    </row>
    <row r="2199" spans="1:5" ht="15" hidden="1" customHeight="1">
      <c r="A2199" s="1" t="s">
        <v>6159</v>
      </c>
      <c r="B2199" s="1" t="s">
        <v>6160</v>
      </c>
      <c r="C2199" s="1" t="s">
        <v>181</v>
      </c>
      <c r="D2199" s="1" t="s">
        <v>6176</v>
      </c>
      <c r="E2199" s="1" t="s">
        <v>3713</v>
      </c>
    </row>
    <row r="2200" spans="1:5" ht="15" hidden="1" customHeight="1">
      <c r="A2200" s="1" t="s">
        <v>6159</v>
      </c>
      <c r="B2200" s="1" t="s">
        <v>6160</v>
      </c>
      <c r="C2200" s="1" t="s">
        <v>181</v>
      </c>
      <c r="D2200" s="1" t="s">
        <v>6176</v>
      </c>
      <c r="E2200" s="1" t="s">
        <v>3721</v>
      </c>
    </row>
    <row r="2201" spans="1:5" ht="15" hidden="1" customHeight="1">
      <c r="A2201" s="1" t="s">
        <v>6159</v>
      </c>
      <c r="B2201" s="1" t="s">
        <v>6160</v>
      </c>
      <c r="C2201" s="1" t="s">
        <v>181</v>
      </c>
      <c r="D2201" s="1" t="s">
        <v>6176</v>
      </c>
      <c r="E2201" s="1" t="s">
        <v>3709</v>
      </c>
    </row>
    <row r="2202" spans="1:5" ht="15" hidden="1" customHeight="1">
      <c r="A2202" s="1" t="s">
        <v>6159</v>
      </c>
      <c r="B2202" s="1" t="s">
        <v>6160</v>
      </c>
      <c r="C2202" s="1" t="s">
        <v>694</v>
      </c>
      <c r="D2202" s="1" t="s">
        <v>6174</v>
      </c>
      <c r="E2202" s="1" t="s">
        <v>3719</v>
      </c>
    </row>
    <row r="2203" spans="1:5" ht="15" hidden="1" customHeight="1">
      <c r="A2203" s="1" t="s">
        <v>6159</v>
      </c>
      <c r="B2203" s="1" t="s">
        <v>6160</v>
      </c>
      <c r="C2203" s="1" t="s">
        <v>694</v>
      </c>
      <c r="D2203" s="1" t="s">
        <v>6174</v>
      </c>
      <c r="E2203" s="1" t="s">
        <v>3722</v>
      </c>
    </row>
    <row r="2204" spans="1:5" ht="15" hidden="1" customHeight="1">
      <c r="A2204" s="1" t="s">
        <v>6159</v>
      </c>
      <c r="B2204" s="1" t="s">
        <v>6160</v>
      </c>
      <c r="C2204" s="1" t="s">
        <v>690</v>
      </c>
      <c r="D2204" s="1" t="s">
        <v>6172</v>
      </c>
      <c r="E2204" s="1" t="s">
        <v>3718</v>
      </c>
    </row>
    <row r="2205" spans="1:5" ht="15" hidden="1" customHeight="1">
      <c r="A2205" s="1" t="s">
        <v>6159</v>
      </c>
      <c r="B2205" s="1" t="s">
        <v>6160</v>
      </c>
      <c r="C2205" s="1" t="s">
        <v>690</v>
      </c>
      <c r="D2205" s="1" t="s">
        <v>6172</v>
      </c>
      <c r="E2205" s="1" t="s">
        <v>3707</v>
      </c>
    </row>
    <row r="2206" spans="1:5" ht="15" hidden="1" customHeight="1">
      <c r="A2206" s="1" t="s">
        <v>6159</v>
      </c>
      <c r="B2206" s="1" t="s">
        <v>6160</v>
      </c>
      <c r="C2206" s="1" t="s">
        <v>687</v>
      </c>
      <c r="D2206" s="1" t="s">
        <v>6173</v>
      </c>
      <c r="E2206" s="1" t="s">
        <v>3703</v>
      </c>
    </row>
    <row r="2207" spans="1:5" ht="15" hidden="1" customHeight="1">
      <c r="A2207" s="1" t="s">
        <v>6159</v>
      </c>
      <c r="B2207" s="1" t="s">
        <v>6160</v>
      </c>
      <c r="C2207" s="1" t="s">
        <v>687</v>
      </c>
      <c r="D2207" s="1" t="s">
        <v>6173</v>
      </c>
      <c r="E2207" s="1" t="s">
        <v>3713</v>
      </c>
    </row>
    <row r="2208" spans="1:5" ht="15" hidden="1" customHeight="1">
      <c r="A2208" s="1" t="s">
        <v>6159</v>
      </c>
      <c r="B2208" s="1" t="s">
        <v>6160</v>
      </c>
      <c r="C2208" s="1" t="s">
        <v>694</v>
      </c>
      <c r="D2208" s="1" t="s">
        <v>6174</v>
      </c>
      <c r="E2208" s="1" t="s">
        <v>3705</v>
      </c>
    </row>
    <row r="2209" spans="1:5" ht="15" hidden="1" customHeight="1">
      <c r="A2209" s="1" t="s">
        <v>6159</v>
      </c>
      <c r="B2209" s="1" t="s">
        <v>6160</v>
      </c>
      <c r="C2209" s="1" t="s">
        <v>678</v>
      </c>
      <c r="D2209" s="1" t="s">
        <v>6168</v>
      </c>
      <c r="E2209" s="1" t="s">
        <v>3699</v>
      </c>
    </row>
    <row r="2210" spans="1:5" ht="15" hidden="1" customHeight="1">
      <c r="A2210" s="1" t="s">
        <v>6159</v>
      </c>
      <c r="B2210" s="1" t="s">
        <v>6160</v>
      </c>
      <c r="C2210" s="1" t="s">
        <v>698</v>
      </c>
      <c r="D2210" s="1" t="s">
        <v>6177</v>
      </c>
      <c r="E2210" s="1" t="s">
        <v>3719</v>
      </c>
    </row>
    <row r="2211" spans="1:5" ht="15" hidden="1" customHeight="1">
      <c r="A2211" s="1" t="s">
        <v>6159</v>
      </c>
      <c r="B2211" s="1" t="s">
        <v>6160</v>
      </c>
      <c r="C2211" s="1" t="s">
        <v>713</v>
      </c>
      <c r="D2211" s="1" t="s">
        <v>6169</v>
      </c>
      <c r="E2211" s="1" t="s">
        <v>3711</v>
      </c>
    </row>
    <row r="2212" spans="1:5" ht="15" hidden="1" customHeight="1">
      <c r="A2212" s="1" t="s">
        <v>6159</v>
      </c>
      <c r="B2212" s="1" t="s">
        <v>6160</v>
      </c>
      <c r="C2212" s="1" t="s">
        <v>698</v>
      </c>
      <c r="D2212" s="1" t="s">
        <v>6177</v>
      </c>
      <c r="E2212" s="1" t="s">
        <v>3720</v>
      </c>
    </row>
    <row r="2213" spans="1:5" ht="15" hidden="1" customHeight="1">
      <c r="A2213" s="1" t="s">
        <v>6159</v>
      </c>
      <c r="B2213" s="1" t="s">
        <v>6160</v>
      </c>
      <c r="C2213" s="1" t="s">
        <v>689</v>
      </c>
      <c r="D2213" s="1" t="s">
        <v>6178</v>
      </c>
      <c r="E2213" s="1" t="s">
        <v>3721</v>
      </c>
    </row>
    <row r="2214" spans="1:5" ht="15" hidden="1" customHeight="1">
      <c r="A2214" s="1" t="s">
        <v>6159</v>
      </c>
      <c r="B2214" s="1" t="s">
        <v>6160</v>
      </c>
      <c r="C2214" s="1" t="s">
        <v>698</v>
      </c>
      <c r="D2214" s="1" t="s">
        <v>6177</v>
      </c>
      <c r="E2214" s="1" t="s">
        <v>3717</v>
      </c>
    </row>
    <row r="2215" spans="1:5" ht="15" hidden="1" customHeight="1">
      <c r="A2215" s="1" t="s">
        <v>6159</v>
      </c>
      <c r="B2215" s="1" t="s">
        <v>6160</v>
      </c>
      <c r="C2215" s="1" t="s">
        <v>689</v>
      </c>
      <c r="D2215" s="1" t="s">
        <v>6178</v>
      </c>
      <c r="E2215" s="1" t="s">
        <v>3723</v>
      </c>
    </row>
    <row r="2216" spans="1:5" ht="15" hidden="1" customHeight="1">
      <c r="A2216" s="1" t="s">
        <v>6159</v>
      </c>
      <c r="B2216" s="1" t="s">
        <v>6160</v>
      </c>
      <c r="C2216" s="1" t="s">
        <v>686</v>
      </c>
      <c r="D2216" s="1" t="s">
        <v>6179</v>
      </c>
      <c r="E2216" s="1" t="s">
        <v>261</v>
      </c>
    </row>
    <row r="2217" spans="1:5" ht="15" hidden="1" customHeight="1">
      <c r="A2217" s="1" t="s">
        <v>6159</v>
      </c>
      <c r="B2217" s="1" t="s">
        <v>6160</v>
      </c>
      <c r="C2217" s="1" t="s">
        <v>686</v>
      </c>
      <c r="D2217" s="1" t="s">
        <v>6179</v>
      </c>
      <c r="E2217" s="1" t="s">
        <v>3707</v>
      </c>
    </row>
    <row r="2218" spans="1:5" ht="15" hidden="1" customHeight="1">
      <c r="A2218" s="1" t="s">
        <v>6159</v>
      </c>
      <c r="B2218" s="1" t="s">
        <v>6160</v>
      </c>
      <c r="C2218" s="1" t="s">
        <v>695</v>
      </c>
      <c r="D2218" s="1" t="s">
        <v>6180</v>
      </c>
      <c r="E2218" s="1" t="s">
        <v>3715</v>
      </c>
    </row>
    <row r="2219" spans="1:5" ht="15" hidden="1" customHeight="1">
      <c r="A2219" s="1" t="s">
        <v>6159</v>
      </c>
      <c r="B2219" s="1" t="s">
        <v>6160</v>
      </c>
      <c r="C2219" s="1" t="s">
        <v>695</v>
      </c>
      <c r="D2219" s="1" t="s">
        <v>6180</v>
      </c>
      <c r="E2219" s="1" t="s">
        <v>3708</v>
      </c>
    </row>
    <row r="2220" spans="1:5" ht="15" hidden="1" customHeight="1">
      <c r="A2220" s="1" t="s">
        <v>6159</v>
      </c>
      <c r="B2220" s="1" t="s">
        <v>6160</v>
      </c>
      <c r="C2220" s="1" t="s">
        <v>695</v>
      </c>
      <c r="D2220" s="1" t="s">
        <v>6180</v>
      </c>
      <c r="E2220" s="1" t="s">
        <v>3702</v>
      </c>
    </row>
    <row r="2221" spans="1:5" ht="15" hidden="1" customHeight="1">
      <c r="A2221" s="1" t="s">
        <v>6159</v>
      </c>
      <c r="B2221" s="1" t="s">
        <v>6160</v>
      </c>
      <c r="C2221" s="1" t="s">
        <v>695</v>
      </c>
      <c r="D2221" s="1" t="s">
        <v>6180</v>
      </c>
      <c r="E2221" s="1" t="s">
        <v>3718</v>
      </c>
    </row>
    <row r="2222" spans="1:5" ht="15" hidden="1" customHeight="1">
      <c r="A2222" s="1" t="s">
        <v>6159</v>
      </c>
      <c r="B2222" s="1" t="s">
        <v>6160</v>
      </c>
      <c r="C2222" s="1" t="s">
        <v>689</v>
      </c>
      <c r="D2222" s="1" t="s">
        <v>6178</v>
      </c>
      <c r="E2222" s="1" t="s">
        <v>3712</v>
      </c>
    </row>
    <row r="2223" spans="1:5" ht="15" hidden="1" customHeight="1">
      <c r="A2223" s="1" t="s">
        <v>6159</v>
      </c>
      <c r="B2223" s="1" t="s">
        <v>6160</v>
      </c>
      <c r="C2223" s="1" t="s">
        <v>678</v>
      </c>
      <c r="D2223" s="1" t="s">
        <v>6168</v>
      </c>
      <c r="E2223" s="1" t="s">
        <v>3712</v>
      </c>
    </row>
    <row r="2224" spans="1:5" ht="15" hidden="1" customHeight="1">
      <c r="A2224" s="1" t="s">
        <v>6159</v>
      </c>
      <c r="B2224" s="1" t="s">
        <v>6160</v>
      </c>
      <c r="C2224" s="1" t="s">
        <v>689</v>
      </c>
      <c r="D2224" s="1" t="s">
        <v>6178</v>
      </c>
      <c r="E2224" s="1" t="s">
        <v>3709</v>
      </c>
    </row>
    <row r="2225" spans="1:5" ht="15" hidden="1" customHeight="1">
      <c r="A2225" s="1" t="s">
        <v>6159</v>
      </c>
      <c r="B2225" s="1" t="s">
        <v>6160</v>
      </c>
      <c r="C2225" s="1" t="s">
        <v>713</v>
      </c>
      <c r="D2225" s="1" t="s">
        <v>6169</v>
      </c>
      <c r="E2225" s="1" t="s">
        <v>3717</v>
      </c>
    </row>
    <row r="2226" spans="1:5" ht="15" hidden="1" customHeight="1">
      <c r="A2226" s="1" t="s">
        <v>6159</v>
      </c>
      <c r="B2226" s="1" t="s">
        <v>6160</v>
      </c>
      <c r="C2226" s="1" t="s">
        <v>713</v>
      </c>
      <c r="D2226" s="1" t="s">
        <v>6169</v>
      </c>
      <c r="E2226" s="1" t="s">
        <v>3705</v>
      </c>
    </row>
    <row r="2227" spans="1:5" ht="15" hidden="1" customHeight="1">
      <c r="A2227" s="1" t="s">
        <v>6159</v>
      </c>
      <c r="B2227" s="1" t="s">
        <v>6160</v>
      </c>
      <c r="C2227" s="1" t="s">
        <v>689</v>
      </c>
      <c r="D2227" s="1" t="s">
        <v>6178</v>
      </c>
      <c r="E2227" s="1" t="s">
        <v>3699</v>
      </c>
    </row>
    <row r="2228" spans="1:5" ht="15" hidden="1" customHeight="1">
      <c r="A2228" s="1" t="s">
        <v>6159</v>
      </c>
      <c r="B2228" s="1" t="s">
        <v>6160</v>
      </c>
      <c r="C2228" s="1" t="s">
        <v>116</v>
      </c>
      <c r="D2228" s="1" t="s">
        <v>6170</v>
      </c>
      <c r="E2228" s="1" t="s">
        <v>3718</v>
      </c>
    </row>
    <row r="2229" spans="1:5" ht="15" hidden="1" customHeight="1">
      <c r="A2229" s="1" t="s">
        <v>6159</v>
      </c>
      <c r="B2229" s="1" t="s">
        <v>6160</v>
      </c>
      <c r="C2229" s="1" t="s">
        <v>697</v>
      </c>
      <c r="D2229" s="1" t="s">
        <v>6165</v>
      </c>
      <c r="E2229" s="1" t="s">
        <v>3712</v>
      </c>
    </row>
    <row r="2230" spans="1:5" ht="15" hidden="1" customHeight="1">
      <c r="A2230" s="1" t="s">
        <v>6159</v>
      </c>
      <c r="B2230" s="1" t="s">
        <v>6160</v>
      </c>
      <c r="C2230" s="1" t="s">
        <v>688</v>
      </c>
      <c r="D2230" s="1" t="s">
        <v>6181</v>
      </c>
      <c r="E2230" s="1" t="s">
        <v>3705</v>
      </c>
    </row>
    <row r="2231" spans="1:5" ht="15" hidden="1" customHeight="1">
      <c r="A2231" s="1" t="s">
        <v>6159</v>
      </c>
      <c r="B2231" s="1" t="s">
        <v>6160</v>
      </c>
      <c r="C2231" s="1" t="s">
        <v>697</v>
      </c>
      <c r="D2231" s="1" t="s">
        <v>6165</v>
      </c>
      <c r="E2231" s="1" t="s">
        <v>3715</v>
      </c>
    </row>
    <row r="2232" spans="1:5" ht="15" hidden="1" customHeight="1">
      <c r="A2232" s="1" t="s">
        <v>6159</v>
      </c>
      <c r="B2232" s="1" t="s">
        <v>6160</v>
      </c>
      <c r="C2232" s="1" t="s">
        <v>117</v>
      </c>
      <c r="D2232" s="1" t="s">
        <v>6166</v>
      </c>
      <c r="E2232" s="1" t="s">
        <v>3707</v>
      </c>
    </row>
    <row r="2233" spans="1:5" ht="15" hidden="1" customHeight="1">
      <c r="A2233" s="1" t="s">
        <v>6159</v>
      </c>
      <c r="B2233" s="1" t="s">
        <v>6160</v>
      </c>
      <c r="C2233" s="1" t="s">
        <v>117</v>
      </c>
      <c r="D2233" s="1" t="s">
        <v>6166</v>
      </c>
      <c r="E2233" s="1" t="s">
        <v>3714</v>
      </c>
    </row>
    <row r="2234" spans="1:5" ht="15" hidden="1" customHeight="1">
      <c r="A2234" s="1" t="s">
        <v>6159</v>
      </c>
      <c r="B2234" s="1" t="s">
        <v>6160</v>
      </c>
      <c r="C2234" s="1" t="s">
        <v>576</v>
      </c>
      <c r="D2234" s="1" t="s">
        <v>6164</v>
      </c>
      <c r="E2234" s="1" t="s">
        <v>3710</v>
      </c>
    </row>
    <row r="2235" spans="1:5" ht="15" hidden="1" customHeight="1">
      <c r="A2235" s="1" t="s">
        <v>6159</v>
      </c>
      <c r="B2235" s="1" t="s">
        <v>6160</v>
      </c>
      <c r="C2235" s="1" t="s">
        <v>117</v>
      </c>
      <c r="D2235" s="1" t="s">
        <v>6166</v>
      </c>
      <c r="E2235" s="1" t="s">
        <v>89</v>
      </c>
    </row>
    <row r="2236" spans="1:5" ht="15" hidden="1" customHeight="1">
      <c r="A2236" s="1" t="s">
        <v>6159</v>
      </c>
      <c r="B2236" s="1" t="s">
        <v>6160</v>
      </c>
      <c r="C2236" s="1" t="s">
        <v>688</v>
      </c>
      <c r="D2236" s="1" t="s">
        <v>6181</v>
      </c>
      <c r="E2236" s="1" t="s">
        <v>3722</v>
      </c>
    </row>
    <row r="2237" spans="1:5" ht="15" hidden="1" customHeight="1">
      <c r="A2237" s="1" t="s">
        <v>6159</v>
      </c>
      <c r="B2237" s="1" t="s">
        <v>6160</v>
      </c>
      <c r="C2237" s="1" t="s">
        <v>692</v>
      </c>
      <c r="D2237" s="1" t="s">
        <v>6167</v>
      </c>
      <c r="E2237" s="1" t="s">
        <v>3714</v>
      </c>
    </row>
    <row r="2238" spans="1:5" ht="15" hidden="1" customHeight="1">
      <c r="A2238" s="1" t="s">
        <v>6159</v>
      </c>
      <c r="B2238" s="1" t="s">
        <v>6160</v>
      </c>
      <c r="C2238" s="1" t="s">
        <v>693</v>
      </c>
      <c r="D2238" s="1" t="s">
        <v>6163</v>
      </c>
      <c r="E2238" s="1" t="s">
        <v>3713</v>
      </c>
    </row>
    <row r="2239" spans="1:5" ht="15" hidden="1" customHeight="1">
      <c r="A2239" s="1" t="s">
        <v>6159</v>
      </c>
      <c r="B2239" s="1" t="s">
        <v>6160</v>
      </c>
      <c r="C2239" s="1" t="s">
        <v>693</v>
      </c>
      <c r="D2239" s="1" t="s">
        <v>6163</v>
      </c>
      <c r="E2239" s="1" t="s">
        <v>3721</v>
      </c>
    </row>
    <row r="2240" spans="1:5" ht="15" hidden="1" customHeight="1">
      <c r="A2240" s="1" t="s">
        <v>6159</v>
      </c>
      <c r="B2240" s="1" t="s">
        <v>6160</v>
      </c>
      <c r="C2240" s="1" t="s">
        <v>686</v>
      </c>
      <c r="D2240" s="1" t="s">
        <v>6179</v>
      </c>
      <c r="E2240" s="1" t="s">
        <v>3722</v>
      </c>
    </row>
    <row r="2241" spans="1:5" ht="15" hidden="1" customHeight="1">
      <c r="A2241" s="1" t="s">
        <v>6159</v>
      </c>
      <c r="B2241" s="1" t="s">
        <v>6160</v>
      </c>
      <c r="C2241" s="1" t="s">
        <v>686</v>
      </c>
      <c r="D2241" s="1" t="s">
        <v>6179</v>
      </c>
      <c r="E2241" s="1" t="s">
        <v>3719</v>
      </c>
    </row>
    <row r="2242" spans="1:5" ht="15" hidden="1" customHeight="1">
      <c r="A2242" s="1" t="s">
        <v>6159</v>
      </c>
      <c r="B2242" s="1" t="s">
        <v>6160</v>
      </c>
      <c r="C2242" s="1" t="s">
        <v>686</v>
      </c>
      <c r="D2242" s="1" t="s">
        <v>6179</v>
      </c>
      <c r="E2242" s="1" t="s">
        <v>392</v>
      </c>
    </row>
    <row r="2243" spans="1:5" ht="15" hidden="1" customHeight="1">
      <c r="A2243" s="1" t="s">
        <v>6159</v>
      </c>
      <c r="B2243" s="1" t="s">
        <v>6160</v>
      </c>
      <c r="C2243" s="1" t="s">
        <v>686</v>
      </c>
      <c r="D2243" s="1" t="s">
        <v>6179</v>
      </c>
      <c r="E2243" s="1" t="s">
        <v>3717</v>
      </c>
    </row>
    <row r="2244" spans="1:5" ht="15" hidden="1" customHeight="1">
      <c r="A2244" s="1" t="s">
        <v>6159</v>
      </c>
      <c r="B2244" s="1" t="s">
        <v>6160</v>
      </c>
      <c r="C2244" s="1" t="s">
        <v>686</v>
      </c>
      <c r="D2244" s="1" t="s">
        <v>6179</v>
      </c>
      <c r="E2244" s="1" t="s">
        <v>3705</v>
      </c>
    </row>
    <row r="2245" spans="1:5" ht="15" hidden="1" customHeight="1">
      <c r="A2245" s="1" t="s">
        <v>6159</v>
      </c>
      <c r="B2245" s="1" t="s">
        <v>6160</v>
      </c>
      <c r="C2245" s="1" t="s">
        <v>118</v>
      </c>
      <c r="D2245" s="1" t="s">
        <v>6182</v>
      </c>
      <c r="E2245" s="1" t="s">
        <v>3712</v>
      </c>
    </row>
    <row r="2246" spans="1:5" ht="15" hidden="1" customHeight="1">
      <c r="A2246" s="1" t="s">
        <v>6159</v>
      </c>
      <c r="B2246" s="1" t="s">
        <v>6160</v>
      </c>
      <c r="C2246" s="1" t="s">
        <v>714</v>
      </c>
      <c r="D2246" s="1" t="s">
        <v>6183</v>
      </c>
      <c r="E2246" s="1" t="s">
        <v>3702</v>
      </c>
    </row>
    <row r="2247" spans="1:5" ht="15" hidden="1" customHeight="1">
      <c r="A2247" s="1" t="s">
        <v>6159</v>
      </c>
      <c r="B2247" s="1" t="s">
        <v>6160</v>
      </c>
      <c r="C2247" s="1" t="s">
        <v>698</v>
      </c>
      <c r="D2247" s="1" t="s">
        <v>6177</v>
      </c>
      <c r="E2247" s="1" t="s">
        <v>392</v>
      </c>
    </row>
    <row r="2248" spans="1:5" ht="15" hidden="1" customHeight="1">
      <c r="A2248" s="1" t="s">
        <v>6159</v>
      </c>
      <c r="B2248" s="1" t="s">
        <v>6160</v>
      </c>
      <c r="C2248" s="1" t="s">
        <v>118</v>
      </c>
      <c r="D2248" s="1" t="s">
        <v>6182</v>
      </c>
      <c r="E2248" s="1" t="s">
        <v>3721</v>
      </c>
    </row>
    <row r="2249" spans="1:5" ht="15" hidden="1" customHeight="1">
      <c r="A2249" s="1" t="s">
        <v>6159</v>
      </c>
      <c r="B2249" s="1" t="s">
        <v>6160</v>
      </c>
      <c r="C2249" s="1" t="s">
        <v>688</v>
      </c>
      <c r="D2249" s="1" t="s">
        <v>6181</v>
      </c>
      <c r="E2249" s="1" t="s">
        <v>3719</v>
      </c>
    </row>
    <row r="2250" spans="1:5" ht="15" hidden="1" customHeight="1">
      <c r="A2250" s="1" t="s">
        <v>6159</v>
      </c>
      <c r="B2250" s="1" t="s">
        <v>6160</v>
      </c>
      <c r="C2250" s="1" t="s">
        <v>118</v>
      </c>
      <c r="D2250" s="1" t="s">
        <v>6182</v>
      </c>
      <c r="E2250" s="1" t="s">
        <v>3699</v>
      </c>
    </row>
    <row r="2251" spans="1:5" ht="15" hidden="1" customHeight="1">
      <c r="A2251" s="1" t="s">
        <v>6159</v>
      </c>
      <c r="B2251" s="1" t="s">
        <v>6160</v>
      </c>
      <c r="C2251" s="1" t="s">
        <v>575</v>
      </c>
      <c r="D2251" s="1" t="s">
        <v>6184</v>
      </c>
      <c r="E2251" s="1" t="s">
        <v>3713</v>
      </c>
    </row>
    <row r="2252" spans="1:5" ht="15" hidden="1" customHeight="1">
      <c r="A2252" s="1" t="s">
        <v>6159</v>
      </c>
      <c r="B2252" s="1" t="s">
        <v>6160</v>
      </c>
      <c r="C2252" s="1" t="s">
        <v>575</v>
      </c>
      <c r="D2252" s="1" t="s">
        <v>6184</v>
      </c>
      <c r="E2252" s="1" t="s">
        <v>3712</v>
      </c>
    </row>
    <row r="2253" spans="1:5" ht="15" hidden="1" customHeight="1">
      <c r="A2253" s="1" t="s">
        <v>6159</v>
      </c>
      <c r="B2253" s="1" t="s">
        <v>6160</v>
      </c>
      <c r="C2253" s="1" t="s">
        <v>698</v>
      </c>
      <c r="D2253" s="1" t="s">
        <v>6177</v>
      </c>
      <c r="E2253" s="1" t="s">
        <v>261</v>
      </c>
    </row>
    <row r="2254" spans="1:5" ht="15" hidden="1" customHeight="1">
      <c r="A2254" s="1" t="s">
        <v>6159</v>
      </c>
      <c r="B2254" s="1" t="s">
        <v>6160</v>
      </c>
      <c r="C2254" s="1" t="s">
        <v>714</v>
      </c>
      <c r="D2254" s="1" t="s">
        <v>6183</v>
      </c>
      <c r="E2254" s="1" t="s">
        <v>3715</v>
      </c>
    </row>
    <row r="2255" spans="1:5" ht="15" hidden="1" customHeight="1">
      <c r="A2255" s="1" t="s">
        <v>6159</v>
      </c>
      <c r="B2255" s="1" t="s">
        <v>6160</v>
      </c>
      <c r="C2255" s="1" t="s">
        <v>688</v>
      </c>
      <c r="D2255" s="1" t="s">
        <v>6181</v>
      </c>
      <c r="E2255" s="1" t="s">
        <v>3707</v>
      </c>
    </row>
    <row r="2256" spans="1:5" ht="15" hidden="1" customHeight="1">
      <c r="A2256" s="1" t="s">
        <v>6159</v>
      </c>
      <c r="B2256" s="1" t="s">
        <v>6160</v>
      </c>
      <c r="C2256" s="1" t="s">
        <v>698</v>
      </c>
      <c r="D2256" s="1" t="s">
        <v>6177</v>
      </c>
      <c r="E2256" s="1" t="s">
        <v>3714</v>
      </c>
    </row>
    <row r="2257" spans="1:5" ht="15" hidden="1" customHeight="1">
      <c r="A2257" s="1" t="s">
        <v>6159</v>
      </c>
      <c r="B2257" s="1" t="s">
        <v>6160</v>
      </c>
      <c r="C2257" s="1" t="s">
        <v>698</v>
      </c>
      <c r="D2257" s="1" t="s">
        <v>6177</v>
      </c>
      <c r="E2257" s="1" t="s">
        <v>89</v>
      </c>
    </row>
    <row r="2258" spans="1:5" ht="15" hidden="1" customHeight="1">
      <c r="A2258" s="1" t="s">
        <v>6159</v>
      </c>
      <c r="B2258" s="1" t="s">
        <v>6160</v>
      </c>
      <c r="C2258" s="1" t="s">
        <v>696</v>
      </c>
      <c r="D2258" s="1" t="s">
        <v>6162</v>
      </c>
      <c r="E2258" s="1" t="s">
        <v>89</v>
      </c>
    </row>
    <row r="2259" spans="1:5" ht="15" hidden="1" customHeight="1">
      <c r="A2259" s="1" t="s">
        <v>6159</v>
      </c>
      <c r="B2259" s="1" t="s">
        <v>6160</v>
      </c>
      <c r="C2259" s="1" t="s">
        <v>715</v>
      </c>
      <c r="D2259" s="1" t="s">
        <v>6161</v>
      </c>
      <c r="E2259" s="1" t="s">
        <v>3710</v>
      </c>
    </row>
    <row r="2260" spans="1:5" ht="15" hidden="1" customHeight="1">
      <c r="A2260" s="1" t="s">
        <v>6159</v>
      </c>
      <c r="B2260" s="1" t="s">
        <v>6160</v>
      </c>
      <c r="C2260" s="1" t="s">
        <v>688</v>
      </c>
      <c r="D2260" s="1" t="s">
        <v>6181</v>
      </c>
      <c r="E2260" s="1" t="s">
        <v>261</v>
      </c>
    </row>
    <row r="2261" spans="1:5" ht="15" hidden="1" customHeight="1">
      <c r="A2261" s="1" t="s">
        <v>6159</v>
      </c>
      <c r="B2261" s="1" t="s">
        <v>6160</v>
      </c>
      <c r="C2261" s="1" t="s">
        <v>693</v>
      </c>
      <c r="D2261" s="1" t="s">
        <v>6163</v>
      </c>
      <c r="E2261" s="1" t="s">
        <v>3699</v>
      </c>
    </row>
    <row r="2262" spans="1:5" ht="15" hidden="1" customHeight="1">
      <c r="A2262" s="1" t="s">
        <v>6159</v>
      </c>
      <c r="B2262" s="1" t="s">
        <v>6160</v>
      </c>
      <c r="C2262" s="1" t="s">
        <v>715</v>
      </c>
      <c r="D2262" s="1" t="s">
        <v>6161</v>
      </c>
      <c r="E2262" s="1" t="s">
        <v>3720</v>
      </c>
    </row>
    <row r="2263" spans="1:5" ht="15" hidden="1" customHeight="1">
      <c r="A2263" s="1" t="s">
        <v>6159</v>
      </c>
      <c r="B2263" s="1" t="s">
        <v>6160</v>
      </c>
      <c r="C2263" s="1" t="s">
        <v>688</v>
      </c>
      <c r="D2263" s="1" t="s">
        <v>6181</v>
      </c>
      <c r="E2263" s="1" t="s">
        <v>3717</v>
      </c>
    </row>
    <row r="2264" spans="1:5" ht="15" hidden="1" customHeight="1">
      <c r="A2264" s="1" t="s">
        <v>6159</v>
      </c>
      <c r="B2264" s="1" t="s">
        <v>6160</v>
      </c>
      <c r="C2264" s="1" t="s">
        <v>116</v>
      </c>
      <c r="D2264" s="1" t="s">
        <v>6170</v>
      </c>
      <c r="E2264" s="1" t="s">
        <v>3699</v>
      </c>
    </row>
    <row r="2265" spans="1:5" ht="15" hidden="1" customHeight="1">
      <c r="A2265" s="1" t="s">
        <v>6159</v>
      </c>
      <c r="B2265" s="1" t="s">
        <v>6160</v>
      </c>
      <c r="C2265" s="1" t="s">
        <v>687</v>
      </c>
      <c r="D2265" s="1" t="s">
        <v>6173</v>
      </c>
      <c r="E2265" s="1" t="s">
        <v>3702</v>
      </c>
    </row>
    <row r="2266" spans="1:5" ht="15" hidden="1" customHeight="1">
      <c r="A2266" s="1" t="s">
        <v>6159</v>
      </c>
      <c r="B2266" s="1" t="s">
        <v>6160</v>
      </c>
      <c r="C2266" s="1" t="s">
        <v>90</v>
      </c>
      <c r="D2266" s="1" t="s">
        <v>6175</v>
      </c>
      <c r="E2266" s="1" t="s">
        <v>3720</v>
      </c>
    </row>
    <row r="2267" spans="1:5" ht="15" hidden="1" customHeight="1">
      <c r="A2267" s="1" t="s">
        <v>6159</v>
      </c>
      <c r="B2267" s="1" t="s">
        <v>6160</v>
      </c>
      <c r="C2267" s="1" t="s">
        <v>687</v>
      </c>
      <c r="D2267" s="1" t="s">
        <v>6173</v>
      </c>
      <c r="E2267" s="1" t="s">
        <v>3712</v>
      </c>
    </row>
    <row r="2268" spans="1:5" ht="15" hidden="1" customHeight="1">
      <c r="A2268" s="1" t="s">
        <v>6159</v>
      </c>
      <c r="B2268" s="1" t="s">
        <v>6160</v>
      </c>
      <c r="C2268" s="1" t="s">
        <v>693</v>
      </c>
      <c r="D2268" s="1" t="s">
        <v>6163</v>
      </c>
      <c r="E2268" s="1" t="s">
        <v>3716</v>
      </c>
    </row>
    <row r="2269" spans="1:5" ht="15" hidden="1" customHeight="1">
      <c r="A2269" s="1" t="s">
        <v>6159</v>
      </c>
      <c r="B2269" s="1" t="s">
        <v>6160</v>
      </c>
      <c r="C2269" s="1" t="s">
        <v>693</v>
      </c>
      <c r="D2269" s="1" t="s">
        <v>6163</v>
      </c>
      <c r="E2269" s="1" t="s">
        <v>3708</v>
      </c>
    </row>
    <row r="2270" spans="1:5" ht="15" hidden="1" customHeight="1">
      <c r="A2270" s="1" t="s">
        <v>6159</v>
      </c>
      <c r="B2270" s="1" t="s">
        <v>6160</v>
      </c>
      <c r="C2270" s="1" t="s">
        <v>691</v>
      </c>
      <c r="D2270" s="1" t="s">
        <v>6171</v>
      </c>
      <c r="E2270" s="1" t="s">
        <v>3703</v>
      </c>
    </row>
    <row r="2271" spans="1:5" ht="15" hidden="1" customHeight="1">
      <c r="A2271" s="1" t="s">
        <v>6159</v>
      </c>
      <c r="B2271" s="1" t="s">
        <v>6160</v>
      </c>
      <c r="C2271" s="1" t="s">
        <v>696</v>
      </c>
      <c r="D2271" s="1" t="s">
        <v>6162</v>
      </c>
      <c r="E2271" s="1" t="s">
        <v>3710</v>
      </c>
    </row>
    <row r="2272" spans="1:5" ht="15" hidden="1" customHeight="1">
      <c r="A2272" s="1" t="s">
        <v>6159</v>
      </c>
      <c r="B2272" s="1" t="s">
        <v>6160</v>
      </c>
      <c r="C2272" s="1" t="s">
        <v>696</v>
      </c>
      <c r="D2272" s="1" t="s">
        <v>6162</v>
      </c>
      <c r="E2272" s="1" t="s">
        <v>3717</v>
      </c>
    </row>
    <row r="2273" spans="1:5" ht="15" hidden="1" customHeight="1">
      <c r="A2273" s="1" t="s">
        <v>6159</v>
      </c>
      <c r="B2273" s="1" t="s">
        <v>6160</v>
      </c>
      <c r="C2273" s="1" t="s">
        <v>690</v>
      </c>
      <c r="D2273" s="1" t="s">
        <v>6172</v>
      </c>
      <c r="E2273" s="1" t="s">
        <v>392</v>
      </c>
    </row>
    <row r="2274" spans="1:5" ht="15" hidden="1" customHeight="1">
      <c r="A2274" s="1" t="s">
        <v>6159</v>
      </c>
      <c r="B2274" s="1" t="s">
        <v>6160</v>
      </c>
      <c r="C2274" s="1" t="s">
        <v>697</v>
      </c>
      <c r="D2274" s="1" t="s">
        <v>6165</v>
      </c>
      <c r="E2274" s="1" t="s">
        <v>3699</v>
      </c>
    </row>
    <row r="2275" spans="1:5" ht="15" hidden="1" customHeight="1">
      <c r="A2275" s="1" t="s">
        <v>6159</v>
      </c>
      <c r="B2275" s="1" t="s">
        <v>6160</v>
      </c>
      <c r="C2275" s="1" t="s">
        <v>694</v>
      </c>
      <c r="D2275" s="1" t="s">
        <v>6174</v>
      </c>
      <c r="E2275" s="1" t="s">
        <v>3711</v>
      </c>
    </row>
    <row r="2276" spans="1:5" ht="15" hidden="1" customHeight="1">
      <c r="A2276" s="1" t="s">
        <v>6159</v>
      </c>
      <c r="B2276" s="1" t="s">
        <v>6160</v>
      </c>
      <c r="C2276" s="1" t="s">
        <v>714</v>
      </c>
      <c r="D2276" s="1" t="s">
        <v>6183</v>
      </c>
      <c r="E2276" s="1" t="s">
        <v>3699</v>
      </c>
    </row>
    <row r="2277" spans="1:5" ht="15" hidden="1" customHeight="1">
      <c r="A2277" s="1" t="s">
        <v>6159</v>
      </c>
      <c r="B2277" s="1" t="s">
        <v>6160</v>
      </c>
      <c r="C2277" s="1" t="s">
        <v>714</v>
      </c>
      <c r="D2277" s="1" t="s">
        <v>6183</v>
      </c>
      <c r="E2277" s="1" t="s">
        <v>3709</v>
      </c>
    </row>
    <row r="2278" spans="1:5" ht="15" hidden="1" customHeight="1">
      <c r="A2278" s="1" t="s">
        <v>6159</v>
      </c>
      <c r="B2278" s="1" t="s">
        <v>6160</v>
      </c>
      <c r="C2278" s="1" t="s">
        <v>117</v>
      </c>
      <c r="D2278" s="1" t="s">
        <v>6166</v>
      </c>
      <c r="E2278" s="1" t="s">
        <v>3710</v>
      </c>
    </row>
    <row r="2279" spans="1:5" ht="15" hidden="1" customHeight="1">
      <c r="A2279" s="1" t="s">
        <v>6159</v>
      </c>
      <c r="B2279" s="1" t="s">
        <v>6160</v>
      </c>
      <c r="C2279" s="1" t="s">
        <v>694</v>
      </c>
      <c r="D2279" s="1" t="s">
        <v>6174</v>
      </c>
      <c r="E2279" s="1" t="s">
        <v>3718</v>
      </c>
    </row>
    <row r="2280" spans="1:5" ht="15" hidden="1" customHeight="1">
      <c r="A2280" s="1" t="s">
        <v>6159</v>
      </c>
      <c r="B2280" s="1" t="s">
        <v>6160</v>
      </c>
      <c r="C2280" s="1" t="s">
        <v>688</v>
      </c>
      <c r="D2280" s="1" t="s">
        <v>6181</v>
      </c>
      <c r="E2280" s="1" t="s">
        <v>3718</v>
      </c>
    </row>
    <row r="2281" spans="1:5" ht="15" hidden="1" customHeight="1">
      <c r="A2281" s="1" t="s">
        <v>6159</v>
      </c>
      <c r="B2281" s="1" t="s">
        <v>6160</v>
      </c>
      <c r="C2281" s="1" t="s">
        <v>181</v>
      </c>
      <c r="D2281" s="1" t="s">
        <v>6176</v>
      </c>
      <c r="E2281" s="1" t="s">
        <v>3716</v>
      </c>
    </row>
    <row r="2282" spans="1:5" ht="15" hidden="1" customHeight="1">
      <c r="A2282" s="1" t="s">
        <v>6159</v>
      </c>
      <c r="B2282" s="1" t="s">
        <v>6160</v>
      </c>
      <c r="C2282" s="1" t="s">
        <v>714</v>
      </c>
      <c r="D2282" s="1" t="s">
        <v>6183</v>
      </c>
      <c r="E2282" s="1" t="s">
        <v>3713</v>
      </c>
    </row>
    <row r="2283" spans="1:5" ht="15" hidden="1" customHeight="1">
      <c r="A2283" s="1" t="s">
        <v>6159</v>
      </c>
      <c r="B2283" s="1" t="s">
        <v>6160</v>
      </c>
      <c r="C2283" s="1" t="s">
        <v>715</v>
      </c>
      <c r="D2283" s="1" t="s">
        <v>6161</v>
      </c>
      <c r="E2283" s="1" t="s">
        <v>89</v>
      </c>
    </row>
    <row r="2284" spans="1:5" ht="15" hidden="1" customHeight="1">
      <c r="A2284" s="1" t="s">
        <v>6159</v>
      </c>
      <c r="B2284" s="1" t="s">
        <v>6160</v>
      </c>
      <c r="C2284" s="1" t="s">
        <v>715</v>
      </c>
      <c r="D2284" s="1" t="s">
        <v>6161</v>
      </c>
      <c r="E2284" s="1" t="s">
        <v>3714</v>
      </c>
    </row>
    <row r="2285" spans="1:5" ht="15" hidden="1" customHeight="1">
      <c r="A2285" s="1" t="s">
        <v>6159</v>
      </c>
      <c r="B2285" s="1" t="s">
        <v>6160</v>
      </c>
      <c r="C2285" s="1" t="s">
        <v>713</v>
      </c>
      <c r="D2285" s="1" t="s">
        <v>6169</v>
      </c>
      <c r="E2285" s="1" t="s">
        <v>3720</v>
      </c>
    </row>
    <row r="2286" spans="1:5" ht="15" hidden="1" customHeight="1">
      <c r="A2286" s="1" t="s">
        <v>6159</v>
      </c>
      <c r="B2286" s="1" t="s">
        <v>6160</v>
      </c>
      <c r="C2286" s="1" t="s">
        <v>181</v>
      </c>
      <c r="D2286" s="1" t="s">
        <v>6176</v>
      </c>
      <c r="E2286" s="1" t="s">
        <v>3708</v>
      </c>
    </row>
    <row r="2287" spans="1:5" ht="15" hidden="1" customHeight="1">
      <c r="A2287" s="1" t="s">
        <v>6159</v>
      </c>
      <c r="B2287" s="1" t="s">
        <v>6160</v>
      </c>
      <c r="C2287" s="1" t="s">
        <v>576</v>
      </c>
      <c r="D2287" s="1" t="s">
        <v>6164</v>
      </c>
      <c r="E2287" s="1" t="s">
        <v>89</v>
      </c>
    </row>
    <row r="2288" spans="1:5" ht="15" hidden="1" customHeight="1">
      <c r="A2288" s="1" t="s">
        <v>6159</v>
      </c>
      <c r="B2288" s="1" t="s">
        <v>6160</v>
      </c>
      <c r="C2288" s="1" t="s">
        <v>181</v>
      </c>
      <c r="D2288" s="1" t="s">
        <v>6176</v>
      </c>
      <c r="E2288" s="1" t="s">
        <v>3723</v>
      </c>
    </row>
    <row r="2289" spans="1:5" ht="15" hidden="1" customHeight="1">
      <c r="A2289" s="1" t="s">
        <v>6159</v>
      </c>
      <c r="B2289" s="1" t="s">
        <v>6160</v>
      </c>
      <c r="C2289" s="1" t="s">
        <v>576</v>
      </c>
      <c r="D2289" s="1" t="s">
        <v>6164</v>
      </c>
      <c r="E2289" s="1" t="s">
        <v>3714</v>
      </c>
    </row>
    <row r="2290" spans="1:5" ht="15" hidden="1" customHeight="1">
      <c r="A2290" s="1" t="s">
        <v>6159</v>
      </c>
      <c r="B2290" s="1" t="s">
        <v>6160</v>
      </c>
      <c r="C2290" s="1" t="s">
        <v>576</v>
      </c>
      <c r="D2290" s="1" t="s">
        <v>6164</v>
      </c>
      <c r="E2290" s="1" t="s">
        <v>261</v>
      </c>
    </row>
    <row r="2291" spans="1:5" ht="15" hidden="1" customHeight="1">
      <c r="A2291" s="1" t="s">
        <v>6159</v>
      </c>
      <c r="B2291" s="1" t="s">
        <v>6160</v>
      </c>
      <c r="C2291" s="1" t="s">
        <v>688</v>
      </c>
      <c r="D2291" s="1" t="s">
        <v>6181</v>
      </c>
      <c r="E2291" s="1" t="s">
        <v>3711</v>
      </c>
    </row>
    <row r="2292" spans="1:5" ht="15" hidden="1" customHeight="1">
      <c r="A2292" s="1" t="s">
        <v>6159</v>
      </c>
      <c r="B2292" s="1" t="s">
        <v>6160</v>
      </c>
      <c r="C2292" s="1" t="s">
        <v>691</v>
      </c>
      <c r="D2292" s="1" t="s">
        <v>6171</v>
      </c>
      <c r="E2292" s="1" t="s">
        <v>3708</v>
      </c>
    </row>
    <row r="2293" spans="1:5" ht="15" hidden="1" customHeight="1">
      <c r="A2293" s="1" t="s">
        <v>6159</v>
      </c>
      <c r="B2293" s="1" t="s">
        <v>6160</v>
      </c>
      <c r="C2293" s="1" t="s">
        <v>692</v>
      </c>
      <c r="D2293" s="1" t="s">
        <v>6167</v>
      </c>
      <c r="E2293" s="1" t="s">
        <v>3720</v>
      </c>
    </row>
    <row r="2294" spans="1:5" ht="15" hidden="1" customHeight="1">
      <c r="A2294" s="1" t="s">
        <v>6159</v>
      </c>
      <c r="B2294" s="1" t="s">
        <v>6160</v>
      </c>
      <c r="C2294" s="1" t="s">
        <v>116</v>
      </c>
      <c r="D2294" s="1" t="s">
        <v>6170</v>
      </c>
      <c r="E2294" s="1" t="s">
        <v>3713</v>
      </c>
    </row>
    <row r="2295" spans="1:5" ht="15" hidden="1" customHeight="1">
      <c r="A2295" s="1" t="s">
        <v>6159</v>
      </c>
      <c r="B2295" s="1" t="s">
        <v>6160</v>
      </c>
      <c r="C2295" s="1" t="s">
        <v>714</v>
      </c>
      <c r="D2295" s="1" t="s">
        <v>6183</v>
      </c>
      <c r="E2295" s="1" t="s">
        <v>3721</v>
      </c>
    </row>
    <row r="2296" spans="1:5" ht="15" hidden="1" customHeight="1">
      <c r="A2296" s="1" t="s">
        <v>6159</v>
      </c>
      <c r="B2296" s="1" t="s">
        <v>6160</v>
      </c>
      <c r="C2296" s="1" t="s">
        <v>714</v>
      </c>
      <c r="D2296" s="1" t="s">
        <v>6183</v>
      </c>
      <c r="E2296" s="1" t="s">
        <v>3712</v>
      </c>
    </row>
    <row r="2297" spans="1:5" ht="15" hidden="1" customHeight="1">
      <c r="A2297" s="1" t="s">
        <v>6159</v>
      </c>
      <c r="B2297" s="1" t="s">
        <v>6160</v>
      </c>
      <c r="C2297" s="1" t="s">
        <v>116</v>
      </c>
      <c r="D2297" s="1" t="s">
        <v>6170</v>
      </c>
      <c r="E2297" s="1" t="s">
        <v>3721</v>
      </c>
    </row>
    <row r="2298" spans="1:5" ht="15" hidden="1" customHeight="1">
      <c r="A2298" s="1" t="s">
        <v>6159</v>
      </c>
      <c r="B2298" s="1" t="s">
        <v>6160</v>
      </c>
      <c r="C2298" s="1" t="s">
        <v>692</v>
      </c>
      <c r="D2298" s="1" t="s">
        <v>6167</v>
      </c>
      <c r="E2298" s="1" t="s">
        <v>3710</v>
      </c>
    </row>
    <row r="2299" spans="1:5" ht="15" hidden="1" customHeight="1">
      <c r="A2299" s="1" t="s">
        <v>6159</v>
      </c>
      <c r="B2299" s="1" t="s">
        <v>6160</v>
      </c>
      <c r="C2299" s="1" t="s">
        <v>693</v>
      </c>
      <c r="D2299" s="1" t="s">
        <v>6163</v>
      </c>
      <c r="E2299" s="1" t="s">
        <v>3723</v>
      </c>
    </row>
    <row r="2300" spans="1:5" ht="15" hidden="1" customHeight="1">
      <c r="A2300" s="1" t="s">
        <v>6159</v>
      </c>
      <c r="B2300" s="1" t="s">
        <v>6160</v>
      </c>
      <c r="C2300" s="1" t="s">
        <v>687</v>
      </c>
      <c r="D2300" s="1" t="s">
        <v>6173</v>
      </c>
      <c r="E2300" s="1" t="s">
        <v>3709</v>
      </c>
    </row>
    <row r="2301" spans="1:5" ht="15" hidden="1" customHeight="1">
      <c r="A2301" s="1" t="s">
        <v>6159</v>
      </c>
      <c r="B2301" s="1" t="s">
        <v>6160</v>
      </c>
      <c r="C2301" s="1" t="s">
        <v>692</v>
      </c>
      <c r="D2301" s="1" t="s">
        <v>6167</v>
      </c>
      <c r="E2301" s="1" t="s">
        <v>3722</v>
      </c>
    </row>
    <row r="2302" spans="1:5" ht="15" hidden="1" customHeight="1">
      <c r="A2302" s="1" t="s">
        <v>6159</v>
      </c>
      <c r="B2302" s="1" t="s">
        <v>6160</v>
      </c>
      <c r="C2302" s="1" t="s">
        <v>690</v>
      </c>
      <c r="D2302" s="1" t="s">
        <v>6172</v>
      </c>
      <c r="E2302" s="1" t="s">
        <v>3705</v>
      </c>
    </row>
    <row r="2303" spans="1:5" ht="15" hidden="1" customHeight="1">
      <c r="A2303" s="1" t="s">
        <v>6159</v>
      </c>
      <c r="B2303" s="1" t="s">
        <v>6160</v>
      </c>
      <c r="C2303" s="1" t="s">
        <v>687</v>
      </c>
      <c r="D2303" s="1" t="s">
        <v>6173</v>
      </c>
      <c r="E2303" s="1" t="s">
        <v>3708</v>
      </c>
    </row>
    <row r="2304" spans="1:5" ht="15" hidden="1" customHeight="1">
      <c r="A2304" s="1" t="s">
        <v>6159</v>
      </c>
      <c r="B2304" s="1" t="s">
        <v>6160</v>
      </c>
      <c r="C2304" s="1" t="s">
        <v>687</v>
      </c>
      <c r="D2304" s="1" t="s">
        <v>6173</v>
      </c>
      <c r="E2304" s="1" t="s">
        <v>3716</v>
      </c>
    </row>
    <row r="2305" spans="1:5" ht="15" hidden="1" customHeight="1">
      <c r="A2305" s="1" t="s">
        <v>6159</v>
      </c>
      <c r="B2305" s="1" t="s">
        <v>6160</v>
      </c>
      <c r="C2305" s="1" t="s">
        <v>689</v>
      </c>
      <c r="D2305" s="1" t="s">
        <v>6178</v>
      </c>
      <c r="E2305" s="1" t="s">
        <v>3715</v>
      </c>
    </row>
    <row r="2306" spans="1:5" ht="15" hidden="1" customHeight="1">
      <c r="A2306" s="1" t="s">
        <v>6159</v>
      </c>
      <c r="B2306" s="1" t="s">
        <v>6160</v>
      </c>
      <c r="C2306" s="1" t="s">
        <v>678</v>
      </c>
      <c r="D2306" s="1" t="s">
        <v>6168</v>
      </c>
      <c r="E2306" s="1" t="s">
        <v>3709</v>
      </c>
    </row>
    <row r="2307" spans="1:5" ht="15" hidden="1" customHeight="1">
      <c r="A2307" s="1" t="s">
        <v>6159</v>
      </c>
      <c r="B2307" s="1" t="s">
        <v>6160</v>
      </c>
      <c r="C2307" s="1" t="s">
        <v>678</v>
      </c>
      <c r="D2307" s="1" t="s">
        <v>6168</v>
      </c>
      <c r="E2307" s="1" t="s">
        <v>3718</v>
      </c>
    </row>
    <row r="2308" spans="1:5" ht="15" hidden="1" customHeight="1">
      <c r="A2308" s="1" t="s">
        <v>6159</v>
      </c>
      <c r="B2308" s="1" t="s">
        <v>6160</v>
      </c>
      <c r="C2308" s="1" t="s">
        <v>695</v>
      </c>
      <c r="D2308" s="1" t="s">
        <v>6180</v>
      </c>
      <c r="E2308" s="1" t="s">
        <v>3713</v>
      </c>
    </row>
    <row r="2309" spans="1:5" ht="15" hidden="1" customHeight="1">
      <c r="A2309" s="1" t="s">
        <v>6159</v>
      </c>
      <c r="B2309" s="1" t="s">
        <v>6160</v>
      </c>
      <c r="C2309" s="1" t="s">
        <v>695</v>
      </c>
      <c r="D2309" s="1" t="s">
        <v>6180</v>
      </c>
      <c r="E2309" s="1" t="s">
        <v>3712</v>
      </c>
    </row>
    <row r="2310" spans="1:5" ht="15" hidden="1" customHeight="1">
      <c r="A2310" s="1" t="s">
        <v>6159</v>
      </c>
      <c r="B2310" s="1" t="s">
        <v>6160</v>
      </c>
      <c r="C2310" s="1" t="s">
        <v>695</v>
      </c>
      <c r="D2310" s="1" t="s">
        <v>6180</v>
      </c>
      <c r="E2310" s="1" t="s">
        <v>3721</v>
      </c>
    </row>
    <row r="2311" spans="1:5" ht="15" hidden="1" customHeight="1">
      <c r="A2311" s="1" t="s">
        <v>6159</v>
      </c>
      <c r="B2311" s="1" t="s">
        <v>6160</v>
      </c>
      <c r="C2311" s="1" t="s">
        <v>695</v>
      </c>
      <c r="D2311" s="1" t="s">
        <v>6180</v>
      </c>
      <c r="E2311" s="1" t="s">
        <v>3699</v>
      </c>
    </row>
    <row r="2312" spans="1:5" ht="15" hidden="1" customHeight="1">
      <c r="A2312" s="1" t="s">
        <v>6159</v>
      </c>
      <c r="B2312" s="1" t="s">
        <v>6160</v>
      </c>
      <c r="C2312" s="1" t="s">
        <v>689</v>
      </c>
      <c r="D2312" s="1" t="s">
        <v>6178</v>
      </c>
      <c r="E2312" s="1" t="s">
        <v>3708</v>
      </c>
    </row>
    <row r="2313" spans="1:5" ht="15" hidden="1" customHeight="1">
      <c r="A2313" s="1" t="s">
        <v>6159</v>
      </c>
      <c r="B2313" s="1" t="s">
        <v>6160</v>
      </c>
      <c r="C2313" s="1" t="s">
        <v>689</v>
      </c>
      <c r="D2313" s="1" t="s">
        <v>6178</v>
      </c>
      <c r="E2313" s="1" t="s">
        <v>3702</v>
      </c>
    </row>
    <row r="2314" spans="1:5" ht="15" hidden="1" customHeight="1">
      <c r="A2314" s="1" t="s">
        <v>6159</v>
      </c>
      <c r="B2314" s="1" t="s">
        <v>6160</v>
      </c>
      <c r="C2314" s="1" t="s">
        <v>689</v>
      </c>
      <c r="D2314" s="1" t="s">
        <v>6178</v>
      </c>
      <c r="E2314" s="1" t="s">
        <v>3716</v>
      </c>
    </row>
    <row r="2315" spans="1:5" ht="15" hidden="1" customHeight="1">
      <c r="A2315" s="1" t="s">
        <v>6159</v>
      </c>
      <c r="B2315" s="1" t="s">
        <v>6160</v>
      </c>
      <c r="C2315" s="1" t="s">
        <v>116</v>
      </c>
      <c r="D2315" s="1" t="s">
        <v>6170</v>
      </c>
      <c r="E2315" s="1" t="s">
        <v>3708</v>
      </c>
    </row>
    <row r="2316" spans="1:5" ht="15" hidden="1" customHeight="1">
      <c r="A2316" s="1" t="s">
        <v>6159</v>
      </c>
      <c r="B2316" s="1" t="s">
        <v>6160</v>
      </c>
      <c r="C2316" s="1" t="s">
        <v>692</v>
      </c>
      <c r="D2316" s="1" t="s">
        <v>6167</v>
      </c>
      <c r="E2316" s="1" t="s">
        <v>3718</v>
      </c>
    </row>
    <row r="2317" spans="1:5" ht="15" hidden="1" customHeight="1">
      <c r="A2317" s="1" t="s">
        <v>6159</v>
      </c>
      <c r="B2317" s="1" t="s">
        <v>6160</v>
      </c>
      <c r="C2317" s="1" t="s">
        <v>693</v>
      </c>
      <c r="D2317" s="1" t="s">
        <v>6163</v>
      </c>
      <c r="E2317" s="1" t="s">
        <v>3718</v>
      </c>
    </row>
    <row r="2318" spans="1:5" ht="15" hidden="1" customHeight="1">
      <c r="A2318" s="1" t="s">
        <v>6159</v>
      </c>
      <c r="B2318" s="1" t="s">
        <v>6160</v>
      </c>
      <c r="C2318" s="1" t="s">
        <v>693</v>
      </c>
      <c r="D2318" s="1" t="s">
        <v>6163</v>
      </c>
      <c r="E2318" s="1" t="s">
        <v>3702</v>
      </c>
    </row>
    <row r="2319" spans="1:5" ht="15" hidden="1" customHeight="1">
      <c r="A2319" s="1" t="s">
        <v>6159</v>
      </c>
      <c r="B2319" s="1" t="s">
        <v>6160</v>
      </c>
      <c r="C2319" s="1" t="s">
        <v>696</v>
      </c>
      <c r="D2319" s="1" t="s">
        <v>6162</v>
      </c>
      <c r="E2319" s="1" t="s">
        <v>3711</v>
      </c>
    </row>
    <row r="2320" spans="1:5" ht="15" hidden="1" customHeight="1">
      <c r="A2320" s="1" t="s">
        <v>6159</v>
      </c>
      <c r="B2320" s="1" t="s">
        <v>6160</v>
      </c>
      <c r="C2320" s="1" t="s">
        <v>696</v>
      </c>
      <c r="D2320" s="1" t="s">
        <v>6162</v>
      </c>
      <c r="E2320" s="1" t="s">
        <v>3722</v>
      </c>
    </row>
    <row r="2321" spans="1:5" ht="15" hidden="1" customHeight="1">
      <c r="A2321" s="1" t="s">
        <v>6159</v>
      </c>
      <c r="B2321" s="1" t="s">
        <v>6160</v>
      </c>
      <c r="C2321" s="1" t="s">
        <v>696</v>
      </c>
      <c r="D2321" s="1" t="s">
        <v>6162</v>
      </c>
      <c r="E2321" s="1" t="s">
        <v>3719</v>
      </c>
    </row>
    <row r="2322" spans="1:5" ht="15" hidden="1" customHeight="1">
      <c r="A2322" s="1" t="s">
        <v>6159</v>
      </c>
      <c r="B2322" s="1" t="s">
        <v>6160</v>
      </c>
      <c r="C2322" s="1" t="s">
        <v>696</v>
      </c>
      <c r="D2322" s="1" t="s">
        <v>6162</v>
      </c>
      <c r="E2322" s="1" t="s">
        <v>3707</v>
      </c>
    </row>
    <row r="2323" spans="1:5" ht="15" hidden="1" customHeight="1">
      <c r="A2323" s="1" t="s">
        <v>6159</v>
      </c>
      <c r="B2323" s="1" t="s">
        <v>6160</v>
      </c>
      <c r="C2323" s="1" t="s">
        <v>697</v>
      </c>
      <c r="D2323" s="1" t="s">
        <v>6165</v>
      </c>
      <c r="E2323" s="1" t="s">
        <v>3700</v>
      </c>
    </row>
    <row r="2324" spans="1:5" ht="15" hidden="1" customHeight="1">
      <c r="A2324" s="1" t="s">
        <v>6159</v>
      </c>
      <c r="B2324" s="1" t="s">
        <v>6160</v>
      </c>
      <c r="C2324" s="1" t="s">
        <v>697</v>
      </c>
      <c r="D2324" s="1" t="s">
        <v>6165</v>
      </c>
      <c r="E2324" s="1" t="s">
        <v>3709</v>
      </c>
    </row>
    <row r="2325" spans="1:5" ht="15" hidden="1" customHeight="1">
      <c r="A2325" s="1" t="s">
        <v>6159</v>
      </c>
      <c r="B2325" s="1" t="s">
        <v>6160</v>
      </c>
      <c r="C2325" s="1" t="s">
        <v>575</v>
      </c>
      <c r="D2325" s="1" t="s">
        <v>6184</v>
      </c>
      <c r="E2325" s="1" t="s">
        <v>3702</v>
      </c>
    </row>
    <row r="2326" spans="1:5" ht="15" hidden="1" customHeight="1">
      <c r="A2326" s="1" t="s">
        <v>6159</v>
      </c>
      <c r="B2326" s="1" t="s">
        <v>6160</v>
      </c>
      <c r="C2326" s="1" t="s">
        <v>697</v>
      </c>
      <c r="D2326" s="1" t="s">
        <v>6165</v>
      </c>
      <c r="E2326" s="1" t="s">
        <v>3703</v>
      </c>
    </row>
    <row r="2327" spans="1:5" ht="15" hidden="1" customHeight="1">
      <c r="A2327" s="1" t="s">
        <v>6159</v>
      </c>
      <c r="B2327" s="1" t="s">
        <v>6160</v>
      </c>
      <c r="C2327" s="1" t="s">
        <v>714</v>
      </c>
      <c r="D2327" s="1" t="s">
        <v>6183</v>
      </c>
      <c r="E2327" s="1" t="s">
        <v>3723</v>
      </c>
    </row>
    <row r="2328" spans="1:5" ht="15" hidden="1" customHeight="1">
      <c r="A2328" s="1" t="s">
        <v>6159</v>
      </c>
      <c r="B2328" s="1" t="s">
        <v>6160</v>
      </c>
      <c r="C2328" s="1" t="s">
        <v>714</v>
      </c>
      <c r="D2328" s="1" t="s">
        <v>6183</v>
      </c>
      <c r="E2328" s="1" t="s">
        <v>3700</v>
      </c>
    </row>
    <row r="2329" spans="1:5" ht="15" hidden="1" customHeight="1">
      <c r="A2329" s="1" t="s">
        <v>6159</v>
      </c>
      <c r="B2329" s="1" t="s">
        <v>6160</v>
      </c>
      <c r="C2329" s="1" t="s">
        <v>713</v>
      </c>
      <c r="D2329" s="1" t="s">
        <v>6169</v>
      </c>
      <c r="E2329" s="1" t="s">
        <v>3718</v>
      </c>
    </row>
    <row r="2330" spans="1:5" ht="15" hidden="1" customHeight="1">
      <c r="A2330" s="1" t="s">
        <v>6159</v>
      </c>
      <c r="B2330" s="1" t="s">
        <v>6160</v>
      </c>
      <c r="C2330" s="1" t="s">
        <v>715</v>
      </c>
      <c r="D2330" s="1" t="s">
        <v>6161</v>
      </c>
      <c r="E2330" s="1" t="s">
        <v>3711</v>
      </c>
    </row>
    <row r="2331" spans="1:5" ht="15" hidden="1" customHeight="1">
      <c r="A2331" s="1" t="s">
        <v>6159</v>
      </c>
      <c r="B2331" s="1" t="s">
        <v>6160</v>
      </c>
      <c r="C2331" s="1" t="s">
        <v>575</v>
      </c>
      <c r="D2331" s="1" t="s">
        <v>6184</v>
      </c>
      <c r="E2331" s="1" t="s">
        <v>3723</v>
      </c>
    </row>
    <row r="2332" spans="1:5" ht="15" hidden="1" customHeight="1">
      <c r="A2332" s="1" t="s">
        <v>6159</v>
      </c>
      <c r="B2332" s="1" t="s">
        <v>6160</v>
      </c>
      <c r="C2332" s="1" t="s">
        <v>715</v>
      </c>
      <c r="D2332" s="1" t="s">
        <v>6161</v>
      </c>
      <c r="E2332" s="1" t="s">
        <v>3722</v>
      </c>
    </row>
    <row r="2333" spans="1:5" ht="15" hidden="1" customHeight="1">
      <c r="A2333" s="1" t="s">
        <v>6159</v>
      </c>
      <c r="B2333" s="1" t="s">
        <v>6160</v>
      </c>
      <c r="C2333" s="1" t="s">
        <v>117</v>
      </c>
      <c r="D2333" s="1" t="s">
        <v>6166</v>
      </c>
      <c r="E2333" s="1" t="s">
        <v>3717</v>
      </c>
    </row>
    <row r="2334" spans="1:5" ht="15" hidden="1" customHeight="1">
      <c r="A2334" s="1" t="s">
        <v>6159</v>
      </c>
      <c r="B2334" s="1" t="s">
        <v>6160</v>
      </c>
      <c r="C2334" s="1" t="s">
        <v>715</v>
      </c>
      <c r="D2334" s="1" t="s">
        <v>6161</v>
      </c>
      <c r="E2334" s="1" t="s">
        <v>3719</v>
      </c>
    </row>
    <row r="2335" spans="1:5" ht="15" hidden="1" customHeight="1">
      <c r="A2335" s="1" t="s">
        <v>6159</v>
      </c>
      <c r="B2335" s="1" t="s">
        <v>6160</v>
      </c>
      <c r="C2335" s="1" t="s">
        <v>698</v>
      </c>
      <c r="D2335" s="1" t="s">
        <v>6177</v>
      </c>
      <c r="E2335" s="1" t="s">
        <v>3705</v>
      </c>
    </row>
    <row r="2336" spans="1:5" ht="15" hidden="1" customHeight="1">
      <c r="A2336" s="1" t="s">
        <v>6159</v>
      </c>
      <c r="B2336" s="1" t="s">
        <v>6160</v>
      </c>
      <c r="C2336" s="1" t="s">
        <v>715</v>
      </c>
      <c r="D2336" s="1" t="s">
        <v>6161</v>
      </c>
      <c r="E2336" s="1" t="s">
        <v>261</v>
      </c>
    </row>
    <row r="2337" spans="1:5" ht="15" hidden="1" customHeight="1">
      <c r="A2337" s="1" t="s">
        <v>6159</v>
      </c>
      <c r="B2337" s="1" t="s">
        <v>6160</v>
      </c>
      <c r="C2337" s="1" t="s">
        <v>118</v>
      </c>
      <c r="D2337" s="1" t="s">
        <v>6182</v>
      </c>
      <c r="E2337" s="1" t="s">
        <v>3702</v>
      </c>
    </row>
    <row r="2338" spans="1:5" ht="15" hidden="1" customHeight="1">
      <c r="A2338" s="1" t="s">
        <v>6159</v>
      </c>
      <c r="B2338" s="1" t="s">
        <v>6160</v>
      </c>
      <c r="C2338" s="1" t="s">
        <v>576</v>
      </c>
      <c r="D2338" s="1" t="s">
        <v>6164</v>
      </c>
      <c r="E2338" s="1" t="s">
        <v>3711</v>
      </c>
    </row>
    <row r="2339" spans="1:5" ht="15" hidden="1" customHeight="1">
      <c r="A2339" s="1" t="s">
        <v>6159</v>
      </c>
      <c r="B2339" s="1" t="s">
        <v>6160</v>
      </c>
      <c r="C2339" s="1" t="s">
        <v>576</v>
      </c>
      <c r="D2339" s="1" t="s">
        <v>6164</v>
      </c>
      <c r="E2339" s="1" t="s">
        <v>3722</v>
      </c>
    </row>
    <row r="2340" spans="1:5" ht="15" hidden="1" customHeight="1">
      <c r="A2340" s="1" t="s">
        <v>6159</v>
      </c>
      <c r="B2340" s="1" t="s">
        <v>6160</v>
      </c>
      <c r="C2340" s="1" t="s">
        <v>576</v>
      </c>
      <c r="D2340" s="1" t="s">
        <v>6164</v>
      </c>
      <c r="E2340" s="1" t="s">
        <v>3717</v>
      </c>
    </row>
    <row r="2341" spans="1:5" ht="15" hidden="1" customHeight="1">
      <c r="A2341" s="1" t="s">
        <v>6159</v>
      </c>
      <c r="B2341" s="1" t="s">
        <v>6160</v>
      </c>
      <c r="C2341" s="1" t="s">
        <v>118</v>
      </c>
      <c r="D2341" s="1" t="s">
        <v>6182</v>
      </c>
      <c r="E2341" s="1" t="s">
        <v>3716</v>
      </c>
    </row>
    <row r="2342" spans="1:5" ht="15" hidden="1" customHeight="1">
      <c r="A2342" s="1" t="s">
        <v>6159</v>
      </c>
      <c r="B2342" s="1" t="s">
        <v>6160</v>
      </c>
      <c r="C2342" s="1" t="s">
        <v>576</v>
      </c>
      <c r="D2342" s="1" t="s">
        <v>6164</v>
      </c>
      <c r="E2342" s="1" t="s">
        <v>3719</v>
      </c>
    </row>
    <row r="2343" spans="1:5" ht="15" hidden="1" customHeight="1">
      <c r="A2343" s="1" t="s">
        <v>6159</v>
      </c>
      <c r="B2343" s="1" t="s">
        <v>6160</v>
      </c>
      <c r="C2343" s="1" t="s">
        <v>117</v>
      </c>
      <c r="D2343" s="1" t="s">
        <v>6166</v>
      </c>
      <c r="E2343" s="1" t="s">
        <v>3720</v>
      </c>
    </row>
    <row r="2344" spans="1:5" ht="15" hidden="1" customHeight="1">
      <c r="A2344" s="1" t="s">
        <v>6159</v>
      </c>
      <c r="B2344" s="1" t="s">
        <v>6160</v>
      </c>
      <c r="C2344" s="1" t="s">
        <v>117</v>
      </c>
      <c r="D2344" s="1" t="s">
        <v>6166</v>
      </c>
      <c r="E2344" s="1" t="s">
        <v>392</v>
      </c>
    </row>
    <row r="2345" spans="1:5" ht="15" hidden="1" customHeight="1">
      <c r="A2345" s="1" t="s">
        <v>6159</v>
      </c>
      <c r="B2345" s="1" t="s">
        <v>6160</v>
      </c>
      <c r="C2345" s="1" t="s">
        <v>117</v>
      </c>
      <c r="D2345" s="1" t="s">
        <v>6166</v>
      </c>
      <c r="E2345" s="1" t="s">
        <v>3705</v>
      </c>
    </row>
    <row r="2346" spans="1:5" ht="15" hidden="1" customHeight="1">
      <c r="A2346" s="1" t="s">
        <v>6159</v>
      </c>
      <c r="B2346" s="1" t="s">
        <v>6160</v>
      </c>
      <c r="C2346" s="1" t="s">
        <v>688</v>
      </c>
      <c r="D2346" s="1" t="s">
        <v>6181</v>
      </c>
      <c r="E2346" s="1" t="s">
        <v>3720</v>
      </c>
    </row>
    <row r="2347" spans="1:5" ht="15" hidden="1" customHeight="1">
      <c r="A2347" s="1" t="s">
        <v>6159</v>
      </c>
      <c r="B2347" s="1" t="s">
        <v>6160</v>
      </c>
      <c r="C2347" s="1" t="s">
        <v>575</v>
      </c>
      <c r="D2347" s="1" t="s">
        <v>6184</v>
      </c>
      <c r="E2347" s="1" t="s">
        <v>3716</v>
      </c>
    </row>
    <row r="2348" spans="1:5" ht="15" hidden="1" customHeight="1">
      <c r="A2348" s="1" t="s">
        <v>6159</v>
      </c>
      <c r="B2348" s="1" t="s">
        <v>6160</v>
      </c>
      <c r="C2348" s="1" t="s">
        <v>117</v>
      </c>
      <c r="D2348" s="1" t="s">
        <v>6166</v>
      </c>
      <c r="E2348" s="1" t="s">
        <v>3719</v>
      </c>
    </row>
    <row r="2349" spans="1:5" ht="15" hidden="1" customHeight="1">
      <c r="A2349" s="1" t="s">
        <v>6159</v>
      </c>
      <c r="B2349" s="1" t="s">
        <v>6160</v>
      </c>
      <c r="C2349" s="1" t="s">
        <v>117</v>
      </c>
      <c r="D2349" s="1" t="s">
        <v>6166</v>
      </c>
      <c r="E2349" s="1" t="s">
        <v>261</v>
      </c>
    </row>
    <row r="2350" spans="1:5" ht="15" hidden="1" customHeight="1">
      <c r="A2350" s="1" t="s">
        <v>6159</v>
      </c>
      <c r="B2350" s="1" t="s">
        <v>6160</v>
      </c>
      <c r="C2350" s="1" t="s">
        <v>117</v>
      </c>
      <c r="D2350" s="1" t="s">
        <v>6166</v>
      </c>
      <c r="E2350" s="1" t="s">
        <v>3718</v>
      </c>
    </row>
    <row r="2351" spans="1:5" ht="15" hidden="1" customHeight="1">
      <c r="A2351" s="1" t="s">
        <v>6159</v>
      </c>
      <c r="B2351" s="1" t="s">
        <v>6160</v>
      </c>
      <c r="C2351" s="1" t="s">
        <v>715</v>
      </c>
      <c r="D2351" s="1" t="s">
        <v>6161</v>
      </c>
      <c r="E2351" s="1" t="s">
        <v>3717</v>
      </c>
    </row>
    <row r="2352" spans="1:5" ht="15" hidden="1" customHeight="1">
      <c r="A2352" s="1" t="s">
        <v>6159</v>
      </c>
      <c r="B2352" s="1" t="s">
        <v>6160</v>
      </c>
      <c r="C2352" s="1" t="s">
        <v>692</v>
      </c>
      <c r="D2352" s="1" t="s">
        <v>6167</v>
      </c>
      <c r="E2352" s="1" t="s">
        <v>3705</v>
      </c>
    </row>
    <row r="2353" spans="1:5" ht="15" hidden="1" customHeight="1">
      <c r="A2353" s="1" t="s">
        <v>6159</v>
      </c>
      <c r="B2353" s="1" t="s">
        <v>6160</v>
      </c>
      <c r="C2353" s="1" t="s">
        <v>688</v>
      </c>
      <c r="D2353" s="1" t="s">
        <v>6181</v>
      </c>
      <c r="E2353" s="1" t="s">
        <v>3714</v>
      </c>
    </row>
    <row r="2354" spans="1:5" ht="15" hidden="1" customHeight="1">
      <c r="A2354" s="1" t="s">
        <v>6159</v>
      </c>
      <c r="B2354" s="1" t="s">
        <v>6160</v>
      </c>
      <c r="C2354" s="1" t="s">
        <v>692</v>
      </c>
      <c r="D2354" s="1" t="s">
        <v>6167</v>
      </c>
      <c r="E2354" s="1" t="s">
        <v>392</v>
      </c>
    </row>
    <row r="2355" spans="1:5" ht="15" hidden="1" customHeight="1">
      <c r="A2355" s="1" t="s">
        <v>6159</v>
      </c>
      <c r="B2355" s="1" t="s">
        <v>6160</v>
      </c>
      <c r="C2355" s="1" t="s">
        <v>697</v>
      </c>
      <c r="D2355" s="1" t="s">
        <v>6165</v>
      </c>
      <c r="E2355" s="1" t="s">
        <v>3723</v>
      </c>
    </row>
    <row r="2356" spans="1:5" ht="15" hidden="1" customHeight="1">
      <c r="A2356" s="1" t="s">
        <v>6159</v>
      </c>
      <c r="B2356" s="1" t="s">
        <v>6160</v>
      </c>
      <c r="C2356" s="1" t="s">
        <v>118</v>
      </c>
      <c r="D2356" s="1" t="s">
        <v>6182</v>
      </c>
      <c r="E2356" s="1" t="s">
        <v>3708</v>
      </c>
    </row>
    <row r="2357" spans="1:5" ht="15" hidden="1" customHeight="1">
      <c r="A2357" s="1" t="s">
        <v>6159</v>
      </c>
      <c r="B2357" s="1" t="s">
        <v>6160</v>
      </c>
      <c r="C2357" s="1" t="s">
        <v>696</v>
      </c>
      <c r="D2357" s="1" t="s">
        <v>6162</v>
      </c>
      <c r="E2357" s="1" t="s">
        <v>392</v>
      </c>
    </row>
    <row r="2358" spans="1:5" ht="15" hidden="1" customHeight="1">
      <c r="A2358" s="1" t="s">
        <v>6159</v>
      </c>
      <c r="B2358" s="1" t="s">
        <v>6160</v>
      </c>
      <c r="C2358" s="1" t="s">
        <v>575</v>
      </c>
      <c r="D2358" s="1" t="s">
        <v>6184</v>
      </c>
      <c r="E2358" s="1" t="s">
        <v>3700</v>
      </c>
    </row>
    <row r="2359" spans="1:5" ht="15" hidden="1" customHeight="1">
      <c r="A2359" s="1" t="s">
        <v>6159</v>
      </c>
      <c r="B2359" s="1" t="s">
        <v>6160</v>
      </c>
      <c r="C2359" s="1" t="s">
        <v>118</v>
      </c>
      <c r="D2359" s="1" t="s">
        <v>6182</v>
      </c>
      <c r="E2359" s="1" t="s">
        <v>3700</v>
      </c>
    </row>
    <row r="2360" spans="1:5" ht="15" hidden="1" customHeight="1">
      <c r="A2360" s="1" t="s">
        <v>6159</v>
      </c>
      <c r="B2360" s="1" t="s">
        <v>6160</v>
      </c>
      <c r="C2360" s="1" t="s">
        <v>575</v>
      </c>
      <c r="D2360" s="1" t="s">
        <v>6184</v>
      </c>
      <c r="E2360" s="1" t="s">
        <v>3703</v>
      </c>
    </row>
    <row r="2361" spans="1:5" ht="15" hidden="1" customHeight="1">
      <c r="A2361" s="1" t="s">
        <v>6159</v>
      </c>
      <c r="B2361" s="1" t="s">
        <v>6160</v>
      </c>
      <c r="C2361" s="1" t="s">
        <v>575</v>
      </c>
      <c r="D2361" s="1" t="s">
        <v>6184</v>
      </c>
      <c r="E2361" s="1" t="s">
        <v>3708</v>
      </c>
    </row>
    <row r="2362" spans="1:5" ht="15" hidden="1" customHeight="1">
      <c r="A2362" s="1" t="s">
        <v>6159</v>
      </c>
      <c r="B2362" s="1" t="s">
        <v>6160</v>
      </c>
      <c r="C2362" s="1" t="s">
        <v>575</v>
      </c>
      <c r="D2362" s="1" t="s">
        <v>6184</v>
      </c>
      <c r="E2362" s="1" t="s">
        <v>3721</v>
      </c>
    </row>
    <row r="2363" spans="1:5" ht="15" hidden="1" customHeight="1">
      <c r="A2363" s="1" t="s">
        <v>6159</v>
      </c>
      <c r="B2363" s="1" t="s">
        <v>6160</v>
      </c>
      <c r="C2363" s="1" t="s">
        <v>575</v>
      </c>
      <c r="D2363" s="1" t="s">
        <v>6184</v>
      </c>
      <c r="E2363" s="1" t="s">
        <v>3709</v>
      </c>
    </row>
    <row r="2364" spans="1:5" ht="15" hidden="1" customHeight="1">
      <c r="A2364" s="1" t="s">
        <v>6159</v>
      </c>
      <c r="B2364" s="1" t="s">
        <v>6160</v>
      </c>
      <c r="C2364" s="1" t="s">
        <v>575</v>
      </c>
      <c r="D2364" s="1" t="s">
        <v>6184</v>
      </c>
      <c r="E2364" s="1" t="s">
        <v>3699</v>
      </c>
    </row>
    <row r="2365" spans="1:5" ht="15" hidden="1" customHeight="1">
      <c r="A2365" s="1" t="s">
        <v>6159</v>
      </c>
      <c r="B2365" s="1" t="s">
        <v>6160</v>
      </c>
      <c r="C2365" s="1" t="s">
        <v>686</v>
      </c>
      <c r="D2365" s="1" t="s">
        <v>6179</v>
      </c>
      <c r="E2365" s="1" t="s">
        <v>3714</v>
      </c>
    </row>
    <row r="2366" spans="1:5" ht="15" hidden="1" customHeight="1">
      <c r="A2366" s="1" t="s">
        <v>6159</v>
      </c>
      <c r="B2366" s="1" t="s">
        <v>6160</v>
      </c>
      <c r="C2366" s="1" t="s">
        <v>686</v>
      </c>
      <c r="D2366" s="1" t="s">
        <v>6179</v>
      </c>
      <c r="E2366" s="1" t="s">
        <v>89</v>
      </c>
    </row>
    <row r="2367" spans="1:5" ht="15" hidden="1" customHeight="1">
      <c r="A2367" s="1" t="s">
        <v>6159</v>
      </c>
      <c r="B2367" s="1" t="s">
        <v>6160</v>
      </c>
      <c r="C2367" s="1" t="s">
        <v>576</v>
      </c>
      <c r="D2367" s="1" t="s">
        <v>6164</v>
      </c>
      <c r="E2367" s="1" t="s">
        <v>3707</v>
      </c>
    </row>
    <row r="2368" spans="1:5" ht="15" hidden="1" customHeight="1">
      <c r="A2368" s="1" t="s">
        <v>6159</v>
      </c>
      <c r="B2368" s="1" t="s">
        <v>6160</v>
      </c>
      <c r="C2368" s="1" t="s">
        <v>686</v>
      </c>
      <c r="D2368" s="1" t="s">
        <v>6179</v>
      </c>
      <c r="E2368" s="1" t="s">
        <v>3720</v>
      </c>
    </row>
    <row r="2369" spans="1:5" ht="15" hidden="1" customHeight="1">
      <c r="A2369" s="1" t="s">
        <v>6159</v>
      </c>
      <c r="B2369" s="1" t="s">
        <v>6160</v>
      </c>
      <c r="C2369" s="1" t="s">
        <v>118</v>
      </c>
      <c r="D2369" s="1" t="s">
        <v>6182</v>
      </c>
      <c r="E2369" s="1" t="s">
        <v>3703</v>
      </c>
    </row>
    <row r="2370" spans="1:5" ht="15" hidden="1" customHeight="1">
      <c r="A2370" s="1" t="s">
        <v>6159</v>
      </c>
      <c r="B2370" s="1" t="s">
        <v>6160</v>
      </c>
      <c r="C2370" s="1" t="s">
        <v>118</v>
      </c>
      <c r="D2370" s="1" t="s">
        <v>6182</v>
      </c>
      <c r="E2370" s="1" t="s">
        <v>3713</v>
      </c>
    </row>
    <row r="2371" spans="1:5" ht="15" hidden="1" customHeight="1">
      <c r="A2371" s="1" t="s">
        <v>6159</v>
      </c>
      <c r="B2371" s="1" t="s">
        <v>6160</v>
      </c>
      <c r="C2371" s="1" t="s">
        <v>696</v>
      </c>
      <c r="D2371" s="1" t="s">
        <v>6162</v>
      </c>
      <c r="E2371" s="1" t="s">
        <v>261</v>
      </c>
    </row>
    <row r="2372" spans="1:5" ht="15" hidden="1" customHeight="1">
      <c r="A2372" s="1" t="s">
        <v>6159</v>
      </c>
      <c r="B2372" s="1" t="s">
        <v>6160</v>
      </c>
      <c r="C2372" s="1" t="s">
        <v>696</v>
      </c>
      <c r="D2372" s="1" t="s">
        <v>6162</v>
      </c>
      <c r="E2372" s="1" t="s">
        <v>3714</v>
      </c>
    </row>
    <row r="2373" spans="1:5" ht="15" hidden="1" customHeight="1">
      <c r="A2373" s="1" t="s">
        <v>6159</v>
      </c>
      <c r="B2373" s="1" t="s">
        <v>6160</v>
      </c>
      <c r="C2373" s="1" t="s">
        <v>118</v>
      </c>
      <c r="D2373" s="1" t="s">
        <v>6182</v>
      </c>
      <c r="E2373" s="1" t="s">
        <v>3715</v>
      </c>
    </row>
    <row r="2374" spans="1:5" ht="15" hidden="1" customHeight="1">
      <c r="A2374" s="1" t="s">
        <v>6159</v>
      </c>
      <c r="B2374" s="1" t="s">
        <v>6160</v>
      </c>
      <c r="C2374" s="1" t="s">
        <v>698</v>
      </c>
      <c r="D2374" s="1" t="s">
        <v>6177</v>
      </c>
      <c r="E2374" s="1" t="s">
        <v>3722</v>
      </c>
    </row>
    <row r="2375" spans="1:5" ht="15" hidden="1" customHeight="1">
      <c r="A2375" s="1" t="s">
        <v>6159</v>
      </c>
      <c r="B2375" s="1" t="s">
        <v>6160</v>
      </c>
      <c r="C2375" s="1" t="s">
        <v>691</v>
      </c>
      <c r="D2375" s="1" t="s">
        <v>6171</v>
      </c>
      <c r="E2375" s="1" t="s">
        <v>3716</v>
      </c>
    </row>
    <row r="2376" spans="1:5" ht="15" hidden="1" customHeight="1">
      <c r="A2376" s="1" t="s">
        <v>6159</v>
      </c>
      <c r="B2376" s="1" t="s">
        <v>6160</v>
      </c>
      <c r="C2376" s="1" t="s">
        <v>686</v>
      </c>
      <c r="D2376" s="1" t="s">
        <v>6179</v>
      </c>
      <c r="E2376" s="1" t="s">
        <v>3710</v>
      </c>
    </row>
    <row r="2377" spans="1:5" ht="15" hidden="1" customHeight="1">
      <c r="A2377" s="1" t="s">
        <v>6159</v>
      </c>
      <c r="B2377" s="1" t="s">
        <v>6160</v>
      </c>
      <c r="C2377" s="1" t="s">
        <v>118</v>
      </c>
      <c r="D2377" s="1" t="s">
        <v>6182</v>
      </c>
      <c r="E2377" s="1" t="s">
        <v>3709</v>
      </c>
    </row>
    <row r="2378" spans="1:5" ht="15" hidden="1" customHeight="1">
      <c r="A2378" s="1" t="s">
        <v>6159</v>
      </c>
      <c r="B2378" s="1" t="s">
        <v>6160</v>
      </c>
      <c r="C2378" s="1" t="s">
        <v>713</v>
      </c>
      <c r="D2378" s="1" t="s">
        <v>6169</v>
      </c>
      <c r="E2378" s="1" t="s">
        <v>3707</v>
      </c>
    </row>
    <row r="2379" spans="1:5" ht="15" hidden="1" customHeight="1">
      <c r="A2379" s="1" t="s">
        <v>6159</v>
      </c>
      <c r="B2379" s="1" t="s">
        <v>6160</v>
      </c>
      <c r="C2379" s="1" t="s">
        <v>576</v>
      </c>
      <c r="D2379" s="1" t="s">
        <v>6164</v>
      </c>
      <c r="E2379" s="1" t="s">
        <v>3705</v>
      </c>
    </row>
    <row r="2380" spans="1:5" ht="15" hidden="1" customHeight="1">
      <c r="A2380" s="1" t="s">
        <v>6159</v>
      </c>
      <c r="B2380" s="1" t="s">
        <v>6160</v>
      </c>
      <c r="C2380" s="1" t="s">
        <v>118</v>
      </c>
      <c r="D2380" s="1" t="s">
        <v>6182</v>
      </c>
      <c r="E2380" s="1" t="s">
        <v>3723</v>
      </c>
    </row>
    <row r="2381" spans="1:5" ht="15" hidden="1" customHeight="1">
      <c r="A2381" s="1" t="s">
        <v>6159</v>
      </c>
      <c r="B2381" s="1" t="s">
        <v>6160</v>
      </c>
      <c r="C2381" s="1" t="s">
        <v>118</v>
      </c>
      <c r="D2381" s="1" t="s">
        <v>6182</v>
      </c>
      <c r="E2381" s="1" t="s">
        <v>3718</v>
      </c>
    </row>
    <row r="2382" spans="1:5" ht="15" hidden="1" customHeight="1">
      <c r="A2382" s="1" t="s">
        <v>6159</v>
      </c>
      <c r="B2382" s="1" t="s">
        <v>6160</v>
      </c>
      <c r="C2382" s="1" t="s">
        <v>693</v>
      </c>
      <c r="D2382" s="1" t="s">
        <v>6163</v>
      </c>
      <c r="E2382" s="1" t="s">
        <v>3715</v>
      </c>
    </row>
    <row r="2383" spans="1:5" ht="15" hidden="1" customHeight="1">
      <c r="A2383" s="1" t="s">
        <v>6159</v>
      </c>
      <c r="B2383" s="1" t="s">
        <v>6160</v>
      </c>
      <c r="C2383" s="1" t="s">
        <v>575</v>
      </c>
      <c r="D2383" s="1" t="s">
        <v>6184</v>
      </c>
      <c r="E2383" s="1" t="s">
        <v>3715</v>
      </c>
    </row>
    <row r="2384" spans="1:5" ht="15" hidden="1" customHeight="1">
      <c r="A2384" s="1" t="s">
        <v>6159</v>
      </c>
      <c r="B2384" s="1" t="s">
        <v>6160</v>
      </c>
      <c r="C2384" s="1" t="s">
        <v>686</v>
      </c>
      <c r="D2384" s="1" t="s">
        <v>6179</v>
      </c>
      <c r="E2384" s="1" t="s">
        <v>3711</v>
      </c>
    </row>
    <row r="2385" spans="1:5" ht="15" hidden="1" customHeight="1">
      <c r="A2385" s="1" t="s">
        <v>6159</v>
      </c>
      <c r="B2385" s="1" t="s">
        <v>6160</v>
      </c>
      <c r="C2385" s="1" t="s">
        <v>692</v>
      </c>
      <c r="D2385" s="1" t="s">
        <v>6167</v>
      </c>
      <c r="E2385" s="1" t="s">
        <v>89</v>
      </c>
    </row>
    <row r="2386" spans="1:5" ht="15" hidden="1" customHeight="1">
      <c r="A2386" s="1" t="s">
        <v>6159</v>
      </c>
      <c r="B2386" s="1" t="s">
        <v>6160</v>
      </c>
      <c r="C2386" s="1" t="s">
        <v>575</v>
      </c>
      <c r="D2386" s="1" t="s">
        <v>6184</v>
      </c>
      <c r="E2386" s="1" t="s">
        <v>3718</v>
      </c>
    </row>
    <row r="2387" spans="1:5" ht="15" hidden="1" customHeight="1">
      <c r="A2387" s="1" t="s">
        <v>6159</v>
      </c>
      <c r="B2387" s="1" t="s">
        <v>6160</v>
      </c>
      <c r="C2387" s="1" t="s">
        <v>698</v>
      </c>
      <c r="D2387" s="1" t="s">
        <v>6177</v>
      </c>
      <c r="E2387" s="1" t="s">
        <v>3718</v>
      </c>
    </row>
    <row r="2388" spans="1:5" ht="15" hidden="1" customHeight="1">
      <c r="A2388" s="1" t="s">
        <v>6159</v>
      </c>
      <c r="B2388" s="1" t="s">
        <v>6160</v>
      </c>
      <c r="C2388" s="1" t="s">
        <v>576</v>
      </c>
      <c r="D2388" s="1" t="s">
        <v>6164</v>
      </c>
      <c r="E2388" s="1" t="s">
        <v>3720</v>
      </c>
    </row>
    <row r="2389" spans="1:5" ht="15" hidden="1" customHeight="1">
      <c r="A2389" s="1" t="s">
        <v>6159</v>
      </c>
      <c r="B2389" s="1" t="s">
        <v>6160</v>
      </c>
      <c r="C2389" s="1" t="s">
        <v>698</v>
      </c>
      <c r="D2389" s="1" t="s">
        <v>6177</v>
      </c>
      <c r="E2389" s="1" t="s">
        <v>3707</v>
      </c>
    </row>
    <row r="2390" spans="1:5" ht="15" hidden="1" customHeight="1">
      <c r="A2390" s="1" t="s">
        <v>6159</v>
      </c>
      <c r="B2390" s="1" t="s">
        <v>6160</v>
      </c>
      <c r="C2390" s="1" t="s">
        <v>698</v>
      </c>
      <c r="D2390" s="1" t="s">
        <v>6177</v>
      </c>
      <c r="E2390" s="1" t="s">
        <v>3711</v>
      </c>
    </row>
    <row r="2391" spans="1:5" ht="15" hidden="1" customHeight="1">
      <c r="A2391" s="1" t="s">
        <v>6159</v>
      </c>
      <c r="B2391" s="1" t="s">
        <v>6160</v>
      </c>
      <c r="C2391" s="1" t="s">
        <v>692</v>
      </c>
      <c r="D2391" s="1" t="s">
        <v>6167</v>
      </c>
      <c r="E2391" s="1" t="s">
        <v>3711</v>
      </c>
    </row>
    <row r="2392" spans="1:5" ht="15" hidden="1" customHeight="1">
      <c r="A2392" s="1" t="s">
        <v>6159</v>
      </c>
      <c r="B2392" s="1" t="s">
        <v>6160</v>
      </c>
      <c r="C2392" s="1" t="s">
        <v>698</v>
      </c>
      <c r="D2392" s="1" t="s">
        <v>6177</v>
      </c>
      <c r="E2392" s="1" t="s">
        <v>3710</v>
      </c>
    </row>
    <row r="2393" spans="1:5" ht="15" hidden="1" customHeight="1">
      <c r="A2393" s="1" t="s">
        <v>6159</v>
      </c>
      <c r="B2393" s="1" t="s">
        <v>6160</v>
      </c>
      <c r="C2393" s="1" t="s">
        <v>686</v>
      </c>
      <c r="D2393" s="1" t="s">
        <v>6179</v>
      </c>
      <c r="E2393" s="1" t="s">
        <v>3718</v>
      </c>
    </row>
    <row r="2394" spans="1:5" ht="15" hidden="1" customHeight="1">
      <c r="A2394" s="1" t="s">
        <v>6159</v>
      </c>
      <c r="B2394" s="1" t="s">
        <v>6160</v>
      </c>
      <c r="C2394" s="1" t="s">
        <v>688</v>
      </c>
      <c r="D2394" s="1" t="s">
        <v>6181</v>
      </c>
      <c r="E2394" s="1" t="s">
        <v>392</v>
      </c>
    </row>
    <row r="2395" spans="1:5" ht="15" hidden="1" customHeight="1">
      <c r="A2395" s="1" t="s">
        <v>6159</v>
      </c>
      <c r="B2395" s="1" t="s">
        <v>6160</v>
      </c>
      <c r="C2395" s="1" t="s">
        <v>688</v>
      </c>
      <c r="D2395" s="1" t="s">
        <v>6181</v>
      </c>
      <c r="E2395" s="1" t="s">
        <v>3710</v>
      </c>
    </row>
    <row r="2396" spans="1:5" ht="15" hidden="1" customHeight="1">
      <c r="A2396" s="1" t="s">
        <v>6159</v>
      </c>
      <c r="B2396" s="1" t="s">
        <v>6160</v>
      </c>
      <c r="C2396" s="1" t="s">
        <v>688</v>
      </c>
      <c r="D2396" s="1" t="s">
        <v>6181</v>
      </c>
      <c r="E2396" s="1" t="s">
        <v>89</v>
      </c>
    </row>
    <row r="2397" spans="1:5" ht="15" hidden="1" customHeight="1">
      <c r="A2397" s="1" t="s">
        <v>6159</v>
      </c>
      <c r="B2397" s="1" t="s">
        <v>6160</v>
      </c>
      <c r="C2397" s="1" t="s">
        <v>715</v>
      </c>
      <c r="D2397" s="1" t="s">
        <v>6161</v>
      </c>
      <c r="E2397" s="1" t="s">
        <v>3705</v>
      </c>
    </row>
    <row r="2398" spans="1:5" ht="15" hidden="1" customHeight="1">
      <c r="A2398" s="1" t="s">
        <v>6159</v>
      </c>
      <c r="B2398" s="1" t="s">
        <v>6160</v>
      </c>
      <c r="C2398" s="1" t="s">
        <v>714</v>
      </c>
      <c r="D2398" s="1" t="s">
        <v>6183</v>
      </c>
      <c r="E2398" s="1" t="s">
        <v>3716</v>
      </c>
    </row>
    <row r="2399" spans="1:5" ht="15" hidden="1" customHeight="1">
      <c r="A2399" s="1" t="s">
        <v>6159</v>
      </c>
      <c r="B2399" s="1" t="s">
        <v>6160</v>
      </c>
      <c r="C2399" s="1" t="s">
        <v>694</v>
      </c>
      <c r="D2399" s="1" t="s">
        <v>6174</v>
      </c>
      <c r="E2399" s="1" t="s">
        <v>3720</v>
      </c>
    </row>
    <row r="2400" spans="1:5" ht="15" hidden="1" customHeight="1">
      <c r="A2400" s="1" t="s">
        <v>6159</v>
      </c>
      <c r="B2400" s="1" t="s">
        <v>6160</v>
      </c>
      <c r="C2400" s="1" t="s">
        <v>687</v>
      </c>
      <c r="D2400" s="1" t="s">
        <v>6173</v>
      </c>
      <c r="E2400" s="1" t="s">
        <v>3700</v>
      </c>
    </row>
    <row r="2401" spans="1:5" ht="15" hidden="1" customHeight="1">
      <c r="A2401" s="1" t="s">
        <v>6159</v>
      </c>
      <c r="B2401" s="1" t="s">
        <v>6160</v>
      </c>
      <c r="C2401" s="1" t="s">
        <v>90</v>
      </c>
      <c r="D2401" s="1" t="s">
        <v>6175</v>
      </c>
      <c r="E2401" s="1" t="s">
        <v>392</v>
      </c>
    </row>
    <row r="2402" spans="1:5" ht="15" hidden="1" customHeight="1">
      <c r="A2402" s="1" t="s">
        <v>6159</v>
      </c>
      <c r="B2402" s="1" t="s">
        <v>6160</v>
      </c>
      <c r="C2402" s="1" t="s">
        <v>181</v>
      </c>
      <c r="D2402" s="1" t="s">
        <v>6176</v>
      </c>
      <c r="E2402" s="1" t="s">
        <v>3700</v>
      </c>
    </row>
    <row r="2403" spans="1:5" ht="15" hidden="1" customHeight="1">
      <c r="A2403" s="1" t="s">
        <v>6159</v>
      </c>
      <c r="B2403" s="1" t="s">
        <v>6160</v>
      </c>
      <c r="C2403" s="1" t="s">
        <v>90</v>
      </c>
      <c r="D2403" s="1" t="s">
        <v>6175</v>
      </c>
      <c r="E2403" s="1" t="s">
        <v>261</v>
      </c>
    </row>
    <row r="2404" spans="1:5" ht="15" hidden="1" customHeight="1">
      <c r="A2404" s="1" t="s">
        <v>6159</v>
      </c>
      <c r="B2404" s="1" t="s">
        <v>6160</v>
      </c>
      <c r="C2404" s="1" t="s">
        <v>90</v>
      </c>
      <c r="D2404" s="1" t="s">
        <v>6175</v>
      </c>
      <c r="E2404" s="1" t="s">
        <v>3707</v>
      </c>
    </row>
    <row r="2405" spans="1:5" ht="15" hidden="1" customHeight="1">
      <c r="A2405" s="1" t="s">
        <v>6159</v>
      </c>
      <c r="B2405" s="1" t="s">
        <v>6160</v>
      </c>
      <c r="C2405" s="1" t="s">
        <v>90</v>
      </c>
      <c r="D2405" s="1" t="s">
        <v>6175</v>
      </c>
      <c r="E2405" s="1" t="s">
        <v>3719</v>
      </c>
    </row>
    <row r="2406" spans="1:5" ht="15" hidden="1" customHeight="1">
      <c r="A2406" s="1" t="s">
        <v>6159</v>
      </c>
      <c r="B2406" s="1" t="s">
        <v>6160</v>
      </c>
      <c r="C2406" s="1" t="s">
        <v>90</v>
      </c>
      <c r="D2406" s="1" t="s">
        <v>6175</v>
      </c>
      <c r="E2406" s="1" t="s">
        <v>3717</v>
      </c>
    </row>
    <row r="2407" spans="1:5" ht="15" hidden="1" customHeight="1">
      <c r="A2407" s="1" t="s">
        <v>6159</v>
      </c>
      <c r="B2407" s="1" t="s">
        <v>6160</v>
      </c>
      <c r="C2407" s="1" t="s">
        <v>181</v>
      </c>
      <c r="D2407" s="1" t="s">
        <v>6176</v>
      </c>
      <c r="E2407" s="1" t="s">
        <v>3703</v>
      </c>
    </row>
    <row r="2408" spans="1:5" ht="15" hidden="1" customHeight="1">
      <c r="A2408" s="1" t="s">
        <v>6159</v>
      </c>
      <c r="B2408" s="1" t="s">
        <v>6160</v>
      </c>
      <c r="C2408" s="1" t="s">
        <v>715</v>
      </c>
      <c r="D2408" s="1" t="s">
        <v>6161</v>
      </c>
      <c r="E2408" s="1" t="s">
        <v>3707</v>
      </c>
    </row>
    <row r="2409" spans="1:5" ht="15" hidden="1" customHeight="1">
      <c r="A2409" s="1" t="s">
        <v>6159</v>
      </c>
      <c r="B2409" s="1" t="s">
        <v>6160</v>
      </c>
      <c r="C2409" s="1" t="s">
        <v>181</v>
      </c>
      <c r="D2409" s="1" t="s">
        <v>6176</v>
      </c>
      <c r="E2409" s="1" t="s">
        <v>3712</v>
      </c>
    </row>
    <row r="2410" spans="1:5" ht="15" hidden="1" customHeight="1">
      <c r="A2410" s="1" t="s">
        <v>6159</v>
      </c>
      <c r="B2410" s="1" t="s">
        <v>6160</v>
      </c>
      <c r="C2410" s="1" t="s">
        <v>694</v>
      </c>
      <c r="D2410" s="1" t="s">
        <v>6174</v>
      </c>
      <c r="E2410" s="1" t="s">
        <v>3707</v>
      </c>
    </row>
    <row r="2411" spans="1:5" ht="15" hidden="1" customHeight="1">
      <c r="A2411" s="1" t="s">
        <v>6159</v>
      </c>
      <c r="B2411" s="1" t="s">
        <v>6160</v>
      </c>
      <c r="C2411" s="1" t="s">
        <v>687</v>
      </c>
      <c r="D2411" s="1" t="s">
        <v>6173</v>
      </c>
      <c r="E2411" s="1" t="s">
        <v>3715</v>
      </c>
    </row>
    <row r="2412" spans="1:5" ht="15" hidden="1" customHeight="1">
      <c r="A2412" s="1" t="s">
        <v>6159</v>
      </c>
      <c r="B2412" s="1" t="s">
        <v>6160</v>
      </c>
      <c r="C2412" s="1" t="s">
        <v>694</v>
      </c>
      <c r="D2412" s="1" t="s">
        <v>6174</v>
      </c>
      <c r="E2412" s="1" t="s">
        <v>3717</v>
      </c>
    </row>
    <row r="2413" spans="1:5" ht="15" hidden="1" customHeight="1">
      <c r="A2413" s="1" t="s">
        <v>6159</v>
      </c>
      <c r="B2413" s="1" t="s">
        <v>6160</v>
      </c>
      <c r="C2413" s="1" t="s">
        <v>694</v>
      </c>
      <c r="D2413" s="1" t="s">
        <v>6174</v>
      </c>
      <c r="E2413" s="1" t="s">
        <v>261</v>
      </c>
    </row>
    <row r="2414" spans="1:5" ht="15" hidden="1" customHeight="1">
      <c r="A2414" s="1" t="s">
        <v>6159</v>
      </c>
      <c r="B2414" s="1" t="s">
        <v>6160</v>
      </c>
      <c r="C2414" s="1" t="s">
        <v>181</v>
      </c>
      <c r="D2414" s="1" t="s">
        <v>6176</v>
      </c>
      <c r="E2414" s="1" t="s">
        <v>3718</v>
      </c>
    </row>
    <row r="2415" spans="1:5" ht="15" hidden="1" customHeight="1">
      <c r="A2415" s="1" t="s">
        <v>6159</v>
      </c>
      <c r="B2415" s="1" t="s">
        <v>6160</v>
      </c>
      <c r="C2415" s="1" t="s">
        <v>694</v>
      </c>
      <c r="D2415" s="1" t="s">
        <v>6174</v>
      </c>
      <c r="E2415" s="1" t="s">
        <v>392</v>
      </c>
    </row>
    <row r="2416" spans="1:5" ht="15" hidden="1" customHeight="1">
      <c r="A2416" s="1" t="s">
        <v>6159</v>
      </c>
      <c r="B2416" s="1" t="s">
        <v>6160</v>
      </c>
      <c r="C2416" s="1" t="s">
        <v>90</v>
      </c>
      <c r="D2416" s="1" t="s">
        <v>6175</v>
      </c>
      <c r="E2416" s="1" t="s">
        <v>3718</v>
      </c>
    </row>
    <row r="2417" spans="1:5" ht="15" hidden="1" customHeight="1">
      <c r="A2417" s="1" t="s">
        <v>6159</v>
      </c>
      <c r="B2417" s="1" t="s">
        <v>6160</v>
      </c>
      <c r="C2417" s="1" t="s">
        <v>116</v>
      </c>
      <c r="D2417" s="1" t="s">
        <v>6170</v>
      </c>
      <c r="E2417" s="1" t="s">
        <v>3700</v>
      </c>
    </row>
    <row r="2418" spans="1:5" ht="15" hidden="1" customHeight="1">
      <c r="A2418" s="1" t="s">
        <v>6159</v>
      </c>
      <c r="B2418" s="1" t="s">
        <v>6160</v>
      </c>
      <c r="C2418" s="1" t="s">
        <v>697</v>
      </c>
      <c r="D2418" s="1" t="s">
        <v>6165</v>
      </c>
      <c r="E2418" s="1" t="s">
        <v>3702</v>
      </c>
    </row>
    <row r="2419" spans="1:5" ht="15" hidden="1" customHeight="1">
      <c r="A2419" s="1" t="s">
        <v>6159</v>
      </c>
      <c r="B2419" s="1" t="s">
        <v>6160</v>
      </c>
      <c r="C2419" s="1" t="s">
        <v>116</v>
      </c>
      <c r="D2419" s="1" t="s">
        <v>6170</v>
      </c>
      <c r="E2419" s="1" t="s">
        <v>3702</v>
      </c>
    </row>
    <row r="2420" spans="1:5" ht="15" hidden="1" customHeight="1">
      <c r="A2420" s="1" t="s">
        <v>6159</v>
      </c>
      <c r="B2420" s="1" t="s">
        <v>6160</v>
      </c>
      <c r="C2420" s="1" t="s">
        <v>116</v>
      </c>
      <c r="D2420" s="1" t="s">
        <v>6170</v>
      </c>
      <c r="E2420" s="1" t="s">
        <v>3709</v>
      </c>
    </row>
    <row r="2421" spans="1:5" ht="15" hidden="1" customHeight="1">
      <c r="A2421" s="1" t="s">
        <v>6159</v>
      </c>
      <c r="B2421" s="1" t="s">
        <v>6160</v>
      </c>
      <c r="C2421" s="1" t="s">
        <v>691</v>
      </c>
      <c r="D2421" s="1" t="s">
        <v>6171</v>
      </c>
      <c r="E2421" s="1" t="s">
        <v>3718</v>
      </c>
    </row>
    <row r="2422" spans="1:5" ht="15" hidden="1" customHeight="1">
      <c r="A2422" s="1" t="s">
        <v>6159</v>
      </c>
      <c r="B2422" s="1" t="s">
        <v>6160</v>
      </c>
      <c r="C2422" s="1" t="s">
        <v>691</v>
      </c>
      <c r="D2422" s="1" t="s">
        <v>6171</v>
      </c>
      <c r="E2422" s="1" t="s">
        <v>3699</v>
      </c>
    </row>
    <row r="2423" spans="1:5" ht="15" hidden="1" customHeight="1">
      <c r="A2423" s="1" t="s">
        <v>6159</v>
      </c>
      <c r="B2423" s="1" t="s">
        <v>6160</v>
      </c>
      <c r="C2423" s="1" t="s">
        <v>691</v>
      </c>
      <c r="D2423" s="1" t="s">
        <v>6171</v>
      </c>
      <c r="E2423" s="1" t="s">
        <v>3709</v>
      </c>
    </row>
    <row r="2424" spans="1:5" ht="15" hidden="1" customHeight="1">
      <c r="A2424" s="1" t="s">
        <v>6159</v>
      </c>
      <c r="B2424" s="1" t="s">
        <v>6160</v>
      </c>
      <c r="C2424" s="1" t="s">
        <v>691</v>
      </c>
      <c r="D2424" s="1" t="s">
        <v>6171</v>
      </c>
      <c r="E2424" s="1" t="s">
        <v>3712</v>
      </c>
    </row>
    <row r="2425" spans="1:5" ht="15" hidden="1" customHeight="1">
      <c r="A2425" s="1" t="s">
        <v>6159</v>
      </c>
      <c r="B2425" s="1" t="s">
        <v>6160</v>
      </c>
      <c r="C2425" s="1" t="s">
        <v>691</v>
      </c>
      <c r="D2425" s="1" t="s">
        <v>6171</v>
      </c>
      <c r="E2425" s="1" t="s">
        <v>3723</v>
      </c>
    </row>
    <row r="2426" spans="1:5" ht="15" hidden="1" customHeight="1">
      <c r="A2426" s="1" t="s">
        <v>6159</v>
      </c>
      <c r="B2426" s="1" t="s">
        <v>6160</v>
      </c>
      <c r="C2426" s="1" t="s">
        <v>692</v>
      </c>
      <c r="D2426" s="1" t="s">
        <v>6167</v>
      </c>
      <c r="E2426" s="1" t="s">
        <v>3717</v>
      </c>
    </row>
    <row r="2427" spans="1:5" ht="15" hidden="1" customHeight="1">
      <c r="A2427" s="1" t="s">
        <v>6159</v>
      </c>
      <c r="B2427" s="1" t="s">
        <v>6160</v>
      </c>
      <c r="C2427" s="1" t="s">
        <v>695</v>
      </c>
      <c r="D2427" s="1" t="s">
        <v>6180</v>
      </c>
      <c r="E2427" s="1" t="s">
        <v>3716</v>
      </c>
    </row>
    <row r="2428" spans="1:5" ht="15" hidden="1" customHeight="1">
      <c r="A2428" s="1" t="s">
        <v>6159</v>
      </c>
      <c r="B2428" s="1" t="s">
        <v>6160</v>
      </c>
      <c r="C2428" s="1" t="s">
        <v>695</v>
      </c>
      <c r="D2428" s="1" t="s">
        <v>6180</v>
      </c>
      <c r="E2428" s="1" t="s">
        <v>3723</v>
      </c>
    </row>
    <row r="2429" spans="1:5" ht="15" hidden="1" customHeight="1">
      <c r="A2429" s="1" t="s">
        <v>6159</v>
      </c>
      <c r="B2429" s="1" t="s">
        <v>6160</v>
      </c>
      <c r="C2429" s="1" t="s">
        <v>689</v>
      </c>
      <c r="D2429" s="1" t="s">
        <v>6178</v>
      </c>
      <c r="E2429" s="1" t="s">
        <v>3713</v>
      </c>
    </row>
    <row r="2430" spans="1:5" ht="15" hidden="1" customHeight="1">
      <c r="A2430" s="1" t="s">
        <v>6159</v>
      </c>
      <c r="B2430" s="1" t="s">
        <v>6160</v>
      </c>
      <c r="C2430" s="1" t="s">
        <v>678</v>
      </c>
      <c r="D2430" s="1" t="s">
        <v>6168</v>
      </c>
      <c r="E2430" s="1" t="s">
        <v>3700</v>
      </c>
    </row>
    <row r="2431" spans="1:5" ht="15" hidden="1" customHeight="1">
      <c r="A2431" s="1" t="s">
        <v>6159</v>
      </c>
      <c r="B2431" s="1" t="s">
        <v>6160</v>
      </c>
      <c r="C2431" s="1" t="s">
        <v>691</v>
      </c>
      <c r="D2431" s="1" t="s">
        <v>6171</v>
      </c>
      <c r="E2431" s="1" t="s">
        <v>3700</v>
      </c>
    </row>
    <row r="2432" spans="1:5" ht="15" hidden="1" customHeight="1">
      <c r="A2432" s="1" t="s">
        <v>6159</v>
      </c>
      <c r="B2432" s="1" t="s">
        <v>6160</v>
      </c>
      <c r="C2432" s="1" t="s">
        <v>713</v>
      </c>
      <c r="D2432" s="1" t="s">
        <v>6169</v>
      </c>
      <c r="E2432" s="1" t="s">
        <v>261</v>
      </c>
    </row>
    <row r="2433" spans="1:5" ht="15" hidden="1" customHeight="1">
      <c r="A2433" s="1" t="s">
        <v>6159</v>
      </c>
      <c r="B2433" s="1" t="s">
        <v>6160</v>
      </c>
      <c r="C2433" s="1" t="s">
        <v>713</v>
      </c>
      <c r="D2433" s="1" t="s">
        <v>6169</v>
      </c>
      <c r="E2433" s="1" t="s">
        <v>3722</v>
      </c>
    </row>
    <row r="2434" spans="1:5" ht="15" hidden="1" customHeight="1">
      <c r="A2434" s="1" t="s">
        <v>6159</v>
      </c>
      <c r="B2434" s="1" t="s">
        <v>6160</v>
      </c>
      <c r="C2434" s="1" t="s">
        <v>695</v>
      </c>
      <c r="D2434" s="1" t="s">
        <v>6180</v>
      </c>
      <c r="E2434" s="1" t="s">
        <v>3703</v>
      </c>
    </row>
    <row r="2435" spans="1:5" ht="15" hidden="1" customHeight="1">
      <c r="A2435" s="1" t="s">
        <v>6159</v>
      </c>
      <c r="B2435" s="1" t="s">
        <v>6160</v>
      </c>
      <c r="C2435" s="1" t="s">
        <v>695</v>
      </c>
      <c r="D2435" s="1" t="s">
        <v>6180</v>
      </c>
      <c r="E2435" s="1" t="s">
        <v>3709</v>
      </c>
    </row>
    <row r="2436" spans="1:5" ht="15" hidden="1" customHeight="1">
      <c r="A2436" s="1" t="s">
        <v>6159</v>
      </c>
      <c r="B2436" s="1" t="s">
        <v>6160</v>
      </c>
      <c r="C2436" s="1" t="s">
        <v>695</v>
      </c>
      <c r="D2436" s="1" t="s">
        <v>6180</v>
      </c>
      <c r="E2436" s="1" t="s">
        <v>3700</v>
      </c>
    </row>
    <row r="2437" spans="1:5" ht="15" hidden="1" customHeight="1">
      <c r="A2437" s="1" t="s">
        <v>6159</v>
      </c>
      <c r="B2437" s="1" t="s">
        <v>6160</v>
      </c>
      <c r="C2437" s="1" t="s">
        <v>678</v>
      </c>
      <c r="D2437" s="1" t="s">
        <v>6168</v>
      </c>
      <c r="E2437" s="1" t="s">
        <v>3721</v>
      </c>
    </row>
    <row r="2438" spans="1:5" ht="15" hidden="1" customHeight="1">
      <c r="A2438" s="1" t="s">
        <v>6159</v>
      </c>
      <c r="B2438" s="1" t="s">
        <v>6160</v>
      </c>
      <c r="C2438" s="1" t="s">
        <v>689</v>
      </c>
      <c r="D2438" s="1" t="s">
        <v>6178</v>
      </c>
      <c r="E2438" s="1" t="s">
        <v>3718</v>
      </c>
    </row>
    <row r="2439" spans="1:5" ht="15" hidden="1" customHeight="1">
      <c r="A2439" s="1" t="s">
        <v>6159</v>
      </c>
      <c r="B2439" s="1" t="s">
        <v>6160</v>
      </c>
      <c r="C2439" s="1" t="s">
        <v>689</v>
      </c>
      <c r="D2439" s="1" t="s">
        <v>6178</v>
      </c>
      <c r="E2439" s="1" t="s">
        <v>3700</v>
      </c>
    </row>
    <row r="2440" spans="1:5" ht="15" hidden="1" customHeight="1">
      <c r="A2440" s="1" t="s">
        <v>6159</v>
      </c>
      <c r="B2440" s="1" t="s">
        <v>6160</v>
      </c>
      <c r="C2440" s="1" t="s">
        <v>689</v>
      </c>
      <c r="D2440" s="1" t="s">
        <v>6178</v>
      </c>
      <c r="E2440" s="1" t="s">
        <v>3703</v>
      </c>
    </row>
    <row r="2441" spans="1:5" ht="15" hidden="1" customHeight="1">
      <c r="A2441" s="1" t="s">
        <v>6159</v>
      </c>
      <c r="B2441" s="1" t="s">
        <v>6160</v>
      </c>
      <c r="C2441" s="1" t="s">
        <v>678</v>
      </c>
      <c r="D2441" s="1" t="s">
        <v>6168</v>
      </c>
      <c r="E2441" s="1" t="s">
        <v>3703</v>
      </c>
    </row>
    <row r="2442" spans="1:5" ht="15" hidden="1" customHeight="1">
      <c r="A2442" s="1" t="s">
        <v>6159</v>
      </c>
      <c r="B2442" s="1" t="s">
        <v>6160</v>
      </c>
      <c r="C2442" s="1" t="s">
        <v>678</v>
      </c>
      <c r="D2442" s="1" t="s">
        <v>6168</v>
      </c>
      <c r="E2442" s="1" t="s">
        <v>3713</v>
      </c>
    </row>
    <row r="2443" spans="1:5" ht="15" hidden="1" customHeight="1">
      <c r="A2443" s="1" t="s">
        <v>6159</v>
      </c>
      <c r="B2443" s="1" t="s">
        <v>6160</v>
      </c>
      <c r="C2443" s="1" t="s">
        <v>687</v>
      </c>
      <c r="D2443" s="1" t="s">
        <v>6173</v>
      </c>
      <c r="E2443" s="1" t="s">
        <v>3723</v>
      </c>
    </row>
    <row r="2444" spans="1:5" ht="15" hidden="1" customHeight="1">
      <c r="A2444" s="1" t="s">
        <v>6159</v>
      </c>
      <c r="B2444" s="1" t="s">
        <v>6160</v>
      </c>
      <c r="C2444" s="1" t="s">
        <v>116</v>
      </c>
      <c r="D2444" s="1" t="s">
        <v>6170</v>
      </c>
      <c r="E2444" s="1" t="s">
        <v>3703</v>
      </c>
    </row>
    <row r="2445" spans="1:5" ht="15" hidden="1" customHeight="1">
      <c r="A2445" s="1" t="s">
        <v>6159</v>
      </c>
      <c r="B2445" s="1" t="s">
        <v>6160</v>
      </c>
      <c r="C2445" s="1" t="s">
        <v>690</v>
      </c>
      <c r="D2445" s="1" t="s">
        <v>6172</v>
      </c>
      <c r="E2445" s="1" t="s">
        <v>261</v>
      </c>
    </row>
    <row r="2446" spans="1:5" ht="15" hidden="1" customHeight="1">
      <c r="A2446" s="1" t="s">
        <v>6159</v>
      </c>
      <c r="B2446" s="1" t="s">
        <v>6160</v>
      </c>
      <c r="C2446" s="1" t="s">
        <v>90</v>
      </c>
      <c r="D2446" s="1" t="s">
        <v>6175</v>
      </c>
      <c r="E2446" s="1" t="s">
        <v>3714</v>
      </c>
    </row>
    <row r="2447" spans="1:5" ht="15" hidden="1" customHeight="1">
      <c r="A2447" s="1" t="s">
        <v>6159</v>
      </c>
      <c r="B2447" s="1" t="s">
        <v>6160</v>
      </c>
      <c r="C2447" s="1" t="s">
        <v>90</v>
      </c>
      <c r="D2447" s="1" t="s">
        <v>6175</v>
      </c>
      <c r="E2447" s="1" t="s">
        <v>89</v>
      </c>
    </row>
    <row r="2448" spans="1:5" ht="15" hidden="1" customHeight="1">
      <c r="A2448" s="1" t="s">
        <v>6159</v>
      </c>
      <c r="B2448" s="1" t="s">
        <v>6160</v>
      </c>
      <c r="C2448" s="1" t="s">
        <v>181</v>
      </c>
      <c r="D2448" s="1" t="s">
        <v>6176</v>
      </c>
      <c r="E2448" s="1" t="s">
        <v>3715</v>
      </c>
    </row>
    <row r="2449" spans="1:5" ht="15" hidden="1" customHeight="1">
      <c r="A2449" s="1" t="s">
        <v>6159</v>
      </c>
      <c r="B2449" s="1" t="s">
        <v>6160</v>
      </c>
      <c r="C2449" s="1" t="s">
        <v>691</v>
      </c>
      <c r="D2449" s="1" t="s">
        <v>6171</v>
      </c>
      <c r="E2449" s="1" t="s">
        <v>3715</v>
      </c>
    </row>
    <row r="2450" spans="1:5" ht="15" hidden="1" customHeight="1">
      <c r="A2450" s="1" t="s">
        <v>6159</v>
      </c>
      <c r="B2450" s="1" t="s">
        <v>6160</v>
      </c>
      <c r="C2450" s="1" t="s">
        <v>694</v>
      </c>
      <c r="D2450" s="1" t="s">
        <v>6174</v>
      </c>
      <c r="E2450" s="1" t="s">
        <v>3714</v>
      </c>
    </row>
    <row r="2451" spans="1:5" ht="15" hidden="1" customHeight="1">
      <c r="A2451" s="1" t="s">
        <v>6159</v>
      </c>
      <c r="B2451" s="1" t="s">
        <v>6160</v>
      </c>
      <c r="C2451" s="1" t="s">
        <v>690</v>
      </c>
      <c r="D2451" s="1" t="s">
        <v>6172</v>
      </c>
      <c r="E2451" s="1" t="s">
        <v>3714</v>
      </c>
    </row>
    <row r="2452" spans="1:5" ht="15" hidden="1" customHeight="1">
      <c r="A2452" s="1" t="s">
        <v>6159</v>
      </c>
      <c r="B2452" s="1" t="s">
        <v>6160</v>
      </c>
      <c r="C2452" s="1" t="s">
        <v>693</v>
      </c>
      <c r="D2452" s="1" t="s">
        <v>6163</v>
      </c>
      <c r="E2452" s="1" t="s">
        <v>3700</v>
      </c>
    </row>
    <row r="2453" spans="1:5" ht="15" hidden="1" customHeight="1">
      <c r="A2453" s="1" t="s">
        <v>6159</v>
      </c>
      <c r="B2453" s="1" t="s">
        <v>6160</v>
      </c>
      <c r="C2453" s="1" t="s">
        <v>693</v>
      </c>
      <c r="D2453" s="1" t="s">
        <v>6163</v>
      </c>
      <c r="E2453" s="1" t="s">
        <v>3709</v>
      </c>
    </row>
    <row r="2454" spans="1:5" ht="15" hidden="1" customHeight="1">
      <c r="A2454" s="1" t="s">
        <v>6159</v>
      </c>
      <c r="B2454" s="1" t="s">
        <v>6160</v>
      </c>
      <c r="C2454" s="1" t="s">
        <v>690</v>
      </c>
      <c r="D2454" s="1" t="s">
        <v>6172</v>
      </c>
      <c r="E2454" s="1" t="s">
        <v>3719</v>
      </c>
    </row>
    <row r="2455" spans="1:5" ht="15" hidden="1" customHeight="1">
      <c r="A2455" s="1" t="s">
        <v>6159</v>
      </c>
      <c r="B2455" s="1" t="s">
        <v>6160</v>
      </c>
      <c r="C2455" s="1" t="s">
        <v>678</v>
      </c>
      <c r="D2455" s="1" t="s">
        <v>6168</v>
      </c>
      <c r="E2455" s="1" t="s">
        <v>3708</v>
      </c>
    </row>
    <row r="2456" spans="1:5" ht="15" hidden="1" customHeight="1">
      <c r="A2456" s="1" t="s">
        <v>6159</v>
      </c>
      <c r="B2456" s="1" t="s">
        <v>6160</v>
      </c>
      <c r="C2456" s="1" t="s">
        <v>693</v>
      </c>
      <c r="D2456" s="1" t="s">
        <v>6163</v>
      </c>
      <c r="E2456" s="1" t="s">
        <v>3703</v>
      </c>
    </row>
    <row r="2457" spans="1:5" ht="15" hidden="1" customHeight="1">
      <c r="A2457" s="1" t="s">
        <v>6159</v>
      </c>
      <c r="B2457" s="1" t="s">
        <v>6160</v>
      </c>
      <c r="C2457" s="1" t="s">
        <v>690</v>
      </c>
      <c r="D2457" s="1" t="s">
        <v>6172</v>
      </c>
      <c r="E2457" s="1" t="s">
        <v>3717</v>
      </c>
    </row>
    <row r="2458" spans="1:5" ht="15" hidden="1" customHeight="1">
      <c r="A2458" s="1" t="s">
        <v>6159</v>
      </c>
      <c r="B2458" s="1" t="s">
        <v>6160</v>
      </c>
      <c r="C2458" s="1" t="s">
        <v>696</v>
      </c>
      <c r="D2458" s="1" t="s">
        <v>6162</v>
      </c>
      <c r="E2458" s="1" t="s">
        <v>3720</v>
      </c>
    </row>
    <row r="2459" spans="1:5" ht="15" hidden="1" customHeight="1">
      <c r="A2459" s="1" t="s">
        <v>6159</v>
      </c>
      <c r="B2459" s="1" t="s">
        <v>6160</v>
      </c>
      <c r="C2459" s="1" t="s">
        <v>678</v>
      </c>
      <c r="D2459" s="1" t="s">
        <v>6168</v>
      </c>
      <c r="E2459" s="1" t="s">
        <v>3702</v>
      </c>
    </row>
    <row r="2460" spans="1:5" ht="15" hidden="1" customHeight="1">
      <c r="A2460" s="1" t="s">
        <v>6159</v>
      </c>
      <c r="B2460" s="1" t="s">
        <v>6160</v>
      </c>
      <c r="C2460" s="1" t="s">
        <v>687</v>
      </c>
      <c r="D2460" s="1" t="s">
        <v>6173</v>
      </c>
      <c r="E2460" s="1" t="s">
        <v>3718</v>
      </c>
    </row>
    <row r="2461" spans="1:5" ht="15" hidden="1" customHeight="1">
      <c r="A2461" s="1" t="s">
        <v>6159</v>
      </c>
      <c r="B2461" s="1" t="s">
        <v>6160</v>
      </c>
      <c r="C2461" s="1" t="s">
        <v>697</v>
      </c>
      <c r="D2461" s="1" t="s">
        <v>6165</v>
      </c>
      <c r="E2461" s="1" t="s">
        <v>3718</v>
      </c>
    </row>
    <row r="2462" spans="1:5" ht="15" hidden="1" customHeight="1">
      <c r="A2462" s="1" t="s">
        <v>6159</v>
      </c>
      <c r="B2462" s="1" t="s">
        <v>6160</v>
      </c>
      <c r="C2462" s="1" t="s">
        <v>697</v>
      </c>
      <c r="D2462" s="1" t="s">
        <v>6165</v>
      </c>
      <c r="E2462" s="1" t="s">
        <v>3721</v>
      </c>
    </row>
    <row r="2463" spans="1:5" ht="15" hidden="1" customHeight="1">
      <c r="A2463" s="1" t="s">
        <v>6159</v>
      </c>
      <c r="B2463" s="1" t="s">
        <v>6160</v>
      </c>
      <c r="C2463" s="1" t="s">
        <v>713</v>
      </c>
      <c r="D2463" s="1" t="s">
        <v>6169</v>
      </c>
      <c r="E2463" s="1" t="s">
        <v>392</v>
      </c>
    </row>
    <row r="2464" spans="1:5" ht="15" hidden="1" customHeight="1">
      <c r="A2464" s="1" t="s">
        <v>6159</v>
      </c>
      <c r="B2464" s="1" t="s">
        <v>6160</v>
      </c>
      <c r="C2464" s="1" t="s">
        <v>714</v>
      </c>
      <c r="D2464" s="1" t="s">
        <v>6183</v>
      </c>
      <c r="E2464" s="1" t="s">
        <v>3708</v>
      </c>
    </row>
    <row r="2465" spans="1:5" ht="15" hidden="1" customHeight="1">
      <c r="A2465" s="1" t="s">
        <v>6159</v>
      </c>
      <c r="B2465" s="1" t="s">
        <v>6160</v>
      </c>
      <c r="C2465" s="1" t="s">
        <v>697</v>
      </c>
      <c r="D2465" s="1" t="s">
        <v>6165</v>
      </c>
      <c r="E2465" s="1" t="s">
        <v>3708</v>
      </c>
    </row>
    <row r="2466" spans="1:5" ht="15" hidden="1" customHeight="1">
      <c r="A2466" s="1" t="s">
        <v>6159</v>
      </c>
      <c r="B2466" s="1" t="s">
        <v>6160</v>
      </c>
      <c r="C2466" s="1" t="s">
        <v>697</v>
      </c>
      <c r="D2466" s="1" t="s">
        <v>6165</v>
      </c>
      <c r="E2466" s="1" t="s">
        <v>3713</v>
      </c>
    </row>
    <row r="2467" spans="1:5" ht="15" hidden="1" customHeight="1">
      <c r="A2467" s="1" t="s">
        <v>6159</v>
      </c>
      <c r="B2467" s="1" t="s">
        <v>6160</v>
      </c>
      <c r="C2467" s="1" t="s">
        <v>692</v>
      </c>
      <c r="D2467" s="1" t="s">
        <v>6167</v>
      </c>
      <c r="E2467" s="1" t="s">
        <v>3719</v>
      </c>
    </row>
    <row r="2468" spans="1:5" ht="15" hidden="1" customHeight="1">
      <c r="A2468" s="1" t="s">
        <v>6159</v>
      </c>
      <c r="B2468" s="1" t="s">
        <v>6160</v>
      </c>
      <c r="C2468" s="1" t="s">
        <v>714</v>
      </c>
      <c r="D2468" s="1" t="s">
        <v>6183</v>
      </c>
      <c r="E2468" s="1" t="s">
        <v>3718</v>
      </c>
    </row>
    <row r="2469" spans="1:5" ht="15" hidden="1" customHeight="1">
      <c r="A2469" s="1" t="s">
        <v>6159</v>
      </c>
      <c r="B2469" s="1" t="s">
        <v>6160</v>
      </c>
      <c r="C2469" s="1" t="s">
        <v>714</v>
      </c>
      <c r="D2469" s="1" t="s">
        <v>6183</v>
      </c>
      <c r="E2469" s="1" t="s">
        <v>3703</v>
      </c>
    </row>
    <row r="2470" spans="1:5" ht="15" hidden="1" customHeight="1">
      <c r="A2470" s="1" t="s">
        <v>6185</v>
      </c>
      <c r="B2470" s="1" t="s">
        <v>6186</v>
      </c>
    </row>
    <row r="2471" spans="1:5" ht="15" hidden="1" customHeight="1">
      <c r="A2471" s="1" t="s">
        <v>6187</v>
      </c>
      <c r="B2471" s="1" t="s">
        <v>6188</v>
      </c>
    </row>
    <row r="2472" spans="1:5" ht="15" hidden="1" customHeight="1">
      <c r="A2472" s="1" t="s">
        <v>6189</v>
      </c>
      <c r="B2472" s="1" t="s">
        <v>6190</v>
      </c>
    </row>
    <row r="2473" spans="1:5" ht="15" hidden="1" customHeight="1">
      <c r="A2473" s="1" t="s">
        <v>6191</v>
      </c>
      <c r="B2473" s="1" t="s">
        <v>6192</v>
      </c>
    </row>
    <row r="2474" spans="1:5" ht="15" hidden="1" customHeight="1">
      <c r="A2474" s="1" t="s">
        <v>6193</v>
      </c>
      <c r="B2474" s="1" t="s">
        <v>6194</v>
      </c>
    </row>
    <row r="2475" spans="1:5" ht="15" hidden="1" customHeight="1">
      <c r="A2475" s="1" t="s">
        <v>6195</v>
      </c>
      <c r="B2475" s="1" t="s">
        <v>6196</v>
      </c>
    </row>
    <row r="2476" spans="1:5" ht="15" hidden="1" customHeight="1">
      <c r="A2476" s="1" t="s">
        <v>6197</v>
      </c>
      <c r="B2476" s="1" t="s">
        <v>6198</v>
      </c>
    </row>
    <row r="2477" spans="1:5" ht="15" hidden="1" customHeight="1">
      <c r="A2477" s="1" t="s">
        <v>6199</v>
      </c>
      <c r="B2477" s="1" t="s">
        <v>6200</v>
      </c>
    </row>
    <row r="2478" spans="1:5" ht="15" hidden="1" customHeight="1">
      <c r="A2478" s="1" t="s">
        <v>6201</v>
      </c>
      <c r="B2478" s="1" t="s">
        <v>6202</v>
      </c>
    </row>
    <row r="2479" spans="1:5" ht="15" hidden="1" customHeight="1">
      <c r="A2479" s="1" t="s">
        <v>6203</v>
      </c>
      <c r="B2479" s="1" t="s">
        <v>6204</v>
      </c>
    </row>
    <row r="2480" spans="1:5" ht="15" hidden="1" customHeight="1">
      <c r="A2480" s="1" t="s">
        <v>6205</v>
      </c>
      <c r="B2480" s="1" t="s">
        <v>6206</v>
      </c>
    </row>
    <row r="2481" spans="1:5" ht="15" hidden="1" customHeight="1">
      <c r="A2481" s="1" t="s">
        <v>6207</v>
      </c>
      <c r="B2481" s="1" t="s">
        <v>5126</v>
      </c>
    </row>
    <row r="2482" spans="1:5" ht="15" hidden="1" customHeight="1">
      <c r="A2482" s="1" t="s">
        <v>6208</v>
      </c>
      <c r="B2482" s="1" t="s">
        <v>6209</v>
      </c>
    </row>
    <row r="2483" spans="1:5" ht="15" hidden="1" customHeight="1">
      <c r="A2483" s="1" t="s">
        <v>6210</v>
      </c>
      <c r="B2483" s="1" t="s">
        <v>6211</v>
      </c>
    </row>
    <row r="2484" spans="1:5" ht="15" hidden="1" customHeight="1">
      <c r="A2484" s="1" t="s">
        <v>6212</v>
      </c>
      <c r="B2484" s="1" t="s">
        <v>6213</v>
      </c>
      <c r="C2484" s="1" t="s">
        <v>78</v>
      </c>
      <c r="D2484" s="1" t="s">
        <v>6214</v>
      </c>
      <c r="E2484" s="1" t="s">
        <v>3715</v>
      </c>
    </row>
    <row r="2485" spans="1:5" ht="15" hidden="1" customHeight="1">
      <c r="A2485" s="1" t="s">
        <v>6212</v>
      </c>
      <c r="B2485" s="1" t="s">
        <v>6213</v>
      </c>
      <c r="C2485" s="1" t="s">
        <v>78</v>
      </c>
      <c r="D2485" s="1" t="s">
        <v>6214</v>
      </c>
      <c r="E2485" s="1" t="s">
        <v>3702</v>
      </c>
    </row>
    <row r="2486" spans="1:5" ht="15" hidden="1" customHeight="1">
      <c r="A2486" s="1" t="s">
        <v>6212</v>
      </c>
      <c r="B2486" s="1" t="s">
        <v>6213</v>
      </c>
      <c r="C2486" s="1" t="s">
        <v>80</v>
      </c>
      <c r="D2486" s="1" t="s">
        <v>6215</v>
      </c>
      <c r="E2486" s="1" t="s">
        <v>3703</v>
      </c>
    </row>
    <row r="2487" spans="1:5" ht="15" hidden="1" customHeight="1">
      <c r="A2487" s="1" t="s">
        <v>6212</v>
      </c>
      <c r="B2487" s="1" t="s">
        <v>6213</v>
      </c>
      <c r="C2487" s="1" t="s">
        <v>80</v>
      </c>
      <c r="D2487" s="1" t="s">
        <v>6215</v>
      </c>
      <c r="E2487" s="1" t="s">
        <v>3712</v>
      </c>
    </row>
    <row r="2488" spans="1:5" ht="15" hidden="1" customHeight="1">
      <c r="A2488" s="1" t="s">
        <v>6212</v>
      </c>
      <c r="B2488" s="1" t="s">
        <v>6213</v>
      </c>
      <c r="C2488" s="1" t="s">
        <v>78</v>
      </c>
      <c r="D2488" s="1" t="s">
        <v>6214</v>
      </c>
      <c r="E2488" s="1" t="s">
        <v>3699</v>
      </c>
    </row>
    <row r="2489" spans="1:5" ht="15" hidden="1" customHeight="1">
      <c r="A2489" s="1" t="s">
        <v>6212</v>
      </c>
      <c r="B2489" s="1" t="s">
        <v>6213</v>
      </c>
      <c r="C2489" s="1" t="s">
        <v>78</v>
      </c>
      <c r="D2489" s="1" t="s">
        <v>6214</v>
      </c>
      <c r="E2489" s="1" t="s">
        <v>3712</v>
      </c>
    </row>
    <row r="2490" spans="1:5" ht="15" hidden="1" customHeight="1">
      <c r="A2490" s="1" t="s">
        <v>6212</v>
      </c>
      <c r="B2490" s="1" t="s">
        <v>6213</v>
      </c>
      <c r="C2490" s="1" t="s">
        <v>78</v>
      </c>
      <c r="D2490" s="1" t="s">
        <v>6214</v>
      </c>
      <c r="E2490" s="1" t="s">
        <v>3721</v>
      </c>
    </row>
    <row r="2491" spans="1:5" ht="15" hidden="1" customHeight="1">
      <c r="A2491" s="1" t="s">
        <v>6212</v>
      </c>
      <c r="B2491" s="1" t="s">
        <v>6213</v>
      </c>
      <c r="C2491" s="1" t="s">
        <v>78</v>
      </c>
      <c r="D2491" s="1" t="s">
        <v>6214</v>
      </c>
      <c r="E2491" s="1" t="s">
        <v>3700</v>
      </c>
    </row>
    <row r="2492" spans="1:5" ht="15" hidden="1" customHeight="1">
      <c r="A2492" s="1" t="s">
        <v>6212</v>
      </c>
      <c r="B2492" s="1" t="s">
        <v>6213</v>
      </c>
      <c r="C2492" s="1" t="s">
        <v>80</v>
      </c>
      <c r="D2492" s="1" t="s">
        <v>6215</v>
      </c>
      <c r="E2492" s="1" t="s">
        <v>3713</v>
      </c>
    </row>
    <row r="2493" spans="1:5" ht="15" hidden="1" customHeight="1">
      <c r="A2493" s="1" t="s">
        <v>6212</v>
      </c>
      <c r="B2493" s="1" t="s">
        <v>6213</v>
      </c>
      <c r="C2493" s="1" t="s">
        <v>80</v>
      </c>
      <c r="D2493" s="1" t="s">
        <v>6215</v>
      </c>
      <c r="E2493" s="1" t="s">
        <v>3716</v>
      </c>
    </row>
    <row r="2494" spans="1:5" ht="15" hidden="1" customHeight="1">
      <c r="A2494" s="1" t="s">
        <v>6212</v>
      </c>
      <c r="B2494" s="1" t="s">
        <v>6213</v>
      </c>
      <c r="C2494" s="1" t="s">
        <v>80</v>
      </c>
      <c r="D2494" s="1" t="s">
        <v>6215</v>
      </c>
      <c r="E2494" s="1" t="s">
        <v>3699</v>
      </c>
    </row>
    <row r="2495" spans="1:5" ht="15" hidden="1" customHeight="1">
      <c r="A2495" s="1" t="s">
        <v>6212</v>
      </c>
      <c r="B2495" s="1" t="s">
        <v>6213</v>
      </c>
      <c r="C2495" s="1" t="s">
        <v>80</v>
      </c>
      <c r="D2495" s="1" t="s">
        <v>6215</v>
      </c>
      <c r="E2495" s="1" t="s">
        <v>3723</v>
      </c>
    </row>
    <row r="2496" spans="1:5" ht="15" hidden="1" customHeight="1">
      <c r="A2496" s="1" t="s">
        <v>6212</v>
      </c>
      <c r="B2496" s="1" t="s">
        <v>6213</v>
      </c>
      <c r="C2496" s="1" t="s">
        <v>80</v>
      </c>
      <c r="D2496" s="1" t="s">
        <v>6215</v>
      </c>
      <c r="E2496" s="1" t="s">
        <v>3700</v>
      </c>
    </row>
    <row r="2497" spans="1:5" ht="15" hidden="1" customHeight="1">
      <c r="A2497" s="1" t="s">
        <v>6212</v>
      </c>
      <c r="B2497" s="1" t="s">
        <v>6213</v>
      </c>
      <c r="C2497" s="1" t="s">
        <v>80</v>
      </c>
      <c r="D2497" s="1" t="s">
        <v>6215</v>
      </c>
      <c r="E2497" s="1" t="s">
        <v>3715</v>
      </c>
    </row>
    <row r="2498" spans="1:5" ht="15" hidden="1" customHeight="1">
      <c r="A2498" s="1" t="s">
        <v>6212</v>
      </c>
      <c r="B2498" s="1" t="s">
        <v>6213</v>
      </c>
      <c r="C2498" s="1" t="s">
        <v>80</v>
      </c>
      <c r="D2498" s="1" t="s">
        <v>6215</v>
      </c>
      <c r="E2498" s="1" t="s">
        <v>3708</v>
      </c>
    </row>
    <row r="2499" spans="1:5" ht="15" hidden="1" customHeight="1">
      <c r="A2499" s="1" t="s">
        <v>6212</v>
      </c>
      <c r="B2499" s="1" t="s">
        <v>6213</v>
      </c>
      <c r="C2499" s="1" t="s">
        <v>80</v>
      </c>
      <c r="D2499" s="1" t="s">
        <v>6215</v>
      </c>
      <c r="E2499" s="1" t="s">
        <v>3702</v>
      </c>
    </row>
    <row r="2500" spans="1:5" ht="15" hidden="1" customHeight="1">
      <c r="A2500" s="1" t="s">
        <v>6212</v>
      </c>
      <c r="B2500" s="1" t="s">
        <v>6213</v>
      </c>
      <c r="C2500" s="1" t="s">
        <v>80</v>
      </c>
      <c r="D2500" s="1" t="s">
        <v>6215</v>
      </c>
      <c r="E2500" s="1" t="s">
        <v>3721</v>
      </c>
    </row>
    <row r="2501" spans="1:5" ht="15" hidden="1" customHeight="1">
      <c r="A2501" s="1" t="s">
        <v>6212</v>
      </c>
      <c r="B2501" s="1" t="s">
        <v>6213</v>
      </c>
      <c r="C2501" s="1" t="s">
        <v>80</v>
      </c>
      <c r="D2501" s="1" t="s">
        <v>6215</v>
      </c>
      <c r="E2501" s="1" t="s">
        <v>3718</v>
      </c>
    </row>
    <row r="2502" spans="1:5" ht="15" hidden="1" customHeight="1">
      <c r="A2502" s="1" t="s">
        <v>6212</v>
      </c>
      <c r="B2502" s="1" t="s">
        <v>6213</v>
      </c>
      <c r="C2502" s="1" t="s">
        <v>78</v>
      </c>
      <c r="D2502" s="1" t="s">
        <v>6214</v>
      </c>
      <c r="E2502" s="1" t="s">
        <v>3703</v>
      </c>
    </row>
    <row r="2503" spans="1:5" ht="15" hidden="1" customHeight="1">
      <c r="A2503" s="1" t="s">
        <v>6212</v>
      </c>
      <c r="B2503" s="1" t="s">
        <v>6213</v>
      </c>
      <c r="C2503" s="1" t="s">
        <v>78</v>
      </c>
      <c r="D2503" s="1" t="s">
        <v>6214</v>
      </c>
      <c r="E2503" s="1" t="s">
        <v>3708</v>
      </c>
    </row>
    <row r="2504" spans="1:5" ht="15" hidden="1" customHeight="1">
      <c r="A2504" s="1" t="s">
        <v>6212</v>
      </c>
      <c r="B2504" s="1" t="s">
        <v>6213</v>
      </c>
      <c r="C2504" s="1" t="s">
        <v>80</v>
      </c>
      <c r="D2504" s="1" t="s">
        <v>6215</v>
      </c>
      <c r="E2504" s="1" t="s">
        <v>3709</v>
      </c>
    </row>
    <row r="2505" spans="1:5" ht="15" hidden="1" customHeight="1">
      <c r="A2505" s="1" t="s">
        <v>6212</v>
      </c>
      <c r="B2505" s="1" t="s">
        <v>6213</v>
      </c>
      <c r="C2505" s="1" t="s">
        <v>78</v>
      </c>
      <c r="D2505" s="1" t="s">
        <v>6214</v>
      </c>
      <c r="E2505" s="1" t="s">
        <v>3709</v>
      </c>
    </row>
    <row r="2506" spans="1:5" ht="15" hidden="1" customHeight="1">
      <c r="A2506" s="1" t="s">
        <v>6212</v>
      </c>
      <c r="B2506" s="1" t="s">
        <v>6213</v>
      </c>
      <c r="C2506" s="1" t="s">
        <v>78</v>
      </c>
      <c r="D2506" s="1" t="s">
        <v>6214</v>
      </c>
      <c r="E2506" s="1" t="s">
        <v>3718</v>
      </c>
    </row>
    <row r="2507" spans="1:5" ht="15" hidden="1" customHeight="1">
      <c r="A2507" s="1" t="s">
        <v>6212</v>
      </c>
      <c r="B2507" s="1" t="s">
        <v>6213</v>
      </c>
      <c r="C2507" s="1" t="s">
        <v>78</v>
      </c>
      <c r="D2507" s="1" t="s">
        <v>6214</v>
      </c>
      <c r="E2507" s="1" t="s">
        <v>3713</v>
      </c>
    </row>
    <row r="2508" spans="1:5" ht="15" hidden="1" customHeight="1">
      <c r="A2508" s="1" t="s">
        <v>6212</v>
      </c>
      <c r="B2508" s="1" t="s">
        <v>6213</v>
      </c>
      <c r="C2508" s="1" t="s">
        <v>78</v>
      </c>
      <c r="D2508" s="1" t="s">
        <v>6214</v>
      </c>
      <c r="E2508" s="1" t="s">
        <v>3716</v>
      </c>
    </row>
    <row r="2509" spans="1:5" ht="15" hidden="1" customHeight="1">
      <c r="A2509" s="1" t="s">
        <v>6212</v>
      </c>
      <c r="B2509" s="1" t="s">
        <v>6213</v>
      </c>
      <c r="C2509" s="1" t="s">
        <v>78</v>
      </c>
      <c r="D2509" s="1" t="s">
        <v>6214</v>
      </c>
      <c r="E2509" s="1" t="s">
        <v>3723</v>
      </c>
    </row>
    <row r="2510" spans="1:5" ht="15" hidden="1" customHeight="1">
      <c r="A2510" s="1" t="s">
        <v>6216</v>
      </c>
      <c r="B2510" s="1" t="s">
        <v>6217</v>
      </c>
      <c r="C2510" s="1" t="s">
        <v>83</v>
      </c>
      <c r="D2510" s="1" t="s">
        <v>6218</v>
      </c>
      <c r="E2510" s="1" t="s">
        <v>3703</v>
      </c>
    </row>
    <row r="2511" spans="1:5" ht="15" hidden="1" customHeight="1">
      <c r="A2511" s="1" t="s">
        <v>6216</v>
      </c>
      <c r="B2511" s="1" t="s">
        <v>6217</v>
      </c>
      <c r="C2511" s="1" t="s">
        <v>83</v>
      </c>
      <c r="D2511" s="1" t="s">
        <v>6218</v>
      </c>
      <c r="E2511" s="1" t="s">
        <v>3709</v>
      </c>
    </row>
    <row r="2512" spans="1:5" ht="15" hidden="1" customHeight="1">
      <c r="A2512" s="1" t="s">
        <v>6216</v>
      </c>
      <c r="B2512" s="1" t="s">
        <v>6217</v>
      </c>
      <c r="C2512" s="1" t="s">
        <v>81</v>
      </c>
      <c r="D2512" s="1" t="s">
        <v>6219</v>
      </c>
      <c r="E2512" s="1" t="s">
        <v>3723</v>
      </c>
    </row>
    <row r="2513" spans="1:5" ht="15" hidden="1" customHeight="1">
      <c r="A2513" s="1" t="s">
        <v>6216</v>
      </c>
      <c r="B2513" s="1" t="s">
        <v>6217</v>
      </c>
      <c r="C2513" s="1" t="s">
        <v>81</v>
      </c>
      <c r="D2513" s="1" t="s">
        <v>6219</v>
      </c>
      <c r="E2513" s="1" t="s">
        <v>3702</v>
      </c>
    </row>
    <row r="2514" spans="1:5" ht="15" hidden="1" customHeight="1">
      <c r="A2514" s="1" t="s">
        <v>6216</v>
      </c>
      <c r="B2514" s="1" t="s">
        <v>6217</v>
      </c>
      <c r="C2514" s="1" t="s">
        <v>81</v>
      </c>
      <c r="D2514" s="1" t="s">
        <v>6219</v>
      </c>
      <c r="E2514" s="1" t="s">
        <v>3709</v>
      </c>
    </row>
    <row r="2515" spans="1:5" ht="15" hidden="1" customHeight="1">
      <c r="A2515" s="1" t="s">
        <v>6216</v>
      </c>
      <c r="B2515" s="1" t="s">
        <v>6217</v>
      </c>
      <c r="C2515" s="1" t="s">
        <v>81</v>
      </c>
      <c r="D2515" s="1" t="s">
        <v>6219</v>
      </c>
      <c r="E2515" s="1" t="s">
        <v>3713</v>
      </c>
    </row>
    <row r="2516" spans="1:5" ht="15" hidden="1" customHeight="1">
      <c r="A2516" s="1" t="s">
        <v>6216</v>
      </c>
      <c r="B2516" s="1" t="s">
        <v>6217</v>
      </c>
      <c r="C2516" s="1" t="s">
        <v>83</v>
      </c>
      <c r="D2516" s="1" t="s">
        <v>6218</v>
      </c>
      <c r="E2516" s="1" t="s">
        <v>3699</v>
      </c>
    </row>
    <row r="2517" spans="1:5" ht="15" hidden="1" customHeight="1">
      <c r="A2517" s="1" t="s">
        <v>6216</v>
      </c>
      <c r="B2517" s="1" t="s">
        <v>6217</v>
      </c>
      <c r="C2517" s="1" t="s">
        <v>83</v>
      </c>
      <c r="D2517" s="1" t="s">
        <v>6218</v>
      </c>
      <c r="E2517" s="1" t="s">
        <v>3716</v>
      </c>
    </row>
    <row r="2518" spans="1:5" ht="15" hidden="1" customHeight="1">
      <c r="A2518" s="1" t="s">
        <v>6216</v>
      </c>
      <c r="B2518" s="1" t="s">
        <v>6217</v>
      </c>
      <c r="C2518" s="1" t="s">
        <v>83</v>
      </c>
      <c r="D2518" s="1" t="s">
        <v>6218</v>
      </c>
      <c r="E2518" s="1" t="s">
        <v>3712</v>
      </c>
    </row>
    <row r="2519" spans="1:5" ht="15" hidden="1" customHeight="1">
      <c r="A2519" s="1" t="s">
        <v>6216</v>
      </c>
      <c r="B2519" s="1" t="s">
        <v>6217</v>
      </c>
      <c r="C2519" s="1" t="s">
        <v>83</v>
      </c>
      <c r="D2519" s="1" t="s">
        <v>6218</v>
      </c>
      <c r="E2519" s="1" t="s">
        <v>3700</v>
      </c>
    </row>
    <row r="2520" spans="1:5" ht="15" hidden="1" customHeight="1">
      <c r="A2520" s="1" t="s">
        <v>6216</v>
      </c>
      <c r="B2520" s="1" t="s">
        <v>6217</v>
      </c>
      <c r="C2520" s="1" t="s">
        <v>83</v>
      </c>
      <c r="D2520" s="1" t="s">
        <v>6218</v>
      </c>
      <c r="E2520" s="1" t="s">
        <v>3721</v>
      </c>
    </row>
    <row r="2521" spans="1:5" ht="15" hidden="1" customHeight="1">
      <c r="A2521" s="1" t="s">
        <v>6216</v>
      </c>
      <c r="B2521" s="1" t="s">
        <v>6217</v>
      </c>
      <c r="C2521" s="1" t="s">
        <v>83</v>
      </c>
      <c r="D2521" s="1" t="s">
        <v>6218</v>
      </c>
      <c r="E2521" s="1" t="s">
        <v>3718</v>
      </c>
    </row>
    <row r="2522" spans="1:5" ht="15" hidden="1" customHeight="1">
      <c r="A2522" s="1" t="s">
        <v>6216</v>
      </c>
      <c r="B2522" s="1" t="s">
        <v>6217</v>
      </c>
      <c r="C2522" s="1" t="s">
        <v>81</v>
      </c>
      <c r="D2522" s="1" t="s">
        <v>6219</v>
      </c>
      <c r="E2522" s="1" t="s">
        <v>3721</v>
      </c>
    </row>
    <row r="2523" spans="1:5" ht="15" hidden="1" customHeight="1">
      <c r="A2523" s="1" t="s">
        <v>6216</v>
      </c>
      <c r="B2523" s="1" t="s">
        <v>6217</v>
      </c>
      <c r="C2523" s="1" t="s">
        <v>81</v>
      </c>
      <c r="D2523" s="1" t="s">
        <v>6219</v>
      </c>
      <c r="E2523" s="1" t="s">
        <v>3718</v>
      </c>
    </row>
    <row r="2524" spans="1:5" ht="15" hidden="1" customHeight="1">
      <c r="A2524" s="1" t="s">
        <v>6216</v>
      </c>
      <c r="B2524" s="1" t="s">
        <v>6217</v>
      </c>
      <c r="C2524" s="1" t="s">
        <v>81</v>
      </c>
      <c r="D2524" s="1" t="s">
        <v>6219</v>
      </c>
      <c r="E2524" s="1" t="s">
        <v>3708</v>
      </c>
    </row>
    <row r="2525" spans="1:5" ht="15" hidden="1" customHeight="1">
      <c r="A2525" s="1" t="s">
        <v>6216</v>
      </c>
      <c r="B2525" s="1" t="s">
        <v>6217</v>
      </c>
      <c r="C2525" s="1" t="s">
        <v>81</v>
      </c>
      <c r="D2525" s="1" t="s">
        <v>6219</v>
      </c>
      <c r="E2525" s="1" t="s">
        <v>3699</v>
      </c>
    </row>
    <row r="2526" spans="1:5" ht="15" hidden="1" customHeight="1">
      <c r="A2526" s="1" t="s">
        <v>6216</v>
      </c>
      <c r="B2526" s="1" t="s">
        <v>6217</v>
      </c>
      <c r="C2526" s="1" t="s">
        <v>81</v>
      </c>
      <c r="D2526" s="1" t="s">
        <v>6219</v>
      </c>
      <c r="E2526" s="1" t="s">
        <v>3715</v>
      </c>
    </row>
    <row r="2527" spans="1:5" ht="15" hidden="1" customHeight="1">
      <c r="A2527" s="1" t="s">
        <v>6216</v>
      </c>
      <c r="B2527" s="1" t="s">
        <v>6217</v>
      </c>
      <c r="C2527" s="1" t="s">
        <v>81</v>
      </c>
      <c r="D2527" s="1" t="s">
        <v>6219</v>
      </c>
      <c r="E2527" s="1" t="s">
        <v>3703</v>
      </c>
    </row>
    <row r="2528" spans="1:5" ht="15" hidden="1" customHeight="1">
      <c r="A2528" s="1" t="s">
        <v>6216</v>
      </c>
      <c r="B2528" s="1" t="s">
        <v>6217</v>
      </c>
      <c r="C2528" s="1" t="s">
        <v>81</v>
      </c>
      <c r="D2528" s="1" t="s">
        <v>6219</v>
      </c>
      <c r="E2528" s="1" t="s">
        <v>3716</v>
      </c>
    </row>
    <row r="2529" spans="1:5" ht="15" hidden="1" customHeight="1">
      <c r="A2529" s="1" t="s">
        <v>6216</v>
      </c>
      <c r="B2529" s="1" t="s">
        <v>6217</v>
      </c>
      <c r="C2529" s="1" t="s">
        <v>81</v>
      </c>
      <c r="D2529" s="1" t="s">
        <v>6219</v>
      </c>
      <c r="E2529" s="1" t="s">
        <v>3700</v>
      </c>
    </row>
    <row r="2530" spans="1:5" ht="15" hidden="1" customHeight="1">
      <c r="A2530" s="1" t="s">
        <v>6216</v>
      </c>
      <c r="B2530" s="1" t="s">
        <v>6217</v>
      </c>
      <c r="C2530" s="1" t="s">
        <v>81</v>
      </c>
      <c r="D2530" s="1" t="s">
        <v>6219</v>
      </c>
      <c r="E2530" s="1" t="s">
        <v>3712</v>
      </c>
    </row>
    <row r="2531" spans="1:5" ht="15" hidden="1" customHeight="1">
      <c r="A2531" s="1" t="s">
        <v>6216</v>
      </c>
      <c r="B2531" s="1" t="s">
        <v>6217</v>
      </c>
      <c r="C2531" s="1" t="s">
        <v>83</v>
      </c>
      <c r="D2531" s="1" t="s">
        <v>6218</v>
      </c>
      <c r="E2531" s="1" t="s">
        <v>3708</v>
      </c>
    </row>
    <row r="2532" spans="1:5" ht="15" hidden="1" customHeight="1">
      <c r="A2532" s="1" t="s">
        <v>6216</v>
      </c>
      <c r="B2532" s="1" t="s">
        <v>6217</v>
      </c>
      <c r="C2532" s="1" t="s">
        <v>83</v>
      </c>
      <c r="D2532" s="1" t="s">
        <v>6218</v>
      </c>
      <c r="E2532" s="1" t="s">
        <v>3715</v>
      </c>
    </row>
    <row r="2533" spans="1:5" ht="15" hidden="1" customHeight="1">
      <c r="A2533" s="1" t="s">
        <v>6216</v>
      </c>
      <c r="B2533" s="1" t="s">
        <v>6217</v>
      </c>
      <c r="C2533" s="1" t="s">
        <v>83</v>
      </c>
      <c r="D2533" s="1" t="s">
        <v>6218</v>
      </c>
      <c r="E2533" s="1" t="s">
        <v>3723</v>
      </c>
    </row>
    <row r="2534" spans="1:5" ht="15" hidden="1" customHeight="1">
      <c r="A2534" s="1" t="s">
        <v>6216</v>
      </c>
      <c r="B2534" s="1" t="s">
        <v>6217</v>
      </c>
      <c r="C2534" s="1" t="s">
        <v>83</v>
      </c>
      <c r="D2534" s="1" t="s">
        <v>6218</v>
      </c>
      <c r="E2534" s="1" t="s">
        <v>3702</v>
      </c>
    </row>
    <row r="2535" spans="1:5" ht="15" hidden="1" customHeight="1">
      <c r="A2535" s="1" t="s">
        <v>6216</v>
      </c>
      <c r="B2535" s="1" t="s">
        <v>6217</v>
      </c>
      <c r="C2535" s="1" t="s">
        <v>83</v>
      </c>
      <c r="D2535" s="1" t="s">
        <v>6218</v>
      </c>
      <c r="E2535" s="1" t="s">
        <v>3713</v>
      </c>
    </row>
    <row r="2536" spans="1:5" ht="15" hidden="1" customHeight="1">
      <c r="A2536" s="1" t="s">
        <v>6220</v>
      </c>
      <c r="B2536" s="1" t="s">
        <v>6221</v>
      </c>
      <c r="C2536" s="1" t="s">
        <v>85</v>
      </c>
      <c r="D2536" s="1" t="s">
        <v>6222</v>
      </c>
      <c r="E2536" s="1" t="s">
        <v>3702</v>
      </c>
    </row>
    <row r="2537" spans="1:5" ht="15" hidden="1" customHeight="1">
      <c r="A2537" s="1" t="s">
        <v>6220</v>
      </c>
      <c r="B2537" s="1" t="s">
        <v>6221</v>
      </c>
      <c r="C2537" s="1" t="s">
        <v>85</v>
      </c>
      <c r="D2537" s="1" t="s">
        <v>6222</v>
      </c>
      <c r="E2537" s="1" t="s">
        <v>3723</v>
      </c>
    </row>
    <row r="2538" spans="1:5" ht="15" hidden="1" customHeight="1">
      <c r="A2538" s="1" t="s">
        <v>6220</v>
      </c>
      <c r="B2538" s="1" t="s">
        <v>6221</v>
      </c>
      <c r="C2538" s="1" t="s">
        <v>469</v>
      </c>
      <c r="D2538" s="1" t="s">
        <v>6223</v>
      </c>
      <c r="E2538" s="1" t="s">
        <v>3708</v>
      </c>
    </row>
    <row r="2539" spans="1:5" ht="15" hidden="1" customHeight="1">
      <c r="A2539" s="1" t="s">
        <v>6220</v>
      </c>
      <c r="B2539" s="1" t="s">
        <v>6221</v>
      </c>
      <c r="C2539" s="1" t="s">
        <v>85</v>
      </c>
      <c r="D2539" s="1" t="s">
        <v>6222</v>
      </c>
      <c r="E2539" s="1" t="s">
        <v>3715</v>
      </c>
    </row>
    <row r="2540" spans="1:5" ht="15" hidden="1" customHeight="1">
      <c r="A2540" s="1" t="s">
        <v>6220</v>
      </c>
      <c r="B2540" s="1" t="s">
        <v>6221</v>
      </c>
      <c r="C2540" s="1" t="s">
        <v>85</v>
      </c>
      <c r="D2540" s="1" t="s">
        <v>6222</v>
      </c>
      <c r="E2540" s="1" t="s">
        <v>3699</v>
      </c>
    </row>
    <row r="2541" spans="1:5" ht="15" hidden="1" customHeight="1">
      <c r="A2541" s="1" t="s">
        <v>6220</v>
      </c>
      <c r="B2541" s="1" t="s">
        <v>6221</v>
      </c>
      <c r="C2541" s="1" t="s">
        <v>85</v>
      </c>
      <c r="D2541" s="1" t="s">
        <v>6222</v>
      </c>
      <c r="E2541" s="1" t="s">
        <v>3708</v>
      </c>
    </row>
    <row r="2542" spans="1:5" ht="15" hidden="1" customHeight="1">
      <c r="A2542" s="1" t="s">
        <v>6220</v>
      </c>
      <c r="B2542" s="1" t="s">
        <v>6221</v>
      </c>
      <c r="C2542" s="1" t="s">
        <v>469</v>
      </c>
      <c r="D2542" s="1" t="s">
        <v>6223</v>
      </c>
      <c r="E2542" s="1" t="s">
        <v>3718</v>
      </c>
    </row>
    <row r="2543" spans="1:5" ht="15" hidden="1" customHeight="1">
      <c r="A2543" s="1" t="s">
        <v>6220</v>
      </c>
      <c r="B2543" s="1" t="s">
        <v>6221</v>
      </c>
      <c r="C2543" s="1" t="s">
        <v>469</v>
      </c>
      <c r="D2543" s="1" t="s">
        <v>6223</v>
      </c>
      <c r="E2543" s="1" t="s">
        <v>3709</v>
      </c>
    </row>
    <row r="2544" spans="1:5" ht="15" hidden="1" customHeight="1">
      <c r="A2544" s="1" t="s">
        <v>6220</v>
      </c>
      <c r="B2544" s="1" t="s">
        <v>6221</v>
      </c>
      <c r="C2544" s="1" t="s">
        <v>85</v>
      </c>
      <c r="D2544" s="1" t="s">
        <v>6222</v>
      </c>
      <c r="E2544" s="1" t="s">
        <v>3700</v>
      </c>
    </row>
    <row r="2545" spans="1:5" ht="15" hidden="1" customHeight="1">
      <c r="A2545" s="1" t="s">
        <v>6220</v>
      </c>
      <c r="B2545" s="1" t="s">
        <v>6221</v>
      </c>
      <c r="C2545" s="1" t="s">
        <v>469</v>
      </c>
      <c r="D2545" s="1" t="s">
        <v>6223</v>
      </c>
      <c r="E2545" s="1" t="s">
        <v>3715</v>
      </c>
    </row>
    <row r="2546" spans="1:5" ht="15" hidden="1" customHeight="1">
      <c r="A2546" s="1" t="s">
        <v>6220</v>
      </c>
      <c r="B2546" s="1" t="s">
        <v>6221</v>
      </c>
      <c r="C2546" s="1" t="s">
        <v>469</v>
      </c>
      <c r="D2546" s="1" t="s">
        <v>6223</v>
      </c>
      <c r="E2546" s="1" t="s">
        <v>3712</v>
      </c>
    </row>
    <row r="2547" spans="1:5" ht="15" hidden="1" customHeight="1">
      <c r="A2547" s="1" t="s">
        <v>6220</v>
      </c>
      <c r="B2547" s="1" t="s">
        <v>6221</v>
      </c>
      <c r="C2547" s="1" t="s">
        <v>469</v>
      </c>
      <c r="D2547" s="1" t="s">
        <v>6223</v>
      </c>
      <c r="E2547" s="1" t="s">
        <v>3702</v>
      </c>
    </row>
    <row r="2548" spans="1:5" ht="15" hidden="1" customHeight="1">
      <c r="A2548" s="1" t="s">
        <v>6220</v>
      </c>
      <c r="B2548" s="1" t="s">
        <v>6221</v>
      </c>
      <c r="C2548" s="1" t="s">
        <v>469</v>
      </c>
      <c r="D2548" s="1" t="s">
        <v>6223</v>
      </c>
      <c r="E2548" s="1" t="s">
        <v>3703</v>
      </c>
    </row>
    <row r="2549" spans="1:5" ht="15" hidden="1" customHeight="1">
      <c r="A2549" s="1" t="s">
        <v>6220</v>
      </c>
      <c r="B2549" s="1" t="s">
        <v>6221</v>
      </c>
      <c r="C2549" s="1" t="s">
        <v>469</v>
      </c>
      <c r="D2549" s="1" t="s">
        <v>6223</v>
      </c>
      <c r="E2549" s="1" t="s">
        <v>3713</v>
      </c>
    </row>
    <row r="2550" spans="1:5" ht="15" hidden="1" customHeight="1">
      <c r="A2550" s="1" t="s">
        <v>6220</v>
      </c>
      <c r="B2550" s="1" t="s">
        <v>6221</v>
      </c>
      <c r="C2550" s="1" t="s">
        <v>469</v>
      </c>
      <c r="D2550" s="1" t="s">
        <v>6223</v>
      </c>
      <c r="E2550" s="1" t="s">
        <v>3721</v>
      </c>
    </row>
    <row r="2551" spans="1:5" ht="15" hidden="1" customHeight="1">
      <c r="A2551" s="1" t="s">
        <v>6220</v>
      </c>
      <c r="B2551" s="1" t="s">
        <v>6221</v>
      </c>
      <c r="C2551" s="1" t="s">
        <v>469</v>
      </c>
      <c r="D2551" s="1" t="s">
        <v>6223</v>
      </c>
      <c r="E2551" s="1" t="s">
        <v>3699</v>
      </c>
    </row>
    <row r="2552" spans="1:5" ht="15" hidden="1" customHeight="1">
      <c r="A2552" s="1" t="s">
        <v>6220</v>
      </c>
      <c r="B2552" s="1" t="s">
        <v>6221</v>
      </c>
      <c r="C2552" s="1" t="s">
        <v>469</v>
      </c>
      <c r="D2552" s="1" t="s">
        <v>6223</v>
      </c>
      <c r="E2552" s="1" t="s">
        <v>3716</v>
      </c>
    </row>
    <row r="2553" spans="1:5" ht="15" hidden="1" customHeight="1">
      <c r="A2553" s="1" t="s">
        <v>6220</v>
      </c>
      <c r="B2553" s="1" t="s">
        <v>6221</v>
      </c>
      <c r="C2553" s="1" t="s">
        <v>469</v>
      </c>
      <c r="D2553" s="1" t="s">
        <v>6223</v>
      </c>
      <c r="E2553" s="1" t="s">
        <v>3700</v>
      </c>
    </row>
    <row r="2554" spans="1:5" ht="15" hidden="1" customHeight="1">
      <c r="A2554" s="1" t="s">
        <v>6220</v>
      </c>
      <c r="B2554" s="1" t="s">
        <v>6221</v>
      </c>
      <c r="C2554" s="1" t="s">
        <v>469</v>
      </c>
      <c r="D2554" s="1" t="s">
        <v>6223</v>
      </c>
      <c r="E2554" s="1" t="s">
        <v>3723</v>
      </c>
    </row>
    <row r="2555" spans="1:5" ht="15" hidden="1" customHeight="1">
      <c r="A2555" s="1" t="s">
        <v>6220</v>
      </c>
      <c r="B2555" s="1" t="s">
        <v>6221</v>
      </c>
      <c r="C2555" s="1" t="s">
        <v>85</v>
      </c>
      <c r="D2555" s="1" t="s">
        <v>6222</v>
      </c>
      <c r="E2555" s="1" t="s">
        <v>3709</v>
      </c>
    </row>
    <row r="2556" spans="1:5" ht="15" hidden="1" customHeight="1">
      <c r="A2556" s="1" t="s">
        <v>6220</v>
      </c>
      <c r="B2556" s="1" t="s">
        <v>6221</v>
      </c>
      <c r="C2556" s="1" t="s">
        <v>85</v>
      </c>
      <c r="D2556" s="1" t="s">
        <v>6222</v>
      </c>
      <c r="E2556" s="1" t="s">
        <v>3718</v>
      </c>
    </row>
    <row r="2557" spans="1:5" ht="15" hidden="1" customHeight="1">
      <c r="A2557" s="1" t="s">
        <v>6220</v>
      </c>
      <c r="B2557" s="1" t="s">
        <v>6221</v>
      </c>
      <c r="C2557" s="1" t="s">
        <v>85</v>
      </c>
      <c r="D2557" s="1" t="s">
        <v>6222</v>
      </c>
      <c r="E2557" s="1" t="s">
        <v>3712</v>
      </c>
    </row>
    <row r="2558" spans="1:5" ht="15" hidden="1" customHeight="1">
      <c r="A2558" s="1" t="s">
        <v>6220</v>
      </c>
      <c r="B2558" s="1" t="s">
        <v>6221</v>
      </c>
      <c r="C2558" s="1" t="s">
        <v>85</v>
      </c>
      <c r="D2558" s="1" t="s">
        <v>6222</v>
      </c>
      <c r="E2558" s="1" t="s">
        <v>3703</v>
      </c>
    </row>
    <row r="2559" spans="1:5" ht="15" hidden="1" customHeight="1">
      <c r="A2559" s="1" t="s">
        <v>6220</v>
      </c>
      <c r="B2559" s="1" t="s">
        <v>6221</v>
      </c>
      <c r="C2559" s="1" t="s">
        <v>85</v>
      </c>
      <c r="D2559" s="1" t="s">
        <v>6222</v>
      </c>
      <c r="E2559" s="1" t="s">
        <v>3713</v>
      </c>
    </row>
    <row r="2560" spans="1:5" ht="15" hidden="1" customHeight="1">
      <c r="A2560" s="1" t="s">
        <v>6220</v>
      </c>
      <c r="B2560" s="1" t="s">
        <v>6221</v>
      </c>
      <c r="C2560" s="1" t="s">
        <v>85</v>
      </c>
      <c r="D2560" s="1" t="s">
        <v>6222</v>
      </c>
      <c r="E2560" s="1" t="s">
        <v>3716</v>
      </c>
    </row>
    <row r="2561" spans="1:5" ht="15" hidden="1" customHeight="1">
      <c r="A2561" s="1" t="s">
        <v>6220</v>
      </c>
      <c r="B2561" s="1" t="s">
        <v>6221</v>
      </c>
      <c r="C2561" s="1" t="s">
        <v>85</v>
      </c>
      <c r="D2561" s="1" t="s">
        <v>6222</v>
      </c>
      <c r="E2561" s="1" t="s">
        <v>3721</v>
      </c>
    </row>
    <row r="2562" spans="1:5" ht="15" hidden="1" customHeight="1">
      <c r="A2562" s="1" t="s">
        <v>6224</v>
      </c>
      <c r="B2562" s="1" t="s">
        <v>6225</v>
      </c>
      <c r="C2562" s="1" t="s">
        <v>470</v>
      </c>
      <c r="D2562" s="1" t="s">
        <v>6226</v>
      </c>
      <c r="E2562" s="1" t="s">
        <v>3723</v>
      </c>
    </row>
    <row r="2563" spans="1:5" ht="15" hidden="1" customHeight="1">
      <c r="A2563" s="1" t="s">
        <v>6224</v>
      </c>
      <c r="B2563" s="1" t="s">
        <v>6225</v>
      </c>
      <c r="C2563" s="1" t="s">
        <v>470</v>
      </c>
      <c r="D2563" s="1" t="s">
        <v>6226</v>
      </c>
      <c r="E2563" s="1" t="s">
        <v>3700</v>
      </c>
    </row>
    <row r="2564" spans="1:5" ht="15" hidden="1" customHeight="1">
      <c r="A2564" s="1" t="s">
        <v>6224</v>
      </c>
      <c r="B2564" s="1" t="s">
        <v>6225</v>
      </c>
      <c r="C2564" s="1" t="s">
        <v>86</v>
      </c>
      <c r="D2564" s="1" t="s">
        <v>6227</v>
      </c>
      <c r="E2564" s="1" t="s">
        <v>3718</v>
      </c>
    </row>
    <row r="2565" spans="1:5" ht="15" hidden="1" customHeight="1">
      <c r="A2565" s="1" t="s">
        <v>6224</v>
      </c>
      <c r="B2565" s="1" t="s">
        <v>6225</v>
      </c>
      <c r="C2565" s="1" t="s">
        <v>86</v>
      </c>
      <c r="D2565" s="1" t="s">
        <v>6227</v>
      </c>
      <c r="E2565" s="1" t="s">
        <v>3715</v>
      </c>
    </row>
    <row r="2566" spans="1:5" ht="15" hidden="1" customHeight="1">
      <c r="A2566" s="1" t="s">
        <v>6224</v>
      </c>
      <c r="B2566" s="1" t="s">
        <v>6225</v>
      </c>
      <c r="C2566" s="1" t="s">
        <v>86</v>
      </c>
      <c r="D2566" s="1" t="s">
        <v>6227</v>
      </c>
      <c r="E2566" s="1" t="s">
        <v>3702</v>
      </c>
    </row>
    <row r="2567" spans="1:5" ht="15" hidden="1" customHeight="1">
      <c r="A2567" s="1" t="s">
        <v>6224</v>
      </c>
      <c r="B2567" s="1" t="s">
        <v>6225</v>
      </c>
      <c r="C2567" s="1" t="s">
        <v>470</v>
      </c>
      <c r="D2567" s="1" t="s">
        <v>6226</v>
      </c>
      <c r="E2567" s="1" t="s">
        <v>3715</v>
      </c>
    </row>
    <row r="2568" spans="1:5" ht="15" hidden="1" customHeight="1">
      <c r="A2568" s="1" t="s">
        <v>6224</v>
      </c>
      <c r="B2568" s="1" t="s">
        <v>6225</v>
      </c>
      <c r="C2568" s="1" t="s">
        <v>86</v>
      </c>
      <c r="D2568" s="1" t="s">
        <v>6227</v>
      </c>
      <c r="E2568" s="1" t="s">
        <v>3699</v>
      </c>
    </row>
    <row r="2569" spans="1:5" ht="15" hidden="1" customHeight="1">
      <c r="A2569" s="1" t="s">
        <v>6224</v>
      </c>
      <c r="B2569" s="1" t="s">
        <v>6225</v>
      </c>
      <c r="C2569" s="1" t="s">
        <v>86</v>
      </c>
      <c r="D2569" s="1" t="s">
        <v>6227</v>
      </c>
      <c r="E2569" s="1" t="s">
        <v>3700</v>
      </c>
    </row>
    <row r="2570" spans="1:5" ht="15" hidden="1" customHeight="1">
      <c r="A2570" s="1" t="s">
        <v>6224</v>
      </c>
      <c r="B2570" s="1" t="s">
        <v>6225</v>
      </c>
      <c r="C2570" s="1" t="s">
        <v>86</v>
      </c>
      <c r="D2570" s="1" t="s">
        <v>6227</v>
      </c>
      <c r="E2570" s="1" t="s">
        <v>3712</v>
      </c>
    </row>
    <row r="2571" spans="1:5" ht="15" hidden="1" customHeight="1">
      <c r="A2571" s="1" t="s">
        <v>6224</v>
      </c>
      <c r="B2571" s="1" t="s">
        <v>6225</v>
      </c>
      <c r="C2571" s="1" t="s">
        <v>86</v>
      </c>
      <c r="D2571" s="1" t="s">
        <v>6227</v>
      </c>
      <c r="E2571" s="1" t="s">
        <v>3721</v>
      </c>
    </row>
    <row r="2572" spans="1:5" ht="15" hidden="1" customHeight="1">
      <c r="A2572" s="1" t="s">
        <v>6224</v>
      </c>
      <c r="B2572" s="1" t="s">
        <v>6225</v>
      </c>
      <c r="C2572" s="1" t="s">
        <v>470</v>
      </c>
      <c r="D2572" s="1" t="s">
        <v>6226</v>
      </c>
      <c r="E2572" s="1" t="s">
        <v>3716</v>
      </c>
    </row>
    <row r="2573" spans="1:5" ht="15" hidden="1" customHeight="1">
      <c r="A2573" s="1" t="s">
        <v>6224</v>
      </c>
      <c r="B2573" s="1" t="s">
        <v>6225</v>
      </c>
      <c r="C2573" s="1" t="s">
        <v>86</v>
      </c>
      <c r="D2573" s="1" t="s">
        <v>6227</v>
      </c>
      <c r="E2573" s="1" t="s">
        <v>3703</v>
      </c>
    </row>
    <row r="2574" spans="1:5" ht="15" hidden="1" customHeight="1">
      <c r="A2574" s="1" t="s">
        <v>6224</v>
      </c>
      <c r="B2574" s="1" t="s">
        <v>6225</v>
      </c>
      <c r="C2574" s="1" t="s">
        <v>86</v>
      </c>
      <c r="D2574" s="1" t="s">
        <v>6227</v>
      </c>
      <c r="E2574" s="1" t="s">
        <v>3713</v>
      </c>
    </row>
    <row r="2575" spans="1:5" ht="15" hidden="1" customHeight="1">
      <c r="A2575" s="1" t="s">
        <v>6224</v>
      </c>
      <c r="B2575" s="1" t="s">
        <v>6225</v>
      </c>
      <c r="C2575" s="1" t="s">
        <v>470</v>
      </c>
      <c r="D2575" s="1" t="s">
        <v>6226</v>
      </c>
      <c r="E2575" s="1" t="s">
        <v>3703</v>
      </c>
    </row>
    <row r="2576" spans="1:5" ht="15" hidden="1" customHeight="1">
      <c r="A2576" s="1" t="s">
        <v>6224</v>
      </c>
      <c r="B2576" s="1" t="s">
        <v>6225</v>
      </c>
      <c r="C2576" s="1" t="s">
        <v>86</v>
      </c>
      <c r="D2576" s="1" t="s">
        <v>6227</v>
      </c>
      <c r="E2576" s="1" t="s">
        <v>3709</v>
      </c>
    </row>
    <row r="2577" spans="1:5" ht="15" hidden="1" customHeight="1">
      <c r="A2577" s="1" t="s">
        <v>6224</v>
      </c>
      <c r="B2577" s="1" t="s">
        <v>6225</v>
      </c>
      <c r="C2577" s="1" t="s">
        <v>470</v>
      </c>
      <c r="D2577" s="1" t="s">
        <v>6226</v>
      </c>
      <c r="E2577" s="1" t="s">
        <v>3709</v>
      </c>
    </row>
    <row r="2578" spans="1:5" ht="15" hidden="1" customHeight="1">
      <c r="A2578" s="1" t="s">
        <v>6224</v>
      </c>
      <c r="B2578" s="1" t="s">
        <v>6225</v>
      </c>
      <c r="C2578" s="1" t="s">
        <v>86</v>
      </c>
      <c r="D2578" s="1" t="s">
        <v>6227</v>
      </c>
      <c r="E2578" s="1" t="s">
        <v>3723</v>
      </c>
    </row>
    <row r="2579" spans="1:5" ht="15" hidden="1" customHeight="1">
      <c r="A2579" s="1" t="s">
        <v>6224</v>
      </c>
      <c r="B2579" s="1" t="s">
        <v>6225</v>
      </c>
      <c r="C2579" s="1" t="s">
        <v>86</v>
      </c>
      <c r="D2579" s="1" t="s">
        <v>6227</v>
      </c>
      <c r="E2579" s="1" t="s">
        <v>3716</v>
      </c>
    </row>
    <row r="2580" spans="1:5" ht="15" hidden="1" customHeight="1">
      <c r="A2580" s="1" t="s">
        <v>6224</v>
      </c>
      <c r="B2580" s="1" t="s">
        <v>6225</v>
      </c>
      <c r="C2580" s="1" t="s">
        <v>86</v>
      </c>
      <c r="D2580" s="1" t="s">
        <v>6227</v>
      </c>
      <c r="E2580" s="1" t="s">
        <v>3708</v>
      </c>
    </row>
    <row r="2581" spans="1:5" ht="15" hidden="1" customHeight="1">
      <c r="A2581" s="1" t="s">
        <v>6224</v>
      </c>
      <c r="B2581" s="1" t="s">
        <v>6225</v>
      </c>
      <c r="C2581" s="1" t="s">
        <v>470</v>
      </c>
      <c r="D2581" s="1" t="s">
        <v>6226</v>
      </c>
      <c r="E2581" s="1" t="s">
        <v>3713</v>
      </c>
    </row>
    <row r="2582" spans="1:5" ht="15" hidden="1" customHeight="1">
      <c r="A2582" s="1" t="s">
        <v>6224</v>
      </c>
      <c r="B2582" s="1" t="s">
        <v>6225</v>
      </c>
      <c r="C2582" s="1" t="s">
        <v>470</v>
      </c>
      <c r="D2582" s="1" t="s">
        <v>6226</v>
      </c>
      <c r="E2582" s="1" t="s">
        <v>3721</v>
      </c>
    </row>
    <row r="2583" spans="1:5" ht="15" hidden="1" customHeight="1">
      <c r="A2583" s="1" t="s">
        <v>6224</v>
      </c>
      <c r="B2583" s="1" t="s">
        <v>6225</v>
      </c>
      <c r="C2583" s="1" t="s">
        <v>470</v>
      </c>
      <c r="D2583" s="1" t="s">
        <v>6226</v>
      </c>
      <c r="E2583" s="1" t="s">
        <v>3699</v>
      </c>
    </row>
    <row r="2584" spans="1:5" ht="15" hidden="1" customHeight="1">
      <c r="A2584" s="1" t="s">
        <v>6224</v>
      </c>
      <c r="B2584" s="1" t="s">
        <v>6225</v>
      </c>
      <c r="C2584" s="1" t="s">
        <v>470</v>
      </c>
      <c r="D2584" s="1" t="s">
        <v>6226</v>
      </c>
      <c r="E2584" s="1" t="s">
        <v>3712</v>
      </c>
    </row>
    <row r="2585" spans="1:5" ht="15" hidden="1" customHeight="1">
      <c r="A2585" s="1" t="s">
        <v>6224</v>
      </c>
      <c r="B2585" s="1" t="s">
        <v>6225</v>
      </c>
      <c r="C2585" s="1" t="s">
        <v>470</v>
      </c>
      <c r="D2585" s="1" t="s">
        <v>6226</v>
      </c>
      <c r="E2585" s="1" t="s">
        <v>3718</v>
      </c>
    </row>
    <row r="2586" spans="1:5" ht="15" hidden="1" customHeight="1">
      <c r="A2586" s="1" t="s">
        <v>6224</v>
      </c>
      <c r="B2586" s="1" t="s">
        <v>6225</v>
      </c>
      <c r="C2586" s="1" t="s">
        <v>470</v>
      </c>
      <c r="D2586" s="1" t="s">
        <v>6226</v>
      </c>
      <c r="E2586" s="1" t="s">
        <v>3708</v>
      </c>
    </row>
    <row r="2587" spans="1:5" ht="15" hidden="1" customHeight="1">
      <c r="A2587" s="1" t="s">
        <v>6224</v>
      </c>
      <c r="B2587" s="1" t="s">
        <v>6225</v>
      </c>
      <c r="C2587" s="1" t="s">
        <v>470</v>
      </c>
      <c r="D2587" s="1" t="s">
        <v>6226</v>
      </c>
      <c r="E2587" s="1" t="s">
        <v>3702</v>
      </c>
    </row>
    <row r="2588" spans="1:5" ht="15" hidden="1" customHeight="1">
      <c r="A2588" s="1" t="s">
        <v>6228</v>
      </c>
      <c r="B2588" s="1" t="s">
        <v>6229</v>
      </c>
      <c r="C2588" s="1" t="s">
        <v>842</v>
      </c>
      <c r="D2588" s="1" t="s">
        <v>6230</v>
      </c>
      <c r="E2588" s="1" t="s">
        <v>3713</v>
      </c>
    </row>
    <row r="2589" spans="1:5" ht="15" hidden="1" customHeight="1">
      <c r="A2589" s="1" t="s">
        <v>6228</v>
      </c>
      <c r="B2589" s="1" t="s">
        <v>6229</v>
      </c>
      <c r="C2589" s="1" t="s">
        <v>842</v>
      </c>
      <c r="D2589" s="1" t="s">
        <v>6230</v>
      </c>
      <c r="E2589" s="1" t="s">
        <v>3721</v>
      </c>
    </row>
    <row r="2590" spans="1:5" ht="15" hidden="1" customHeight="1">
      <c r="A2590" s="1" t="s">
        <v>6228</v>
      </c>
      <c r="B2590" s="1" t="s">
        <v>6229</v>
      </c>
      <c r="C2590" s="1" t="s">
        <v>842</v>
      </c>
      <c r="D2590" s="1" t="s">
        <v>6230</v>
      </c>
      <c r="E2590" s="1" t="s">
        <v>3703</v>
      </c>
    </row>
    <row r="2591" spans="1:5" ht="15" hidden="1" customHeight="1">
      <c r="A2591" s="1" t="s">
        <v>6228</v>
      </c>
      <c r="B2591" s="1" t="s">
        <v>6229</v>
      </c>
      <c r="C2591" s="1" t="s">
        <v>120</v>
      </c>
      <c r="D2591" s="1" t="s">
        <v>6231</v>
      </c>
      <c r="E2591" s="1" t="s">
        <v>3713</v>
      </c>
    </row>
    <row r="2592" spans="1:5" ht="15" hidden="1" customHeight="1">
      <c r="A2592" s="1" t="s">
        <v>6228</v>
      </c>
      <c r="B2592" s="1" t="s">
        <v>6229</v>
      </c>
      <c r="C2592" s="1" t="s">
        <v>120</v>
      </c>
      <c r="D2592" s="1" t="s">
        <v>6231</v>
      </c>
      <c r="E2592" s="1" t="s">
        <v>3703</v>
      </c>
    </row>
    <row r="2593" spans="1:5" ht="15" hidden="1" customHeight="1">
      <c r="A2593" s="1" t="s">
        <v>6228</v>
      </c>
      <c r="B2593" s="1" t="s">
        <v>6229</v>
      </c>
      <c r="C2593" s="1" t="s">
        <v>120</v>
      </c>
      <c r="D2593" s="1" t="s">
        <v>6231</v>
      </c>
      <c r="E2593" s="1" t="s">
        <v>3709</v>
      </c>
    </row>
    <row r="2594" spans="1:5" ht="15" hidden="1" customHeight="1">
      <c r="A2594" s="1" t="s">
        <v>6228</v>
      </c>
      <c r="B2594" s="1" t="s">
        <v>6229</v>
      </c>
      <c r="C2594" s="1" t="s">
        <v>842</v>
      </c>
      <c r="D2594" s="1" t="s">
        <v>6230</v>
      </c>
      <c r="E2594" s="1" t="s">
        <v>3723</v>
      </c>
    </row>
    <row r="2595" spans="1:5" ht="15" hidden="1" customHeight="1">
      <c r="A2595" s="1" t="s">
        <v>6228</v>
      </c>
      <c r="B2595" s="1" t="s">
        <v>6229</v>
      </c>
      <c r="C2595" s="1" t="s">
        <v>119</v>
      </c>
      <c r="D2595" s="1" t="s">
        <v>6232</v>
      </c>
      <c r="E2595" s="1" t="s">
        <v>3700</v>
      </c>
    </row>
    <row r="2596" spans="1:5" ht="15" hidden="1" customHeight="1">
      <c r="A2596" s="1" t="s">
        <v>6228</v>
      </c>
      <c r="B2596" s="1" t="s">
        <v>6229</v>
      </c>
      <c r="C2596" s="1" t="s">
        <v>842</v>
      </c>
      <c r="D2596" s="1" t="s">
        <v>6230</v>
      </c>
      <c r="E2596" s="1" t="s">
        <v>3715</v>
      </c>
    </row>
    <row r="2597" spans="1:5" ht="15" hidden="1" customHeight="1">
      <c r="A2597" s="1" t="s">
        <v>6228</v>
      </c>
      <c r="B2597" s="1" t="s">
        <v>6229</v>
      </c>
      <c r="C2597" s="1" t="s">
        <v>842</v>
      </c>
      <c r="D2597" s="1" t="s">
        <v>6230</v>
      </c>
      <c r="E2597" s="1" t="s">
        <v>3708</v>
      </c>
    </row>
    <row r="2598" spans="1:5" ht="15" hidden="1" customHeight="1">
      <c r="A2598" s="1" t="s">
        <v>6228</v>
      </c>
      <c r="B2598" s="1" t="s">
        <v>6229</v>
      </c>
      <c r="C2598" s="1" t="s">
        <v>119</v>
      </c>
      <c r="D2598" s="1" t="s">
        <v>6232</v>
      </c>
      <c r="E2598" s="1" t="s">
        <v>3723</v>
      </c>
    </row>
    <row r="2599" spans="1:5" ht="15" hidden="1" customHeight="1">
      <c r="A2599" s="1" t="s">
        <v>6228</v>
      </c>
      <c r="B2599" s="1" t="s">
        <v>6229</v>
      </c>
      <c r="C2599" s="1" t="s">
        <v>842</v>
      </c>
      <c r="D2599" s="1" t="s">
        <v>6230</v>
      </c>
      <c r="E2599" s="1" t="s">
        <v>3702</v>
      </c>
    </row>
    <row r="2600" spans="1:5" ht="15" hidden="1" customHeight="1">
      <c r="A2600" s="1" t="s">
        <v>6228</v>
      </c>
      <c r="B2600" s="1" t="s">
        <v>6229</v>
      </c>
      <c r="C2600" s="1" t="s">
        <v>121</v>
      </c>
      <c r="D2600" s="1" t="s">
        <v>6233</v>
      </c>
      <c r="E2600" s="1" t="s">
        <v>3708</v>
      </c>
    </row>
    <row r="2601" spans="1:5" ht="15" hidden="1" customHeight="1">
      <c r="A2601" s="1" t="s">
        <v>6228</v>
      </c>
      <c r="B2601" s="1" t="s">
        <v>6229</v>
      </c>
      <c r="C2601" s="1" t="s">
        <v>121</v>
      </c>
      <c r="D2601" s="1" t="s">
        <v>6233</v>
      </c>
      <c r="E2601" s="1" t="s">
        <v>3723</v>
      </c>
    </row>
    <row r="2602" spans="1:5" ht="15" hidden="1" customHeight="1">
      <c r="A2602" s="1" t="s">
        <v>6228</v>
      </c>
      <c r="B2602" s="1" t="s">
        <v>6229</v>
      </c>
      <c r="C2602" s="1" t="s">
        <v>120</v>
      </c>
      <c r="D2602" s="1" t="s">
        <v>6231</v>
      </c>
      <c r="E2602" s="1" t="s">
        <v>3708</v>
      </c>
    </row>
    <row r="2603" spans="1:5" ht="15" hidden="1" customHeight="1">
      <c r="A2603" s="1" t="s">
        <v>6228</v>
      </c>
      <c r="B2603" s="1" t="s">
        <v>6229</v>
      </c>
      <c r="C2603" s="1" t="s">
        <v>120</v>
      </c>
      <c r="D2603" s="1" t="s">
        <v>6231</v>
      </c>
      <c r="E2603" s="1" t="s">
        <v>3700</v>
      </c>
    </row>
    <row r="2604" spans="1:5" ht="15" hidden="1" customHeight="1">
      <c r="A2604" s="1" t="s">
        <v>6228</v>
      </c>
      <c r="B2604" s="1" t="s">
        <v>6229</v>
      </c>
      <c r="C2604" s="1" t="s">
        <v>121</v>
      </c>
      <c r="D2604" s="1" t="s">
        <v>6233</v>
      </c>
      <c r="E2604" s="1" t="s">
        <v>3703</v>
      </c>
    </row>
    <row r="2605" spans="1:5" ht="15" hidden="1" customHeight="1">
      <c r="A2605" s="1" t="s">
        <v>6228</v>
      </c>
      <c r="B2605" s="1" t="s">
        <v>6229</v>
      </c>
      <c r="C2605" s="1" t="s">
        <v>119</v>
      </c>
      <c r="D2605" s="1" t="s">
        <v>6232</v>
      </c>
      <c r="E2605" s="1" t="s">
        <v>3703</v>
      </c>
    </row>
    <row r="2606" spans="1:5" ht="15" hidden="1" customHeight="1">
      <c r="A2606" s="1" t="s">
        <v>6228</v>
      </c>
      <c r="B2606" s="1" t="s">
        <v>6229</v>
      </c>
      <c r="C2606" s="1" t="s">
        <v>121</v>
      </c>
      <c r="D2606" s="1" t="s">
        <v>6233</v>
      </c>
      <c r="E2606" s="1" t="s">
        <v>3713</v>
      </c>
    </row>
    <row r="2607" spans="1:5" ht="15" hidden="1" customHeight="1">
      <c r="A2607" s="1" t="s">
        <v>6228</v>
      </c>
      <c r="B2607" s="1" t="s">
        <v>6229</v>
      </c>
      <c r="C2607" s="1" t="s">
        <v>121</v>
      </c>
      <c r="D2607" s="1" t="s">
        <v>6233</v>
      </c>
      <c r="E2607" s="1" t="s">
        <v>3709</v>
      </c>
    </row>
    <row r="2608" spans="1:5" ht="15" hidden="1" customHeight="1">
      <c r="A2608" s="1" t="s">
        <v>6228</v>
      </c>
      <c r="B2608" s="1" t="s">
        <v>6229</v>
      </c>
      <c r="C2608" s="1" t="s">
        <v>119</v>
      </c>
      <c r="D2608" s="1" t="s">
        <v>6232</v>
      </c>
      <c r="E2608" s="1" t="s">
        <v>3709</v>
      </c>
    </row>
    <row r="2609" spans="1:5" ht="15" hidden="1" customHeight="1">
      <c r="A2609" s="1" t="s">
        <v>6228</v>
      </c>
      <c r="B2609" s="1" t="s">
        <v>6229</v>
      </c>
      <c r="C2609" s="1" t="s">
        <v>120</v>
      </c>
      <c r="D2609" s="1" t="s">
        <v>6231</v>
      </c>
      <c r="E2609" s="1" t="s">
        <v>3712</v>
      </c>
    </row>
    <row r="2610" spans="1:5" ht="15" hidden="1" customHeight="1">
      <c r="A2610" s="1" t="s">
        <v>6228</v>
      </c>
      <c r="B2610" s="1" t="s">
        <v>6229</v>
      </c>
      <c r="C2610" s="1" t="s">
        <v>121</v>
      </c>
      <c r="D2610" s="1" t="s">
        <v>6233</v>
      </c>
      <c r="E2610" s="1" t="s">
        <v>3718</v>
      </c>
    </row>
    <row r="2611" spans="1:5" ht="15" hidden="1" customHeight="1">
      <c r="A2611" s="1" t="s">
        <v>6228</v>
      </c>
      <c r="B2611" s="1" t="s">
        <v>6229</v>
      </c>
      <c r="C2611" s="1" t="s">
        <v>121</v>
      </c>
      <c r="D2611" s="1" t="s">
        <v>6233</v>
      </c>
      <c r="E2611" s="1" t="s">
        <v>3715</v>
      </c>
    </row>
    <row r="2612" spans="1:5" ht="15" hidden="1" customHeight="1">
      <c r="A2612" s="1" t="s">
        <v>6228</v>
      </c>
      <c r="B2612" s="1" t="s">
        <v>6229</v>
      </c>
      <c r="C2612" s="1" t="s">
        <v>121</v>
      </c>
      <c r="D2612" s="1" t="s">
        <v>6233</v>
      </c>
      <c r="E2612" s="1" t="s">
        <v>3700</v>
      </c>
    </row>
    <row r="2613" spans="1:5" ht="15" hidden="1" customHeight="1">
      <c r="A2613" s="1" t="s">
        <v>6228</v>
      </c>
      <c r="B2613" s="1" t="s">
        <v>6229</v>
      </c>
      <c r="C2613" s="1" t="s">
        <v>121</v>
      </c>
      <c r="D2613" s="1" t="s">
        <v>6233</v>
      </c>
      <c r="E2613" s="1" t="s">
        <v>3712</v>
      </c>
    </row>
    <row r="2614" spans="1:5" ht="15" hidden="1" customHeight="1">
      <c r="A2614" s="1" t="s">
        <v>6228</v>
      </c>
      <c r="B2614" s="1" t="s">
        <v>6229</v>
      </c>
      <c r="C2614" s="1" t="s">
        <v>119</v>
      </c>
      <c r="D2614" s="1" t="s">
        <v>6232</v>
      </c>
      <c r="E2614" s="1" t="s">
        <v>3708</v>
      </c>
    </row>
    <row r="2615" spans="1:5" ht="15" hidden="1" customHeight="1">
      <c r="A2615" s="1" t="s">
        <v>6228</v>
      </c>
      <c r="B2615" s="1" t="s">
        <v>6229</v>
      </c>
      <c r="C2615" s="1" t="s">
        <v>119</v>
      </c>
      <c r="D2615" s="1" t="s">
        <v>6232</v>
      </c>
      <c r="E2615" s="1" t="s">
        <v>3699</v>
      </c>
    </row>
    <row r="2616" spans="1:5" ht="15" hidden="1" customHeight="1">
      <c r="A2616" s="1" t="s">
        <v>6228</v>
      </c>
      <c r="B2616" s="1" t="s">
        <v>6229</v>
      </c>
      <c r="C2616" s="1" t="s">
        <v>119</v>
      </c>
      <c r="D2616" s="1" t="s">
        <v>6232</v>
      </c>
      <c r="E2616" s="1" t="s">
        <v>3718</v>
      </c>
    </row>
    <row r="2617" spans="1:5" ht="15" hidden="1" customHeight="1">
      <c r="A2617" s="1" t="s">
        <v>6228</v>
      </c>
      <c r="B2617" s="1" t="s">
        <v>6229</v>
      </c>
      <c r="C2617" s="1" t="s">
        <v>119</v>
      </c>
      <c r="D2617" s="1" t="s">
        <v>6232</v>
      </c>
      <c r="E2617" s="1" t="s">
        <v>3713</v>
      </c>
    </row>
    <row r="2618" spans="1:5" ht="15" hidden="1" customHeight="1">
      <c r="A2618" s="1" t="s">
        <v>6228</v>
      </c>
      <c r="B2618" s="1" t="s">
        <v>6229</v>
      </c>
      <c r="C2618" s="1" t="s">
        <v>119</v>
      </c>
      <c r="D2618" s="1" t="s">
        <v>6232</v>
      </c>
      <c r="E2618" s="1" t="s">
        <v>3721</v>
      </c>
    </row>
    <row r="2619" spans="1:5" ht="15" hidden="1" customHeight="1">
      <c r="A2619" s="1" t="s">
        <v>6228</v>
      </c>
      <c r="B2619" s="1" t="s">
        <v>6229</v>
      </c>
      <c r="C2619" s="1" t="s">
        <v>120</v>
      </c>
      <c r="D2619" s="1" t="s">
        <v>6231</v>
      </c>
      <c r="E2619" s="1" t="s">
        <v>3718</v>
      </c>
    </row>
    <row r="2620" spans="1:5" ht="15" hidden="1" customHeight="1">
      <c r="A2620" s="1" t="s">
        <v>6228</v>
      </c>
      <c r="B2620" s="1" t="s">
        <v>6229</v>
      </c>
      <c r="C2620" s="1" t="s">
        <v>842</v>
      </c>
      <c r="D2620" s="1" t="s">
        <v>6230</v>
      </c>
      <c r="E2620" s="1" t="s">
        <v>3716</v>
      </c>
    </row>
    <row r="2621" spans="1:5" ht="15" hidden="1" customHeight="1">
      <c r="A2621" s="1" t="s">
        <v>6228</v>
      </c>
      <c r="B2621" s="1" t="s">
        <v>6229</v>
      </c>
      <c r="C2621" s="1" t="s">
        <v>842</v>
      </c>
      <c r="D2621" s="1" t="s">
        <v>6230</v>
      </c>
      <c r="E2621" s="1" t="s">
        <v>3699</v>
      </c>
    </row>
    <row r="2622" spans="1:5" ht="15" hidden="1" customHeight="1">
      <c r="A2622" s="1" t="s">
        <v>6228</v>
      </c>
      <c r="B2622" s="1" t="s">
        <v>6229</v>
      </c>
      <c r="C2622" s="1" t="s">
        <v>842</v>
      </c>
      <c r="D2622" s="1" t="s">
        <v>6230</v>
      </c>
      <c r="E2622" s="1" t="s">
        <v>3709</v>
      </c>
    </row>
    <row r="2623" spans="1:5" ht="15" hidden="1" customHeight="1">
      <c r="A2623" s="1" t="s">
        <v>6228</v>
      </c>
      <c r="B2623" s="1" t="s">
        <v>6229</v>
      </c>
      <c r="C2623" s="1" t="s">
        <v>842</v>
      </c>
      <c r="D2623" s="1" t="s">
        <v>6230</v>
      </c>
      <c r="E2623" s="1" t="s">
        <v>3718</v>
      </c>
    </row>
    <row r="2624" spans="1:5" ht="15" hidden="1" customHeight="1">
      <c r="A2624" s="1" t="s">
        <v>6228</v>
      </c>
      <c r="B2624" s="1" t="s">
        <v>6229</v>
      </c>
      <c r="C2624" s="1" t="s">
        <v>120</v>
      </c>
      <c r="D2624" s="1" t="s">
        <v>6231</v>
      </c>
      <c r="E2624" s="1" t="s">
        <v>3715</v>
      </c>
    </row>
    <row r="2625" spans="1:5" ht="15" hidden="1" customHeight="1">
      <c r="A2625" s="1" t="s">
        <v>6228</v>
      </c>
      <c r="B2625" s="1" t="s">
        <v>6229</v>
      </c>
      <c r="C2625" s="1" t="s">
        <v>119</v>
      </c>
      <c r="D2625" s="1" t="s">
        <v>6232</v>
      </c>
      <c r="E2625" s="1" t="s">
        <v>3715</v>
      </c>
    </row>
    <row r="2626" spans="1:5" ht="15" hidden="1" customHeight="1">
      <c r="A2626" s="1" t="s">
        <v>6228</v>
      </c>
      <c r="B2626" s="1" t="s">
        <v>6229</v>
      </c>
      <c r="C2626" s="1" t="s">
        <v>121</v>
      </c>
      <c r="D2626" s="1" t="s">
        <v>6233</v>
      </c>
      <c r="E2626" s="1" t="s">
        <v>3699</v>
      </c>
    </row>
    <row r="2627" spans="1:5" ht="15" hidden="1" customHeight="1">
      <c r="A2627" s="1" t="s">
        <v>6228</v>
      </c>
      <c r="B2627" s="1" t="s">
        <v>6229</v>
      </c>
      <c r="C2627" s="1" t="s">
        <v>121</v>
      </c>
      <c r="D2627" s="1" t="s">
        <v>6233</v>
      </c>
      <c r="E2627" s="1" t="s">
        <v>3721</v>
      </c>
    </row>
    <row r="2628" spans="1:5" ht="15" hidden="1" customHeight="1">
      <c r="A2628" s="1" t="s">
        <v>6228</v>
      </c>
      <c r="B2628" s="1" t="s">
        <v>6229</v>
      </c>
      <c r="C2628" s="1" t="s">
        <v>121</v>
      </c>
      <c r="D2628" s="1" t="s">
        <v>6233</v>
      </c>
      <c r="E2628" s="1" t="s">
        <v>3716</v>
      </c>
    </row>
    <row r="2629" spans="1:5" ht="15" hidden="1" customHeight="1">
      <c r="A2629" s="1" t="s">
        <v>6228</v>
      </c>
      <c r="B2629" s="1" t="s">
        <v>6229</v>
      </c>
      <c r="C2629" s="1" t="s">
        <v>121</v>
      </c>
      <c r="D2629" s="1" t="s">
        <v>6233</v>
      </c>
      <c r="E2629" s="1" t="s">
        <v>3702</v>
      </c>
    </row>
    <row r="2630" spans="1:5" ht="15" hidden="1" customHeight="1">
      <c r="A2630" s="1" t="s">
        <v>6228</v>
      </c>
      <c r="B2630" s="1" t="s">
        <v>6229</v>
      </c>
      <c r="C2630" s="1" t="s">
        <v>119</v>
      </c>
      <c r="D2630" s="1" t="s">
        <v>6232</v>
      </c>
      <c r="E2630" s="1" t="s">
        <v>3716</v>
      </c>
    </row>
    <row r="2631" spans="1:5" ht="15" hidden="1" customHeight="1">
      <c r="A2631" s="1" t="s">
        <v>6228</v>
      </c>
      <c r="B2631" s="1" t="s">
        <v>6229</v>
      </c>
      <c r="C2631" s="1" t="s">
        <v>119</v>
      </c>
      <c r="D2631" s="1" t="s">
        <v>6232</v>
      </c>
      <c r="E2631" s="1" t="s">
        <v>3712</v>
      </c>
    </row>
    <row r="2632" spans="1:5" ht="15" hidden="1" customHeight="1">
      <c r="A2632" s="1" t="s">
        <v>6228</v>
      </c>
      <c r="B2632" s="1" t="s">
        <v>6229</v>
      </c>
      <c r="C2632" s="1" t="s">
        <v>119</v>
      </c>
      <c r="D2632" s="1" t="s">
        <v>6232</v>
      </c>
      <c r="E2632" s="1" t="s">
        <v>3702</v>
      </c>
    </row>
    <row r="2633" spans="1:5" ht="15" hidden="1" customHeight="1">
      <c r="A2633" s="1" t="s">
        <v>6228</v>
      </c>
      <c r="B2633" s="1" t="s">
        <v>6229</v>
      </c>
      <c r="C2633" s="1" t="s">
        <v>842</v>
      </c>
      <c r="D2633" s="1" t="s">
        <v>6230</v>
      </c>
      <c r="E2633" s="1" t="s">
        <v>3712</v>
      </c>
    </row>
    <row r="2634" spans="1:5" ht="15" hidden="1" customHeight="1">
      <c r="A2634" s="1" t="s">
        <v>6228</v>
      </c>
      <c r="B2634" s="1" t="s">
        <v>6229</v>
      </c>
      <c r="C2634" s="1" t="s">
        <v>842</v>
      </c>
      <c r="D2634" s="1" t="s">
        <v>6230</v>
      </c>
      <c r="E2634" s="1" t="s">
        <v>3700</v>
      </c>
    </row>
    <row r="2635" spans="1:5" ht="15" hidden="1" customHeight="1">
      <c r="A2635" s="1" t="s">
        <v>6228</v>
      </c>
      <c r="B2635" s="1" t="s">
        <v>6229</v>
      </c>
      <c r="C2635" s="1" t="s">
        <v>120</v>
      </c>
      <c r="D2635" s="1" t="s">
        <v>6231</v>
      </c>
      <c r="E2635" s="1" t="s">
        <v>3702</v>
      </c>
    </row>
    <row r="2636" spans="1:5" ht="15" hidden="1" customHeight="1">
      <c r="A2636" s="1" t="s">
        <v>6228</v>
      </c>
      <c r="B2636" s="1" t="s">
        <v>6229</v>
      </c>
      <c r="C2636" s="1" t="s">
        <v>120</v>
      </c>
      <c r="D2636" s="1" t="s">
        <v>6231</v>
      </c>
      <c r="E2636" s="1" t="s">
        <v>3716</v>
      </c>
    </row>
    <row r="2637" spans="1:5" ht="15" hidden="1" customHeight="1">
      <c r="A2637" s="1" t="s">
        <v>6228</v>
      </c>
      <c r="B2637" s="1" t="s">
        <v>6229</v>
      </c>
      <c r="C2637" s="1" t="s">
        <v>120</v>
      </c>
      <c r="D2637" s="1" t="s">
        <v>6231</v>
      </c>
      <c r="E2637" s="1" t="s">
        <v>3723</v>
      </c>
    </row>
    <row r="2638" spans="1:5" ht="15" hidden="1" customHeight="1">
      <c r="A2638" s="1" t="s">
        <v>6228</v>
      </c>
      <c r="B2638" s="1" t="s">
        <v>6229</v>
      </c>
      <c r="C2638" s="1" t="s">
        <v>120</v>
      </c>
      <c r="D2638" s="1" t="s">
        <v>6231</v>
      </c>
      <c r="E2638" s="1" t="s">
        <v>3721</v>
      </c>
    </row>
    <row r="2639" spans="1:5" ht="15" hidden="1" customHeight="1">
      <c r="A2639" s="1" t="s">
        <v>6228</v>
      </c>
      <c r="B2639" s="1" t="s">
        <v>6229</v>
      </c>
      <c r="C2639" s="1" t="s">
        <v>120</v>
      </c>
      <c r="D2639" s="1" t="s">
        <v>6231</v>
      </c>
      <c r="E2639" s="1" t="s">
        <v>3699</v>
      </c>
    </row>
    <row r="2640" spans="1:5" ht="15" hidden="1" customHeight="1">
      <c r="A2640" s="1" t="s">
        <v>6234</v>
      </c>
      <c r="B2640" s="1" t="s">
        <v>6235</v>
      </c>
    </row>
    <row r="2641" spans="1:2" ht="15" hidden="1" customHeight="1">
      <c r="A2641" s="1" t="s">
        <v>6236</v>
      </c>
      <c r="B2641" s="1" t="s">
        <v>6237</v>
      </c>
    </row>
    <row r="2642" spans="1:2" ht="15" hidden="1" customHeight="1">
      <c r="A2642" s="1" t="s">
        <v>6238</v>
      </c>
      <c r="B2642" s="1" t="s">
        <v>4022</v>
      </c>
    </row>
    <row r="2643" spans="1:2" ht="15" hidden="1" customHeight="1">
      <c r="A2643" s="1" t="s">
        <v>6239</v>
      </c>
      <c r="B2643" s="1" t="s">
        <v>6240</v>
      </c>
    </row>
    <row r="2644" spans="1:2" ht="15" hidden="1" customHeight="1">
      <c r="A2644" s="1" t="s">
        <v>6241</v>
      </c>
      <c r="B2644" s="1" t="s">
        <v>4022</v>
      </c>
    </row>
    <row r="2645" spans="1:2" ht="15" hidden="1" customHeight="1">
      <c r="A2645" s="1" t="s">
        <v>6242</v>
      </c>
      <c r="B2645" s="1" t="s">
        <v>6243</v>
      </c>
    </row>
    <row r="2646" spans="1:2" ht="15" hidden="1" customHeight="1">
      <c r="A2646" s="1" t="s">
        <v>6244</v>
      </c>
      <c r="B2646" s="1" t="s">
        <v>4022</v>
      </c>
    </row>
    <row r="2647" spans="1:2" ht="15" hidden="1" customHeight="1">
      <c r="A2647" s="61">
        <v>402</v>
      </c>
      <c r="B2647" s="1" t="s">
        <v>6245</v>
      </c>
    </row>
    <row r="2648" spans="1:2" ht="15" hidden="1" customHeight="1">
      <c r="A2648" s="1" t="s">
        <v>6246</v>
      </c>
      <c r="B2648" s="1" t="s">
        <v>6247</v>
      </c>
    </row>
    <row r="2649" spans="1:2" ht="15" hidden="1" customHeight="1">
      <c r="A2649" s="1" t="s">
        <v>6248</v>
      </c>
      <c r="B2649" s="1" t="s">
        <v>6249</v>
      </c>
    </row>
    <row r="2650" spans="1:2" ht="15" hidden="1" customHeight="1">
      <c r="A2650" s="1" t="s">
        <v>6250</v>
      </c>
      <c r="B2650" s="1" t="s">
        <v>6251</v>
      </c>
    </row>
    <row r="2651" spans="1:2" ht="15" hidden="1" customHeight="1">
      <c r="A2651" s="1" t="s">
        <v>6252</v>
      </c>
      <c r="B2651" s="1" t="s">
        <v>6253</v>
      </c>
    </row>
    <row r="2652" spans="1:2" ht="15" hidden="1" customHeight="1">
      <c r="A2652" s="1" t="s">
        <v>6254</v>
      </c>
      <c r="B2652" s="1" t="s">
        <v>4022</v>
      </c>
    </row>
    <row r="2653" spans="1:2" ht="15" hidden="1" customHeight="1">
      <c r="A2653" s="61">
        <v>403</v>
      </c>
      <c r="B2653" s="1" t="s">
        <v>6255</v>
      </c>
    </row>
    <row r="2654" spans="1:2" ht="15" hidden="1" customHeight="1">
      <c r="A2654" s="1" t="s">
        <v>6256</v>
      </c>
      <c r="B2654" s="1" t="s">
        <v>6257</v>
      </c>
    </row>
    <row r="2655" spans="1:2" ht="15" hidden="1" customHeight="1">
      <c r="A2655" s="1" t="s">
        <v>6258</v>
      </c>
      <c r="B2655" s="1" t="s">
        <v>6259</v>
      </c>
    </row>
    <row r="2656" spans="1:2" ht="15" hidden="1" customHeight="1">
      <c r="A2656" s="1" t="s">
        <v>6260</v>
      </c>
      <c r="B2656" s="1" t="s">
        <v>6261</v>
      </c>
    </row>
    <row r="2657" spans="1:2" ht="15" hidden="1" customHeight="1">
      <c r="A2657" s="1" t="s">
        <v>6262</v>
      </c>
      <c r="B2657" s="1" t="s">
        <v>6263</v>
      </c>
    </row>
    <row r="2658" spans="1:2" ht="15" hidden="1" customHeight="1">
      <c r="A2658" s="1" t="s">
        <v>6264</v>
      </c>
      <c r="B2658" s="1" t="s">
        <v>6265</v>
      </c>
    </row>
    <row r="2659" spans="1:2" ht="15" hidden="1" customHeight="1">
      <c r="A2659" s="1" t="s">
        <v>6266</v>
      </c>
      <c r="B2659" s="1" t="s">
        <v>6267</v>
      </c>
    </row>
    <row r="2660" spans="1:2" ht="15" hidden="1" customHeight="1">
      <c r="A2660" s="1" t="s">
        <v>6268</v>
      </c>
      <c r="B2660" s="1" t="s">
        <v>6269</v>
      </c>
    </row>
    <row r="2661" spans="1:2" ht="15" hidden="1" customHeight="1">
      <c r="A2661" s="1" t="s">
        <v>6270</v>
      </c>
      <c r="B2661" s="1" t="s">
        <v>6271</v>
      </c>
    </row>
    <row r="2662" spans="1:2" ht="15" hidden="1" customHeight="1">
      <c r="A2662" s="1" t="s">
        <v>6272</v>
      </c>
      <c r="B2662" s="1" t="s">
        <v>6273</v>
      </c>
    </row>
    <row r="2663" spans="1:2" ht="15" hidden="1" customHeight="1">
      <c r="A2663" s="1" t="s">
        <v>6274</v>
      </c>
      <c r="B2663" s="1" t="s">
        <v>6275</v>
      </c>
    </row>
    <row r="2664" spans="1:2" ht="15" hidden="1" customHeight="1">
      <c r="A2664" s="1" t="s">
        <v>6276</v>
      </c>
      <c r="B2664" s="1" t="s">
        <v>6277</v>
      </c>
    </row>
    <row r="2665" spans="1:2" ht="15" hidden="1" customHeight="1">
      <c r="A2665" s="1" t="s">
        <v>6278</v>
      </c>
      <c r="B2665" s="1" t="s">
        <v>6279</v>
      </c>
    </row>
    <row r="2666" spans="1:2" ht="15" hidden="1" customHeight="1">
      <c r="A2666" s="1" t="s">
        <v>6280</v>
      </c>
      <c r="B2666" s="1" t="s">
        <v>6281</v>
      </c>
    </row>
    <row r="2667" spans="1:2" ht="15" hidden="1" customHeight="1">
      <c r="A2667" s="1" t="s">
        <v>6282</v>
      </c>
      <c r="B2667" s="1" t="s">
        <v>6283</v>
      </c>
    </row>
    <row r="2668" spans="1:2" ht="15" hidden="1" customHeight="1">
      <c r="A2668" s="1" t="s">
        <v>6284</v>
      </c>
      <c r="B2668" s="1" t="s">
        <v>5549</v>
      </c>
    </row>
    <row r="2669" spans="1:2" ht="15" hidden="1" customHeight="1">
      <c r="A2669" s="1" t="s">
        <v>6285</v>
      </c>
      <c r="B2669" s="1" t="s">
        <v>6286</v>
      </c>
    </row>
    <row r="2670" spans="1:2" ht="15" hidden="1" customHeight="1">
      <c r="A2670" s="1" t="s">
        <v>6287</v>
      </c>
      <c r="B2670" s="1" t="s">
        <v>6288</v>
      </c>
    </row>
    <row r="2671" spans="1:2" ht="15" hidden="1" customHeight="1">
      <c r="A2671" s="1" t="s">
        <v>6289</v>
      </c>
      <c r="B2671" s="1" t="s">
        <v>6290</v>
      </c>
    </row>
    <row r="2672" spans="1:2" ht="15" hidden="1" customHeight="1">
      <c r="A2672" s="1" t="s">
        <v>6291</v>
      </c>
      <c r="B2672" s="1" t="s">
        <v>6292</v>
      </c>
    </row>
    <row r="2673" spans="1:5" ht="15" hidden="1" customHeight="1">
      <c r="A2673" s="1" t="s">
        <v>6293</v>
      </c>
      <c r="B2673" s="1" t="s">
        <v>6294</v>
      </c>
    </row>
    <row r="2674" spans="1:5" ht="15" hidden="1" customHeight="1">
      <c r="A2674" s="1" t="s">
        <v>6295</v>
      </c>
      <c r="B2674" s="1" t="s">
        <v>6296</v>
      </c>
    </row>
    <row r="2675" spans="1:5" ht="15" hidden="1" customHeight="1">
      <c r="A2675" s="1" t="s">
        <v>6297</v>
      </c>
      <c r="B2675" s="1" t="s">
        <v>6298</v>
      </c>
    </row>
    <row r="2676" spans="1:5" ht="15" hidden="1" customHeight="1">
      <c r="A2676" s="1" t="s">
        <v>6299</v>
      </c>
      <c r="B2676" s="1" t="s">
        <v>6300</v>
      </c>
    </row>
    <row r="2677" spans="1:5" ht="15" hidden="1" customHeight="1">
      <c r="A2677" s="1" t="s">
        <v>6301</v>
      </c>
      <c r="B2677" s="1" t="s">
        <v>6302</v>
      </c>
    </row>
    <row r="2678" spans="1:5" ht="15" hidden="1" customHeight="1">
      <c r="A2678" s="1" t="s">
        <v>6303</v>
      </c>
      <c r="B2678" s="1" t="s">
        <v>6304</v>
      </c>
    </row>
    <row r="2679" spans="1:5" ht="15" hidden="1" customHeight="1">
      <c r="A2679" s="1" t="s">
        <v>6305</v>
      </c>
      <c r="B2679" s="1" t="s">
        <v>6306</v>
      </c>
    </row>
    <row r="2680" spans="1:5" ht="15" hidden="1" customHeight="1">
      <c r="A2680" s="1" t="s">
        <v>6307</v>
      </c>
      <c r="B2680" s="1" t="s">
        <v>5549</v>
      </c>
    </row>
    <row r="2681" spans="1:5" ht="15" hidden="1" customHeight="1">
      <c r="A2681" s="1" t="s">
        <v>6308</v>
      </c>
      <c r="B2681" s="1" t="s">
        <v>6286</v>
      </c>
    </row>
    <row r="2682" spans="1:5" ht="15" hidden="1" customHeight="1">
      <c r="A2682" s="1" t="s">
        <v>6309</v>
      </c>
      <c r="B2682" s="1" t="s">
        <v>6310</v>
      </c>
    </row>
    <row r="2683" spans="1:5" ht="15" hidden="1" customHeight="1">
      <c r="A2683" s="1" t="s">
        <v>6311</v>
      </c>
      <c r="B2683" s="1" t="s">
        <v>6312</v>
      </c>
    </row>
    <row r="2684" spans="1:5" ht="15" hidden="1" customHeight="1">
      <c r="A2684" s="1" t="s">
        <v>6313</v>
      </c>
      <c r="B2684" s="1" t="s">
        <v>6314</v>
      </c>
    </row>
    <row r="2685" spans="1:5" ht="15" hidden="1" customHeight="1">
      <c r="A2685" s="1" t="s">
        <v>6315</v>
      </c>
      <c r="B2685" s="1" t="s">
        <v>6316</v>
      </c>
    </row>
    <row r="2686" spans="1:5" ht="15" hidden="1" customHeight="1">
      <c r="A2686" s="1" t="s">
        <v>6317</v>
      </c>
      <c r="B2686" s="1" t="s">
        <v>6318</v>
      </c>
      <c r="C2686" s="1" t="s">
        <v>810</v>
      </c>
      <c r="D2686" s="1" t="s">
        <v>6319</v>
      </c>
      <c r="E2686" s="1" t="s">
        <v>3708</v>
      </c>
    </row>
    <row r="2687" spans="1:5" ht="15" hidden="1" customHeight="1">
      <c r="A2687" s="1" t="s">
        <v>6317</v>
      </c>
      <c r="B2687" s="1" t="s">
        <v>6318</v>
      </c>
      <c r="C2687" s="1" t="s">
        <v>809</v>
      </c>
      <c r="D2687" s="1" t="s">
        <v>6320</v>
      </c>
      <c r="E2687" s="1" t="s">
        <v>3718</v>
      </c>
    </row>
    <row r="2688" spans="1:5" ht="15" hidden="1" customHeight="1">
      <c r="A2688" s="1" t="s">
        <v>6317</v>
      </c>
      <c r="B2688" s="1" t="s">
        <v>6318</v>
      </c>
      <c r="C2688" s="1" t="s">
        <v>802</v>
      </c>
      <c r="D2688" s="1" t="s">
        <v>6321</v>
      </c>
      <c r="E2688" s="1" t="s">
        <v>3716</v>
      </c>
    </row>
    <row r="2689" spans="1:5" ht="15" hidden="1" customHeight="1">
      <c r="A2689" s="1" t="s">
        <v>6317</v>
      </c>
      <c r="B2689" s="1" t="s">
        <v>6318</v>
      </c>
      <c r="C2689" s="1" t="s">
        <v>223</v>
      </c>
      <c r="D2689" s="1" t="s">
        <v>6322</v>
      </c>
      <c r="E2689" s="1" t="s">
        <v>3712</v>
      </c>
    </row>
    <row r="2690" spans="1:5" ht="15" hidden="1" customHeight="1">
      <c r="A2690" s="1" t="s">
        <v>6317</v>
      </c>
      <c r="B2690" s="1" t="s">
        <v>6318</v>
      </c>
      <c r="C2690" s="1" t="s">
        <v>802</v>
      </c>
      <c r="D2690" s="1" t="s">
        <v>6321</v>
      </c>
      <c r="E2690" s="1" t="s">
        <v>3700</v>
      </c>
    </row>
    <row r="2691" spans="1:5" ht="15" hidden="1" customHeight="1">
      <c r="A2691" s="1" t="s">
        <v>6317</v>
      </c>
      <c r="B2691" s="1" t="s">
        <v>6318</v>
      </c>
      <c r="C2691" s="1" t="s">
        <v>810</v>
      </c>
      <c r="D2691" s="1" t="s">
        <v>6319</v>
      </c>
      <c r="E2691" s="1" t="s">
        <v>3700</v>
      </c>
    </row>
    <row r="2692" spans="1:5" ht="15" hidden="1" customHeight="1">
      <c r="A2692" s="1" t="s">
        <v>6317</v>
      </c>
      <c r="B2692" s="1" t="s">
        <v>6318</v>
      </c>
      <c r="C2692" s="1" t="s">
        <v>223</v>
      </c>
      <c r="D2692" s="1" t="s">
        <v>6322</v>
      </c>
      <c r="E2692" s="1" t="s">
        <v>3716</v>
      </c>
    </row>
    <row r="2693" spans="1:5" ht="15" hidden="1" customHeight="1">
      <c r="A2693" s="1" t="s">
        <v>6317</v>
      </c>
      <c r="B2693" s="1" t="s">
        <v>6318</v>
      </c>
      <c r="C2693" s="1" t="s">
        <v>810</v>
      </c>
      <c r="D2693" s="1" t="s">
        <v>6319</v>
      </c>
      <c r="E2693" s="1" t="s">
        <v>3715</v>
      </c>
    </row>
    <row r="2694" spans="1:5" ht="15" hidden="1" customHeight="1">
      <c r="A2694" s="1" t="s">
        <v>6317</v>
      </c>
      <c r="B2694" s="1" t="s">
        <v>6318</v>
      </c>
      <c r="C2694" s="1" t="s">
        <v>802</v>
      </c>
      <c r="D2694" s="1" t="s">
        <v>6321</v>
      </c>
      <c r="E2694" s="1" t="s">
        <v>3712</v>
      </c>
    </row>
    <row r="2695" spans="1:5" ht="15" hidden="1" customHeight="1">
      <c r="A2695" s="1" t="s">
        <v>6317</v>
      </c>
      <c r="B2695" s="1" t="s">
        <v>6318</v>
      </c>
      <c r="C2695" s="1" t="s">
        <v>810</v>
      </c>
      <c r="D2695" s="1" t="s">
        <v>6319</v>
      </c>
      <c r="E2695" s="1" t="s">
        <v>3712</v>
      </c>
    </row>
    <row r="2696" spans="1:5" ht="15" hidden="1" customHeight="1">
      <c r="A2696" s="1" t="s">
        <v>6317</v>
      </c>
      <c r="B2696" s="1" t="s">
        <v>6318</v>
      </c>
      <c r="C2696" s="1" t="s">
        <v>807</v>
      </c>
      <c r="D2696" s="1" t="s">
        <v>6323</v>
      </c>
      <c r="E2696" s="1" t="s">
        <v>3708</v>
      </c>
    </row>
    <row r="2697" spans="1:5" ht="15" hidden="1" customHeight="1">
      <c r="A2697" s="1" t="s">
        <v>6317</v>
      </c>
      <c r="B2697" s="1" t="s">
        <v>6318</v>
      </c>
      <c r="C2697" s="1" t="s">
        <v>807</v>
      </c>
      <c r="D2697" s="1" t="s">
        <v>6323</v>
      </c>
      <c r="E2697" s="1" t="s">
        <v>3709</v>
      </c>
    </row>
    <row r="2698" spans="1:5" ht="15" hidden="1" customHeight="1">
      <c r="A2698" s="1" t="s">
        <v>6317</v>
      </c>
      <c r="B2698" s="1" t="s">
        <v>6318</v>
      </c>
      <c r="C2698" s="1" t="s">
        <v>804</v>
      </c>
      <c r="D2698" s="1" t="s">
        <v>6324</v>
      </c>
      <c r="E2698" s="1" t="s">
        <v>3708</v>
      </c>
    </row>
    <row r="2699" spans="1:5" ht="15" hidden="1" customHeight="1">
      <c r="A2699" s="1" t="s">
        <v>6317</v>
      </c>
      <c r="B2699" s="1" t="s">
        <v>6318</v>
      </c>
      <c r="C2699" s="1" t="s">
        <v>804</v>
      </c>
      <c r="D2699" s="1" t="s">
        <v>6324</v>
      </c>
      <c r="E2699" s="1" t="s">
        <v>3702</v>
      </c>
    </row>
    <row r="2700" spans="1:5" ht="15" hidden="1" customHeight="1">
      <c r="A2700" s="1" t="s">
        <v>6317</v>
      </c>
      <c r="B2700" s="1" t="s">
        <v>6318</v>
      </c>
      <c r="C2700" s="1" t="s">
        <v>804</v>
      </c>
      <c r="D2700" s="1" t="s">
        <v>6324</v>
      </c>
      <c r="E2700" s="1" t="s">
        <v>3716</v>
      </c>
    </row>
    <row r="2701" spans="1:5" ht="15" hidden="1" customHeight="1">
      <c r="A2701" s="1" t="s">
        <v>6317</v>
      </c>
      <c r="B2701" s="1" t="s">
        <v>6318</v>
      </c>
      <c r="C2701" s="1" t="s">
        <v>806</v>
      </c>
      <c r="D2701" s="1" t="s">
        <v>6325</v>
      </c>
      <c r="E2701" s="1" t="s">
        <v>3718</v>
      </c>
    </row>
    <row r="2702" spans="1:5" ht="15" hidden="1" customHeight="1">
      <c r="A2702" s="1" t="s">
        <v>6317</v>
      </c>
      <c r="B2702" s="1" t="s">
        <v>6318</v>
      </c>
      <c r="C2702" s="1" t="s">
        <v>804</v>
      </c>
      <c r="D2702" s="1" t="s">
        <v>6324</v>
      </c>
      <c r="E2702" s="1" t="s">
        <v>3723</v>
      </c>
    </row>
    <row r="2703" spans="1:5" ht="15" hidden="1" customHeight="1">
      <c r="A2703" s="1" t="s">
        <v>6317</v>
      </c>
      <c r="B2703" s="1" t="s">
        <v>6318</v>
      </c>
      <c r="C2703" s="1" t="s">
        <v>223</v>
      </c>
      <c r="D2703" s="1" t="s">
        <v>6322</v>
      </c>
      <c r="E2703" s="1" t="s">
        <v>3713</v>
      </c>
    </row>
    <row r="2704" spans="1:5" ht="15" hidden="1" customHeight="1">
      <c r="A2704" s="1" t="s">
        <v>6317</v>
      </c>
      <c r="B2704" s="1" t="s">
        <v>6318</v>
      </c>
      <c r="C2704" s="1" t="s">
        <v>223</v>
      </c>
      <c r="D2704" s="1" t="s">
        <v>6322</v>
      </c>
      <c r="E2704" s="1" t="s">
        <v>3699</v>
      </c>
    </row>
    <row r="2705" spans="1:5" ht="15" hidden="1" customHeight="1">
      <c r="A2705" s="1" t="s">
        <v>6317</v>
      </c>
      <c r="B2705" s="1" t="s">
        <v>6318</v>
      </c>
      <c r="C2705" s="1" t="s">
        <v>801</v>
      </c>
      <c r="D2705" s="1" t="s">
        <v>6326</v>
      </c>
      <c r="E2705" s="1" t="s">
        <v>3699</v>
      </c>
    </row>
    <row r="2706" spans="1:5" ht="15" hidden="1" customHeight="1">
      <c r="A2706" s="1" t="s">
        <v>6317</v>
      </c>
      <c r="B2706" s="1" t="s">
        <v>6318</v>
      </c>
      <c r="C2706" s="1" t="s">
        <v>808</v>
      </c>
      <c r="D2706" s="1" t="s">
        <v>6327</v>
      </c>
      <c r="E2706" s="1" t="s">
        <v>3713</v>
      </c>
    </row>
    <row r="2707" spans="1:5" ht="15" hidden="1" customHeight="1">
      <c r="A2707" s="1" t="s">
        <v>6317</v>
      </c>
      <c r="B2707" s="1" t="s">
        <v>6318</v>
      </c>
      <c r="C2707" s="1" t="s">
        <v>808</v>
      </c>
      <c r="D2707" s="1" t="s">
        <v>6327</v>
      </c>
      <c r="E2707" s="1" t="s">
        <v>3712</v>
      </c>
    </row>
    <row r="2708" spans="1:5" ht="15" hidden="1" customHeight="1">
      <c r="A2708" s="1" t="s">
        <v>6317</v>
      </c>
      <c r="B2708" s="1" t="s">
        <v>6318</v>
      </c>
      <c r="C2708" s="1" t="s">
        <v>808</v>
      </c>
      <c r="D2708" s="1" t="s">
        <v>6327</v>
      </c>
      <c r="E2708" s="1" t="s">
        <v>3721</v>
      </c>
    </row>
    <row r="2709" spans="1:5" ht="15" hidden="1" customHeight="1">
      <c r="A2709" s="1" t="s">
        <v>6317</v>
      </c>
      <c r="B2709" s="1" t="s">
        <v>6318</v>
      </c>
      <c r="C2709" s="1" t="s">
        <v>808</v>
      </c>
      <c r="D2709" s="1" t="s">
        <v>6327</v>
      </c>
      <c r="E2709" s="1" t="s">
        <v>3699</v>
      </c>
    </row>
    <row r="2710" spans="1:5" ht="15" hidden="1" customHeight="1">
      <c r="A2710" s="1" t="s">
        <v>6317</v>
      </c>
      <c r="B2710" s="1" t="s">
        <v>6318</v>
      </c>
      <c r="C2710" s="1" t="s">
        <v>808</v>
      </c>
      <c r="D2710" s="1" t="s">
        <v>6327</v>
      </c>
      <c r="E2710" s="1" t="s">
        <v>3700</v>
      </c>
    </row>
    <row r="2711" spans="1:5" ht="15" hidden="1" customHeight="1">
      <c r="A2711" s="1" t="s">
        <v>6317</v>
      </c>
      <c r="B2711" s="1" t="s">
        <v>6318</v>
      </c>
      <c r="C2711" s="1" t="s">
        <v>801</v>
      </c>
      <c r="D2711" s="1" t="s">
        <v>6326</v>
      </c>
      <c r="E2711" s="1" t="s">
        <v>3712</v>
      </c>
    </row>
    <row r="2712" spans="1:5" ht="15" hidden="1" customHeight="1">
      <c r="A2712" s="1" t="s">
        <v>6317</v>
      </c>
      <c r="B2712" s="1" t="s">
        <v>6318</v>
      </c>
      <c r="C2712" s="1" t="s">
        <v>801</v>
      </c>
      <c r="D2712" s="1" t="s">
        <v>6326</v>
      </c>
      <c r="E2712" s="1" t="s">
        <v>3721</v>
      </c>
    </row>
    <row r="2713" spans="1:5" ht="15" hidden="1" customHeight="1">
      <c r="A2713" s="1" t="s">
        <v>6317</v>
      </c>
      <c r="B2713" s="1" t="s">
        <v>6318</v>
      </c>
      <c r="C2713" s="1" t="s">
        <v>804</v>
      </c>
      <c r="D2713" s="1" t="s">
        <v>6324</v>
      </c>
      <c r="E2713" s="1" t="s">
        <v>3712</v>
      </c>
    </row>
    <row r="2714" spans="1:5" ht="15" hidden="1" customHeight="1">
      <c r="A2714" s="1" t="s">
        <v>6317</v>
      </c>
      <c r="B2714" s="1" t="s">
        <v>6318</v>
      </c>
      <c r="C2714" s="1" t="s">
        <v>802</v>
      </c>
      <c r="D2714" s="1" t="s">
        <v>6321</v>
      </c>
      <c r="E2714" s="1" t="s">
        <v>3718</v>
      </c>
    </row>
    <row r="2715" spans="1:5" ht="15" hidden="1" customHeight="1">
      <c r="A2715" s="1" t="s">
        <v>6317</v>
      </c>
      <c r="B2715" s="1" t="s">
        <v>6318</v>
      </c>
      <c r="C2715" s="1" t="s">
        <v>807</v>
      </c>
      <c r="D2715" s="1" t="s">
        <v>6323</v>
      </c>
      <c r="E2715" s="1" t="s">
        <v>3716</v>
      </c>
    </row>
    <row r="2716" spans="1:5" ht="15" hidden="1" customHeight="1">
      <c r="A2716" s="1" t="s">
        <v>6317</v>
      </c>
      <c r="B2716" s="1" t="s">
        <v>6318</v>
      </c>
      <c r="C2716" s="1" t="s">
        <v>807</v>
      </c>
      <c r="D2716" s="1" t="s">
        <v>6323</v>
      </c>
      <c r="E2716" s="1" t="s">
        <v>3700</v>
      </c>
    </row>
    <row r="2717" spans="1:5" ht="15" hidden="1" customHeight="1">
      <c r="A2717" s="1" t="s">
        <v>6317</v>
      </c>
      <c r="B2717" s="1" t="s">
        <v>6318</v>
      </c>
      <c r="C2717" s="1" t="s">
        <v>807</v>
      </c>
      <c r="D2717" s="1" t="s">
        <v>6323</v>
      </c>
      <c r="E2717" s="1" t="s">
        <v>3723</v>
      </c>
    </row>
    <row r="2718" spans="1:5" ht="15" hidden="1" customHeight="1">
      <c r="A2718" s="1" t="s">
        <v>6317</v>
      </c>
      <c r="B2718" s="1" t="s">
        <v>6318</v>
      </c>
      <c r="C2718" s="1" t="s">
        <v>804</v>
      </c>
      <c r="D2718" s="1" t="s">
        <v>6324</v>
      </c>
      <c r="E2718" s="1" t="s">
        <v>3713</v>
      </c>
    </row>
    <row r="2719" spans="1:5" ht="15" hidden="1" customHeight="1">
      <c r="A2719" s="1" t="s">
        <v>6317</v>
      </c>
      <c r="B2719" s="1" t="s">
        <v>6318</v>
      </c>
      <c r="C2719" s="1" t="s">
        <v>804</v>
      </c>
      <c r="D2719" s="1" t="s">
        <v>6324</v>
      </c>
      <c r="E2719" s="1" t="s">
        <v>3721</v>
      </c>
    </row>
    <row r="2720" spans="1:5" ht="15" hidden="1" customHeight="1">
      <c r="A2720" s="1" t="s">
        <v>6317</v>
      </c>
      <c r="B2720" s="1" t="s">
        <v>6318</v>
      </c>
      <c r="C2720" s="1" t="s">
        <v>804</v>
      </c>
      <c r="D2720" s="1" t="s">
        <v>6324</v>
      </c>
      <c r="E2720" s="1" t="s">
        <v>3709</v>
      </c>
    </row>
    <row r="2721" spans="1:5" ht="15" hidden="1" customHeight="1">
      <c r="A2721" s="1" t="s">
        <v>6317</v>
      </c>
      <c r="B2721" s="1" t="s">
        <v>6318</v>
      </c>
      <c r="C2721" s="1" t="s">
        <v>804</v>
      </c>
      <c r="D2721" s="1" t="s">
        <v>6324</v>
      </c>
      <c r="E2721" s="1" t="s">
        <v>3699</v>
      </c>
    </row>
    <row r="2722" spans="1:5" ht="15" hidden="1" customHeight="1">
      <c r="A2722" s="1" t="s">
        <v>6317</v>
      </c>
      <c r="B2722" s="1" t="s">
        <v>6318</v>
      </c>
      <c r="C2722" s="1" t="s">
        <v>802</v>
      </c>
      <c r="D2722" s="1" t="s">
        <v>6321</v>
      </c>
      <c r="E2722" s="1" t="s">
        <v>3715</v>
      </c>
    </row>
    <row r="2723" spans="1:5" ht="15" hidden="1" customHeight="1">
      <c r="A2723" s="1" t="s">
        <v>6317</v>
      </c>
      <c r="B2723" s="1" t="s">
        <v>6318</v>
      </c>
      <c r="C2723" s="1" t="s">
        <v>802</v>
      </c>
      <c r="D2723" s="1" t="s">
        <v>6321</v>
      </c>
      <c r="E2723" s="1" t="s">
        <v>3703</v>
      </c>
    </row>
    <row r="2724" spans="1:5" ht="15" hidden="1" customHeight="1">
      <c r="A2724" s="1" t="s">
        <v>6317</v>
      </c>
      <c r="B2724" s="1" t="s">
        <v>6318</v>
      </c>
      <c r="C2724" s="1" t="s">
        <v>802</v>
      </c>
      <c r="D2724" s="1" t="s">
        <v>6321</v>
      </c>
      <c r="E2724" s="1" t="s">
        <v>3709</v>
      </c>
    </row>
    <row r="2725" spans="1:5" ht="15" hidden="1" customHeight="1">
      <c r="A2725" s="1" t="s">
        <v>6317</v>
      </c>
      <c r="B2725" s="1" t="s">
        <v>6318</v>
      </c>
      <c r="C2725" s="1" t="s">
        <v>810</v>
      </c>
      <c r="D2725" s="1" t="s">
        <v>6319</v>
      </c>
      <c r="E2725" s="1" t="s">
        <v>3703</v>
      </c>
    </row>
    <row r="2726" spans="1:5" ht="15" hidden="1" customHeight="1">
      <c r="A2726" s="1" t="s">
        <v>6317</v>
      </c>
      <c r="B2726" s="1" t="s">
        <v>6318</v>
      </c>
      <c r="C2726" s="1" t="s">
        <v>810</v>
      </c>
      <c r="D2726" s="1" t="s">
        <v>6319</v>
      </c>
      <c r="E2726" s="1" t="s">
        <v>3709</v>
      </c>
    </row>
    <row r="2727" spans="1:5" ht="15" hidden="1" customHeight="1">
      <c r="A2727" s="1" t="s">
        <v>6317</v>
      </c>
      <c r="B2727" s="1" t="s">
        <v>6318</v>
      </c>
      <c r="C2727" s="1" t="s">
        <v>808</v>
      </c>
      <c r="D2727" s="1" t="s">
        <v>6327</v>
      </c>
      <c r="E2727" s="1" t="s">
        <v>3715</v>
      </c>
    </row>
    <row r="2728" spans="1:5" ht="15" hidden="1" customHeight="1">
      <c r="A2728" s="1" t="s">
        <v>6317</v>
      </c>
      <c r="B2728" s="1" t="s">
        <v>6318</v>
      </c>
      <c r="C2728" s="1" t="s">
        <v>801</v>
      </c>
      <c r="D2728" s="1" t="s">
        <v>6326</v>
      </c>
      <c r="E2728" s="1" t="s">
        <v>3702</v>
      </c>
    </row>
    <row r="2729" spans="1:5" ht="15" hidden="1" customHeight="1">
      <c r="A2729" s="1" t="s">
        <v>6317</v>
      </c>
      <c r="B2729" s="1" t="s">
        <v>6318</v>
      </c>
      <c r="C2729" s="1" t="s">
        <v>804</v>
      </c>
      <c r="D2729" s="1" t="s">
        <v>6324</v>
      </c>
      <c r="E2729" s="1" t="s">
        <v>3703</v>
      </c>
    </row>
    <row r="2730" spans="1:5" ht="15" hidden="1" customHeight="1">
      <c r="A2730" s="1" t="s">
        <v>6317</v>
      </c>
      <c r="B2730" s="1" t="s">
        <v>6318</v>
      </c>
      <c r="C2730" s="1" t="s">
        <v>810</v>
      </c>
      <c r="D2730" s="1" t="s">
        <v>6319</v>
      </c>
      <c r="E2730" s="1" t="s">
        <v>3699</v>
      </c>
    </row>
    <row r="2731" spans="1:5" ht="15" hidden="1" customHeight="1">
      <c r="A2731" s="1" t="s">
        <v>6317</v>
      </c>
      <c r="B2731" s="1" t="s">
        <v>6318</v>
      </c>
      <c r="C2731" s="1" t="s">
        <v>223</v>
      </c>
      <c r="D2731" s="1" t="s">
        <v>6322</v>
      </c>
      <c r="E2731" s="1" t="s">
        <v>3702</v>
      </c>
    </row>
    <row r="2732" spans="1:5" ht="15" hidden="1" customHeight="1">
      <c r="A2732" s="1" t="s">
        <v>6317</v>
      </c>
      <c r="B2732" s="1" t="s">
        <v>6318</v>
      </c>
      <c r="C2732" s="1" t="s">
        <v>802</v>
      </c>
      <c r="D2732" s="1" t="s">
        <v>6321</v>
      </c>
      <c r="E2732" s="1" t="s">
        <v>3708</v>
      </c>
    </row>
    <row r="2733" spans="1:5" ht="15" hidden="1" customHeight="1">
      <c r="A2733" s="1" t="s">
        <v>6317</v>
      </c>
      <c r="B2733" s="1" t="s">
        <v>6318</v>
      </c>
      <c r="C2733" s="1" t="s">
        <v>808</v>
      </c>
      <c r="D2733" s="1" t="s">
        <v>6327</v>
      </c>
      <c r="E2733" s="1" t="s">
        <v>3703</v>
      </c>
    </row>
    <row r="2734" spans="1:5" ht="15" hidden="1" customHeight="1">
      <c r="A2734" s="1" t="s">
        <v>6317</v>
      </c>
      <c r="B2734" s="1" t="s">
        <v>6318</v>
      </c>
      <c r="C2734" s="1" t="s">
        <v>222</v>
      </c>
      <c r="D2734" s="1" t="s">
        <v>6328</v>
      </c>
      <c r="E2734" s="1" t="s">
        <v>3715</v>
      </c>
    </row>
    <row r="2735" spans="1:5" ht="15" hidden="1" customHeight="1">
      <c r="A2735" s="1" t="s">
        <v>6317</v>
      </c>
      <c r="B2735" s="1" t="s">
        <v>6318</v>
      </c>
      <c r="C2735" s="1" t="s">
        <v>222</v>
      </c>
      <c r="D2735" s="1" t="s">
        <v>6328</v>
      </c>
      <c r="E2735" s="1" t="s">
        <v>3712</v>
      </c>
    </row>
    <row r="2736" spans="1:5" ht="15" hidden="1" customHeight="1">
      <c r="A2736" s="1" t="s">
        <v>6317</v>
      </c>
      <c r="B2736" s="1" t="s">
        <v>6318</v>
      </c>
      <c r="C2736" s="1" t="s">
        <v>803</v>
      </c>
      <c r="D2736" s="1" t="s">
        <v>6329</v>
      </c>
      <c r="E2736" s="1" t="s">
        <v>3700</v>
      </c>
    </row>
    <row r="2737" spans="1:5" ht="15" hidden="1" customHeight="1">
      <c r="A2737" s="1" t="s">
        <v>6317</v>
      </c>
      <c r="B2737" s="1" t="s">
        <v>6318</v>
      </c>
      <c r="C2737" s="1" t="s">
        <v>803</v>
      </c>
      <c r="D2737" s="1" t="s">
        <v>6329</v>
      </c>
      <c r="E2737" s="1" t="s">
        <v>3718</v>
      </c>
    </row>
    <row r="2738" spans="1:5" ht="15" hidden="1" customHeight="1">
      <c r="A2738" s="1" t="s">
        <v>6317</v>
      </c>
      <c r="B2738" s="1" t="s">
        <v>6318</v>
      </c>
      <c r="C2738" s="1" t="s">
        <v>803</v>
      </c>
      <c r="D2738" s="1" t="s">
        <v>6329</v>
      </c>
      <c r="E2738" s="1" t="s">
        <v>3702</v>
      </c>
    </row>
    <row r="2739" spans="1:5" ht="15" hidden="1" customHeight="1">
      <c r="A2739" s="1" t="s">
        <v>6317</v>
      </c>
      <c r="B2739" s="1" t="s">
        <v>6318</v>
      </c>
      <c r="C2739" s="1" t="s">
        <v>803</v>
      </c>
      <c r="D2739" s="1" t="s">
        <v>6329</v>
      </c>
      <c r="E2739" s="1" t="s">
        <v>3703</v>
      </c>
    </row>
    <row r="2740" spans="1:5" ht="15" hidden="1" customHeight="1">
      <c r="A2740" s="1" t="s">
        <v>6317</v>
      </c>
      <c r="B2740" s="1" t="s">
        <v>6318</v>
      </c>
      <c r="C2740" s="1" t="s">
        <v>803</v>
      </c>
      <c r="D2740" s="1" t="s">
        <v>6329</v>
      </c>
      <c r="E2740" s="1" t="s">
        <v>3709</v>
      </c>
    </row>
    <row r="2741" spans="1:5" ht="15" hidden="1" customHeight="1">
      <c r="A2741" s="1" t="s">
        <v>6317</v>
      </c>
      <c r="B2741" s="1" t="s">
        <v>6318</v>
      </c>
      <c r="C2741" s="1" t="s">
        <v>803</v>
      </c>
      <c r="D2741" s="1" t="s">
        <v>6329</v>
      </c>
      <c r="E2741" s="1" t="s">
        <v>3715</v>
      </c>
    </row>
    <row r="2742" spans="1:5" ht="15" hidden="1" customHeight="1">
      <c r="A2742" s="1" t="s">
        <v>6317</v>
      </c>
      <c r="B2742" s="1" t="s">
        <v>6318</v>
      </c>
      <c r="C2742" s="1" t="s">
        <v>805</v>
      </c>
      <c r="D2742" s="1" t="s">
        <v>6330</v>
      </c>
      <c r="E2742" s="1" t="s">
        <v>3718</v>
      </c>
    </row>
    <row r="2743" spans="1:5" ht="15" hidden="1" customHeight="1">
      <c r="A2743" s="1" t="s">
        <v>6317</v>
      </c>
      <c r="B2743" s="1" t="s">
        <v>6318</v>
      </c>
      <c r="C2743" s="1" t="s">
        <v>805</v>
      </c>
      <c r="D2743" s="1" t="s">
        <v>6330</v>
      </c>
      <c r="E2743" s="1" t="s">
        <v>3700</v>
      </c>
    </row>
    <row r="2744" spans="1:5" ht="15" hidden="1" customHeight="1">
      <c r="A2744" s="1" t="s">
        <v>6317</v>
      </c>
      <c r="B2744" s="1" t="s">
        <v>6318</v>
      </c>
      <c r="C2744" s="1" t="s">
        <v>805</v>
      </c>
      <c r="D2744" s="1" t="s">
        <v>6330</v>
      </c>
      <c r="E2744" s="1" t="s">
        <v>3709</v>
      </c>
    </row>
    <row r="2745" spans="1:5" ht="15" hidden="1" customHeight="1">
      <c r="A2745" s="1" t="s">
        <v>6317</v>
      </c>
      <c r="B2745" s="1" t="s">
        <v>6318</v>
      </c>
      <c r="C2745" s="1" t="s">
        <v>801</v>
      </c>
      <c r="D2745" s="1" t="s">
        <v>6326</v>
      </c>
      <c r="E2745" s="1" t="s">
        <v>3716</v>
      </c>
    </row>
    <row r="2746" spans="1:5" ht="15" hidden="1" customHeight="1">
      <c r="A2746" s="1" t="s">
        <v>6317</v>
      </c>
      <c r="B2746" s="1" t="s">
        <v>6318</v>
      </c>
      <c r="C2746" s="1" t="s">
        <v>805</v>
      </c>
      <c r="D2746" s="1" t="s">
        <v>6330</v>
      </c>
      <c r="E2746" s="1" t="s">
        <v>3715</v>
      </c>
    </row>
    <row r="2747" spans="1:5" ht="15" hidden="1" customHeight="1">
      <c r="A2747" s="1" t="s">
        <v>6317</v>
      </c>
      <c r="B2747" s="1" t="s">
        <v>6318</v>
      </c>
      <c r="C2747" s="1" t="s">
        <v>803</v>
      </c>
      <c r="D2747" s="1" t="s">
        <v>6329</v>
      </c>
      <c r="E2747" s="1" t="s">
        <v>3712</v>
      </c>
    </row>
    <row r="2748" spans="1:5" ht="15" hidden="1" customHeight="1">
      <c r="A2748" s="1" t="s">
        <v>6317</v>
      </c>
      <c r="B2748" s="1" t="s">
        <v>6318</v>
      </c>
      <c r="C2748" s="1" t="s">
        <v>806</v>
      </c>
      <c r="D2748" s="1" t="s">
        <v>6325</v>
      </c>
      <c r="E2748" s="1" t="s">
        <v>3700</v>
      </c>
    </row>
    <row r="2749" spans="1:5" ht="15" hidden="1" customHeight="1">
      <c r="A2749" s="1" t="s">
        <v>6317</v>
      </c>
      <c r="B2749" s="1" t="s">
        <v>6318</v>
      </c>
      <c r="C2749" s="1" t="s">
        <v>805</v>
      </c>
      <c r="D2749" s="1" t="s">
        <v>6330</v>
      </c>
      <c r="E2749" s="1" t="s">
        <v>3703</v>
      </c>
    </row>
    <row r="2750" spans="1:5" ht="15" hidden="1" customHeight="1">
      <c r="A2750" s="1" t="s">
        <v>6317</v>
      </c>
      <c r="B2750" s="1" t="s">
        <v>6318</v>
      </c>
      <c r="C2750" s="1" t="s">
        <v>806</v>
      </c>
      <c r="D2750" s="1" t="s">
        <v>6325</v>
      </c>
      <c r="E2750" s="1" t="s">
        <v>3699</v>
      </c>
    </row>
    <row r="2751" spans="1:5" ht="15" hidden="1" customHeight="1">
      <c r="A2751" s="1" t="s">
        <v>6317</v>
      </c>
      <c r="B2751" s="1" t="s">
        <v>6318</v>
      </c>
      <c r="C2751" s="1" t="s">
        <v>806</v>
      </c>
      <c r="D2751" s="1" t="s">
        <v>6325</v>
      </c>
      <c r="E2751" s="1" t="s">
        <v>3712</v>
      </c>
    </row>
    <row r="2752" spans="1:5" ht="15" hidden="1" customHeight="1">
      <c r="A2752" s="1" t="s">
        <v>6317</v>
      </c>
      <c r="B2752" s="1" t="s">
        <v>6318</v>
      </c>
      <c r="C2752" s="1" t="s">
        <v>809</v>
      </c>
      <c r="D2752" s="1" t="s">
        <v>6320</v>
      </c>
      <c r="E2752" s="1" t="s">
        <v>3723</v>
      </c>
    </row>
    <row r="2753" spans="1:5" ht="15" hidden="1" customHeight="1">
      <c r="A2753" s="1" t="s">
        <v>6317</v>
      </c>
      <c r="B2753" s="1" t="s">
        <v>6318</v>
      </c>
      <c r="C2753" s="1" t="s">
        <v>806</v>
      </c>
      <c r="D2753" s="1" t="s">
        <v>6325</v>
      </c>
      <c r="E2753" s="1" t="s">
        <v>3703</v>
      </c>
    </row>
    <row r="2754" spans="1:5" ht="15" hidden="1" customHeight="1">
      <c r="A2754" s="1" t="s">
        <v>6317</v>
      </c>
      <c r="B2754" s="1" t="s">
        <v>6318</v>
      </c>
      <c r="C2754" s="1" t="s">
        <v>809</v>
      </c>
      <c r="D2754" s="1" t="s">
        <v>6320</v>
      </c>
      <c r="E2754" s="1" t="s">
        <v>3702</v>
      </c>
    </row>
    <row r="2755" spans="1:5" ht="15" hidden="1" customHeight="1">
      <c r="A2755" s="1" t="s">
        <v>6317</v>
      </c>
      <c r="B2755" s="1" t="s">
        <v>6318</v>
      </c>
      <c r="C2755" s="1" t="s">
        <v>809</v>
      </c>
      <c r="D2755" s="1" t="s">
        <v>6320</v>
      </c>
      <c r="E2755" s="1" t="s">
        <v>3708</v>
      </c>
    </row>
    <row r="2756" spans="1:5" ht="15" hidden="1" customHeight="1">
      <c r="A2756" s="1" t="s">
        <v>6317</v>
      </c>
      <c r="B2756" s="1" t="s">
        <v>6318</v>
      </c>
      <c r="C2756" s="1" t="s">
        <v>809</v>
      </c>
      <c r="D2756" s="1" t="s">
        <v>6320</v>
      </c>
      <c r="E2756" s="1" t="s">
        <v>3713</v>
      </c>
    </row>
    <row r="2757" spans="1:5" ht="15" hidden="1" customHeight="1">
      <c r="A2757" s="1" t="s">
        <v>6317</v>
      </c>
      <c r="B2757" s="1" t="s">
        <v>6318</v>
      </c>
      <c r="C2757" s="1" t="s">
        <v>222</v>
      </c>
      <c r="D2757" s="1" t="s">
        <v>6328</v>
      </c>
      <c r="E2757" s="1" t="s">
        <v>3700</v>
      </c>
    </row>
    <row r="2758" spans="1:5" ht="15" hidden="1" customHeight="1">
      <c r="A2758" s="1" t="s">
        <v>6317</v>
      </c>
      <c r="B2758" s="1" t="s">
        <v>6318</v>
      </c>
      <c r="C2758" s="1" t="s">
        <v>222</v>
      </c>
      <c r="D2758" s="1" t="s">
        <v>6328</v>
      </c>
      <c r="E2758" s="1" t="s">
        <v>3699</v>
      </c>
    </row>
    <row r="2759" spans="1:5" ht="15" hidden="1" customHeight="1">
      <c r="A2759" s="1" t="s">
        <v>6317</v>
      </c>
      <c r="B2759" s="1" t="s">
        <v>6318</v>
      </c>
      <c r="C2759" s="1" t="s">
        <v>806</v>
      </c>
      <c r="D2759" s="1" t="s">
        <v>6325</v>
      </c>
      <c r="E2759" s="1" t="s">
        <v>3715</v>
      </c>
    </row>
    <row r="2760" spans="1:5" ht="15" hidden="1" customHeight="1">
      <c r="A2760" s="1" t="s">
        <v>6317</v>
      </c>
      <c r="B2760" s="1" t="s">
        <v>6318</v>
      </c>
      <c r="C2760" s="1" t="s">
        <v>222</v>
      </c>
      <c r="D2760" s="1" t="s">
        <v>6328</v>
      </c>
      <c r="E2760" s="1" t="s">
        <v>3721</v>
      </c>
    </row>
    <row r="2761" spans="1:5" ht="15" hidden="1" customHeight="1">
      <c r="A2761" s="1" t="s">
        <v>6317</v>
      </c>
      <c r="B2761" s="1" t="s">
        <v>6318</v>
      </c>
      <c r="C2761" s="1" t="s">
        <v>809</v>
      </c>
      <c r="D2761" s="1" t="s">
        <v>6320</v>
      </c>
      <c r="E2761" s="1" t="s">
        <v>3715</v>
      </c>
    </row>
    <row r="2762" spans="1:5" ht="15" hidden="1" customHeight="1">
      <c r="A2762" s="1" t="s">
        <v>6317</v>
      </c>
      <c r="B2762" s="1" t="s">
        <v>6318</v>
      </c>
      <c r="C2762" s="1" t="s">
        <v>222</v>
      </c>
      <c r="D2762" s="1" t="s">
        <v>6328</v>
      </c>
      <c r="E2762" s="1" t="s">
        <v>3718</v>
      </c>
    </row>
    <row r="2763" spans="1:5" ht="15" hidden="1" customHeight="1">
      <c r="A2763" s="1" t="s">
        <v>6317</v>
      </c>
      <c r="B2763" s="1" t="s">
        <v>6318</v>
      </c>
      <c r="C2763" s="1" t="s">
        <v>801</v>
      </c>
      <c r="D2763" s="1" t="s">
        <v>6326</v>
      </c>
      <c r="E2763" s="1" t="s">
        <v>3703</v>
      </c>
    </row>
    <row r="2764" spans="1:5" ht="15" hidden="1" customHeight="1">
      <c r="A2764" s="1" t="s">
        <v>6317</v>
      </c>
      <c r="B2764" s="1" t="s">
        <v>6318</v>
      </c>
      <c r="C2764" s="1" t="s">
        <v>808</v>
      </c>
      <c r="D2764" s="1" t="s">
        <v>6327</v>
      </c>
      <c r="E2764" s="1" t="s">
        <v>3718</v>
      </c>
    </row>
    <row r="2765" spans="1:5" ht="15" hidden="1" customHeight="1">
      <c r="A2765" s="1" t="s">
        <v>6317</v>
      </c>
      <c r="B2765" s="1" t="s">
        <v>6318</v>
      </c>
      <c r="C2765" s="1" t="s">
        <v>808</v>
      </c>
      <c r="D2765" s="1" t="s">
        <v>6327</v>
      </c>
      <c r="E2765" s="1" t="s">
        <v>3723</v>
      </c>
    </row>
    <row r="2766" spans="1:5" ht="15" hidden="1" customHeight="1">
      <c r="A2766" s="1" t="s">
        <v>6317</v>
      </c>
      <c r="B2766" s="1" t="s">
        <v>6318</v>
      </c>
      <c r="C2766" s="1" t="s">
        <v>808</v>
      </c>
      <c r="D2766" s="1" t="s">
        <v>6327</v>
      </c>
      <c r="E2766" s="1" t="s">
        <v>3709</v>
      </c>
    </row>
    <row r="2767" spans="1:5" ht="15" hidden="1" customHeight="1">
      <c r="A2767" s="1" t="s">
        <v>6317</v>
      </c>
      <c r="B2767" s="1" t="s">
        <v>6318</v>
      </c>
      <c r="C2767" s="1" t="s">
        <v>808</v>
      </c>
      <c r="D2767" s="1" t="s">
        <v>6327</v>
      </c>
      <c r="E2767" s="1" t="s">
        <v>3702</v>
      </c>
    </row>
    <row r="2768" spans="1:5" ht="15" hidden="1" customHeight="1">
      <c r="A2768" s="1" t="s">
        <v>6317</v>
      </c>
      <c r="B2768" s="1" t="s">
        <v>6318</v>
      </c>
      <c r="C2768" s="1" t="s">
        <v>808</v>
      </c>
      <c r="D2768" s="1" t="s">
        <v>6327</v>
      </c>
      <c r="E2768" s="1" t="s">
        <v>3716</v>
      </c>
    </row>
    <row r="2769" spans="1:5" ht="15" hidden="1" customHeight="1">
      <c r="A2769" s="1" t="s">
        <v>6317</v>
      </c>
      <c r="B2769" s="1" t="s">
        <v>6318</v>
      </c>
      <c r="C2769" s="1" t="s">
        <v>801</v>
      </c>
      <c r="D2769" s="1" t="s">
        <v>6326</v>
      </c>
      <c r="E2769" s="1" t="s">
        <v>3709</v>
      </c>
    </row>
    <row r="2770" spans="1:5" ht="15" hidden="1" customHeight="1">
      <c r="A2770" s="1" t="s">
        <v>6317</v>
      </c>
      <c r="B2770" s="1" t="s">
        <v>6318</v>
      </c>
      <c r="C2770" s="1" t="s">
        <v>801</v>
      </c>
      <c r="D2770" s="1" t="s">
        <v>6326</v>
      </c>
      <c r="E2770" s="1" t="s">
        <v>3700</v>
      </c>
    </row>
    <row r="2771" spans="1:5" ht="15" hidden="1" customHeight="1">
      <c r="A2771" s="1" t="s">
        <v>6317</v>
      </c>
      <c r="B2771" s="1" t="s">
        <v>6318</v>
      </c>
      <c r="C2771" s="1" t="s">
        <v>801</v>
      </c>
      <c r="D2771" s="1" t="s">
        <v>6326</v>
      </c>
      <c r="E2771" s="1" t="s">
        <v>3715</v>
      </c>
    </row>
    <row r="2772" spans="1:5" ht="15" hidden="1" customHeight="1">
      <c r="A2772" s="1" t="s">
        <v>6317</v>
      </c>
      <c r="B2772" s="1" t="s">
        <v>6318</v>
      </c>
      <c r="C2772" s="1" t="s">
        <v>801</v>
      </c>
      <c r="D2772" s="1" t="s">
        <v>6326</v>
      </c>
      <c r="E2772" s="1" t="s">
        <v>3723</v>
      </c>
    </row>
    <row r="2773" spans="1:5" ht="15" hidden="1" customHeight="1">
      <c r="A2773" s="1" t="s">
        <v>6317</v>
      </c>
      <c r="B2773" s="1" t="s">
        <v>6318</v>
      </c>
      <c r="C2773" s="1" t="s">
        <v>808</v>
      </c>
      <c r="D2773" s="1" t="s">
        <v>6327</v>
      </c>
      <c r="E2773" s="1" t="s">
        <v>3708</v>
      </c>
    </row>
    <row r="2774" spans="1:5" ht="15" hidden="1" customHeight="1">
      <c r="A2774" s="1" t="s">
        <v>6317</v>
      </c>
      <c r="B2774" s="1" t="s">
        <v>6318</v>
      </c>
      <c r="C2774" s="1" t="s">
        <v>801</v>
      </c>
      <c r="D2774" s="1" t="s">
        <v>6326</v>
      </c>
      <c r="E2774" s="1" t="s">
        <v>3713</v>
      </c>
    </row>
    <row r="2775" spans="1:5" ht="15" hidden="1" customHeight="1">
      <c r="A2775" s="1" t="s">
        <v>6317</v>
      </c>
      <c r="B2775" s="1" t="s">
        <v>6318</v>
      </c>
      <c r="C2775" s="1" t="s">
        <v>801</v>
      </c>
      <c r="D2775" s="1" t="s">
        <v>6326</v>
      </c>
      <c r="E2775" s="1" t="s">
        <v>3718</v>
      </c>
    </row>
    <row r="2776" spans="1:5" ht="15" hidden="1" customHeight="1">
      <c r="A2776" s="1" t="s">
        <v>6317</v>
      </c>
      <c r="B2776" s="1" t="s">
        <v>6318</v>
      </c>
      <c r="C2776" s="1" t="s">
        <v>801</v>
      </c>
      <c r="D2776" s="1" t="s">
        <v>6326</v>
      </c>
      <c r="E2776" s="1" t="s">
        <v>3708</v>
      </c>
    </row>
    <row r="2777" spans="1:5" ht="15" hidden="1" customHeight="1">
      <c r="A2777" s="1" t="s">
        <v>6317</v>
      </c>
      <c r="B2777" s="1" t="s">
        <v>6318</v>
      </c>
      <c r="C2777" s="1" t="s">
        <v>222</v>
      </c>
      <c r="D2777" s="1" t="s">
        <v>6328</v>
      </c>
      <c r="E2777" s="1" t="s">
        <v>3708</v>
      </c>
    </row>
    <row r="2778" spans="1:5" ht="15" hidden="1" customHeight="1">
      <c r="A2778" s="1" t="s">
        <v>6317</v>
      </c>
      <c r="B2778" s="1" t="s">
        <v>6318</v>
      </c>
      <c r="C2778" s="1" t="s">
        <v>803</v>
      </c>
      <c r="D2778" s="1" t="s">
        <v>6329</v>
      </c>
      <c r="E2778" s="1" t="s">
        <v>3716</v>
      </c>
    </row>
    <row r="2779" spans="1:5" ht="15" hidden="1" customHeight="1">
      <c r="A2779" s="1" t="s">
        <v>6317</v>
      </c>
      <c r="B2779" s="1" t="s">
        <v>6318</v>
      </c>
      <c r="C2779" s="1" t="s">
        <v>222</v>
      </c>
      <c r="D2779" s="1" t="s">
        <v>6328</v>
      </c>
      <c r="E2779" s="1" t="s">
        <v>3703</v>
      </c>
    </row>
    <row r="2780" spans="1:5" ht="15" hidden="1" customHeight="1">
      <c r="A2780" s="1" t="s">
        <v>6317</v>
      </c>
      <c r="B2780" s="1" t="s">
        <v>6318</v>
      </c>
      <c r="C2780" s="1" t="s">
        <v>223</v>
      </c>
      <c r="D2780" s="1" t="s">
        <v>6322</v>
      </c>
      <c r="E2780" s="1" t="s">
        <v>3703</v>
      </c>
    </row>
    <row r="2781" spans="1:5" ht="15" hidden="1" customHeight="1">
      <c r="A2781" s="1" t="s">
        <v>6317</v>
      </c>
      <c r="B2781" s="1" t="s">
        <v>6318</v>
      </c>
      <c r="C2781" s="1" t="s">
        <v>809</v>
      </c>
      <c r="D2781" s="1" t="s">
        <v>6320</v>
      </c>
      <c r="E2781" s="1" t="s">
        <v>3716</v>
      </c>
    </row>
    <row r="2782" spans="1:5" ht="15" hidden="1" customHeight="1">
      <c r="A2782" s="1" t="s">
        <v>6317</v>
      </c>
      <c r="B2782" s="1" t="s">
        <v>6318</v>
      </c>
      <c r="C2782" s="1" t="s">
        <v>806</v>
      </c>
      <c r="D2782" s="1" t="s">
        <v>6325</v>
      </c>
      <c r="E2782" s="1" t="s">
        <v>3721</v>
      </c>
    </row>
    <row r="2783" spans="1:5" ht="15" hidden="1" customHeight="1">
      <c r="A2783" s="1" t="s">
        <v>6317</v>
      </c>
      <c r="B2783" s="1" t="s">
        <v>6318</v>
      </c>
      <c r="C2783" s="1" t="s">
        <v>806</v>
      </c>
      <c r="D2783" s="1" t="s">
        <v>6325</v>
      </c>
      <c r="E2783" s="1" t="s">
        <v>3709</v>
      </c>
    </row>
    <row r="2784" spans="1:5" ht="15" hidden="1" customHeight="1">
      <c r="A2784" s="1" t="s">
        <v>6317</v>
      </c>
      <c r="B2784" s="1" t="s">
        <v>6318</v>
      </c>
      <c r="C2784" s="1" t="s">
        <v>222</v>
      </c>
      <c r="D2784" s="1" t="s">
        <v>6328</v>
      </c>
      <c r="E2784" s="1" t="s">
        <v>3709</v>
      </c>
    </row>
    <row r="2785" spans="1:5" ht="15" hidden="1" customHeight="1">
      <c r="A2785" s="1" t="s">
        <v>6317</v>
      </c>
      <c r="B2785" s="1" t="s">
        <v>6318</v>
      </c>
      <c r="C2785" s="1" t="s">
        <v>805</v>
      </c>
      <c r="D2785" s="1" t="s">
        <v>6330</v>
      </c>
      <c r="E2785" s="1" t="s">
        <v>3708</v>
      </c>
    </row>
    <row r="2786" spans="1:5" ht="15" hidden="1" customHeight="1">
      <c r="A2786" s="1" t="s">
        <v>6317</v>
      </c>
      <c r="B2786" s="1" t="s">
        <v>6318</v>
      </c>
      <c r="C2786" s="1" t="s">
        <v>223</v>
      </c>
      <c r="D2786" s="1" t="s">
        <v>6322</v>
      </c>
      <c r="E2786" s="1" t="s">
        <v>3715</v>
      </c>
    </row>
    <row r="2787" spans="1:5" ht="15" hidden="1" customHeight="1">
      <c r="A2787" s="1" t="s">
        <v>6317</v>
      </c>
      <c r="B2787" s="1" t="s">
        <v>6318</v>
      </c>
      <c r="C2787" s="1" t="s">
        <v>223</v>
      </c>
      <c r="D2787" s="1" t="s">
        <v>6322</v>
      </c>
      <c r="E2787" s="1" t="s">
        <v>3709</v>
      </c>
    </row>
    <row r="2788" spans="1:5" ht="15" hidden="1" customHeight="1">
      <c r="A2788" s="1" t="s">
        <v>6317</v>
      </c>
      <c r="B2788" s="1" t="s">
        <v>6318</v>
      </c>
      <c r="C2788" s="1" t="s">
        <v>809</v>
      </c>
      <c r="D2788" s="1" t="s">
        <v>6320</v>
      </c>
      <c r="E2788" s="1" t="s">
        <v>3700</v>
      </c>
    </row>
    <row r="2789" spans="1:5" ht="15" hidden="1" customHeight="1">
      <c r="A2789" s="1" t="s">
        <v>6317</v>
      </c>
      <c r="B2789" s="1" t="s">
        <v>6318</v>
      </c>
      <c r="C2789" s="1" t="s">
        <v>810</v>
      </c>
      <c r="D2789" s="1" t="s">
        <v>6319</v>
      </c>
      <c r="E2789" s="1" t="s">
        <v>3702</v>
      </c>
    </row>
    <row r="2790" spans="1:5" ht="15" hidden="1" customHeight="1">
      <c r="A2790" s="1" t="s">
        <v>6317</v>
      </c>
      <c r="B2790" s="1" t="s">
        <v>6318</v>
      </c>
      <c r="C2790" s="1" t="s">
        <v>807</v>
      </c>
      <c r="D2790" s="1" t="s">
        <v>6323</v>
      </c>
      <c r="E2790" s="1" t="s">
        <v>3718</v>
      </c>
    </row>
    <row r="2791" spans="1:5" ht="15" hidden="1" customHeight="1">
      <c r="A2791" s="1" t="s">
        <v>6317</v>
      </c>
      <c r="B2791" s="1" t="s">
        <v>6318</v>
      </c>
      <c r="C2791" s="1" t="s">
        <v>223</v>
      </c>
      <c r="D2791" s="1" t="s">
        <v>6322</v>
      </c>
      <c r="E2791" s="1" t="s">
        <v>3700</v>
      </c>
    </row>
    <row r="2792" spans="1:5" ht="15" hidden="1" customHeight="1">
      <c r="A2792" s="1" t="s">
        <v>6317</v>
      </c>
      <c r="B2792" s="1" t="s">
        <v>6318</v>
      </c>
      <c r="C2792" s="1" t="s">
        <v>806</v>
      </c>
      <c r="D2792" s="1" t="s">
        <v>6325</v>
      </c>
      <c r="E2792" s="1" t="s">
        <v>3713</v>
      </c>
    </row>
    <row r="2793" spans="1:5" ht="15" hidden="1" customHeight="1">
      <c r="A2793" s="1" t="s">
        <v>6317</v>
      </c>
      <c r="B2793" s="1" t="s">
        <v>6318</v>
      </c>
      <c r="C2793" s="1" t="s">
        <v>809</v>
      </c>
      <c r="D2793" s="1" t="s">
        <v>6320</v>
      </c>
      <c r="E2793" s="1" t="s">
        <v>3712</v>
      </c>
    </row>
    <row r="2794" spans="1:5" ht="15" hidden="1" customHeight="1">
      <c r="A2794" s="1" t="s">
        <v>6317</v>
      </c>
      <c r="B2794" s="1" t="s">
        <v>6318</v>
      </c>
      <c r="C2794" s="1" t="s">
        <v>806</v>
      </c>
      <c r="D2794" s="1" t="s">
        <v>6325</v>
      </c>
      <c r="E2794" s="1" t="s">
        <v>3708</v>
      </c>
    </row>
    <row r="2795" spans="1:5" ht="15" hidden="1" customHeight="1">
      <c r="A2795" s="1" t="s">
        <v>6317</v>
      </c>
      <c r="B2795" s="1" t="s">
        <v>6318</v>
      </c>
      <c r="C2795" s="1" t="s">
        <v>807</v>
      </c>
      <c r="D2795" s="1" t="s">
        <v>6323</v>
      </c>
      <c r="E2795" s="1" t="s">
        <v>3699</v>
      </c>
    </row>
    <row r="2796" spans="1:5" ht="15" hidden="1" customHeight="1">
      <c r="A2796" s="1" t="s">
        <v>6317</v>
      </c>
      <c r="B2796" s="1" t="s">
        <v>6318</v>
      </c>
      <c r="C2796" s="1" t="s">
        <v>803</v>
      </c>
      <c r="D2796" s="1" t="s">
        <v>6329</v>
      </c>
      <c r="E2796" s="1" t="s">
        <v>3723</v>
      </c>
    </row>
    <row r="2797" spans="1:5" ht="15" hidden="1" customHeight="1">
      <c r="A2797" s="1" t="s">
        <v>6317</v>
      </c>
      <c r="B2797" s="1" t="s">
        <v>6318</v>
      </c>
      <c r="C2797" s="1" t="s">
        <v>803</v>
      </c>
      <c r="D2797" s="1" t="s">
        <v>6329</v>
      </c>
      <c r="E2797" s="1" t="s">
        <v>3708</v>
      </c>
    </row>
    <row r="2798" spans="1:5" ht="15" hidden="1" customHeight="1">
      <c r="A2798" s="1" t="s">
        <v>6317</v>
      </c>
      <c r="B2798" s="1" t="s">
        <v>6318</v>
      </c>
      <c r="C2798" s="1" t="s">
        <v>803</v>
      </c>
      <c r="D2798" s="1" t="s">
        <v>6329</v>
      </c>
      <c r="E2798" s="1" t="s">
        <v>3713</v>
      </c>
    </row>
    <row r="2799" spans="1:5" ht="15" hidden="1" customHeight="1">
      <c r="A2799" s="1" t="s">
        <v>6317</v>
      </c>
      <c r="B2799" s="1" t="s">
        <v>6318</v>
      </c>
      <c r="C2799" s="1" t="s">
        <v>805</v>
      </c>
      <c r="D2799" s="1" t="s">
        <v>6330</v>
      </c>
      <c r="E2799" s="1" t="s">
        <v>3712</v>
      </c>
    </row>
    <row r="2800" spans="1:5" ht="15" hidden="1" customHeight="1">
      <c r="A2800" s="1" t="s">
        <v>6317</v>
      </c>
      <c r="B2800" s="1" t="s">
        <v>6318</v>
      </c>
      <c r="C2800" s="1" t="s">
        <v>223</v>
      </c>
      <c r="D2800" s="1" t="s">
        <v>6322</v>
      </c>
      <c r="E2800" s="1" t="s">
        <v>3723</v>
      </c>
    </row>
    <row r="2801" spans="1:5" ht="15" hidden="1" customHeight="1">
      <c r="A2801" s="1" t="s">
        <v>6317</v>
      </c>
      <c r="B2801" s="1" t="s">
        <v>6318</v>
      </c>
      <c r="C2801" s="1" t="s">
        <v>223</v>
      </c>
      <c r="D2801" s="1" t="s">
        <v>6322</v>
      </c>
      <c r="E2801" s="1" t="s">
        <v>3721</v>
      </c>
    </row>
    <row r="2802" spans="1:5" ht="15" hidden="1" customHeight="1">
      <c r="A2802" s="1" t="s">
        <v>6317</v>
      </c>
      <c r="B2802" s="1" t="s">
        <v>6318</v>
      </c>
      <c r="C2802" s="1" t="s">
        <v>809</v>
      </c>
      <c r="D2802" s="1" t="s">
        <v>6320</v>
      </c>
      <c r="E2802" s="1" t="s">
        <v>3709</v>
      </c>
    </row>
    <row r="2803" spans="1:5" ht="15" hidden="1" customHeight="1">
      <c r="A2803" s="1" t="s">
        <v>6317</v>
      </c>
      <c r="B2803" s="1" t="s">
        <v>6318</v>
      </c>
      <c r="C2803" s="1" t="s">
        <v>805</v>
      </c>
      <c r="D2803" s="1" t="s">
        <v>6330</v>
      </c>
      <c r="E2803" s="1" t="s">
        <v>3699</v>
      </c>
    </row>
    <row r="2804" spans="1:5" ht="15" hidden="1" customHeight="1">
      <c r="A2804" s="1" t="s">
        <v>6317</v>
      </c>
      <c r="B2804" s="1" t="s">
        <v>6318</v>
      </c>
      <c r="C2804" s="1" t="s">
        <v>805</v>
      </c>
      <c r="D2804" s="1" t="s">
        <v>6330</v>
      </c>
      <c r="E2804" s="1" t="s">
        <v>3721</v>
      </c>
    </row>
    <row r="2805" spans="1:5" ht="15" hidden="1" customHeight="1">
      <c r="A2805" s="1" t="s">
        <v>6317</v>
      </c>
      <c r="B2805" s="1" t="s">
        <v>6318</v>
      </c>
      <c r="C2805" s="1" t="s">
        <v>805</v>
      </c>
      <c r="D2805" s="1" t="s">
        <v>6330</v>
      </c>
      <c r="E2805" s="1" t="s">
        <v>3716</v>
      </c>
    </row>
    <row r="2806" spans="1:5" ht="15" hidden="1" customHeight="1">
      <c r="A2806" s="1" t="s">
        <v>6317</v>
      </c>
      <c r="B2806" s="1" t="s">
        <v>6318</v>
      </c>
      <c r="C2806" s="1" t="s">
        <v>223</v>
      </c>
      <c r="D2806" s="1" t="s">
        <v>6322</v>
      </c>
      <c r="E2806" s="1" t="s">
        <v>3718</v>
      </c>
    </row>
    <row r="2807" spans="1:5" ht="15" hidden="1" customHeight="1">
      <c r="A2807" s="1" t="s">
        <v>6317</v>
      </c>
      <c r="B2807" s="1" t="s">
        <v>6318</v>
      </c>
      <c r="C2807" s="1" t="s">
        <v>810</v>
      </c>
      <c r="D2807" s="1" t="s">
        <v>6319</v>
      </c>
      <c r="E2807" s="1" t="s">
        <v>3713</v>
      </c>
    </row>
    <row r="2808" spans="1:5" ht="15" hidden="1" customHeight="1">
      <c r="A2808" s="1" t="s">
        <v>6317</v>
      </c>
      <c r="B2808" s="1" t="s">
        <v>6318</v>
      </c>
      <c r="C2808" s="1" t="s">
        <v>810</v>
      </c>
      <c r="D2808" s="1" t="s">
        <v>6319</v>
      </c>
      <c r="E2808" s="1" t="s">
        <v>3718</v>
      </c>
    </row>
    <row r="2809" spans="1:5" ht="15" hidden="1" customHeight="1">
      <c r="A2809" s="1" t="s">
        <v>6317</v>
      </c>
      <c r="B2809" s="1" t="s">
        <v>6318</v>
      </c>
      <c r="C2809" s="1" t="s">
        <v>807</v>
      </c>
      <c r="D2809" s="1" t="s">
        <v>6323</v>
      </c>
      <c r="E2809" s="1" t="s">
        <v>3702</v>
      </c>
    </row>
    <row r="2810" spans="1:5" ht="15" hidden="1" customHeight="1">
      <c r="A2810" s="1" t="s">
        <v>6317</v>
      </c>
      <c r="B2810" s="1" t="s">
        <v>6318</v>
      </c>
      <c r="C2810" s="1" t="s">
        <v>805</v>
      </c>
      <c r="D2810" s="1" t="s">
        <v>6330</v>
      </c>
      <c r="E2810" s="1" t="s">
        <v>3713</v>
      </c>
    </row>
    <row r="2811" spans="1:5" ht="15" hidden="1" customHeight="1">
      <c r="A2811" s="1" t="s">
        <v>6317</v>
      </c>
      <c r="B2811" s="1" t="s">
        <v>6318</v>
      </c>
      <c r="C2811" s="1" t="s">
        <v>810</v>
      </c>
      <c r="D2811" s="1" t="s">
        <v>6319</v>
      </c>
      <c r="E2811" s="1" t="s">
        <v>3716</v>
      </c>
    </row>
    <row r="2812" spans="1:5" ht="15" hidden="1" customHeight="1">
      <c r="A2812" s="1" t="s">
        <v>6317</v>
      </c>
      <c r="B2812" s="1" t="s">
        <v>6318</v>
      </c>
      <c r="C2812" s="1" t="s">
        <v>810</v>
      </c>
      <c r="D2812" s="1" t="s">
        <v>6319</v>
      </c>
      <c r="E2812" s="1" t="s">
        <v>3721</v>
      </c>
    </row>
    <row r="2813" spans="1:5" ht="15" hidden="1" customHeight="1">
      <c r="A2813" s="1" t="s">
        <v>6317</v>
      </c>
      <c r="B2813" s="1" t="s">
        <v>6318</v>
      </c>
      <c r="C2813" s="1" t="s">
        <v>810</v>
      </c>
      <c r="D2813" s="1" t="s">
        <v>6319</v>
      </c>
      <c r="E2813" s="1" t="s">
        <v>3723</v>
      </c>
    </row>
    <row r="2814" spans="1:5" ht="15" hidden="1" customHeight="1">
      <c r="A2814" s="1" t="s">
        <v>6317</v>
      </c>
      <c r="B2814" s="1" t="s">
        <v>6318</v>
      </c>
      <c r="C2814" s="1" t="s">
        <v>807</v>
      </c>
      <c r="D2814" s="1" t="s">
        <v>6323</v>
      </c>
      <c r="E2814" s="1" t="s">
        <v>3715</v>
      </c>
    </row>
    <row r="2815" spans="1:5" ht="15" hidden="1" customHeight="1">
      <c r="A2815" s="1" t="s">
        <v>6317</v>
      </c>
      <c r="B2815" s="1" t="s">
        <v>6318</v>
      </c>
      <c r="C2815" s="1" t="s">
        <v>807</v>
      </c>
      <c r="D2815" s="1" t="s">
        <v>6323</v>
      </c>
      <c r="E2815" s="1" t="s">
        <v>3703</v>
      </c>
    </row>
    <row r="2816" spans="1:5" ht="15" hidden="1" customHeight="1">
      <c r="A2816" s="1" t="s">
        <v>6317</v>
      </c>
      <c r="B2816" s="1" t="s">
        <v>6318</v>
      </c>
      <c r="C2816" s="1" t="s">
        <v>807</v>
      </c>
      <c r="D2816" s="1" t="s">
        <v>6323</v>
      </c>
      <c r="E2816" s="1" t="s">
        <v>3713</v>
      </c>
    </row>
    <row r="2817" spans="1:5" ht="15" hidden="1" customHeight="1">
      <c r="A2817" s="1" t="s">
        <v>6317</v>
      </c>
      <c r="B2817" s="1" t="s">
        <v>6318</v>
      </c>
      <c r="C2817" s="1" t="s">
        <v>809</v>
      </c>
      <c r="D2817" s="1" t="s">
        <v>6320</v>
      </c>
      <c r="E2817" s="1" t="s">
        <v>3721</v>
      </c>
    </row>
    <row r="2818" spans="1:5" ht="15" hidden="1" customHeight="1">
      <c r="A2818" s="1" t="s">
        <v>6317</v>
      </c>
      <c r="B2818" s="1" t="s">
        <v>6318</v>
      </c>
      <c r="C2818" s="1" t="s">
        <v>807</v>
      </c>
      <c r="D2818" s="1" t="s">
        <v>6323</v>
      </c>
      <c r="E2818" s="1" t="s">
        <v>3712</v>
      </c>
    </row>
    <row r="2819" spans="1:5" ht="15" hidden="1" customHeight="1">
      <c r="A2819" s="1" t="s">
        <v>6317</v>
      </c>
      <c r="B2819" s="1" t="s">
        <v>6318</v>
      </c>
      <c r="C2819" s="1" t="s">
        <v>807</v>
      </c>
      <c r="D2819" s="1" t="s">
        <v>6323</v>
      </c>
      <c r="E2819" s="1" t="s">
        <v>3721</v>
      </c>
    </row>
    <row r="2820" spans="1:5" ht="15" hidden="1" customHeight="1">
      <c r="A2820" s="1" t="s">
        <v>6317</v>
      </c>
      <c r="B2820" s="1" t="s">
        <v>6318</v>
      </c>
      <c r="C2820" s="1" t="s">
        <v>809</v>
      </c>
      <c r="D2820" s="1" t="s">
        <v>6320</v>
      </c>
      <c r="E2820" s="1" t="s">
        <v>3703</v>
      </c>
    </row>
    <row r="2821" spans="1:5" ht="15" hidden="1" customHeight="1">
      <c r="A2821" s="1" t="s">
        <v>6317</v>
      </c>
      <c r="B2821" s="1" t="s">
        <v>6318</v>
      </c>
      <c r="C2821" s="1" t="s">
        <v>804</v>
      </c>
      <c r="D2821" s="1" t="s">
        <v>6324</v>
      </c>
      <c r="E2821" s="1" t="s">
        <v>3715</v>
      </c>
    </row>
    <row r="2822" spans="1:5" ht="15" hidden="1" customHeight="1">
      <c r="A2822" s="1" t="s">
        <v>6317</v>
      </c>
      <c r="B2822" s="1" t="s">
        <v>6318</v>
      </c>
      <c r="C2822" s="1" t="s">
        <v>804</v>
      </c>
      <c r="D2822" s="1" t="s">
        <v>6324</v>
      </c>
      <c r="E2822" s="1" t="s">
        <v>3700</v>
      </c>
    </row>
    <row r="2823" spans="1:5" ht="15" hidden="1" customHeight="1">
      <c r="A2823" s="1" t="s">
        <v>6317</v>
      </c>
      <c r="B2823" s="1" t="s">
        <v>6318</v>
      </c>
      <c r="C2823" s="1" t="s">
        <v>804</v>
      </c>
      <c r="D2823" s="1" t="s">
        <v>6324</v>
      </c>
      <c r="E2823" s="1" t="s">
        <v>3718</v>
      </c>
    </row>
    <row r="2824" spans="1:5" ht="15" hidden="1" customHeight="1">
      <c r="A2824" s="1" t="s">
        <v>6317</v>
      </c>
      <c r="B2824" s="1" t="s">
        <v>6318</v>
      </c>
      <c r="C2824" s="1" t="s">
        <v>803</v>
      </c>
      <c r="D2824" s="1" t="s">
        <v>6329</v>
      </c>
      <c r="E2824" s="1" t="s">
        <v>3699</v>
      </c>
    </row>
    <row r="2825" spans="1:5" ht="15" hidden="1" customHeight="1">
      <c r="A2825" s="1" t="s">
        <v>6317</v>
      </c>
      <c r="B2825" s="1" t="s">
        <v>6318</v>
      </c>
      <c r="C2825" s="1" t="s">
        <v>222</v>
      </c>
      <c r="D2825" s="1" t="s">
        <v>6328</v>
      </c>
      <c r="E2825" s="1" t="s">
        <v>3716</v>
      </c>
    </row>
    <row r="2826" spans="1:5" ht="15" hidden="1" customHeight="1">
      <c r="A2826" s="1" t="s">
        <v>6317</v>
      </c>
      <c r="B2826" s="1" t="s">
        <v>6318</v>
      </c>
      <c r="C2826" s="1" t="s">
        <v>223</v>
      </c>
      <c r="D2826" s="1" t="s">
        <v>6322</v>
      </c>
      <c r="E2826" s="1" t="s">
        <v>3708</v>
      </c>
    </row>
    <row r="2827" spans="1:5" ht="15" hidden="1" customHeight="1">
      <c r="A2827" s="1" t="s">
        <v>6317</v>
      </c>
      <c r="B2827" s="1" t="s">
        <v>6318</v>
      </c>
      <c r="C2827" s="1" t="s">
        <v>806</v>
      </c>
      <c r="D2827" s="1" t="s">
        <v>6325</v>
      </c>
      <c r="E2827" s="1" t="s">
        <v>3723</v>
      </c>
    </row>
    <row r="2828" spans="1:5" ht="15" hidden="1" customHeight="1">
      <c r="A2828" s="1" t="s">
        <v>6317</v>
      </c>
      <c r="B2828" s="1" t="s">
        <v>6318</v>
      </c>
      <c r="C2828" s="1" t="s">
        <v>222</v>
      </c>
      <c r="D2828" s="1" t="s">
        <v>6328</v>
      </c>
      <c r="E2828" s="1" t="s">
        <v>3713</v>
      </c>
    </row>
    <row r="2829" spans="1:5" ht="15" hidden="1" customHeight="1">
      <c r="A2829" s="1" t="s">
        <v>6317</v>
      </c>
      <c r="B2829" s="1" t="s">
        <v>6318</v>
      </c>
      <c r="C2829" s="1" t="s">
        <v>805</v>
      </c>
      <c r="D2829" s="1" t="s">
        <v>6330</v>
      </c>
      <c r="E2829" s="1" t="s">
        <v>3723</v>
      </c>
    </row>
    <row r="2830" spans="1:5" ht="15" hidden="1" customHeight="1">
      <c r="A2830" s="1" t="s">
        <v>6317</v>
      </c>
      <c r="B2830" s="1" t="s">
        <v>6318</v>
      </c>
      <c r="C2830" s="1" t="s">
        <v>805</v>
      </c>
      <c r="D2830" s="1" t="s">
        <v>6330</v>
      </c>
      <c r="E2830" s="1" t="s">
        <v>3702</v>
      </c>
    </row>
    <row r="2831" spans="1:5" ht="15" hidden="1" customHeight="1">
      <c r="A2831" s="1" t="s">
        <v>6317</v>
      </c>
      <c r="B2831" s="1" t="s">
        <v>6318</v>
      </c>
      <c r="C2831" s="1" t="s">
        <v>809</v>
      </c>
      <c r="D2831" s="1" t="s">
        <v>6320</v>
      </c>
      <c r="E2831" s="1" t="s">
        <v>3699</v>
      </c>
    </row>
    <row r="2832" spans="1:5" ht="15" hidden="1" customHeight="1">
      <c r="A2832" s="1" t="s">
        <v>6317</v>
      </c>
      <c r="B2832" s="1" t="s">
        <v>6318</v>
      </c>
      <c r="C2832" s="1" t="s">
        <v>806</v>
      </c>
      <c r="D2832" s="1" t="s">
        <v>6325</v>
      </c>
      <c r="E2832" s="1" t="s">
        <v>3716</v>
      </c>
    </row>
    <row r="2833" spans="1:5" ht="15" hidden="1" customHeight="1">
      <c r="A2833" s="1" t="s">
        <v>6317</v>
      </c>
      <c r="B2833" s="1" t="s">
        <v>6318</v>
      </c>
      <c r="C2833" s="1" t="s">
        <v>222</v>
      </c>
      <c r="D2833" s="1" t="s">
        <v>6328</v>
      </c>
      <c r="E2833" s="1" t="s">
        <v>3723</v>
      </c>
    </row>
    <row r="2834" spans="1:5" ht="15" hidden="1" customHeight="1">
      <c r="A2834" s="1" t="s">
        <v>6317</v>
      </c>
      <c r="B2834" s="1" t="s">
        <v>6318</v>
      </c>
      <c r="C2834" s="1" t="s">
        <v>806</v>
      </c>
      <c r="D2834" s="1" t="s">
        <v>6325</v>
      </c>
      <c r="E2834" s="1" t="s">
        <v>3702</v>
      </c>
    </row>
    <row r="2835" spans="1:5" ht="15" hidden="1" customHeight="1">
      <c r="A2835" s="1" t="s">
        <v>6317</v>
      </c>
      <c r="B2835" s="1" t="s">
        <v>6318</v>
      </c>
      <c r="C2835" s="1" t="s">
        <v>802</v>
      </c>
      <c r="D2835" s="1" t="s">
        <v>6321</v>
      </c>
      <c r="E2835" s="1" t="s">
        <v>3721</v>
      </c>
    </row>
    <row r="2836" spans="1:5" ht="15" hidden="1" customHeight="1">
      <c r="A2836" s="1" t="s">
        <v>6317</v>
      </c>
      <c r="B2836" s="1" t="s">
        <v>6318</v>
      </c>
      <c r="C2836" s="1" t="s">
        <v>803</v>
      </c>
      <c r="D2836" s="1" t="s">
        <v>6329</v>
      </c>
      <c r="E2836" s="1" t="s">
        <v>3721</v>
      </c>
    </row>
    <row r="2837" spans="1:5" ht="15" hidden="1" customHeight="1">
      <c r="A2837" s="1" t="s">
        <v>6317</v>
      </c>
      <c r="B2837" s="1" t="s">
        <v>6318</v>
      </c>
      <c r="C2837" s="1" t="s">
        <v>802</v>
      </c>
      <c r="D2837" s="1" t="s">
        <v>6321</v>
      </c>
      <c r="E2837" s="1" t="s">
        <v>3702</v>
      </c>
    </row>
    <row r="2838" spans="1:5" ht="15" hidden="1" customHeight="1">
      <c r="A2838" s="1" t="s">
        <v>6317</v>
      </c>
      <c r="B2838" s="1" t="s">
        <v>6318</v>
      </c>
      <c r="C2838" s="1" t="s">
        <v>802</v>
      </c>
      <c r="D2838" s="1" t="s">
        <v>6321</v>
      </c>
      <c r="E2838" s="1" t="s">
        <v>3713</v>
      </c>
    </row>
    <row r="2839" spans="1:5" ht="15" hidden="1" customHeight="1">
      <c r="A2839" s="1" t="s">
        <v>6317</v>
      </c>
      <c r="B2839" s="1" t="s">
        <v>6318</v>
      </c>
      <c r="C2839" s="1" t="s">
        <v>802</v>
      </c>
      <c r="D2839" s="1" t="s">
        <v>6321</v>
      </c>
      <c r="E2839" s="1" t="s">
        <v>3699</v>
      </c>
    </row>
    <row r="2840" spans="1:5" ht="15" hidden="1" customHeight="1">
      <c r="A2840" s="1" t="s">
        <v>6317</v>
      </c>
      <c r="B2840" s="1" t="s">
        <v>6318</v>
      </c>
      <c r="C2840" s="1" t="s">
        <v>802</v>
      </c>
      <c r="D2840" s="1" t="s">
        <v>6321</v>
      </c>
      <c r="E2840" s="1" t="s">
        <v>3723</v>
      </c>
    </row>
    <row r="2841" spans="1:5" ht="15" hidden="1" customHeight="1">
      <c r="A2841" s="1" t="s">
        <v>6317</v>
      </c>
      <c r="B2841" s="1" t="s">
        <v>6318</v>
      </c>
      <c r="C2841" s="1" t="s">
        <v>222</v>
      </c>
      <c r="D2841" s="1" t="s">
        <v>6328</v>
      </c>
      <c r="E2841" s="1" t="s">
        <v>3702</v>
      </c>
    </row>
    <row r="2842" spans="1:5" ht="15" hidden="1" customHeight="1">
      <c r="A2842" s="1" t="s">
        <v>6331</v>
      </c>
      <c r="B2842" s="1" t="s">
        <v>6332</v>
      </c>
    </row>
    <row r="2843" spans="1:5" ht="15" hidden="1" customHeight="1">
      <c r="A2843" s="1" t="s">
        <v>6333</v>
      </c>
      <c r="B2843" s="1" t="s">
        <v>6334</v>
      </c>
    </row>
    <row r="2844" spans="1:5" ht="15" hidden="1" customHeight="1">
      <c r="A2844" s="1" t="s">
        <v>6335</v>
      </c>
      <c r="B2844" s="1" t="s">
        <v>6336</v>
      </c>
    </row>
    <row r="2845" spans="1:5" ht="15" hidden="1" customHeight="1">
      <c r="A2845" s="1" t="s">
        <v>6337</v>
      </c>
      <c r="B2845" s="1" t="s">
        <v>6338</v>
      </c>
    </row>
    <row r="2846" spans="1:5" ht="15" hidden="1" customHeight="1">
      <c r="A2846" s="1" t="s">
        <v>6339</v>
      </c>
      <c r="B2846" s="1" t="s">
        <v>5595</v>
      </c>
    </row>
    <row r="2847" spans="1:5" ht="15" hidden="1" customHeight="1">
      <c r="A2847" s="1" t="s">
        <v>6340</v>
      </c>
      <c r="B2847" s="1" t="s">
        <v>6341</v>
      </c>
    </row>
    <row r="2848" spans="1:5" ht="15" hidden="1" customHeight="1">
      <c r="A2848" s="1" t="s">
        <v>6342</v>
      </c>
      <c r="B2848" s="1" t="s">
        <v>6343</v>
      </c>
    </row>
    <row r="2849" spans="1:2" ht="15" hidden="1" customHeight="1">
      <c r="A2849" s="1" t="s">
        <v>6344</v>
      </c>
      <c r="B2849" s="1" t="s">
        <v>6345</v>
      </c>
    </row>
    <row r="2850" spans="1:2" ht="15" hidden="1" customHeight="1">
      <c r="A2850" s="1" t="s">
        <v>6346</v>
      </c>
      <c r="B2850" s="1" t="s">
        <v>6347</v>
      </c>
    </row>
    <row r="2851" spans="1:2" ht="15" hidden="1" customHeight="1">
      <c r="A2851" s="1" t="s">
        <v>6348</v>
      </c>
      <c r="B2851" s="1" t="s">
        <v>6349</v>
      </c>
    </row>
    <row r="2852" spans="1:2" ht="15" hidden="1" customHeight="1">
      <c r="A2852" s="1" t="s">
        <v>6350</v>
      </c>
      <c r="B2852" s="1" t="s">
        <v>6351</v>
      </c>
    </row>
    <row r="2853" spans="1:2" ht="15" hidden="1" customHeight="1">
      <c r="A2853" s="1" t="s">
        <v>6352</v>
      </c>
      <c r="B2853" s="1" t="s">
        <v>6353</v>
      </c>
    </row>
    <row r="2854" spans="1:2" ht="15" hidden="1" customHeight="1">
      <c r="A2854" s="1" t="s">
        <v>6354</v>
      </c>
      <c r="B2854" s="1" t="s">
        <v>6355</v>
      </c>
    </row>
    <row r="2855" spans="1:2" ht="15" hidden="1" customHeight="1">
      <c r="A2855" s="1" t="s">
        <v>6356</v>
      </c>
      <c r="B2855" s="1" t="s">
        <v>6345</v>
      </c>
    </row>
    <row r="2856" spans="1:2" ht="15" hidden="1" customHeight="1">
      <c r="A2856" s="1" t="s">
        <v>6357</v>
      </c>
      <c r="B2856" s="1" t="s">
        <v>6347</v>
      </c>
    </row>
    <row r="2857" spans="1:2" ht="15" hidden="1" customHeight="1">
      <c r="A2857" s="1" t="s">
        <v>6358</v>
      </c>
      <c r="B2857" s="1" t="s">
        <v>6349</v>
      </c>
    </row>
    <row r="2858" spans="1:2" ht="15" hidden="1" customHeight="1">
      <c r="A2858" s="1" t="s">
        <v>6359</v>
      </c>
      <c r="B2858" s="1" t="s">
        <v>6351</v>
      </c>
    </row>
    <row r="2859" spans="1:2" ht="15" hidden="1" customHeight="1">
      <c r="A2859" s="1" t="s">
        <v>6360</v>
      </c>
      <c r="B2859" s="1" t="s">
        <v>6353</v>
      </c>
    </row>
    <row r="2860" spans="1:2" ht="15" hidden="1" customHeight="1">
      <c r="A2860" s="1" t="s">
        <v>6361</v>
      </c>
      <c r="B2860" s="1" t="s">
        <v>6362</v>
      </c>
    </row>
    <row r="2861" spans="1:2" ht="15" hidden="1" customHeight="1">
      <c r="A2861" s="1" t="s">
        <v>6363</v>
      </c>
      <c r="B2861" s="1" t="s">
        <v>6364</v>
      </c>
    </row>
    <row r="2862" spans="1:2" ht="15" hidden="1" customHeight="1">
      <c r="A2862" s="1" t="s">
        <v>6365</v>
      </c>
      <c r="B2862" s="1" t="s">
        <v>6366</v>
      </c>
    </row>
    <row r="2863" spans="1:2" ht="15" hidden="1" customHeight="1">
      <c r="A2863" s="1" t="s">
        <v>6367</v>
      </c>
      <c r="B2863" s="1" t="s">
        <v>6368</v>
      </c>
    </row>
    <row r="2864" spans="1:2" ht="15" hidden="1" customHeight="1">
      <c r="A2864" s="1" t="s">
        <v>6369</v>
      </c>
      <c r="B2864" s="1" t="s">
        <v>6370</v>
      </c>
    </row>
    <row r="2865" spans="1:2" ht="15" hidden="1" customHeight="1">
      <c r="A2865" s="1" t="s">
        <v>6371</v>
      </c>
      <c r="B2865" s="1" t="s">
        <v>6372</v>
      </c>
    </row>
    <row r="2866" spans="1:2" ht="15" hidden="1" customHeight="1">
      <c r="A2866" s="1" t="s">
        <v>6373</v>
      </c>
      <c r="B2866" s="1" t="s">
        <v>6338</v>
      </c>
    </row>
    <row r="2867" spans="1:2" ht="15" hidden="1" customHeight="1">
      <c r="A2867" s="1" t="s">
        <v>6374</v>
      </c>
      <c r="B2867" s="1" t="s">
        <v>5595</v>
      </c>
    </row>
    <row r="2868" spans="1:2" ht="15" hidden="1" customHeight="1">
      <c r="A2868" s="1" t="s">
        <v>6375</v>
      </c>
      <c r="B2868" s="1" t="s">
        <v>6376</v>
      </c>
    </row>
    <row r="2869" spans="1:2" ht="15" hidden="1" customHeight="1">
      <c r="A2869" s="1" t="s">
        <v>6377</v>
      </c>
      <c r="B2869" s="1" t="s">
        <v>5549</v>
      </c>
    </row>
    <row r="2870" spans="1:2" ht="15" hidden="1" customHeight="1">
      <c r="A2870" s="1" t="s">
        <v>6378</v>
      </c>
      <c r="B2870" s="1" t="s">
        <v>6379</v>
      </c>
    </row>
    <row r="2871" spans="1:2" ht="15" hidden="1" customHeight="1">
      <c r="A2871" s="1" t="s">
        <v>6380</v>
      </c>
      <c r="B2871" s="1" t="s">
        <v>6381</v>
      </c>
    </row>
    <row r="2872" spans="1:2" ht="15" hidden="1" customHeight="1">
      <c r="A2872" s="1" t="s">
        <v>6382</v>
      </c>
      <c r="B2872" s="1" t="s">
        <v>6383</v>
      </c>
    </row>
    <row r="2873" spans="1:2" ht="15" hidden="1" customHeight="1">
      <c r="A2873" s="1" t="s">
        <v>6384</v>
      </c>
      <c r="B2873" s="1" t="s">
        <v>6385</v>
      </c>
    </row>
    <row r="2874" spans="1:2" ht="15" hidden="1" customHeight="1">
      <c r="A2874" s="1" t="s">
        <v>6386</v>
      </c>
      <c r="B2874" s="1" t="s">
        <v>6387</v>
      </c>
    </row>
    <row r="2875" spans="1:2" ht="15" hidden="1" customHeight="1">
      <c r="A2875" s="1" t="s">
        <v>6388</v>
      </c>
      <c r="B2875" s="1" t="s">
        <v>6389</v>
      </c>
    </row>
    <row r="2876" spans="1:2" ht="15" hidden="1" customHeight="1">
      <c r="A2876" s="1" t="s">
        <v>6390</v>
      </c>
      <c r="B2876" s="1" t="s">
        <v>6391</v>
      </c>
    </row>
    <row r="2877" spans="1:2" ht="15" hidden="1" customHeight="1">
      <c r="A2877" s="1" t="s">
        <v>6392</v>
      </c>
      <c r="B2877" s="1" t="s">
        <v>6393</v>
      </c>
    </row>
    <row r="2878" spans="1:2" ht="15" hidden="1" customHeight="1">
      <c r="A2878" s="1" t="s">
        <v>6394</v>
      </c>
      <c r="B2878" s="1" t="s">
        <v>6395</v>
      </c>
    </row>
    <row r="2879" spans="1:2" ht="15" hidden="1" customHeight="1">
      <c r="A2879" s="1" t="s">
        <v>6396</v>
      </c>
      <c r="B2879" s="1" t="s">
        <v>6397</v>
      </c>
    </row>
    <row r="2880" spans="1:2" ht="15" hidden="1" customHeight="1">
      <c r="A2880" s="1" t="s">
        <v>6398</v>
      </c>
      <c r="B2880" s="1" t="s">
        <v>6343</v>
      </c>
    </row>
    <row r="2881" spans="1:2" ht="15" hidden="1" customHeight="1">
      <c r="A2881" s="1" t="s">
        <v>6399</v>
      </c>
      <c r="B2881" s="1" t="s">
        <v>6400</v>
      </c>
    </row>
    <row r="2882" spans="1:2" ht="15" hidden="1" customHeight="1">
      <c r="A2882" s="1" t="s">
        <v>6401</v>
      </c>
      <c r="B2882" s="1" t="s">
        <v>6402</v>
      </c>
    </row>
    <row r="2883" spans="1:2" ht="15" hidden="1" customHeight="1">
      <c r="A2883" s="1" t="s">
        <v>6403</v>
      </c>
      <c r="B2883" s="1" t="s">
        <v>6404</v>
      </c>
    </row>
    <row r="2884" spans="1:2" ht="15" hidden="1" customHeight="1">
      <c r="A2884" s="1" t="s">
        <v>6405</v>
      </c>
      <c r="B2884" s="1" t="s">
        <v>6355</v>
      </c>
    </row>
    <row r="2885" spans="1:2" ht="15" hidden="1" customHeight="1">
      <c r="A2885" s="1" t="s">
        <v>6406</v>
      </c>
      <c r="B2885" s="1" t="s">
        <v>6407</v>
      </c>
    </row>
    <row r="2886" spans="1:2" ht="15" hidden="1" customHeight="1">
      <c r="A2886" s="1" t="s">
        <v>6408</v>
      </c>
      <c r="B2886" s="1" t="s">
        <v>6402</v>
      </c>
    </row>
    <row r="2887" spans="1:2" ht="15" hidden="1" customHeight="1">
      <c r="A2887" s="1" t="s">
        <v>6409</v>
      </c>
      <c r="B2887" s="1" t="s">
        <v>6404</v>
      </c>
    </row>
    <row r="2888" spans="1:2" ht="15" hidden="1" customHeight="1">
      <c r="A2888" s="1" t="s">
        <v>6410</v>
      </c>
      <c r="B2888" s="1" t="s">
        <v>6411</v>
      </c>
    </row>
    <row r="2889" spans="1:2" ht="15" hidden="1" customHeight="1">
      <c r="A2889" s="1" t="s">
        <v>6412</v>
      </c>
      <c r="B2889" s="1" t="s">
        <v>6364</v>
      </c>
    </row>
    <row r="2890" spans="1:2" ht="15" hidden="1" customHeight="1">
      <c r="A2890" s="1" t="s">
        <v>6413</v>
      </c>
      <c r="B2890" s="1" t="s">
        <v>6414</v>
      </c>
    </row>
    <row r="2891" spans="1:2" ht="15" hidden="1" customHeight="1">
      <c r="A2891" s="1" t="s">
        <v>6415</v>
      </c>
      <c r="B2891" s="1" t="s">
        <v>6368</v>
      </c>
    </row>
    <row r="2892" spans="1:2" ht="15" hidden="1" customHeight="1">
      <c r="A2892" s="1" t="s">
        <v>6416</v>
      </c>
      <c r="B2892" s="1" t="s">
        <v>5595</v>
      </c>
    </row>
    <row r="2893" spans="1:2" ht="15" hidden="1" customHeight="1">
      <c r="A2893" s="1" t="s">
        <v>6417</v>
      </c>
      <c r="B2893" s="1" t="s">
        <v>5595</v>
      </c>
    </row>
    <row r="2894" spans="1:2" ht="15" hidden="1" customHeight="1">
      <c r="A2894" s="1" t="s">
        <v>6418</v>
      </c>
      <c r="B2894" s="1" t="s">
        <v>6419</v>
      </c>
    </row>
    <row r="2895" spans="1:2" ht="15" hidden="1" customHeight="1">
      <c r="A2895" s="1" t="s">
        <v>6420</v>
      </c>
      <c r="B2895" s="1" t="s">
        <v>5549</v>
      </c>
    </row>
    <row r="2896" spans="1:2" ht="15" hidden="1" customHeight="1">
      <c r="A2896" s="1" t="s">
        <v>6421</v>
      </c>
      <c r="B2896" s="1" t="s">
        <v>6422</v>
      </c>
    </row>
    <row r="2897" spans="1:2" ht="15" hidden="1" customHeight="1">
      <c r="A2897" s="1" t="s">
        <v>6423</v>
      </c>
      <c r="B2897" s="1" t="s">
        <v>6424</v>
      </c>
    </row>
    <row r="2898" spans="1:2" ht="15" hidden="1" customHeight="1">
      <c r="A2898" s="1" t="s">
        <v>6425</v>
      </c>
      <c r="B2898" s="1" t="s">
        <v>6426</v>
      </c>
    </row>
    <row r="2899" spans="1:2" ht="15" hidden="1" customHeight="1">
      <c r="A2899" s="1" t="s">
        <v>6427</v>
      </c>
      <c r="B2899" s="1" t="s">
        <v>6428</v>
      </c>
    </row>
    <row r="2900" spans="1:2" ht="15" hidden="1" customHeight="1">
      <c r="A2900" s="1" t="s">
        <v>6429</v>
      </c>
      <c r="B2900" s="1" t="s">
        <v>4022</v>
      </c>
    </row>
    <row r="2901" spans="1:2" ht="15" hidden="1" customHeight="1">
      <c r="A2901" s="1" t="s">
        <v>6430</v>
      </c>
      <c r="B2901" s="1" t="s">
        <v>6431</v>
      </c>
    </row>
    <row r="2902" spans="1:2" ht="15" hidden="1" customHeight="1">
      <c r="A2902" s="1" t="s">
        <v>6432</v>
      </c>
      <c r="B2902" s="1" t="s">
        <v>4022</v>
      </c>
    </row>
    <row r="2903" spans="1:2" ht="15" hidden="1" customHeight="1">
      <c r="A2903" s="1" t="s">
        <v>6433</v>
      </c>
      <c r="B2903" s="1" t="s">
        <v>6434</v>
      </c>
    </row>
    <row r="2904" spans="1:2" ht="15" hidden="1" customHeight="1">
      <c r="A2904" s="1" t="s">
        <v>6435</v>
      </c>
      <c r="B2904" s="1" t="s">
        <v>4022</v>
      </c>
    </row>
    <row r="2905" spans="1:2" ht="15" hidden="1" customHeight="1">
      <c r="A2905" s="1" t="s">
        <v>6436</v>
      </c>
      <c r="B2905" s="1" t="s">
        <v>6437</v>
      </c>
    </row>
    <row r="2906" spans="1:2" ht="15" hidden="1" customHeight="1">
      <c r="A2906" s="1" t="s">
        <v>6438</v>
      </c>
      <c r="B2906" s="1" t="s">
        <v>4022</v>
      </c>
    </row>
    <row r="2907" spans="1:2" ht="15" hidden="1" customHeight="1">
      <c r="A2907" s="1" t="s">
        <v>6439</v>
      </c>
      <c r="B2907" s="1" t="s">
        <v>6440</v>
      </c>
    </row>
    <row r="2908" spans="1:2" ht="15" hidden="1" customHeight="1">
      <c r="A2908" s="1" t="s">
        <v>6441</v>
      </c>
      <c r="B2908" s="1" t="s">
        <v>4022</v>
      </c>
    </row>
    <row r="2909" spans="1:2" ht="15" hidden="1" customHeight="1">
      <c r="A2909" s="1" t="s">
        <v>6442</v>
      </c>
      <c r="B2909" s="1" t="s">
        <v>6443</v>
      </c>
    </row>
    <row r="2910" spans="1:2" ht="15" hidden="1" customHeight="1">
      <c r="A2910" s="1" t="s">
        <v>6444</v>
      </c>
      <c r="B2910" s="1" t="s">
        <v>4022</v>
      </c>
    </row>
    <row r="2911" spans="1:2" ht="15" hidden="1" customHeight="1">
      <c r="A2911" s="1" t="s">
        <v>6445</v>
      </c>
      <c r="B2911" s="1" t="s">
        <v>6446</v>
      </c>
    </row>
    <row r="2912" spans="1:2" ht="15" hidden="1" customHeight="1">
      <c r="A2912" s="1" t="s">
        <v>6447</v>
      </c>
      <c r="B2912" s="1" t="s">
        <v>4022</v>
      </c>
    </row>
    <row r="2913" spans="1:5" ht="15" hidden="1" customHeight="1">
      <c r="A2913" s="1" t="s">
        <v>6448</v>
      </c>
      <c r="B2913" s="1" t="s">
        <v>6449</v>
      </c>
    </row>
    <row r="2914" spans="1:5" ht="15" hidden="1" customHeight="1">
      <c r="A2914" s="1" t="s">
        <v>6450</v>
      </c>
      <c r="B2914" s="1" t="s">
        <v>4022</v>
      </c>
    </row>
    <row r="2915" spans="1:5" ht="15" hidden="1" customHeight="1">
      <c r="A2915" s="1" t="s">
        <v>6451</v>
      </c>
      <c r="B2915" s="1" t="s">
        <v>6452</v>
      </c>
    </row>
    <row r="2916" spans="1:5" ht="15" hidden="1" customHeight="1">
      <c r="A2916" s="1" t="s">
        <v>6453</v>
      </c>
      <c r="B2916" s="1" t="s">
        <v>4022</v>
      </c>
    </row>
    <row r="2917" spans="1:5" ht="15" hidden="1" customHeight="1">
      <c r="A2917" s="1" t="s">
        <v>6454</v>
      </c>
      <c r="B2917" s="1" t="s">
        <v>6455</v>
      </c>
    </row>
    <row r="2918" spans="1:5" ht="15" hidden="1" customHeight="1">
      <c r="A2918" s="1" t="s">
        <v>6456</v>
      </c>
      <c r="B2918" s="1" t="s">
        <v>4022</v>
      </c>
    </row>
    <row r="2919" spans="1:5" ht="15" hidden="1" customHeight="1">
      <c r="A2919" s="61">
        <v>404</v>
      </c>
      <c r="B2919" s="1" t="s">
        <v>6457</v>
      </c>
    </row>
    <row r="2920" spans="1:5" ht="15" hidden="1" customHeight="1">
      <c r="A2920" s="1" t="s">
        <v>6458</v>
      </c>
      <c r="B2920" s="1" t="s">
        <v>6459</v>
      </c>
    </row>
    <row r="2921" spans="1:5" ht="15" hidden="1" customHeight="1">
      <c r="A2921" s="1" t="s">
        <v>6460</v>
      </c>
      <c r="B2921" s="1" t="s">
        <v>6461</v>
      </c>
      <c r="C2921" s="1" t="s">
        <v>190</v>
      </c>
      <c r="D2921" s="1" t="s">
        <v>6462</v>
      </c>
      <c r="E2921" s="1" t="s">
        <v>3715</v>
      </c>
    </row>
    <row r="2922" spans="1:5" ht="15" hidden="1" customHeight="1">
      <c r="A2922" s="1" t="s">
        <v>6460</v>
      </c>
      <c r="B2922" s="1" t="s">
        <v>6461</v>
      </c>
      <c r="C2922" s="1" t="s">
        <v>189</v>
      </c>
      <c r="D2922" s="1" t="s">
        <v>6463</v>
      </c>
      <c r="E2922" s="1" t="s">
        <v>3709</v>
      </c>
    </row>
    <row r="2923" spans="1:5" ht="15" hidden="1" customHeight="1">
      <c r="A2923" s="1" t="s">
        <v>6460</v>
      </c>
      <c r="B2923" s="1" t="s">
        <v>6461</v>
      </c>
      <c r="C2923" s="1" t="s">
        <v>185</v>
      </c>
      <c r="D2923" s="1" t="s">
        <v>6464</v>
      </c>
      <c r="E2923" s="1" t="s">
        <v>3715</v>
      </c>
    </row>
    <row r="2924" spans="1:5" ht="15" hidden="1" customHeight="1">
      <c r="A2924" s="1" t="s">
        <v>6460</v>
      </c>
      <c r="B2924" s="1" t="s">
        <v>6461</v>
      </c>
      <c r="C2924" s="1" t="s">
        <v>186</v>
      </c>
      <c r="D2924" s="1" t="s">
        <v>6465</v>
      </c>
      <c r="E2924" s="1" t="s">
        <v>3713</v>
      </c>
    </row>
    <row r="2925" spans="1:5" ht="15" hidden="1" customHeight="1">
      <c r="A2925" s="1" t="s">
        <v>6460</v>
      </c>
      <c r="B2925" s="1" t="s">
        <v>6461</v>
      </c>
      <c r="C2925" s="1" t="s">
        <v>184</v>
      </c>
      <c r="D2925" s="1" t="s">
        <v>6466</v>
      </c>
      <c r="E2925" s="1" t="s">
        <v>3721</v>
      </c>
    </row>
    <row r="2926" spans="1:5" ht="15" hidden="1" customHeight="1">
      <c r="A2926" s="1" t="s">
        <v>6460</v>
      </c>
      <c r="B2926" s="1" t="s">
        <v>6461</v>
      </c>
      <c r="C2926" s="1" t="s">
        <v>186</v>
      </c>
      <c r="D2926" s="1" t="s">
        <v>6465</v>
      </c>
      <c r="E2926" s="1" t="s">
        <v>3700</v>
      </c>
    </row>
    <row r="2927" spans="1:5" ht="15" hidden="1" customHeight="1">
      <c r="A2927" s="1" t="s">
        <v>6460</v>
      </c>
      <c r="B2927" s="1" t="s">
        <v>6461</v>
      </c>
      <c r="C2927" s="1" t="s">
        <v>183</v>
      </c>
      <c r="D2927" s="1" t="s">
        <v>6467</v>
      </c>
      <c r="E2927" s="1" t="s">
        <v>3721</v>
      </c>
    </row>
    <row r="2928" spans="1:5" ht="15" hidden="1" customHeight="1">
      <c r="A2928" s="1" t="s">
        <v>6460</v>
      </c>
      <c r="B2928" s="1" t="s">
        <v>6461</v>
      </c>
      <c r="C2928" s="1" t="s">
        <v>191</v>
      </c>
      <c r="D2928" s="1" t="s">
        <v>6468</v>
      </c>
      <c r="E2928" s="1" t="s">
        <v>3723</v>
      </c>
    </row>
    <row r="2929" spans="1:5" ht="15" hidden="1" customHeight="1">
      <c r="A2929" s="1" t="s">
        <v>6460</v>
      </c>
      <c r="B2929" s="1" t="s">
        <v>6461</v>
      </c>
      <c r="C2929" s="1" t="s">
        <v>183</v>
      </c>
      <c r="D2929" s="1" t="s">
        <v>6467</v>
      </c>
      <c r="E2929" s="1" t="s">
        <v>3700</v>
      </c>
    </row>
    <row r="2930" spans="1:5" ht="15" hidden="1" customHeight="1">
      <c r="A2930" s="1" t="s">
        <v>6460</v>
      </c>
      <c r="B2930" s="1" t="s">
        <v>6461</v>
      </c>
      <c r="C2930" s="1" t="s">
        <v>183</v>
      </c>
      <c r="D2930" s="1" t="s">
        <v>6467</v>
      </c>
      <c r="E2930" s="1" t="s">
        <v>3712</v>
      </c>
    </row>
    <row r="2931" spans="1:5" ht="15" hidden="1" customHeight="1">
      <c r="A2931" s="1" t="s">
        <v>6460</v>
      </c>
      <c r="B2931" s="1" t="s">
        <v>6461</v>
      </c>
      <c r="C2931" s="1" t="s">
        <v>191</v>
      </c>
      <c r="D2931" s="1" t="s">
        <v>6468</v>
      </c>
      <c r="E2931" s="1" t="s">
        <v>3708</v>
      </c>
    </row>
    <row r="2932" spans="1:5" ht="15" hidden="1" customHeight="1">
      <c r="A2932" s="1" t="s">
        <v>6460</v>
      </c>
      <c r="B2932" s="1" t="s">
        <v>6461</v>
      </c>
      <c r="C2932" s="1" t="s">
        <v>191</v>
      </c>
      <c r="D2932" s="1" t="s">
        <v>6468</v>
      </c>
      <c r="E2932" s="1" t="s">
        <v>3716</v>
      </c>
    </row>
    <row r="2933" spans="1:5" ht="15" hidden="1" customHeight="1">
      <c r="A2933" s="1" t="s">
        <v>6460</v>
      </c>
      <c r="B2933" s="1" t="s">
        <v>6461</v>
      </c>
      <c r="C2933" s="1" t="s">
        <v>183</v>
      </c>
      <c r="D2933" s="1" t="s">
        <v>6467</v>
      </c>
      <c r="E2933" s="1" t="s">
        <v>3713</v>
      </c>
    </row>
    <row r="2934" spans="1:5" ht="15" hidden="1" customHeight="1">
      <c r="A2934" s="1" t="s">
        <v>6460</v>
      </c>
      <c r="B2934" s="1" t="s">
        <v>6461</v>
      </c>
      <c r="C2934" s="1" t="s">
        <v>183</v>
      </c>
      <c r="D2934" s="1" t="s">
        <v>6467</v>
      </c>
      <c r="E2934" s="1" t="s">
        <v>3699</v>
      </c>
    </row>
    <row r="2935" spans="1:5" ht="15" hidden="1" customHeight="1">
      <c r="A2935" s="1" t="s">
        <v>6460</v>
      </c>
      <c r="B2935" s="1" t="s">
        <v>6461</v>
      </c>
      <c r="C2935" s="1" t="s">
        <v>186</v>
      </c>
      <c r="D2935" s="1" t="s">
        <v>6465</v>
      </c>
      <c r="E2935" s="1" t="s">
        <v>3708</v>
      </c>
    </row>
    <row r="2936" spans="1:5" ht="15" hidden="1" customHeight="1">
      <c r="A2936" s="1" t="s">
        <v>6460</v>
      </c>
      <c r="B2936" s="1" t="s">
        <v>6461</v>
      </c>
      <c r="C2936" s="1" t="s">
        <v>184</v>
      </c>
      <c r="D2936" s="1" t="s">
        <v>6466</v>
      </c>
      <c r="E2936" s="1" t="s">
        <v>3723</v>
      </c>
    </row>
    <row r="2937" spans="1:5" ht="15" hidden="1" customHeight="1">
      <c r="A2937" s="1" t="s">
        <v>6460</v>
      </c>
      <c r="B2937" s="1" t="s">
        <v>6461</v>
      </c>
      <c r="C2937" s="1" t="s">
        <v>184</v>
      </c>
      <c r="D2937" s="1" t="s">
        <v>6466</v>
      </c>
      <c r="E2937" s="1" t="s">
        <v>3712</v>
      </c>
    </row>
    <row r="2938" spans="1:5" ht="15" hidden="1" customHeight="1">
      <c r="A2938" s="1" t="s">
        <v>6460</v>
      </c>
      <c r="B2938" s="1" t="s">
        <v>6461</v>
      </c>
      <c r="C2938" s="1" t="s">
        <v>186</v>
      </c>
      <c r="D2938" s="1" t="s">
        <v>6465</v>
      </c>
      <c r="E2938" s="1" t="s">
        <v>3703</v>
      </c>
    </row>
    <row r="2939" spans="1:5" ht="15" hidden="1" customHeight="1">
      <c r="A2939" s="1" t="s">
        <v>6460</v>
      </c>
      <c r="B2939" s="1" t="s">
        <v>6461</v>
      </c>
      <c r="C2939" s="1" t="s">
        <v>192</v>
      </c>
      <c r="D2939" s="1" t="s">
        <v>6469</v>
      </c>
      <c r="E2939" s="1" t="s">
        <v>3700</v>
      </c>
    </row>
    <row r="2940" spans="1:5" ht="15" hidden="1" customHeight="1">
      <c r="A2940" s="1" t="s">
        <v>6460</v>
      </c>
      <c r="B2940" s="1" t="s">
        <v>6461</v>
      </c>
      <c r="C2940" s="1" t="s">
        <v>192</v>
      </c>
      <c r="D2940" s="1" t="s">
        <v>6469</v>
      </c>
      <c r="E2940" s="1" t="s">
        <v>3702</v>
      </c>
    </row>
    <row r="2941" spans="1:5" ht="15" hidden="1" customHeight="1">
      <c r="A2941" s="1" t="s">
        <v>6460</v>
      </c>
      <c r="B2941" s="1" t="s">
        <v>6461</v>
      </c>
      <c r="C2941" s="1" t="s">
        <v>188</v>
      </c>
      <c r="D2941" s="1" t="s">
        <v>6470</v>
      </c>
      <c r="E2941" s="1" t="s">
        <v>3715</v>
      </c>
    </row>
    <row r="2942" spans="1:5" ht="15" hidden="1" customHeight="1">
      <c r="A2942" s="1" t="s">
        <v>6460</v>
      </c>
      <c r="B2942" s="1" t="s">
        <v>6461</v>
      </c>
      <c r="C2942" s="1" t="s">
        <v>191</v>
      </c>
      <c r="D2942" s="1" t="s">
        <v>6468</v>
      </c>
      <c r="E2942" s="1" t="s">
        <v>3718</v>
      </c>
    </row>
    <row r="2943" spans="1:5" ht="15" hidden="1" customHeight="1">
      <c r="A2943" s="1" t="s">
        <v>6460</v>
      </c>
      <c r="B2943" s="1" t="s">
        <v>6461</v>
      </c>
      <c r="C2943" s="1" t="s">
        <v>183</v>
      </c>
      <c r="D2943" s="1" t="s">
        <v>6467</v>
      </c>
      <c r="E2943" s="1" t="s">
        <v>3718</v>
      </c>
    </row>
    <row r="2944" spans="1:5" ht="15" hidden="1" customHeight="1">
      <c r="A2944" s="1" t="s">
        <v>6460</v>
      </c>
      <c r="B2944" s="1" t="s">
        <v>6461</v>
      </c>
      <c r="C2944" s="1" t="s">
        <v>191</v>
      </c>
      <c r="D2944" s="1" t="s">
        <v>6468</v>
      </c>
      <c r="E2944" s="1" t="s">
        <v>3721</v>
      </c>
    </row>
    <row r="2945" spans="1:5" ht="15" hidden="1" customHeight="1">
      <c r="A2945" s="1" t="s">
        <v>6460</v>
      </c>
      <c r="B2945" s="1" t="s">
        <v>6461</v>
      </c>
      <c r="C2945" s="1" t="s">
        <v>192</v>
      </c>
      <c r="D2945" s="1" t="s">
        <v>6469</v>
      </c>
      <c r="E2945" s="1" t="s">
        <v>3716</v>
      </c>
    </row>
    <row r="2946" spans="1:5" ht="15" hidden="1" customHeight="1">
      <c r="A2946" s="1" t="s">
        <v>6460</v>
      </c>
      <c r="B2946" s="1" t="s">
        <v>6461</v>
      </c>
      <c r="C2946" s="1" t="s">
        <v>190</v>
      </c>
      <c r="D2946" s="1" t="s">
        <v>6462</v>
      </c>
      <c r="E2946" s="1" t="s">
        <v>3721</v>
      </c>
    </row>
    <row r="2947" spans="1:5" ht="15" hidden="1" customHeight="1">
      <c r="A2947" s="1" t="s">
        <v>6460</v>
      </c>
      <c r="B2947" s="1" t="s">
        <v>6461</v>
      </c>
      <c r="C2947" s="1" t="s">
        <v>190</v>
      </c>
      <c r="D2947" s="1" t="s">
        <v>6462</v>
      </c>
      <c r="E2947" s="1" t="s">
        <v>3712</v>
      </c>
    </row>
    <row r="2948" spans="1:5" ht="15" hidden="1" customHeight="1">
      <c r="A2948" s="1" t="s">
        <v>6460</v>
      </c>
      <c r="B2948" s="1" t="s">
        <v>6461</v>
      </c>
      <c r="C2948" s="1" t="s">
        <v>190</v>
      </c>
      <c r="D2948" s="1" t="s">
        <v>6462</v>
      </c>
      <c r="E2948" s="1" t="s">
        <v>3699</v>
      </c>
    </row>
    <row r="2949" spans="1:5" ht="15" hidden="1" customHeight="1">
      <c r="A2949" s="1" t="s">
        <v>6460</v>
      </c>
      <c r="B2949" s="1" t="s">
        <v>6461</v>
      </c>
      <c r="C2949" s="1" t="s">
        <v>190</v>
      </c>
      <c r="D2949" s="1" t="s">
        <v>6462</v>
      </c>
      <c r="E2949" s="1" t="s">
        <v>3700</v>
      </c>
    </row>
    <row r="2950" spans="1:5" ht="15" hidden="1" customHeight="1">
      <c r="A2950" s="1" t="s">
        <v>6460</v>
      </c>
      <c r="B2950" s="1" t="s">
        <v>6461</v>
      </c>
      <c r="C2950" s="1" t="s">
        <v>192</v>
      </c>
      <c r="D2950" s="1" t="s">
        <v>6469</v>
      </c>
      <c r="E2950" s="1" t="s">
        <v>3708</v>
      </c>
    </row>
    <row r="2951" spans="1:5" ht="15" hidden="1" customHeight="1">
      <c r="A2951" s="1" t="s">
        <v>6460</v>
      </c>
      <c r="B2951" s="1" t="s">
        <v>6461</v>
      </c>
      <c r="C2951" s="1" t="s">
        <v>192</v>
      </c>
      <c r="D2951" s="1" t="s">
        <v>6469</v>
      </c>
      <c r="E2951" s="1" t="s">
        <v>3721</v>
      </c>
    </row>
    <row r="2952" spans="1:5" ht="15" hidden="1" customHeight="1">
      <c r="A2952" s="1" t="s">
        <v>6460</v>
      </c>
      <c r="B2952" s="1" t="s">
        <v>6461</v>
      </c>
      <c r="C2952" s="1" t="s">
        <v>184</v>
      </c>
      <c r="D2952" s="1" t="s">
        <v>6466</v>
      </c>
      <c r="E2952" s="1" t="s">
        <v>3716</v>
      </c>
    </row>
    <row r="2953" spans="1:5" ht="15" hidden="1" customHeight="1">
      <c r="A2953" s="1" t="s">
        <v>6460</v>
      </c>
      <c r="B2953" s="1" t="s">
        <v>6461</v>
      </c>
      <c r="C2953" s="1" t="s">
        <v>192</v>
      </c>
      <c r="D2953" s="1" t="s">
        <v>6469</v>
      </c>
      <c r="E2953" s="1" t="s">
        <v>3718</v>
      </c>
    </row>
    <row r="2954" spans="1:5" ht="15" hidden="1" customHeight="1">
      <c r="A2954" s="1" t="s">
        <v>6460</v>
      </c>
      <c r="B2954" s="1" t="s">
        <v>6461</v>
      </c>
      <c r="C2954" s="1" t="s">
        <v>188</v>
      </c>
      <c r="D2954" s="1" t="s">
        <v>6470</v>
      </c>
      <c r="E2954" s="1" t="s">
        <v>3708</v>
      </c>
    </row>
    <row r="2955" spans="1:5" ht="15" hidden="1" customHeight="1">
      <c r="A2955" s="1" t="s">
        <v>6460</v>
      </c>
      <c r="B2955" s="1" t="s">
        <v>6461</v>
      </c>
      <c r="C2955" s="1" t="s">
        <v>192</v>
      </c>
      <c r="D2955" s="1" t="s">
        <v>6469</v>
      </c>
      <c r="E2955" s="1" t="s">
        <v>3699</v>
      </c>
    </row>
    <row r="2956" spans="1:5" ht="15" hidden="1" customHeight="1">
      <c r="A2956" s="1" t="s">
        <v>6460</v>
      </c>
      <c r="B2956" s="1" t="s">
        <v>6461</v>
      </c>
      <c r="C2956" s="1" t="s">
        <v>188</v>
      </c>
      <c r="D2956" s="1" t="s">
        <v>6470</v>
      </c>
      <c r="E2956" s="1" t="s">
        <v>3712</v>
      </c>
    </row>
    <row r="2957" spans="1:5" ht="15" hidden="1" customHeight="1">
      <c r="A2957" s="1" t="s">
        <v>6460</v>
      </c>
      <c r="B2957" s="1" t="s">
        <v>6461</v>
      </c>
      <c r="C2957" s="1" t="s">
        <v>188</v>
      </c>
      <c r="D2957" s="1" t="s">
        <v>6470</v>
      </c>
      <c r="E2957" s="1" t="s">
        <v>3700</v>
      </c>
    </row>
    <row r="2958" spans="1:5" ht="15" hidden="1" customHeight="1">
      <c r="A2958" s="1" t="s">
        <v>6460</v>
      </c>
      <c r="B2958" s="1" t="s">
        <v>6461</v>
      </c>
      <c r="C2958" s="1" t="s">
        <v>192</v>
      </c>
      <c r="D2958" s="1" t="s">
        <v>6469</v>
      </c>
      <c r="E2958" s="1" t="s">
        <v>3723</v>
      </c>
    </row>
    <row r="2959" spans="1:5" ht="15" hidden="1" customHeight="1">
      <c r="A2959" s="1" t="s">
        <v>6460</v>
      </c>
      <c r="B2959" s="1" t="s">
        <v>6461</v>
      </c>
      <c r="C2959" s="1" t="s">
        <v>188</v>
      </c>
      <c r="D2959" s="1" t="s">
        <v>6470</v>
      </c>
      <c r="E2959" s="1" t="s">
        <v>3716</v>
      </c>
    </row>
    <row r="2960" spans="1:5" ht="15" hidden="1" customHeight="1">
      <c r="A2960" s="1" t="s">
        <v>6460</v>
      </c>
      <c r="B2960" s="1" t="s">
        <v>6461</v>
      </c>
      <c r="C2960" s="1" t="s">
        <v>189</v>
      </c>
      <c r="D2960" s="1" t="s">
        <v>6463</v>
      </c>
      <c r="E2960" s="1" t="s">
        <v>3723</v>
      </c>
    </row>
    <row r="2961" spans="1:5" ht="15" hidden="1" customHeight="1">
      <c r="A2961" s="1" t="s">
        <v>6460</v>
      </c>
      <c r="B2961" s="1" t="s">
        <v>6461</v>
      </c>
      <c r="C2961" s="1" t="s">
        <v>184</v>
      </c>
      <c r="D2961" s="1" t="s">
        <v>6466</v>
      </c>
      <c r="E2961" s="1" t="s">
        <v>3718</v>
      </c>
    </row>
    <row r="2962" spans="1:5" ht="15" hidden="1" customHeight="1">
      <c r="A2962" s="1" t="s">
        <v>6460</v>
      </c>
      <c r="B2962" s="1" t="s">
        <v>6461</v>
      </c>
      <c r="C2962" s="1" t="s">
        <v>186</v>
      </c>
      <c r="D2962" s="1" t="s">
        <v>6465</v>
      </c>
      <c r="E2962" s="1" t="s">
        <v>3718</v>
      </c>
    </row>
    <row r="2963" spans="1:5" ht="15" hidden="1" customHeight="1">
      <c r="A2963" s="1" t="s">
        <v>6460</v>
      </c>
      <c r="B2963" s="1" t="s">
        <v>6461</v>
      </c>
      <c r="C2963" s="1" t="s">
        <v>183</v>
      </c>
      <c r="D2963" s="1" t="s">
        <v>6467</v>
      </c>
      <c r="E2963" s="1" t="s">
        <v>3715</v>
      </c>
    </row>
    <row r="2964" spans="1:5" ht="15" hidden="1" customHeight="1">
      <c r="A2964" s="1" t="s">
        <v>6460</v>
      </c>
      <c r="B2964" s="1" t="s">
        <v>6461</v>
      </c>
      <c r="C2964" s="1" t="s">
        <v>186</v>
      </c>
      <c r="D2964" s="1" t="s">
        <v>6465</v>
      </c>
      <c r="E2964" s="1" t="s">
        <v>3716</v>
      </c>
    </row>
    <row r="2965" spans="1:5" ht="15" hidden="1" customHeight="1">
      <c r="A2965" s="1" t="s">
        <v>6460</v>
      </c>
      <c r="B2965" s="1" t="s">
        <v>6461</v>
      </c>
      <c r="C2965" s="1" t="s">
        <v>189</v>
      </c>
      <c r="D2965" s="1" t="s">
        <v>6463</v>
      </c>
      <c r="E2965" s="1" t="s">
        <v>3713</v>
      </c>
    </row>
    <row r="2966" spans="1:5" ht="15" hidden="1" customHeight="1">
      <c r="A2966" s="1" t="s">
        <v>6460</v>
      </c>
      <c r="B2966" s="1" t="s">
        <v>6461</v>
      </c>
      <c r="C2966" s="1" t="s">
        <v>186</v>
      </c>
      <c r="D2966" s="1" t="s">
        <v>6465</v>
      </c>
      <c r="E2966" s="1" t="s">
        <v>3709</v>
      </c>
    </row>
    <row r="2967" spans="1:5" ht="15" hidden="1" customHeight="1">
      <c r="A2967" s="1" t="s">
        <v>6460</v>
      </c>
      <c r="B2967" s="1" t="s">
        <v>6461</v>
      </c>
      <c r="C2967" s="1" t="s">
        <v>189</v>
      </c>
      <c r="D2967" s="1" t="s">
        <v>6463</v>
      </c>
      <c r="E2967" s="1" t="s">
        <v>3708</v>
      </c>
    </row>
    <row r="2968" spans="1:5" ht="15" hidden="1" customHeight="1">
      <c r="A2968" s="1" t="s">
        <v>6460</v>
      </c>
      <c r="B2968" s="1" t="s">
        <v>6461</v>
      </c>
      <c r="C2968" s="1" t="s">
        <v>186</v>
      </c>
      <c r="D2968" s="1" t="s">
        <v>6465</v>
      </c>
      <c r="E2968" s="1" t="s">
        <v>3723</v>
      </c>
    </row>
    <row r="2969" spans="1:5" ht="15" hidden="1" customHeight="1">
      <c r="A2969" s="1" t="s">
        <v>6460</v>
      </c>
      <c r="B2969" s="1" t="s">
        <v>6461</v>
      </c>
      <c r="C2969" s="1" t="s">
        <v>191</v>
      </c>
      <c r="D2969" s="1" t="s">
        <v>6468</v>
      </c>
      <c r="E2969" s="1" t="s">
        <v>3713</v>
      </c>
    </row>
    <row r="2970" spans="1:5" ht="15" hidden="1" customHeight="1">
      <c r="A2970" s="1" t="s">
        <v>6460</v>
      </c>
      <c r="B2970" s="1" t="s">
        <v>6461</v>
      </c>
      <c r="C2970" s="1" t="s">
        <v>189</v>
      </c>
      <c r="D2970" s="1" t="s">
        <v>6463</v>
      </c>
      <c r="E2970" s="1" t="s">
        <v>3716</v>
      </c>
    </row>
    <row r="2971" spans="1:5" ht="15" hidden="1" customHeight="1">
      <c r="A2971" s="1" t="s">
        <v>6460</v>
      </c>
      <c r="B2971" s="1" t="s">
        <v>6461</v>
      </c>
      <c r="C2971" s="1" t="s">
        <v>184</v>
      </c>
      <c r="D2971" s="1" t="s">
        <v>6466</v>
      </c>
      <c r="E2971" s="1" t="s">
        <v>3713</v>
      </c>
    </row>
    <row r="2972" spans="1:5" ht="15" hidden="1" customHeight="1">
      <c r="A2972" s="1" t="s">
        <v>6460</v>
      </c>
      <c r="B2972" s="1" t="s">
        <v>6461</v>
      </c>
      <c r="C2972" s="1" t="s">
        <v>184</v>
      </c>
      <c r="D2972" s="1" t="s">
        <v>6466</v>
      </c>
      <c r="E2972" s="1" t="s">
        <v>3708</v>
      </c>
    </row>
    <row r="2973" spans="1:5" ht="15" hidden="1" customHeight="1">
      <c r="A2973" s="1" t="s">
        <v>6460</v>
      </c>
      <c r="B2973" s="1" t="s">
        <v>6461</v>
      </c>
      <c r="C2973" s="1" t="s">
        <v>189</v>
      </c>
      <c r="D2973" s="1" t="s">
        <v>6463</v>
      </c>
      <c r="E2973" s="1" t="s">
        <v>3699</v>
      </c>
    </row>
    <row r="2974" spans="1:5" ht="15" hidden="1" customHeight="1">
      <c r="A2974" s="1" t="s">
        <v>6460</v>
      </c>
      <c r="B2974" s="1" t="s">
        <v>6461</v>
      </c>
      <c r="C2974" s="1" t="s">
        <v>184</v>
      </c>
      <c r="D2974" s="1" t="s">
        <v>6466</v>
      </c>
      <c r="E2974" s="1" t="s">
        <v>3702</v>
      </c>
    </row>
    <row r="2975" spans="1:5" ht="15" hidden="1" customHeight="1">
      <c r="A2975" s="1" t="s">
        <v>6460</v>
      </c>
      <c r="B2975" s="1" t="s">
        <v>6461</v>
      </c>
      <c r="C2975" s="1" t="s">
        <v>184</v>
      </c>
      <c r="D2975" s="1" t="s">
        <v>6466</v>
      </c>
      <c r="E2975" s="1" t="s">
        <v>3699</v>
      </c>
    </row>
    <row r="2976" spans="1:5" ht="15" hidden="1" customHeight="1">
      <c r="A2976" s="1" t="s">
        <v>6460</v>
      </c>
      <c r="B2976" s="1" t="s">
        <v>6461</v>
      </c>
      <c r="C2976" s="1" t="s">
        <v>184</v>
      </c>
      <c r="D2976" s="1" t="s">
        <v>6466</v>
      </c>
      <c r="E2976" s="1" t="s">
        <v>3703</v>
      </c>
    </row>
    <row r="2977" spans="1:5" ht="15" hidden="1" customHeight="1">
      <c r="A2977" s="1" t="s">
        <v>6460</v>
      </c>
      <c r="B2977" s="1" t="s">
        <v>6461</v>
      </c>
      <c r="C2977" s="1" t="s">
        <v>190</v>
      </c>
      <c r="D2977" s="1" t="s">
        <v>6462</v>
      </c>
      <c r="E2977" s="1" t="s">
        <v>3713</v>
      </c>
    </row>
    <row r="2978" spans="1:5" ht="15" hidden="1" customHeight="1">
      <c r="A2978" s="1" t="s">
        <v>6460</v>
      </c>
      <c r="B2978" s="1" t="s">
        <v>6461</v>
      </c>
      <c r="C2978" s="1" t="s">
        <v>190</v>
      </c>
      <c r="D2978" s="1" t="s">
        <v>6462</v>
      </c>
      <c r="E2978" s="1" t="s">
        <v>3716</v>
      </c>
    </row>
    <row r="2979" spans="1:5" ht="15" hidden="1" customHeight="1">
      <c r="A2979" s="1" t="s">
        <v>6460</v>
      </c>
      <c r="B2979" s="1" t="s">
        <v>6461</v>
      </c>
      <c r="C2979" s="1" t="s">
        <v>192</v>
      </c>
      <c r="D2979" s="1" t="s">
        <v>6469</v>
      </c>
      <c r="E2979" s="1" t="s">
        <v>3703</v>
      </c>
    </row>
    <row r="2980" spans="1:5" ht="15" hidden="1" customHeight="1">
      <c r="A2980" s="1" t="s">
        <v>6460</v>
      </c>
      <c r="B2980" s="1" t="s">
        <v>6461</v>
      </c>
      <c r="C2980" s="1" t="s">
        <v>190</v>
      </c>
      <c r="D2980" s="1" t="s">
        <v>6462</v>
      </c>
      <c r="E2980" s="1" t="s">
        <v>3709</v>
      </c>
    </row>
    <row r="2981" spans="1:5" ht="15" hidden="1" customHeight="1">
      <c r="A2981" s="1" t="s">
        <v>6460</v>
      </c>
      <c r="B2981" s="1" t="s">
        <v>6461</v>
      </c>
      <c r="C2981" s="1" t="s">
        <v>185</v>
      </c>
      <c r="D2981" s="1" t="s">
        <v>6464</v>
      </c>
      <c r="E2981" s="1" t="s">
        <v>3703</v>
      </c>
    </row>
    <row r="2982" spans="1:5" ht="15" hidden="1" customHeight="1">
      <c r="A2982" s="1" t="s">
        <v>6460</v>
      </c>
      <c r="B2982" s="1" t="s">
        <v>6461</v>
      </c>
      <c r="C2982" s="1" t="s">
        <v>189</v>
      </c>
      <c r="D2982" s="1" t="s">
        <v>6463</v>
      </c>
      <c r="E2982" s="1" t="s">
        <v>3712</v>
      </c>
    </row>
    <row r="2983" spans="1:5" ht="15" hidden="1" customHeight="1">
      <c r="A2983" s="1" t="s">
        <v>6460</v>
      </c>
      <c r="B2983" s="1" t="s">
        <v>6461</v>
      </c>
      <c r="C2983" s="1" t="s">
        <v>185</v>
      </c>
      <c r="D2983" s="1" t="s">
        <v>6464</v>
      </c>
      <c r="E2983" s="1" t="s">
        <v>3708</v>
      </c>
    </row>
    <row r="2984" spans="1:5" ht="15" hidden="1" customHeight="1">
      <c r="A2984" s="1" t="s">
        <v>6460</v>
      </c>
      <c r="B2984" s="1" t="s">
        <v>6461</v>
      </c>
      <c r="C2984" s="1" t="s">
        <v>188</v>
      </c>
      <c r="D2984" s="1" t="s">
        <v>6470</v>
      </c>
      <c r="E2984" s="1" t="s">
        <v>3709</v>
      </c>
    </row>
    <row r="2985" spans="1:5" ht="15" hidden="1" customHeight="1">
      <c r="A2985" s="1" t="s">
        <v>6460</v>
      </c>
      <c r="B2985" s="1" t="s">
        <v>6461</v>
      </c>
      <c r="C2985" s="1" t="s">
        <v>188</v>
      </c>
      <c r="D2985" s="1" t="s">
        <v>6470</v>
      </c>
      <c r="E2985" s="1" t="s">
        <v>3721</v>
      </c>
    </row>
    <row r="2986" spans="1:5" ht="15" hidden="1" customHeight="1">
      <c r="A2986" s="1" t="s">
        <v>6460</v>
      </c>
      <c r="B2986" s="1" t="s">
        <v>6461</v>
      </c>
      <c r="C2986" s="1" t="s">
        <v>186</v>
      </c>
      <c r="D2986" s="1" t="s">
        <v>6465</v>
      </c>
      <c r="E2986" s="1" t="s">
        <v>3699</v>
      </c>
    </row>
    <row r="2987" spans="1:5" ht="15" hidden="1" customHeight="1">
      <c r="A2987" s="1" t="s">
        <v>6460</v>
      </c>
      <c r="B2987" s="1" t="s">
        <v>6461</v>
      </c>
      <c r="C2987" s="1" t="s">
        <v>185</v>
      </c>
      <c r="D2987" s="1" t="s">
        <v>6464</v>
      </c>
      <c r="E2987" s="1" t="s">
        <v>3716</v>
      </c>
    </row>
    <row r="2988" spans="1:5" ht="15" hidden="1" customHeight="1">
      <c r="A2988" s="1" t="s">
        <v>6460</v>
      </c>
      <c r="B2988" s="1" t="s">
        <v>6461</v>
      </c>
      <c r="C2988" s="1" t="s">
        <v>189</v>
      </c>
      <c r="D2988" s="1" t="s">
        <v>6463</v>
      </c>
      <c r="E2988" s="1" t="s">
        <v>3718</v>
      </c>
    </row>
    <row r="2989" spans="1:5" ht="15" hidden="1" customHeight="1">
      <c r="A2989" s="1" t="s">
        <v>6460</v>
      </c>
      <c r="B2989" s="1" t="s">
        <v>6461</v>
      </c>
      <c r="C2989" s="1" t="s">
        <v>186</v>
      </c>
      <c r="D2989" s="1" t="s">
        <v>6465</v>
      </c>
      <c r="E2989" s="1" t="s">
        <v>3702</v>
      </c>
    </row>
    <row r="2990" spans="1:5" ht="15" hidden="1" customHeight="1">
      <c r="A2990" s="1" t="s">
        <v>6460</v>
      </c>
      <c r="B2990" s="1" t="s">
        <v>6461</v>
      </c>
      <c r="C2990" s="1" t="s">
        <v>186</v>
      </c>
      <c r="D2990" s="1" t="s">
        <v>6465</v>
      </c>
      <c r="E2990" s="1" t="s">
        <v>3715</v>
      </c>
    </row>
    <row r="2991" spans="1:5" ht="15" hidden="1" customHeight="1">
      <c r="A2991" s="1" t="s">
        <v>6460</v>
      </c>
      <c r="B2991" s="1" t="s">
        <v>6461</v>
      </c>
      <c r="C2991" s="1" t="s">
        <v>185</v>
      </c>
      <c r="D2991" s="1" t="s">
        <v>6464</v>
      </c>
      <c r="E2991" s="1" t="s">
        <v>3723</v>
      </c>
    </row>
    <row r="2992" spans="1:5" ht="15" hidden="1" customHeight="1">
      <c r="A2992" s="1" t="s">
        <v>6460</v>
      </c>
      <c r="B2992" s="1" t="s">
        <v>6461</v>
      </c>
      <c r="C2992" s="1" t="s">
        <v>187</v>
      </c>
      <c r="D2992" s="1" t="s">
        <v>6471</v>
      </c>
      <c r="E2992" s="1" t="s">
        <v>3703</v>
      </c>
    </row>
    <row r="2993" spans="1:5" ht="15" hidden="1" customHeight="1">
      <c r="A2993" s="1" t="s">
        <v>6460</v>
      </c>
      <c r="B2993" s="1" t="s">
        <v>6461</v>
      </c>
      <c r="C2993" s="1" t="s">
        <v>187</v>
      </c>
      <c r="D2993" s="1" t="s">
        <v>6471</v>
      </c>
      <c r="E2993" s="1" t="s">
        <v>3715</v>
      </c>
    </row>
    <row r="2994" spans="1:5" ht="15" hidden="1" customHeight="1">
      <c r="A2994" s="1" t="s">
        <v>6460</v>
      </c>
      <c r="B2994" s="1" t="s">
        <v>6461</v>
      </c>
      <c r="C2994" s="1" t="s">
        <v>187</v>
      </c>
      <c r="D2994" s="1" t="s">
        <v>6471</v>
      </c>
      <c r="E2994" s="1" t="s">
        <v>3723</v>
      </c>
    </row>
    <row r="2995" spans="1:5" ht="15" hidden="1" customHeight="1">
      <c r="A2995" s="1" t="s">
        <v>6460</v>
      </c>
      <c r="B2995" s="1" t="s">
        <v>6461</v>
      </c>
      <c r="C2995" s="1" t="s">
        <v>188</v>
      </c>
      <c r="D2995" s="1" t="s">
        <v>6470</v>
      </c>
      <c r="E2995" s="1" t="s">
        <v>3713</v>
      </c>
    </row>
    <row r="2996" spans="1:5" ht="15" hidden="1" customHeight="1">
      <c r="A2996" s="1" t="s">
        <v>6460</v>
      </c>
      <c r="B2996" s="1" t="s">
        <v>6461</v>
      </c>
      <c r="C2996" s="1" t="s">
        <v>187</v>
      </c>
      <c r="D2996" s="1" t="s">
        <v>6471</v>
      </c>
      <c r="E2996" s="1" t="s">
        <v>3716</v>
      </c>
    </row>
    <row r="2997" spans="1:5" ht="15" hidden="1" customHeight="1">
      <c r="A2997" s="1" t="s">
        <v>6460</v>
      </c>
      <c r="B2997" s="1" t="s">
        <v>6461</v>
      </c>
      <c r="C2997" s="1" t="s">
        <v>187</v>
      </c>
      <c r="D2997" s="1" t="s">
        <v>6471</v>
      </c>
      <c r="E2997" s="1" t="s">
        <v>3702</v>
      </c>
    </row>
    <row r="2998" spans="1:5" ht="15" hidden="1" customHeight="1">
      <c r="A2998" s="1" t="s">
        <v>6460</v>
      </c>
      <c r="B2998" s="1" t="s">
        <v>6461</v>
      </c>
      <c r="C2998" s="1" t="s">
        <v>187</v>
      </c>
      <c r="D2998" s="1" t="s">
        <v>6471</v>
      </c>
      <c r="E2998" s="1" t="s">
        <v>3718</v>
      </c>
    </row>
    <row r="2999" spans="1:5" ht="15" hidden="1" customHeight="1">
      <c r="A2999" s="1" t="s">
        <v>6460</v>
      </c>
      <c r="B2999" s="1" t="s">
        <v>6461</v>
      </c>
      <c r="C2999" s="1" t="s">
        <v>191</v>
      </c>
      <c r="D2999" s="1" t="s">
        <v>6468</v>
      </c>
      <c r="E2999" s="1" t="s">
        <v>3703</v>
      </c>
    </row>
    <row r="3000" spans="1:5" ht="15" hidden="1" customHeight="1">
      <c r="A3000" s="1" t="s">
        <v>6460</v>
      </c>
      <c r="B3000" s="1" t="s">
        <v>6461</v>
      </c>
      <c r="C3000" s="1" t="s">
        <v>187</v>
      </c>
      <c r="D3000" s="1" t="s">
        <v>6471</v>
      </c>
      <c r="E3000" s="1" t="s">
        <v>3700</v>
      </c>
    </row>
    <row r="3001" spans="1:5" ht="15" hidden="1" customHeight="1">
      <c r="A3001" s="1" t="s">
        <v>6460</v>
      </c>
      <c r="B3001" s="1" t="s">
        <v>6461</v>
      </c>
      <c r="C3001" s="1" t="s">
        <v>187</v>
      </c>
      <c r="D3001" s="1" t="s">
        <v>6471</v>
      </c>
      <c r="E3001" s="1" t="s">
        <v>3709</v>
      </c>
    </row>
    <row r="3002" spans="1:5" ht="15" hidden="1" customHeight="1">
      <c r="A3002" s="1" t="s">
        <v>6460</v>
      </c>
      <c r="B3002" s="1" t="s">
        <v>6461</v>
      </c>
      <c r="C3002" s="1" t="s">
        <v>186</v>
      </c>
      <c r="D3002" s="1" t="s">
        <v>6465</v>
      </c>
      <c r="E3002" s="1" t="s">
        <v>3712</v>
      </c>
    </row>
    <row r="3003" spans="1:5" ht="15" hidden="1" customHeight="1">
      <c r="A3003" s="1" t="s">
        <v>6460</v>
      </c>
      <c r="B3003" s="1" t="s">
        <v>6461</v>
      </c>
      <c r="C3003" s="1" t="s">
        <v>187</v>
      </c>
      <c r="D3003" s="1" t="s">
        <v>6471</v>
      </c>
      <c r="E3003" s="1" t="s">
        <v>3712</v>
      </c>
    </row>
    <row r="3004" spans="1:5" ht="15" hidden="1" customHeight="1">
      <c r="A3004" s="1" t="s">
        <v>6460</v>
      </c>
      <c r="B3004" s="1" t="s">
        <v>6461</v>
      </c>
      <c r="C3004" s="1" t="s">
        <v>187</v>
      </c>
      <c r="D3004" s="1" t="s">
        <v>6471</v>
      </c>
      <c r="E3004" s="1" t="s">
        <v>3713</v>
      </c>
    </row>
    <row r="3005" spans="1:5" ht="15" hidden="1" customHeight="1">
      <c r="A3005" s="1" t="s">
        <v>6460</v>
      </c>
      <c r="B3005" s="1" t="s">
        <v>6461</v>
      </c>
      <c r="C3005" s="1" t="s">
        <v>185</v>
      </c>
      <c r="D3005" s="1" t="s">
        <v>6464</v>
      </c>
      <c r="E3005" s="1" t="s">
        <v>3718</v>
      </c>
    </row>
    <row r="3006" spans="1:5" ht="15" hidden="1" customHeight="1">
      <c r="A3006" s="1" t="s">
        <v>6460</v>
      </c>
      <c r="B3006" s="1" t="s">
        <v>6461</v>
      </c>
      <c r="C3006" s="1" t="s">
        <v>187</v>
      </c>
      <c r="D3006" s="1" t="s">
        <v>6471</v>
      </c>
      <c r="E3006" s="1" t="s">
        <v>3708</v>
      </c>
    </row>
    <row r="3007" spans="1:5" ht="15" hidden="1" customHeight="1">
      <c r="A3007" s="1" t="s">
        <v>6460</v>
      </c>
      <c r="B3007" s="1" t="s">
        <v>6461</v>
      </c>
      <c r="C3007" s="1" t="s">
        <v>187</v>
      </c>
      <c r="D3007" s="1" t="s">
        <v>6471</v>
      </c>
      <c r="E3007" s="1" t="s">
        <v>3699</v>
      </c>
    </row>
    <row r="3008" spans="1:5" ht="15" hidden="1" customHeight="1">
      <c r="A3008" s="1" t="s">
        <v>6460</v>
      </c>
      <c r="B3008" s="1" t="s">
        <v>6461</v>
      </c>
      <c r="C3008" s="1" t="s">
        <v>190</v>
      </c>
      <c r="D3008" s="1" t="s">
        <v>6462</v>
      </c>
      <c r="E3008" s="1" t="s">
        <v>3702</v>
      </c>
    </row>
    <row r="3009" spans="1:5" ht="15" hidden="1" customHeight="1">
      <c r="A3009" s="1" t="s">
        <v>6460</v>
      </c>
      <c r="B3009" s="1" t="s">
        <v>6461</v>
      </c>
      <c r="C3009" s="1" t="s">
        <v>190</v>
      </c>
      <c r="D3009" s="1" t="s">
        <v>6462</v>
      </c>
      <c r="E3009" s="1" t="s">
        <v>3723</v>
      </c>
    </row>
    <row r="3010" spans="1:5" ht="15" hidden="1" customHeight="1">
      <c r="A3010" s="1" t="s">
        <v>6460</v>
      </c>
      <c r="B3010" s="1" t="s">
        <v>6461</v>
      </c>
      <c r="C3010" s="1" t="s">
        <v>187</v>
      </c>
      <c r="D3010" s="1" t="s">
        <v>6471</v>
      </c>
      <c r="E3010" s="1" t="s">
        <v>3721</v>
      </c>
    </row>
    <row r="3011" spans="1:5" ht="15" hidden="1" customHeight="1">
      <c r="A3011" s="1" t="s">
        <v>6460</v>
      </c>
      <c r="B3011" s="1" t="s">
        <v>6461</v>
      </c>
      <c r="C3011" s="1" t="s">
        <v>185</v>
      </c>
      <c r="D3011" s="1" t="s">
        <v>6464</v>
      </c>
      <c r="E3011" s="1" t="s">
        <v>3721</v>
      </c>
    </row>
    <row r="3012" spans="1:5" ht="15" hidden="1" customHeight="1">
      <c r="A3012" s="1" t="s">
        <v>6460</v>
      </c>
      <c r="B3012" s="1" t="s">
        <v>6461</v>
      </c>
      <c r="C3012" s="1" t="s">
        <v>185</v>
      </c>
      <c r="D3012" s="1" t="s">
        <v>6464</v>
      </c>
      <c r="E3012" s="1" t="s">
        <v>3699</v>
      </c>
    </row>
    <row r="3013" spans="1:5" ht="15" hidden="1" customHeight="1">
      <c r="A3013" s="1" t="s">
        <v>6460</v>
      </c>
      <c r="B3013" s="1" t="s">
        <v>6461</v>
      </c>
      <c r="C3013" s="1" t="s">
        <v>185</v>
      </c>
      <c r="D3013" s="1" t="s">
        <v>6464</v>
      </c>
      <c r="E3013" s="1" t="s">
        <v>3713</v>
      </c>
    </row>
    <row r="3014" spans="1:5" ht="15" hidden="1" customHeight="1">
      <c r="A3014" s="1" t="s">
        <v>6460</v>
      </c>
      <c r="B3014" s="1" t="s">
        <v>6461</v>
      </c>
      <c r="C3014" s="1" t="s">
        <v>191</v>
      </c>
      <c r="D3014" s="1" t="s">
        <v>6468</v>
      </c>
      <c r="E3014" s="1" t="s">
        <v>3715</v>
      </c>
    </row>
    <row r="3015" spans="1:5" ht="15" hidden="1" customHeight="1">
      <c r="A3015" s="1" t="s">
        <v>6460</v>
      </c>
      <c r="B3015" s="1" t="s">
        <v>6461</v>
      </c>
      <c r="C3015" s="1" t="s">
        <v>191</v>
      </c>
      <c r="D3015" s="1" t="s">
        <v>6468</v>
      </c>
      <c r="E3015" s="1" t="s">
        <v>3702</v>
      </c>
    </row>
    <row r="3016" spans="1:5" ht="15" hidden="1" customHeight="1">
      <c r="A3016" s="1" t="s">
        <v>6460</v>
      </c>
      <c r="B3016" s="1" t="s">
        <v>6461</v>
      </c>
      <c r="C3016" s="1" t="s">
        <v>189</v>
      </c>
      <c r="D3016" s="1" t="s">
        <v>6463</v>
      </c>
      <c r="E3016" s="1" t="s">
        <v>3700</v>
      </c>
    </row>
    <row r="3017" spans="1:5" ht="15" hidden="1" customHeight="1">
      <c r="A3017" s="1" t="s">
        <v>6460</v>
      </c>
      <c r="B3017" s="1" t="s">
        <v>6461</v>
      </c>
      <c r="C3017" s="1" t="s">
        <v>189</v>
      </c>
      <c r="D3017" s="1" t="s">
        <v>6463</v>
      </c>
      <c r="E3017" s="1" t="s">
        <v>3703</v>
      </c>
    </row>
    <row r="3018" spans="1:5" ht="15" hidden="1" customHeight="1">
      <c r="A3018" s="1" t="s">
        <v>6460</v>
      </c>
      <c r="B3018" s="1" t="s">
        <v>6461</v>
      </c>
      <c r="C3018" s="1" t="s">
        <v>186</v>
      </c>
      <c r="D3018" s="1" t="s">
        <v>6465</v>
      </c>
      <c r="E3018" s="1" t="s">
        <v>3721</v>
      </c>
    </row>
    <row r="3019" spans="1:5" ht="15" hidden="1" customHeight="1">
      <c r="A3019" s="1" t="s">
        <v>6460</v>
      </c>
      <c r="B3019" s="1" t="s">
        <v>6461</v>
      </c>
      <c r="C3019" s="1" t="s">
        <v>183</v>
      </c>
      <c r="D3019" s="1" t="s">
        <v>6467</v>
      </c>
      <c r="E3019" s="1" t="s">
        <v>3709</v>
      </c>
    </row>
    <row r="3020" spans="1:5" ht="15" hidden="1" customHeight="1">
      <c r="A3020" s="1" t="s">
        <v>6460</v>
      </c>
      <c r="B3020" s="1" t="s">
        <v>6461</v>
      </c>
      <c r="C3020" s="1" t="s">
        <v>183</v>
      </c>
      <c r="D3020" s="1" t="s">
        <v>6467</v>
      </c>
      <c r="E3020" s="1" t="s">
        <v>3703</v>
      </c>
    </row>
    <row r="3021" spans="1:5" ht="15" hidden="1" customHeight="1">
      <c r="A3021" s="1" t="s">
        <v>6460</v>
      </c>
      <c r="B3021" s="1" t="s">
        <v>6461</v>
      </c>
      <c r="C3021" s="1" t="s">
        <v>191</v>
      </c>
      <c r="D3021" s="1" t="s">
        <v>6468</v>
      </c>
      <c r="E3021" s="1" t="s">
        <v>3699</v>
      </c>
    </row>
    <row r="3022" spans="1:5" ht="15" hidden="1" customHeight="1">
      <c r="A3022" s="1" t="s">
        <v>6460</v>
      </c>
      <c r="B3022" s="1" t="s">
        <v>6461</v>
      </c>
      <c r="C3022" s="1" t="s">
        <v>184</v>
      </c>
      <c r="D3022" s="1" t="s">
        <v>6466</v>
      </c>
      <c r="E3022" s="1" t="s">
        <v>3715</v>
      </c>
    </row>
    <row r="3023" spans="1:5" ht="15" hidden="1" customHeight="1">
      <c r="A3023" s="1" t="s">
        <v>6460</v>
      </c>
      <c r="B3023" s="1" t="s">
        <v>6461</v>
      </c>
      <c r="C3023" s="1" t="s">
        <v>184</v>
      </c>
      <c r="D3023" s="1" t="s">
        <v>6466</v>
      </c>
      <c r="E3023" s="1" t="s">
        <v>3709</v>
      </c>
    </row>
    <row r="3024" spans="1:5" ht="15" hidden="1" customHeight="1">
      <c r="A3024" s="1" t="s">
        <v>6460</v>
      </c>
      <c r="B3024" s="1" t="s">
        <v>6461</v>
      </c>
      <c r="C3024" s="1" t="s">
        <v>192</v>
      </c>
      <c r="D3024" s="1" t="s">
        <v>6469</v>
      </c>
      <c r="E3024" s="1" t="s">
        <v>3712</v>
      </c>
    </row>
    <row r="3025" spans="1:5" ht="15" hidden="1" customHeight="1">
      <c r="A3025" s="1" t="s">
        <v>6460</v>
      </c>
      <c r="B3025" s="1" t="s">
        <v>6461</v>
      </c>
      <c r="C3025" s="1" t="s">
        <v>191</v>
      </c>
      <c r="D3025" s="1" t="s">
        <v>6468</v>
      </c>
      <c r="E3025" s="1" t="s">
        <v>3700</v>
      </c>
    </row>
    <row r="3026" spans="1:5" ht="15" hidden="1" customHeight="1">
      <c r="A3026" s="1" t="s">
        <v>6460</v>
      </c>
      <c r="B3026" s="1" t="s">
        <v>6461</v>
      </c>
      <c r="C3026" s="1" t="s">
        <v>191</v>
      </c>
      <c r="D3026" s="1" t="s">
        <v>6468</v>
      </c>
      <c r="E3026" s="1" t="s">
        <v>3712</v>
      </c>
    </row>
    <row r="3027" spans="1:5" ht="15" hidden="1" customHeight="1">
      <c r="A3027" s="1" t="s">
        <v>6460</v>
      </c>
      <c r="B3027" s="1" t="s">
        <v>6461</v>
      </c>
      <c r="C3027" s="1" t="s">
        <v>189</v>
      </c>
      <c r="D3027" s="1" t="s">
        <v>6463</v>
      </c>
      <c r="E3027" s="1" t="s">
        <v>3715</v>
      </c>
    </row>
    <row r="3028" spans="1:5" ht="15" hidden="1" customHeight="1">
      <c r="A3028" s="1" t="s">
        <v>6460</v>
      </c>
      <c r="B3028" s="1" t="s">
        <v>6461</v>
      </c>
      <c r="C3028" s="1" t="s">
        <v>183</v>
      </c>
      <c r="D3028" s="1" t="s">
        <v>6467</v>
      </c>
      <c r="E3028" s="1" t="s">
        <v>3723</v>
      </c>
    </row>
    <row r="3029" spans="1:5" ht="15" hidden="1" customHeight="1">
      <c r="A3029" s="1" t="s">
        <v>6460</v>
      </c>
      <c r="B3029" s="1" t="s">
        <v>6461</v>
      </c>
      <c r="C3029" s="1" t="s">
        <v>189</v>
      </c>
      <c r="D3029" s="1" t="s">
        <v>6463</v>
      </c>
      <c r="E3029" s="1" t="s">
        <v>3721</v>
      </c>
    </row>
    <row r="3030" spans="1:5" ht="15" hidden="1" customHeight="1">
      <c r="A3030" s="1" t="s">
        <v>6460</v>
      </c>
      <c r="B3030" s="1" t="s">
        <v>6461</v>
      </c>
      <c r="C3030" s="1" t="s">
        <v>183</v>
      </c>
      <c r="D3030" s="1" t="s">
        <v>6467</v>
      </c>
      <c r="E3030" s="1" t="s">
        <v>3716</v>
      </c>
    </row>
    <row r="3031" spans="1:5" ht="15" hidden="1" customHeight="1">
      <c r="A3031" s="1" t="s">
        <v>6460</v>
      </c>
      <c r="B3031" s="1" t="s">
        <v>6461</v>
      </c>
      <c r="C3031" s="1" t="s">
        <v>190</v>
      </c>
      <c r="D3031" s="1" t="s">
        <v>6462</v>
      </c>
      <c r="E3031" s="1" t="s">
        <v>3708</v>
      </c>
    </row>
    <row r="3032" spans="1:5" ht="15" hidden="1" customHeight="1">
      <c r="A3032" s="1" t="s">
        <v>6460</v>
      </c>
      <c r="B3032" s="1" t="s">
        <v>6461</v>
      </c>
      <c r="C3032" s="1" t="s">
        <v>192</v>
      </c>
      <c r="D3032" s="1" t="s">
        <v>6469</v>
      </c>
      <c r="E3032" s="1" t="s">
        <v>3715</v>
      </c>
    </row>
    <row r="3033" spans="1:5" ht="15" hidden="1" customHeight="1">
      <c r="A3033" s="1" t="s">
        <v>6460</v>
      </c>
      <c r="B3033" s="1" t="s">
        <v>6461</v>
      </c>
      <c r="C3033" s="1" t="s">
        <v>188</v>
      </c>
      <c r="D3033" s="1" t="s">
        <v>6470</v>
      </c>
      <c r="E3033" s="1" t="s">
        <v>3718</v>
      </c>
    </row>
    <row r="3034" spans="1:5" ht="15" hidden="1" customHeight="1">
      <c r="A3034" s="1" t="s">
        <v>6460</v>
      </c>
      <c r="B3034" s="1" t="s">
        <v>6461</v>
      </c>
      <c r="C3034" s="1" t="s">
        <v>188</v>
      </c>
      <c r="D3034" s="1" t="s">
        <v>6470</v>
      </c>
      <c r="E3034" s="1" t="s">
        <v>3723</v>
      </c>
    </row>
    <row r="3035" spans="1:5" ht="15" hidden="1" customHeight="1">
      <c r="A3035" s="1" t="s">
        <v>6460</v>
      </c>
      <c r="B3035" s="1" t="s">
        <v>6461</v>
      </c>
      <c r="C3035" s="1" t="s">
        <v>188</v>
      </c>
      <c r="D3035" s="1" t="s">
        <v>6470</v>
      </c>
      <c r="E3035" s="1" t="s">
        <v>3702</v>
      </c>
    </row>
    <row r="3036" spans="1:5" ht="15" hidden="1" customHeight="1">
      <c r="A3036" s="1" t="s">
        <v>6460</v>
      </c>
      <c r="B3036" s="1" t="s">
        <v>6461</v>
      </c>
      <c r="C3036" s="1" t="s">
        <v>188</v>
      </c>
      <c r="D3036" s="1" t="s">
        <v>6470</v>
      </c>
      <c r="E3036" s="1" t="s">
        <v>3703</v>
      </c>
    </row>
    <row r="3037" spans="1:5" ht="15" hidden="1" customHeight="1">
      <c r="A3037" s="1" t="s">
        <v>6460</v>
      </c>
      <c r="B3037" s="1" t="s">
        <v>6461</v>
      </c>
      <c r="C3037" s="1" t="s">
        <v>192</v>
      </c>
      <c r="D3037" s="1" t="s">
        <v>6469</v>
      </c>
      <c r="E3037" s="1" t="s">
        <v>3709</v>
      </c>
    </row>
    <row r="3038" spans="1:5" ht="15" hidden="1" customHeight="1">
      <c r="A3038" s="1" t="s">
        <v>6460</v>
      </c>
      <c r="B3038" s="1" t="s">
        <v>6461</v>
      </c>
      <c r="C3038" s="1" t="s">
        <v>192</v>
      </c>
      <c r="D3038" s="1" t="s">
        <v>6469</v>
      </c>
      <c r="E3038" s="1" t="s">
        <v>3713</v>
      </c>
    </row>
    <row r="3039" spans="1:5" ht="15" hidden="1" customHeight="1">
      <c r="A3039" s="1" t="s">
        <v>6460</v>
      </c>
      <c r="B3039" s="1" t="s">
        <v>6461</v>
      </c>
      <c r="C3039" s="1" t="s">
        <v>189</v>
      </c>
      <c r="D3039" s="1" t="s">
        <v>6463</v>
      </c>
      <c r="E3039" s="1" t="s">
        <v>3702</v>
      </c>
    </row>
    <row r="3040" spans="1:5" ht="15" hidden="1" customHeight="1">
      <c r="A3040" s="1" t="s">
        <v>6460</v>
      </c>
      <c r="B3040" s="1" t="s">
        <v>6461</v>
      </c>
      <c r="C3040" s="1" t="s">
        <v>183</v>
      </c>
      <c r="D3040" s="1" t="s">
        <v>6467</v>
      </c>
      <c r="E3040" s="1" t="s">
        <v>3708</v>
      </c>
    </row>
    <row r="3041" spans="1:5" ht="15" hidden="1" customHeight="1">
      <c r="A3041" s="1" t="s">
        <v>6460</v>
      </c>
      <c r="B3041" s="1" t="s">
        <v>6461</v>
      </c>
      <c r="C3041" s="1" t="s">
        <v>191</v>
      </c>
      <c r="D3041" s="1" t="s">
        <v>6468</v>
      </c>
      <c r="E3041" s="1" t="s">
        <v>3709</v>
      </c>
    </row>
    <row r="3042" spans="1:5" ht="15" hidden="1" customHeight="1">
      <c r="A3042" s="1" t="s">
        <v>6460</v>
      </c>
      <c r="B3042" s="1" t="s">
        <v>6461</v>
      </c>
      <c r="C3042" s="1" t="s">
        <v>184</v>
      </c>
      <c r="D3042" s="1" t="s">
        <v>6466</v>
      </c>
      <c r="E3042" s="1" t="s">
        <v>3700</v>
      </c>
    </row>
    <row r="3043" spans="1:5" ht="15" hidden="1" customHeight="1">
      <c r="A3043" s="1" t="s">
        <v>6460</v>
      </c>
      <c r="B3043" s="1" t="s">
        <v>6461</v>
      </c>
      <c r="C3043" s="1" t="s">
        <v>185</v>
      </c>
      <c r="D3043" s="1" t="s">
        <v>6464</v>
      </c>
      <c r="E3043" s="1" t="s">
        <v>3709</v>
      </c>
    </row>
    <row r="3044" spans="1:5" ht="15" hidden="1" customHeight="1">
      <c r="A3044" s="1" t="s">
        <v>6460</v>
      </c>
      <c r="B3044" s="1" t="s">
        <v>6461</v>
      </c>
      <c r="C3044" s="1" t="s">
        <v>190</v>
      </c>
      <c r="D3044" s="1" t="s">
        <v>6462</v>
      </c>
      <c r="E3044" s="1" t="s">
        <v>3718</v>
      </c>
    </row>
    <row r="3045" spans="1:5" ht="15" hidden="1" customHeight="1">
      <c r="A3045" s="1" t="s">
        <v>6460</v>
      </c>
      <c r="B3045" s="1" t="s">
        <v>6461</v>
      </c>
      <c r="C3045" s="1" t="s">
        <v>188</v>
      </c>
      <c r="D3045" s="1" t="s">
        <v>6470</v>
      </c>
      <c r="E3045" s="1" t="s">
        <v>3699</v>
      </c>
    </row>
    <row r="3046" spans="1:5" ht="15" hidden="1" customHeight="1">
      <c r="A3046" s="1" t="s">
        <v>6460</v>
      </c>
      <c r="B3046" s="1" t="s">
        <v>6461</v>
      </c>
      <c r="C3046" s="1" t="s">
        <v>185</v>
      </c>
      <c r="D3046" s="1" t="s">
        <v>6464</v>
      </c>
      <c r="E3046" s="1" t="s">
        <v>3712</v>
      </c>
    </row>
    <row r="3047" spans="1:5" ht="15" hidden="1" customHeight="1">
      <c r="A3047" s="1" t="s">
        <v>6460</v>
      </c>
      <c r="B3047" s="1" t="s">
        <v>6461</v>
      </c>
      <c r="C3047" s="1" t="s">
        <v>185</v>
      </c>
      <c r="D3047" s="1" t="s">
        <v>6464</v>
      </c>
      <c r="E3047" s="1" t="s">
        <v>3700</v>
      </c>
    </row>
    <row r="3048" spans="1:5" ht="15" hidden="1" customHeight="1">
      <c r="A3048" s="1" t="s">
        <v>6460</v>
      </c>
      <c r="B3048" s="1" t="s">
        <v>6461</v>
      </c>
      <c r="C3048" s="1" t="s">
        <v>185</v>
      </c>
      <c r="D3048" s="1" t="s">
        <v>6464</v>
      </c>
      <c r="E3048" s="1" t="s">
        <v>3702</v>
      </c>
    </row>
    <row r="3049" spans="1:5" ht="15" hidden="1" customHeight="1">
      <c r="A3049" s="1" t="s">
        <v>6460</v>
      </c>
      <c r="B3049" s="1" t="s">
        <v>6461</v>
      </c>
      <c r="C3049" s="1" t="s">
        <v>183</v>
      </c>
      <c r="D3049" s="1" t="s">
        <v>6467</v>
      </c>
      <c r="E3049" s="1" t="s">
        <v>3702</v>
      </c>
    </row>
    <row r="3050" spans="1:5" ht="15" hidden="1" customHeight="1">
      <c r="A3050" s="1" t="s">
        <v>6460</v>
      </c>
      <c r="B3050" s="1" t="s">
        <v>6461</v>
      </c>
      <c r="C3050" s="1" t="s">
        <v>190</v>
      </c>
      <c r="D3050" s="1" t="s">
        <v>6462</v>
      </c>
      <c r="E3050" s="1" t="s">
        <v>3703</v>
      </c>
    </row>
    <row r="3051" spans="1:5" ht="15" hidden="1" customHeight="1">
      <c r="A3051" s="1" t="s">
        <v>6472</v>
      </c>
      <c r="B3051" s="1" t="s">
        <v>3797</v>
      </c>
    </row>
    <row r="3052" spans="1:5" ht="15" hidden="1" customHeight="1">
      <c r="A3052" s="1" t="s">
        <v>6473</v>
      </c>
      <c r="B3052" s="1" t="s">
        <v>6474</v>
      </c>
    </row>
    <row r="3053" spans="1:5" ht="15" hidden="1" customHeight="1">
      <c r="A3053" s="1" t="s">
        <v>6475</v>
      </c>
      <c r="B3053" s="1" t="s">
        <v>6476</v>
      </c>
    </row>
    <row r="3054" spans="1:5" ht="15" hidden="1" customHeight="1">
      <c r="A3054" s="1" t="s">
        <v>6477</v>
      </c>
      <c r="B3054" s="1" t="s">
        <v>6478</v>
      </c>
    </row>
    <row r="3055" spans="1:5" ht="15" hidden="1" customHeight="1">
      <c r="A3055" s="1" t="s">
        <v>6479</v>
      </c>
      <c r="B3055" s="1" t="s">
        <v>6480</v>
      </c>
    </row>
    <row r="3056" spans="1:5" ht="15" hidden="1" customHeight="1">
      <c r="A3056" s="1" t="s">
        <v>6481</v>
      </c>
      <c r="B3056" s="1" t="s">
        <v>6482</v>
      </c>
    </row>
    <row r="3057" spans="1:5" ht="15" hidden="1" customHeight="1">
      <c r="A3057" s="1" t="s">
        <v>6483</v>
      </c>
      <c r="B3057" s="1" t="s">
        <v>6484</v>
      </c>
    </row>
    <row r="3058" spans="1:5" ht="15" hidden="1" customHeight="1">
      <c r="A3058" s="1" t="s">
        <v>6485</v>
      </c>
      <c r="B3058" s="1" t="s">
        <v>6486</v>
      </c>
    </row>
    <row r="3059" spans="1:5" ht="15" hidden="1" customHeight="1">
      <c r="A3059" s="1" t="s">
        <v>6487</v>
      </c>
      <c r="B3059" s="1" t="s">
        <v>6488</v>
      </c>
    </row>
    <row r="3060" spans="1:5" ht="15" hidden="1" customHeight="1">
      <c r="A3060" s="1" t="s">
        <v>6489</v>
      </c>
      <c r="B3060" s="1" t="s">
        <v>6490</v>
      </c>
      <c r="C3060" s="1" t="s">
        <v>707</v>
      </c>
      <c r="D3060" s="1" t="s">
        <v>6491</v>
      </c>
      <c r="E3060" s="1" t="s">
        <v>3708</v>
      </c>
    </row>
    <row r="3061" spans="1:5" ht="15" hidden="1" customHeight="1">
      <c r="A3061" s="1" t="s">
        <v>6489</v>
      </c>
      <c r="B3061" s="1" t="s">
        <v>6490</v>
      </c>
      <c r="C3061" s="1" t="s">
        <v>711</v>
      </c>
      <c r="D3061" s="1" t="s">
        <v>6492</v>
      </c>
      <c r="E3061" s="1" t="s">
        <v>3711</v>
      </c>
    </row>
    <row r="3062" spans="1:5" ht="15" hidden="1" customHeight="1">
      <c r="A3062" s="1" t="s">
        <v>6489</v>
      </c>
      <c r="B3062" s="1" t="s">
        <v>6490</v>
      </c>
      <c r="C3062" s="1" t="s">
        <v>712</v>
      </c>
      <c r="D3062" s="1" t="s">
        <v>6493</v>
      </c>
      <c r="E3062" s="1" t="s">
        <v>3721</v>
      </c>
    </row>
    <row r="3063" spans="1:5" ht="15" hidden="1" customHeight="1">
      <c r="A3063" s="1" t="s">
        <v>6489</v>
      </c>
      <c r="B3063" s="1" t="s">
        <v>6490</v>
      </c>
      <c r="C3063" s="1" t="s">
        <v>711</v>
      </c>
      <c r="D3063" s="1" t="s">
        <v>6492</v>
      </c>
      <c r="E3063" s="1" t="s">
        <v>3718</v>
      </c>
    </row>
    <row r="3064" spans="1:5" ht="15" hidden="1" customHeight="1">
      <c r="A3064" s="1" t="s">
        <v>6489</v>
      </c>
      <c r="B3064" s="1" t="s">
        <v>6490</v>
      </c>
      <c r="C3064" s="1" t="s">
        <v>708</v>
      </c>
      <c r="D3064" s="1" t="s">
        <v>6494</v>
      </c>
      <c r="E3064" s="1" t="s">
        <v>3705</v>
      </c>
    </row>
    <row r="3065" spans="1:5" ht="15" hidden="1" customHeight="1">
      <c r="A3065" s="1" t="s">
        <v>6489</v>
      </c>
      <c r="B3065" s="1" t="s">
        <v>6490</v>
      </c>
      <c r="C3065" s="1" t="s">
        <v>711</v>
      </c>
      <c r="D3065" s="1" t="s">
        <v>6492</v>
      </c>
      <c r="E3065" s="1" t="s">
        <v>3720</v>
      </c>
    </row>
    <row r="3066" spans="1:5" ht="15" hidden="1" customHeight="1">
      <c r="A3066" s="1" t="s">
        <v>6489</v>
      </c>
      <c r="B3066" s="1" t="s">
        <v>6490</v>
      </c>
      <c r="C3066" s="1" t="s">
        <v>708</v>
      </c>
      <c r="D3066" s="1" t="s">
        <v>6494</v>
      </c>
      <c r="E3066" s="1" t="s">
        <v>3719</v>
      </c>
    </row>
    <row r="3067" spans="1:5" ht="15" hidden="1" customHeight="1">
      <c r="A3067" s="1" t="s">
        <v>6489</v>
      </c>
      <c r="B3067" s="1" t="s">
        <v>6490</v>
      </c>
      <c r="C3067" s="1" t="s">
        <v>708</v>
      </c>
      <c r="D3067" s="1" t="s">
        <v>6494</v>
      </c>
      <c r="E3067" s="1" t="s">
        <v>3717</v>
      </c>
    </row>
    <row r="3068" spans="1:5" ht="15" hidden="1" customHeight="1">
      <c r="A3068" s="1" t="s">
        <v>6489</v>
      </c>
      <c r="B3068" s="1" t="s">
        <v>6490</v>
      </c>
      <c r="C3068" s="1" t="s">
        <v>706</v>
      </c>
      <c r="D3068" s="1" t="s">
        <v>6495</v>
      </c>
      <c r="E3068" s="1" t="s">
        <v>3720</v>
      </c>
    </row>
    <row r="3069" spans="1:5" ht="15" hidden="1" customHeight="1">
      <c r="A3069" s="1" t="s">
        <v>6489</v>
      </c>
      <c r="B3069" s="1" t="s">
        <v>6490</v>
      </c>
      <c r="C3069" s="1" t="s">
        <v>712</v>
      </c>
      <c r="D3069" s="1" t="s">
        <v>6493</v>
      </c>
      <c r="E3069" s="1" t="s">
        <v>3712</v>
      </c>
    </row>
    <row r="3070" spans="1:5" ht="15" hidden="1" customHeight="1">
      <c r="A3070" s="1" t="s">
        <v>6489</v>
      </c>
      <c r="B3070" s="1" t="s">
        <v>6490</v>
      </c>
      <c r="C3070" s="1" t="s">
        <v>756</v>
      </c>
      <c r="D3070" s="1" t="s">
        <v>6496</v>
      </c>
      <c r="E3070" s="1" t="s">
        <v>3703</v>
      </c>
    </row>
    <row r="3071" spans="1:5" ht="15" hidden="1" customHeight="1">
      <c r="A3071" s="1" t="s">
        <v>6489</v>
      </c>
      <c r="B3071" s="1" t="s">
        <v>6490</v>
      </c>
      <c r="C3071" s="1" t="s">
        <v>756</v>
      </c>
      <c r="D3071" s="1" t="s">
        <v>6496</v>
      </c>
      <c r="E3071" s="1" t="s">
        <v>3716</v>
      </c>
    </row>
    <row r="3072" spans="1:5" ht="15" hidden="1" customHeight="1">
      <c r="A3072" s="1" t="s">
        <v>6489</v>
      </c>
      <c r="B3072" s="1" t="s">
        <v>6490</v>
      </c>
      <c r="C3072" s="1" t="s">
        <v>706</v>
      </c>
      <c r="D3072" s="1" t="s">
        <v>6495</v>
      </c>
      <c r="E3072" s="1" t="s">
        <v>89</v>
      </c>
    </row>
    <row r="3073" spans="1:5" ht="15" hidden="1" customHeight="1">
      <c r="A3073" s="1" t="s">
        <v>6489</v>
      </c>
      <c r="B3073" s="1" t="s">
        <v>6490</v>
      </c>
      <c r="C3073" s="1" t="s">
        <v>707</v>
      </c>
      <c r="D3073" s="1" t="s">
        <v>6491</v>
      </c>
      <c r="E3073" s="1" t="s">
        <v>3700</v>
      </c>
    </row>
    <row r="3074" spans="1:5" ht="15" hidden="1" customHeight="1">
      <c r="A3074" s="1" t="s">
        <v>6489</v>
      </c>
      <c r="B3074" s="1" t="s">
        <v>6490</v>
      </c>
      <c r="C3074" s="1" t="s">
        <v>706</v>
      </c>
      <c r="D3074" s="1" t="s">
        <v>6495</v>
      </c>
      <c r="E3074" s="1" t="s">
        <v>261</v>
      </c>
    </row>
    <row r="3075" spans="1:5" ht="15" hidden="1" customHeight="1">
      <c r="A3075" s="1" t="s">
        <v>6489</v>
      </c>
      <c r="B3075" s="1" t="s">
        <v>6490</v>
      </c>
      <c r="C3075" s="1" t="s">
        <v>712</v>
      </c>
      <c r="D3075" s="1" t="s">
        <v>6493</v>
      </c>
      <c r="E3075" s="1" t="s">
        <v>3703</v>
      </c>
    </row>
    <row r="3076" spans="1:5" ht="15" hidden="1" customHeight="1">
      <c r="A3076" s="1" t="s">
        <v>6489</v>
      </c>
      <c r="B3076" s="1" t="s">
        <v>6490</v>
      </c>
      <c r="C3076" s="1" t="s">
        <v>756</v>
      </c>
      <c r="D3076" s="1" t="s">
        <v>6496</v>
      </c>
      <c r="E3076" s="1" t="s">
        <v>3709</v>
      </c>
    </row>
    <row r="3077" spans="1:5" ht="15" hidden="1" customHeight="1">
      <c r="A3077" s="1" t="s">
        <v>6489</v>
      </c>
      <c r="B3077" s="1" t="s">
        <v>6490</v>
      </c>
      <c r="C3077" s="1" t="s">
        <v>756</v>
      </c>
      <c r="D3077" s="1" t="s">
        <v>6496</v>
      </c>
      <c r="E3077" s="1" t="s">
        <v>3718</v>
      </c>
    </row>
    <row r="3078" spans="1:5" ht="15" hidden="1" customHeight="1">
      <c r="A3078" s="1" t="s">
        <v>6489</v>
      </c>
      <c r="B3078" s="1" t="s">
        <v>6490</v>
      </c>
      <c r="C3078" s="1" t="s">
        <v>709</v>
      </c>
      <c r="D3078" s="1" t="s">
        <v>6497</v>
      </c>
      <c r="E3078" s="1" t="s">
        <v>3721</v>
      </c>
    </row>
    <row r="3079" spans="1:5" ht="15" hidden="1" customHeight="1">
      <c r="A3079" s="1" t="s">
        <v>6489</v>
      </c>
      <c r="B3079" s="1" t="s">
        <v>6490</v>
      </c>
      <c r="C3079" s="1" t="s">
        <v>712</v>
      </c>
      <c r="D3079" s="1" t="s">
        <v>6493</v>
      </c>
      <c r="E3079" s="1" t="s">
        <v>3715</v>
      </c>
    </row>
    <row r="3080" spans="1:5" ht="15" hidden="1" customHeight="1">
      <c r="A3080" s="1" t="s">
        <v>6489</v>
      </c>
      <c r="B3080" s="1" t="s">
        <v>6490</v>
      </c>
      <c r="C3080" s="1" t="s">
        <v>712</v>
      </c>
      <c r="D3080" s="1" t="s">
        <v>6493</v>
      </c>
      <c r="E3080" s="1" t="s">
        <v>3709</v>
      </c>
    </row>
    <row r="3081" spans="1:5" ht="15" hidden="1" customHeight="1">
      <c r="A3081" s="1" t="s">
        <v>6489</v>
      </c>
      <c r="B3081" s="1" t="s">
        <v>6490</v>
      </c>
      <c r="C3081" s="1" t="s">
        <v>755</v>
      </c>
      <c r="D3081" s="1" t="s">
        <v>6498</v>
      </c>
      <c r="E3081" s="1" t="s">
        <v>261</v>
      </c>
    </row>
    <row r="3082" spans="1:5" ht="15" hidden="1" customHeight="1">
      <c r="A3082" s="1" t="s">
        <v>6489</v>
      </c>
      <c r="B3082" s="1" t="s">
        <v>6490</v>
      </c>
      <c r="C3082" s="1" t="s">
        <v>755</v>
      </c>
      <c r="D3082" s="1" t="s">
        <v>6498</v>
      </c>
      <c r="E3082" s="1" t="s">
        <v>3714</v>
      </c>
    </row>
    <row r="3083" spans="1:5" ht="15" hidden="1" customHeight="1">
      <c r="A3083" s="1" t="s">
        <v>6489</v>
      </c>
      <c r="B3083" s="1" t="s">
        <v>6490</v>
      </c>
      <c r="C3083" s="1" t="s">
        <v>755</v>
      </c>
      <c r="D3083" s="1" t="s">
        <v>6498</v>
      </c>
      <c r="E3083" s="1" t="s">
        <v>89</v>
      </c>
    </row>
    <row r="3084" spans="1:5" ht="15" hidden="1" customHeight="1">
      <c r="A3084" s="1" t="s">
        <v>6489</v>
      </c>
      <c r="B3084" s="1" t="s">
        <v>6490</v>
      </c>
      <c r="C3084" s="1" t="s">
        <v>755</v>
      </c>
      <c r="D3084" s="1" t="s">
        <v>6498</v>
      </c>
      <c r="E3084" s="1" t="s">
        <v>3707</v>
      </c>
    </row>
    <row r="3085" spans="1:5" ht="15" hidden="1" customHeight="1">
      <c r="A3085" s="1" t="s">
        <v>6489</v>
      </c>
      <c r="B3085" s="1" t="s">
        <v>6490</v>
      </c>
      <c r="C3085" s="1" t="s">
        <v>709</v>
      </c>
      <c r="D3085" s="1" t="s">
        <v>6497</v>
      </c>
      <c r="E3085" s="1" t="s">
        <v>3712</v>
      </c>
    </row>
    <row r="3086" spans="1:5" ht="15" hidden="1" customHeight="1">
      <c r="A3086" s="1" t="s">
        <v>6489</v>
      </c>
      <c r="B3086" s="1" t="s">
        <v>6490</v>
      </c>
      <c r="C3086" s="1" t="s">
        <v>709</v>
      </c>
      <c r="D3086" s="1" t="s">
        <v>6497</v>
      </c>
      <c r="E3086" s="1" t="s">
        <v>3699</v>
      </c>
    </row>
    <row r="3087" spans="1:5" ht="15" hidden="1" customHeight="1">
      <c r="A3087" s="1" t="s">
        <v>6489</v>
      </c>
      <c r="B3087" s="1" t="s">
        <v>6490</v>
      </c>
      <c r="C3087" s="1" t="s">
        <v>707</v>
      </c>
      <c r="D3087" s="1" t="s">
        <v>6491</v>
      </c>
      <c r="E3087" s="1" t="s">
        <v>3716</v>
      </c>
    </row>
    <row r="3088" spans="1:5" ht="15" hidden="1" customHeight="1">
      <c r="A3088" s="1" t="s">
        <v>6489</v>
      </c>
      <c r="B3088" s="1" t="s">
        <v>6490</v>
      </c>
      <c r="C3088" s="1" t="s">
        <v>707</v>
      </c>
      <c r="D3088" s="1" t="s">
        <v>6491</v>
      </c>
      <c r="E3088" s="1" t="s">
        <v>3699</v>
      </c>
    </row>
    <row r="3089" spans="1:5" ht="15" hidden="1" customHeight="1">
      <c r="A3089" s="1" t="s">
        <v>6489</v>
      </c>
      <c r="B3089" s="1" t="s">
        <v>6490</v>
      </c>
      <c r="C3089" s="1" t="s">
        <v>711</v>
      </c>
      <c r="D3089" s="1" t="s">
        <v>6492</v>
      </c>
      <c r="E3089" s="1" t="s">
        <v>89</v>
      </c>
    </row>
    <row r="3090" spans="1:5" ht="15" hidden="1" customHeight="1">
      <c r="A3090" s="1" t="s">
        <v>6489</v>
      </c>
      <c r="B3090" s="1" t="s">
        <v>6490</v>
      </c>
      <c r="C3090" s="1" t="s">
        <v>755</v>
      </c>
      <c r="D3090" s="1" t="s">
        <v>6498</v>
      </c>
      <c r="E3090" s="1" t="s">
        <v>392</v>
      </c>
    </row>
    <row r="3091" spans="1:5" ht="15" hidden="1" customHeight="1">
      <c r="A3091" s="1" t="s">
        <v>6489</v>
      </c>
      <c r="B3091" s="1" t="s">
        <v>6490</v>
      </c>
      <c r="C3091" s="1" t="s">
        <v>708</v>
      </c>
      <c r="D3091" s="1" t="s">
        <v>6494</v>
      </c>
      <c r="E3091" s="1" t="s">
        <v>3711</v>
      </c>
    </row>
    <row r="3092" spans="1:5" ht="15" hidden="1" customHeight="1">
      <c r="A3092" s="1" t="s">
        <v>6489</v>
      </c>
      <c r="B3092" s="1" t="s">
        <v>6490</v>
      </c>
      <c r="C3092" s="1" t="s">
        <v>707</v>
      </c>
      <c r="D3092" s="1" t="s">
        <v>6491</v>
      </c>
      <c r="E3092" s="1" t="s">
        <v>3723</v>
      </c>
    </row>
    <row r="3093" spans="1:5" ht="15" hidden="1" customHeight="1">
      <c r="A3093" s="1" t="s">
        <v>6489</v>
      </c>
      <c r="B3093" s="1" t="s">
        <v>6490</v>
      </c>
      <c r="C3093" s="1" t="s">
        <v>706</v>
      </c>
      <c r="D3093" s="1" t="s">
        <v>6495</v>
      </c>
      <c r="E3093" s="1" t="s">
        <v>3718</v>
      </c>
    </row>
    <row r="3094" spans="1:5" ht="15" hidden="1" customHeight="1">
      <c r="A3094" s="1" t="s">
        <v>6489</v>
      </c>
      <c r="B3094" s="1" t="s">
        <v>6490</v>
      </c>
      <c r="C3094" s="1" t="s">
        <v>706</v>
      </c>
      <c r="D3094" s="1" t="s">
        <v>6495</v>
      </c>
      <c r="E3094" s="1" t="s">
        <v>3719</v>
      </c>
    </row>
    <row r="3095" spans="1:5" ht="15" hidden="1" customHeight="1">
      <c r="A3095" s="1" t="s">
        <v>6489</v>
      </c>
      <c r="B3095" s="1" t="s">
        <v>6490</v>
      </c>
      <c r="C3095" s="1" t="s">
        <v>708</v>
      </c>
      <c r="D3095" s="1" t="s">
        <v>6494</v>
      </c>
      <c r="E3095" s="1" t="s">
        <v>392</v>
      </c>
    </row>
    <row r="3096" spans="1:5" ht="15" hidden="1" customHeight="1">
      <c r="A3096" s="1" t="s">
        <v>6489</v>
      </c>
      <c r="B3096" s="1" t="s">
        <v>6490</v>
      </c>
      <c r="C3096" s="1" t="s">
        <v>708</v>
      </c>
      <c r="D3096" s="1" t="s">
        <v>6494</v>
      </c>
      <c r="E3096" s="1" t="s">
        <v>3718</v>
      </c>
    </row>
    <row r="3097" spans="1:5" ht="15" hidden="1" customHeight="1">
      <c r="A3097" s="1" t="s">
        <v>6489</v>
      </c>
      <c r="B3097" s="1" t="s">
        <v>6490</v>
      </c>
      <c r="C3097" s="1" t="s">
        <v>708</v>
      </c>
      <c r="D3097" s="1" t="s">
        <v>6494</v>
      </c>
      <c r="E3097" s="1" t="s">
        <v>89</v>
      </c>
    </row>
    <row r="3098" spans="1:5" ht="15" hidden="1" customHeight="1">
      <c r="A3098" s="1" t="s">
        <v>6489</v>
      </c>
      <c r="B3098" s="1" t="s">
        <v>6490</v>
      </c>
      <c r="C3098" s="1" t="s">
        <v>707</v>
      </c>
      <c r="D3098" s="1" t="s">
        <v>6491</v>
      </c>
      <c r="E3098" s="1" t="s">
        <v>3721</v>
      </c>
    </row>
    <row r="3099" spans="1:5" ht="15" hidden="1" customHeight="1">
      <c r="A3099" s="1" t="s">
        <v>6489</v>
      </c>
      <c r="B3099" s="1" t="s">
        <v>6490</v>
      </c>
      <c r="C3099" s="1" t="s">
        <v>712</v>
      </c>
      <c r="D3099" s="1" t="s">
        <v>6493</v>
      </c>
      <c r="E3099" s="1" t="s">
        <v>3723</v>
      </c>
    </row>
    <row r="3100" spans="1:5" ht="15" hidden="1" customHeight="1">
      <c r="A3100" s="1" t="s">
        <v>6489</v>
      </c>
      <c r="B3100" s="1" t="s">
        <v>6490</v>
      </c>
      <c r="C3100" s="1" t="s">
        <v>756</v>
      </c>
      <c r="D3100" s="1" t="s">
        <v>6496</v>
      </c>
      <c r="E3100" s="1" t="s">
        <v>3700</v>
      </c>
    </row>
    <row r="3101" spans="1:5" ht="15" hidden="1" customHeight="1">
      <c r="A3101" s="1" t="s">
        <v>6489</v>
      </c>
      <c r="B3101" s="1" t="s">
        <v>6490</v>
      </c>
      <c r="C3101" s="1" t="s">
        <v>756</v>
      </c>
      <c r="D3101" s="1" t="s">
        <v>6496</v>
      </c>
      <c r="E3101" s="1" t="s">
        <v>3723</v>
      </c>
    </row>
    <row r="3102" spans="1:5" ht="15" hidden="1" customHeight="1">
      <c r="A3102" s="1" t="s">
        <v>6489</v>
      </c>
      <c r="B3102" s="1" t="s">
        <v>6490</v>
      </c>
      <c r="C3102" s="1" t="s">
        <v>712</v>
      </c>
      <c r="D3102" s="1" t="s">
        <v>6493</v>
      </c>
      <c r="E3102" s="1" t="s">
        <v>3716</v>
      </c>
    </row>
    <row r="3103" spans="1:5" ht="15" hidden="1" customHeight="1">
      <c r="A3103" s="1" t="s">
        <v>6489</v>
      </c>
      <c r="B3103" s="1" t="s">
        <v>6490</v>
      </c>
      <c r="C3103" s="1" t="s">
        <v>712</v>
      </c>
      <c r="D3103" s="1" t="s">
        <v>6493</v>
      </c>
      <c r="E3103" s="1" t="s">
        <v>3700</v>
      </c>
    </row>
    <row r="3104" spans="1:5" ht="15" hidden="1" customHeight="1">
      <c r="A3104" s="1" t="s">
        <v>6489</v>
      </c>
      <c r="B3104" s="1" t="s">
        <v>6490</v>
      </c>
      <c r="C3104" s="1" t="s">
        <v>706</v>
      </c>
      <c r="D3104" s="1" t="s">
        <v>6495</v>
      </c>
      <c r="E3104" s="1" t="s">
        <v>3705</v>
      </c>
    </row>
    <row r="3105" spans="1:5" ht="15" hidden="1" customHeight="1">
      <c r="A3105" s="1" t="s">
        <v>6489</v>
      </c>
      <c r="B3105" s="1" t="s">
        <v>6490</v>
      </c>
      <c r="C3105" s="1" t="s">
        <v>709</v>
      </c>
      <c r="D3105" s="1" t="s">
        <v>6497</v>
      </c>
      <c r="E3105" s="1" t="s">
        <v>3716</v>
      </c>
    </row>
    <row r="3106" spans="1:5" ht="15" hidden="1" customHeight="1">
      <c r="A3106" s="1" t="s">
        <v>6489</v>
      </c>
      <c r="B3106" s="1" t="s">
        <v>6490</v>
      </c>
      <c r="C3106" s="1" t="s">
        <v>706</v>
      </c>
      <c r="D3106" s="1" t="s">
        <v>6495</v>
      </c>
      <c r="E3106" s="1" t="s">
        <v>3710</v>
      </c>
    </row>
    <row r="3107" spans="1:5" ht="15" hidden="1" customHeight="1">
      <c r="A3107" s="1" t="s">
        <v>6489</v>
      </c>
      <c r="B3107" s="1" t="s">
        <v>6490</v>
      </c>
      <c r="C3107" s="1" t="s">
        <v>711</v>
      </c>
      <c r="D3107" s="1" t="s">
        <v>6492</v>
      </c>
      <c r="E3107" s="1" t="s">
        <v>392</v>
      </c>
    </row>
    <row r="3108" spans="1:5" ht="15" hidden="1" customHeight="1">
      <c r="A3108" s="1" t="s">
        <v>6489</v>
      </c>
      <c r="B3108" s="1" t="s">
        <v>6490</v>
      </c>
      <c r="C3108" s="1" t="s">
        <v>711</v>
      </c>
      <c r="D3108" s="1" t="s">
        <v>6492</v>
      </c>
      <c r="E3108" s="1" t="s">
        <v>3719</v>
      </c>
    </row>
    <row r="3109" spans="1:5" ht="15" hidden="1" customHeight="1">
      <c r="A3109" s="1" t="s">
        <v>6489</v>
      </c>
      <c r="B3109" s="1" t="s">
        <v>6490</v>
      </c>
      <c r="C3109" s="1" t="s">
        <v>711</v>
      </c>
      <c r="D3109" s="1" t="s">
        <v>6492</v>
      </c>
      <c r="E3109" s="1" t="s">
        <v>3705</v>
      </c>
    </row>
    <row r="3110" spans="1:5" ht="15" hidden="1" customHeight="1">
      <c r="A3110" s="1" t="s">
        <v>6489</v>
      </c>
      <c r="B3110" s="1" t="s">
        <v>6490</v>
      </c>
      <c r="C3110" s="1" t="s">
        <v>711</v>
      </c>
      <c r="D3110" s="1" t="s">
        <v>6492</v>
      </c>
      <c r="E3110" s="1" t="s">
        <v>3722</v>
      </c>
    </row>
    <row r="3111" spans="1:5" ht="15" hidden="1" customHeight="1">
      <c r="A3111" s="1" t="s">
        <v>6489</v>
      </c>
      <c r="B3111" s="1" t="s">
        <v>6490</v>
      </c>
      <c r="C3111" s="1" t="s">
        <v>755</v>
      </c>
      <c r="D3111" s="1" t="s">
        <v>6498</v>
      </c>
      <c r="E3111" s="1" t="s">
        <v>3718</v>
      </c>
    </row>
    <row r="3112" spans="1:5" ht="15" hidden="1" customHeight="1">
      <c r="A3112" s="1" t="s">
        <v>6489</v>
      </c>
      <c r="B3112" s="1" t="s">
        <v>6490</v>
      </c>
      <c r="C3112" s="1" t="s">
        <v>755</v>
      </c>
      <c r="D3112" s="1" t="s">
        <v>6498</v>
      </c>
      <c r="E3112" s="1" t="s">
        <v>3720</v>
      </c>
    </row>
    <row r="3113" spans="1:5" ht="15" hidden="1" customHeight="1">
      <c r="A3113" s="1" t="s">
        <v>6489</v>
      </c>
      <c r="B3113" s="1" t="s">
        <v>6490</v>
      </c>
      <c r="C3113" s="1" t="s">
        <v>709</v>
      </c>
      <c r="D3113" s="1" t="s">
        <v>6497</v>
      </c>
      <c r="E3113" s="1" t="s">
        <v>3702</v>
      </c>
    </row>
    <row r="3114" spans="1:5" ht="15" hidden="1" customHeight="1">
      <c r="A3114" s="1" t="s">
        <v>6489</v>
      </c>
      <c r="B3114" s="1" t="s">
        <v>6490</v>
      </c>
      <c r="C3114" s="1" t="s">
        <v>707</v>
      </c>
      <c r="D3114" s="1" t="s">
        <v>6491</v>
      </c>
      <c r="E3114" s="1" t="s">
        <v>3715</v>
      </c>
    </row>
    <row r="3115" spans="1:5" ht="15" hidden="1" customHeight="1">
      <c r="A3115" s="1" t="s">
        <v>6489</v>
      </c>
      <c r="B3115" s="1" t="s">
        <v>6490</v>
      </c>
      <c r="C3115" s="1" t="s">
        <v>707</v>
      </c>
      <c r="D3115" s="1" t="s">
        <v>6491</v>
      </c>
      <c r="E3115" s="1" t="s">
        <v>3703</v>
      </c>
    </row>
    <row r="3116" spans="1:5" ht="15" hidden="1" customHeight="1">
      <c r="A3116" s="1" t="s">
        <v>6489</v>
      </c>
      <c r="B3116" s="1" t="s">
        <v>6490</v>
      </c>
      <c r="C3116" s="1" t="s">
        <v>707</v>
      </c>
      <c r="D3116" s="1" t="s">
        <v>6491</v>
      </c>
      <c r="E3116" s="1" t="s">
        <v>3718</v>
      </c>
    </row>
    <row r="3117" spans="1:5" ht="15" hidden="1" customHeight="1">
      <c r="A3117" s="1" t="s">
        <v>6489</v>
      </c>
      <c r="B3117" s="1" t="s">
        <v>6490</v>
      </c>
      <c r="C3117" s="1" t="s">
        <v>711</v>
      </c>
      <c r="D3117" s="1" t="s">
        <v>6492</v>
      </c>
      <c r="E3117" s="1" t="s">
        <v>3710</v>
      </c>
    </row>
    <row r="3118" spans="1:5" ht="15" hidden="1" customHeight="1">
      <c r="A3118" s="1" t="s">
        <v>6489</v>
      </c>
      <c r="B3118" s="1" t="s">
        <v>6490</v>
      </c>
      <c r="C3118" s="1" t="s">
        <v>708</v>
      </c>
      <c r="D3118" s="1" t="s">
        <v>6494</v>
      </c>
      <c r="E3118" s="1" t="s">
        <v>3722</v>
      </c>
    </row>
    <row r="3119" spans="1:5" ht="15" hidden="1" customHeight="1">
      <c r="A3119" s="1" t="s">
        <v>6489</v>
      </c>
      <c r="B3119" s="1" t="s">
        <v>6490</v>
      </c>
      <c r="C3119" s="1" t="s">
        <v>708</v>
      </c>
      <c r="D3119" s="1" t="s">
        <v>6494</v>
      </c>
      <c r="E3119" s="1" t="s">
        <v>3720</v>
      </c>
    </row>
    <row r="3120" spans="1:5" ht="15" hidden="1" customHeight="1">
      <c r="A3120" s="1" t="s">
        <v>6489</v>
      </c>
      <c r="B3120" s="1" t="s">
        <v>6490</v>
      </c>
      <c r="C3120" s="1" t="s">
        <v>708</v>
      </c>
      <c r="D3120" s="1" t="s">
        <v>6494</v>
      </c>
      <c r="E3120" s="1" t="s">
        <v>3710</v>
      </c>
    </row>
    <row r="3121" spans="1:5" ht="15" hidden="1" customHeight="1">
      <c r="A3121" s="1" t="s">
        <v>6489</v>
      </c>
      <c r="B3121" s="1" t="s">
        <v>6490</v>
      </c>
      <c r="C3121" s="1" t="s">
        <v>755</v>
      </c>
      <c r="D3121" s="1" t="s">
        <v>6498</v>
      </c>
      <c r="E3121" s="1" t="s">
        <v>3722</v>
      </c>
    </row>
    <row r="3122" spans="1:5" ht="15" hidden="1" customHeight="1">
      <c r="A3122" s="1" t="s">
        <v>6489</v>
      </c>
      <c r="B3122" s="1" t="s">
        <v>6490</v>
      </c>
      <c r="C3122" s="1" t="s">
        <v>711</v>
      </c>
      <c r="D3122" s="1" t="s">
        <v>6492</v>
      </c>
      <c r="E3122" s="1" t="s">
        <v>3707</v>
      </c>
    </row>
    <row r="3123" spans="1:5" ht="15" hidden="1" customHeight="1">
      <c r="A3123" s="1" t="s">
        <v>6489</v>
      </c>
      <c r="B3123" s="1" t="s">
        <v>6490</v>
      </c>
      <c r="C3123" s="1" t="s">
        <v>756</v>
      </c>
      <c r="D3123" s="1" t="s">
        <v>6496</v>
      </c>
      <c r="E3123" s="1" t="s">
        <v>3713</v>
      </c>
    </row>
    <row r="3124" spans="1:5" ht="15" hidden="1" customHeight="1">
      <c r="A3124" s="1" t="s">
        <v>6489</v>
      </c>
      <c r="B3124" s="1" t="s">
        <v>6490</v>
      </c>
      <c r="C3124" s="1" t="s">
        <v>756</v>
      </c>
      <c r="D3124" s="1" t="s">
        <v>6496</v>
      </c>
      <c r="E3124" s="1" t="s">
        <v>3708</v>
      </c>
    </row>
    <row r="3125" spans="1:5" ht="15" hidden="1" customHeight="1">
      <c r="A3125" s="1" t="s">
        <v>6489</v>
      </c>
      <c r="B3125" s="1" t="s">
        <v>6490</v>
      </c>
      <c r="C3125" s="1" t="s">
        <v>756</v>
      </c>
      <c r="D3125" s="1" t="s">
        <v>6496</v>
      </c>
      <c r="E3125" s="1" t="s">
        <v>3702</v>
      </c>
    </row>
    <row r="3126" spans="1:5" ht="15" hidden="1" customHeight="1">
      <c r="A3126" s="1" t="s">
        <v>6489</v>
      </c>
      <c r="B3126" s="1" t="s">
        <v>6490</v>
      </c>
      <c r="C3126" s="1" t="s">
        <v>756</v>
      </c>
      <c r="D3126" s="1" t="s">
        <v>6496</v>
      </c>
      <c r="E3126" s="1" t="s">
        <v>3721</v>
      </c>
    </row>
    <row r="3127" spans="1:5" ht="15" hidden="1" customHeight="1">
      <c r="A3127" s="1" t="s">
        <v>6489</v>
      </c>
      <c r="B3127" s="1" t="s">
        <v>6490</v>
      </c>
      <c r="C3127" s="1" t="s">
        <v>756</v>
      </c>
      <c r="D3127" s="1" t="s">
        <v>6496</v>
      </c>
      <c r="E3127" s="1" t="s">
        <v>3699</v>
      </c>
    </row>
    <row r="3128" spans="1:5" ht="15" hidden="1" customHeight="1">
      <c r="A3128" s="1" t="s">
        <v>6489</v>
      </c>
      <c r="B3128" s="1" t="s">
        <v>6490</v>
      </c>
      <c r="C3128" s="1" t="s">
        <v>712</v>
      </c>
      <c r="D3128" s="1" t="s">
        <v>6493</v>
      </c>
      <c r="E3128" s="1" t="s">
        <v>3702</v>
      </c>
    </row>
    <row r="3129" spans="1:5" ht="15" hidden="1" customHeight="1">
      <c r="A3129" s="1" t="s">
        <v>6489</v>
      </c>
      <c r="B3129" s="1" t="s">
        <v>6490</v>
      </c>
      <c r="C3129" s="1" t="s">
        <v>756</v>
      </c>
      <c r="D3129" s="1" t="s">
        <v>6496</v>
      </c>
      <c r="E3129" s="1" t="s">
        <v>3715</v>
      </c>
    </row>
    <row r="3130" spans="1:5" ht="15" hidden="1" customHeight="1">
      <c r="A3130" s="1" t="s">
        <v>6489</v>
      </c>
      <c r="B3130" s="1" t="s">
        <v>6490</v>
      </c>
      <c r="C3130" s="1" t="s">
        <v>755</v>
      </c>
      <c r="D3130" s="1" t="s">
        <v>6498</v>
      </c>
      <c r="E3130" s="1" t="s">
        <v>3717</v>
      </c>
    </row>
    <row r="3131" spans="1:5" ht="15" hidden="1" customHeight="1">
      <c r="A3131" s="1" t="s">
        <v>6489</v>
      </c>
      <c r="B3131" s="1" t="s">
        <v>6490</v>
      </c>
      <c r="C3131" s="1" t="s">
        <v>706</v>
      </c>
      <c r="D3131" s="1" t="s">
        <v>6495</v>
      </c>
      <c r="E3131" s="1" t="s">
        <v>3717</v>
      </c>
    </row>
    <row r="3132" spans="1:5" ht="15" hidden="1" customHeight="1">
      <c r="A3132" s="1" t="s">
        <v>6489</v>
      </c>
      <c r="B3132" s="1" t="s">
        <v>6490</v>
      </c>
      <c r="C3132" s="1" t="s">
        <v>706</v>
      </c>
      <c r="D3132" s="1" t="s">
        <v>6495</v>
      </c>
      <c r="E3132" s="1" t="s">
        <v>3707</v>
      </c>
    </row>
    <row r="3133" spans="1:5" ht="15" hidden="1" customHeight="1">
      <c r="A3133" s="1" t="s">
        <v>6489</v>
      </c>
      <c r="B3133" s="1" t="s">
        <v>6490</v>
      </c>
      <c r="C3133" s="1" t="s">
        <v>755</v>
      </c>
      <c r="D3133" s="1" t="s">
        <v>6498</v>
      </c>
      <c r="E3133" s="1" t="s">
        <v>3719</v>
      </c>
    </row>
    <row r="3134" spans="1:5" ht="15" hidden="1" customHeight="1">
      <c r="A3134" s="1" t="s">
        <v>6489</v>
      </c>
      <c r="B3134" s="1" t="s">
        <v>6490</v>
      </c>
      <c r="C3134" s="1" t="s">
        <v>755</v>
      </c>
      <c r="D3134" s="1" t="s">
        <v>6498</v>
      </c>
      <c r="E3134" s="1" t="s">
        <v>3710</v>
      </c>
    </row>
    <row r="3135" spans="1:5" ht="15" hidden="1" customHeight="1">
      <c r="A3135" s="1" t="s">
        <v>6489</v>
      </c>
      <c r="B3135" s="1" t="s">
        <v>6490</v>
      </c>
      <c r="C3135" s="1" t="s">
        <v>709</v>
      </c>
      <c r="D3135" s="1" t="s">
        <v>6497</v>
      </c>
      <c r="E3135" s="1" t="s">
        <v>3703</v>
      </c>
    </row>
    <row r="3136" spans="1:5" ht="15" hidden="1" customHeight="1">
      <c r="A3136" s="1" t="s">
        <v>6489</v>
      </c>
      <c r="B3136" s="1" t="s">
        <v>6490</v>
      </c>
      <c r="C3136" s="1" t="s">
        <v>709</v>
      </c>
      <c r="D3136" s="1" t="s">
        <v>6497</v>
      </c>
      <c r="E3136" s="1" t="s">
        <v>3708</v>
      </c>
    </row>
    <row r="3137" spans="1:5" ht="15" hidden="1" customHeight="1">
      <c r="A3137" s="1" t="s">
        <v>6489</v>
      </c>
      <c r="B3137" s="1" t="s">
        <v>6490</v>
      </c>
      <c r="C3137" s="1" t="s">
        <v>709</v>
      </c>
      <c r="D3137" s="1" t="s">
        <v>6497</v>
      </c>
      <c r="E3137" s="1" t="s">
        <v>3718</v>
      </c>
    </row>
    <row r="3138" spans="1:5" ht="15" hidden="1" customHeight="1">
      <c r="A3138" s="1" t="s">
        <v>6489</v>
      </c>
      <c r="B3138" s="1" t="s">
        <v>6490</v>
      </c>
      <c r="C3138" s="1" t="s">
        <v>707</v>
      </c>
      <c r="D3138" s="1" t="s">
        <v>6491</v>
      </c>
      <c r="E3138" s="1" t="s">
        <v>3713</v>
      </c>
    </row>
    <row r="3139" spans="1:5" ht="15" hidden="1" customHeight="1">
      <c r="A3139" s="1" t="s">
        <v>6489</v>
      </c>
      <c r="B3139" s="1" t="s">
        <v>6490</v>
      </c>
      <c r="C3139" s="1" t="s">
        <v>707</v>
      </c>
      <c r="D3139" s="1" t="s">
        <v>6491</v>
      </c>
      <c r="E3139" s="1" t="s">
        <v>3702</v>
      </c>
    </row>
    <row r="3140" spans="1:5" ht="15" hidden="1" customHeight="1">
      <c r="A3140" s="1" t="s">
        <v>6489</v>
      </c>
      <c r="B3140" s="1" t="s">
        <v>6490</v>
      </c>
      <c r="C3140" s="1" t="s">
        <v>708</v>
      </c>
      <c r="D3140" s="1" t="s">
        <v>6494</v>
      </c>
      <c r="E3140" s="1" t="s">
        <v>261</v>
      </c>
    </row>
    <row r="3141" spans="1:5" ht="15" hidden="1" customHeight="1">
      <c r="A3141" s="1" t="s">
        <v>6489</v>
      </c>
      <c r="B3141" s="1" t="s">
        <v>6490</v>
      </c>
      <c r="C3141" s="1" t="s">
        <v>708</v>
      </c>
      <c r="D3141" s="1" t="s">
        <v>6494</v>
      </c>
      <c r="E3141" s="1" t="s">
        <v>3714</v>
      </c>
    </row>
    <row r="3142" spans="1:5" ht="15" hidden="1" customHeight="1">
      <c r="A3142" s="1" t="s">
        <v>6489</v>
      </c>
      <c r="B3142" s="1" t="s">
        <v>6490</v>
      </c>
      <c r="C3142" s="1" t="s">
        <v>708</v>
      </c>
      <c r="D3142" s="1" t="s">
        <v>6494</v>
      </c>
      <c r="E3142" s="1" t="s">
        <v>3707</v>
      </c>
    </row>
    <row r="3143" spans="1:5" ht="15" hidden="1" customHeight="1">
      <c r="A3143" s="1" t="s">
        <v>6489</v>
      </c>
      <c r="B3143" s="1" t="s">
        <v>6490</v>
      </c>
      <c r="C3143" s="1" t="s">
        <v>706</v>
      </c>
      <c r="D3143" s="1" t="s">
        <v>6495</v>
      </c>
      <c r="E3143" s="1" t="s">
        <v>3711</v>
      </c>
    </row>
    <row r="3144" spans="1:5" ht="15" hidden="1" customHeight="1">
      <c r="A3144" s="1" t="s">
        <v>6489</v>
      </c>
      <c r="B3144" s="1" t="s">
        <v>6490</v>
      </c>
      <c r="C3144" s="1" t="s">
        <v>755</v>
      </c>
      <c r="D3144" s="1" t="s">
        <v>6498</v>
      </c>
      <c r="E3144" s="1" t="s">
        <v>3705</v>
      </c>
    </row>
    <row r="3145" spans="1:5" ht="15" hidden="1" customHeight="1">
      <c r="A3145" s="1" t="s">
        <v>6489</v>
      </c>
      <c r="B3145" s="1" t="s">
        <v>6490</v>
      </c>
      <c r="C3145" s="1" t="s">
        <v>711</v>
      </c>
      <c r="D3145" s="1" t="s">
        <v>6492</v>
      </c>
      <c r="E3145" s="1" t="s">
        <v>3714</v>
      </c>
    </row>
    <row r="3146" spans="1:5" ht="15" hidden="1" customHeight="1">
      <c r="A3146" s="1" t="s">
        <v>6489</v>
      </c>
      <c r="B3146" s="1" t="s">
        <v>6490</v>
      </c>
      <c r="C3146" s="1" t="s">
        <v>711</v>
      </c>
      <c r="D3146" s="1" t="s">
        <v>6492</v>
      </c>
      <c r="E3146" s="1" t="s">
        <v>3717</v>
      </c>
    </row>
    <row r="3147" spans="1:5" ht="15" hidden="1" customHeight="1">
      <c r="A3147" s="1" t="s">
        <v>6489</v>
      </c>
      <c r="B3147" s="1" t="s">
        <v>6490</v>
      </c>
      <c r="C3147" s="1" t="s">
        <v>706</v>
      </c>
      <c r="D3147" s="1" t="s">
        <v>6495</v>
      </c>
      <c r="E3147" s="1" t="s">
        <v>3722</v>
      </c>
    </row>
    <row r="3148" spans="1:5" ht="15" hidden="1" customHeight="1">
      <c r="A3148" s="1" t="s">
        <v>6489</v>
      </c>
      <c r="B3148" s="1" t="s">
        <v>6490</v>
      </c>
      <c r="C3148" s="1" t="s">
        <v>709</v>
      </c>
      <c r="D3148" s="1" t="s">
        <v>6497</v>
      </c>
      <c r="E3148" s="1" t="s">
        <v>3715</v>
      </c>
    </row>
    <row r="3149" spans="1:5" ht="15" hidden="1" customHeight="1">
      <c r="A3149" s="1" t="s">
        <v>6489</v>
      </c>
      <c r="B3149" s="1" t="s">
        <v>6490</v>
      </c>
      <c r="C3149" s="1" t="s">
        <v>709</v>
      </c>
      <c r="D3149" s="1" t="s">
        <v>6497</v>
      </c>
      <c r="E3149" s="1" t="s">
        <v>3723</v>
      </c>
    </row>
    <row r="3150" spans="1:5" ht="15" hidden="1" customHeight="1">
      <c r="A3150" s="1" t="s">
        <v>6489</v>
      </c>
      <c r="B3150" s="1" t="s">
        <v>6490</v>
      </c>
      <c r="C3150" s="1" t="s">
        <v>707</v>
      </c>
      <c r="D3150" s="1" t="s">
        <v>6491</v>
      </c>
      <c r="E3150" s="1" t="s">
        <v>3712</v>
      </c>
    </row>
    <row r="3151" spans="1:5" ht="15" hidden="1" customHeight="1">
      <c r="A3151" s="1" t="s">
        <v>6489</v>
      </c>
      <c r="B3151" s="1" t="s">
        <v>6490</v>
      </c>
      <c r="C3151" s="1" t="s">
        <v>707</v>
      </c>
      <c r="D3151" s="1" t="s">
        <v>6491</v>
      </c>
      <c r="E3151" s="1" t="s">
        <v>3709</v>
      </c>
    </row>
    <row r="3152" spans="1:5" ht="15" hidden="1" customHeight="1">
      <c r="A3152" s="1" t="s">
        <v>6489</v>
      </c>
      <c r="B3152" s="1" t="s">
        <v>6490</v>
      </c>
      <c r="C3152" s="1" t="s">
        <v>712</v>
      </c>
      <c r="D3152" s="1" t="s">
        <v>6493</v>
      </c>
      <c r="E3152" s="1" t="s">
        <v>3708</v>
      </c>
    </row>
    <row r="3153" spans="1:5" ht="15" hidden="1" customHeight="1">
      <c r="A3153" s="1" t="s">
        <v>6489</v>
      </c>
      <c r="B3153" s="1" t="s">
        <v>6490</v>
      </c>
      <c r="C3153" s="1" t="s">
        <v>712</v>
      </c>
      <c r="D3153" s="1" t="s">
        <v>6493</v>
      </c>
      <c r="E3153" s="1" t="s">
        <v>3699</v>
      </c>
    </row>
    <row r="3154" spans="1:5" ht="15" hidden="1" customHeight="1">
      <c r="A3154" s="1" t="s">
        <v>6489</v>
      </c>
      <c r="B3154" s="1" t="s">
        <v>6490</v>
      </c>
      <c r="C3154" s="1" t="s">
        <v>711</v>
      </c>
      <c r="D3154" s="1" t="s">
        <v>6492</v>
      </c>
      <c r="E3154" s="1" t="s">
        <v>261</v>
      </c>
    </row>
    <row r="3155" spans="1:5" ht="15" hidden="1" customHeight="1">
      <c r="A3155" s="1" t="s">
        <v>6489</v>
      </c>
      <c r="B3155" s="1" t="s">
        <v>6490</v>
      </c>
      <c r="C3155" s="1" t="s">
        <v>712</v>
      </c>
      <c r="D3155" s="1" t="s">
        <v>6493</v>
      </c>
      <c r="E3155" s="1" t="s">
        <v>3713</v>
      </c>
    </row>
    <row r="3156" spans="1:5" ht="15" hidden="1" customHeight="1">
      <c r="A3156" s="1" t="s">
        <v>6489</v>
      </c>
      <c r="B3156" s="1" t="s">
        <v>6490</v>
      </c>
      <c r="C3156" s="1" t="s">
        <v>712</v>
      </c>
      <c r="D3156" s="1" t="s">
        <v>6493</v>
      </c>
      <c r="E3156" s="1" t="s">
        <v>3718</v>
      </c>
    </row>
    <row r="3157" spans="1:5" ht="15" hidden="1" customHeight="1">
      <c r="A3157" s="1" t="s">
        <v>6489</v>
      </c>
      <c r="B3157" s="1" t="s">
        <v>6490</v>
      </c>
      <c r="C3157" s="1" t="s">
        <v>755</v>
      </c>
      <c r="D3157" s="1" t="s">
        <v>6498</v>
      </c>
      <c r="E3157" s="1" t="s">
        <v>3711</v>
      </c>
    </row>
    <row r="3158" spans="1:5" ht="15" hidden="1" customHeight="1">
      <c r="A3158" s="1" t="s">
        <v>6489</v>
      </c>
      <c r="B3158" s="1" t="s">
        <v>6490</v>
      </c>
      <c r="C3158" s="1" t="s">
        <v>709</v>
      </c>
      <c r="D3158" s="1" t="s">
        <v>6497</v>
      </c>
      <c r="E3158" s="1" t="s">
        <v>3700</v>
      </c>
    </row>
    <row r="3159" spans="1:5" ht="15" hidden="1" customHeight="1">
      <c r="A3159" s="1" t="s">
        <v>6489</v>
      </c>
      <c r="B3159" s="1" t="s">
        <v>6490</v>
      </c>
      <c r="C3159" s="1" t="s">
        <v>706</v>
      </c>
      <c r="D3159" s="1" t="s">
        <v>6495</v>
      </c>
      <c r="E3159" s="1" t="s">
        <v>3714</v>
      </c>
    </row>
    <row r="3160" spans="1:5" ht="15" hidden="1" customHeight="1">
      <c r="A3160" s="1" t="s">
        <v>6489</v>
      </c>
      <c r="B3160" s="1" t="s">
        <v>6490</v>
      </c>
      <c r="C3160" s="1" t="s">
        <v>709</v>
      </c>
      <c r="D3160" s="1" t="s">
        <v>6497</v>
      </c>
      <c r="E3160" s="1" t="s">
        <v>3713</v>
      </c>
    </row>
    <row r="3161" spans="1:5" ht="15" hidden="1" customHeight="1">
      <c r="A3161" s="1" t="s">
        <v>6489</v>
      </c>
      <c r="B3161" s="1" t="s">
        <v>6490</v>
      </c>
      <c r="C3161" s="1" t="s">
        <v>706</v>
      </c>
      <c r="D3161" s="1" t="s">
        <v>6495</v>
      </c>
      <c r="E3161" s="1" t="s">
        <v>392</v>
      </c>
    </row>
    <row r="3162" spans="1:5" ht="15" hidden="1" customHeight="1">
      <c r="A3162" s="1" t="s">
        <v>6489</v>
      </c>
      <c r="B3162" s="1" t="s">
        <v>6490</v>
      </c>
      <c r="C3162" s="1" t="s">
        <v>709</v>
      </c>
      <c r="D3162" s="1" t="s">
        <v>6497</v>
      </c>
      <c r="E3162" s="1" t="s">
        <v>3709</v>
      </c>
    </row>
    <row r="3163" spans="1:5" ht="15" hidden="1" customHeight="1">
      <c r="A3163" s="1" t="s">
        <v>6489</v>
      </c>
      <c r="B3163" s="1" t="s">
        <v>6490</v>
      </c>
      <c r="C3163" s="1" t="s">
        <v>756</v>
      </c>
      <c r="D3163" s="1" t="s">
        <v>6496</v>
      </c>
      <c r="E3163" s="1" t="s">
        <v>3712</v>
      </c>
    </row>
    <row r="3164" spans="1:5" ht="15" hidden="1" customHeight="1">
      <c r="A3164" s="1" t="s">
        <v>6499</v>
      </c>
      <c r="B3164" s="1" t="s">
        <v>6500</v>
      </c>
    </row>
    <row r="3165" spans="1:5" ht="15" hidden="1" customHeight="1">
      <c r="A3165" s="1" t="s">
        <v>6501</v>
      </c>
      <c r="B3165" s="1" t="s">
        <v>6502</v>
      </c>
    </row>
    <row r="3166" spans="1:5" ht="15" hidden="1" customHeight="1">
      <c r="A3166" s="1" t="s">
        <v>6503</v>
      </c>
      <c r="B3166" s="1" t="s">
        <v>6480</v>
      </c>
    </row>
    <row r="3167" spans="1:5" ht="15" hidden="1" customHeight="1">
      <c r="A3167" s="1" t="s">
        <v>6504</v>
      </c>
      <c r="B3167" s="1" t="s">
        <v>6482</v>
      </c>
    </row>
    <row r="3168" spans="1:5" ht="15" hidden="1" customHeight="1">
      <c r="A3168" s="1" t="s">
        <v>6505</v>
      </c>
      <c r="B3168" s="1" t="s">
        <v>6506</v>
      </c>
    </row>
    <row r="3169" spans="1:2" ht="15" hidden="1" customHeight="1">
      <c r="A3169" s="1" t="s">
        <v>6507</v>
      </c>
      <c r="B3169" s="1" t="s">
        <v>4022</v>
      </c>
    </row>
    <row r="3170" spans="1:2" ht="15" hidden="1" customHeight="1">
      <c r="A3170" s="1" t="s">
        <v>6508</v>
      </c>
      <c r="B3170" s="1" t="s">
        <v>6509</v>
      </c>
    </row>
    <row r="3171" spans="1:2" ht="15" hidden="1" customHeight="1">
      <c r="A3171" s="1" t="s">
        <v>6510</v>
      </c>
      <c r="B3171" s="1" t="s">
        <v>4022</v>
      </c>
    </row>
    <row r="3172" spans="1:2" ht="15" hidden="1" customHeight="1">
      <c r="A3172" s="1" t="s">
        <v>6511</v>
      </c>
      <c r="B3172" s="1" t="s">
        <v>6512</v>
      </c>
    </row>
    <row r="3173" spans="1:2" ht="15" hidden="1" customHeight="1">
      <c r="A3173" s="1" t="s">
        <v>6513</v>
      </c>
      <c r="B3173" s="1" t="s">
        <v>4022</v>
      </c>
    </row>
    <row r="3174" spans="1:2" ht="15" hidden="1" customHeight="1">
      <c r="A3174" s="61">
        <v>405</v>
      </c>
      <c r="B3174" s="1" t="s">
        <v>6514</v>
      </c>
    </row>
    <row r="3175" spans="1:2" ht="15" hidden="1" customHeight="1">
      <c r="A3175" s="1" t="s">
        <v>6515</v>
      </c>
      <c r="B3175" s="1" t="s">
        <v>6516</v>
      </c>
    </row>
    <row r="3176" spans="1:2" ht="15" hidden="1" customHeight="1">
      <c r="A3176" s="1" t="s">
        <v>6517</v>
      </c>
      <c r="B3176" s="1" t="s">
        <v>6518</v>
      </c>
    </row>
    <row r="3177" spans="1:2" ht="15" hidden="1" customHeight="1">
      <c r="A3177" s="1" t="s">
        <v>6519</v>
      </c>
      <c r="B3177" s="1" t="s">
        <v>6520</v>
      </c>
    </row>
    <row r="3178" spans="1:2" ht="15" hidden="1" customHeight="1">
      <c r="A3178" s="1" t="s">
        <v>6521</v>
      </c>
      <c r="B3178" s="1" t="s">
        <v>6522</v>
      </c>
    </row>
    <row r="3179" spans="1:2" ht="15" hidden="1" customHeight="1">
      <c r="A3179" s="1" t="s">
        <v>6523</v>
      </c>
      <c r="B3179" s="1" t="s">
        <v>6524</v>
      </c>
    </row>
    <row r="3180" spans="1:2" ht="15" hidden="1" customHeight="1">
      <c r="A3180" s="1" t="s">
        <v>6525</v>
      </c>
      <c r="B3180" s="1" t="s">
        <v>6526</v>
      </c>
    </row>
    <row r="3181" spans="1:2" ht="15" hidden="1" customHeight="1">
      <c r="A3181" s="1" t="s">
        <v>6527</v>
      </c>
      <c r="B3181" s="1" t="s">
        <v>6520</v>
      </c>
    </row>
    <row r="3182" spans="1:2" ht="15" hidden="1" customHeight="1">
      <c r="A3182" s="1" t="s">
        <v>6528</v>
      </c>
      <c r="B3182" s="1" t="s">
        <v>6522</v>
      </c>
    </row>
    <row r="3183" spans="1:2" ht="15" hidden="1" customHeight="1">
      <c r="A3183" s="1" t="s">
        <v>6529</v>
      </c>
      <c r="B3183" s="1" t="s">
        <v>6524</v>
      </c>
    </row>
    <row r="3184" spans="1:2" ht="15" hidden="1" customHeight="1">
      <c r="A3184" s="1" t="s">
        <v>6530</v>
      </c>
      <c r="B3184" s="1" t="s">
        <v>6531</v>
      </c>
    </row>
    <row r="3185" spans="1:2" ht="15" hidden="1" customHeight="1">
      <c r="A3185" s="1" t="s">
        <v>6532</v>
      </c>
      <c r="B3185" s="1" t="s">
        <v>6533</v>
      </c>
    </row>
    <row r="3186" spans="1:2" ht="15" hidden="1" customHeight="1">
      <c r="A3186" s="1" t="s">
        <v>6534</v>
      </c>
      <c r="B3186" s="1" t="s">
        <v>6535</v>
      </c>
    </row>
    <row r="3187" spans="1:2" ht="15" hidden="1" customHeight="1">
      <c r="A3187" s="1" t="s">
        <v>6536</v>
      </c>
      <c r="B3187" s="1" t="s">
        <v>5126</v>
      </c>
    </row>
    <row r="3188" spans="1:2" ht="15" hidden="1" customHeight="1">
      <c r="A3188" s="1" t="s">
        <v>6537</v>
      </c>
      <c r="B3188" s="1" t="s">
        <v>6538</v>
      </c>
    </row>
    <row r="3189" spans="1:2" ht="15" hidden="1" customHeight="1">
      <c r="A3189" s="1" t="s">
        <v>6539</v>
      </c>
      <c r="B3189" s="1" t="s">
        <v>6540</v>
      </c>
    </row>
    <row r="3190" spans="1:2" ht="15" hidden="1" customHeight="1">
      <c r="A3190" s="1" t="s">
        <v>6541</v>
      </c>
      <c r="B3190" s="1" t="s">
        <v>4022</v>
      </c>
    </row>
    <row r="3191" spans="1:2" ht="15" hidden="1" customHeight="1">
      <c r="A3191" s="1" t="s">
        <v>6542</v>
      </c>
      <c r="B3191" s="1" t="s">
        <v>6543</v>
      </c>
    </row>
    <row r="3192" spans="1:2" ht="15" hidden="1" customHeight="1">
      <c r="A3192" s="1" t="s">
        <v>6544</v>
      </c>
      <c r="B3192" s="1" t="s">
        <v>4022</v>
      </c>
    </row>
    <row r="3193" spans="1:2" ht="15" hidden="1" customHeight="1">
      <c r="A3193" s="61">
        <v>406</v>
      </c>
      <c r="B3193" s="1" t="s">
        <v>6545</v>
      </c>
    </row>
    <row r="3194" spans="1:2" ht="15" hidden="1" customHeight="1">
      <c r="A3194" s="1" t="s">
        <v>6546</v>
      </c>
      <c r="B3194" s="1" t="s">
        <v>6547</v>
      </c>
    </row>
    <row r="3195" spans="1:2" ht="15" hidden="1" customHeight="1">
      <c r="A3195" s="1" t="s">
        <v>6548</v>
      </c>
      <c r="B3195" s="1" t="s">
        <v>6549</v>
      </c>
    </row>
    <row r="3196" spans="1:2" ht="15" hidden="1" customHeight="1">
      <c r="A3196" s="1" t="s">
        <v>6550</v>
      </c>
      <c r="B3196" s="1" t="s">
        <v>6551</v>
      </c>
    </row>
    <row r="3197" spans="1:2" ht="15" hidden="1" customHeight="1">
      <c r="A3197" s="1" t="s">
        <v>6552</v>
      </c>
      <c r="B3197" s="1" t="s">
        <v>6553</v>
      </c>
    </row>
    <row r="3198" spans="1:2" ht="15" hidden="1" customHeight="1">
      <c r="A3198" s="1" t="s">
        <v>6554</v>
      </c>
      <c r="B3198" s="1" t="s">
        <v>6555</v>
      </c>
    </row>
    <row r="3199" spans="1:2" ht="15" hidden="1" customHeight="1">
      <c r="A3199" s="1" t="s">
        <v>6556</v>
      </c>
      <c r="B3199" s="1" t="s">
        <v>6557</v>
      </c>
    </row>
    <row r="3200" spans="1:2" ht="15" hidden="1" customHeight="1">
      <c r="A3200" s="1" t="s">
        <v>6558</v>
      </c>
      <c r="B3200" s="1" t="s">
        <v>6559</v>
      </c>
    </row>
    <row r="3201" spans="1:2" ht="15" hidden="1" customHeight="1">
      <c r="A3201" s="1" t="s">
        <v>6560</v>
      </c>
      <c r="B3201" s="1" t="s">
        <v>6561</v>
      </c>
    </row>
    <row r="3202" spans="1:2" ht="15" hidden="1" customHeight="1">
      <c r="A3202" s="1" t="s">
        <v>6562</v>
      </c>
      <c r="B3202" s="1" t="s">
        <v>6563</v>
      </c>
    </row>
    <row r="3203" spans="1:2" ht="15" hidden="1" customHeight="1">
      <c r="A3203" s="1" t="s">
        <v>6564</v>
      </c>
      <c r="B3203" s="1" t="s">
        <v>4022</v>
      </c>
    </row>
    <row r="3204" spans="1:2" ht="15" hidden="1" customHeight="1">
      <c r="A3204" s="61">
        <v>407</v>
      </c>
      <c r="B3204" s="1" t="s">
        <v>6565</v>
      </c>
    </row>
    <row r="3205" spans="1:2" ht="15" hidden="1" customHeight="1">
      <c r="A3205" s="1" t="s">
        <v>6566</v>
      </c>
      <c r="B3205" s="1" t="s">
        <v>6567</v>
      </c>
    </row>
    <row r="3206" spans="1:2" ht="15" hidden="1" customHeight="1">
      <c r="A3206" s="1" t="s">
        <v>6568</v>
      </c>
      <c r="B3206" s="1" t="s">
        <v>6569</v>
      </c>
    </row>
    <row r="3207" spans="1:2" ht="15" hidden="1" customHeight="1">
      <c r="A3207" s="1" t="s">
        <v>6570</v>
      </c>
      <c r="B3207" s="1" t="s">
        <v>6571</v>
      </c>
    </row>
    <row r="3208" spans="1:2" ht="15" hidden="1" customHeight="1">
      <c r="A3208" s="1" t="s">
        <v>6572</v>
      </c>
      <c r="B3208" s="1" t="s">
        <v>6573</v>
      </c>
    </row>
    <row r="3209" spans="1:2" ht="15" hidden="1" customHeight="1">
      <c r="A3209" s="1" t="s">
        <v>6574</v>
      </c>
      <c r="B3209" s="1" t="s">
        <v>6575</v>
      </c>
    </row>
    <row r="3210" spans="1:2" ht="15" hidden="1" customHeight="1">
      <c r="A3210" s="1" t="s">
        <v>6576</v>
      </c>
      <c r="B3210" s="1" t="s">
        <v>6577</v>
      </c>
    </row>
    <row r="3211" spans="1:2" ht="15" hidden="1" customHeight="1">
      <c r="A3211" s="1" t="s">
        <v>6578</v>
      </c>
      <c r="B3211" s="1" t="s">
        <v>4022</v>
      </c>
    </row>
    <row r="3212" spans="1:2" ht="15" hidden="1" customHeight="1">
      <c r="A3212" s="61">
        <v>408</v>
      </c>
      <c r="B3212" s="1" t="s">
        <v>6579</v>
      </c>
    </row>
    <row r="3213" spans="1:2" ht="15" hidden="1" customHeight="1">
      <c r="A3213" s="1" t="s">
        <v>6580</v>
      </c>
      <c r="B3213" s="1" t="s">
        <v>6581</v>
      </c>
    </row>
    <row r="3214" spans="1:2" ht="15" hidden="1" customHeight="1">
      <c r="A3214" s="1" t="s">
        <v>6582</v>
      </c>
      <c r="B3214" s="1" t="s">
        <v>6583</v>
      </c>
    </row>
    <row r="3215" spans="1:2" ht="15" hidden="1" customHeight="1">
      <c r="A3215" s="1" t="s">
        <v>6584</v>
      </c>
      <c r="B3215" s="1" t="s">
        <v>6585</v>
      </c>
    </row>
    <row r="3216" spans="1:2" ht="15" hidden="1" customHeight="1">
      <c r="A3216" s="1" t="s">
        <v>6586</v>
      </c>
      <c r="B3216" s="1" t="s">
        <v>6587</v>
      </c>
    </row>
    <row r="3217" spans="1:2" ht="15" hidden="1" customHeight="1">
      <c r="A3217" s="1" t="s">
        <v>6588</v>
      </c>
      <c r="B3217" s="1" t="s">
        <v>6589</v>
      </c>
    </row>
    <row r="3218" spans="1:2" ht="15" hidden="1" customHeight="1">
      <c r="A3218" s="1" t="s">
        <v>6590</v>
      </c>
      <c r="B3218" s="1" t="s">
        <v>6571</v>
      </c>
    </row>
    <row r="3219" spans="1:2" ht="15" hidden="1" customHeight="1">
      <c r="A3219" s="1" t="s">
        <v>6591</v>
      </c>
      <c r="B3219" s="1" t="s">
        <v>6573</v>
      </c>
    </row>
    <row r="3220" spans="1:2" ht="15" hidden="1" customHeight="1">
      <c r="A3220" s="1" t="s">
        <v>6592</v>
      </c>
      <c r="B3220" s="1" t="s">
        <v>6593</v>
      </c>
    </row>
    <row r="3221" spans="1:2" ht="15" hidden="1" customHeight="1">
      <c r="A3221" s="1" t="s">
        <v>6594</v>
      </c>
      <c r="B3221" s="1" t="s">
        <v>6595</v>
      </c>
    </row>
    <row r="3222" spans="1:2" ht="15" hidden="1" customHeight="1">
      <c r="A3222" s="1" t="s">
        <v>6596</v>
      </c>
      <c r="B3222" s="1" t="s">
        <v>4022</v>
      </c>
    </row>
    <row r="3223" spans="1:2" ht="15" hidden="1" customHeight="1">
      <c r="A3223" s="61">
        <v>409</v>
      </c>
      <c r="B3223" s="1" t="s">
        <v>6597</v>
      </c>
    </row>
    <row r="3224" spans="1:2" ht="15" hidden="1" customHeight="1">
      <c r="A3224" s="1" t="s">
        <v>6598</v>
      </c>
      <c r="B3224" s="1" t="s">
        <v>6599</v>
      </c>
    </row>
    <row r="3225" spans="1:2" ht="15" hidden="1" customHeight="1">
      <c r="A3225" s="1" t="s">
        <v>6600</v>
      </c>
      <c r="B3225" s="1" t="s">
        <v>6601</v>
      </c>
    </row>
    <row r="3226" spans="1:2" ht="15" hidden="1" customHeight="1">
      <c r="A3226" s="1" t="s">
        <v>6602</v>
      </c>
      <c r="B3226" s="1" t="s">
        <v>6571</v>
      </c>
    </row>
    <row r="3227" spans="1:2" ht="15" hidden="1" customHeight="1">
      <c r="A3227" s="1" t="s">
        <v>6603</v>
      </c>
      <c r="B3227" s="1" t="s">
        <v>6573</v>
      </c>
    </row>
    <row r="3228" spans="1:2" ht="15" hidden="1" customHeight="1">
      <c r="A3228" s="1" t="s">
        <v>6604</v>
      </c>
      <c r="B3228" s="1" t="s">
        <v>6605</v>
      </c>
    </row>
    <row r="3229" spans="1:2" ht="15" hidden="1" customHeight="1">
      <c r="A3229" s="1" t="s">
        <v>6606</v>
      </c>
      <c r="B3229" s="1" t="s">
        <v>6607</v>
      </c>
    </row>
    <row r="3230" spans="1:2" ht="15" hidden="1" customHeight="1">
      <c r="A3230" s="1" t="s">
        <v>6608</v>
      </c>
      <c r="B3230" s="1" t="s">
        <v>4022</v>
      </c>
    </row>
    <row r="3231" spans="1:2" ht="15" hidden="1" customHeight="1">
      <c r="A3231" s="61">
        <v>410</v>
      </c>
      <c r="B3231" s="1" t="s">
        <v>6609</v>
      </c>
    </row>
    <row r="3232" spans="1:2" ht="15" hidden="1" customHeight="1">
      <c r="A3232" s="1" t="s">
        <v>6610</v>
      </c>
      <c r="B3232" s="1" t="s">
        <v>6611</v>
      </c>
    </row>
    <row r="3233" spans="1:5" ht="15" hidden="1" customHeight="1">
      <c r="A3233" s="1" t="s">
        <v>6612</v>
      </c>
      <c r="B3233" s="1" t="s">
        <v>6613</v>
      </c>
      <c r="C3233" s="1" t="s">
        <v>727</v>
      </c>
      <c r="D3233" s="1" t="s">
        <v>6614</v>
      </c>
      <c r="E3233" s="1" t="s">
        <v>3712</v>
      </c>
    </row>
    <row r="3234" spans="1:5" ht="15" hidden="1" customHeight="1">
      <c r="A3234" s="1" t="s">
        <v>6612</v>
      </c>
      <c r="B3234" s="1" t="s">
        <v>6613</v>
      </c>
      <c r="C3234" s="1" t="s">
        <v>727</v>
      </c>
      <c r="D3234" s="1" t="s">
        <v>6614</v>
      </c>
      <c r="E3234" s="1" t="s">
        <v>3721</v>
      </c>
    </row>
    <row r="3235" spans="1:5" ht="15" hidden="1" customHeight="1">
      <c r="A3235" s="1" t="s">
        <v>6612</v>
      </c>
      <c r="B3235" s="1" t="s">
        <v>6613</v>
      </c>
      <c r="C3235" s="1" t="s">
        <v>727</v>
      </c>
      <c r="D3235" s="1" t="s">
        <v>6614</v>
      </c>
      <c r="E3235" s="1" t="s">
        <v>3703</v>
      </c>
    </row>
    <row r="3236" spans="1:5" ht="15" hidden="1" customHeight="1">
      <c r="A3236" s="1" t="s">
        <v>6612</v>
      </c>
      <c r="B3236" s="1" t="s">
        <v>6613</v>
      </c>
      <c r="C3236" s="1" t="s">
        <v>727</v>
      </c>
      <c r="D3236" s="1" t="s">
        <v>6614</v>
      </c>
      <c r="E3236" s="1" t="s">
        <v>3713</v>
      </c>
    </row>
    <row r="3237" spans="1:5" ht="15" hidden="1" customHeight="1">
      <c r="A3237" s="1" t="s">
        <v>6612</v>
      </c>
      <c r="B3237" s="1" t="s">
        <v>6613</v>
      </c>
      <c r="C3237" s="1" t="s">
        <v>727</v>
      </c>
      <c r="D3237" s="1" t="s">
        <v>6614</v>
      </c>
      <c r="E3237" s="1" t="s">
        <v>3709</v>
      </c>
    </row>
    <row r="3238" spans="1:5" ht="15" hidden="1" customHeight="1">
      <c r="A3238" s="1" t="s">
        <v>6612</v>
      </c>
      <c r="B3238" s="1" t="s">
        <v>6613</v>
      </c>
      <c r="C3238" s="1" t="s">
        <v>727</v>
      </c>
      <c r="D3238" s="1" t="s">
        <v>6614</v>
      </c>
      <c r="E3238" s="1" t="s">
        <v>3702</v>
      </c>
    </row>
    <row r="3239" spans="1:5" ht="15" hidden="1" customHeight="1">
      <c r="A3239" s="1" t="s">
        <v>6612</v>
      </c>
      <c r="B3239" s="1" t="s">
        <v>6613</v>
      </c>
      <c r="C3239" s="1" t="s">
        <v>727</v>
      </c>
      <c r="D3239" s="1" t="s">
        <v>6614</v>
      </c>
      <c r="E3239" s="1" t="s">
        <v>3716</v>
      </c>
    </row>
    <row r="3240" spans="1:5" ht="15" hidden="1" customHeight="1">
      <c r="A3240" s="1" t="s">
        <v>6612</v>
      </c>
      <c r="B3240" s="1" t="s">
        <v>6613</v>
      </c>
      <c r="C3240" s="1" t="s">
        <v>727</v>
      </c>
      <c r="D3240" s="1" t="s">
        <v>6614</v>
      </c>
      <c r="E3240" s="1" t="s">
        <v>3723</v>
      </c>
    </row>
    <row r="3241" spans="1:5" ht="15" hidden="1" customHeight="1">
      <c r="A3241" s="1" t="s">
        <v>6612</v>
      </c>
      <c r="B3241" s="1" t="s">
        <v>6613</v>
      </c>
      <c r="C3241" s="1" t="s">
        <v>727</v>
      </c>
      <c r="D3241" s="1" t="s">
        <v>6614</v>
      </c>
      <c r="E3241" s="1" t="s">
        <v>3708</v>
      </c>
    </row>
    <row r="3242" spans="1:5" ht="15" hidden="1" customHeight="1">
      <c r="A3242" s="1" t="s">
        <v>6612</v>
      </c>
      <c r="B3242" s="1" t="s">
        <v>6613</v>
      </c>
      <c r="C3242" s="1" t="s">
        <v>727</v>
      </c>
      <c r="D3242" s="1" t="s">
        <v>6614</v>
      </c>
      <c r="E3242" s="1" t="s">
        <v>3700</v>
      </c>
    </row>
    <row r="3243" spans="1:5" ht="15" hidden="1" customHeight="1">
      <c r="A3243" s="1" t="s">
        <v>6612</v>
      </c>
      <c r="B3243" s="1" t="s">
        <v>6613</v>
      </c>
      <c r="C3243" s="1" t="s">
        <v>727</v>
      </c>
      <c r="D3243" s="1" t="s">
        <v>6614</v>
      </c>
      <c r="E3243" s="1" t="s">
        <v>3699</v>
      </c>
    </row>
    <row r="3244" spans="1:5" ht="15" hidden="1" customHeight="1">
      <c r="A3244" s="1" t="s">
        <v>6612</v>
      </c>
      <c r="B3244" s="1" t="s">
        <v>6613</v>
      </c>
      <c r="C3244" s="1" t="s">
        <v>727</v>
      </c>
      <c r="D3244" s="1" t="s">
        <v>6614</v>
      </c>
      <c r="E3244" s="1" t="s">
        <v>3715</v>
      </c>
    </row>
    <row r="3245" spans="1:5" ht="15" hidden="1" customHeight="1">
      <c r="A3245" s="1" t="s">
        <v>6612</v>
      </c>
      <c r="B3245" s="1" t="s">
        <v>6613</v>
      </c>
      <c r="C3245" s="1" t="s">
        <v>727</v>
      </c>
      <c r="D3245" s="1" t="s">
        <v>6614</v>
      </c>
      <c r="E3245" s="1" t="s">
        <v>3718</v>
      </c>
    </row>
    <row r="3246" spans="1:5" ht="15" hidden="1" customHeight="1">
      <c r="A3246" s="1" t="s">
        <v>6615</v>
      </c>
      <c r="B3246" s="1" t="s">
        <v>6616</v>
      </c>
    </row>
    <row r="3247" spans="1:5" ht="15" hidden="1" customHeight="1">
      <c r="A3247" s="1" t="s">
        <v>6617</v>
      </c>
      <c r="B3247" s="1" t="s">
        <v>6618</v>
      </c>
    </row>
    <row r="3248" spans="1:5" ht="15" hidden="1" customHeight="1">
      <c r="A3248" s="1" t="s">
        <v>6619</v>
      </c>
      <c r="B3248" s="1" t="s">
        <v>6620</v>
      </c>
    </row>
    <row r="3249" spans="1:6" ht="15" hidden="1" customHeight="1">
      <c r="A3249" s="1" t="s">
        <v>6621</v>
      </c>
      <c r="B3249" s="1" t="s">
        <v>6622</v>
      </c>
    </row>
    <row r="3250" spans="1:6" ht="15" hidden="1" customHeight="1">
      <c r="A3250" s="1" t="s">
        <v>6623</v>
      </c>
      <c r="B3250" s="1" t="s">
        <v>6624</v>
      </c>
    </row>
    <row r="3251" spans="1:6" ht="15" hidden="1" customHeight="1">
      <c r="A3251" s="1" t="s">
        <v>6625</v>
      </c>
      <c r="B3251" s="1" t="s">
        <v>4022</v>
      </c>
    </row>
    <row r="3252" spans="1:6" ht="15" hidden="1" customHeight="1">
      <c r="A3252" s="61">
        <v>411</v>
      </c>
      <c r="B3252" s="1" t="s">
        <v>6626</v>
      </c>
    </row>
    <row r="3253" spans="1:6" ht="15" hidden="1" customHeight="1">
      <c r="A3253" s="1" t="s">
        <v>6627</v>
      </c>
      <c r="B3253" s="1" t="s">
        <v>6628</v>
      </c>
    </row>
    <row r="3254" spans="1:6" ht="15" hidden="1" customHeight="1">
      <c r="A3254" s="1" t="s">
        <v>6629</v>
      </c>
      <c r="B3254" s="1" t="s">
        <v>6630</v>
      </c>
      <c r="C3254" s="1" t="s">
        <v>236</v>
      </c>
      <c r="D3254" s="1" t="s">
        <v>6630</v>
      </c>
      <c r="E3254" s="1" t="s">
        <v>3715</v>
      </c>
      <c r="F3254" s="1" t="s">
        <v>159</v>
      </c>
    </row>
    <row r="3255" spans="1:6" ht="15" hidden="1" customHeight="1">
      <c r="A3255" s="1" t="s">
        <v>6629</v>
      </c>
      <c r="B3255" s="1" t="s">
        <v>6630</v>
      </c>
      <c r="C3255" s="1" t="s">
        <v>236</v>
      </c>
      <c r="D3255" s="1" t="s">
        <v>6630</v>
      </c>
      <c r="E3255" s="1" t="s">
        <v>3723</v>
      </c>
      <c r="F3255" s="1" t="s">
        <v>159</v>
      </c>
    </row>
    <row r="3256" spans="1:6" ht="15" hidden="1" customHeight="1">
      <c r="A3256" s="1" t="s">
        <v>6629</v>
      </c>
      <c r="B3256" s="1" t="s">
        <v>6630</v>
      </c>
      <c r="C3256" s="1" t="s">
        <v>236</v>
      </c>
      <c r="D3256" s="1" t="s">
        <v>6630</v>
      </c>
      <c r="E3256" s="1" t="s">
        <v>3702</v>
      </c>
      <c r="F3256" s="1" t="s">
        <v>159</v>
      </c>
    </row>
    <row r="3257" spans="1:6" ht="15" hidden="1" customHeight="1">
      <c r="A3257" s="1" t="s">
        <v>6629</v>
      </c>
      <c r="B3257" s="1" t="s">
        <v>6630</v>
      </c>
      <c r="C3257" s="1" t="s">
        <v>236</v>
      </c>
      <c r="D3257" s="1" t="s">
        <v>6630</v>
      </c>
      <c r="E3257" s="1" t="s">
        <v>3699</v>
      </c>
      <c r="F3257" s="1" t="s">
        <v>159</v>
      </c>
    </row>
    <row r="3258" spans="1:6" ht="15" hidden="1" customHeight="1">
      <c r="A3258" s="1" t="s">
        <v>6629</v>
      </c>
      <c r="B3258" s="1" t="s">
        <v>6630</v>
      </c>
      <c r="C3258" s="1" t="s">
        <v>236</v>
      </c>
      <c r="D3258" s="1" t="s">
        <v>6630</v>
      </c>
      <c r="E3258" s="1" t="s">
        <v>3713</v>
      </c>
      <c r="F3258" s="1" t="s">
        <v>159</v>
      </c>
    </row>
    <row r="3259" spans="1:6" ht="15" hidden="1" customHeight="1">
      <c r="A3259" s="1" t="s">
        <v>6629</v>
      </c>
      <c r="B3259" s="1" t="s">
        <v>6630</v>
      </c>
      <c r="C3259" s="1" t="s">
        <v>236</v>
      </c>
      <c r="D3259" s="1" t="s">
        <v>6630</v>
      </c>
      <c r="E3259" s="1" t="s">
        <v>3721</v>
      </c>
      <c r="F3259" s="1" t="s">
        <v>159</v>
      </c>
    </row>
    <row r="3260" spans="1:6" ht="15" hidden="1" customHeight="1">
      <c r="A3260" s="1" t="s">
        <v>6629</v>
      </c>
      <c r="B3260" s="1" t="s">
        <v>6630</v>
      </c>
      <c r="C3260" s="1" t="s">
        <v>236</v>
      </c>
      <c r="D3260" s="1" t="s">
        <v>6630</v>
      </c>
      <c r="E3260" s="1" t="s">
        <v>3712</v>
      </c>
      <c r="F3260" s="1" t="s">
        <v>159</v>
      </c>
    </row>
    <row r="3261" spans="1:6" ht="15" hidden="1" customHeight="1">
      <c r="A3261" s="1" t="s">
        <v>6629</v>
      </c>
      <c r="B3261" s="1" t="s">
        <v>6630</v>
      </c>
      <c r="C3261" s="1" t="s">
        <v>236</v>
      </c>
      <c r="D3261" s="1" t="s">
        <v>6630</v>
      </c>
      <c r="E3261" s="1" t="s">
        <v>3716</v>
      </c>
      <c r="F3261" s="1" t="s">
        <v>159</v>
      </c>
    </row>
    <row r="3262" spans="1:6" ht="15" hidden="1" customHeight="1">
      <c r="A3262" s="1" t="s">
        <v>6629</v>
      </c>
      <c r="B3262" s="1" t="s">
        <v>6630</v>
      </c>
      <c r="C3262" s="1" t="s">
        <v>236</v>
      </c>
      <c r="D3262" s="1" t="s">
        <v>6630</v>
      </c>
      <c r="E3262" s="1" t="s">
        <v>3709</v>
      </c>
      <c r="F3262" s="1" t="s">
        <v>159</v>
      </c>
    </row>
    <row r="3263" spans="1:6" ht="15" hidden="1" customHeight="1">
      <c r="A3263" s="1" t="s">
        <v>6629</v>
      </c>
      <c r="B3263" s="1" t="s">
        <v>6630</v>
      </c>
      <c r="C3263" s="1" t="s">
        <v>236</v>
      </c>
      <c r="D3263" s="1" t="s">
        <v>6630</v>
      </c>
      <c r="E3263" s="1" t="s">
        <v>3700</v>
      </c>
      <c r="F3263" s="1" t="s">
        <v>159</v>
      </c>
    </row>
    <row r="3264" spans="1:6" ht="15" hidden="1" customHeight="1">
      <c r="A3264" s="1" t="s">
        <v>6629</v>
      </c>
      <c r="B3264" s="1" t="s">
        <v>6630</v>
      </c>
      <c r="C3264" s="1" t="s">
        <v>236</v>
      </c>
      <c r="D3264" s="1" t="s">
        <v>6630</v>
      </c>
      <c r="E3264" s="1" t="s">
        <v>3718</v>
      </c>
      <c r="F3264" s="1" t="s">
        <v>159</v>
      </c>
    </row>
    <row r="3265" spans="1:6" ht="15" hidden="1" customHeight="1">
      <c r="A3265" s="1" t="s">
        <v>6629</v>
      </c>
      <c r="B3265" s="1" t="s">
        <v>6630</v>
      </c>
      <c r="C3265" s="1" t="s">
        <v>236</v>
      </c>
      <c r="D3265" s="1" t="s">
        <v>6630</v>
      </c>
      <c r="E3265" s="1" t="s">
        <v>3708</v>
      </c>
      <c r="F3265" s="1" t="s">
        <v>159</v>
      </c>
    </row>
    <row r="3266" spans="1:6" ht="15" hidden="1" customHeight="1">
      <c r="A3266" s="1" t="s">
        <v>6629</v>
      </c>
      <c r="B3266" s="1" t="s">
        <v>6630</v>
      </c>
      <c r="C3266" s="1" t="s">
        <v>236</v>
      </c>
      <c r="D3266" s="1" t="s">
        <v>6630</v>
      </c>
      <c r="E3266" s="1" t="s">
        <v>3703</v>
      </c>
      <c r="F3266" s="1" t="s">
        <v>159</v>
      </c>
    </row>
    <row r="3267" spans="1:6" ht="15" hidden="1" customHeight="1">
      <c r="A3267" s="1" t="s">
        <v>6631</v>
      </c>
      <c r="B3267" s="1" t="s">
        <v>6551</v>
      </c>
    </row>
    <row r="3268" spans="1:6" ht="15" hidden="1" customHeight="1">
      <c r="A3268" s="1" t="s">
        <v>6632</v>
      </c>
      <c r="B3268" s="1" t="s">
        <v>6553</v>
      </c>
    </row>
    <row r="3269" spans="1:6" ht="15" hidden="1" customHeight="1">
      <c r="A3269" s="1" t="s">
        <v>6633</v>
      </c>
      <c r="B3269" s="1" t="s">
        <v>6555</v>
      </c>
    </row>
    <row r="3270" spans="1:6" ht="15" hidden="1" customHeight="1">
      <c r="A3270" s="1" t="s">
        <v>6634</v>
      </c>
      <c r="B3270" s="1" t="s">
        <v>6557</v>
      </c>
    </row>
    <row r="3271" spans="1:6" ht="15" hidden="1" customHeight="1">
      <c r="A3271" s="1" t="s">
        <v>6635</v>
      </c>
      <c r="B3271" s="1" t="s">
        <v>6559</v>
      </c>
    </row>
    <row r="3272" spans="1:6" ht="15" hidden="1" customHeight="1">
      <c r="A3272" s="1" t="s">
        <v>6636</v>
      </c>
      <c r="B3272" s="1" t="s">
        <v>6637</v>
      </c>
    </row>
    <row r="3273" spans="1:6" ht="15" hidden="1" customHeight="1">
      <c r="A3273" s="1" t="s">
        <v>6638</v>
      </c>
      <c r="B3273" s="1" t="s">
        <v>6639</v>
      </c>
    </row>
    <row r="3274" spans="1:6" ht="15" hidden="1" customHeight="1">
      <c r="A3274" s="1" t="s">
        <v>6640</v>
      </c>
      <c r="B3274" s="1" t="s">
        <v>6641</v>
      </c>
    </row>
    <row r="3275" spans="1:6" ht="15" hidden="1" customHeight="1">
      <c r="A3275" s="1" t="s">
        <v>6642</v>
      </c>
      <c r="B3275" s="1" t="s">
        <v>6643</v>
      </c>
    </row>
    <row r="3276" spans="1:6" ht="15" hidden="1" customHeight="1">
      <c r="A3276" s="1" t="s">
        <v>6644</v>
      </c>
      <c r="B3276" s="1" t="s">
        <v>4022</v>
      </c>
    </row>
    <row r="3277" spans="1:6" ht="15" hidden="1" customHeight="1">
      <c r="A3277" s="61">
        <v>412</v>
      </c>
      <c r="B3277" s="1" t="s">
        <v>6645</v>
      </c>
    </row>
    <row r="3278" spans="1:6" ht="15" hidden="1" customHeight="1">
      <c r="A3278" s="1" t="s">
        <v>6646</v>
      </c>
      <c r="B3278" s="1" t="s">
        <v>6647</v>
      </c>
    </row>
    <row r="3279" spans="1:6" ht="15" hidden="1" customHeight="1">
      <c r="A3279" s="1" t="s">
        <v>6648</v>
      </c>
      <c r="B3279" s="1" t="s">
        <v>6649</v>
      </c>
    </row>
    <row r="3280" spans="1:6" ht="15" hidden="1" customHeight="1">
      <c r="A3280" s="1" t="s">
        <v>6650</v>
      </c>
      <c r="B3280" s="1" t="s">
        <v>6651</v>
      </c>
    </row>
    <row r="3281" spans="1:2" ht="15" hidden="1" customHeight="1">
      <c r="A3281" s="1" t="s">
        <v>6652</v>
      </c>
      <c r="B3281" s="1" t="s">
        <v>6653</v>
      </c>
    </row>
    <row r="3282" spans="1:2" ht="15" hidden="1" customHeight="1">
      <c r="A3282" s="1" t="s">
        <v>6654</v>
      </c>
      <c r="B3282" s="1" t="s">
        <v>6655</v>
      </c>
    </row>
    <row r="3283" spans="1:2" ht="15" hidden="1" customHeight="1">
      <c r="A3283" s="1" t="s">
        <v>6656</v>
      </c>
      <c r="B3283" s="1" t="s">
        <v>6657</v>
      </c>
    </row>
    <row r="3284" spans="1:2" ht="15" hidden="1" customHeight="1">
      <c r="A3284" s="1" t="s">
        <v>6658</v>
      </c>
      <c r="B3284" s="1" t="s">
        <v>6659</v>
      </c>
    </row>
    <row r="3285" spans="1:2" ht="15" hidden="1" customHeight="1">
      <c r="A3285" s="1" t="s">
        <v>6660</v>
      </c>
      <c r="B3285" s="1" t="s">
        <v>6661</v>
      </c>
    </row>
    <row r="3286" spans="1:2" ht="15" hidden="1" customHeight="1">
      <c r="A3286" s="1" t="s">
        <v>6662</v>
      </c>
      <c r="B3286" s="1" t="s">
        <v>6663</v>
      </c>
    </row>
    <row r="3287" spans="1:2" ht="15" hidden="1" customHeight="1">
      <c r="A3287" s="1" t="s">
        <v>6664</v>
      </c>
      <c r="B3287" s="1" t="s">
        <v>6665</v>
      </c>
    </row>
    <row r="3288" spans="1:2" ht="15" hidden="1" customHeight="1">
      <c r="A3288" s="1" t="s">
        <v>6666</v>
      </c>
      <c r="B3288" s="1" t="s">
        <v>6667</v>
      </c>
    </row>
    <row r="3289" spans="1:2" ht="15" hidden="1" customHeight="1">
      <c r="A3289" s="1" t="s">
        <v>6668</v>
      </c>
      <c r="B3289" s="1" t="s">
        <v>6669</v>
      </c>
    </row>
    <row r="3290" spans="1:2" ht="15" hidden="1" customHeight="1">
      <c r="A3290" s="1" t="s">
        <v>6670</v>
      </c>
      <c r="B3290" s="1" t="s">
        <v>6671</v>
      </c>
    </row>
    <row r="3291" spans="1:2" ht="15" hidden="1" customHeight="1">
      <c r="A3291" s="61">
        <v>413</v>
      </c>
      <c r="B3291" s="1" t="s">
        <v>6672</v>
      </c>
    </row>
    <row r="3292" spans="1:2" ht="15" hidden="1" customHeight="1">
      <c r="A3292" s="1" t="s">
        <v>6673</v>
      </c>
      <c r="B3292" s="1" t="s">
        <v>6674</v>
      </c>
    </row>
    <row r="3293" spans="1:2" ht="15" hidden="1" customHeight="1">
      <c r="A3293" s="1" t="s">
        <v>6675</v>
      </c>
      <c r="B3293" s="1" t="s">
        <v>6676</v>
      </c>
    </row>
    <row r="3294" spans="1:2" ht="15" hidden="1" customHeight="1">
      <c r="A3294" s="1" t="s">
        <v>6677</v>
      </c>
      <c r="B3294" s="1" t="s">
        <v>6678</v>
      </c>
    </row>
    <row r="3295" spans="1:2" ht="15" hidden="1" customHeight="1">
      <c r="A3295" s="1" t="s">
        <v>6679</v>
      </c>
      <c r="B3295" s="1" t="s">
        <v>6680</v>
      </c>
    </row>
    <row r="3296" spans="1:2" ht="15" hidden="1" customHeight="1">
      <c r="A3296" s="1" t="s">
        <v>6681</v>
      </c>
      <c r="B3296" s="1" t="s">
        <v>6682</v>
      </c>
    </row>
    <row r="3297" spans="1:2" ht="15" hidden="1" customHeight="1">
      <c r="A3297" s="1" t="s">
        <v>6683</v>
      </c>
      <c r="B3297" s="1" t="s">
        <v>6684</v>
      </c>
    </row>
    <row r="3298" spans="1:2" ht="15" hidden="1" customHeight="1">
      <c r="A3298" s="1" t="s">
        <v>6685</v>
      </c>
      <c r="B3298" s="1" t="s">
        <v>6686</v>
      </c>
    </row>
    <row r="3299" spans="1:2" ht="15" hidden="1" customHeight="1">
      <c r="A3299" s="1" t="s">
        <v>6687</v>
      </c>
      <c r="B3299" s="1" t="s">
        <v>6688</v>
      </c>
    </row>
    <row r="3300" spans="1:2" ht="15" hidden="1" customHeight="1">
      <c r="A3300" s="1" t="s">
        <v>6689</v>
      </c>
      <c r="B3300" s="1" t="s">
        <v>6690</v>
      </c>
    </row>
    <row r="3301" spans="1:2" ht="15" hidden="1" customHeight="1">
      <c r="A3301" s="1" t="s">
        <v>6691</v>
      </c>
      <c r="B3301" s="1" t="s">
        <v>6692</v>
      </c>
    </row>
    <row r="3302" spans="1:2" ht="15" hidden="1" customHeight="1">
      <c r="A3302" s="1" t="s">
        <v>6693</v>
      </c>
      <c r="B3302" s="1" t="s">
        <v>6694</v>
      </c>
    </row>
    <row r="3303" spans="1:2" ht="15" hidden="1" customHeight="1">
      <c r="A3303" s="1" t="s">
        <v>6695</v>
      </c>
      <c r="B3303" s="1" t="s">
        <v>6696</v>
      </c>
    </row>
    <row r="3304" spans="1:2" ht="15" hidden="1" customHeight="1">
      <c r="A3304" s="1" t="s">
        <v>6697</v>
      </c>
      <c r="B3304" s="1" t="s">
        <v>6698</v>
      </c>
    </row>
    <row r="3305" spans="1:2" ht="15" hidden="1" customHeight="1">
      <c r="A3305" s="1" t="s">
        <v>6699</v>
      </c>
      <c r="B3305" s="1" t="s">
        <v>6700</v>
      </c>
    </row>
    <row r="3306" spans="1:2" ht="15" hidden="1" customHeight="1">
      <c r="A3306" s="1" t="s">
        <v>6701</v>
      </c>
      <c r="B3306" s="1" t="s">
        <v>6702</v>
      </c>
    </row>
    <row r="3307" spans="1:2" ht="15" hidden="1" customHeight="1">
      <c r="A3307" s="1" t="s">
        <v>6703</v>
      </c>
      <c r="B3307" s="1" t="s">
        <v>6704</v>
      </c>
    </row>
    <row r="3308" spans="1:2" ht="15" hidden="1" customHeight="1">
      <c r="A3308" s="1" t="s">
        <v>6705</v>
      </c>
      <c r="B3308" s="1" t="s">
        <v>6706</v>
      </c>
    </row>
    <row r="3309" spans="1:2" ht="15" hidden="1" customHeight="1">
      <c r="A3309" s="1" t="s">
        <v>6707</v>
      </c>
      <c r="B3309" s="1" t="s">
        <v>6708</v>
      </c>
    </row>
    <row r="3310" spans="1:2" ht="15" hidden="1" customHeight="1">
      <c r="A3310" s="1" t="s">
        <v>6709</v>
      </c>
      <c r="B3310" s="1" t="s">
        <v>6710</v>
      </c>
    </row>
    <row r="3311" spans="1:2" ht="15" hidden="1" customHeight="1">
      <c r="A3311" s="1" t="s">
        <v>6711</v>
      </c>
      <c r="B3311" s="1" t="s">
        <v>6712</v>
      </c>
    </row>
    <row r="3312" spans="1:2" ht="15" hidden="1" customHeight="1">
      <c r="A3312" s="1" t="s">
        <v>6713</v>
      </c>
      <c r="B3312" s="1" t="s">
        <v>4022</v>
      </c>
    </row>
    <row r="3313" spans="1:5" ht="15" hidden="1" customHeight="1">
      <c r="A3313" s="1" t="s">
        <v>6714</v>
      </c>
      <c r="B3313" s="1" t="s">
        <v>6715</v>
      </c>
    </row>
    <row r="3314" spans="1:5" ht="15" hidden="1" customHeight="1">
      <c r="A3314" s="1" t="s">
        <v>6716</v>
      </c>
      <c r="B3314" s="1" t="s">
        <v>4022</v>
      </c>
    </row>
    <row r="3315" spans="1:5" ht="15" hidden="1" customHeight="1">
      <c r="A3315" s="61">
        <v>414</v>
      </c>
      <c r="B3315" s="1" t="s">
        <v>6717</v>
      </c>
    </row>
    <row r="3316" spans="1:5" ht="15" hidden="1" customHeight="1">
      <c r="A3316" s="1" t="s">
        <v>6718</v>
      </c>
      <c r="B3316" s="1" t="s">
        <v>6719</v>
      </c>
    </row>
    <row r="3317" spans="1:5" ht="15" hidden="1" customHeight="1">
      <c r="A3317" s="1" t="s">
        <v>6720</v>
      </c>
      <c r="B3317" s="1" t="s">
        <v>6721</v>
      </c>
      <c r="C3317" s="1" t="s">
        <v>180</v>
      </c>
      <c r="D3317" s="1" t="s">
        <v>6722</v>
      </c>
      <c r="E3317" s="1" t="s">
        <v>3716</v>
      </c>
    </row>
    <row r="3318" spans="1:5" ht="15" hidden="1" customHeight="1">
      <c r="A3318" s="1" t="s">
        <v>6720</v>
      </c>
      <c r="B3318" s="1" t="s">
        <v>6721</v>
      </c>
      <c r="C3318" s="1" t="s">
        <v>180</v>
      </c>
      <c r="D3318" s="1" t="s">
        <v>6722</v>
      </c>
      <c r="E3318" s="1" t="s">
        <v>3723</v>
      </c>
    </row>
    <row r="3319" spans="1:5" ht="15" hidden="1" customHeight="1">
      <c r="A3319" s="1" t="s">
        <v>6720</v>
      </c>
      <c r="B3319" s="1" t="s">
        <v>6721</v>
      </c>
      <c r="C3319" s="1" t="s">
        <v>180</v>
      </c>
      <c r="D3319" s="1" t="s">
        <v>6722</v>
      </c>
      <c r="E3319" s="1" t="s">
        <v>3703</v>
      </c>
    </row>
    <row r="3320" spans="1:5" ht="15" hidden="1" customHeight="1">
      <c r="A3320" s="1" t="s">
        <v>6720</v>
      </c>
      <c r="B3320" s="1" t="s">
        <v>6721</v>
      </c>
      <c r="C3320" s="1" t="s">
        <v>180</v>
      </c>
      <c r="D3320" s="1" t="s">
        <v>6722</v>
      </c>
      <c r="E3320" s="1" t="s">
        <v>3713</v>
      </c>
    </row>
    <row r="3321" spans="1:5" ht="15" hidden="1" customHeight="1">
      <c r="A3321" s="1" t="s">
        <v>6720</v>
      </c>
      <c r="B3321" s="1" t="s">
        <v>6721</v>
      </c>
      <c r="C3321" s="1" t="s">
        <v>180</v>
      </c>
      <c r="D3321" s="1" t="s">
        <v>6722</v>
      </c>
      <c r="E3321" s="1" t="s">
        <v>3709</v>
      </c>
    </row>
    <row r="3322" spans="1:5" ht="15" hidden="1" customHeight="1">
      <c r="A3322" s="1" t="s">
        <v>6720</v>
      </c>
      <c r="B3322" s="1" t="s">
        <v>6721</v>
      </c>
      <c r="C3322" s="1" t="s">
        <v>180</v>
      </c>
      <c r="D3322" s="1" t="s">
        <v>6722</v>
      </c>
      <c r="E3322" s="1" t="s">
        <v>3715</v>
      </c>
    </row>
    <row r="3323" spans="1:5" ht="15" hidden="1" customHeight="1">
      <c r="A3323" s="1" t="s">
        <v>6720</v>
      </c>
      <c r="B3323" s="1" t="s">
        <v>6721</v>
      </c>
      <c r="C3323" s="1" t="s">
        <v>180</v>
      </c>
      <c r="D3323" s="1" t="s">
        <v>6722</v>
      </c>
      <c r="E3323" s="1" t="s">
        <v>3700</v>
      </c>
    </row>
    <row r="3324" spans="1:5" ht="15" hidden="1" customHeight="1">
      <c r="A3324" s="1" t="s">
        <v>6720</v>
      </c>
      <c r="B3324" s="1" t="s">
        <v>6721</v>
      </c>
      <c r="C3324" s="1" t="s">
        <v>180</v>
      </c>
      <c r="D3324" s="1" t="s">
        <v>6722</v>
      </c>
      <c r="E3324" s="1" t="s">
        <v>3712</v>
      </c>
    </row>
    <row r="3325" spans="1:5" ht="15" hidden="1" customHeight="1">
      <c r="A3325" s="1" t="s">
        <v>6720</v>
      </c>
      <c r="B3325" s="1" t="s">
        <v>6721</v>
      </c>
      <c r="C3325" s="1" t="s">
        <v>180</v>
      </c>
      <c r="D3325" s="1" t="s">
        <v>6722</v>
      </c>
      <c r="E3325" s="1" t="s">
        <v>3702</v>
      </c>
    </row>
    <row r="3326" spans="1:5" ht="15" hidden="1" customHeight="1">
      <c r="A3326" s="1" t="s">
        <v>6720</v>
      </c>
      <c r="B3326" s="1" t="s">
        <v>6721</v>
      </c>
      <c r="C3326" s="1" t="s">
        <v>180</v>
      </c>
      <c r="D3326" s="1" t="s">
        <v>6722</v>
      </c>
      <c r="E3326" s="1" t="s">
        <v>3708</v>
      </c>
    </row>
    <row r="3327" spans="1:5" ht="15" hidden="1" customHeight="1">
      <c r="A3327" s="1" t="s">
        <v>6720</v>
      </c>
      <c r="B3327" s="1" t="s">
        <v>6721</v>
      </c>
      <c r="C3327" s="1" t="s">
        <v>180</v>
      </c>
      <c r="D3327" s="1" t="s">
        <v>6722</v>
      </c>
      <c r="E3327" s="1" t="s">
        <v>3721</v>
      </c>
    </row>
    <row r="3328" spans="1:5" ht="15" hidden="1" customHeight="1">
      <c r="A3328" s="1" t="s">
        <v>6720</v>
      </c>
      <c r="B3328" s="1" t="s">
        <v>6721</v>
      </c>
      <c r="C3328" s="1" t="s">
        <v>180</v>
      </c>
      <c r="D3328" s="1" t="s">
        <v>6722</v>
      </c>
      <c r="E3328" s="1" t="s">
        <v>3718</v>
      </c>
    </row>
    <row r="3329" spans="1:6" ht="15" hidden="1" customHeight="1">
      <c r="A3329" s="1" t="s">
        <v>6720</v>
      </c>
      <c r="B3329" s="1" t="s">
        <v>6721</v>
      </c>
      <c r="C3329" s="1" t="s">
        <v>180</v>
      </c>
      <c r="D3329" s="1" t="s">
        <v>6722</v>
      </c>
      <c r="E3329" s="1" t="s">
        <v>3699</v>
      </c>
    </row>
    <row r="3330" spans="1:6" ht="15" hidden="1" customHeight="1">
      <c r="A3330" s="1" t="s">
        <v>6723</v>
      </c>
      <c r="B3330" s="1" t="s">
        <v>6724</v>
      </c>
    </row>
    <row r="3331" spans="1:6" ht="15" customHeight="1">
      <c r="A3331" s="1" t="s">
        <v>6725</v>
      </c>
      <c r="B3331" s="1" t="s">
        <v>6726</v>
      </c>
      <c r="C3331" s="1" t="s">
        <v>293</v>
      </c>
      <c r="D3331" s="1" t="s">
        <v>6727</v>
      </c>
      <c r="E3331" s="1" t="s">
        <v>3702</v>
      </c>
    </row>
    <row r="3332" spans="1:6" ht="15" customHeight="1">
      <c r="A3332" s="1" t="s">
        <v>6725</v>
      </c>
      <c r="B3332" s="1" t="s">
        <v>6726</v>
      </c>
      <c r="C3332" s="1" t="s">
        <v>293</v>
      </c>
      <c r="D3332" s="1" t="s">
        <v>6727</v>
      </c>
      <c r="E3332" s="1" t="s">
        <v>3715</v>
      </c>
    </row>
    <row r="3333" spans="1:6" ht="15" customHeight="1">
      <c r="A3333" s="1" t="s">
        <v>6725</v>
      </c>
      <c r="B3333" s="1" t="s">
        <v>6726</v>
      </c>
      <c r="C3333" s="1" t="s">
        <v>293</v>
      </c>
      <c r="D3333" s="1" t="s">
        <v>6727</v>
      </c>
      <c r="E3333" s="1" t="s">
        <v>3699</v>
      </c>
    </row>
    <row r="3334" spans="1:6" ht="15" customHeight="1">
      <c r="A3334" s="1" t="s">
        <v>6725</v>
      </c>
      <c r="B3334" s="1" t="s">
        <v>6726</v>
      </c>
      <c r="C3334" s="1" t="s">
        <v>293</v>
      </c>
      <c r="D3334" s="1" t="s">
        <v>6727</v>
      </c>
      <c r="E3334" s="1" t="s">
        <v>3721</v>
      </c>
    </row>
    <row r="3335" spans="1:6" ht="15" customHeight="1">
      <c r="A3335" s="1" t="s">
        <v>6725</v>
      </c>
      <c r="B3335" s="1" t="s">
        <v>6726</v>
      </c>
      <c r="C3335" s="1" t="s">
        <v>293</v>
      </c>
      <c r="D3335" s="1" t="s">
        <v>6727</v>
      </c>
      <c r="E3335" s="1" t="s">
        <v>3713</v>
      </c>
    </row>
    <row r="3336" spans="1:6" ht="15" customHeight="1">
      <c r="A3336" s="1" t="s">
        <v>6725</v>
      </c>
      <c r="B3336" s="1" t="s">
        <v>6726</v>
      </c>
      <c r="C3336" s="1" t="s">
        <v>293</v>
      </c>
      <c r="D3336" s="1" t="s">
        <v>6727</v>
      </c>
      <c r="E3336" s="1" t="s">
        <v>3718</v>
      </c>
      <c r="F3336" s="61">
        <v>7500</v>
      </c>
    </row>
    <row r="3337" spans="1:6" ht="15" customHeight="1">
      <c r="A3337" s="1" t="s">
        <v>6725</v>
      </c>
      <c r="B3337" s="1" t="s">
        <v>6726</v>
      </c>
      <c r="C3337" s="1" t="s">
        <v>293</v>
      </c>
      <c r="D3337" s="1" t="s">
        <v>6727</v>
      </c>
      <c r="E3337" s="1" t="s">
        <v>3703</v>
      </c>
    </row>
    <row r="3338" spans="1:6" ht="15" customHeight="1">
      <c r="A3338" s="1" t="s">
        <v>6725</v>
      </c>
      <c r="B3338" s="1" t="s">
        <v>6726</v>
      </c>
      <c r="C3338" s="1" t="s">
        <v>293</v>
      </c>
      <c r="D3338" s="1" t="s">
        <v>6727</v>
      </c>
      <c r="E3338" s="1" t="s">
        <v>3709</v>
      </c>
    </row>
    <row r="3339" spans="1:6" ht="15" customHeight="1">
      <c r="A3339" s="1" t="s">
        <v>6725</v>
      </c>
      <c r="B3339" s="1" t="s">
        <v>6726</v>
      </c>
      <c r="C3339" s="1" t="s">
        <v>293</v>
      </c>
      <c r="D3339" s="1" t="s">
        <v>6727</v>
      </c>
      <c r="E3339" s="1" t="s">
        <v>3708</v>
      </c>
    </row>
    <row r="3340" spans="1:6" ht="15" customHeight="1">
      <c r="A3340" s="1" t="s">
        <v>6725</v>
      </c>
      <c r="B3340" s="1" t="s">
        <v>6726</v>
      </c>
      <c r="C3340" s="1" t="s">
        <v>293</v>
      </c>
      <c r="D3340" s="1" t="s">
        <v>6727</v>
      </c>
      <c r="E3340" s="1" t="s">
        <v>3716</v>
      </c>
    </row>
    <row r="3341" spans="1:6" ht="15" customHeight="1">
      <c r="A3341" s="1" t="s">
        <v>6725</v>
      </c>
      <c r="B3341" s="1" t="s">
        <v>6726</v>
      </c>
      <c r="C3341" s="1" t="s">
        <v>293</v>
      </c>
      <c r="D3341" s="1" t="s">
        <v>6727</v>
      </c>
      <c r="E3341" s="1" t="s">
        <v>3723</v>
      </c>
    </row>
    <row r="3342" spans="1:6" ht="15" customHeight="1">
      <c r="A3342" s="1" t="s">
        <v>6725</v>
      </c>
      <c r="B3342" s="1" t="s">
        <v>6726</v>
      </c>
      <c r="C3342" s="1" t="s">
        <v>293</v>
      </c>
      <c r="D3342" s="1" t="s">
        <v>6727</v>
      </c>
      <c r="E3342" s="1" t="s">
        <v>3700</v>
      </c>
    </row>
    <row r="3343" spans="1:6" ht="15" customHeight="1">
      <c r="A3343" s="1" t="s">
        <v>6725</v>
      </c>
      <c r="B3343" s="1" t="s">
        <v>6726</v>
      </c>
      <c r="C3343" s="1" t="s">
        <v>293</v>
      </c>
      <c r="D3343" s="1" t="s">
        <v>6727</v>
      </c>
      <c r="E3343" s="1" t="s">
        <v>3712</v>
      </c>
    </row>
    <row r="3344" spans="1:6" ht="15" hidden="1" customHeight="1">
      <c r="A3344" s="1" t="s">
        <v>6728</v>
      </c>
      <c r="B3344" s="1" t="s">
        <v>6729</v>
      </c>
      <c r="C3344" s="1" t="s">
        <v>835</v>
      </c>
      <c r="D3344" s="1" t="s">
        <v>6729</v>
      </c>
      <c r="E3344" s="1" t="s">
        <v>3721</v>
      </c>
    </row>
    <row r="3345" spans="1:5" ht="15" hidden="1" customHeight="1">
      <c r="A3345" s="1" t="s">
        <v>6728</v>
      </c>
      <c r="B3345" s="1" t="s">
        <v>6729</v>
      </c>
      <c r="C3345" s="1" t="s">
        <v>835</v>
      </c>
      <c r="D3345" s="1" t="s">
        <v>6729</v>
      </c>
      <c r="E3345" s="1" t="s">
        <v>3713</v>
      </c>
    </row>
    <row r="3346" spans="1:5" ht="15" hidden="1" customHeight="1">
      <c r="A3346" s="1" t="s">
        <v>6728</v>
      </c>
      <c r="B3346" s="1" t="s">
        <v>6729</v>
      </c>
      <c r="C3346" s="1" t="s">
        <v>835</v>
      </c>
      <c r="D3346" s="1" t="s">
        <v>6729</v>
      </c>
      <c r="E3346" s="1" t="s">
        <v>3709</v>
      </c>
    </row>
    <row r="3347" spans="1:5" ht="15" hidden="1" customHeight="1">
      <c r="A3347" s="1" t="s">
        <v>6728</v>
      </c>
      <c r="B3347" s="1" t="s">
        <v>6729</v>
      </c>
      <c r="C3347" s="1" t="s">
        <v>835</v>
      </c>
      <c r="D3347" s="1" t="s">
        <v>6729</v>
      </c>
      <c r="E3347" s="1" t="s">
        <v>3715</v>
      </c>
    </row>
    <row r="3348" spans="1:5" ht="15" hidden="1" customHeight="1">
      <c r="A3348" s="1" t="s">
        <v>6728</v>
      </c>
      <c r="B3348" s="1" t="s">
        <v>6729</v>
      </c>
      <c r="C3348" s="1" t="s">
        <v>835</v>
      </c>
      <c r="D3348" s="1" t="s">
        <v>6729</v>
      </c>
      <c r="E3348" s="1" t="s">
        <v>3699</v>
      </c>
    </row>
    <row r="3349" spans="1:5" ht="15" hidden="1" customHeight="1">
      <c r="A3349" s="1" t="s">
        <v>6728</v>
      </c>
      <c r="B3349" s="1" t="s">
        <v>6729</v>
      </c>
      <c r="C3349" s="1" t="s">
        <v>835</v>
      </c>
      <c r="D3349" s="1" t="s">
        <v>6729</v>
      </c>
      <c r="E3349" s="1" t="s">
        <v>3702</v>
      </c>
    </row>
    <row r="3350" spans="1:5" ht="15" hidden="1" customHeight="1">
      <c r="A3350" s="1" t="s">
        <v>6728</v>
      </c>
      <c r="B3350" s="1" t="s">
        <v>6729</v>
      </c>
      <c r="C3350" s="1" t="s">
        <v>835</v>
      </c>
      <c r="D3350" s="1" t="s">
        <v>6729</v>
      </c>
      <c r="E3350" s="1" t="s">
        <v>3716</v>
      </c>
    </row>
    <row r="3351" spans="1:5" ht="15" hidden="1" customHeight="1">
      <c r="A3351" s="1" t="s">
        <v>6728</v>
      </c>
      <c r="B3351" s="1" t="s">
        <v>6729</v>
      </c>
      <c r="C3351" s="1" t="s">
        <v>835</v>
      </c>
      <c r="D3351" s="1" t="s">
        <v>6729</v>
      </c>
      <c r="E3351" s="1" t="s">
        <v>3712</v>
      </c>
    </row>
    <row r="3352" spans="1:5" ht="15" hidden="1" customHeight="1">
      <c r="A3352" s="1" t="s">
        <v>6728</v>
      </c>
      <c r="B3352" s="1" t="s">
        <v>6729</v>
      </c>
      <c r="C3352" s="1" t="s">
        <v>835</v>
      </c>
      <c r="D3352" s="1" t="s">
        <v>6729</v>
      </c>
      <c r="E3352" s="1" t="s">
        <v>3700</v>
      </c>
    </row>
    <row r="3353" spans="1:5" ht="15" hidden="1" customHeight="1">
      <c r="A3353" s="1" t="s">
        <v>6728</v>
      </c>
      <c r="B3353" s="1" t="s">
        <v>6729</v>
      </c>
      <c r="C3353" s="1" t="s">
        <v>835</v>
      </c>
      <c r="D3353" s="1" t="s">
        <v>6729</v>
      </c>
      <c r="E3353" s="1" t="s">
        <v>3718</v>
      </c>
    </row>
    <row r="3354" spans="1:5" ht="15" hidden="1" customHeight="1">
      <c r="A3354" s="1" t="s">
        <v>6728</v>
      </c>
      <c r="B3354" s="1" t="s">
        <v>6729</v>
      </c>
      <c r="C3354" s="1" t="s">
        <v>835</v>
      </c>
      <c r="D3354" s="1" t="s">
        <v>6729</v>
      </c>
      <c r="E3354" s="1" t="s">
        <v>3703</v>
      </c>
    </row>
    <row r="3355" spans="1:5" ht="15" hidden="1" customHeight="1">
      <c r="A3355" s="1" t="s">
        <v>6728</v>
      </c>
      <c r="B3355" s="1" t="s">
        <v>6729</v>
      </c>
      <c r="C3355" s="1" t="s">
        <v>835</v>
      </c>
      <c r="D3355" s="1" t="s">
        <v>6729</v>
      </c>
      <c r="E3355" s="1" t="s">
        <v>3723</v>
      </c>
    </row>
    <row r="3356" spans="1:5" ht="15" hidden="1" customHeight="1">
      <c r="A3356" s="1" t="s">
        <v>6728</v>
      </c>
      <c r="B3356" s="1" t="s">
        <v>6729</v>
      </c>
      <c r="C3356" s="1" t="s">
        <v>835</v>
      </c>
      <c r="D3356" s="1" t="s">
        <v>6729</v>
      </c>
      <c r="E3356" s="1" t="s">
        <v>3708</v>
      </c>
    </row>
    <row r="3357" spans="1:5" ht="15" hidden="1" customHeight="1">
      <c r="A3357" s="1" t="s">
        <v>6730</v>
      </c>
      <c r="B3357" s="1" t="s">
        <v>6731</v>
      </c>
    </row>
    <row r="3358" spans="1:5" ht="15" hidden="1" customHeight="1">
      <c r="A3358" s="1" t="s">
        <v>6732</v>
      </c>
      <c r="B3358" s="1" t="s">
        <v>6733</v>
      </c>
      <c r="C3358" s="1" t="s">
        <v>832</v>
      </c>
      <c r="D3358" s="1" t="s">
        <v>6734</v>
      </c>
      <c r="E3358" s="1" t="s">
        <v>3708</v>
      </c>
    </row>
    <row r="3359" spans="1:5" ht="15" hidden="1" customHeight="1">
      <c r="A3359" s="1" t="s">
        <v>6732</v>
      </c>
      <c r="B3359" s="1" t="s">
        <v>6733</v>
      </c>
      <c r="C3359" s="1" t="s">
        <v>832</v>
      </c>
      <c r="D3359" s="1" t="s">
        <v>6734</v>
      </c>
      <c r="E3359" s="1" t="s">
        <v>3700</v>
      </c>
    </row>
    <row r="3360" spans="1:5" ht="15" hidden="1" customHeight="1">
      <c r="A3360" s="1" t="s">
        <v>6732</v>
      </c>
      <c r="B3360" s="1" t="s">
        <v>6733</v>
      </c>
      <c r="C3360" s="1" t="s">
        <v>832</v>
      </c>
      <c r="D3360" s="1" t="s">
        <v>6734</v>
      </c>
      <c r="E3360" s="1" t="s">
        <v>3723</v>
      </c>
    </row>
    <row r="3361" spans="1:5" ht="15" hidden="1" customHeight="1">
      <c r="A3361" s="1" t="s">
        <v>6732</v>
      </c>
      <c r="B3361" s="1" t="s">
        <v>6733</v>
      </c>
      <c r="C3361" s="1" t="s">
        <v>832</v>
      </c>
      <c r="D3361" s="1" t="s">
        <v>6734</v>
      </c>
      <c r="E3361" s="1" t="s">
        <v>3712</v>
      </c>
    </row>
    <row r="3362" spans="1:5" ht="15" hidden="1" customHeight="1">
      <c r="A3362" s="1" t="s">
        <v>6732</v>
      </c>
      <c r="B3362" s="1" t="s">
        <v>6733</v>
      </c>
      <c r="C3362" s="1" t="s">
        <v>832</v>
      </c>
      <c r="D3362" s="1" t="s">
        <v>6734</v>
      </c>
      <c r="E3362" s="1" t="s">
        <v>3716</v>
      </c>
    </row>
    <row r="3363" spans="1:5" ht="15" hidden="1" customHeight="1">
      <c r="A3363" s="1" t="s">
        <v>6732</v>
      </c>
      <c r="B3363" s="1" t="s">
        <v>6733</v>
      </c>
      <c r="C3363" s="1" t="s">
        <v>832</v>
      </c>
      <c r="D3363" s="1" t="s">
        <v>6734</v>
      </c>
      <c r="E3363" s="1" t="s">
        <v>3709</v>
      </c>
    </row>
    <row r="3364" spans="1:5" ht="15" hidden="1" customHeight="1">
      <c r="A3364" s="1" t="s">
        <v>6732</v>
      </c>
      <c r="B3364" s="1" t="s">
        <v>6733</v>
      </c>
      <c r="C3364" s="1" t="s">
        <v>832</v>
      </c>
      <c r="D3364" s="1" t="s">
        <v>6734</v>
      </c>
      <c r="E3364" s="1" t="s">
        <v>3715</v>
      </c>
    </row>
    <row r="3365" spans="1:5" ht="15" hidden="1" customHeight="1">
      <c r="A3365" s="1" t="s">
        <v>6732</v>
      </c>
      <c r="B3365" s="1" t="s">
        <v>6733</v>
      </c>
      <c r="C3365" s="1" t="s">
        <v>832</v>
      </c>
      <c r="D3365" s="1" t="s">
        <v>6734</v>
      </c>
      <c r="E3365" s="1" t="s">
        <v>3713</v>
      </c>
    </row>
    <row r="3366" spans="1:5" ht="15" hidden="1" customHeight="1">
      <c r="A3366" s="1" t="s">
        <v>6732</v>
      </c>
      <c r="B3366" s="1" t="s">
        <v>6733</v>
      </c>
      <c r="C3366" s="1" t="s">
        <v>832</v>
      </c>
      <c r="D3366" s="1" t="s">
        <v>6734</v>
      </c>
      <c r="E3366" s="1" t="s">
        <v>3718</v>
      </c>
    </row>
    <row r="3367" spans="1:5" ht="15" hidden="1" customHeight="1">
      <c r="A3367" s="1" t="s">
        <v>6732</v>
      </c>
      <c r="B3367" s="1" t="s">
        <v>6733</v>
      </c>
      <c r="C3367" s="1" t="s">
        <v>832</v>
      </c>
      <c r="D3367" s="1" t="s">
        <v>6734</v>
      </c>
      <c r="E3367" s="1" t="s">
        <v>3721</v>
      </c>
    </row>
    <row r="3368" spans="1:5" ht="15" hidden="1" customHeight="1">
      <c r="A3368" s="1" t="s">
        <v>6732</v>
      </c>
      <c r="B3368" s="1" t="s">
        <v>6733</v>
      </c>
      <c r="C3368" s="1" t="s">
        <v>832</v>
      </c>
      <c r="D3368" s="1" t="s">
        <v>6734</v>
      </c>
      <c r="E3368" s="1" t="s">
        <v>3702</v>
      </c>
    </row>
    <row r="3369" spans="1:5" ht="15" hidden="1" customHeight="1">
      <c r="A3369" s="1" t="s">
        <v>6732</v>
      </c>
      <c r="B3369" s="1" t="s">
        <v>6733</v>
      </c>
      <c r="C3369" s="1" t="s">
        <v>832</v>
      </c>
      <c r="D3369" s="1" t="s">
        <v>6734</v>
      </c>
      <c r="E3369" s="1" t="s">
        <v>3703</v>
      </c>
    </row>
    <row r="3370" spans="1:5" ht="15" hidden="1" customHeight="1">
      <c r="A3370" s="1" t="s">
        <v>6732</v>
      </c>
      <c r="B3370" s="1" t="s">
        <v>6733</v>
      </c>
      <c r="C3370" s="1" t="s">
        <v>832</v>
      </c>
      <c r="D3370" s="1" t="s">
        <v>6734</v>
      </c>
      <c r="E3370" s="1" t="s">
        <v>3699</v>
      </c>
    </row>
    <row r="3371" spans="1:5" ht="15" hidden="1" customHeight="1">
      <c r="A3371" s="1" t="s">
        <v>6735</v>
      </c>
      <c r="B3371" s="1" t="s">
        <v>6736</v>
      </c>
      <c r="C3371" s="1" t="s">
        <v>831</v>
      </c>
      <c r="D3371" s="1" t="s">
        <v>6737</v>
      </c>
      <c r="E3371" s="1" t="s">
        <v>3712</v>
      </c>
    </row>
    <row r="3372" spans="1:5" ht="15" hidden="1" customHeight="1">
      <c r="A3372" s="1" t="s">
        <v>6735</v>
      </c>
      <c r="B3372" s="1" t="s">
        <v>6736</v>
      </c>
      <c r="C3372" s="1" t="s">
        <v>831</v>
      </c>
      <c r="D3372" s="1" t="s">
        <v>6737</v>
      </c>
      <c r="E3372" s="1" t="s">
        <v>3699</v>
      </c>
    </row>
    <row r="3373" spans="1:5" ht="15" hidden="1" customHeight="1">
      <c r="A3373" s="1" t="s">
        <v>6735</v>
      </c>
      <c r="B3373" s="1" t="s">
        <v>6736</v>
      </c>
      <c r="C3373" s="1" t="s">
        <v>831</v>
      </c>
      <c r="D3373" s="1" t="s">
        <v>6737</v>
      </c>
      <c r="E3373" s="1" t="s">
        <v>3715</v>
      </c>
    </row>
    <row r="3374" spans="1:5" ht="15" hidden="1" customHeight="1">
      <c r="A3374" s="1" t="s">
        <v>6735</v>
      </c>
      <c r="B3374" s="1" t="s">
        <v>6736</v>
      </c>
      <c r="C3374" s="1" t="s">
        <v>831</v>
      </c>
      <c r="D3374" s="1" t="s">
        <v>6737</v>
      </c>
      <c r="E3374" s="1" t="s">
        <v>3708</v>
      </c>
    </row>
    <row r="3375" spans="1:5" ht="15" hidden="1" customHeight="1">
      <c r="A3375" s="1" t="s">
        <v>6735</v>
      </c>
      <c r="B3375" s="1" t="s">
        <v>6736</v>
      </c>
      <c r="C3375" s="1" t="s">
        <v>831</v>
      </c>
      <c r="D3375" s="1" t="s">
        <v>6737</v>
      </c>
      <c r="E3375" s="1" t="s">
        <v>3716</v>
      </c>
    </row>
    <row r="3376" spans="1:5" ht="15" hidden="1" customHeight="1">
      <c r="A3376" s="1" t="s">
        <v>6735</v>
      </c>
      <c r="B3376" s="1" t="s">
        <v>6736</v>
      </c>
      <c r="C3376" s="1" t="s">
        <v>831</v>
      </c>
      <c r="D3376" s="1" t="s">
        <v>6737</v>
      </c>
      <c r="E3376" s="1" t="s">
        <v>3700</v>
      </c>
    </row>
    <row r="3377" spans="1:5" ht="15" hidden="1" customHeight="1">
      <c r="A3377" s="1" t="s">
        <v>6735</v>
      </c>
      <c r="B3377" s="1" t="s">
        <v>6736</v>
      </c>
      <c r="C3377" s="1" t="s">
        <v>831</v>
      </c>
      <c r="D3377" s="1" t="s">
        <v>6737</v>
      </c>
      <c r="E3377" s="1" t="s">
        <v>3703</v>
      </c>
    </row>
    <row r="3378" spans="1:5" ht="15" hidden="1" customHeight="1">
      <c r="A3378" s="1" t="s">
        <v>6735</v>
      </c>
      <c r="B3378" s="1" t="s">
        <v>6736</v>
      </c>
      <c r="C3378" s="1" t="s">
        <v>831</v>
      </c>
      <c r="D3378" s="1" t="s">
        <v>6737</v>
      </c>
      <c r="E3378" s="1" t="s">
        <v>3721</v>
      </c>
    </row>
    <row r="3379" spans="1:5" ht="15" hidden="1" customHeight="1">
      <c r="A3379" s="1" t="s">
        <v>6735</v>
      </c>
      <c r="B3379" s="1" t="s">
        <v>6736</v>
      </c>
      <c r="C3379" s="1" t="s">
        <v>831</v>
      </c>
      <c r="D3379" s="1" t="s">
        <v>6737</v>
      </c>
      <c r="E3379" s="1" t="s">
        <v>3709</v>
      </c>
    </row>
    <row r="3380" spans="1:5" ht="15" hidden="1" customHeight="1">
      <c r="A3380" s="1" t="s">
        <v>6735</v>
      </c>
      <c r="B3380" s="1" t="s">
        <v>6736</v>
      </c>
      <c r="C3380" s="1" t="s">
        <v>831</v>
      </c>
      <c r="D3380" s="1" t="s">
        <v>6737</v>
      </c>
      <c r="E3380" s="1" t="s">
        <v>3718</v>
      </c>
    </row>
    <row r="3381" spans="1:5" ht="15" hidden="1" customHeight="1">
      <c r="A3381" s="1" t="s">
        <v>6735</v>
      </c>
      <c r="B3381" s="1" t="s">
        <v>6736</v>
      </c>
      <c r="C3381" s="1" t="s">
        <v>831</v>
      </c>
      <c r="D3381" s="1" t="s">
        <v>6737</v>
      </c>
      <c r="E3381" s="1" t="s">
        <v>3723</v>
      </c>
    </row>
    <row r="3382" spans="1:5" ht="15" hidden="1" customHeight="1">
      <c r="A3382" s="1" t="s">
        <v>6735</v>
      </c>
      <c r="B3382" s="1" t="s">
        <v>6736</v>
      </c>
      <c r="C3382" s="1" t="s">
        <v>831</v>
      </c>
      <c r="D3382" s="1" t="s">
        <v>6737</v>
      </c>
      <c r="E3382" s="1" t="s">
        <v>3702</v>
      </c>
    </row>
    <row r="3383" spans="1:5" ht="15" hidden="1" customHeight="1">
      <c r="A3383" s="1" t="s">
        <v>6735</v>
      </c>
      <c r="B3383" s="1" t="s">
        <v>6736</v>
      </c>
      <c r="C3383" s="1" t="s">
        <v>831</v>
      </c>
      <c r="D3383" s="1" t="s">
        <v>6737</v>
      </c>
      <c r="E3383" s="1" t="s">
        <v>3713</v>
      </c>
    </row>
    <row r="3384" spans="1:5" ht="15" hidden="1" customHeight="1">
      <c r="A3384" s="1" t="s">
        <v>6738</v>
      </c>
      <c r="B3384" s="1" t="s">
        <v>6739</v>
      </c>
    </row>
    <row r="3385" spans="1:5" ht="15" hidden="1" customHeight="1">
      <c r="A3385" s="1" t="s">
        <v>6740</v>
      </c>
      <c r="B3385" s="1" t="s">
        <v>6120</v>
      </c>
    </row>
    <row r="3386" spans="1:5" ht="15" hidden="1" customHeight="1">
      <c r="A3386" s="1" t="s">
        <v>6741</v>
      </c>
      <c r="B3386" s="1" t="s">
        <v>6742</v>
      </c>
    </row>
    <row r="3387" spans="1:5" ht="15" hidden="1" customHeight="1">
      <c r="A3387" s="1" t="s">
        <v>6743</v>
      </c>
      <c r="B3387" s="1" t="s">
        <v>6744</v>
      </c>
    </row>
    <row r="3388" spans="1:5" ht="15" hidden="1" customHeight="1">
      <c r="A3388" s="1" t="s">
        <v>6745</v>
      </c>
      <c r="B3388" s="1" t="s">
        <v>4022</v>
      </c>
    </row>
    <row r="3389" spans="1:5" ht="15" hidden="1" customHeight="1">
      <c r="A3389" s="1" t="s">
        <v>6746</v>
      </c>
      <c r="B3389" s="1" t="s">
        <v>6747</v>
      </c>
    </row>
    <row r="3390" spans="1:5" ht="15" hidden="1" customHeight="1">
      <c r="A3390" s="1" t="s">
        <v>6748</v>
      </c>
      <c r="B3390" s="1" t="s">
        <v>4022</v>
      </c>
    </row>
    <row r="3391" spans="1:5" ht="15" hidden="1" customHeight="1">
      <c r="A3391" s="61">
        <v>415</v>
      </c>
      <c r="B3391" s="1" t="s">
        <v>6749</v>
      </c>
    </row>
    <row r="3392" spans="1:5" ht="15" hidden="1" customHeight="1">
      <c r="A3392" s="1" t="s">
        <v>6750</v>
      </c>
      <c r="B3392" s="1" t="s">
        <v>6751</v>
      </c>
    </row>
    <row r="3393" spans="1:2" ht="15" hidden="1" customHeight="1">
      <c r="A3393" s="1" t="s">
        <v>6752</v>
      </c>
      <c r="B3393" s="1" t="s">
        <v>6753</v>
      </c>
    </row>
    <row r="3394" spans="1:2" ht="15" hidden="1" customHeight="1">
      <c r="A3394" s="1" t="s">
        <v>6754</v>
      </c>
      <c r="B3394" s="1" t="s">
        <v>6755</v>
      </c>
    </row>
    <row r="3395" spans="1:2" ht="15" hidden="1" customHeight="1">
      <c r="A3395" s="1" t="s">
        <v>6756</v>
      </c>
      <c r="B3395" s="1" t="s">
        <v>6757</v>
      </c>
    </row>
    <row r="3396" spans="1:2" ht="15" hidden="1" customHeight="1">
      <c r="A3396" s="1" t="s">
        <v>6758</v>
      </c>
      <c r="B3396" s="1" t="s">
        <v>6759</v>
      </c>
    </row>
    <row r="3397" spans="1:2" ht="15" hidden="1" customHeight="1">
      <c r="A3397" s="1" t="s">
        <v>6760</v>
      </c>
      <c r="B3397" s="1" t="s">
        <v>4022</v>
      </c>
    </row>
    <row r="3398" spans="1:2" ht="15" hidden="1" customHeight="1">
      <c r="A3398" s="61">
        <v>416</v>
      </c>
      <c r="B3398" s="1" t="s">
        <v>6761</v>
      </c>
    </row>
    <row r="3399" spans="1:2" ht="15" hidden="1" customHeight="1">
      <c r="A3399" s="1" t="s">
        <v>6762</v>
      </c>
      <c r="B3399" s="1" t="s">
        <v>6763</v>
      </c>
    </row>
    <row r="3400" spans="1:2" ht="15" hidden="1" customHeight="1">
      <c r="A3400" s="1" t="s">
        <v>6764</v>
      </c>
      <c r="B3400" s="1" t="s">
        <v>6765</v>
      </c>
    </row>
    <row r="3401" spans="1:2" ht="15" hidden="1" customHeight="1">
      <c r="A3401" s="1" t="s">
        <v>6766</v>
      </c>
      <c r="B3401" s="1" t="s">
        <v>6767</v>
      </c>
    </row>
    <row r="3402" spans="1:2" ht="15" hidden="1" customHeight="1">
      <c r="A3402" s="1" t="s">
        <v>6768</v>
      </c>
      <c r="B3402" s="1" t="s">
        <v>6769</v>
      </c>
    </row>
    <row r="3403" spans="1:2" ht="15" hidden="1" customHeight="1">
      <c r="A3403" s="1" t="s">
        <v>6770</v>
      </c>
      <c r="B3403" s="1" t="s">
        <v>6771</v>
      </c>
    </row>
    <row r="3404" spans="1:2" ht="15" hidden="1" customHeight="1">
      <c r="A3404" s="1" t="s">
        <v>6772</v>
      </c>
      <c r="B3404" s="1" t="s">
        <v>6773</v>
      </c>
    </row>
    <row r="3405" spans="1:2" ht="15" hidden="1" customHeight="1">
      <c r="A3405" s="1" t="s">
        <v>6774</v>
      </c>
      <c r="B3405" s="1" t="s">
        <v>6775</v>
      </c>
    </row>
    <row r="3406" spans="1:2" ht="15" hidden="1" customHeight="1">
      <c r="A3406" s="1" t="s">
        <v>6776</v>
      </c>
      <c r="B3406" s="1" t="s">
        <v>6777</v>
      </c>
    </row>
    <row r="3407" spans="1:2" ht="15" hidden="1" customHeight="1">
      <c r="A3407" s="1" t="s">
        <v>6778</v>
      </c>
      <c r="B3407" s="1" t="s">
        <v>6779</v>
      </c>
    </row>
    <row r="3408" spans="1:2" ht="15" hidden="1" customHeight="1">
      <c r="A3408" s="1" t="s">
        <v>6780</v>
      </c>
      <c r="B3408" s="1" t="s">
        <v>6781</v>
      </c>
    </row>
    <row r="3409" spans="1:2" ht="15" hidden="1" customHeight="1">
      <c r="A3409" s="1" t="s">
        <v>6782</v>
      </c>
      <c r="B3409" s="1" t="s">
        <v>6783</v>
      </c>
    </row>
    <row r="3410" spans="1:2" ht="15" hidden="1" customHeight="1">
      <c r="A3410" s="1" t="s">
        <v>6784</v>
      </c>
      <c r="B3410" s="1" t="s">
        <v>6785</v>
      </c>
    </row>
    <row r="3411" spans="1:2" ht="15" hidden="1" customHeight="1">
      <c r="A3411" s="1" t="s">
        <v>6786</v>
      </c>
      <c r="B3411" s="1" t="s">
        <v>6787</v>
      </c>
    </row>
    <row r="3412" spans="1:2" ht="15" hidden="1" customHeight="1">
      <c r="A3412" s="1" t="s">
        <v>6788</v>
      </c>
      <c r="B3412" s="1" t="s">
        <v>4022</v>
      </c>
    </row>
    <row r="3413" spans="1:2" ht="15" hidden="1" customHeight="1">
      <c r="A3413" s="1" t="s">
        <v>6789</v>
      </c>
      <c r="B3413" s="1" t="s">
        <v>6790</v>
      </c>
    </row>
    <row r="3414" spans="1:2" ht="15" hidden="1" customHeight="1">
      <c r="A3414" s="1" t="s">
        <v>6791</v>
      </c>
      <c r="B3414" s="1" t="s">
        <v>4022</v>
      </c>
    </row>
    <row r="3415" spans="1:2" ht="15" hidden="1" customHeight="1">
      <c r="A3415" s="61">
        <v>417</v>
      </c>
      <c r="B3415" s="1" t="s">
        <v>6792</v>
      </c>
    </row>
    <row r="3416" spans="1:2" ht="15" hidden="1" customHeight="1">
      <c r="A3416" s="1" t="s">
        <v>6793</v>
      </c>
      <c r="B3416" s="1" t="s">
        <v>6794</v>
      </c>
    </row>
    <row r="3417" spans="1:2" ht="15" hidden="1" customHeight="1">
      <c r="A3417" s="1" t="s">
        <v>6795</v>
      </c>
      <c r="B3417" s="1" t="s">
        <v>6796</v>
      </c>
    </row>
    <row r="3418" spans="1:2" ht="15" hidden="1" customHeight="1">
      <c r="A3418" s="1" t="s">
        <v>6797</v>
      </c>
      <c r="B3418" s="1" t="s">
        <v>6798</v>
      </c>
    </row>
    <row r="3419" spans="1:2" ht="15" hidden="1" customHeight="1">
      <c r="A3419" s="1" t="s">
        <v>6799</v>
      </c>
      <c r="B3419" s="1" t="s">
        <v>6800</v>
      </c>
    </row>
    <row r="3420" spans="1:2" ht="15" hidden="1" customHeight="1">
      <c r="A3420" s="1" t="s">
        <v>6801</v>
      </c>
      <c r="B3420" s="1" t="s">
        <v>6802</v>
      </c>
    </row>
    <row r="3421" spans="1:2" ht="15" hidden="1" customHeight="1">
      <c r="A3421" s="1" t="s">
        <v>6803</v>
      </c>
      <c r="B3421" s="1" t="s">
        <v>6804</v>
      </c>
    </row>
    <row r="3422" spans="1:2" ht="15" hidden="1" customHeight="1">
      <c r="A3422" s="1" t="s">
        <v>6805</v>
      </c>
      <c r="B3422" s="1" t="s">
        <v>6806</v>
      </c>
    </row>
    <row r="3423" spans="1:2" ht="15" hidden="1" customHeight="1">
      <c r="A3423" s="1" t="s">
        <v>6807</v>
      </c>
      <c r="B3423" s="1" t="s">
        <v>6808</v>
      </c>
    </row>
    <row r="3424" spans="1:2" ht="15" hidden="1" customHeight="1">
      <c r="A3424" s="1" t="s">
        <v>6809</v>
      </c>
      <c r="B3424" s="1" t="s">
        <v>6810</v>
      </c>
    </row>
    <row r="3425" spans="1:2" ht="15" hidden="1" customHeight="1">
      <c r="A3425" s="1" t="s">
        <v>6811</v>
      </c>
      <c r="B3425" s="1" t="s">
        <v>6812</v>
      </c>
    </row>
    <row r="3426" spans="1:2" ht="15" hidden="1" customHeight="1">
      <c r="A3426" s="1" t="s">
        <v>6813</v>
      </c>
      <c r="B3426" s="1" t="s">
        <v>6771</v>
      </c>
    </row>
    <row r="3427" spans="1:2" ht="15" hidden="1" customHeight="1">
      <c r="A3427" s="1" t="s">
        <v>6814</v>
      </c>
      <c r="B3427" s="1" t="s">
        <v>6773</v>
      </c>
    </row>
    <row r="3428" spans="1:2" ht="15" hidden="1" customHeight="1">
      <c r="A3428" s="1" t="s">
        <v>6815</v>
      </c>
      <c r="B3428" s="1" t="s">
        <v>6775</v>
      </c>
    </row>
    <row r="3429" spans="1:2" ht="15" hidden="1" customHeight="1">
      <c r="A3429" s="1" t="s">
        <v>6816</v>
      </c>
      <c r="B3429" s="1" t="s">
        <v>6777</v>
      </c>
    </row>
    <row r="3430" spans="1:2" ht="15" hidden="1" customHeight="1">
      <c r="A3430" s="1" t="s">
        <v>6817</v>
      </c>
      <c r="B3430" s="1" t="s">
        <v>6818</v>
      </c>
    </row>
    <row r="3431" spans="1:2" ht="15" hidden="1" customHeight="1">
      <c r="A3431" s="1" t="s">
        <v>6819</v>
      </c>
      <c r="B3431" s="1" t="s">
        <v>6781</v>
      </c>
    </row>
    <row r="3432" spans="1:2" ht="15" hidden="1" customHeight="1">
      <c r="A3432" s="1" t="s">
        <v>6820</v>
      </c>
      <c r="B3432" s="1" t="s">
        <v>6785</v>
      </c>
    </row>
    <row r="3433" spans="1:2" ht="15" hidden="1" customHeight="1">
      <c r="A3433" s="1" t="s">
        <v>6821</v>
      </c>
      <c r="B3433" s="1" t="s">
        <v>6822</v>
      </c>
    </row>
    <row r="3434" spans="1:2" ht="15" hidden="1" customHeight="1">
      <c r="A3434" s="1" t="s">
        <v>6823</v>
      </c>
      <c r="B3434" s="1" t="s">
        <v>6824</v>
      </c>
    </row>
    <row r="3435" spans="1:2" ht="15" hidden="1" customHeight="1">
      <c r="A3435" s="1" t="s">
        <v>6825</v>
      </c>
      <c r="B3435" s="1" t="s">
        <v>6771</v>
      </c>
    </row>
    <row r="3436" spans="1:2" ht="15" hidden="1" customHeight="1">
      <c r="A3436" s="1" t="s">
        <v>6826</v>
      </c>
      <c r="B3436" s="1" t="s">
        <v>6773</v>
      </c>
    </row>
    <row r="3437" spans="1:2" ht="15" hidden="1" customHeight="1">
      <c r="A3437" s="1" t="s">
        <v>6827</v>
      </c>
      <c r="B3437" s="1" t="s">
        <v>6775</v>
      </c>
    </row>
    <row r="3438" spans="1:2" ht="15" hidden="1" customHeight="1">
      <c r="A3438" s="1" t="s">
        <v>6828</v>
      </c>
      <c r="B3438" s="1" t="s">
        <v>6777</v>
      </c>
    </row>
    <row r="3439" spans="1:2" ht="15" hidden="1" customHeight="1">
      <c r="A3439" s="1" t="s">
        <v>6829</v>
      </c>
      <c r="B3439" s="1" t="s">
        <v>6830</v>
      </c>
    </row>
    <row r="3440" spans="1:2" ht="15" hidden="1" customHeight="1">
      <c r="A3440" s="1" t="s">
        <v>6831</v>
      </c>
      <c r="B3440" s="1" t="s">
        <v>6781</v>
      </c>
    </row>
    <row r="3441" spans="1:2" ht="15" hidden="1" customHeight="1">
      <c r="A3441" s="1" t="s">
        <v>6832</v>
      </c>
      <c r="B3441" s="1" t="s">
        <v>6785</v>
      </c>
    </row>
    <row r="3442" spans="1:2" ht="15" hidden="1" customHeight="1">
      <c r="A3442" s="1" t="s">
        <v>6833</v>
      </c>
      <c r="B3442" s="1" t="s">
        <v>6834</v>
      </c>
    </row>
    <row r="3443" spans="1:2" ht="15" hidden="1" customHeight="1">
      <c r="A3443" s="1" t="s">
        <v>6835</v>
      </c>
      <c r="B3443" s="1" t="s">
        <v>4022</v>
      </c>
    </row>
    <row r="3444" spans="1:2" ht="15" hidden="1" customHeight="1">
      <c r="A3444" s="1" t="s">
        <v>6836</v>
      </c>
      <c r="B3444" s="1" t="s">
        <v>6837</v>
      </c>
    </row>
    <row r="3445" spans="1:2" ht="15" hidden="1" customHeight="1">
      <c r="A3445" s="1" t="s">
        <v>6838</v>
      </c>
      <c r="B3445" s="1" t="s">
        <v>4022</v>
      </c>
    </row>
    <row r="3446" spans="1:2" ht="15" hidden="1" customHeight="1">
      <c r="A3446" s="1" t="s">
        <v>6839</v>
      </c>
      <c r="B3446" s="1" t="s">
        <v>6840</v>
      </c>
    </row>
    <row r="3447" spans="1:2" ht="15" hidden="1" customHeight="1">
      <c r="A3447" s="1" t="s">
        <v>6841</v>
      </c>
      <c r="B3447" s="1" t="s">
        <v>4022</v>
      </c>
    </row>
    <row r="3448" spans="1:2" ht="15" hidden="1" customHeight="1">
      <c r="A3448" s="61">
        <v>418</v>
      </c>
      <c r="B3448" s="1" t="s">
        <v>6842</v>
      </c>
    </row>
    <row r="3449" spans="1:2" ht="15" hidden="1" customHeight="1">
      <c r="A3449" s="1" t="s">
        <v>6843</v>
      </c>
      <c r="B3449" s="1" t="s">
        <v>6844</v>
      </c>
    </row>
    <row r="3450" spans="1:2" ht="15" hidden="1" customHeight="1">
      <c r="A3450" s="1" t="s">
        <v>6845</v>
      </c>
      <c r="B3450" s="1" t="s">
        <v>6846</v>
      </c>
    </row>
    <row r="3451" spans="1:2" ht="15" hidden="1" customHeight="1">
      <c r="A3451" s="1" t="s">
        <v>6847</v>
      </c>
      <c r="B3451" s="1" t="s">
        <v>6848</v>
      </c>
    </row>
    <row r="3452" spans="1:2" ht="15" hidden="1" customHeight="1">
      <c r="A3452" s="1" t="s">
        <v>6849</v>
      </c>
      <c r="B3452" s="1" t="s">
        <v>6850</v>
      </c>
    </row>
    <row r="3453" spans="1:2" ht="15" hidden="1" customHeight="1">
      <c r="A3453" s="1" t="s">
        <v>6851</v>
      </c>
      <c r="B3453" s="1" t="s">
        <v>6852</v>
      </c>
    </row>
    <row r="3454" spans="1:2" ht="15" hidden="1" customHeight="1">
      <c r="A3454" s="1" t="s">
        <v>6853</v>
      </c>
      <c r="B3454" s="1" t="s">
        <v>6854</v>
      </c>
    </row>
    <row r="3455" spans="1:2" ht="15" hidden="1" customHeight="1">
      <c r="A3455" s="1" t="s">
        <v>6855</v>
      </c>
      <c r="B3455" s="1" t="s">
        <v>6856</v>
      </c>
    </row>
    <row r="3456" spans="1:2" ht="15" hidden="1" customHeight="1">
      <c r="A3456" s="1" t="s">
        <v>6857</v>
      </c>
      <c r="B3456" s="1" t="s">
        <v>6858</v>
      </c>
    </row>
    <row r="3457" spans="1:2" ht="15" hidden="1" customHeight="1">
      <c r="A3457" s="1" t="s">
        <v>6859</v>
      </c>
      <c r="B3457" s="1" t="s">
        <v>4022</v>
      </c>
    </row>
    <row r="3458" spans="1:2" ht="15" hidden="1" customHeight="1">
      <c r="A3458" s="61">
        <v>419</v>
      </c>
      <c r="B3458" s="1" t="s">
        <v>6860</v>
      </c>
    </row>
    <row r="3459" spans="1:2" ht="15" hidden="1" customHeight="1">
      <c r="A3459" s="1" t="s">
        <v>6861</v>
      </c>
      <c r="B3459" s="1" t="s">
        <v>6862</v>
      </c>
    </row>
    <row r="3460" spans="1:2" ht="15" hidden="1" customHeight="1">
      <c r="A3460" s="1" t="s">
        <v>6863</v>
      </c>
      <c r="B3460" s="1" t="s">
        <v>6864</v>
      </c>
    </row>
    <row r="3461" spans="1:2" ht="15" hidden="1" customHeight="1">
      <c r="A3461" s="1" t="s">
        <v>6865</v>
      </c>
      <c r="B3461" s="1" t="s">
        <v>6866</v>
      </c>
    </row>
    <row r="3462" spans="1:2" ht="15" hidden="1" customHeight="1">
      <c r="A3462" s="1" t="s">
        <v>6867</v>
      </c>
      <c r="B3462" s="1" t="s">
        <v>6868</v>
      </c>
    </row>
    <row r="3463" spans="1:2" ht="15" hidden="1" customHeight="1">
      <c r="A3463" s="1" t="s">
        <v>6869</v>
      </c>
      <c r="B3463" s="1" t="s">
        <v>6870</v>
      </c>
    </row>
    <row r="3464" spans="1:2" ht="15" hidden="1" customHeight="1">
      <c r="A3464" s="1" t="s">
        <v>6871</v>
      </c>
      <c r="B3464" s="1" t="s">
        <v>6872</v>
      </c>
    </row>
    <row r="3465" spans="1:2" ht="15" hidden="1" customHeight="1">
      <c r="A3465" s="61">
        <v>5.0999999999999996</v>
      </c>
      <c r="B3465" s="1" t="s">
        <v>6873</v>
      </c>
    </row>
    <row r="3466" spans="1:2" ht="15" hidden="1" customHeight="1">
      <c r="A3466" s="61">
        <v>5.0999999999999996</v>
      </c>
      <c r="B3466" s="1" t="s">
        <v>6874</v>
      </c>
    </row>
    <row r="3467" spans="1:2" ht="15" hidden="1" customHeight="1">
      <c r="A3467" s="61">
        <v>5.2</v>
      </c>
      <c r="B3467" s="1" t="s">
        <v>6875</v>
      </c>
    </row>
    <row r="3468" spans="1:2" ht="15" hidden="1" customHeight="1">
      <c r="A3468" s="61">
        <v>5.2</v>
      </c>
      <c r="B3468" s="1" t="s">
        <v>6876</v>
      </c>
    </row>
    <row r="3469" spans="1:2" ht="15" hidden="1" customHeight="1">
      <c r="A3469" s="1" t="s">
        <v>6877</v>
      </c>
      <c r="B3469" s="1" t="s">
        <v>6878</v>
      </c>
    </row>
    <row r="3470" spans="1:2" ht="15" hidden="1" customHeight="1">
      <c r="A3470" s="61">
        <v>11.1</v>
      </c>
      <c r="B3470" s="1" t="s">
        <v>6879</v>
      </c>
    </row>
    <row r="3471" spans="1:2" ht="15" hidden="1" customHeight="1">
      <c r="A3471" s="61">
        <v>11.1</v>
      </c>
      <c r="B3471" s="1" t="s">
        <v>1674</v>
      </c>
    </row>
    <row r="3472" spans="1:2" ht="15" hidden="1" customHeight="1">
      <c r="A3472" s="61">
        <v>11.2</v>
      </c>
      <c r="B3472" s="1" t="s">
        <v>6880</v>
      </c>
    </row>
    <row r="3473" spans="1:2" ht="15" hidden="1" customHeight="1">
      <c r="A3473" s="61">
        <v>11.2</v>
      </c>
      <c r="B3473" s="1" t="s">
        <v>6881</v>
      </c>
    </row>
    <row r="3474" spans="1:2" ht="15" hidden="1" customHeight="1">
      <c r="A3474" s="61">
        <v>11.3</v>
      </c>
      <c r="B3474" s="1" t="s">
        <v>6882</v>
      </c>
    </row>
    <row r="3475" spans="1:2" ht="15" hidden="1" customHeight="1">
      <c r="A3475" s="61">
        <v>11.3</v>
      </c>
      <c r="B3475" s="1" t="s">
        <v>6883</v>
      </c>
    </row>
    <row r="3476" spans="1:2" ht="15" hidden="1" customHeight="1">
      <c r="A3476" s="61">
        <v>11.4</v>
      </c>
      <c r="B3476" s="1" t="s">
        <v>1557</v>
      </c>
    </row>
    <row r="3477" spans="1:2" ht="15" hidden="1" customHeight="1">
      <c r="A3477" s="61">
        <v>11.4</v>
      </c>
      <c r="B3477" s="1" t="s">
        <v>6884</v>
      </c>
    </row>
    <row r="3478" spans="1:2" ht="15" hidden="1" customHeight="1">
      <c r="A3478" s="61">
        <v>11.5</v>
      </c>
      <c r="B3478" s="1" t="s">
        <v>6885</v>
      </c>
    </row>
    <row r="3479" spans="1:2" ht="15" hidden="1" customHeight="1">
      <c r="A3479" s="61">
        <v>11.5</v>
      </c>
      <c r="B3479" s="1" t="s">
        <v>6886</v>
      </c>
    </row>
    <row r="3480" spans="1:2" ht="15" hidden="1" customHeight="1">
      <c r="A3480" s="61">
        <v>11.6</v>
      </c>
      <c r="B3480" s="1" t="s">
        <v>6887</v>
      </c>
    </row>
    <row r="3481" spans="1:2" ht="15" hidden="1" customHeight="1">
      <c r="A3481" s="61">
        <v>11.6</v>
      </c>
      <c r="B3481" s="1" t="s">
        <v>6888</v>
      </c>
    </row>
    <row r="3482" spans="1:2" ht="15" hidden="1" customHeight="1">
      <c r="A3482" s="61">
        <v>11.7</v>
      </c>
      <c r="B3482" s="1" t="s">
        <v>6889</v>
      </c>
    </row>
    <row r="3483" spans="1:2" ht="15" hidden="1" customHeight="1">
      <c r="A3483" s="61">
        <v>11.7</v>
      </c>
      <c r="B3483" s="1" t="s">
        <v>6890</v>
      </c>
    </row>
    <row r="3484" spans="1:2" ht="15" hidden="1" customHeight="1">
      <c r="A3484" s="61">
        <v>11.8</v>
      </c>
      <c r="B3484" s="1" t="s">
        <v>6891</v>
      </c>
    </row>
    <row r="3485" spans="1:2" ht="15" hidden="1" customHeight="1">
      <c r="A3485" s="61">
        <v>11.9</v>
      </c>
      <c r="B3485" s="1" t="s">
        <v>6892</v>
      </c>
    </row>
    <row r="3486" spans="1:2" ht="15" hidden="1" customHeight="1">
      <c r="A3486" s="61">
        <v>12.1</v>
      </c>
      <c r="B3486" s="1" t="s">
        <v>1674</v>
      </c>
    </row>
    <row r="3487" spans="1:2" ht="15" hidden="1" customHeight="1">
      <c r="A3487" s="61">
        <v>12.1</v>
      </c>
      <c r="B3487" s="1" t="s">
        <v>6893</v>
      </c>
    </row>
    <row r="3488" spans="1:2" ht="15" hidden="1" customHeight="1">
      <c r="A3488" s="61">
        <v>12.2</v>
      </c>
      <c r="B3488" s="1" t="s">
        <v>6880</v>
      </c>
    </row>
    <row r="3489" spans="1:2" ht="15" hidden="1" customHeight="1">
      <c r="A3489" s="61">
        <v>12.2</v>
      </c>
      <c r="B3489" s="1" t="s">
        <v>6894</v>
      </c>
    </row>
    <row r="3490" spans="1:2" ht="15" hidden="1" customHeight="1">
      <c r="A3490" s="61">
        <v>12.3</v>
      </c>
      <c r="B3490" s="1" t="s">
        <v>6890</v>
      </c>
    </row>
    <row r="3491" spans="1:2" ht="15" hidden="1" customHeight="1">
      <c r="A3491" s="61">
        <v>12.3</v>
      </c>
      <c r="B3491" s="1" t="s">
        <v>6895</v>
      </c>
    </row>
    <row r="3492" spans="1:2" ht="15" hidden="1" customHeight="1">
      <c r="A3492" s="61">
        <v>12.4</v>
      </c>
      <c r="B3492" s="1" t="s">
        <v>6896</v>
      </c>
    </row>
    <row r="3493" spans="1:2" ht="15" hidden="1" customHeight="1">
      <c r="A3493" s="61">
        <v>12.4</v>
      </c>
      <c r="B3493" s="1" t="s">
        <v>6883</v>
      </c>
    </row>
    <row r="3494" spans="1:2" ht="15" hidden="1" customHeight="1">
      <c r="A3494" s="61">
        <v>12.5</v>
      </c>
      <c r="B3494" s="1" t="s">
        <v>6897</v>
      </c>
    </row>
    <row r="3495" spans="1:2" ht="15" hidden="1" customHeight="1">
      <c r="A3495" s="61">
        <v>12.5</v>
      </c>
      <c r="B3495" s="1" t="s">
        <v>1557</v>
      </c>
    </row>
    <row r="3496" spans="1:2" ht="15" hidden="1" customHeight="1">
      <c r="A3496" s="61">
        <v>12.6</v>
      </c>
      <c r="B3496" s="1" t="s">
        <v>6898</v>
      </c>
    </row>
    <row r="3497" spans="1:2" ht="15" hidden="1" customHeight="1">
      <c r="A3497" s="61">
        <v>12.6</v>
      </c>
      <c r="B3497" s="1" t="s">
        <v>6886</v>
      </c>
    </row>
    <row r="3498" spans="1:2" ht="15" hidden="1" customHeight="1">
      <c r="A3498" s="61">
        <v>12.7</v>
      </c>
      <c r="B3498" s="1" t="s">
        <v>6899</v>
      </c>
    </row>
    <row r="3499" spans="1:2" ht="15" hidden="1" customHeight="1">
      <c r="A3499" s="61">
        <v>12.7</v>
      </c>
      <c r="B3499" s="1" t="s">
        <v>6899</v>
      </c>
    </row>
    <row r="3500" spans="1:2" ht="15" hidden="1" customHeight="1">
      <c r="A3500" s="61">
        <v>12.7</v>
      </c>
      <c r="B3500" s="1" t="s">
        <v>6888</v>
      </c>
    </row>
    <row r="3501" spans="1:2" ht="15" hidden="1" customHeight="1">
      <c r="A3501" s="61">
        <v>12.8</v>
      </c>
      <c r="B3501" s="1" t="s">
        <v>6900</v>
      </c>
    </row>
    <row r="3502" spans="1:2" ht="15" hidden="1" customHeight="1">
      <c r="A3502" s="61">
        <v>12.8</v>
      </c>
      <c r="B3502" s="1" t="s">
        <v>6901</v>
      </c>
    </row>
    <row r="3503" spans="1:2" ht="15" hidden="1" customHeight="1">
      <c r="A3503" s="61">
        <v>12.9</v>
      </c>
      <c r="B3503" s="1" t="s">
        <v>6902</v>
      </c>
    </row>
    <row r="3504" spans="1:2" ht="15" hidden="1" customHeight="1">
      <c r="A3504" s="61">
        <v>13.1</v>
      </c>
      <c r="B3504" s="1" t="s">
        <v>6903</v>
      </c>
    </row>
    <row r="3505" spans="1:2" ht="15" hidden="1" customHeight="1">
      <c r="A3505" s="61">
        <v>13.1</v>
      </c>
      <c r="B3505" s="1" t="s">
        <v>6904</v>
      </c>
    </row>
    <row r="3506" spans="1:2" ht="15" hidden="1" customHeight="1">
      <c r="A3506" s="61">
        <v>13.2</v>
      </c>
      <c r="B3506" s="1" t="s">
        <v>6905</v>
      </c>
    </row>
    <row r="3507" spans="1:2" ht="15" hidden="1" customHeight="1">
      <c r="A3507" s="61">
        <v>13.2</v>
      </c>
      <c r="B3507" s="1" t="s">
        <v>6906</v>
      </c>
    </row>
    <row r="3508" spans="1:2" ht="15" hidden="1" customHeight="1">
      <c r="A3508" s="61">
        <v>13.3</v>
      </c>
      <c r="B3508" s="1" t="s">
        <v>1557</v>
      </c>
    </row>
    <row r="3509" spans="1:2" ht="15" hidden="1" customHeight="1">
      <c r="A3509" s="61">
        <v>13.3</v>
      </c>
      <c r="B3509" s="1" t="s">
        <v>6907</v>
      </c>
    </row>
    <row r="3510" spans="1:2" ht="15" hidden="1" customHeight="1">
      <c r="A3510" s="61">
        <v>13.4</v>
      </c>
      <c r="B3510" s="1" t="s">
        <v>6908</v>
      </c>
    </row>
    <row r="3511" spans="1:2" ht="15" hidden="1" customHeight="1">
      <c r="A3511" s="61">
        <v>13.5</v>
      </c>
      <c r="B3511" s="1" t="s">
        <v>6909</v>
      </c>
    </row>
    <row r="3512" spans="1:2" ht="15" hidden="1" customHeight="1">
      <c r="A3512" s="61">
        <v>13.6</v>
      </c>
      <c r="B3512" s="1" t="s">
        <v>6910</v>
      </c>
    </row>
    <row r="3513" spans="1:2" ht="15" hidden="1" customHeight="1">
      <c r="A3513" s="61">
        <v>13.7</v>
      </c>
      <c r="B3513" s="1" t="s">
        <v>6888</v>
      </c>
    </row>
    <row r="3514" spans="1:2" ht="15" hidden="1" customHeight="1">
      <c r="A3514" s="61">
        <v>13.8</v>
      </c>
      <c r="B3514" s="1" t="s">
        <v>6886</v>
      </c>
    </row>
    <row r="3515" spans="1:2" ht="15" hidden="1" customHeight="1">
      <c r="A3515" s="61">
        <v>13.9</v>
      </c>
      <c r="B3515" s="1" t="s">
        <v>6911</v>
      </c>
    </row>
    <row r="3516" spans="1:2" ht="15" hidden="1" customHeight="1">
      <c r="A3516" s="61">
        <v>11.1</v>
      </c>
      <c r="B3516" s="1" t="s">
        <v>6912</v>
      </c>
    </row>
    <row r="3517" spans="1:2" ht="15" hidden="1" customHeight="1">
      <c r="A3517" s="61">
        <v>11.11</v>
      </c>
      <c r="B3517" s="1" t="s">
        <v>6913</v>
      </c>
    </row>
    <row r="3518" spans="1:2" ht="15" hidden="1" customHeight="1">
      <c r="A3518" s="61">
        <v>11.12</v>
      </c>
      <c r="B3518" s="1" t="s">
        <v>6914</v>
      </c>
    </row>
    <row r="3519" spans="1:2" ht="15" hidden="1" customHeight="1">
      <c r="A3519" s="61">
        <v>11.13</v>
      </c>
      <c r="B3519" s="1" t="s">
        <v>6915</v>
      </c>
    </row>
    <row r="3520" spans="1:2" ht="15" hidden="1" customHeight="1">
      <c r="A3520" s="61">
        <v>11.14</v>
      </c>
      <c r="B3520" s="1" t="s">
        <v>6901</v>
      </c>
    </row>
    <row r="3521" spans="1:2" ht="15" hidden="1" customHeight="1">
      <c r="A3521" s="61">
        <v>11.15</v>
      </c>
      <c r="B3521" s="1" t="s">
        <v>6902</v>
      </c>
    </row>
    <row r="3522" spans="1:2" ht="15" hidden="1" customHeight="1">
      <c r="A3522" s="61">
        <v>11.16</v>
      </c>
      <c r="B3522" s="1" t="s">
        <v>6916</v>
      </c>
    </row>
    <row r="3523" spans="1:2" ht="15" hidden="1" customHeight="1">
      <c r="A3523" s="61">
        <v>11.17</v>
      </c>
      <c r="B3523" s="1" t="s">
        <v>6917</v>
      </c>
    </row>
    <row r="3524" spans="1:2" ht="15" hidden="1" customHeight="1">
      <c r="A3524" s="61">
        <v>11.18</v>
      </c>
      <c r="B3524" s="1" t="s">
        <v>6918</v>
      </c>
    </row>
    <row r="3525" spans="1:2" ht="15" hidden="1" customHeight="1">
      <c r="A3525" s="61">
        <v>11.19</v>
      </c>
      <c r="B3525" s="1" t="s">
        <v>6919</v>
      </c>
    </row>
    <row r="3526" spans="1:2" ht="15" hidden="1" customHeight="1">
      <c r="A3526" s="61">
        <v>11.2</v>
      </c>
      <c r="B3526" s="1" t="s">
        <v>6920</v>
      </c>
    </row>
    <row r="3527" spans="1:2" ht="15" hidden="1" customHeight="1">
      <c r="A3527" s="61">
        <v>11.21</v>
      </c>
      <c r="B3527" s="1" t="s">
        <v>6921</v>
      </c>
    </row>
    <row r="3528" spans="1:2" ht="15" hidden="1" customHeight="1">
      <c r="A3528" s="61">
        <v>11.22</v>
      </c>
      <c r="B3528" s="1" t="s">
        <v>6922</v>
      </c>
    </row>
    <row r="3529" spans="1:2" ht="15" hidden="1" customHeight="1">
      <c r="A3529" s="61">
        <v>12.1</v>
      </c>
      <c r="B3529" s="1" t="s">
        <v>6916</v>
      </c>
    </row>
    <row r="3530" spans="1:2" ht="15" hidden="1" customHeight="1">
      <c r="A3530" s="61">
        <v>12.11</v>
      </c>
      <c r="B3530" s="1" t="s">
        <v>6917</v>
      </c>
    </row>
    <row r="3531" spans="1:2" ht="15" hidden="1" customHeight="1">
      <c r="A3531" s="61">
        <v>12.12</v>
      </c>
      <c r="B3531" s="1" t="s">
        <v>6918</v>
      </c>
    </row>
    <row r="3532" spans="1:2" ht="15" hidden="1" customHeight="1">
      <c r="A3532" s="61">
        <v>12.13</v>
      </c>
      <c r="B3532" s="1" t="s">
        <v>6891</v>
      </c>
    </row>
    <row r="3533" spans="1:2" ht="15" hidden="1" customHeight="1">
      <c r="A3533" s="61">
        <v>12.14</v>
      </c>
      <c r="B3533" s="1" t="s">
        <v>6892</v>
      </c>
    </row>
    <row r="3534" spans="1:2" ht="15" hidden="1" customHeight="1">
      <c r="A3534" s="61">
        <v>12.15</v>
      </c>
      <c r="B3534" s="1" t="s">
        <v>6912</v>
      </c>
    </row>
    <row r="3535" spans="1:2" ht="15" hidden="1" customHeight="1">
      <c r="A3535" s="61">
        <v>12.16</v>
      </c>
      <c r="B3535" s="1" t="s">
        <v>6923</v>
      </c>
    </row>
    <row r="3536" spans="1:2" ht="15" hidden="1" customHeight="1">
      <c r="A3536" s="61">
        <v>12.17</v>
      </c>
      <c r="B3536" s="1" t="s">
        <v>6914</v>
      </c>
    </row>
    <row r="3537" spans="1:2" ht="15" hidden="1" customHeight="1">
      <c r="A3537" s="61">
        <v>12.18</v>
      </c>
      <c r="B3537" s="1" t="s">
        <v>6915</v>
      </c>
    </row>
    <row r="3538" spans="1:2" ht="15" hidden="1" customHeight="1">
      <c r="A3538" s="61">
        <v>12.19</v>
      </c>
      <c r="B3538" s="1" t="s">
        <v>6913</v>
      </c>
    </row>
    <row r="3539" spans="1:2" ht="15" hidden="1" customHeight="1">
      <c r="A3539" s="61">
        <v>12.2</v>
      </c>
      <c r="B3539" s="1" t="s">
        <v>6920</v>
      </c>
    </row>
    <row r="3540" spans="1:2" ht="15" hidden="1" customHeight="1">
      <c r="A3540" s="61">
        <v>12.21</v>
      </c>
      <c r="B3540" s="1" t="s">
        <v>6921</v>
      </c>
    </row>
    <row r="3541" spans="1:2" ht="15" hidden="1" customHeight="1">
      <c r="A3541" s="61">
        <v>12.22</v>
      </c>
      <c r="B3541" s="1" t="s">
        <v>6922</v>
      </c>
    </row>
    <row r="3542" spans="1:2" ht="15" hidden="1" customHeight="1">
      <c r="A3542" s="61">
        <v>13.1</v>
      </c>
      <c r="B3542" s="1" t="s">
        <v>6924</v>
      </c>
    </row>
    <row r="3543" spans="1:2" ht="15" hidden="1" customHeight="1">
      <c r="A3543" s="61">
        <v>13.11</v>
      </c>
      <c r="B3543" s="1" t="s">
        <v>6925</v>
      </c>
    </row>
    <row r="3544" spans="1:2" ht="15" hidden="1" customHeight="1">
      <c r="A3544" s="61">
        <v>13.12</v>
      </c>
      <c r="B3544" s="1" t="s">
        <v>6902</v>
      </c>
    </row>
    <row r="3545" spans="1:2" ht="15" hidden="1" customHeight="1">
      <c r="A3545" s="61">
        <v>13.13</v>
      </c>
      <c r="B3545" s="1" t="s">
        <v>6916</v>
      </c>
    </row>
    <row r="3546" spans="1:2" ht="15" hidden="1" customHeight="1">
      <c r="A3546" s="61">
        <v>13.14</v>
      </c>
      <c r="B3546" s="1" t="s">
        <v>6917</v>
      </c>
    </row>
    <row r="3547" spans="1:2" ht="15" hidden="1" customHeight="1">
      <c r="A3547" s="61">
        <v>13.15</v>
      </c>
      <c r="B3547" s="1" t="s">
        <v>6913</v>
      </c>
    </row>
    <row r="3548" spans="1:2" ht="15" hidden="1" customHeight="1">
      <c r="A3548" s="61">
        <v>13.16</v>
      </c>
      <c r="B3548" s="1" t="s">
        <v>6926</v>
      </c>
    </row>
    <row r="3549" spans="1:2" ht="15" hidden="1" customHeight="1">
      <c r="A3549" s="61">
        <v>13.17</v>
      </c>
      <c r="B3549" s="1" t="s">
        <v>6923</v>
      </c>
    </row>
    <row r="3550" spans="1:2" ht="15" hidden="1" customHeight="1">
      <c r="A3550" s="61">
        <v>13.18</v>
      </c>
      <c r="B3550" s="1" t="s">
        <v>6915</v>
      </c>
    </row>
    <row r="3551" spans="1:2" ht="15" hidden="1" customHeight="1">
      <c r="A3551" s="61">
        <v>13.19</v>
      </c>
      <c r="B3551" s="1" t="s">
        <v>6892</v>
      </c>
    </row>
    <row r="3552" spans="1:2" ht="15" hidden="1" customHeight="1">
      <c r="A3552" s="61">
        <v>13.2</v>
      </c>
      <c r="B3552" s="1" t="s">
        <v>6912</v>
      </c>
    </row>
    <row r="3553" spans="1:2" ht="15" hidden="1" customHeight="1">
      <c r="A3553" s="61">
        <v>13.21</v>
      </c>
      <c r="B3553" s="1" t="s">
        <v>6927</v>
      </c>
    </row>
    <row r="3554" spans="1:2" ht="15" hidden="1" customHeight="1">
      <c r="A3554" s="61">
        <v>13.22</v>
      </c>
      <c r="B3554" s="1" t="s">
        <v>6928</v>
      </c>
    </row>
    <row r="3555" spans="1:2" ht="15" hidden="1" customHeight="1">
      <c r="A3555" s="61">
        <v>13.23</v>
      </c>
      <c r="B3555" s="1" t="s">
        <v>6929</v>
      </c>
    </row>
    <row r="3556" spans="1:2" ht="15" hidden="1" customHeight="1">
      <c r="A3556" s="61">
        <v>13.24</v>
      </c>
      <c r="B3556" s="1" t="s">
        <v>6922</v>
      </c>
    </row>
    <row r="3557" spans="1:2" ht="15" hidden="1" customHeight="1">
      <c r="A3557" s="61">
        <v>13.25</v>
      </c>
      <c r="B3557" s="1" t="s">
        <v>6919</v>
      </c>
    </row>
    <row r="3558" spans="1:2" ht="15" hidden="1" customHeight="1">
      <c r="A3558" s="61">
        <v>13.26</v>
      </c>
      <c r="B3558" s="1" t="s">
        <v>6920</v>
      </c>
    </row>
    <row r="3559" spans="1:2" ht="15" hidden="1" customHeight="1">
      <c r="A3559" s="1" t="s">
        <v>6930</v>
      </c>
      <c r="B3559" s="1" t="s">
        <v>6931</v>
      </c>
    </row>
    <row r="3560" spans="1:2" ht="15" hidden="1" customHeight="1">
      <c r="A3560" s="1" t="s">
        <v>6930</v>
      </c>
      <c r="B3560" s="1" t="s">
        <v>6932</v>
      </c>
    </row>
    <row r="3561" spans="1:2" ht="15" hidden="1" customHeight="1">
      <c r="A3561" s="1" t="s">
        <v>6933</v>
      </c>
      <c r="B3561" s="1" t="s">
        <v>6934</v>
      </c>
    </row>
    <row r="3562" spans="1:2" ht="15" hidden="1" customHeight="1">
      <c r="A3562" s="1" t="s">
        <v>6935</v>
      </c>
      <c r="B3562" s="1" t="s">
        <v>6934</v>
      </c>
    </row>
    <row r="3563" spans="1:2" ht="15" hidden="1" customHeight="1">
      <c r="A3563" s="1" t="s">
        <v>6936</v>
      </c>
      <c r="B3563" s="1" t="s">
        <v>6934</v>
      </c>
    </row>
    <row r="3564" spans="1:2" ht="15" hidden="1" customHeight="1">
      <c r="A3564" s="1" t="s">
        <v>6937</v>
      </c>
      <c r="B3564" s="1" t="s">
        <v>6938</v>
      </c>
    </row>
    <row r="3565" spans="1:2" ht="15" hidden="1" customHeight="1">
      <c r="A3565" s="1" t="s">
        <v>6939</v>
      </c>
      <c r="B3565" s="1" t="s">
        <v>6938</v>
      </c>
    </row>
    <row r="3566" spans="1:2" ht="15" hidden="1" customHeight="1">
      <c r="A3566" s="1" t="s">
        <v>6940</v>
      </c>
      <c r="B3566" s="1" t="s">
        <v>6938</v>
      </c>
    </row>
    <row r="3567" spans="1:2" ht="15" hidden="1" customHeight="1">
      <c r="A3567" s="1" t="s">
        <v>6941</v>
      </c>
      <c r="B3567" s="1" t="s">
        <v>6938</v>
      </c>
    </row>
    <row r="3568" spans="1:2" ht="15" hidden="1" customHeight="1">
      <c r="A3568" s="1" t="s">
        <v>6942</v>
      </c>
      <c r="B3568" s="1" t="s">
        <v>6931</v>
      </c>
    </row>
    <row r="3569" spans="1:2" ht="15" hidden="1" customHeight="1">
      <c r="A3569" s="1" t="s">
        <v>6942</v>
      </c>
      <c r="B3569" s="1" t="s">
        <v>6943</v>
      </c>
    </row>
    <row r="3570" spans="1:2" ht="15" hidden="1" customHeight="1">
      <c r="A3570" s="1" t="s">
        <v>6944</v>
      </c>
      <c r="B3570" s="1" t="s">
        <v>6945</v>
      </c>
    </row>
    <row r="3571" spans="1:2" ht="15" hidden="1" customHeight="1">
      <c r="A3571" s="1" t="s">
        <v>6946</v>
      </c>
      <c r="B3571" s="1" t="s">
        <v>6938</v>
      </c>
    </row>
    <row r="3572" spans="1:2" ht="15" hidden="1" customHeight="1">
      <c r="A3572" s="1" t="s">
        <v>6947</v>
      </c>
      <c r="B3572" s="1" t="s">
        <v>6948</v>
      </c>
    </row>
    <row r="3573" spans="1:2" ht="15" hidden="1" customHeight="1">
      <c r="A3573" s="1" t="s">
        <v>6949</v>
      </c>
      <c r="B3573" s="1" t="s">
        <v>6931</v>
      </c>
    </row>
    <row r="3574" spans="1:2" ht="15" hidden="1" customHeight="1">
      <c r="A3574" s="1" t="s">
        <v>6949</v>
      </c>
      <c r="B3574" s="1" t="s">
        <v>6950</v>
      </c>
    </row>
    <row r="3575" spans="1:2" ht="15" hidden="1" customHeight="1">
      <c r="A3575" s="1" t="s">
        <v>6951</v>
      </c>
      <c r="B3575" s="1" t="s">
        <v>6952</v>
      </c>
    </row>
    <row r="3576" spans="1:2" ht="15" hidden="1" customHeight="1">
      <c r="A3576" s="1" t="s">
        <v>6951</v>
      </c>
      <c r="B3576" s="1" t="s">
        <v>6938</v>
      </c>
    </row>
    <row r="3577" spans="1:2" ht="15" hidden="1" customHeight="1">
      <c r="A3577" s="1" t="s">
        <v>6953</v>
      </c>
      <c r="B3577" s="1" t="s">
        <v>6954</v>
      </c>
    </row>
    <row r="3578" spans="1:2" ht="15" hidden="1" customHeight="1">
      <c r="A3578" s="1" t="s">
        <v>6955</v>
      </c>
      <c r="B3578" s="1" t="s">
        <v>6956</v>
      </c>
    </row>
    <row r="3579" spans="1:2" ht="15" hidden="1" customHeight="1">
      <c r="A3579" s="1" t="s">
        <v>6955</v>
      </c>
      <c r="B3579" s="1" t="s">
        <v>6931</v>
      </c>
    </row>
    <row r="3580" spans="1:2" ht="15" hidden="1" customHeight="1">
      <c r="A3580" s="1" t="s">
        <v>6957</v>
      </c>
      <c r="B3580" s="1" t="s">
        <v>6958</v>
      </c>
    </row>
    <row r="3581" spans="1:2" ht="15" hidden="1" customHeight="1">
      <c r="A3581" s="1" t="s">
        <v>6959</v>
      </c>
      <c r="B3581" s="1" t="s">
        <v>6958</v>
      </c>
    </row>
    <row r="3582" spans="1:2" ht="15" hidden="1" customHeight="1">
      <c r="A3582" s="1" t="s">
        <v>6960</v>
      </c>
      <c r="B3582" s="1" t="s">
        <v>6958</v>
      </c>
    </row>
    <row r="3583" spans="1:2" ht="15" hidden="1" customHeight="1">
      <c r="A3583" s="1" t="s">
        <v>6961</v>
      </c>
      <c r="B3583" s="1" t="s">
        <v>6958</v>
      </c>
    </row>
    <row r="3584" spans="1:2" ht="15" hidden="1" customHeight="1">
      <c r="A3584" s="1" t="s">
        <v>6962</v>
      </c>
      <c r="B3584" s="1" t="s">
        <v>6931</v>
      </c>
    </row>
    <row r="3585" spans="1:2" ht="15" hidden="1" customHeight="1">
      <c r="A3585" s="1" t="s">
        <v>6962</v>
      </c>
      <c r="B3585" s="1" t="s">
        <v>6963</v>
      </c>
    </row>
    <row r="3586" spans="1:2" ht="15" hidden="1" customHeight="1">
      <c r="A3586" s="1" t="s">
        <v>6964</v>
      </c>
      <c r="B3586" s="1" t="s">
        <v>6965</v>
      </c>
    </row>
    <row r="3587" spans="1:2" ht="15" hidden="1" customHeight="1">
      <c r="A3587" s="1" t="s">
        <v>6964</v>
      </c>
      <c r="B3587" s="1" t="s">
        <v>6966</v>
      </c>
    </row>
    <row r="3588" spans="1:2" ht="15" hidden="1" customHeight="1">
      <c r="A3588" s="1" t="s">
        <v>6967</v>
      </c>
      <c r="B3588" s="1" t="s">
        <v>6968</v>
      </c>
    </row>
    <row r="3589" spans="1:2" ht="15" hidden="1" customHeight="1">
      <c r="A3589" s="1" t="s">
        <v>6967</v>
      </c>
      <c r="B3589" s="1" t="s">
        <v>6965</v>
      </c>
    </row>
    <row r="3590" spans="1:2" ht="15" hidden="1" customHeight="1">
      <c r="A3590" s="1" t="s">
        <v>6969</v>
      </c>
      <c r="B3590" s="1" t="s">
        <v>6965</v>
      </c>
    </row>
    <row r="3591" spans="1:2" ht="15" hidden="1" customHeight="1">
      <c r="A3591" s="1" t="s">
        <v>6970</v>
      </c>
      <c r="B3591" s="1" t="s">
        <v>6965</v>
      </c>
    </row>
    <row r="3592" spans="1:2" ht="15" hidden="1" customHeight="1">
      <c r="A3592" s="1" t="s">
        <v>6971</v>
      </c>
      <c r="B3592" s="1" t="s">
        <v>6965</v>
      </c>
    </row>
    <row r="3593" spans="1:2" ht="15" hidden="1" customHeight="1">
      <c r="A3593" s="1" t="s">
        <v>6972</v>
      </c>
      <c r="B3593" s="1" t="s">
        <v>6931</v>
      </c>
    </row>
    <row r="3594" spans="1:2" ht="15" hidden="1" customHeight="1">
      <c r="A3594" s="1" t="s">
        <v>6972</v>
      </c>
      <c r="B3594" s="1" t="s">
        <v>6973</v>
      </c>
    </row>
    <row r="3595" spans="1:2" ht="15" hidden="1" customHeight="1">
      <c r="A3595" s="1" t="s">
        <v>6974</v>
      </c>
      <c r="B3595" s="1" t="s">
        <v>6975</v>
      </c>
    </row>
    <row r="3596" spans="1:2" ht="15" hidden="1" customHeight="1">
      <c r="A3596" s="1" t="s">
        <v>6974</v>
      </c>
      <c r="B3596" s="1" t="s">
        <v>6976</v>
      </c>
    </row>
    <row r="3597" spans="1:2" ht="15" hidden="1" customHeight="1">
      <c r="A3597" s="1" t="s">
        <v>6977</v>
      </c>
      <c r="B3597" s="1" t="s">
        <v>6975</v>
      </c>
    </row>
    <row r="3598" spans="1:2" ht="15" hidden="1" customHeight="1">
      <c r="A3598" s="1" t="s">
        <v>6978</v>
      </c>
      <c r="B3598" s="1" t="s">
        <v>6975</v>
      </c>
    </row>
    <row r="3599" spans="1:2" ht="15" hidden="1" customHeight="1">
      <c r="A3599" s="1" t="s">
        <v>6979</v>
      </c>
      <c r="B3599" s="1" t="s">
        <v>6975</v>
      </c>
    </row>
    <row r="3600" spans="1:2" ht="15" hidden="1" customHeight="1">
      <c r="A3600" s="1" t="s">
        <v>6980</v>
      </c>
      <c r="B3600" s="1" t="s">
        <v>6975</v>
      </c>
    </row>
    <row r="3601" spans="1:2" ht="15" hidden="1" customHeight="1">
      <c r="A3601" s="1" t="s">
        <v>6981</v>
      </c>
      <c r="B3601" s="1" t="s">
        <v>6982</v>
      </c>
    </row>
    <row r="3602" spans="1:2" ht="15" hidden="1" customHeight="1">
      <c r="A3602" s="1" t="s">
        <v>6981</v>
      </c>
      <c r="B3602" s="1" t="s">
        <v>6931</v>
      </c>
    </row>
    <row r="3603" spans="1:2" ht="15" hidden="1" customHeight="1">
      <c r="A3603" s="1" t="s">
        <v>6983</v>
      </c>
      <c r="B3603" s="1" t="s">
        <v>6984</v>
      </c>
    </row>
    <row r="3604" spans="1:2" ht="15" hidden="1" customHeight="1">
      <c r="A3604" s="1" t="s">
        <v>6983</v>
      </c>
      <c r="B3604" s="1" t="s">
        <v>6985</v>
      </c>
    </row>
    <row r="3605" spans="1:2" ht="15" hidden="1" customHeight="1">
      <c r="A3605" s="1" t="s">
        <v>6986</v>
      </c>
      <c r="B3605" s="1" t="s">
        <v>6987</v>
      </c>
    </row>
    <row r="3606" spans="1:2" ht="15" hidden="1" customHeight="1">
      <c r="A3606" s="1" t="s">
        <v>6988</v>
      </c>
      <c r="B3606" s="1" t="s">
        <v>6948</v>
      </c>
    </row>
    <row r="3607" spans="1:2" ht="15" hidden="1" customHeight="1">
      <c r="A3607" s="1" t="s">
        <v>6989</v>
      </c>
      <c r="B3607" s="1" t="s">
        <v>6948</v>
      </c>
    </row>
    <row r="3608" spans="1:2" ht="15" hidden="1" customHeight="1">
      <c r="A3608" s="1" t="s">
        <v>6990</v>
      </c>
      <c r="B3608" s="1" t="s">
        <v>6948</v>
      </c>
    </row>
    <row r="3609" spans="1:2" ht="15" hidden="1" customHeight="1">
      <c r="A3609" s="1" t="s">
        <v>6991</v>
      </c>
      <c r="B3609" s="1" t="s">
        <v>6931</v>
      </c>
    </row>
    <row r="3610" spans="1:2" ht="15" hidden="1" customHeight="1">
      <c r="A3610" s="1" t="s">
        <v>6992</v>
      </c>
      <c r="B3610" s="1" t="s">
        <v>6993</v>
      </c>
    </row>
    <row r="3611" spans="1:2" ht="15" hidden="1" customHeight="1">
      <c r="A3611" s="1" t="s">
        <v>6994</v>
      </c>
      <c r="B3611" s="1" t="s">
        <v>6948</v>
      </c>
    </row>
    <row r="3612" spans="1:2" ht="15" hidden="1" customHeight="1">
      <c r="A3612" s="1" t="s">
        <v>6995</v>
      </c>
      <c r="B3612" s="1" t="s">
        <v>6948</v>
      </c>
    </row>
    <row r="3613" spans="1:2" ht="15" hidden="1" customHeight="1">
      <c r="A3613" s="1" t="s">
        <v>6996</v>
      </c>
      <c r="B3613" s="1" t="s">
        <v>6931</v>
      </c>
    </row>
    <row r="3614" spans="1:2" ht="15" hidden="1" customHeight="1">
      <c r="A3614" s="1" t="s">
        <v>6997</v>
      </c>
      <c r="B3614" s="1" t="s">
        <v>6998</v>
      </c>
    </row>
    <row r="3615" spans="1:2" ht="15" hidden="1" customHeight="1">
      <c r="A3615" s="1" t="s">
        <v>6999</v>
      </c>
      <c r="B3615" s="1" t="s">
        <v>6998</v>
      </c>
    </row>
    <row r="3616" spans="1:2" ht="15" hidden="1" customHeight="1">
      <c r="A3616" s="1" t="s">
        <v>7000</v>
      </c>
      <c r="B3616" s="1" t="s">
        <v>6998</v>
      </c>
    </row>
    <row r="3617" spans="1:2" ht="15" hidden="1" customHeight="1">
      <c r="A3617" s="1" t="s">
        <v>7001</v>
      </c>
      <c r="B3617" s="1" t="s">
        <v>6998</v>
      </c>
    </row>
    <row r="3618" spans="1:2" ht="15" hidden="1" customHeight="1">
      <c r="A3618" s="1" t="s">
        <v>7002</v>
      </c>
      <c r="B3618" s="1" t="s">
        <v>6998</v>
      </c>
    </row>
    <row r="3619" spans="1:2" ht="15" hidden="1" customHeight="1">
      <c r="A3619" s="1" t="s">
        <v>7003</v>
      </c>
      <c r="B3619" s="1" t="s">
        <v>6998</v>
      </c>
    </row>
    <row r="3620" spans="1:2" ht="15" hidden="1" customHeight="1">
      <c r="A3620" s="1" t="s">
        <v>7004</v>
      </c>
      <c r="B3620" s="1" t="s">
        <v>6998</v>
      </c>
    </row>
    <row r="3621" spans="1:2" ht="15" hidden="1" customHeight="1">
      <c r="A3621" s="1" t="s">
        <v>7005</v>
      </c>
      <c r="B3621" s="1" t="s">
        <v>6998</v>
      </c>
    </row>
    <row r="3622" spans="1:2" ht="15" hidden="1" customHeight="1">
      <c r="A3622" s="1" t="s">
        <v>7006</v>
      </c>
      <c r="B3622" s="1" t="s">
        <v>7007</v>
      </c>
    </row>
    <row r="3623" spans="1:2" ht="15" hidden="1" customHeight="1">
      <c r="A3623" s="1" t="s">
        <v>7006</v>
      </c>
      <c r="B3623" s="1" t="s">
        <v>7008</v>
      </c>
    </row>
    <row r="3624" spans="1:2" ht="15" hidden="1" customHeight="1">
      <c r="A3624" s="1" t="s">
        <v>7009</v>
      </c>
      <c r="B3624" s="1" t="s">
        <v>7010</v>
      </c>
    </row>
    <row r="3625" spans="1:2" ht="15" hidden="1" customHeight="1">
      <c r="A3625" s="1" t="s">
        <v>7011</v>
      </c>
      <c r="B3625" s="1" t="s">
        <v>7010</v>
      </c>
    </row>
    <row r="3626" spans="1:2" ht="15" hidden="1" customHeight="1">
      <c r="A3626" s="1" t="s">
        <v>7012</v>
      </c>
      <c r="B3626" s="1" t="s">
        <v>7010</v>
      </c>
    </row>
    <row r="3627" spans="1:2" ht="15" hidden="1" customHeight="1">
      <c r="A3627" s="1" t="s">
        <v>7013</v>
      </c>
      <c r="B3627" s="1" t="s">
        <v>7014</v>
      </c>
    </row>
    <row r="3628" spans="1:2" ht="15" hidden="1" customHeight="1">
      <c r="A3628" s="1" t="s">
        <v>7015</v>
      </c>
      <c r="B3628" s="1" t="s">
        <v>7014</v>
      </c>
    </row>
    <row r="3629" spans="1:2" ht="15" hidden="1" customHeight="1">
      <c r="A3629" s="1" t="s">
        <v>7016</v>
      </c>
      <c r="B3629" s="1" t="s">
        <v>7014</v>
      </c>
    </row>
    <row r="3630" spans="1:2" ht="15" hidden="1" customHeight="1">
      <c r="A3630" s="1" t="s">
        <v>7017</v>
      </c>
      <c r="B3630" s="1" t="s">
        <v>7014</v>
      </c>
    </row>
    <row r="3631" spans="1:2" ht="15" hidden="1" customHeight="1">
      <c r="A3631" s="1" t="s">
        <v>7018</v>
      </c>
      <c r="B3631" s="1" t="s">
        <v>7007</v>
      </c>
    </row>
    <row r="3632" spans="1:2" ht="15" hidden="1" customHeight="1">
      <c r="A3632" s="1" t="s">
        <v>7018</v>
      </c>
      <c r="B3632" s="1" t="s">
        <v>7019</v>
      </c>
    </row>
    <row r="3633" spans="1:2" ht="15" hidden="1" customHeight="1">
      <c r="A3633" s="1" t="s">
        <v>7020</v>
      </c>
      <c r="B3633" s="1" t="s">
        <v>7021</v>
      </c>
    </row>
    <row r="3634" spans="1:2" ht="15" hidden="1" customHeight="1">
      <c r="A3634" s="1" t="s">
        <v>7020</v>
      </c>
      <c r="B3634" s="1" t="s">
        <v>7022</v>
      </c>
    </row>
    <row r="3635" spans="1:2" ht="15" hidden="1" customHeight="1">
      <c r="A3635" s="1" t="s">
        <v>7023</v>
      </c>
      <c r="B3635" s="1" t="s">
        <v>7014</v>
      </c>
    </row>
    <row r="3636" spans="1:2" ht="15" hidden="1" customHeight="1">
      <c r="A3636" s="1" t="s">
        <v>7024</v>
      </c>
      <c r="B3636" s="1" t="s">
        <v>7025</v>
      </c>
    </row>
    <row r="3637" spans="1:2" ht="15" hidden="1" customHeight="1">
      <c r="A3637" s="1" t="s">
        <v>7026</v>
      </c>
      <c r="B3637" s="1" t="s">
        <v>7027</v>
      </c>
    </row>
    <row r="3638" spans="1:2" ht="15" hidden="1" customHeight="1">
      <c r="A3638" s="1" t="s">
        <v>7026</v>
      </c>
      <c r="B3638" s="1" t="s">
        <v>7007</v>
      </c>
    </row>
    <row r="3639" spans="1:2" ht="15" hidden="1" customHeight="1">
      <c r="A3639" s="1" t="s">
        <v>7028</v>
      </c>
      <c r="B3639" s="1" t="s">
        <v>7029</v>
      </c>
    </row>
    <row r="3640" spans="1:2" ht="15" hidden="1" customHeight="1">
      <c r="A3640" s="1" t="s">
        <v>7030</v>
      </c>
      <c r="B3640" s="1" t="s">
        <v>7031</v>
      </c>
    </row>
    <row r="3641" spans="1:2" ht="15" hidden="1" customHeight="1">
      <c r="A3641" s="1" t="s">
        <v>7032</v>
      </c>
      <c r="B3641" s="1" t="s">
        <v>7025</v>
      </c>
    </row>
    <row r="3642" spans="1:2" ht="15" hidden="1" customHeight="1">
      <c r="A3642" s="1" t="s">
        <v>7033</v>
      </c>
      <c r="B3642" s="1" t="s">
        <v>7025</v>
      </c>
    </row>
    <row r="3643" spans="1:2" ht="15" hidden="1" customHeight="1">
      <c r="A3643" s="1" t="s">
        <v>7034</v>
      </c>
      <c r="B3643" s="1" t="s">
        <v>7025</v>
      </c>
    </row>
    <row r="3644" spans="1:2" ht="15" hidden="1" customHeight="1">
      <c r="A3644" s="1" t="s">
        <v>7035</v>
      </c>
      <c r="B3644" s="1" t="s">
        <v>7036</v>
      </c>
    </row>
    <row r="3645" spans="1:2" ht="15" hidden="1" customHeight="1">
      <c r="A3645" s="1" t="s">
        <v>7035</v>
      </c>
      <c r="B3645" s="1" t="s">
        <v>7007</v>
      </c>
    </row>
    <row r="3646" spans="1:2" ht="15" hidden="1" customHeight="1">
      <c r="A3646" s="1" t="s">
        <v>7037</v>
      </c>
      <c r="B3646" s="1" t="s">
        <v>7038</v>
      </c>
    </row>
    <row r="3647" spans="1:2" ht="15" hidden="1" customHeight="1">
      <c r="A3647" s="1" t="s">
        <v>7037</v>
      </c>
      <c r="B3647" s="1" t="s">
        <v>7014</v>
      </c>
    </row>
    <row r="3648" spans="1:2" ht="15" hidden="1" customHeight="1">
      <c r="A3648" s="1" t="s">
        <v>7039</v>
      </c>
      <c r="B3648" s="1" t="s">
        <v>7040</v>
      </c>
    </row>
    <row r="3649" spans="1:2" ht="15" hidden="1" customHeight="1">
      <c r="A3649" s="1" t="s">
        <v>7039</v>
      </c>
      <c r="B3649" s="1" t="s">
        <v>7007</v>
      </c>
    </row>
    <row r="3650" spans="1:2" ht="15" hidden="1" customHeight="1">
      <c r="A3650" s="1" t="s">
        <v>7041</v>
      </c>
      <c r="B3650" s="1" t="s">
        <v>7042</v>
      </c>
    </row>
    <row r="3651" spans="1:2" ht="15" hidden="1" customHeight="1">
      <c r="A3651" s="1" t="s">
        <v>7043</v>
      </c>
      <c r="B3651" s="1" t="s">
        <v>7042</v>
      </c>
    </row>
    <row r="3652" spans="1:2" ht="15" hidden="1" customHeight="1">
      <c r="A3652" s="1" t="s">
        <v>7044</v>
      </c>
      <c r="B3652" s="1" t="s">
        <v>7042</v>
      </c>
    </row>
    <row r="3653" spans="1:2" ht="15" hidden="1" customHeight="1">
      <c r="A3653" s="1" t="s">
        <v>7045</v>
      </c>
      <c r="B3653" s="1" t="s">
        <v>7042</v>
      </c>
    </row>
    <row r="3654" spans="1:2" ht="15" hidden="1" customHeight="1">
      <c r="A3654" s="1" t="s">
        <v>7046</v>
      </c>
      <c r="B3654" s="1" t="s">
        <v>7047</v>
      </c>
    </row>
    <row r="3655" spans="1:2" ht="15" hidden="1" customHeight="1">
      <c r="A3655" s="1" t="s">
        <v>7046</v>
      </c>
      <c r="B3655" s="1" t="s">
        <v>7007</v>
      </c>
    </row>
    <row r="3656" spans="1:2" ht="15" hidden="1" customHeight="1">
      <c r="A3656" s="1" t="s">
        <v>7048</v>
      </c>
      <c r="B3656" s="1" t="s">
        <v>7049</v>
      </c>
    </row>
    <row r="3657" spans="1:2" ht="15" hidden="1" customHeight="1">
      <c r="A3657" s="1" t="s">
        <v>7050</v>
      </c>
      <c r="B3657" s="1" t="s">
        <v>7049</v>
      </c>
    </row>
    <row r="3658" spans="1:2" ht="15" hidden="1" customHeight="1">
      <c r="A3658" s="1" t="s">
        <v>7051</v>
      </c>
      <c r="B3658" s="1" t="s">
        <v>7049</v>
      </c>
    </row>
    <row r="3659" spans="1:2" ht="15" hidden="1" customHeight="1">
      <c r="A3659" s="1" t="s">
        <v>7052</v>
      </c>
      <c r="B3659" s="1" t="s">
        <v>7049</v>
      </c>
    </row>
    <row r="3660" spans="1:2" ht="15" hidden="1" customHeight="1">
      <c r="A3660" s="1" t="s">
        <v>7053</v>
      </c>
      <c r="B3660" s="1" t="s">
        <v>7049</v>
      </c>
    </row>
    <row r="3661" spans="1:2" ht="15" hidden="1" customHeight="1">
      <c r="A3661" s="1" t="s">
        <v>7054</v>
      </c>
      <c r="B3661" s="1" t="s">
        <v>7055</v>
      </c>
    </row>
    <row r="3662" spans="1:2" ht="15" hidden="1" customHeight="1">
      <c r="A3662" s="1" t="s">
        <v>7054</v>
      </c>
      <c r="B3662" s="1" t="s">
        <v>7007</v>
      </c>
    </row>
    <row r="3663" spans="1:2" ht="15" hidden="1" customHeight="1">
      <c r="A3663" s="1" t="s">
        <v>7054</v>
      </c>
      <c r="B3663" s="1" t="s">
        <v>7055</v>
      </c>
    </row>
    <row r="3664" spans="1:2" ht="15" hidden="1" customHeight="1">
      <c r="A3664" s="1" t="s">
        <v>7056</v>
      </c>
      <c r="B3664" s="1" t="s">
        <v>7057</v>
      </c>
    </row>
    <row r="3665" spans="1:2" ht="15" hidden="1" customHeight="1">
      <c r="A3665" s="1" t="s">
        <v>7058</v>
      </c>
      <c r="B3665" s="1" t="s">
        <v>7057</v>
      </c>
    </row>
    <row r="3666" spans="1:2" ht="15" hidden="1" customHeight="1">
      <c r="A3666" s="1" t="s">
        <v>7059</v>
      </c>
      <c r="B3666" s="1" t="s">
        <v>7057</v>
      </c>
    </row>
    <row r="3667" spans="1:2" ht="15" hidden="1" customHeight="1">
      <c r="A3667" s="1" t="s">
        <v>7060</v>
      </c>
      <c r="B3667" s="1" t="s">
        <v>7057</v>
      </c>
    </row>
    <row r="3668" spans="1:2" ht="15" hidden="1" customHeight="1">
      <c r="A3668" s="1" t="s">
        <v>7061</v>
      </c>
      <c r="B3668" s="1" t="s">
        <v>7057</v>
      </c>
    </row>
    <row r="3669" spans="1:2" ht="15" hidden="1" customHeight="1">
      <c r="A3669" s="1" t="s">
        <v>7062</v>
      </c>
      <c r="B3669" s="1" t="s">
        <v>7063</v>
      </c>
    </row>
    <row r="3670" spans="1:2" ht="15" hidden="1" customHeight="1">
      <c r="A3670" s="1" t="s">
        <v>7062</v>
      </c>
      <c r="B3670" s="1" t="s">
        <v>7007</v>
      </c>
    </row>
    <row r="3671" spans="1:2" ht="15" hidden="1" customHeight="1">
      <c r="A3671" s="1" t="s">
        <v>7064</v>
      </c>
      <c r="B3671" s="1" t="s">
        <v>7021</v>
      </c>
    </row>
    <row r="3672" spans="1:2" ht="15" hidden="1" customHeight="1">
      <c r="A3672" s="1" t="s">
        <v>7065</v>
      </c>
      <c r="B3672" s="1" t="s">
        <v>7066</v>
      </c>
    </row>
    <row r="3673" spans="1:2" ht="15" hidden="1" customHeight="1">
      <c r="A3673" s="1" t="s">
        <v>7067</v>
      </c>
      <c r="B3673" s="1" t="s">
        <v>7068</v>
      </c>
    </row>
    <row r="3674" spans="1:2" ht="15" hidden="1" customHeight="1">
      <c r="A3674" s="1" t="s">
        <v>7069</v>
      </c>
      <c r="B3674" s="1" t="s">
        <v>7068</v>
      </c>
    </row>
    <row r="3675" spans="1:2" ht="15" hidden="1" customHeight="1">
      <c r="A3675" s="1" t="s">
        <v>7070</v>
      </c>
      <c r="B3675" s="1" t="s">
        <v>7071</v>
      </c>
    </row>
    <row r="3676" spans="1:2" ht="15" hidden="1" customHeight="1">
      <c r="A3676" s="1" t="s">
        <v>7072</v>
      </c>
      <c r="B3676" s="1" t="s">
        <v>7007</v>
      </c>
    </row>
    <row r="3677" spans="1:2" ht="15" hidden="1" customHeight="1">
      <c r="A3677" s="1" t="s">
        <v>7073</v>
      </c>
      <c r="B3677" s="1" t="s">
        <v>7074</v>
      </c>
    </row>
    <row r="3678" spans="1:2" ht="15" hidden="1" customHeight="1">
      <c r="A3678" s="1" t="s">
        <v>7075</v>
      </c>
      <c r="B3678" s="1" t="s">
        <v>7074</v>
      </c>
    </row>
    <row r="3679" spans="1:2" ht="15" hidden="1" customHeight="1">
      <c r="A3679" s="1" t="s">
        <v>7076</v>
      </c>
      <c r="B3679" s="1" t="s">
        <v>7025</v>
      </c>
    </row>
    <row r="3680" spans="1:2" ht="15" hidden="1" customHeight="1">
      <c r="A3680" s="1" t="s">
        <v>7077</v>
      </c>
      <c r="B3680" s="1" t="s">
        <v>7078</v>
      </c>
    </row>
    <row r="3681" spans="1:2" ht="15" hidden="1" customHeight="1">
      <c r="A3681" s="1" t="s">
        <v>7077</v>
      </c>
      <c r="B3681" s="1" t="s">
        <v>7079</v>
      </c>
    </row>
    <row r="3682" spans="1:2" ht="15" hidden="1" customHeight="1">
      <c r="A3682" s="1" t="s">
        <v>7080</v>
      </c>
      <c r="B3682" s="1" t="s">
        <v>7081</v>
      </c>
    </row>
    <row r="3683" spans="1:2" ht="15" hidden="1" customHeight="1">
      <c r="A3683" s="1" t="s">
        <v>7080</v>
      </c>
      <c r="B3683" s="1" t="s">
        <v>7082</v>
      </c>
    </row>
    <row r="3684" spans="1:2" ht="15" hidden="1" customHeight="1">
      <c r="A3684" s="1" t="s">
        <v>7083</v>
      </c>
      <c r="B3684" s="1" t="s">
        <v>7082</v>
      </c>
    </row>
    <row r="3685" spans="1:2" ht="15" hidden="1" customHeight="1">
      <c r="A3685" s="1" t="s">
        <v>7083</v>
      </c>
      <c r="B3685" s="1" t="s">
        <v>7084</v>
      </c>
    </row>
    <row r="3686" spans="1:2" ht="15" hidden="1" customHeight="1">
      <c r="A3686" s="1" t="s">
        <v>7085</v>
      </c>
      <c r="B3686" s="1" t="s">
        <v>7082</v>
      </c>
    </row>
    <row r="3687" spans="1:2" ht="15" hidden="1" customHeight="1">
      <c r="A3687" s="1" t="s">
        <v>7086</v>
      </c>
      <c r="B3687" s="1" t="s">
        <v>7082</v>
      </c>
    </row>
    <row r="3688" spans="1:2" ht="15" hidden="1" customHeight="1">
      <c r="A3688" s="1" t="s">
        <v>7087</v>
      </c>
      <c r="B3688" s="1" t="s">
        <v>7082</v>
      </c>
    </row>
    <row r="3689" spans="1:2" ht="15" hidden="1" customHeight="1">
      <c r="A3689" s="1" t="s">
        <v>7088</v>
      </c>
      <c r="B3689" s="1" t="s">
        <v>7082</v>
      </c>
    </row>
    <row r="3690" spans="1:2" ht="15" hidden="1" customHeight="1">
      <c r="A3690" s="1" t="s">
        <v>7089</v>
      </c>
      <c r="B3690" s="1" t="s">
        <v>7082</v>
      </c>
    </row>
    <row r="3691" spans="1:2" ht="15" hidden="1" customHeight="1">
      <c r="A3691" s="1" t="s">
        <v>7090</v>
      </c>
      <c r="B3691" s="1" t="s">
        <v>7078</v>
      </c>
    </row>
    <row r="3692" spans="1:2" ht="15" hidden="1" customHeight="1">
      <c r="A3692" s="1" t="s">
        <v>7090</v>
      </c>
      <c r="B3692" s="1" t="s">
        <v>7091</v>
      </c>
    </row>
    <row r="3693" spans="1:2" ht="15" hidden="1" customHeight="1">
      <c r="A3693" s="1" t="s">
        <v>7092</v>
      </c>
      <c r="B3693" s="1" t="s">
        <v>7093</v>
      </c>
    </row>
    <row r="3694" spans="1:2" ht="15" hidden="1" customHeight="1">
      <c r="A3694" s="1" t="s">
        <v>7092</v>
      </c>
      <c r="B3694" s="1" t="s">
        <v>7094</v>
      </c>
    </row>
    <row r="3695" spans="1:2" ht="15" hidden="1" customHeight="1">
      <c r="A3695" s="1" t="s">
        <v>7095</v>
      </c>
      <c r="B3695" s="1" t="s">
        <v>7096</v>
      </c>
    </row>
    <row r="3696" spans="1:2" ht="15" hidden="1" customHeight="1">
      <c r="A3696" s="1" t="s">
        <v>7095</v>
      </c>
      <c r="B3696" s="1" t="s">
        <v>7078</v>
      </c>
    </row>
    <row r="3697" spans="1:2" ht="15" hidden="1" customHeight="1">
      <c r="A3697" s="1" t="s">
        <v>7097</v>
      </c>
      <c r="B3697" s="1" t="s">
        <v>7098</v>
      </c>
    </row>
    <row r="3698" spans="1:2" ht="15" hidden="1" customHeight="1">
      <c r="A3698" s="1" t="s">
        <v>7097</v>
      </c>
      <c r="B3698" s="1" t="s">
        <v>7099</v>
      </c>
    </row>
    <row r="3699" spans="1:2" ht="15" hidden="1" customHeight="1">
      <c r="A3699" s="1" t="s">
        <v>7100</v>
      </c>
      <c r="B3699" s="1" t="s">
        <v>7098</v>
      </c>
    </row>
    <row r="3700" spans="1:2" ht="15" hidden="1" customHeight="1">
      <c r="A3700" s="1" t="s">
        <v>7101</v>
      </c>
      <c r="B3700" s="1" t="s">
        <v>7098</v>
      </c>
    </row>
    <row r="3701" spans="1:2" ht="15" hidden="1" customHeight="1">
      <c r="A3701" s="1" t="s">
        <v>7102</v>
      </c>
      <c r="B3701" s="1" t="s">
        <v>7098</v>
      </c>
    </row>
    <row r="3702" spans="1:2" ht="15" hidden="1" customHeight="1">
      <c r="A3702" s="1" t="s">
        <v>7103</v>
      </c>
      <c r="B3702" s="1" t="s">
        <v>7104</v>
      </c>
    </row>
    <row r="3703" spans="1:2" ht="15" hidden="1" customHeight="1">
      <c r="A3703" s="1" t="s">
        <v>7105</v>
      </c>
      <c r="B3703" s="1" t="s">
        <v>7104</v>
      </c>
    </row>
    <row r="3704" spans="1:2" ht="15" hidden="1" customHeight="1">
      <c r="A3704" s="1" t="s">
        <v>7106</v>
      </c>
      <c r="B3704" s="1" t="s">
        <v>7078</v>
      </c>
    </row>
    <row r="3705" spans="1:2" ht="15" hidden="1" customHeight="1">
      <c r="A3705" s="1" t="s">
        <v>7107</v>
      </c>
      <c r="B3705" s="1" t="s">
        <v>7104</v>
      </c>
    </row>
    <row r="3706" spans="1:2" ht="15" hidden="1" customHeight="1">
      <c r="A3706" s="1" t="s">
        <v>7108</v>
      </c>
      <c r="B3706" s="1" t="s">
        <v>7104</v>
      </c>
    </row>
    <row r="3707" spans="1:2" ht="15" hidden="1" customHeight="1">
      <c r="A3707" s="1" t="s">
        <v>7109</v>
      </c>
      <c r="B3707" s="1" t="s">
        <v>7104</v>
      </c>
    </row>
    <row r="3708" spans="1:2" ht="15" hidden="1" customHeight="1">
      <c r="A3708" s="1" t="s">
        <v>7110</v>
      </c>
      <c r="B3708" s="1" t="s">
        <v>7104</v>
      </c>
    </row>
    <row r="3709" spans="1:2" ht="15" hidden="1" customHeight="1">
      <c r="A3709" s="1" t="s">
        <v>7111</v>
      </c>
      <c r="B3709" s="1" t="s">
        <v>7078</v>
      </c>
    </row>
    <row r="3710" spans="1:2" ht="15" hidden="1" customHeight="1">
      <c r="A3710" s="1" t="s">
        <v>7112</v>
      </c>
      <c r="B3710" s="1" t="s">
        <v>7078</v>
      </c>
    </row>
    <row r="3711" spans="1:2" ht="15" hidden="1" customHeight="1">
      <c r="A3711" s="1" t="s">
        <v>7113</v>
      </c>
      <c r="B3711" s="1" t="s">
        <v>7104</v>
      </c>
    </row>
    <row r="3712" spans="1:2" ht="15" hidden="1" customHeight="1">
      <c r="A3712" s="1" t="s">
        <v>7114</v>
      </c>
      <c r="B3712" s="1" t="s">
        <v>7078</v>
      </c>
    </row>
    <row r="3713" spans="1:2" ht="15" hidden="1" customHeight="1">
      <c r="A3713" s="1" t="s">
        <v>7115</v>
      </c>
      <c r="B3713" s="1" t="s">
        <v>7116</v>
      </c>
    </row>
    <row r="3714" spans="1:2" ht="15" hidden="1" customHeight="1">
      <c r="A3714" s="1" t="s">
        <v>7117</v>
      </c>
      <c r="B3714" s="1" t="s">
        <v>7116</v>
      </c>
    </row>
    <row r="3715" spans="1:2" ht="15" hidden="1" customHeight="1">
      <c r="A3715" s="1" t="s">
        <v>7118</v>
      </c>
      <c r="B3715" s="1" t="s">
        <v>7116</v>
      </c>
    </row>
    <row r="3716" spans="1:2" ht="15" hidden="1" customHeight="1">
      <c r="A3716" s="1" t="s">
        <v>7119</v>
      </c>
      <c r="B3716" s="1" t="s">
        <v>7116</v>
      </c>
    </row>
    <row r="3717" spans="1:2" ht="15" hidden="1" customHeight="1">
      <c r="A3717" s="1" t="s">
        <v>7120</v>
      </c>
      <c r="B3717" s="1" t="s">
        <v>7116</v>
      </c>
    </row>
    <row r="3718" spans="1:2" ht="15" hidden="1" customHeight="1">
      <c r="A3718" s="1" t="s">
        <v>7121</v>
      </c>
      <c r="B3718" s="1" t="s">
        <v>7078</v>
      </c>
    </row>
    <row r="3719" spans="1:2" ht="15" hidden="1" customHeight="1">
      <c r="A3719" s="1" t="s">
        <v>7122</v>
      </c>
      <c r="B3719" s="1" t="s">
        <v>7123</v>
      </c>
    </row>
    <row r="3720" spans="1:2" ht="15" hidden="1" customHeight="1">
      <c r="A3720" s="1" t="s">
        <v>7124</v>
      </c>
      <c r="B3720" s="1" t="s">
        <v>7123</v>
      </c>
    </row>
    <row r="3721" spans="1:2" ht="15" hidden="1" customHeight="1">
      <c r="A3721" s="1" t="s">
        <v>7125</v>
      </c>
      <c r="B3721" s="1" t="s">
        <v>7123</v>
      </c>
    </row>
    <row r="3722" spans="1:2" ht="15" hidden="1" customHeight="1">
      <c r="A3722" s="1" t="s">
        <v>7126</v>
      </c>
      <c r="B3722" s="1" t="s">
        <v>7123</v>
      </c>
    </row>
    <row r="3723" spans="1:2" ht="15" hidden="1" customHeight="1">
      <c r="A3723" s="1" t="s">
        <v>7127</v>
      </c>
      <c r="B3723" s="1" t="s">
        <v>7123</v>
      </c>
    </row>
    <row r="3724" spans="1:2" ht="15" hidden="1" customHeight="1">
      <c r="A3724" s="1" t="s">
        <v>7128</v>
      </c>
      <c r="B3724" s="1" t="s">
        <v>7078</v>
      </c>
    </row>
    <row r="3725" spans="1:2" ht="15" hidden="1" customHeight="1">
      <c r="A3725" s="1" t="s">
        <v>7129</v>
      </c>
      <c r="B3725" s="1" t="s">
        <v>7104</v>
      </c>
    </row>
    <row r="3726" spans="1:2" ht="15" hidden="1" customHeight="1">
      <c r="A3726" s="1" t="s">
        <v>7130</v>
      </c>
      <c r="B3726" s="1" t="s">
        <v>7131</v>
      </c>
    </row>
    <row r="3727" spans="1:2" ht="15" hidden="1" customHeight="1">
      <c r="A3727" s="1" t="s">
        <v>7132</v>
      </c>
      <c r="B3727" s="1" t="s">
        <v>7133</v>
      </c>
    </row>
    <row r="3728" spans="1:2" ht="15" hidden="1" customHeight="1">
      <c r="A3728" s="1" t="s">
        <v>7134</v>
      </c>
      <c r="B3728" s="1" t="s">
        <v>7135</v>
      </c>
    </row>
    <row r="3729" spans="1:2" ht="15" hidden="1" customHeight="1">
      <c r="A3729" s="1" t="s">
        <v>7136</v>
      </c>
      <c r="B3729" s="1" t="s">
        <v>6931</v>
      </c>
    </row>
    <row r="3730" spans="1:2" ht="15" hidden="1" customHeight="1">
      <c r="A3730" s="1" t="s">
        <v>7137</v>
      </c>
      <c r="B3730" s="1" t="s">
        <v>7138</v>
      </c>
    </row>
    <row r="3731" spans="1:2" ht="15" hidden="1" customHeight="1">
      <c r="A3731" s="1" t="s">
        <v>7139</v>
      </c>
      <c r="B3731" s="1" t="s">
        <v>7138</v>
      </c>
    </row>
    <row r="3732" spans="1:2" ht="15" hidden="1" customHeight="1">
      <c r="A3732" s="1" t="s">
        <v>7140</v>
      </c>
      <c r="B3732" s="1" t="s">
        <v>7138</v>
      </c>
    </row>
    <row r="3733" spans="1:2" ht="15" hidden="1" customHeight="1">
      <c r="A3733" s="1" t="s">
        <v>7141</v>
      </c>
      <c r="B3733" s="1" t="s">
        <v>6984</v>
      </c>
    </row>
    <row r="3734" spans="1:2" ht="15" hidden="1" customHeight="1">
      <c r="A3734" s="1" t="s">
        <v>7142</v>
      </c>
      <c r="B3734" s="1" t="s">
        <v>6987</v>
      </c>
    </row>
    <row r="3735" spans="1:2" ht="15" hidden="1" customHeight="1">
      <c r="A3735" s="1" t="s">
        <v>7143</v>
      </c>
      <c r="B3735" s="1" t="s">
        <v>6987</v>
      </c>
    </row>
    <row r="3736" spans="1:2" ht="15" hidden="1" customHeight="1">
      <c r="A3736" s="1" t="s">
        <v>7144</v>
      </c>
      <c r="B3736" s="1" t="s">
        <v>7145</v>
      </c>
    </row>
    <row r="3737" spans="1:2" ht="15" hidden="1" customHeight="1">
      <c r="A3737" s="1" t="s">
        <v>7146</v>
      </c>
      <c r="B3737" s="1" t="s">
        <v>7145</v>
      </c>
    </row>
    <row r="3738" spans="1:2" ht="15" hidden="1" customHeight="1">
      <c r="A3738" s="1" t="s">
        <v>7147</v>
      </c>
      <c r="B3738" s="1" t="s">
        <v>6931</v>
      </c>
    </row>
    <row r="3739" spans="1:2" ht="15" hidden="1" customHeight="1">
      <c r="A3739" s="1" t="s">
        <v>7148</v>
      </c>
      <c r="B3739" s="1" t="s">
        <v>7149</v>
      </c>
    </row>
    <row r="3740" spans="1:2" ht="15" hidden="1" customHeight="1">
      <c r="A3740" s="1" t="s">
        <v>7150</v>
      </c>
      <c r="B3740" s="1" t="s">
        <v>7138</v>
      </c>
    </row>
    <row r="3741" spans="1:2" ht="15" hidden="1" customHeight="1">
      <c r="A3741" s="1" t="s">
        <v>7151</v>
      </c>
      <c r="B3741" s="1" t="s">
        <v>6987</v>
      </c>
    </row>
    <row r="3742" spans="1:2" ht="15" hidden="1" customHeight="1">
      <c r="A3742" s="1" t="s">
        <v>7152</v>
      </c>
      <c r="B3742" s="1" t="s">
        <v>7153</v>
      </c>
    </row>
    <row r="3743" spans="1:2" ht="15" hidden="1" customHeight="1">
      <c r="A3743" s="1" t="s">
        <v>7154</v>
      </c>
      <c r="B3743" s="1" t="s">
        <v>7153</v>
      </c>
    </row>
    <row r="3744" spans="1:2" ht="15" hidden="1" customHeight="1">
      <c r="A3744" s="1" t="s">
        <v>7155</v>
      </c>
      <c r="B3744" s="1" t="s">
        <v>7156</v>
      </c>
    </row>
    <row r="3745" spans="1:2" ht="15" hidden="1" customHeight="1">
      <c r="A3745" s="1" t="s">
        <v>7157</v>
      </c>
      <c r="B3745" s="1" t="s">
        <v>6931</v>
      </c>
    </row>
    <row r="3746" spans="1:2" ht="15" hidden="1" customHeight="1">
      <c r="A3746" s="1" t="s">
        <v>7158</v>
      </c>
      <c r="B3746" s="1" t="s">
        <v>7159</v>
      </c>
    </row>
    <row r="3747" spans="1:2" ht="15" hidden="1" customHeight="1">
      <c r="A3747" s="1" t="s">
        <v>7160</v>
      </c>
      <c r="B3747" s="1" t="s">
        <v>7145</v>
      </c>
    </row>
    <row r="3748" spans="1:2" ht="15" hidden="1" customHeight="1">
      <c r="A3748" s="1" t="s">
        <v>7161</v>
      </c>
      <c r="B3748" s="1" t="s">
        <v>6931</v>
      </c>
    </row>
    <row r="3749" spans="1:2" ht="15" hidden="1" customHeight="1">
      <c r="A3749" s="1" t="s">
        <v>7162</v>
      </c>
      <c r="B3749" s="1" t="s">
        <v>7163</v>
      </c>
    </row>
    <row r="3750" spans="1:2" ht="15" hidden="1" customHeight="1">
      <c r="A3750" s="1" t="s">
        <v>7164</v>
      </c>
      <c r="B3750" s="1" t="s">
        <v>6931</v>
      </c>
    </row>
    <row r="3751" spans="1:2" ht="15" hidden="1" customHeight="1">
      <c r="A3751" s="1" t="s">
        <v>7165</v>
      </c>
      <c r="B3751" s="1" t="s">
        <v>6945</v>
      </c>
    </row>
    <row r="3752" spans="1:2" ht="15" hidden="1" customHeight="1">
      <c r="A3752" s="1" t="s">
        <v>7166</v>
      </c>
      <c r="B3752" s="1" t="s">
        <v>7149</v>
      </c>
    </row>
    <row r="3753" spans="1:2" ht="15" hidden="1" customHeight="1">
      <c r="A3753" s="1" t="s">
        <v>7167</v>
      </c>
      <c r="B3753" s="1" t="s">
        <v>7168</v>
      </c>
    </row>
    <row r="3754" spans="1:2" ht="15" hidden="1" customHeight="1">
      <c r="A3754" s="1" t="s">
        <v>7169</v>
      </c>
      <c r="B3754" s="1" t="s">
        <v>7168</v>
      </c>
    </row>
    <row r="3755" spans="1:2" ht="15" hidden="1" customHeight="1">
      <c r="A3755" s="1" t="s">
        <v>7170</v>
      </c>
      <c r="B3755" s="1" t="s">
        <v>7171</v>
      </c>
    </row>
    <row r="3756" spans="1:2" ht="15" hidden="1" customHeight="1">
      <c r="A3756" s="1" t="s">
        <v>7172</v>
      </c>
      <c r="B3756" s="1" t="s">
        <v>6931</v>
      </c>
    </row>
    <row r="3757" spans="1:2" ht="15" hidden="1" customHeight="1">
      <c r="A3757" s="1" t="s">
        <v>7173</v>
      </c>
      <c r="B3757" s="1" t="s">
        <v>7174</v>
      </c>
    </row>
    <row r="3758" spans="1:2" ht="15" hidden="1" customHeight="1">
      <c r="A3758" s="1" t="s">
        <v>7175</v>
      </c>
      <c r="B3758" s="1" t="s">
        <v>7174</v>
      </c>
    </row>
    <row r="3759" spans="1:2" ht="15" hidden="1" customHeight="1">
      <c r="A3759" s="1" t="s">
        <v>7176</v>
      </c>
      <c r="B3759" s="1" t="s">
        <v>6948</v>
      </c>
    </row>
    <row r="3760" spans="1:2" ht="15" hidden="1" customHeight="1">
      <c r="A3760" s="1" t="s">
        <v>7177</v>
      </c>
      <c r="B3760" s="1" t="s">
        <v>6931</v>
      </c>
    </row>
    <row r="3761" spans="1:2" ht="15" hidden="1" customHeight="1">
      <c r="A3761" s="1" t="s">
        <v>7178</v>
      </c>
      <c r="B3761" s="1" t="s">
        <v>6948</v>
      </c>
    </row>
    <row r="3762" spans="1:2" ht="15" hidden="1" customHeight="1">
      <c r="A3762" s="1" t="s">
        <v>7179</v>
      </c>
      <c r="B3762" s="1" t="s">
        <v>6931</v>
      </c>
    </row>
    <row r="3763" spans="1:2" ht="15" hidden="1" customHeight="1">
      <c r="A3763" s="1" t="s">
        <v>7180</v>
      </c>
      <c r="B3763" s="1" t="s">
        <v>7181</v>
      </c>
    </row>
    <row r="3764" spans="1:2" ht="15" hidden="1" customHeight="1">
      <c r="A3764" s="1" t="s">
        <v>7182</v>
      </c>
      <c r="B3764" s="1" t="s">
        <v>6948</v>
      </c>
    </row>
    <row r="3765" spans="1:2" ht="15" hidden="1" customHeight="1">
      <c r="A3765" s="1" t="s">
        <v>7183</v>
      </c>
      <c r="B3765" s="1" t="s">
        <v>6948</v>
      </c>
    </row>
    <row r="3766" spans="1:2" ht="15" hidden="1" customHeight="1">
      <c r="A3766" s="1" t="s">
        <v>7184</v>
      </c>
      <c r="B3766" s="1" t="s">
        <v>6931</v>
      </c>
    </row>
    <row r="3767" spans="1:2" ht="15" hidden="1" customHeight="1">
      <c r="A3767" s="1" t="s">
        <v>7185</v>
      </c>
      <c r="B3767" s="1" t="s">
        <v>7186</v>
      </c>
    </row>
    <row r="3768" spans="1:2" ht="15" hidden="1" customHeight="1">
      <c r="A3768" s="1" t="s">
        <v>7187</v>
      </c>
      <c r="B3768" s="1" t="s">
        <v>6931</v>
      </c>
    </row>
    <row r="3769" spans="1:2" ht="15" hidden="1" customHeight="1">
      <c r="A3769" s="1" t="s">
        <v>7188</v>
      </c>
      <c r="B3769" s="1" t="s">
        <v>7189</v>
      </c>
    </row>
    <row r="3770" spans="1:2" ht="15" hidden="1" customHeight="1">
      <c r="A3770" s="1" t="s">
        <v>7190</v>
      </c>
      <c r="B3770" s="1" t="s">
        <v>6931</v>
      </c>
    </row>
    <row r="3771" spans="1:2" ht="15" hidden="1" customHeight="1">
      <c r="A3771" s="1" t="s">
        <v>7191</v>
      </c>
      <c r="B3771" s="1" t="s">
        <v>7192</v>
      </c>
    </row>
    <row r="3772" spans="1:2" ht="15" hidden="1" customHeight="1">
      <c r="A3772" s="1" t="s">
        <v>7193</v>
      </c>
      <c r="B3772" s="1" t="s">
        <v>7192</v>
      </c>
    </row>
    <row r="3773" spans="1:2" ht="15" hidden="1" customHeight="1">
      <c r="A3773" s="1" t="s">
        <v>7194</v>
      </c>
      <c r="B3773" s="1" t="s">
        <v>7192</v>
      </c>
    </row>
    <row r="3774" spans="1:2" ht="15" hidden="1" customHeight="1">
      <c r="A3774" s="1" t="s">
        <v>7195</v>
      </c>
      <c r="B3774" s="1" t="s">
        <v>6948</v>
      </c>
    </row>
    <row r="3775" spans="1:2" ht="15" hidden="1" customHeight="1">
      <c r="A3775" s="1" t="s">
        <v>7196</v>
      </c>
      <c r="B3775" s="1" t="s">
        <v>6948</v>
      </c>
    </row>
    <row r="3776" spans="1:2" ht="15" hidden="1" customHeight="1">
      <c r="A3776" s="1" t="s">
        <v>7197</v>
      </c>
      <c r="B3776" s="1" t="s">
        <v>6931</v>
      </c>
    </row>
    <row r="3777" spans="1:2" ht="15" hidden="1" customHeight="1">
      <c r="A3777" s="1" t="s">
        <v>7198</v>
      </c>
      <c r="B3777" s="1" t="s">
        <v>6945</v>
      </c>
    </row>
    <row r="3778" spans="1:2" ht="15" hidden="1" customHeight="1">
      <c r="A3778" s="1" t="s">
        <v>7199</v>
      </c>
      <c r="B3778" s="1" t="s">
        <v>6945</v>
      </c>
    </row>
    <row r="3779" spans="1:2" ht="15" hidden="1" customHeight="1">
      <c r="A3779" s="1" t="s">
        <v>7200</v>
      </c>
      <c r="B3779" s="1" t="s">
        <v>7201</v>
      </c>
    </row>
    <row r="3780" spans="1:2" ht="15" hidden="1" customHeight="1">
      <c r="A3780" s="1" t="s">
        <v>7202</v>
      </c>
      <c r="B3780" s="1" t="s">
        <v>7201</v>
      </c>
    </row>
    <row r="3781" spans="1:2" ht="15" hidden="1" customHeight="1">
      <c r="A3781" s="1" t="s">
        <v>7203</v>
      </c>
      <c r="B3781" s="1" t="s">
        <v>7201</v>
      </c>
    </row>
    <row r="3782" spans="1:2" ht="15" hidden="1" customHeight="1">
      <c r="A3782" s="1" t="s">
        <v>7204</v>
      </c>
      <c r="B3782" s="1" t="s">
        <v>7201</v>
      </c>
    </row>
    <row r="3783" spans="1:2" ht="15" hidden="1" customHeight="1">
      <c r="A3783" s="1" t="s">
        <v>7205</v>
      </c>
      <c r="B3783" s="1" t="s">
        <v>6948</v>
      </c>
    </row>
    <row r="3784" spans="1:2" ht="15" hidden="1" customHeight="1">
      <c r="A3784" s="1" t="s">
        <v>7206</v>
      </c>
      <c r="B3784" s="1" t="s">
        <v>6931</v>
      </c>
    </row>
    <row r="3785" spans="1:2" ht="15" hidden="1" customHeight="1">
      <c r="A3785" s="1" t="s">
        <v>7207</v>
      </c>
      <c r="B3785" s="1" t="s">
        <v>7208</v>
      </c>
    </row>
    <row r="3786" spans="1:2" ht="15" hidden="1" customHeight="1">
      <c r="A3786" s="77">
        <v>40491</v>
      </c>
      <c r="B3786" s="1" t="s">
        <v>6998</v>
      </c>
    </row>
    <row r="3787" spans="1:2" ht="15" hidden="1" customHeight="1">
      <c r="A3787" s="77">
        <v>40856</v>
      </c>
      <c r="B3787" s="1" t="s">
        <v>6998</v>
      </c>
    </row>
    <row r="3788" spans="1:2" ht="15" hidden="1" customHeight="1">
      <c r="A3788" s="1" t="s">
        <v>7209</v>
      </c>
      <c r="B3788" s="1" t="s">
        <v>7007</v>
      </c>
    </row>
    <row r="3789" spans="1:2" ht="15" hidden="1" customHeight="1">
      <c r="A3789" s="1" t="s">
        <v>7210</v>
      </c>
      <c r="B3789" s="1" t="s">
        <v>7025</v>
      </c>
    </row>
    <row r="3790" spans="1:2" ht="15" hidden="1" customHeight="1">
      <c r="A3790" s="1" t="s">
        <v>7211</v>
      </c>
      <c r="B3790" s="1" t="s">
        <v>7007</v>
      </c>
    </row>
    <row r="3791" spans="1:2" ht="15" hidden="1" customHeight="1">
      <c r="A3791" s="1" t="s">
        <v>7212</v>
      </c>
      <c r="B3791" s="1" t="s">
        <v>7213</v>
      </c>
    </row>
    <row r="3792" spans="1:2" ht="15" hidden="1" customHeight="1">
      <c r="A3792" s="1" t="s">
        <v>7214</v>
      </c>
      <c r="B3792" s="1" t="s">
        <v>7025</v>
      </c>
    </row>
    <row r="3793" spans="1:2" ht="15" hidden="1" customHeight="1">
      <c r="A3793" s="1" t="s">
        <v>7215</v>
      </c>
      <c r="B3793" s="1" t="s">
        <v>7025</v>
      </c>
    </row>
    <row r="3794" spans="1:2" ht="15" hidden="1" customHeight="1">
      <c r="A3794" s="1" t="s">
        <v>7216</v>
      </c>
      <c r="B3794" s="1" t="s">
        <v>7007</v>
      </c>
    </row>
    <row r="3795" spans="1:2" ht="15" hidden="1" customHeight="1">
      <c r="A3795" s="1" t="s">
        <v>7217</v>
      </c>
      <c r="B3795" s="1" t="s">
        <v>7218</v>
      </c>
    </row>
    <row r="3796" spans="1:2" ht="15" hidden="1" customHeight="1">
      <c r="A3796" s="1" t="s">
        <v>7219</v>
      </c>
      <c r="B3796" s="1" t="s">
        <v>7007</v>
      </c>
    </row>
    <row r="3797" spans="1:2" ht="15" hidden="1" customHeight="1">
      <c r="A3797" s="1" t="s">
        <v>7220</v>
      </c>
      <c r="B3797" s="1" t="s">
        <v>7221</v>
      </c>
    </row>
    <row r="3798" spans="1:2" ht="15" hidden="1" customHeight="1">
      <c r="A3798" s="1" t="s">
        <v>7222</v>
      </c>
      <c r="B3798" s="1" t="s">
        <v>7025</v>
      </c>
    </row>
    <row r="3799" spans="1:2" ht="15" hidden="1" customHeight="1">
      <c r="A3799" s="1" t="s">
        <v>7223</v>
      </c>
      <c r="B3799" s="1" t="s">
        <v>7025</v>
      </c>
    </row>
    <row r="3800" spans="1:2" ht="15" hidden="1" customHeight="1">
      <c r="A3800" s="1" t="s">
        <v>7224</v>
      </c>
      <c r="B3800" s="1" t="s">
        <v>7007</v>
      </c>
    </row>
    <row r="3801" spans="1:2" ht="15" hidden="1" customHeight="1">
      <c r="A3801" s="1" t="s">
        <v>7225</v>
      </c>
      <c r="B3801" s="1" t="s">
        <v>7226</v>
      </c>
    </row>
    <row r="3802" spans="1:2" ht="15" hidden="1" customHeight="1">
      <c r="A3802" s="1" t="s">
        <v>7227</v>
      </c>
      <c r="B3802" s="1" t="s">
        <v>7226</v>
      </c>
    </row>
    <row r="3803" spans="1:2" ht="15" hidden="1" customHeight="1">
      <c r="A3803" s="1" t="s">
        <v>7228</v>
      </c>
      <c r="B3803" s="1" t="s">
        <v>7226</v>
      </c>
    </row>
    <row r="3804" spans="1:2" ht="15" hidden="1" customHeight="1">
      <c r="A3804" s="1" t="s">
        <v>7229</v>
      </c>
      <c r="B3804" s="1" t="s">
        <v>7226</v>
      </c>
    </row>
    <row r="3805" spans="1:2" ht="15" hidden="1" customHeight="1">
      <c r="A3805" s="1" t="s">
        <v>7230</v>
      </c>
      <c r="B3805" s="1" t="s">
        <v>7226</v>
      </c>
    </row>
    <row r="3806" spans="1:2" ht="15" hidden="1" customHeight="1">
      <c r="A3806" s="1" t="s">
        <v>7231</v>
      </c>
      <c r="B3806" s="1" t="s">
        <v>7226</v>
      </c>
    </row>
    <row r="3807" spans="1:2" ht="15" hidden="1" customHeight="1">
      <c r="A3807" s="1" t="s">
        <v>7232</v>
      </c>
      <c r="B3807" s="1" t="s">
        <v>7226</v>
      </c>
    </row>
    <row r="3808" spans="1:2" ht="15" hidden="1" customHeight="1">
      <c r="A3808" s="1" t="s">
        <v>7233</v>
      </c>
      <c r="B3808" s="1" t="s">
        <v>7226</v>
      </c>
    </row>
    <row r="3809" spans="1:2" ht="15" hidden="1" customHeight="1">
      <c r="A3809" s="1" t="s">
        <v>7234</v>
      </c>
      <c r="B3809" s="1" t="s">
        <v>7007</v>
      </c>
    </row>
    <row r="3810" spans="1:2" ht="15" hidden="1" customHeight="1">
      <c r="A3810" s="1" t="s">
        <v>7235</v>
      </c>
      <c r="B3810" s="1" t="s">
        <v>7236</v>
      </c>
    </row>
    <row r="3811" spans="1:2" ht="15" hidden="1" customHeight="1">
      <c r="A3811" s="1" t="s">
        <v>7237</v>
      </c>
      <c r="B3811" s="1" t="s">
        <v>7236</v>
      </c>
    </row>
    <row r="3812" spans="1:2" ht="15" hidden="1" customHeight="1">
      <c r="A3812" s="1" t="s">
        <v>7238</v>
      </c>
      <c r="B3812" s="1" t="s">
        <v>7236</v>
      </c>
    </row>
    <row r="3813" spans="1:2" ht="15" hidden="1" customHeight="1">
      <c r="A3813" s="1" t="s">
        <v>7239</v>
      </c>
      <c r="B3813" s="1" t="s">
        <v>7029</v>
      </c>
    </row>
    <row r="3814" spans="1:2" ht="15" hidden="1" customHeight="1">
      <c r="A3814" s="1" t="s">
        <v>7240</v>
      </c>
      <c r="B3814" s="1" t="s">
        <v>7031</v>
      </c>
    </row>
    <row r="3815" spans="1:2" ht="15" hidden="1" customHeight="1">
      <c r="A3815" s="1" t="s">
        <v>7241</v>
      </c>
      <c r="B3815" s="1" t="s">
        <v>7031</v>
      </c>
    </row>
    <row r="3816" spans="1:2" ht="15" hidden="1" customHeight="1">
      <c r="A3816" s="1" t="s">
        <v>7242</v>
      </c>
      <c r="B3816" s="1" t="s">
        <v>7243</v>
      </c>
    </row>
    <row r="3817" spans="1:2" ht="15" hidden="1" customHeight="1">
      <c r="A3817" s="1" t="s">
        <v>7244</v>
      </c>
      <c r="B3817" s="1" t="s">
        <v>7243</v>
      </c>
    </row>
    <row r="3818" spans="1:2" ht="15" hidden="1" customHeight="1">
      <c r="A3818" s="1" t="s">
        <v>7245</v>
      </c>
      <c r="B3818" s="1" t="s">
        <v>7007</v>
      </c>
    </row>
    <row r="3819" spans="1:2" ht="15" hidden="1" customHeight="1">
      <c r="A3819" s="1" t="s">
        <v>7246</v>
      </c>
      <c r="B3819" s="1" t="s">
        <v>7247</v>
      </c>
    </row>
    <row r="3820" spans="1:2" ht="15" hidden="1" customHeight="1">
      <c r="A3820" s="1" t="s">
        <v>7248</v>
      </c>
      <c r="B3820" s="1" t="s">
        <v>7243</v>
      </c>
    </row>
    <row r="3821" spans="1:2" ht="15" hidden="1" customHeight="1">
      <c r="A3821" s="1" t="s">
        <v>7249</v>
      </c>
      <c r="B3821" s="1" t="s">
        <v>7007</v>
      </c>
    </row>
    <row r="3822" spans="1:2" ht="15" hidden="1" customHeight="1">
      <c r="A3822" s="1" t="s">
        <v>7250</v>
      </c>
      <c r="B3822" s="1" t="s">
        <v>7251</v>
      </c>
    </row>
    <row r="3823" spans="1:2" ht="15" hidden="1" customHeight="1">
      <c r="A3823" s="1" t="s">
        <v>7252</v>
      </c>
      <c r="B3823" s="1" t="s">
        <v>7243</v>
      </c>
    </row>
    <row r="3824" spans="1:2" ht="15" hidden="1" customHeight="1">
      <c r="A3824" s="1" t="s">
        <v>7253</v>
      </c>
      <c r="B3824" s="1" t="s">
        <v>7007</v>
      </c>
    </row>
    <row r="3825" spans="1:2" ht="15" hidden="1" customHeight="1">
      <c r="A3825" s="1" t="s">
        <v>7254</v>
      </c>
      <c r="B3825" s="1" t="s">
        <v>7255</v>
      </c>
    </row>
    <row r="3826" spans="1:2" ht="15" hidden="1" customHeight="1">
      <c r="A3826" s="1" t="s">
        <v>7256</v>
      </c>
      <c r="B3826" s="1" t="s">
        <v>7007</v>
      </c>
    </row>
    <row r="3827" spans="1:2" ht="15" hidden="1" customHeight="1">
      <c r="A3827" s="1" t="s">
        <v>7257</v>
      </c>
      <c r="B3827" s="1" t="s">
        <v>7066</v>
      </c>
    </row>
    <row r="3828" spans="1:2" ht="15" hidden="1" customHeight="1">
      <c r="A3828" s="1" t="s">
        <v>7258</v>
      </c>
      <c r="B3828" s="1" t="s">
        <v>7066</v>
      </c>
    </row>
    <row r="3829" spans="1:2" ht="15" hidden="1" customHeight="1">
      <c r="A3829" s="1" t="s">
        <v>7259</v>
      </c>
      <c r="B3829" s="1" t="s">
        <v>7236</v>
      </c>
    </row>
    <row r="3830" spans="1:2" ht="15" hidden="1" customHeight="1">
      <c r="A3830" s="1" t="s">
        <v>7260</v>
      </c>
      <c r="B3830" s="1" t="s">
        <v>7031</v>
      </c>
    </row>
    <row r="3831" spans="1:2" ht="15" hidden="1" customHeight="1">
      <c r="A3831" s="1" t="s">
        <v>7261</v>
      </c>
      <c r="B3831" s="1" t="s">
        <v>7262</v>
      </c>
    </row>
    <row r="3832" spans="1:2" ht="15" hidden="1" customHeight="1">
      <c r="A3832" s="1" t="s">
        <v>7263</v>
      </c>
      <c r="B3832" s="1" t="s">
        <v>7262</v>
      </c>
    </row>
    <row r="3833" spans="1:2" ht="15" hidden="1" customHeight="1">
      <c r="A3833" s="1" t="s">
        <v>7264</v>
      </c>
      <c r="B3833" s="1" t="s">
        <v>7265</v>
      </c>
    </row>
    <row r="3834" spans="1:2" ht="15" hidden="1" customHeight="1">
      <c r="A3834" s="1" t="s">
        <v>7266</v>
      </c>
      <c r="B3834" s="1" t="s">
        <v>7007</v>
      </c>
    </row>
    <row r="3835" spans="1:2" ht="15" hidden="1" customHeight="1">
      <c r="A3835" s="1" t="s">
        <v>7267</v>
      </c>
      <c r="B3835" s="1" t="s">
        <v>7268</v>
      </c>
    </row>
    <row r="3836" spans="1:2" ht="15" hidden="1" customHeight="1">
      <c r="A3836" s="1" t="s">
        <v>7269</v>
      </c>
      <c r="B3836" s="1" t="s">
        <v>7268</v>
      </c>
    </row>
    <row r="3837" spans="1:2" ht="15" hidden="1" customHeight="1">
      <c r="A3837" s="1" t="s">
        <v>7270</v>
      </c>
      <c r="B3837" s="1" t="s">
        <v>7268</v>
      </c>
    </row>
    <row r="3838" spans="1:2" ht="15" hidden="1" customHeight="1">
      <c r="A3838" s="1" t="s">
        <v>7271</v>
      </c>
      <c r="B3838" s="1" t="s">
        <v>7025</v>
      </c>
    </row>
    <row r="3839" spans="1:2" ht="15" hidden="1" customHeight="1">
      <c r="A3839" s="1" t="s">
        <v>7272</v>
      </c>
      <c r="B3839" s="1" t="s">
        <v>7025</v>
      </c>
    </row>
    <row r="3840" spans="1:2" ht="15" hidden="1" customHeight="1">
      <c r="A3840" s="1" t="s">
        <v>7273</v>
      </c>
      <c r="B3840" s="1" t="s">
        <v>7007</v>
      </c>
    </row>
    <row r="3841" spans="1:2" ht="15" hidden="1" customHeight="1">
      <c r="A3841" s="1" t="s">
        <v>7274</v>
      </c>
      <c r="B3841" s="1" t="s">
        <v>7021</v>
      </c>
    </row>
    <row r="3842" spans="1:2" ht="15" hidden="1" customHeight="1">
      <c r="A3842" s="1" t="s">
        <v>7275</v>
      </c>
      <c r="B3842" s="1" t="s">
        <v>7021</v>
      </c>
    </row>
    <row r="3843" spans="1:2" ht="15" hidden="1" customHeight="1">
      <c r="A3843" s="1" t="s">
        <v>7276</v>
      </c>
      <c r="B3843" s="1" t="s">
        <v>7277</v>
      </c>
    </row>
    <row r="3844" spans="1:2" ht="15" hidden="1" customHeight="1">
      <c r="A3844" s="1" t="s">
        <v>7278</v>
      </c>
      <c r="B3844" s="1" t="s">
        <v>7277</v>
      </c>
    </row>
    <row r="3845" spans="1:2" ht="15" hidden="1" customHeight="1">
      <c r="A3845" s="1" t="s">
        <v>7279</v>
      </c>
      <c r="B3845" s="1" t="s">
        <v>7277</v>
      </c>
    </row>
    <row r="3846" spans="1:2" ht="15" hidden="1" customHeight="1">
      <c r="A3846" s="1" t="s">
        <v>7280</v>
      </c>
      <c r="B3846" s="1" t="s">
        <v>7277</v>
      </c>
    </row>
    <row r="3847" spans="1:2" ht="15" hidden="1" customHeight="1">
      <c r="A3847" s="1" t="s">
        <v>7281</v>
      </c>
      <c r="B3847" s="1" t="s">
        <v>7025</v>
      </c>
    </row>
    <row r="3848" spans="1:2" ht="15" hidden="1" customHeight="1">
      <c r="A3848" s="1" t="s">
        <v>7282</v>
      </c>
      <c r="B3848" s="1" t="s">
        <v>7007</v>
      </c>
    </row>
    <row r="3849" spans="1:2" ht="15" hidden="1" customHeight="1">
      <c r="A3849" s="1" t="s">
        <v>7283</v>
      </c>
      <c r="B3849" s="1" t="s">
        <v>7284</v>
      </c>
    </row>
    <row r="3850" spans="1:2" ht="15" hidden="1" customHeight="1">
      <c r="A3850" s="1" t="s">
        <v>7285</v>
      </c>
      <c r="B3850" s="1" t="s">
        <v>7078</v>
      </c>
    </row>
    <row r="3851" spans="1:2" ht="15" hidden="1" customHeight="1">
      <c r="A3851" s="1" t="s">
        <v>7286</v>
      </c>
      <c r="B3851" s="1" t="s">
        <v>7287</v>
      </c>
    </row>
    <row r="3852" spans="1:2" ht="15" hidden="1" customHeight="1">
      <c r="A3852" s="1" t="s">
        <v>7288</v>
      </c>
      <c r="B3852" s="1" t="s">
        <v>7287</v>
      </c>
    </row>
    <row r="3853" spans="1:2" ht="15" hidden="1" customHeight="1">
      <c r="A3853" s="1" t="s">
        <v>7289</v>
      </c>
      <c r="B3853" s="1" t="s">
        <v>7104</v>
      </c>
    </row>
    <row r="3854" spans="1:2" ht="15" hidden="1" customHeight="1">
      <c r="A3854" s="1" t="s">
        <v>7290</v>
      </c>
      <c r="B3854" s="1" t="s">
        <v>7104</v>
      </c>
    </row>
    <row r="3855" spans="1:2" ht="15" hidden="1" customHeight="1">
      <c r="A3855" s="1" t="s">
        <v>7291</v>
      </c>
      <c r="B3855" s="1" t="s">
        <v>7078</v>
      </c>
    </row>
    <row r="3856" spans="1:2" ht="15" hidden="1" customHeight="1">
      <c r="A3856" s="1" t="s">
        <v>7292</v>
      </c>
      <c r="B3856" s="1" t="s">
        <v>7104</v>
      </c>
    </row>
    <row r="3857" spans="1:2" ht="15" hidden="1" customHeight="1">
      <c r="A3857" s="1" t="s">
        <v>7293</v>
      </c>
      <c r="B3857" s="1" t="s">
        <v>7104</v>
      </c>
    </row>
    <row r="3858" spans="1:2" ht="15" hidden="1" customHeight="1">
      <c r="A3858" s="1" t="s">
        <v>7294</v>
      </c>
      <c r="B3858" s="1" t="s">
        <v>7078</v>
      </c>
    </row>
    <row r="3859" spans="1:2" ht="15" hidden="1" customHeight="1">
      <c r="A3859" s="1" t="s">
        <v>7295</v>
      </c>
      <c r="B3859" s="1" t="s">
        <v>7296</v>
      </c>
    </row>
    <row r="3860" spans="1:2" ht="15" hidden="1" customHeight="1">
      <c r="A3860" s="1" t="s">
        <v>7297</v>
      </c>
      <c r="B3860" s="1" t="s">
        <v>7296</v>
      </c>
    </row>
    <row r="3861" spans="1:2" ht="15" hidden="1" customHeight="1">
      <c r="A3861" s="1" t="s">
        <v>7298</v>
      </c>
      <c r="B3861" s="1" t="s">
        <v>7078</v>
      </c>
    </row>
    <row r="3862" spans="1:2" ht="15" hidden="1" customHeight="1">
      <c r="A3862" s="1" t="s">
        <v>7299</v>
      </c>
      <c r="B3862" s="1" t="s">
        <v>7104</v>
      </c>
    </row>
    <row r="3863" spans="1:2" ht="15" hidden="1" customHeight="1">
      <c r="A3863" s="1" t="s">
        <v>7300</v>
      </c>
      <c r="B3863" s="1" t="s">
        <v>7104</v>
      </c>
    </row>
    <row r="3864" spans="1:2" ht="15" hidden="1" customHeight="1">
      <c r="A3864" s="1" t="s">
        <v>7301</v>
      </c>
      <c r="B3864" s="1" t="s">
        <v>7078</v>
      </c>
    </row>
    <row r="3865" spans="1:2" ht="15" hidden="1" customHeight="1">
      <c r="A3865" s="1" t="s">
        <v>7302</v>
      </c>
      <c r="B3865" s="1" t="s">
        <v>7303</v>
      </c>
    </row>
    <row r="3866" spans="1:2" ht="15" hidden="1" customHeight="1">
      <c r="A3866" s="1" t="s">
        <v>7304</v>
      </c>
      <c r="B3866" s="1" t="s">
        <v>7104</v>
      </c>
    </row>
    <row r="3867" spans="1:2" ht="15" hidden="1" customHeight="1">
      <c r="A3867" s="1" t="s">
        <v>7305</v>
      </c>
      <c r="B3867" s="1" t="s">
        <v>7104</v>
      </c>
    </row>
    <row r="3868" spans="1:2" ht="15" hidden="1" customHeight="1">
      <c r="A3868" s="1" t="s">
        <v>7306</v>
      </c>
      <c r="B3868" s="1" t="s">
        <v>7078</v>
      </c>
    </row>
    <row r="3869" spans="1:2" ht="15" hidden="1" customHeight="1">
      <c r="A3869" s="1" t="s">
        <v>7307</v>
      </c>
      <c r="B3869" s="1" t="s">
        <v>7308</v>
      </c>
    </row>
    <row r="3870" spans="1:2" ht="15" hidden="1" customHeight="1">
      <c r="A3870" s="1" t="s">
        <v>7309</v>
      </c>
      <c r="B3870" s="1" t="s">
        <v>7308</v>
      </c>
    </row>
    <row r="3871" spans="1:2" ht="15" hidden="1" customHeight="1">
      <c r="A3871" s="1" t="s">
        <v>7310</v>
      </c>
      <c r="B3871" s="1" t="s">
        <v>7311</v>
      </c>
    </row>
    <row r="3872" spans="1:2" ht="15" hidden="1" customHeight="1">
      <c r="A3872" s="1" t="s">
        <v>7312</v>
      </c>
      <c r="B3872" s="1" t="s">
        <v>7104</v>
      </c>
    </row>
    <row r="3873" spans="1:2" ht="15" hidden="1" customHeight="1">
      <c r="A3873" s="1" t="s">
        <v>7313</v>
      </c>
      <c r="B3873" s="1" t="s">
        <v>7078</v>
      </c>
    </row>
    <row r="3874" spans="1:2" ht="15" hidden="1" customHeight="1">
      <c r="A3874" s="1" t="s">
        <v>7314</v>
      </c>
      <c r="B3874" s="1" t="s">
        <v>7315</v>
      </c>
    </row>
    <row r="3875" spans="1:2" ht="15" hidden="1" customHeight="1">
      <c r="A3875" s="1" t="s">
        <v>7316</v>
      </c>
      <c r="B3875" s="1" t="s">
        <v>7078</v>
      </c>
    </row>
    <row r="3876" spans="1:2" ht="15" hidden="1" customHeight="1">
      <c r="A3876" s="1" t="s">
        <v>7317</v>
      </c>
      <c r="B3876" s="1" t="s">
        <v>7318</v>
      </c>
    </row>
    <row r="3877" spans="1:2" ht="15" hidden="1" customHeight="1">
      <c r="A3877" s="1" t="s">
        <v>7319</v>
      </c>
      <c r="B3877" s="1" t="s">
        <v>7078</v>
      </c>
    </row>
    <row r="3878" spans="1:2" ht="15" hidden="1" customHeight="1">
      <c r="A3878" s="1" t="s">
        <v>7320</v>
      </c>
      <c r="B3878" s="1" t="s">
        <v>7321</v>
      </c>
    </row>
    <row r="3879" spans="1:2" ht="15" hidden="1" customHeight="1">
      <c r="A3879" s="1" t="s">
        <v>7322</v>
      </c>
      <c r="B3879" s="1" t="s">
        <v>7078</v>
      </c>
    </row>
    <row r="3880" spans="1:2" ht="15" hidden="1" customHeight="1">
      <c r="A3880" s="1" t="s">
        <v>7323</v>
      </c>
      <c r="B3880" s="1" t="s">
        <v>7324</v>
      </c>
    </row>
    <row r="3881" spans="1:2" ht="15" hidden="1" customHeight="1">
      <c r="A3881" s="1" t="s">
        <v>7325</v>
      </c>
      <c r="B3881" s="1" t="s">
        <v>7324</v>
      </c>
    </row>
    <row r="3882" spans="1:2" ht="15" hidden="1" customHeight="1">
      <c r="A3882" s="1" t="s">
        <v>7326</v>
      </c>
      <c r="B3882" s="1" t="s">
        <v>7324</v>
      </c>
    </row>
    <row r="3883" spans="1:2" ht="15" hidden="1" customHeight="1">
      <c r="A3883" s="1" t="s">
        <v>7327</v>
      </c>
      <c r="B3883" s="1" t="s">
        <v>7324</v>
      </c>
    </row>
    <row r="3884" spans="1:2" ht="15" hidden="1" customHeight="1">
      <c r="A3884" s="1" t="s">
        <v>7328</v>
      </c>
      <c r="B3884" s="1" t="s">
        <v>7324</v>
      </c>
    </row>
    <row r="3885" spans="1:2" ht="15" hidden="1" customHeight="1">
      <c r="A3885" s="1" t="s">
        <v>7329</v>
      </c>
      <c r="B3885" s="1" t="s">
        <v>7324</v>
      </c>
    </row>
    <row r="3886" spans="1:2" ht="15" hidden="1" customHeight="1">
      <c r="A3886" s="1" t="s">
        <v>7330</v>
      </c>
      <c r="B3886" s="1" t="s">
        <v>7324</v>
      </c>
    </row>
    <row r="3887" spans="1:2" ht="15" hidden="1" customHeight="1">
      <c r="A3887" s="1" t="s">
        <v>7331</v>
      </c>
      <c r="B3887" s="1" t="s">
        <v>7324</v>
      </c>
    </row>
    <row r="3888" spans="1:2" ht="15" hidden="1" customHeight="1">
      <c r="A3888" s="1" t="s">
        <v>7332</v>
      </c>
      <c r="B3888" s="1" t="s">
        <v>7078</v>
      </c>
    </row>
    <row r="3889" spans="1:2" ht="15" hidden="1" customHeight="1">
      <c r="A3889" s="1" t="s">
        <v>7333</v>
      </c>
      <c r="B3889" s="1" t="s">
        <v>7078</v>
      </c>
    </row>
    <row r="3890" spans="1:2" ht="15" hidden="1" customHeight="1">
      <c r="A3890" s="1" t="s">
        <v>7334</v>
      </c>
      <c r="B3890" s="1" t="s">
        <v>7104</v>
      </c>
    </row>
    <row r="3891" spans="1:2" ht="15" hidden="1" customHeight="1">
      <c r="A3891" s="1" t="s">
        <v>7335</v>
      </c>
      <c r="B3891" s="1" t="s">
        <v>7104</v>
      </c>
    </row>
    <row r="3892" spans="1:2" ht="15" hidden="1" customHeight="1">
      <c r="A3892" s="1" t="s">
        <v>7336</v>
      </c>
      <c r="B3892" s="1" t="s">
        <v>7078</v>
      </c>
    </row>
    <row r="3893" spans="1:2" ht="15" hidden="1" customHeight="1">
      <c r="A3893" s="1" t="s">
        <v>7337</v>
      </c>
      <c r="B3893" s="1" t="s">
        <v>7093</v>
      </c>
    </row>
    <row r="3894" spans="1:2" ht="15" hidden="1" customHeight="1">
      <c r="A3894" s="1" t="s">
        <v>7338</v>
      </c>
      <c r="B3894" s="1" t="s">
        <v>7339</v>
      </c>
    </row>
    <row r="3895" spans="1:2" ht="15" hidden="1" customHeight="1">
      <c r="A3895" s="1" t="s">
        <v>7340</v>
      </c>
      <c r="B3895" s="1" t="s">
        <v>7339</v>
      </c>
    </row>
    <row r="3896" spans="1:2" ht="15" hidden="1" customHeight="1">
      <c r="A3896" s="1" t="s">
        <v>7341</v>
      </c>
      <c r="B3896" s="1" t="s">
        <v>7078</v>
      </c>
    </row>
    <row r="3897" spans="1:2" ht="15" hidden="1" customHeight="1">
      <c r="A3897" s="1" t="s">
        <v>7342</v>
      </c>
      <c r="B3897" s="1" t="s">
        <v>7104</v>
      </c>
    </row>
    <row r="3898" spans="1:2" ht="15" hidden="1" customHeight="1">
      <c r="A3898" s="1" t="s">
        <v>7343</v>
      </c>
      <c r="B3898" s="1" t="s">
        <v>7104</v>
      </c>
    </row>
    <row r="3899" spans="1:2" ht="15" hidden="1" customHeight="1">
      <c r="A3899" s="1" t="s">
        <v>7344</v>
      </c>
      <c r="B3899" s="1" t="s">
        <v>7104</v>
      </c>
    </row>
    <row r="3900" spans="1:2" ht="15" hidden="1" customHeight="1">
      <c r="A3900" s="1" t="s">
        <v>7345</v>
      </c>
      <c r="B3900" s="1" t="s">
        <v>7078</v>
      </c>
    </row>
    <row r="3901" spans="1:2" ht="15" hidden="1" customHeight="1">
      <c r="A3901" s="1" t="s">
        <v>7346</v>
      </c>
      <c r="B3901" s="1" t="s">
        <v>7347</v>
      </c>
    </row>
    <row r="3902" spans="1:2" ht="15" hidden="1" customHeight="1">
      <c r="A3902" s="1" t="s">
        <v>7348</v>
      </c>
      <c r="B3902" s="1" t="s">
        <v>7078</v>
      </c>
    </row>
    <row r="3903" spans="1:2" ht="15" hidden="1" customHeight="1">
      <c r="A3903" s="1" t="s">
        <v>7349</v>
      </c>
      <c r="B3903" s="1" t="s">
        <v>7350</v>
      </c>
    </row>
    <row r="3904" spans="1:2" ht="15" hidden="1" customHeight="1">
      <c r="A3904" s="1" t="s">
        <v>7351</v>
      </c>
      <c r="B3904" s="1" t="s">
        <v>7078</v>
      </c>
    </row>
    <row r="3905" spans="1:2" ht="15" hidden="1" customHeight="1">
      <c r="A3905" s="1" t="s">
        <v>7352</v>
      </c>
      <c r="B3905" s="1" t="s">
        <v>7353</v>
      </c>
    </row>
    <row r="3906" spans="1:2" ht="15" hidden="1" customHeight="1">
      <c r="A3906" s="1" t="s">
        <v>7354</v>
      </c>
      <c r="B3906" s="1" t="s">
        <v>7353</v>
      </c>
    </row>
    <row r="3907" spans="1:2" ht="15" hidden="1" customHeight="1">
      <c r="A3907" s="1" t="s">
        <v>7355</v>
      </c>
      <c r="B3907" s="1" t="s">
        <v>7353</v>
      </c>
    </row>
    <row r="3908" spans="1:2" ht="15" hidden="1" customHeight="1">
      <c r="A3908" s="1" t="s">
        <v>7356</v>
      </c>
      <c r="B3908" s="1" t="s">
        <v>7357</v>
      </c>
    </row>
    <row r="3909" spans="1:2" ht="15" hidden="1" customHeight="1">
      <c r="A3909" s="1" t="s">
        <v>7358</v>
      </c>
    </row>
    <row r="3910" spans="1:2" ht="15" hidden="1" customHeight="1">
      <c r="A3910" s="1" t="s">
        <v>7359</v>
      </c>
      <c r="B3910" s="1" t="s">
        <v>7360</v>
      </c>
    </row>
    <row r="3911" spans="1:2" ht="15" hidden="1" customHeight="1">
      <c r="A3911" s="1" t="s">
        <v>7361</v>
      </c>
    </row>
    <row r="3912" spans="1:2" ht="15" hidden="1" customHeight="1">
      <c r="A3912" s="1" t="s">
        <v>7362</v>
      </c>
      <c r="B3912" s="1" t="s">
        <v>7363</v>
      </c>
    </row>
    <row r="3913" spans="1:2" ht="15" hidden="1" customHeight="1">
      <c r="A3913" s="1" t="s">
        <v>7364</v>
      </c>
      <c r="B3913" s="1" t="s">
        <v>7363</v>
      </c>
    </row>
    <row r="3914" spans="1:2" ht="15" hidden="1" customHeight="1">
      <c r="A3914" s="1" t="s">
        <v>7365</v>
      </c>
      <c r="B3914" s="1" t="s">
        <v>7366</v>
      </c>
    </row>
    <row r="3915" spans="1:2" ht="15" hidden="1" customHeight="1">
      <c r="A3915" s="1" t="s">
        <v>7367</v>
      </c>
      <c r="B3915" s="1" t="s">
        <v>7368</v>
      </c>
    </row>
    <row r="3916" spans="1:2" ht="15" hidden="1" customHeight="1">
      <c r="A3916" s="1" t="s">
        <v>7369</v>
      </c>
      <c r="B3916" s="1" t="s">
        <v>7370</v>
      </c>
    </row>
    <row r="3917" spans="1:2" ht="15" hidden="1" customHeight="1">
      <c r="A3917" s="1" t="s">
        <v>7371</v>
      </c>
      <c r="B3917" s="1" t="s">
        <v>7372</v>
      </c>
    </row>
    <row r="3918" spans="1:2" ht="15" hidden="1" customHeight="1">
      <c r="A3918" s="1" t="s">
        <v>7373</v>
      </c>
      <c r="B3918" s="1" t="s">
        <v>4102</v>
      </c>
    </row>
    <row r="3919" spans="1:2" ht="15" hidden="1" customHeight="1">
      <c r="A3919" s="1" t="s">
        <v>7374</v>
      </c>
      <c r="B3919" s="1" t="s">
        <v>7375</v>
      </c>
    </row>
    <row r="3920" spans="1:2" ht="15" hidden="1" customHeight="1">
      <c r="A3920" s="1" t="s">
        <v>7376</v>
      </c>
      <c r="B3920" s="1" t="s">
        <v>7377</v>
      </c>
    </row>
    <row r="3921" spans="1:2" ht="15" hidden="1" customHeight="1">
      <c r="A3921" s="1" t="s">
        <v>7378</v>
      </c>
      <c r="B3921" s="1" t="s">
        <v>7379</v>
      </c>
    </row>
    <row r="3922" spans="1:2" ht="15" hidden="1" customHeight="1">
      <c r="A3922" s="1" t="s">
        <v>7380</v>
      </c>
      <c r="B3922" s="1" t="s">
        <v>7377</v>
      </c>
    </row>
    <row r="3923" spans="1:2" ht="15" hidden="1" customHeight="1">
      <c r="A3923" s="1" t="s">
        <v>7381</v>
      </c>
      <c r="B3923" s="1" t="s">
        <v>7382</v>
      </c>
    </row>
    <row r="3924" spans="1:2" ht="15" hidden="1" customHeight="1">
      <c r="A3924" s="1" t="s">
        <v>7383</v>
      </c>
      <c r="B3924" s="1" t="s">
        <v>7377</v>
      </c>
    </row>
    <row r="3925" spans="1:2" ht="15" hidden="1" customHeight="1">
      <c r="A3925" s="1" t="s">
        <v>7384</v>
      </c>
      <c r="B3925" s="1" t="s">
        <v>7385</v>
      </c>
    </row>
    <row r="3926" spans="1:2" ht="15" hidden="1" customHeight="1">
      <c r="A3926" s="1" t="s">
        <v>7386</v>
      </c>
      <c r="B3926" s="1" t="s">
        <v>7387</v>
      </c>
    </row>
    <row r="3927" spans="1:2" ht="15" hidden="1" customHeight="1">
      <c r="A3927" s="1" t="s">
        <v>7388</v>
      </c>
      <c r="B3927" s="1" t="s">
        <v>7389</v>
      </c>
    </row>
    <row r="3928" spans="1:2" ht="15" hidden="1" customHeight="1">
      <c r="A3928" s="1" t="s">
        <v>7390</v>
      </c>
      <c r="B3928" s="1" t="s">
        <v>7391</v>
      </c>
    </row>
    <row r="3929" spans="1:2" ht="15" hidden="1" customHeight="1">
      <c r="A3929" s="1" t="s">
        <v>7392</v>
      </c>
      <c r="B3929" s="1" t="s">
        <v>7389</v>
      </c>
    </row>
    <row r="3930" spans="1:2" ht="15" hidden="1" customHeight="1">
      <c r="A3930" s="1" t="s">
        <v>7393</v>
      </c>
      <c r="B3930" s="1" t="s">
        <v>7394</v>
      </c>
    </row>
    <row r="3931" spans="1:2" ht="15" hidden="1" customHeight="1">
      <c r="A3931" s="1" t="s">
        <v>7395</v>
      </c>
      <c r="B3931" s="1" t="s">
        <v>7389</v>
      </c>
    </row>
    <row r="3932" spans="1:2" ht="15" hidden="1" customHeight="1">
      <c r="A3932" s="1" t="s">
        <v>7396</v>
      </c>
      <c r="B3932" s="1" t="s">
        <v>7397</v>
      </c>
    </row>
    <row r="3933" spans="1:2" ht="15" hidden="1" customHeight="1">
      <c r="A3933" s="1" t="s">
        <v>7398</v>
      </c>
      <c r="B3933" s="1" t="s">
        <v>7389</v>
      </c>
    </row>
    <row r="3934" spans="1:2" ht="15" hidden="1" customHeight="1">
      <c r="A3934" s="1" t="s">
        <v>7399</v>
      </c>
      <c r="B3934" s="1" t="s">
        <v>4102</v>
      </c>
    </row>
    <row r="3935" spans="1:2" ht="15" hidden="1" customHeight="1">
      <c r="A3935" s="1" t="s">
        <v>7400</v>
      </c>
      <c r="B3935" s="1" t="s">
        <v>7372</v>
      </c>
    </row>
    <row r="3936" spans="1:2" ht="15" hidden="1" customHeight="1">
      <c r="A3936" s="1" t="s">
        <v>7401</v>
      </c>
      <c r="B3936" s="1" t="s">
        <v>7402</v>
      </c>
    </row>
    <row r="3937" spans="1:2" ht="15" hidden="1" customHeight="1">
      <c r="A3937" s="1" t="s">
        <v>7403</v>
      </c>
      <c r="B3937" s="1" t="s">
        <v>7404</v>
      </c>
    </row>
    <row r="3938" spans="1:2" ht="15" hidden="1" customHeight="1">
      <c r="A3938" s="1" t="s">
        <v>7405</v>
      </c>
      <c r="B3938" s="1" t="s">
        <v>7404</v>
      </c>
    </row>
    <row r="3939" spans="1:2" ht="15" hidden="1" customHeight="1">
      <c r="A3939" s="1" t="s">
        <v>7406</v>
      </c>
      <c r="B3939" s="1" t="s">
        <v>7407</v>
      </c>
    </row>
    <row r="3940" spans="1:2" ht="15" hidden="1" customHeight="1">
      <c r="A3940" s="1" t="s">
        <v>7408</v>
      </c>
      <c r="B3940" s="1" t="s">
        <v>7409</v>
      </c>
    </row>
    <row r="3941" spans="1:2" ht="15" hidden="1" customHeight="1">
      <c r="A3941" s="1" t="s">
        <v>7410</v>
      </c>
      <c r="B3941" s="1" t="s">
        <v>7404</v>
      </c>
    </row>
    <row r="3942" spans="1:2" ht="15" hidden="1" customHeight="1">
      <c r="A3942" s="1" t="s">
        <v>7411</v>
      </c>
      <c r="B3942" s="1" t="s">
        <v>7412</v>
      </c>
    </row>
    <row r="3943" spans="1:2" ht="15" hidden="1" customHeight="1">
      <c r="A3943" s="1" t="s">
        <v>7413</v>
      </c>
      <c r="B3943" s="1" t="s">
        <v>7414</v>
      </c>
    </row>
    <row r="3944" spans="1:2" ht="15" hidden="1" customHeight="1">
      <c r="A3944" s="1" t="s">
        <v>7415</v>
      </c>
      <c r="B3944" s="1" t="s">
        <v>7416</v>
      </c>
    </row>
    <row r="3945" spans="1:2" ht="15" hidden="1" customHeight="1">
      <c r="A3945" s="1" t="s">
        <v>7417</v>
      </c>
      <c r="B3945" s="1" t="s">
        <v>7418</v>
      </c>
    </row>
    <row r="3946" spans="1:2" ht="15" hidden="1" customHeight="1">
      <c r="A3946" s="1" t="s">
        <v>7419</v>
      </c>
      <c r="B3946" s="1" t="s">
        <v>7420</v>
      </c>
    </row>
    <row r="3947" spans="1:2" ht="15" hidden="1" customHeight="1">
      <c r="A3947" s="1" t="s">
        <v>7421</v>
      </c>
      <c r="B3947" s="1" t="s">
        <v>7416</v>
      </c>
    </row>
    <row r="3948" spans="1:2" ht="15" hidden="1" customHeight="1">
      <c r="A3948" s="1" t="s">
        <v>7422</v>
      </c>
      <c r="B3948" s="1" t="s">
        <v>7423</v>
      </c>
    </row>
    <row r="3949" spans="1:2" ht="15" hidden="1" customHeight="1">
      <c r="A3949" s="1" t="s">
        <v>7424</v>
      </c>
      <c r="B3949" s="1" t="s">
        <v>7425</v>
      </c>
    </row>
    <row r="3950" spans="1:2" ht="15" hidden="1" customHeight="1">
      <c r="A3950" s="1" t="s">
        <v>7426</v>
      </c>
      <c r="B3950" s="1" t="s">
        <v>7427</v>
      </c>
    </row>
    <row r="3951" spans="1:2" ht="15" hidden="1" customHeight="1">
      <c r="A3951" s="1" t="s">
        <v>7428</v>
      </c>
      <c r="B3951" s="1" t="s">
        <v>7423</v>
      </c>
    </row>
    <row r="3952" spans="1:2" ht="15" hidden="1" customHeight="1">
      <c r="A3952" s="1" t="s">
        <v>7429</v>
      </c>
      <c r="B3952" s="1" t="s">
        <v>4102</v>
      </c>
    </row>
    <row r="3953" spans="1:2" ht="15" hidden="1" customHeight="1">
      <c r="A3953" s="1" t="s">
        <v>7430</v>
      </c>
      <c r="B3953" s="1" t="s">
        <v>7372</v>
      </c>
    </row>
    <row r="3954" spans="1:2" ht="15" hidden="1" customHeight="1">
      <c r="A3954" s="1" t="s">
        <v>7431</v>
      </c>
      <c r="B3954" s="1" t="s">
        <v>7432</v>
      </c>
    </row>
    <row r="3955" spans="1:2" ht="15" hidden="1" customHeight="1">
      <c r="A3955" s="1" t="s">
        <v>7433</v>
      </c>
      <c r="B3955" s="1" t="s">
        <v>7434</v>
      </c>
    </row>
    <row r="3956" spans="1:2" ht="15" hidden="1" customHeight="1">
      <c r="A3956" s="1" t="s">
        <v>7435</v>
      </c>
      <c r="B3956" s="1" t="s">
        <v>7409</v>
      </c>
    </row>
    <row r="3957" spans="1:2" ht="15" hidden="1" customHeight="1">
      <c r="A3957" s="1" t="s">
        <v>7436</v>
      </c>
      <c r="B3957" s="1" t="s">
        <v>7404</v>
      </c>
    </row>
    <row r="3958" spans="1:2" ht="15" hidden="1" customHeight="1">
      <c r="A3958" s="1" t="s">
        <v>7437</v>
      </c>
      <c r="B3958" s="1" t="s">
        <v>7418</v>
      </c>
    </row>
    <row r="3959" spans="1:2" ht="15" hidden="1" customHeight="1">
      <c r="A3959" s="1" t="s">
        <v>7438</v>
      </c>
      <c r="B3959" s="1" t="s">
        <v>7416</v>
      </c>
    </row>
    <row r="3960" spans="1:2" ht="15" hidden="1" customHeight="1">
      <c r="A3960" s="1" t="s">
        <v>7439</v>
      </c>
      <c r="B3960" s="1" t="s">
        <v>7440</v>
      </c>
    </row>
    <row r="3961" spans="1:2" ht="15" hidden="1" customHeight="1">
      <c r="A3961" s="1" t="s">
        <v>7441</v>
      </c>
      <c r="B3961" s="1" t="s">
        <v>7442</v>
      </c>
    </row>
    <row r="3962" spans="1:2" ht="15" hidden="1" customHeight="1">
      <c r="A3962" s="1" t="s">
        <v>7443</v>
      </c>
      <c r="B3962" s="1" t="s">
        <v>7442</v>
      </c>
    </row>
    <row r="3963" spans="1:2" ht="15" hidden="1" customHeight="1">
      <c r="A3963" s="1" t="s">
        <v>7444</v>
      </c>
      <c r="B3963" s="1" t="s">
        <v>7445</v>
      </c>
    </row>
    <row r="3964" spans="1:2" ht="15" hidden="1" customHeight="1">
      <c r="A3964" s="1" t="s">
        <v>7446</v>
      </c>
      <c r="B3964" s="1" t="s">
        <v>7447</v>
      </c>
    </row>
    <row r="3965" spans="1:2" ht="15" hidden="1" customHeight="1">
      <c r="A3965" s="1" t="s">
        <v>7448</v>
      </c>
      <c r="B3965" s="1" t="s">
        <v>7449</v>
      </c>
    </row>
    <row r="3966" spans="1:2" ht="15" hidden="1" customHeight="1">
      <c r="A3966" s="1" t="s">
        <v>7450</v>
      </c>
      <c r="B3966" s="1" t="s">
        <v>4102</v>
      </c>
    </row>
    <row r="3967" spans="1:2" ht="15" hidden="1" customHeight="1">
      <c r="A3967" s="1" t="s">
        <v>7451</v>
      </c>
      <c r="B3967" s="1" t="s">
        <v>7372</v>
      </c>
    </row>
    <row r="3968" spans="1:2" ht="15" hidden="1" customHeight="1">
      <c r="A3968" s="1" t="s">
        <v>7452</v>
      </c>
      <c r="B3968" s="1" t="s">
        <v>7453</v>
      </c>
    </row>
    <row r="3969" spans="1:2" ht="15" hidden="1" customHeight="1">
      <c r="A3969" s="1" t="s">
        <v>7454</v>
      </c>
      <c r="B3969" s="1" t="s">
        <v>7455</v>
      </c>
    </row>
    <row r="3970" spans="1:2" ht="15" hidden="1" customHeight="1">
      <c r="A3970" s="1" t="s">
        <v>7456</v>
      </c>
      <c r="B3970" s="1" t="s">
        <v>7425</v>
      </c>
    </row>
    <row r="3971" spans="1:2" ht="15" hidden="1" customHeight="1">
      <c r="A3971" s="1" t="s">
        <v>7457</v>
      </c>
      <c r="B3971" s="1" t="s">
        <v>7423</v>
      </c>
    </row>
    <row r="3972" spans="1:2" ht="15" hidden="1" customHeight="1">
      <c r="A3972" s="1" t="s">
        <v>7458</v>
      </c>
      <c r="B3972" s="1" t="s">
        <v>7372</v>
      </c>
    </row>
    <row r="3973" spans="1:2" ht="15" hidden="1" customHeight="1">
      <c r="A3973" s="1" t="s">
        <v>7459</v>
      </c>
      <c r="B3973" s="1" t="s">
        <v>4102</v>
      </c>
    </row>
    <row r="3974" spans="1:2" ht="15" hidden="1" customHeight="1">
      <c r="A3974" s="1" t="s">
        <v>7460</v>
      </c>
      <c r="B3974" s="1" t="s">
        <v>7461</v>
      </c>
    </row>
    <row r="3975" spans="1:2" ht="15" hidden="1" customHeight="1">
      <c r="A3975" s="1" t="s">
        <v>7462</v>
      </c>
      <c r="B3975" s="1" t="s">
        <v>7463</v>
      </c>
    </row>
    <row r="3976" spans="1:2" ht="15" hidden="1" customHeight="1">
      <c r="A3976" s="1" t="s">
        <v>7464</v>
      </c>
      <c r="B3976" s="1" t="s">
        <v>4102</v>
      </c>
    </row>
    <row r="3977" spans="1:2" ht="15" hidden="1" customHeight="1">
      <c r="A3977" s="1" t="s">
        <v>7465</v>
      </c>
      <c r="B3977" s="1" t="s">
        <v>7466</v>
      </c>
    </row>
    <row r="3978" spans="1:2" ht="15" hidden="1" customHeight="1">
      <c r="A3978" s="1" t="s">
        <v>7467</v>
      </c>
      <c r="B3978" s="1" t="s">
        <v>7372</v>
      </c>
    </row>
    <row r="3979" spans="1:2" ht="15" hidden="1" customHeight="1">
      <c r="A3979" s="1" t="s">
        <v>7468</v>
      </c>
      <c r="B3979" s="1" t="s">
        <v>7469</v>
      </c>
    </row>
    <row r="3980" spans="1:2" ht="15" hidden="1" customHeight="1">
      <c r="A3980" s="1" t="s">
        <v>7470</v>
      </c>
      <c r="B3980" s="1" t="s">
        <v>7471</v>
      </c>
    </row>
    <row r="3981" spans="1:2" ht="15" hidden="1" customHeight="1">
      <c r="A3981" s="1" t="s">
        <v>7472</v>
      </c>
      <c r="B3981" s="1" t="s">
        <v>7473</v>
      </c>
    </row>
    <row r="3982" spans="1:2" ht="15" hidden="1" customHeight="1">
      <c r="A3982" s="1" t="s">
        <v>7474</v>
      </c>
      <c r="B3982" s="1" t="s">
        <v>7434</v>
      </c>
    </row>
    <row r="3983" spans="1:2" ht="15" hidden="1" customHeight="1">
      <c r="A3983" s="1" t="s">
        <v>7475</v>
      </c>
      <c r="B3983" s="1" t="s">
        <v>7432</v>
      </c>
    </row>
    <row r="3984" spans="1:2" ht="15" hidden="1" customHeight="1">
      <c r="A3984" s="1" t="s">
        <v>7476</v>
      </c>
      <c r="B3984" s="1" t="s">
        <v>7477</v>
      </c>
    </row>
    <row r="3985" spans="1:2" ht="15" hidden="1" customHeight="1">
      <c r="A3985" s="1" t="s">
        <v>7478</v>
      </c>
      <c r="B3985" s="1" t="s">
        <v>7479</v>
      </c>
    </row>
    <row r="3986" spans="1:2" ht="15" hidden="1" customHeight="1">
      <c r="A3986" s="1" t="s">
        <v>7480</v>
      </c>
      <c r="B3986" s="1" t="s">
        <v>7479</v>
      </c>
    </row>
    <row r="3987" spans="1:2" ht="15" hidden="1" customHeight="1">
      <c r="A3987" s="1" t="s">
        <v>7481</v>
      </c>
      <c r="B3987" s="1" t="s">
        <v>7482</v>
      </c>
    </row>
    <row r="3988" spans="1:2" ht="15" hidden="1" customHeight="1">
      <c r="A3988" s="1" t="s">
        <v>7483</v>
      </c>
      <c r="B3988" s="1" t="s">
        <v>7484</v>
      </c>
    </row>
    <row r="3989" spans="1:2" ht="15" hidden="1" customHeight="1">
      <c r="A3989" s="1" t="s">
        <v>7485</v>
      </c>
      <c r="B3989" s="1" t="s">
        <v>7486</v>
      </c>
    </row>
    <row r="3990" spans="1:2" ht="15" hidden="1" customHeight="1">
      <c r="A3990" s="1" t="s">
        <v>7487</v>
      </c>
      <c r="B3990" s="1" t="s">
        <v>4102</v>
      </c>
    </row>
    <row r="3991" spans="1:2" ht="15" hidden="1" customHeight="1">
      <c r="A3991" s="1" t="s">
        <v>7488</v>
      </c>
      <c r="B3991" s="1" t="s">
        <v>7372</v>
      </c>
    </row>
    <row r="3992" spans="1:2" ht="15" hidden="1" customHeight="1">
      <c r="A3992" s="1" t="s">
        <v>7489</v>
      </c>
      <c r="B3992" s="1" t="s">
        <v>7490</v>
      </c>
    </row>
    <row r="3993" spans="1:2" ht="15" hidden="1" customHeight="1">
      <c r="A3993" s="1" t="s">
        <v>7491</v>
      </c>
      <c r="B3993" s="1" t="s">
        <v>7492</v>
      </c>
    </row>
    <row r="3994" spans="1:2" ht="15" hidden="1" customHeight="1">
      <c r="A3994" s="1" t="s">
        <v>7493</v>
      </c>
      <c r="B3994" s="1" t="s">
        <v>7494</v>
      </c>
    </row>
    <row r="3995" spans="1:2" ht="15" hidden="1" customHeight="1">
      <c r="A3995" s="1" t="s">
        <v>7495</v>
      </c>
      <c r="B3995" s="1" t="s">
        <v>7492</v>
      </c>
    </row>
    <row r="3996" spans="1:2" ht="15" hidden="1" customHeight="1">
      <c r="A3996" s="1" t="s">
        <v>7496</v>
      </c>
      <c r="B3996" s="1" t="s">
        <v>7497</v>
      </c>
    </row>
    <row r="3997" spans="1:2" ht="15" hidden="1" customHeight="1">
      <c r="A3997" s="1" t="s">
        <v>7498</v>
      </c>
      <c r="B3997" s="1" t="s">
        <v>7499</v>
      </c>
    </row>
    <row r="3998" spans="1:2" ht="15" hidden="1" customHeight="1">
      <c r="A3998" s="1" t="s">
        <v>7500</v>
      </c>
      <c r="B3998" s="1" t="s">
        <v>7501</v>
      </c>
    </row>
    <row r="3999" spans="1:2" ht="15" hidden="1" customHeight="1">
      <c r="A3999" s="1" t="s">
        <v>7502</v>
      </c>
      <c r="B3999" s="1" t="s">
        <v>7503</v>
      </c>
    </row>
    <row r="4000" spans="1:2" ht="15" hidden="1" customHeight="1">
      <c r="A4000" s="1" t="s">
        <v>7504</v>
      </c>
      <c r="B4000" s="1" t="s">
        <v>7372</v>
      </c>
    </row>
    <row r="4001" spans="1:2" ht="15" hidden="1" customHeight="1">
      <c r="A4001" s="1" t="s">
        <v>7505</v>
      </c>
      <c r="B4001" s="1" t="s">
        <v>4102</v>
      </c>
    </row>
    <row r="4002" spans="1:2" ht="15" hidden="1" customHeight="1">
      <c r="A4002" s="1" t="s">
        <v>7506</v>
      </c>
      <c r="B4002" s="1" t="s">
        <v>7507</v>
      </c>
    </row>
    <row r="4003" spans="1:2" ht="15" hidden="1" customHeight="1">
      <c r="A4003" s="1" t="s">
        <v>7508</v>
      </c>
      <c r="B4003" s="1" t="s">
        <v>4102</v>
      </c>
    </row>
    <row r="4004" spans="1:2" ht="15" hidden="1" customHeight="1">
      <c r="A4004" s="1" t="s">
        <v>7509</v>
      </c>
      <c r="B4004" s="1" t="s">
        <v>7372</v>
      </c>
    </row>
    <row r="4005" spans="1:2" ht="15" hidden="1" customHeight="1">
      <c r="A4005" s="1" t="s">
        <v>7510</v>
      </c>
      <c r="B4005" s="1" t="s">
        <v>7511</v>
      </c>
    </row>
    <row r="4006" spans="1:2" ht="15" hidden="1" customHeight="1">
      <c r="A4006" s="1" t="s">
        <v>7512</v>
      </c>
      <c r="B4006" s="1" t="s">
        <v>7513</v>
      </c>
    </row>
    <row r="4007" spans="1:2" ht="15" hidden="1" customHeight="1">
      <c r="A4007" s="1" t="s">
        <v>7514</v>
      </c>
      <c r="B4007" s="1" t="s">
        <v>7515</v>
      </c>
    </row>
    <row r="4008" spans="1:2" ht="15" hidden="1" customHeight="1">
      <c r="A4008" s="1" t="s">
        <v>7516</v>
      </c>
      <c r="B4008" s="1" t="s">
        <v>7517</v>
      </c>
    </row>
    <row r="4009" spans="1:2" ht="15" hidden="1" customHeight="1">
      <c r="A4009" s="1" t="s">
        <v>7518</v>
      </c>
      <c r="B4009" s="1" t="s">
        <v>7519</v>
      </c>
    </row>
    <row r="4010" spans="1:2" ht="15" hidden="1" customHeight="1">
      <c r="A4010" s="1" t="s">
        <v>7520</v>
      </c>
      <c r="B4010" s="1" t="s">
        <v>7521</v>
      </c>
    </row>
    <row r="4011" spans="1:2" ht="15" hidden="1" customHeight="1">
      <c r="A4011" s="1" t="s">
        <v>7522</v>
      </c>
      <c r="B4011" s="1" t="s">
        <v>7523</v>
      </c>
    </row>
    <row r="4012" spans="1:2" ht="15" hidden="1" customHeight="1">
      <c r="A4012" s="1" t="s">
        <v>7524</v>
      </c>
      <c r="B4012" s="1" t="s">
        <v>4102</v>
      </c>
    </row>
    <row r="4013" spans="1:2" ht="15" hidden="1" customHeight="1">
      <c r="A4013" s="1" t="s">
        <v>7525</v>
      </c>
      <c r="B4013" s="1" t="s">
        <v>7372</v>
      </c>
    </row>
    <row r="4014" spans="1:2" ht="15" hidden="1" customHeight="1">
      <c r="A4014" s="1" t="s">
        <v>7526</v>
      </c>
      <c r="B4014" s="1" t="s">
        <v>7527</v>
      </c>
    </row>
    <row r="4015" spans="1:2" ht="15" hidden="1" customHeight="1">
      <c r="A4015" s="1" t="s">
        <v>7528</v>
      </c>
      <c r="B4015" s="1" t="s">
        <v>7372</v>
      </c>
    </row>
    <row r="4016" spans="1:2" ht="15" hidden="1" customHeight="1">
      <c r="A4016" s="1" t="s">
        <v>7529</v>
      </c>
      <c r="B4016" s="1" t="s">
        <v>4102</v>
      </c>
    </row>
    <row r="4017" spans="1:2" ht="15" hidden="1" customHeight="1">
      <c r="A4017" s="1" t="s">
        <v>7530</v>
      </c>
      <c r="B4017" s="1" t="s">
        <v>7531</v>
      </c>
    </row>
    <row r="4018" spans="1:2" ht="15" hidden="1" customHeight="1">
      <c r="A4018" s="1" t="s">
        <v>7532</v>
      </c>
      <c r="B4018" s="1" t="s">
        <v>7533</v>
      </c>
    </row>
    <row r="4019" spans="1:2" ht="15" hidden="1" customHeight="1">
      <c r="A4019" s="1" t="s">
        <v>7534</v>
      </c>
      <c r="B4019" s="1" t="s">
        <v>7535</v>
      </c>
    </row>
    <row r="4020" spans="1:2" ht="15" hidden="1" customHeight="1">
      <c r="A4020" s="1" t="s">
        <v>7536</v>
      </c>
      <c r="B4020" s="1" t="s">
        <v>7372</v>
      </c>
    </row>
    <row r="4021" spans="1:2" ht="15" hidden="1" customHeight="1">
      <c r="A4021" s="1" t="s">
        <v>7537</v>
      </c>
      <c r="B4021" s="1" t="s">
        <v>4102</v>
      </c>
    </row>
    <row r="4022" spans="1:2" ht="15" hidden="1" customHeight="1">
      <c r="A4022" s="1" t="s">
        <v>7538</v>
      </c>
      <c r="B4022" s="1" t="s">
        <v>7539</v>
      </c>
    </row>
    <row r="4023" spans="1:2" ht="15" hidden="1" customHeight="1">
      <c r="A4023" s="1" t="s">
        <v>7540</v>
      </c>
      <c r="B4023" s="1" t="s">
        <v>7541</v>
      </c>
    </row>
    <row r="4024" spans="1:2" ht="15" hidden="1" customHeight="1">
      <c r="A4024" s="1" t="s">
        <v>7542</v>
      </c>
      <c r="B4024" s="1" t="s">
        <v>7471</v>
      </c>
    </row>
    <row r="4025" spans="1:2" ht="15" hidden="1" customHeight="1">
      <c r="A4025" s="1" t="s">
        <v>7543</v>
      </c>
      <c r="B4025" s="1" t="s">
        <v>7544</v>
      </c>
    </row>
    <row r="4026" spans="1:2" ht="15" hidden="1" customHeight="1">
      <c r="A4026" s="1" t="s">
        <v>7545</v>
      </c>
      <c r="B4026" s="1" t="s">
        <v>7546</v>
      </c>
    </row>
    <row r="4027" spans="1:2" ht="15" hidden="1" customHeight="1">
      <c r="A4027" s="1" t="s">
        <v>7547</v>
      </c>
      <c r="B4027" s="1" t="s">
        <v>7389</v>
      </c>
    </row>
    <row r="4028" spans="1:2" ht="15" hidden="1" customHeight="1">
      <c r="A4028" s="1" t="s">
        <v>7548</v>
      </c>
      <c r="B4028" s="1" t="s">
        <v>7549</v>
      </c>
    </row>
    <row r="4029" spans="1:2" ht="15" hidden="1" customHeight="1">
      <c r="A4029" s="1" t="s">
        <v>7550</v>
      </c>
      <c r="B4029" s="1" t="s">
        <v>7551</v>
      </c>
    </row>
    <row r="4030" spans="1:2" ht="15" hidden="1" customHeight="1">
      <c r="A4030" s="1" t="s">
        <v>7552</v>
      </c>
      <c r="B4030" s="1" t="s">
        <v>7372</v>
      </c>
    </row>
    <row r="4031" spans="1:2" ht="15" hidden="1" customHeight="1">
      <c r="A4031" s="1" t="s">
        <v>7553</v>
      </c>
      <c r="B4031" s="1" t="s">
        <v>4102</v>
      </c>
    </row>
    <row r="4032" spans="1:2" ht="15" hidden="1" customHeight="1">
      <c r="A4032" s="1" t="s">
        <v>7554</v>
      </c>
      <c r="B4032" s="1" t="s">
        <v>7555</v>
      </c>
    </row>
    <row r="4033" spans="1:2" ht="15" hidden="1" customHeight="1">
      <c r="A4033" s="1" t="s">
        <v>7556</v>
      </c>
      <c r="B4033" s="1" t="s">
        <v>7557</v>
      </c>
    </row>
    <row r="4034" spans="1:2" ht="15" hidden="1" customHeight="1">
      <c r="A4034" s="1" t="s">
        <v>7558</v>
      </c>
      <c r="B4034" s="1" t="s">
        <v>7559</v>
      </c>
    </row>
    <row r="4035" spans="1:2" ht="15" hidden="1" customHeight="1">
      <c r="A4035" s="1" t="s">
        <v>7560</v>
      </c>
      <c r="B4035" s="1" t="s">
        <v>7557</v>
      </c>
    </row>
    <row r="4036" spans="1:2" ht="15" hidden="1" customHeight="1">
      <c r="A4036" s="1" t="s">
        <v>7561</v>
      </c>
      <c r="B4036" s="1" t="s">
        <v>7562</v>
      </c>
    </row>
    <row r="4037" spans="1:2" ht="15" hidden="1" customHeight="1">
      <c r="A4037" s="1" t="s">
        <v>7563</v>
      </c>
      <c r="B4037" s="1" t="s">
        <v>7557</v>
      </c>
    </row>
    <row r="4038" spans="1:2" ht="15" hidden="1" customHeight="1">
      <c r="A4038" s="1" t="s">
        <v>7564</v>
      </c>
      <c r="B4038" s="1" t="s">
        <v>7565</v>
      </c>
    </row>
    <row r="4039" spans="1:2" ht="15" hidden="1" customHeight="1">
      <c r="A4039" s="1" t="s">
        <v>7566</v>
      </c>
      <c r="B4039" s="1" t="s">
        <v>7567</v>
      </c>
    </row>
    <row r="4040" spans="1:2" ht="15" hidden="1" customHeight="1">
      <c r="A4040" s="1" t="s">
        <v>7568</v>
      </c>
      <c r="B4040" s="1" t="s">
        <v>4102</v>
      </c>
    </row>
    <row r="4041" spans="1:2" ht="15" hidden="1" customHeight="1">
      <c r="A4041" s="1" t="s">
        <v>7569</v>
      </c>
      <c r="B4041" s="1" t="s">
        <v>7372</v>
      </c>
    </row>
    <row r="4042" spans="1:2" ht="15" hidden="1" customHeight="1">
      <c r="A4042" s="1" t="s">
        <v>7570</v>
      </c>
      <c r="B4042" s="1" t="s">
        <v>7471</v>
      </c>
    </row>
    <row r="4043" spans="1:2" ht="15" hidden="1" customHeight="1">
      <c r="A4043" s="1" t="s">
        <v>7571</v>
      </c>
      <c r="B4043" s="1" t="s">
        <v>7469</v>
      </c>
    </row>
    <row r="4044" spans="1:2" ht="15" hidden="1" customHeight="1">
      <c r="A4044" s="1" t="s">
        <v>7572</v>
      </c>
      <c r="B4044" s="1" t="s">
        <v>7573</v>
      </c>
    </row>
    <row r="4045" spans="1:2" ht="15" hidden="1" customHeight="1">
      <c r="A4045" s="1" t="s">
        <v>7574</v>
      </c>
      <c r="B4045" s="1" t="s">
        <v>7575</v>
      </c>
    </row>
    <row r="4046" spans="1:2" ht="15" hidden="1" customHeight="1">
      <c r="A4046" s="1" t="s">
        <v>7576</v>
      </c>
      <c r="B4046" s="1" t="s">
        <v>7471</v>
      </c>
    </row>
    <row r="4047" spans="1:2" ht="15" hidden="1" customHeight="1">
      <c r="A4047" s="1" t="s">
        <v>7577</v>
      </c>
      <c r="B4047" s="1" t="s">
        <v>7578</v>
      </c>
    </row>
    <row r="4048" spans="1:2" ht="15" hidden="1" customHeight="1">
      <c r="A4048" s="1" t="s">
        <v>7579</v>
      </c>
      <c r="B4048" s="1" t="s">
        <v>7580</v>
      </c>
    </row>
    <row r="4049" spans="1:2" ht="15" hidden="1" customHeight="1">
      <c r="A4049" s="1" t="s">
        <v>7581</v>
      </c>
      <c r="B4049" s="1" t="s">
        <v>7582</v>
      </c>
    </row>
    <row r="4050" spans="1:2" ht="15" hidden="1" customHeight="1">
      <c r="A4050" s="1" t="s">
        <v>7583</v>
      </c>
      <c r="B4050" s="1" t="s">
        <v>7580</v>
      </c>
    </row>
    <row r="4051" spans="1:2" ht="15" hidden="1" customHeight="1">
      <c r="A4051" s="1" t="s">
        <v>7584</v>
      </c>
      <c r="B4051" s="1" t="s">
        <v>7585</v>
      </c>
    </row>
    <row r="4052" spans="1:2" ht="15" hidden="1" customHeight="1">
      <c r="A4052" s="1" t="s">
        <v>7586</v>
      </c>
      <c r="B4052" s="1" t="s">
        <v>7580</v>
      </c>
    </row>
    <row r="4053" spans="1:2" ht="15" hidden="1" customHeight="1">
      <c r="A4053" s="1" t="s">
        <v>7587</v>
      </c>
      <c r="B4053" s="1" t="s">
        <v>7588</v>
      </c>
    </row>
    <row r="4054" spans="1:2" ht="15" hidden="1" customHeight="1">
      <c r="A4054" s="1" t="s">
        <v>7589</v>
      </c>
      <c r="B4054" s="1" t="s">
        <v>7590</v>
      </c>
    </row>
    <row r="4055" spans="1:2" ht="15" hidden="1" customHeight="1">
      <c r="A4055" s="1" t="s">
        <v>7591</v>
      </c>
      <c r="B4055" s="1" t="s">
        <v>7580</v>
      </c>
    </row>
    <row r="4056" spans="1:2" ht="15" hidden="1" customHeight="1">
      <c r="A4056" s="1" t="s">
        <v>7592</v>
      </c>
      <c r="B4056" s="1" t="s">
        <v>7593</v>
      </c>
    </row>
    <row r="4057" spans="1:2" ht="15" hidden="1" customHeight="1">
      <c r="A4057" s="1" t="s">
        <v>7594</v>
      </c>
      <c r="B4057" s="1" t="s">
        <v>4102</v>
      </c>
    </row>
    <row r="4058" spans="1:2" ht="15" hidden="1" customHeight="1">
      <c r="A4058" s="1" t="s">
        <v>7595</v>
      </c>
      <c r="B4058" s="1" t="s">
        <v>7596</v>
      </c>
    </row>
    <row r="4059" spans="1:2" ht="15" hidden="1" customHeight="1">
      <c r="A4059" s="1" t="s">
        <v>7597</v>
      </c>
      <c r="B4059" s="1" t="s">
        <v>7372</v>
      </c>
    </row>
    <row r="4060" spans="1:2" ht="15" hidden="1" customHeight="1">
      <c r="A4060" s="1" t="s">
        <v>7598</v>
      </c>
      <c r="B4060" s="1" t="s">
        <v>7599</v>
      </c>
    </row>
    <row r="4061" spans="1:2" ht="15" hidden="1" customHeight="1">
      <c r="A4061" s="1" t="s">
        <v>7600</v>
      </c>
      <c r="B4061" s="1" t="s">
        <v>7601</v>
      </c>
    </row>
    <row r="4062" spans="1:2" ht="15" hidden="1" customHeight="1">
      <c r="A4062" s="1" t="s">
        <v>7602</v>
      </c>
      <c r="B4062" s="1" t="s">
        <v>7372</v>
      </c>
    </row>
    <row r="4063" spans="1:2" ht="15" hidden="1" customHeight="1">
      <c r="A4063" s="1" t="s">
        <v>7603</v>
      </c>
      <c r="B4063" s="1" t="s">
        <v>4102</v>
      </c>
    </row>
    <row r="4064" spans="1:2" ht="15" hidden="1" customHeight="1">
      <c r="A4064" s="1" t="s">
        <v>7604</v>
      </c>
      <c r="B4064" s="1" t="s">
        <v>7605</v>
      </c>
    </row>
    <row r="4065" spans="1:2" ht="15" hidden="1" customHeight="1">
      <c r="A4065" s="1" t="s">
        <v>7606</v>
      </c>
      <c r="B4065" s="1" t="s">
        <v>7389</v>
      </c>
    </row>
    <row r="4066" spans="1:2" ht="15" hidden="1" customHeight="1">
      <c r="A4066" s="1" t="s">
        <v>7607</v>
      </c>
      <c r="B4066" s="1" t="s">
        <v>7608</v>
      </c>
    </row>
    <row r="4067" spans="1:2" ht="15" hidden="1" customHeight="1">
      <c r="A4067" s="1" t="s">
        <v>7609</v>
      </c>
      <c r="B4067" s="1" t="s">
        <v>7610</v>
      </c>
    </row>
    <row r="4068" spans="1:2" ht="15" hidden="1" customHeight="1">
      <c r="A4068" s="1" t="s">
        <v>7611</v>
      </c>
      <c r="B4068" s="1" t="s">
        <v>7612</v>
      </c>
    </row>
    <row r="4069" spans="1:2" ht="15" hidden="1" customHeight="1">
      <c r="A4069" s="1" t="s">
        <v>7613</v>
      </c>
      <c r="B4069" s="1" t="s">
        <v>7614</v>
      </c>
    </row>
    <row r="4070" spans="1:2" ht="15" hidden="1" customHeight="1">
      <c r="A4070" s="1" t="s">
        <v>7615</v>
      </c>
      <c r="B4070" s="1" t="s">
        <v>7372</v>
      </c>
    </row>
    <row r="4071" spans="1:2" ht="15" hidden="1" customHeight="1">
      <c r="A4071" s="1" t="s">
        <v>7616</v>
      </c>
      <c r="B4071" s="1" t="s">
        <v>4102</v>
      </c>
    </row>
    <row r="4072" spans="1:2" ht="15" hidden="1" customHeight="1">
      <c r="A4072" s="1" t="s">
        <v>7617</v>
      </c>
      <c r="B4072" s="1" t="s">
        <v>7618</v>
      </c>
    </row>
    <row r="4073" spans="1:2" ht="15" hidden="1" customHeight="1">
      <c r="A4073" s="1" t="s">
        <v>7619</v>
      </c>
      <c r="B4073" s="1" t="s">
        <v>7620</v>
      </c>
    </row>
    <row r="4074" spans="1:2" ht="15" hidden="1" customHeight="1">
      <c r="A4074" s="1" t="s">
        <v>7621</v>
      </c>
      <c r="B4074" s="1" t="s">
        <v>7622</v>
      </c>
    </row>
    <row r="4075" spans="1:2" ht="15" hidden="1" customHeight="1">
      <c r="A4075" s="1" t="s">
        <v>7623</v>
      </c>
      <c r="B4075" s="1" t="s">
        <v>7624</v>
      </c>
    </row>
    <row r="4076" spans="1:2" ht="15" hidden="1" customHeight="1">
      <c r="A4076" s="1" t="s">
        <v>7625</v>
      </c>
      <c r="B4076" s="1" t="s">
        <v>7620</v>
      </c>
    </row>
    <row r="4077" spans="1:2" ht="15" hidden="1" customHeight="1">
      <c r="A4077" s="1" t="s">
        <v>7626</v>
      </c>
      <c r="B4077" s="1" t="s">
        <v>7627</v>
      </c>
    </row>
    <row r="4078" spans="1:2" ht="15" hidden="1" customHeight="1">
      <c r="A4078" s="1" t="s">
        <v>7628</v>
      </c>
      <c r="B4078" s="1" t="s">
        <v>7629</v>
      </c>
    </row>
    <row r="4079" spans="1:2" ht="15" hidden="1" customHeight="1">
      <c r="A4079" s="1" t="s">
        <v>7630</v>
      </c>
      <c r="B4079" s="1" t="s">
        <v>7620</v>
      </c>
    </row>
    <row r="4080" spans="1:2" ht="15" hidden="1" customHeight="1">
      <c r="A4080" s="1" t="s">
        <v>7631</v>
      </c>
      <c r="B4080" s="1" t="s">
        <v>7632</v>
      </c>
    </row>
    <row r="4081" spans="1:2" ht="15" hidden="1" customHeight="1">
      <c r="A4081" s="1" t="s">
        <v>7633</v>
      </c>
      <c r="B4081" s="1" t="s">
        <v>7620</v>
      </c>
    </row>
    <row r="4082" spans="1:2" ht="15" hidden="1" customHeight="1">
      <c r="A4082" s="1" t="s">
        <v>7634</v>
      </c>
      <c r="B4082" s="1" t="s">
        <v>7372</v>
      </c>
    </row>
    <row r="4083" spans="1:2" ht="15" hidden="1" customHeight="1">
      <c r="A4083" s="1" t="s">
        <v>7635</v>
      </c>
      <c r="B4083" s="1" t="s">
        <v>4102</v>
      </c>
    </row>
    <row r="4084" spans="1:2" ht="15" hidden="1" customHeight="1">
      <c r="A4084" s="1" t="s">
        <v>7636</v>
      </c>
      <c r="B4084" s="1" t="s">
        <v>7637</v>
      </c>
    </row>
    <row r="4085" spans="1:2" ht="15" hidden="1" customHeight="1">
      <c r="A4085" s="1" t="s">
        <v>7638</v>
      </c>
      <c r="B4085" s="1" t="s">
        <v>7639</v>
      </c>
    </row>
    <row r="4086" spans="1:2" ht="15" hidden="1" customHeight="1">
      <c r="A4086" s="1" t="s">
        <v>7640</v>
      </c>
      <c r="B4086" s="1" t="s">
        <v>7641</v>
      </c>
    </row>
    <row r="4087" spans="1:2" ht="15" hidden="1" customHeight="1">
      <c r="A4087" s="1" t="s">
        <v>7642</v>
      </c>
      <c r="B4087" s="1" t="s">
        <v>7639</v>
      </c>
    </row>
    <row r="4088" spans="1:2" ht="15" hidden="1" customHeight="1">
      <c r="A4088" s="1" t="s">
        <v>7643</v>
      </c>
      <c r="B4088" s="1" t="s">
        <v>7644</v>
      </c>
    </row>
    <row r="4089" spans="1:2" ht="15" hidden="1" customHeight="1">
      <c r="A4089" s="1" t="s">
        <v>7645</v>
      </c>
      <c r="B4089" s="1" t="s">
        <v>7646</v>
      </c>
    </row>
    <row r="4090" spans="1:2" ht="15" hidden="1" customHeight="1">
      <c r="A4090" s="1" t="s">
        <v>7647</v>
      </c>
      <c r="B4090" s="1" t="s">
        <v>7639</v>
      </c>
    </row>
    <row r="4091" spans="1:2" ht="15" hidden="1" customHeight="1">
      <c r="A4091" s="1" t="s">
        <v>7648</v>
      </c>
      <c r="B4091" s="1" t="s">
        <v>7649</v>
      </c>
    </row>
    <row r="4092" spans="1:2" ht="15" hidden="1" customHeight="1">
      <c r="A4092" s="1" t="s">
        <v>7650</v>
      </c>
      <c r="B4092" s="1" t="s">
        <v>7651</v>
      </c>
    </row>
    <row r="4093" spans="1:2" ht="15" hidden="1" customHeight="1">
      <c r="A4093" s="1" t="s">
        <v>7652</v>
      </c>
      <c r="B4093" s="1" t="s">
        <v>7639</v>
      </c>
    </row>
    <row r="4094" spans="1:2" ht="15" hidden="1" customHeight="1">
      <c r="A4094" s="1" t="s">
        <v>7653</v>
      </c>
      <c r="B4094" s="1" t="s">
        <v>7654</v>
      </c>
    </row>
    <row r="4095" spans="1:2" ht="15" hidden="1" customHeight="1">
      <c r="A4095" s="1" t="s">
        <v>7655</v>
      </c>
      <c r="B4095" s="1" t="s">
        <v>7656</v>
      </c>
    </row>
    <row r="4096" spans="1:2" ht="15" hidden="1" customHeight="1">
      <c r="A4096" s="1" t="s">
        <v>7657</v>
      </c>
      <c r="B4096" s="1" t="s">
        <v>7639</v>
      </c>
    </row>
    <row r="4097" spans="1:2" ht="15" hidden="1" customHeight="1">
      <c r="A4097" s="1" t="s">
        <v>7658</v>
      </c>
      <c r="B4097" s="1" t="s">
        <v>7372</v>
      </c>
    </row>
    <row r="4098" spans="1:2" ht="15" hidden="1" customHeight="1">
      <c r="A4098" s="1" t="s">
        <v>7659</v>
      </c>
      <c r="B4098" s="1" t="s">
        <v>4102</v>
      </c>
    </row>
    <row r="4099" spans="1:2" ht="15" hidden="1" customHeight="1">
      <c r="A4099" s="1" t="s">
        <v>7660</v>
      </c>
      <c r="B4099" s="1" t="s">
        <v>7661</v>
      </c>
    </row>
    <row r="4100" spans="1:2" ht="15" hidden="1" customHeight="1">
      <c r="A4100" s="1" t="s">
        <v>7662</v>
      </c>
      <c r="B4100" s="1" t="s">
        <v>7663</v>
      </c>
    </row>
    <row r="4101" spans="1:2" ht="15" hidden="1" customHeight="1">
      <c r="A4101" s="1" t="s">
        <v>7664</v>
      </c>
      <c r="B4101" s="1" t="s">
        <v>7665</v>
      </c>
    </row>
    <row r="4102" spans="1:2" ht="15" hidden="1" customHeight="1">
      <c r="A4102" s="1" t="s">
        <v>7666</v>
      </c>
      <c r="B4102" s="1" t="s">
        <v>7663</v>
      </c>
    </row>
    <row r="4103" spans="1:2" ht="15" hidden="1" customHeight="1">
      <c r="A4103" s="1" t="s">
        <v>7667</v>
      </c>
      <c r="B4103" s="1" t="s">
        <v>7668</v>
      </c>
    </row>
    <row r="4104" spans="1:2" ht="15" hidden="1" customHeight="1">
      <c r="A4104" s="1" t="s">
        <v>7669</v>
      </c>
      <c r="B4104" s="1" t="s">
        <v>7663</v>
      </c>
    </row>
    <row r="4105" spans="1:2" ht="15" hidden="1" customHeight="1">
      <c r="A4105" s="1" t="s">
        <v>7670</v>
      </c>
      <c r="B4105" s="1" t="s">
        <v>7671</v>
      </c>
    </row>
    <row r="4106" spans="1:2" ht="15" hidden="1" customHeight="1">
      <c r="A4106" s="1" t="s">
        <v>7672</v>
      </c>
      <c r="B4106" s="1" t="s">
        <v>7673</v>
      </c>
    </row>
    <row r="4107" spans="1:2" ht="15" hidden="1" customHeight="1">
      <c r="A4107" s="1" t="s">
        <v>7674</v>
      </c>
      <c r="B4107" s="1" t="s">
        <v>7663</v>
      </c>
    </row>
    <row r="4108" spans="1:2" ht="15" hidden="1" customHeight="1">
      <c r="A4108" s="1" t="s">
        <v>7675</v>
      </c>
      <c r="B4108" s="1" t="s">
        <v>7676</v>
      </c>
    </row>
    <row r="4109" spans="1:2" ht="15" hidden="1" customHeight="1">
      <c r="A4109" s="1" t="s">
        <v>7677</v>
      </c>
      <c r="B4109" s="1" t="s">
        <v>7663</v>
      </c>
    </row>
    <row r="4110" spans="1:2" ht="15" hidden="1" customHeight="1">
      <c r="A4110" s="1" t="s">
        <v>7678</v>
      </c>
      <c r="B4110" s="1" t="s">
        <v>7372</v>
      </c>
    </row>
    <row r="4111" spans="1:2" ht="15" hidden="1" customHeight="1">
      <c r="A4111" s="1" t="s">
        <v>7679</v>
      </c>
      <c r="B4111" s="1" t="s">
        <v>4102</v>
      </c>
    </row>
    <row r="4112" spans="1:2" ht="15" hidden="1" customHeight="1">
      <c r="A4112" s="1" t="s">
        <v>7680</v>
      </c>
      <c r="B4112" s="1" t="s">
        <v>7681</v>
      </c>
    </row>
    <row r="4113" spans="1:2" ht="15" hidden="1" customHeight="1">
      <c r="A4113" s="1" t="s">
        <v>7682</v>
      </c>
      <c r="B4113" s="1" t="s">
        <v>7412</v>
      </c>
    </row>
    <row r="4114" spans="1:2" ht="15" hidden="1" customHeight="1">
      <c r="A4114" s="1" t="s">
        <v>7683</v>
      </c>
      <c r="B4114" s="1" t="s">
        <v>7414</v>
      </c>
    </row>
    <row r="4115" spans="1:2" ht="15" hidden="1" customHeight="1">
      <c r="A4115" s="1" t="s">
        <v>7684</v>
      </c>
      <c r="B4115" s="1" t="s">
        <v>7420</v>
      </c>
    </row>
    <row r="4116" spans="1:2" ht="15" hidden="1" customHeight="1">
      <c r="A4116" s="1" t="s">
        <v>7685</v>
      </c>
      <c r="B4116" s="1" t="s">
        <v>7416</v>
      </c>
    </row>
    <row r="4117" spans="1:2" ht="15" hidden="1" customHeight="1">
      <c r="A4117" s="1" t="s">
        <v>7686</v>
      </c>
      <c r="B4117" s="1" t="s">
        <v>7687</v>
      </c>
    </row>
    <row r="4118" spans="1:2" ht="15" hidden="1" customHeight="1">
      <c r="A4118" s="1" t="s">
        <v>7688</v>
      </c>
      <c r="B4118" s="1" t="s">
        <v>7689</v>
      </c>
    </row>
    <row r="4119" spans="1:2" ht="15" hidden="1" customHeight="1">
      <c r="A4119" s="1" t="s">
        <v>7690</v>
      </c>
      <c r="B4119" s="1" t="s">
        <v>7691</v>
      </c>
    </row>
    <row r="4120" spans="1:2" ht="15" hidden="1" customHeight="1">
      <c r="A4120" s="1" t="s">
        <v>7692</v>
      </c>
      <c r="B4120" s="1" t="s">
        <v>7372</v>
      </c>
    </row>
    <row r="4121" spans="1:2" ht="15" hidden="1" customHeight="1">
      <c r="A4121" s="1" t="s">
        <v>7693</v>
      </c>
      <c r="B4121" s="1" t="s">
        <v>4102</v>
      </c>
    </row>
    <row r="4122" spans="1:2" ht="15" hidden="1" customHeight="1">
      <c r="A4122" s="1" t="s">
        <v>7694</v>
      </c>
      <c r="B4122" s="1" t="s">
        <v>7695</v>
      </c>
    </row>
    <row r="4123" spans="1:2" ht="15" hidden="1" customHeight="1">
      <c r="A4123" s="1" t="s">
        <v>7696</v>
      </c>
      <c r="B4123" s="1" t="s">
        <v>7697</v>
      </c>
    </row>
    <row r="4124" spans="1:2" ht="15" hidden="1" customHeight="1">
      <c r="A4124" s="1" t="s">
        <v>7698</v>
      </c>
      <c r="B4124" s="1" t="s">
        <v>7699</v>
      </c>
    </row>
    <row r="4125" spans="1:2" ht="15" hidden="1" customHeight="1">
      <c r="A4125" s="1" t="s">
        <v>7700</v>
      </c>
      <c r="B4125" s="1" t="s">
        <v>7701</v>
      </c>
    </row>
    <row r="4126" spans="1:2" ht="15" hidden="1" customHeight="1">
      <c r="A4126" s="1" t="s">
        <v>7702</v>
      </c>
      <c r="B4126" s="1" t="s">
        <v>7703</v>
      </c>
    </row>
    <row r="4127" spans="1:2" ht="15" hidden="1" customHeight="1">
      <c r="A4127" s="1" t="s">
        <v>7704</v>
      </c>
      <c r="B4127" s="1" t="s">
        <v>7372</v>
      </c>
    </row>
    <row r="4128" spans="1:2" ht="15" hidden="1" customHeight="1">
      <c r="A4128" s="1" t="s">
        <v>7705</v>
      </c>
      <c r="B4128" s="1" t="s">
        <v>4102</v>
      </c>
    </row>
    <row r="4129" spans="1:2" ht="15" hidden="1" customHeight="1">
      <c r="A4129" s="1" t="s">
        <v>7706</v>
      </c>
      <c r="B4129" s="1" t="s">
        <v>7707</v>
      </c>
    </row>
    <row r="4130" spans="1:2" ht="15" hidden="1" customHeight="1">
      <c r="A4130" s="1" t="s">
        <v>7708</v>
      </c>
      <c r="B4130" s="1" t="s">
        <v>7709</v>
      </c>
    </row>
    <row r="4131" spans="1:2" ht="15" hidden="1" customHeight="1">
      <c r="A4131" s="1" t="s">
        <v>7710</v>
      </c>
      <c r="B4131" s="1" t="s">
        <v>7711</v>
      </c>
    </row>
    <row r="4132" spans="1:2" ht="15" hidden="1" customHeight="1">
      <c r="A4132" s="1" t="s">
        <v>7712</v>
      </c>
      <c r="B4132" s="1" t="s">
        <v>7709</v>
      </c>
    </row>
    <row r="4133" spans="1:2" ht="15" hidden="1" customHeight="1">
      <c r="A4133" s="1" t="s">
        <v>7713</v>
      </c>
      <c r="B4133" s="1" t="s">
        <v>7714</v>
      </c>
    </row>
    <row r="4134" spans="1:2" ht="15" hidden="1" customHeight="1">
      <c r="A4134" s="1" t="s">
        <v>7715</v>
      </c>
      <c r="B4134" s="1" t="s">
        <v>7709</v>
      </c>
    </row>
    <row r="4135" spans="1:2" ht="15" hidden="1" customHeight="1">
      <c r="A4135" s="1" t="s">
        <v>7716</v>
      </c>
      <c r="B4135" s="1" t="s">
        <v>7717</v>
      </c>
    </row>
    <row r="4136" spans="1:2" ht="15" hidden="1" customHeight="1">
      <c r="A4136" s="1" t="s">
        <v>7718</v>
      </c>
      <c r="B4136" s="1" t="s">
        <v>7709</v>
      </c>
    </row>
    <row r="4137" spans="1:2" ht="15" hidden="1" customHeight="1">
      <c r="A4137" s="1" t="s">
        <v>7719</v>
      </c>
      <c r="B4137" s="1" t="s">
        <v>7720</v>
      </c>
    </row>
    <row r="4138" spans="1:2" ht="15" hidden="1" customHeight="1">
      <c r="A4138" s="1" t="s">
        <v>7721</v>
      </c>
      <c r="B4138" s="1" t="s">
        <v>7709</v>
      </c>
    </row>
    <row r="4139" spans="1:2" ht="15" hidden="1" customHeight="1">
      <c r="A4139" s="1" t="s">
        <v>7722</v>
      </c>
      <c r="B4139" s="1" t="s">
        <v>7723</v>
      </c>
    </row>
    <row r="4140" spans="1:2" ht="15" hidden="1" customHeight="1">
      <c r="A4140" s="1" t="s">
        <v>7724</v>
      </c>
      <c r="B4140" s="1" t="s">
        <v>7709</v>
      </c>
    </row>
    <row r="4141" spans="1:2" ht="15" hidden="1" customHeight="1">
      <c r="A4141" s="1" t="s">
        <v>7725</v>
      </c>
      <c r="B4141" s="1" t="s">
        <v>7726</v>
      </c>
    </row>
    <row r="4142" spans="1:2" ht="15" hidden="1" customHeight="1">
      <c r="A4142" s="1" t="s">
        <v>7727</v>
      </c>
      <c r="B4142" s="1" t="s">
        <v>7709</v>
      </c>
    </row>
    <row r="4143" spans="1:2" ht="15" hidden="1" customHeight="1">
      <c r="A4143" s="1" t="s">
        <v>7728</v>
      </c>
      <c r="B4143" s="1" t="s">
        <v>7729</v>
      </c>
    </row>
    <row r="4144" spans="1:2" ht="15" hidden="1" customHeight="1">
      <c r="A4144" s="1" t="s">
        <v>7730</v>
      </c>
      <c r="B4144" s="1" t="s">
        <v>7709</v>
      </c>
    </row>
    <row r="4145" spans="1:2" ht="15" hidden="1" customHeight="1">
      <c r="A4145" s="1" t="s">
        <v>7731</v>
      </c>
      <c r="B4145" s="1" t="s">
        <v>7732</v>
      </c>
    </row>
    <row r="4146" spans="1:2" ht="15" hidden="1" customHeight="1">
      <c r="A4146" s="1" t="s">
        <v>7733</v>
      </c>
      <c r="B4146" s="1" t="s">
        <v>7709</v>
      </c>
    </row>
    <row r="4147" spans="1:2" ht="15" hidden="1" customHeight="1">
      <c r="A4147" s="1" t="s">
        <v>7734</v>
      </c>
      <c r="B4147" s="1" t="s">
        <v>7735</v>
      </c>
    </row>
    <row r="4148" spans="1:2" ht="15" hidden="1" customHeight="1">
      <c r="A4148" s="1" t="s">
        <v>7736</v>
      </c>
      <c r="B4148" s="1" t="s">
        <v>7709</v>
      </c>
    </row>
    <row r="4149" spans="1:2" ht="15" hidden="1" customHeight="1">
      <c r="A4149" s="1" t="s">
        <v>7737</v>
      </c>
      <c r="B4149" s="1" t="s">
        <v>7738</v>
      </c>
    </row>
    <row r="4150" spans="1:2" ht="15" hidden="1" customHeight="1">
      <c r="A4150" s="1" t="s">
        <v>7739</v>
      </c>
      <c r="B4150" s="1" t="s">
        <v>4102</v>
      </c>
    </row>
    <row r="4151" spans="1:2" ht="15" hidden="1" customHeight="1">
      <c r="A4151" s="1" t="s">
        <v>7740</v>
      </c>
      <c r="B4151" s="1" t="s">
        <v>7375</v>
      </c>
    </row>
    <row r="4152" spans="1:2" ht="15" hidden="1" customHeight="1">
      <c r="A4152" s="1" t="s">
        <v>7741</v>
      </c>
      <c r="B4152" s="1" t="s">
        <v>7377</v>
      </c>
    </row>
    <row r="4153" spans="1:2" ht="15" hidden="1" customHeight="1">
      <c r="A4153" s="1" t="s">
        <v>7742</v>
      </c>
      <c r="B4153" s="1" t="s">
        <v>7379</v>
      </c>
    </row>
    <row r="4154" spans="1:2" ht="15" hidden="1" customHeight="1">
      <c r="A4154" s="1" t="s">
        <v>7743</v>
      </c>
      <c r="B4154" s="1" t="s">
        <v>7377</v>
      </c>
    </row>
    <row r="4155" spans="1:2" ht="15" hidden="1" customHeight="1">
      <c r="A4155" s="1" t="s">
        <v>7744</v>
      </c>
      <c r="B4155" s="1" t="s">
        <v>7382</v>
      </c>
    </row>
    <row r="4156" spans="1:2" ht="15" hidden="1" customHeight="1">
      <c r="A4156" s="1" t="s">
        <v>7745</v>
      </c>
      <c r="B4156" s="1" t="s">
        <v>7377</v>
      </c>
    </row>
    <row r="4157" spans="1:2" ht="15" hidden="1" customHeight="1">
      <c r="A4157" s="1" t="s">
        <v>7746</v>
      </c>
      <c r="B4157" s="1" t="s">
        <v>7385</v>
      </c>
    </row>
    <row r="4158" spans="1:2" ht="15" hidden="1" customHeight="1">
      <c r="A4158" s="1" t="s">
        <v>7747</v>
      </c>
      <c r="B4158" s="1" t="s">
        <v>7387</v>
      </c>
    </row>
    <row r="4159" spans="1:2" ht="15" hidden="1" customHeight="1">
      <c r="A4159" s="1" t="s">
        <v>7748</v>
      </c>
      <c r="B4159" s="1" t="s">
        <v>7389</v>
      </c>
    </row>
    <row r="4160" spans="1:2" ht="15" hidden="1" customHeight="1">
      <c r="A4160" s="1" t="s">
        <v>7749</v>
      </c>
      <c r="B4160" s="1" t="s">
        <v>7391</v>
      </c>
    </row>
    <row r="4161" spans="1:2" ht="15" hidden="1" customHeight="1">
      <c r="A4161" s="1" t="s">
        <v>7750</v>
      </c>
      <c r="B4161" s="1" t="s">
        <v>7389</v>
      </c>
    </row>
    <row r="4162" spans="1:2" ht="15" hidden="1" customHeight="1">
      <c r="A4162" s="1" t="s">
        <v>7751</v>
      </c>
      <c r="B4162" s="1" t="s">
        <v>7394</v>
      </c>
    </row>
    <row r="4163" spans="1:2" ht="15" hidden="1" customHeight="1">
      <c r="A4163" s="1" t="s">
        <v>7752</v>
      </c>
      <c r="B4163" s="1" t="s">
        <v>7389</v>
      </c>
    </row>
    <row r="4164" spans="1:2" ht="15" hidden="1" customHeight="1">
      <c r="A4164" s="1" t="s">
        <v>7753</v>
      </c>
      <c r="B4164" s="1" t="s">
        <v>7397</v>
      </c>
    </row>
    <row r="4165" spans="1:2" ht="15" hidden="1" customHeight="1">
      <c r="A4165" s="1" t="s">
        <v>7754</v>
      </c>
      <c r="B4165" s="1" t="s">
        <v>7389</v>
      </c>
    </row>
    <row r="4166" spans="1:2" ht="15" hidden="1" customHeight="1">
      <c r="A4166" s="1" t="s">
        <v>7755</v>
      </c>
      <c r="B4166" s="1" t="s">
        <v>4102</v>
      </c>
    </row>
    <row r="4167" spans="1:2" ht="15" hidden="1" customHeight="1">
      <c r="A4167" s="1" t="s">
        <v>7756</v>
      </c>
      <c r="B4167" s="1" t="s">
        <v>7738</v>
      </c>
    </row>
    <row r="4168" spans="1:2" ht="15" hidden="1" customHeight="1">
      <c r="A4168" s="1" t="s">
        <v>7757</v>
      </c>
      <c r="B4168" s="1" t="s">
        <v>7758</v>
      </c>
    </row>
    <row r="4169" spans="1:2" ht="15" hidden="1" customHeight="1">
      <c r="A4169" s="1" t="s">
        <v>7759</v>
      </c>
      <c r="B4169" s="1" t="s">
        <v>7760</v>
      </c>
    </row>
    <row r="4170" spans="1:2" ht="15" hidden="1" customHeight="1">
      <c r="A4170" s="1" t="s">
        <v>7761</v>
      </c>
      <c r="B4170" s="1" t="s">
        <v>7762</v>
      </c>
    </row>
    <row r="4171" spans="1:2" ht="15" hidden="1" customHeight="1">
      <c r="A4171" s="1" t="s">
        <v>7763</v>
      </c>
      <c r="B4171" s="1" t="s">
        <v>4102</v>
      </c>
    </row>
    <row r="4172" spans="1:2" ht="15" hidden="1" customHeight="1">
      <c r="A4172" s="1" t="s">
        <v>7764</v>
      </c>
      <c r="B4172" s="1" t="s">
        <v>7738</v>
      </c>
    </row>
    <row r="4173" spans="1:2" ht="15" hidden="1" customHeight="1">
      <c r="A4173" s="1" t="s">
        <v>7765</v>
      </c>
      <c r="B4173" s="1" t="s">
        <v>7517</v>
      </c>
    </row>
    <row r="4174" spans="1:2" ht="15" hidden="1" customHeight="1">
      <c r="A4174" s="1" t="s">
        <v>7766</v>
      </c>
      <c r="B4174" s="1" t="s">
        <v>7515</v>
      </c>
    </row>
    <row r="4175" spans="1:2" ht="15" hidden="1" customHeight="1">
      <c r="A4175" s="1" t="s">
        <v>7767</v>
      </c>
      <c r="B4175" s="1" t="s">
        <v>7513</v>
      </c>
    </row>
    <row r="4176" spans="1:2" ht="15" hidden="1" customHeight="1">
      <c r="A4176" s="1" t="s">
        <v>7768</v>
      </c>
      <c r="B4176" s="1" t="s">
        <v>7769</v>
      </c>
    </row>
    <row r="4177" spans="1:2" ht="15" hidden="1" customHeight="1">
      <c r="A4177" s="1" t="s">
        <v>7770</v>
      </c>
      <c r="B4177" s="1" t="s">
        <v>7771</v>
      </c>
    </row>
    <row r="4178" spans="1:2" ht="15" hidden="1" customHeight="1">
      <c r="A4178" s="1" t="s">
        <v>7772</v>
      </c>
      <c r="B4178" s="1" t="s">
        <v>4102</v>
      </c>
    </row>
    <row r="4179" spans="1:2" ht="15" hidden="1" customHeight="1">
      <c r="A4179" s="1" t="s">
        <v>7773</v>
      </c>
      <c r="B4179" s="1" t="s">
        <v>7774</v>
      </c>
    </row>
    <row r="4180" spans="1:2" ht="15" hidden="1" customHeight="1">
      <c r="A4180" s="1" t="s">
        <v>7775</v>
      </c>
      <c r="B4180" s="1" t="s">
        <v>7738</v>
      </c>
    </row>
    <row r="4181" spans="1:2" ht="15" hidden="1" customHeight="1">
      <c r="A4181" s="1" t="s">
        <v>7776</v>
      </c>
      <c r="B4181" s="1" t="s">
        <v>7527</v>
      </c>
    </row>
    <row r="4182" spans="1:2" ht="15" hidden="1" customHeight="1">
      <c r="A4182" s="1" t="s">
        <v>7777</v>
      </c>
      <c r="B4182" s="1" t="s">
        <v>7778</v>
      </c>
    </row>
    <row r="4183" spans="1:2" ht="15" hidden="1" customHeight="1">
      <c r="A4183" s="1" t="s">
        <v>7779</v>
      </c>
      <c r="B4183" s="1" t="s">
        <v>7738</v>
      </c>
    </row>
    <row r="4184" spans="1:2" ht="15" hidden="1" customHeight="1">
      <c r="A4184" s="1" t="s">
        <v>7780</v>
      </c>
      <c r="B4184" s="1" t="s">
        <v>7781</v>
      </c>
    </row>
    <row r="4185" spans="1:2" ht="15" hidden="1" customHeight="1">
      <c r="A4185" s="1" t="s">
        <v>7782</v>
      </c>
      <c r="B4185" s="1" t="s">
        <v>4102</v>
      </c>
    </row>
    <row r="4186" spans="1:2" ht="15" hidden="1" customHeight="1">
      <c r="A4186" s="1" t="s">
        <v>7783</v>
      </c>
      <c r="B4186" s="1" t="s">
        <v>7697</v>
      </c>
    </row>
    <row r="4187" spans="1:2" ht="15" hidden="1" customHeight="1">
      <c r="A4187" s="1" t="s">
        <v>7784</v>
      </c>
      <c r="B4187" s="1" t="s">
        <v>7699</v>
      </c>
    </row>
    <row r="4188" spans="1:2" ht="15" hidden="1" customHeight="1">
      <c r="A4188" s="1" t="s">
        <v>7785</v>
      </c>
      <c r="B4188" s="1" t="s">
        <v>7786</v>
      </c>
    </row>
    <row r="4189" spans="1:2" ht="15" hidden="1" customHeight="1">
      <c r="A4189" s="1" t="s">
        <v>7787</v>
      </c>
      <c r="B4189" s="1" t="s">
        <v>7788</v>
      </c>
    </row>
    <row r="4190" spans="1:2" ht="15" hidden="1" customHeight="1">
      <c r="A4190" s="1" t="s">
        <v>7789</v>
      </c>
      <c r="B4190" s="1" t="s">
        <v>4102</v>
      </c>
    </row>
    <row r="4191" spans="1:2" ht="15" hidden="1" customHeight="1">
      <c r="A4191" s="1" t="s">
        <v>7790</v>
      </c>
      <c r="B4191" s="1" t="s">
        <v>7738</v>
      </c>
    </row>
    <row r="4192" spans="1:2" ht="15" hidden="1" customHeight="1">
      <c r="A4192" s="78">
        <v>40526</v>
      </c>
      <c r="B4192" s="1" t="s">
        <v>7226</v>
      </c>
    </row>
    <row r="4193" spans="1:2" ht="15" hidden="1" customHeight="1">
      <c r="A4193" s="1" t="s">
        <v>7791</v>
      </c>
      <c r="B4193" s="1" t="s">
        <v>7709</v>
      </c>
    </row>
    <row r="4194" spans="1:2" ht="15" hidden="1" customHeight="1">
      <c r="A4194" s="1" t="s">
        <v>7792</v>
      </c>
      <c r="B4194" s="1" t="s">
        <v>7707</v>
      </c>
    </row>
    <row r="4195" spans="1:2" ht="15" hidden="1" customHeight="1">
      <c r="A4195" s="78">
        <v>40891</v>
      </c>
      <c r="B4195" s="1" t="s">
        <v>7226</v>
      </c>
    </row>
    <row r="4196" spans="1:2" ht="15" hidden="1" customHeight="1">
      <c r="A4196" s="1" t="s">
        <v>7793</v>
      </c>
      <c r="B4196" s="1" t="s">
        <v>7711</v>
      </c>
    </row>
    <row r="4197" spans="1:2" ht="15" hidden="1" customHeight="1">
      <c r="A4197" s="1" t="s">
        <v>7794</v>
      </c>
      <c r="B4197" s="1" t="s">
        <v>7709</v>
      </c>
    </row>
    <row r="4198" spans="1:2" ht="15" hidden="1" customHeight="1">
      <c r="A4198" s="1" t="s">
        <v>7795</v>
      </c>
      <c r="B4198" s="1" t="s">
        <v>7714</v>
      </c>
    </row>
    <row r="4199" spans="1:2" ht="15" hidden="1" customHeight="1">
      <c r="A4199" s="1" t="s">
        <v>7796</v>
      </c>
      <c r="B4199" s="1" t="s">
        <v>7709</v>
      </c>
    </row>
    <row r="4200" spans="1:2" ht="15" hidden="1" customHeight="1">
      <c r="A4200" s="1" t="s">
        <v>7797</v>
      </c>
      <c r="B4200" s="1" t="s">
        <v>7717</v>
      </c>
    </row>
    <row r="4201" spans="1:2" ht="15" hidden="1" customHeight="1">
      <c r="A4201" s="1" t="s">
        <v>7798</v>
      </c>
      <c r="B4201" s="1" t="s">
        <v>7709</v>
      </c>
    </row>
    <row r="4202" spans="1:2" ht="15" hidden="1" customHeight="1">
      <c r="A4202" s="1" t="s">
        <v>7799</v>
      </c>
      <c r="B4202" s="1" t="s">
        <v>7720</v>
      </c>
    </row>
    <row r="4203" spans="1:2" ht="15" hidden="1" customHeight="1">
      <c r="A4203" s="1" t="s">
        <v>7800</v>
      </c>
      <c r="B4203" s="1" t="s">
        <v>7709</v>
      </c>
    </row>
    <row r="4204" spans="1:2" ht="15" hidden="1" customHeight="1">
      <c r="A4204" s="1" t="s">
        <v>7801</v>
      </c>
      <c r="B4204" s="1" t="s">
        <v>7709</v>
      </c>
    </row>
    <row r="4205" spans="1:2" ht="15" hidden="1" customHeight="1">
      <c r="A4205" s="1" t="s">
        <v>7802</v>
      </c>
      <c r="B4205" s="1" t="s">
        <v>7723</v>
      </c>
    </row>
    <row r="4206" spans="1:2" ht="15" hidden="1" customHeight="1">
      <c r="A4206" s="1" t="s">
        <v>7803</v>
      </c>
      <c r="B4206" s="1" t="s">
        <v>7726</v>
      </c>
    </row>
    <row r="4207" spans="1:2" ht="15" hidden="1" customHeight="1">
      <c r="A4207" s="1" t="s">
        <v>7804</v>
      </c>
      <c r="B4207" s="1" t="s">
        <v>7709</v>
      </c>
    </row>
    <row r="4208" spans="1:2" ht="15" hidden="1" customHeight="1">
      <c r="A4208" s="1" t="s">
        <v>7805</v>
      </c>
      <c r="B4208" s="1" t="s">
        <v>7709</v>
      </c>
    </row>
    <row r="4209" spans="1:2" ht="15" hidden="1" customHeight="1">
      <c r="A4209" s="1" t="s">
        <v>7806</v>
      </c>
      <c r="B4209" s="1" t="s">
        <v>7729</v>
      </c>
    </row>
    <row r="4210" spans="1:2" ht="15" hidden="1" customHeight="1">
      <c r="A4210" s="1" t="s">
        <v>7807</v>
      </c>
      <c r="B4210" s="1" t="s">
        <v>7732</v>
      </c>
    </row>
    <row r="4211" spans="1:2" ht="15" hidden="1" customHeight="1">
      <c r="A4211" s="1" t="s">
        <v>7808</v>
      </c>
      <c r="B4211" s="1" t="s">
        <v>7709</v>
      </c>
    </row>
    <row r="4212" spans="1:2" ht="15" hidden="1" customHeight="1">
      <c r="A4212" s="1" t="s">
        <v>7809</v>
      </c>
      <c r="B4212" s="1" t="s">
        <v>7735</v>
      </c>
    </row>
    <row r="4213" spans="1:2" ht="15" hidden="1" customHeight="1">
      <c r="A4213" s="1" t="s">
        <v>7810</v>
      </c>
      <c r="B4213" s="1" t="s">
        <v>7709</v>
      </c>
    </row>
    <row r="4214" spans="1:2" ht="15" hidden="1" customHeight="1">
      <c r="A4214" s="1" t="s">
        <v>7811</v>
      </c>
      <c r="B4214" s="1" t="s">
        <v>7738</v>
      </c>
    </row>
    <row r="4215" spans="1:2" ht="15" hidden="1" customHeight="1">
      <c r="A4215" s="1" t="s">
        <v>7812</v>
      </c>
      <c r="B4215" s="1" t="s">
        <v>4102</v>
      </c>
    </row>
    <row r="4216" spans="1:2" ht="15" hidden="1" customHeight="1">
      <c r="A4216" s="1" t="s">
        <v>7813</v>
      </c>
      <c r="B4216" s="1" t="s">
        <v>7404</v>
      </c>
    </row>
    <row r="4217" spans="1:2" ht="15" hidden="1" customHeight="1">
      <c r="A4217" s="1" t="s">
        <v>7814</v>
      </c>
      <c r="B4217" s="1" t="s">
        <v>7402</v>
      </c>
    </row>
    <row r="4218" spans="1:2" ht="15" hidden="1" customHeight="1">
      <c r="A4218" s="1" t="s">
        <v>7815</v>
      </c>
      <c r="B4218" s="1" t="s">
        <v>7404</v>
      </c>
    </row>
    <row r="4219" spans="1:2" ht="15" hidden="1" customHeight="1">
      <c r="A4219" s="1" t="s">
        <v>7816</v>
      </c>
      <c r="B4219" s="1" t="s">
        <v>7407</v>
      </c>
    </row>
    <row r="4220" spans="1:2" ht="15" hidden="1" customHeight="1">
      <c r="A4220" s="1" t="s">
        <v>7817</v>
      </c>
      <c r="B4220" s="1" t="s">
        <v>7404</v>
      </c>
    </row>
    <row r="4221" spans="1:2" ht="15" hidden="1" customHeight="1">
      <c r="A4221" s="1" t="s">
        <v>7818</v>
      </c>
      <c r="B4221" s="1" t="s">
        <v>7409</v>
      </c>
    </row>
    <row r="4222" spans="1:2" ht="15" hidden="1" customHeight="1">
      <c r="A4222" s="1" t="s">
        <v>7819</v>
      </c>
      <c r="B4222" s="1" t="s">
        <v>7414</v>
      </c>
    </row>
    <row r="4223" spans="1:2" ht="15" hidden="1" customHeight="1">
      <c r="A4223" s="1" t="s">
        <v>7820</v>
      </c>
      <c r="B4223" s="1" t="s">
        <v>7412</v>
      </c>
    </row>
    <row r="4224" spans="1:2" ht="15" hidden="1" customHeight="1">
      <c r="A4224" s="1" t="s">
        <v>7821</v>
      </c>
      <c r="B4224" s="1" t="s">
        <v>7418</v>
      </c>
    </row>
    <row r="4225" spans="1:2" ht="15" hidden="1" customHeight="1">
      <c r="A4225" s="1" t="s">
        <v>7822</v>
      </c>
      <c r="B4225" s="1" t="s">
        <v>7416</v>
      </c>
    </row>
    <row r="4226" spans="1:2" ht="15" hidden="1" customHeight="1">
      <c r="A4226" s="1" t="s">
        <v>7823</v>
      </c>
      <c r="B4226" s="1" t="s">
        <v>7420</v>
      </c>
    </row>
    <row r="4227" spans="1:2" ht="15" hidden="1" customHeight="1">
      <c r="A4227" s="1" t="s">
        <v>7824</v>
      </c>
      <c r="B4227" s="1" t="s">
        <v>7416</v>
      </c>
    </row>
    <row r="4228" spans="1:2" ht="15" hidden="1" customHeight="1">
      <c r="A4228" s="1" t="s">
        <v>7825</v>
      </c>
      <c r="B4228" s="1" t="s">
        <v>7425</v>
      </c>
    </row>
    <row r="4229" spans="1:2" ht="15" hidden="1" customHeight="1">
      <c r="A4229" s="1" t="s">
        <v>7826</v>
      </c>
      <c r="B4229" s="1" t="s">
        <v>7423</v>
      </c>
    </row>
    <row r="4230" spans="1:2" ht="15" hidden="1" customHeight="1">
      <c r="A4230" s="1" t="s">
        <v>7827</v>
      </c>
      <c r="B4230" s="1" t="s">
        <v>7427</v>
      </c>
    </row>
    <row r="4231" spans="1:2" ht="15" hidden="1" customHeight="1">
      <c r="A4231" s="1" t="s">
        <v>7828</v>
      </c>
      <c r="B4231" s="1" t="s">
        <v>7423</v>
      </c>
    </row>
    <row r="4232" spans="1:2" ht="15" hidden="1" customHeight="1">
      <c r="A4232" s="1" t="s">
        <v>7829</v>
      </c>
      <c r="B4232" s="1" t="s">
        <v>7738</v>
      </c>
    </row>
    <row r="4233" spans="1:2" ht="15" hidden="1" customHeight="1">
      <c r="A4233" s="1" t="s">
        <v>7830</v>
      </c>
      <c r="B4233" s="1" t="s">
        <v>4102</v>
      </c>
    </row>
    <row r="4234" spans="1:2" ht="15" hidden="1" customHeight="1">
      <c r="A4234" s="1" t="s">
        <v>7831</v>
      </c>
      <c r="B4234" s="1" t="s">
        <v>7832</v>
      </c>
    </row>
    <row r="4235" spans="1:2" ht="15" hidden="1" customHeight="1">
      <c r="A4235" s="1" t="s">
        <v>7833</v>
      </c>
      <c r="B4235" s="1" t="s">
        <v>7834</v>
      </c>
    </row>
    <row r="4236" spans="1:2" ht="15" hidden="1" customHeight="1">
      <c r="A4236" s="1" t="s">
        <v>7835</v>
      </c>
      <c r="B4236" s="1" t="s">
        <v>7425</v>
      </c>
    </row>
    <row r="4237" spans="1:2" ht="15" hidden="1" customHeight="1">
      <c r="A4237" s="1" t="s">
        <v>7836</v>
      </c>
      <c r="B4237" s="1" t="s">
        <v>7423</v>
      </c>
    </row>
    <row r="4238" spans="1:2" ht="15" hidden="1" customHeight="1">
      <c r="A4238" s="1" t="s">
        <v>7837</v>
      </c>
      <c r="B4238" s="1" t="s">
        <v>7738</v>
      </c>
    </row>
    <row r="4239" spans="1:2" ht="15" hidden="1" customHeight="1">
      <c r="A4239" s="1" t="s">
        <v>7838</v>
      </c>
      <c r="B4239" s="1" t="s">
        <v>4102</v>
      </c>
    </row>
    <row r="4240" spans="1:2" ht="15" hidden="1" customHeight="1">
      <c r="A4240" s="1" t="s">
        <v>7839</v>
      </c>
      <c r="B4240" s="1" t="s">
        <v>7455</v>
      </c>
    </row>
    <row r="4241" spans="1:2" ht="15" hidden="1" customHeight="1">
      <c r="A4241" s="1" t="s">
        <v>7840</v>
      </c>
      <c r="B4241" s="1" t="s">
        <v>7453</v>
      </c>
    </row>
    <row r="4242" spans="1:2" ht="15" hidden="1" customHeight="1">
      <c r="A4242" s="1" t="s">
        <v>7841</v>
      </c>
      <c r="B4242" s="1" t="s">
        <v>7425</v>
      </c>
    </row>
    <row r="4243" spans="1:2" ht="15" hidden="1" customHeight="1">
      <c r="A4243" s="1" t="s">
        <v>7842</v>
      </c>
      <c r="B4243" s="1" t="s">
        <v>7423</v>
      </c>
    </row>
    <row r="4244" spans="1:2" ht="15" hidden="1" customHeight="1">
      <c r="A4244" s="1" t="s">
        <v>7843</v>
      </c>
      <c r="B4244" s="1" t="s">
        <v>7738</v>
      </c>
    </row>
    <row r="4245" spans="1:2" ht="15" hidden="1" customHeight="1">
      <c r="A4245" s="1" t="s">
        <v>7844</v>
      </c>
      <c r="B4245" s="1" t="s">
        <v>4102</v>
      </c>
    </row>
    <row r="4246" spans="1:2" ht="15" hidden="1" customHeight="1">
      <c r="A4246" s="1" t="s">
        <v>7845</v>
      </c>
      <c r="B4246" s="1" t="s">
        <v>7461</v>
      </c>
    </row>
    <row r="4247" spans="1:2" ht="15" hidden="1" customHeight="1">
      <c r="A4247" s="1" t="s">
        <v>7846</v>
      </c>
      <c r="B4247" s="1" t="s">
        <v>7463</v>
      </c>
    </row>
    <row r="4248" spans="1:2" ht="15" hidden="1" customHeight="1">
      <c r="A4248" s="1" t="s">
        <v>7847</v>
      </c>
      <c r="B4248" s="1" t="s">
        <v>7738</v>
      </c>
    </row>
    <row r="4249" spans="1:2" ht="15" hidden="1" customHeight="1">
      <c r="A4249" s="1" t="s">
        <v>7848</v>
      </c>
      <c r="B4249" s="1" t="s">
        <v>4102</v>
      </c>
    </row>
    <row r="4250" spans="1:2" ht="15" hidden="1" customHeight="1">
      <c r="A4250" s="1" t="s">
        <v>7849</v>
      </c>
      <c r="B4250" s="1" t="s">
        <v>7432</v>
      </c>
    </row>
    <row r="4251" spans="1:2" ht="15" hidden="1" customHeight="1">
      <c r="A4251" s="1" t="s">
        <v>7850</v>
      </c>
      <c r="B4251" s="1" t="s">
        <v>7851</v>
      </c>
    </row>
    <row r="4252" spans="1:2" ht="15" hidden="1" customHeight="1">
      <c r="A4252" s="1" t="s">
        <v>7852</v>
      </c>
      <c r="B4252" s="1" t="s">
        <v>7434</v>
      </c>
    </row>
    <row r="4253" spans="1:2" ht="15" hidden="1" customHeight="1">
      <c r="A4253" s="1" t="s">
        <v>7853</v>
      </c>
      <c r="B4253" s="1" t="s">
        <v>7432</v>
      </c>
    </row>
    <row r="4254" spans="1:2" ht="15" hidden="1" customHeight="1">
      <c r="A4254" s="1" t="s">
        <v>7854</v>
      </c>
      <c r="B4254" s="1" t="s">
        <v>7404</v>
      </c>
    </row>
    <row r="4255" spans="1:2" ht="15" hidden="1" customHeight="1">
      <c r="A4255" s="1" t="s">
        <v>7855</v>
      </c>
      <c r="B4255" s="1" t="s">
        <v>7409</v>
      </c>
    </row>
    <row r="4256" spans="1:2" ht="15" hidden="1" customHeight="1">
      <c r="A4256" s="1" t="s">
        <v>7856</v>
      </c>
      <c r="B4256" s="1" t="s">
        <v>7416</v>
      </c>
    </row>
    <row r="4257" spans="1:2" ht="15" hidden="1" customHeight="1">
      <c r="A4257" s="1" t="s">
        <v>7857</v>
      </c>
      <c r="B4257" s="1" t="s">
        <v>7418</v>
      </c>
    </row>
    <row r="4258" spans="1:2" ht="15" hidden="1" customHeight="1">
      <c r="A4258" s="1" t="s">
        <v>7858</v>
      </c>
      <c r="B4258" s="1" t="s">
        <v>7442</v>
      </c>
    </row>
    <row r="4259" spans="1:2" ht="15" hidden="1" customHeight="1">
      <c r="A4259" s="1" t="s">
        <v>7859</v>
      </c>
      <c r="B4259" s="1" t="s">
        <v>7440</v>
      </c>
    </row>
    <row r="4260" spans="1:2" ht="15" hidden="1" customHeight="1">
      <c r="A4260" s="1" t="s">
        <v>7860</v>
      </c>
      <c r="B4260" s="1" t="s">
        <v>7861</v>
      </c>
    </row>
    <row r="4261" spans="1:2" ht="15" hidden="1" customHeight="1">
      <c r="A4261" s="1" t="s">
        <v>7862</v>
      </c>
      <c r="B4261" s="1" t="s">
        <v>7442</v>
      </c>
    </row>
    <row r="4262" spans="1:2" ht="15" hidden="1" customHeight="1">
      <c r="A4262" s="1" t="s">
        <v>7863</v>
      </c>
      <c r="B4262" s="1" t="s">
        <v>7449</v>
      </c>
    </row>
    <row r="4263" spans="1:2" ht="15" hidden="1" customHeight="1">
      <c r="A4263" s="1" t="s">
        <v>7864</v>
      </c>
      <c r="B4263" s="1" t="s">
        <v>7865</v>
      </c>
    </row>
    <row r="4264" spans="1:2" ht="15" hidden="1" customHeight="1">
      <c r="A4264" s="1" t="s">
        <v>7866</v>
      </c>
      <c r="B4264" s="1" t="s">
        <v>7867</v>
      </c>
    </row>
    <row r="4265" spans="1:2" ht="15" hidden="1" customHeight="1">
      <c r="A4265" s="1" t="s">
        <v>7868</v>
      </c>
      <c r="B4265" s="1" t="s">
        <v>7738</v>
      </c>
    </row>
    <row r="4266" spans="1:2" ht="15" hidden="1" customHeight="1">
      <c r="A4266" s="1" t="s">
        <v>7869</v>
      </c>
      <c r="B4266" s="1" t="s">
        <v>4102</v>
      </c>
    </row>
    <row r="4267" spans="1:2" ht="15" hidden="1" customHeight="1">
      <c r="A4267" s="1" t="s">
        <v>7870</v>
      </c>
      <c r="B4267" s="1" t="s">
        <v>7871</v>
      </c>
    </row>
    <row r="4268" spans="1:2" ht="15" hidden="1" customHeight="1">
      <c r="A4268" s="1" t="s">
        <v>7872</v>
      </c>
      <c r="B4268" s="1" t="s">
        <v>7541</v>
      </c>
    </row>
    <row r="4269" spans="1:2" ht="15" hidden="1" customHeight="1">
      <c r="A4269" s="1" t="s">
        <v>7873</v>
      </c>
      <c r="B4269" s="1" t="s">
        <v>7471</v>
      </c>
    </row>
    <row r="4270" spans="1:2" ht="15" hidden="1" customHeight="1">
      <c r="A4270" s="1" t="s">
        <v>7874</v>
      </c>
      <c r="B4270" s="1" t="s">
        <v>7875</v>
      </c>
    </row>
    <row r="4271" spans="1:2" ht="15" hidden="1" customHeight="1">
      <c r="A4271" s="1" t="s">
        <v>7876</v>
      </c>
      <c r="B4271" s="1" t="s">
        <v>7546</v>
      </c>
    </row>
    <row r="4272" spans="1:2" ht="15" hidden="1" customHeight="1">
      <c r="A4272" s="1" t="s">
        <v>7877</v>
      </c>
      <c r="B4272" s="1" t="s">
        <v>7389</v>
      </c>
    </row>
    <row r="4273" spans="1:2" ht="15" hidden="1" customHeight="1">
      <c r="A4273" s="1" t="s">
        <v>7878</v>
      </c>
      <c r="B4273" s="1" t="s">
        <v>7549</v>
      </c>
    </row>
    <row r="4274" spans="1:2" ht="15" hidden="1" customHeight="1">
      <c r="A4274" s="1" t="s">
        <v>7879</v>
      </c>
      <c r="B4274" s="1" t="s">
        <v>7880</v>
      </c>
    </row>
    <row r="4275" spans="1:2" ht="15" hidden="1" customHeight="1">
      <c r="A4275" s="1" t="s">
        <v>7881</v>
      </c>
      <c r="B4275" s="1" t="s">
        <v>7738</v>
      </c>
    </row>
    <row r="4276" spans="1:2" ht="15" hidden="1" customHeight="1">
      <c r="A4276" s="1" t="s">
        <v>7882</v>
      </c>
      <c r="B4276" s="1" t="s">
        <v>4102</v>
      </c>
    </row>
    <row r="4277" spans="1:2" ht="15" hidden="1" customHeight="1">
      <c r="A4277" s="1" t="s">
        <v>7883</v>
      </c>
      <c r="B4277" s="1" t="s">
        <v>7557</v>
      </c>
    </row>
    <row r="4278" spans="1:2" ht="15" hidden="1" customHeight="1">
      <c r="A4278" s="1" t="s">
        <v>7884</v>
      </c>
      <c r="B4278" s="1" t="s">
        <v>7555</v>
      </c>
    </row>
    <row r="4279" spans="1:2" ht="15" hidden="1" customHeight="1">
      <c r="A4279" s="1" t="s">
        <v>7885</v>
      </c>
      <c r="B4279" s="1" t="s">
        <v>7557</v>
      </c>
    </row>
    <row r="4280" spans="1:2" ht="15" hidden="1" customHeight="1">
      <c r="A4280" s="1" t="s">
        <v>7886</v>
      </c>
      <c r="B4280" s="1" t="s">
        <v>7559</v>
      </c>
    </row>
    <row r="4281" spans="1:2" ht="15" hidden="1" customHeight="1">
      <c r="A4281" s="1" t="s">
        <v>7887</v>
      </c>
      <c r="B4281" s="1" t="s">
        <v>7557</v>
      </c>
    </row>
    <row r="4282" spans="1:2" ht="15" hidden="1" customHeight="1">
      <c r="A4282" s="1" t="s">
        <v>7888</v>
      </c>
      <c r="B4282" s="1" t="s">
        <v>7562</v>
      </c>
    </row>
    <row r="4283" spans="1:2" ht="15" hidden="1" customHeight="1">
      <c r="A4283" s="1" t="s">
        <v>7889</v>
      </c>
      <c r="B4283" s="1" t="s">
        <v>7890</v>
      </c>
    </row>
    <row r="4284" spans="1:2" ht="15" hidden="1" customHeight="1">
      <c r="A4284" s="1" t="s">
        <v>7891</v>
      </c>
      <c r="B4284" s="1" t="s">
        <v>7567</v>
      </c>
    </row>
    <row r="4285" spans="1:2" ht="15" hidden="1" customHeight="1">
      <c r="A4285" s="1" t="s">
        <v>7892</v>
      </c>
      <c r="B4285" s="1" t="s">
        <v>7738</v>
      </c>
    </row>
    <row r="4286" spans="1:2" ht="15" hidden="1" customHeight="1">
      <c r="A4286" s="1" t="s">
        <v>7893</v>
      </c>
      <c r="B4286" s="1" t="s">
        <v>4102</v>
      </c>
    </row>
    <row r="4287" spans="1:2" ht="15" hidden="1" customHeight="1">
      <c r="A4287" s="1" t="s">
        <v>7894</v>
      </c>
      <c r="B4287" s="1" t="s">
        <v>7469</v>
      </c>
    </row>
    <row r="4288" spans="1:2" ht="15" hidden="1" customHeight="1">
      <c r="A4288" s="1" t="s">
        <v>7895</v>
      </c>
      <c r="B4288" s="1" t="s">
        <v>7471</v>
      </c>
    </row>
    <row r="4289" spans="1:2" ht="15" hidden="1" customHeight="1">
      <c r="A4289" s="1" t="s">
        <v>7896</v>
      </c>
      <c r="B4289" s="1" t="s">
        <v>7575</v>
      </c>
    </row>
    <row r="4290" spans="1:2" ht="15" hidden="1" customHeight="1">
      <c r="A4290" s="1" t="s">
        <v>7897</v>
      </c>
      <c r="B4290" s="1" t="s">
        <v>7573</v>
      </c>
    </row>
    <row r="4291" spans="1:2" ht="15" hidden="1" customHeight="1">
      <c r="A4291" s="1" t="s">
        <v>7898</v>
      </c>
      <c r="B4291" s="1" t="s">
        <v>7471</v>
      </c>
    </row>
    <row r="4292" spans="1:2" ht="15" hidden="1" customHeight="1">
      <c r="A4292" s="1" t="s">
        <v>7899</v>
      </c>
      <c r="B4292" s="1" t="s">
        <v>7578</v>
      </c>
    </row>
    <row r="4293" spans="1:2" ht="15" hidden="1" customHeight="1">
      <c r="A4293" s="1" t="s">
        <v>7900</v>
      </c>
      <c r="B4293" s="1" t="s">
        <v>7580</v>
      </c>
    </row>
    <row r="4294" spans="1:2" ht="15" hidden="1" customHeight="1">
      <c r="A4294" s="1" t="s">
        <v>7901</v>
      </c>
      <c r="B4294" s="1" t="s">
        <v>7582</v>
      </c>
    </row>
    <row r="4295" spans="1:2" ht="15" hidden="1" customHeight="1">
      <c r="A4295" s="1" t="s">
        <v>7902</v>
      </c>
      <c r="B4295" s="1" t="s">
        <v>7580</v>
      </c>
    </row>
    <row r="4296" spans="1:2" ht="15" hidden="1" customHeight="1">
      <c r="A4296" s="1" t="s">
        <v>7903</v>
      </c>
      <c r="B4296" s="1" t="s">
        <v>7580</v>
      </c>
    </row>
    <row r="4297" spans="1:2" ht="15" hidden="1" customHeight="1">
      <c r="A4297" s="1" t="s">
        <v>7904</v>
      </c>
      <c r="B4297" s="1" t="s">
        <v>7585</v>
      </c>
    </row>
    <row r="4298" spans="1:2" ht="15" hidden="1" customHeight="1">
      <c r="A4298" s="1" t="s">
        <v>7905</v>
      </c>
      <c r="B4298" s="1" t="s">
        <v>7580</v>
      </c>
    </row>
    <row r="4299" spans="1:2" ht="15" hidden="1" customHeight="1">
      <c r="A4299" s="1" t="s">
        <v>7906</v>
      </c>
      <c r="B4299" s="1" t="s">
        <v>7588</v>
      </c>
    </row>
    <row r="4300" spans="1:2" ht="15" hidden="1" customHeight="1">
      <c r="A4300" s="1" t="s">
        <v>7907</v>
      </c>
      <c r="B4300" s="1" t="s">
        <v>7590</v>
      </c>
    </row>
    <row r="4301" spans="1:2" ht="15" hidden="1" customHeight="1">
      <c r="A4301" s="1" t="s">
        <v>7908</v>
      </c>
      <c r="B4301" s="1" t="s">
        <v>7909</v>
      </c>
    </row>
    <row r="4302" spans="1:2" ht="15" hidden="1" customHeight="1">
      <c r="A4302" s="1" t="s">
        <v>7910</v>
      </c>
      <c r="B4302" s="1" t="s">
        <v>7738</v>
      </c>
    </row>
    <row r="4303" spans="1:2" ht="15" hidden="1" customHeight="1">
      <c r="A4303" s="1" t="s">
        <v>7911</v>
      </c>
      <c r="B4303" s="1" t="s">
        <v>4102</v>
      </c>
    </row>
    <row r="4304" spans="1:2" ht="15" hidden="1" customHeight="1">
      <c r="A4304" s="1" t="s">
        <v>7912</v>
      </c>
      <c r="B4304" s="1" t="s">
        <v>7913</v>
      </c>
    </row>
    <row r="4305" spans="1:2" ht="15" hidden="1" customHeight="1">
      <c r="A4305" s="1" t="s">
        <v>7914</v>
      </c>
      <c r="B4305" s="1" t="s">
        <v>7599</v>
      </c>
    </row>
    <row r="4306" spans="1:2" ht="15" hidden="1" customHeight="1">
      <c r="A4306" s="1" t="s">
        <v>7915</v>
      </c>
      <c r="B4306" s="1" t="s">
        <v>7601</v>
      </c>
    </row>
    <row r="4307" spans="1:2" ht="15" hidden="1" customHeight="1">
      <c r="A4307" s="1" t="s">
        <v>7916</v>
      </c>
      <c r="B4307" s="1" t="s">
        <v>7917</v>
      </c>
    </row>
    <row r="4308" spans="1:2" ht="15" hidden="1" customHeight="1">
      <c r="A4308" s="1" t="s">
        <v>7918</v>
      </c>
      <c r="B4308" s="1" t="s">
        <v>7738</v>
      </c>
    </row>
    <row r="4309" spans="1:2" ht="15" hidden="1" customHeight="1">
      <c r="A4309" s="1" t="s">
        <v>7919</v>
      </c>
      <c r="B4309" s="1" t="s">
        <v>4102</v>
      </c>
    </row>
    <row r="4310" spans="1:2" ht="15" hidden="1" customHeight="1">
      <c r="A4310" s="1" t="s">
        <v>7920</v>
      </c>
      <c r="B4310" s="1" t="s">
        <v>7921</v>
      </c>
    </row>
    <row r="4311" spans="1:2" ht="15" hidden="1" customHeight="1">
      <c r="A4311" s="1" t="s">
        <v>7922</v>
      </c>
      <c r="B4311" s="1" t="s">
        <v>7412</v>
      </c>
    </row>
    <row r="4312" spans="1:2" ht="15" hidden="1" customHeight="1">
      <c r="A4312" s="1" t="s">
        <v>7923</v>
      </c>
      <c r="B4312" s="1" t="s">
        <v>7414</v>
      </c>
    </row>
    <row r="4313" spans="1:2" ht="15" hidden="1" customHeight="1">
      <c r="A4313" s="1" t="s">
        <v>7924</v>
      </c>
      <c r="B4313" s="1" t="s">
        <v>7925</v>
      </c>
    </row>
    <row r="4314" spans="1:2" ht="15" hidden="1" customHeight="1">
      <c r="A4314" s="1" t="s">
        <v>7926</v>
      </c>
      <c r="B4314" s="1" t="s">
        <v>7420</v>
      </c>
    </row>
    <row r="4315" spans="1:2" ht="15" hidden="1" customHeight="1">
      <c r="A4315" s="1" t="s">
        <v>7927</v>
      </c>
      <c r="B4315" s="1" t="s">
        <v>7416</v>
      </c>
    </row>
    <row r="4316" spans="1:2" ht="15" hidden="1" customHeight="1">
      <c r="A4316" s="1" t="s">
        <v>7928</v>
      </c>
      <c r="B4316" s="1" t="s">
        <v>7929</v>
      </c>
    </row>
    <row r="4317" spans="1:2" ht="15" hidden="1" customHeight="1">
      <c r="A4317" s="1" t="s">
        <v>7930</v>
      </c>
      <c r="B4317" s="1" t="s">
        <v>7931</v>
      </c>
    </row>
    <row r="4318" spans="1:2" ht="15" hidden="1" customHeight="1">
      <c r="A4318" s="1" t="s">
        <v>7932</v>
      </c>
      <c r="B4318" s="1" t="s">
        <v>7933</v>
      </c>
    </row>
    <row r="4319" spans="1:2" ht="15" hidden="1" customHeight="1">
      <c r="A4319" s="1" t="s">
        <v>7934</v>
      </c>
      <c r="B4319" s="1" t="s">
        <v>7935</v>
      </c>
    </row>
    <row r="4320" spans="1:2" ht="15" hidden="1" customHeight="1">
      <c r="A4320" s="1" t="s">
        <v>7936</v>
      </c>
      <c r="B4320" s="1" t="s">
        <v>7738</v>
      </c>
    </row>
    <row r="4321" spans="1:2" ht="15" hidden="1" customHeight="1">
      <c r="A4321" s="1" t="s">
        <v>7937</v>
      </c>
      <c r="B4321" s="1" t="s">
        <v>4102</v>
      </c>
    </row>
    <row r="4322" spans="1:2" ht="15" hidden="1" customHeight="1">
      <c r="A4322" s="1" t="s">
        <v>7938</v>
      </c>
      <c r="B4322" s="1" t="s">
        <v>7605</v>
      </c>
    </row>
    <row r="4323" spans="1:2" ht="15" hidden="1" customHeight="1">
      <c r="A4323" s="1" t="s">
        <v>7939</v>
      </c>
      <c r="B4323" s="1" t="s">
        <v>7389</v>
      </c>
    </row>
    <row r="4324" spans="1:2" ht="15" hidden="1" customHeight="1">
      <c r="A4324" s="1" t="s">
        <v>7940</v>
      </c>
      <c r="B4324" s="1" t="s">
        <v>7941</v>
      </c>
    </row>
    <row r="4325" spans="1:2" ht="15" hidden="1" customHeight="1">
      <c r="A4325" s="1" t="s">
        <v>7942</v>
      </c>
      <c r="B4325" s="1" t="s">
        <v>7738</v>
      </c>
    </row>
    <row r="4326" spans="1:2" ht="15" hidden="1" customHeight="1">
      <c r="A4326" s="1" t="s">
        <v>7943</v>
      </c>
      <c r="B4326" s="1" t="s">
        <v>4102</v>
      </c>
    </row>
    <row r="4327" spans="1:2" ht="15" hidden="1" customHeight="1">
      <c r="A4327" s="1" t="s">
        <v>7944</v>
      </c>
      <c r="B4327" s="1" t="s">
        <v>7618</v>
      </c>
    </row>
    <row r="4328" spans="1:2" ht="15" hidden="1" customHeight="1">
      <c r="A4328" s="1" t="s">
        <v>7945</v>
      </c>
      <c r="B4328" s="1" t="s">
        <v>7620</v>
      </c>
    </row>
    <row r="4329" spans="1:2" ht="15" hidden="1" customHeight="1">
      <c r="A4329" s="1" t="s">
        <v>7946</v>
      </c>
      <c r="B4329" s="1" t="s">
        <v>7622</v>
      </c>
    </row>
    <row r="4330" spans="1:2" ht="15" hidden="1" customHeight="1">
      <c r="A4330" s="1" t="s">
        <v>7947</v>
      </c>
      <c r="B4330" s="1" t="s">
        <v>7948</v>
      </c>
    </row>
    <row r="4331" spans="1:2" ht="15" hidden="1" customHeight="1">
      <c r="A4331" s="1" t="s">
        <v>7949</v>
      </c>
      <c r="B4331" s="1" t="s">
        <v>7620</v>
      </c>
    </row>
    <row r="4332" spans="1:2" ht="15" hidden="1" customHeight="1">
      <c r="A4332" s="1" t="s">
        <v>7950</v>
      </c>
      <c r="B4332" s="1" t="s">
        <v>7629</v>
      </c>
    </row>
    <row r="4333" spans="1:2" ht="15" hidden="1" customHeight="1">
      <c r="A4333" s="1" t="s">
        <v>7951</v>
      </c>
      <c r="B4333" s="1" t="s">
        <v>7620</v>
      </c>
    </row>
    <row r="4334" spans="1:2" ht="15" hidden="1" customHeight="1">
      <c r="A4334" s="1" t="s">
        <v>7952</v>
      </c>
      <c r="B4334" s="1" t="s">
        <v>7632</v>
      </c>
    </row>
    <row r="4335" spans="1:2" ht="15" hidden="1" customHeight="1">
      <c r="A4335" s="1" t="s">
        <v>7953</v>
      </c>
      <c r="B4335" s="1" t="s">
        <v>7620</v>
      </c>
    </row>
    <row r="4336" spans="1:2" ht="15" hidden="1" customHeight="1">
      <c r="A4336" s="1" t="s">
        <v>7954</v>
      </c>
      <c r="B4336" s="1" t="s">
        <v>7738</v>
      </c>
    </row>
    <row r="4337" spans="1:2" ht="15" hidden="1" customHeight="1">
      <c r="A4337" s="1" t="s">
        <v>7955</v>
      </c>
      <c r="B4337" s="1" t="s">
        <v>4102</v>
      </c>
    </row>
    <row r="4338" spans="1:2" ht="15" hidden="1" customHeight="1">
      <c r="A4338" s="1" t="s">
        <v>7956</v>
      </c>
      <c r="B4338" s="1" t="s">
        <v>7637</v>
      </c>
    </row>
    <row r="4339" spans="1:2" ht="15" hidden="1" customHeight="1">
      <c r="A4339" s="1" t="s">
        <v>7957</v>
      </c>
      <c r="B4339" s="1" t="s">
        <v>7639</v>
      </c>
    </row>
    <row r="4340" spans="1:2" ht="15" hidden="1" customHeight="1">
      <c r="A4340" s="1" t="s">
        <v>7958</v>
      </c>
      <c r="B4340" s="1" t="s">
        <v>7641</v>
      </c>
    </row>
    <row r="4341" spans="1:2" ht="15" hidden="1" customHeight="1">
      <c r="A4341" s="1" t="s">
        <v>7959</v>
      </c>
      <c r="B4341" s="1" t="s">
        <v>7639</v>
      </c>
    </row>
    <row r="4342" spans="1:2" ht="15" hidden="1" customHeight="1">
      <c r="A4342" s="1" t="s">
        <v>7960</v>
      </c>
      <c r="B4342" s="1" t="s">
        <v>7961</v>
      </c>
    </row>
    <row r="4343" spans="1:2" ht="15" hidden="1" customHeight="1">
      <c r="A4343" s="1" t="s">
        <v>7962</v>
      </c>
      <c r="B4343" s="1" t="s">
        <v>7646</v>
      </c>
    </row>
    <row r="4344" spans="1:2" ht="15" hidden="1" customHeight="1">
      <c r="A4344" s="1" t="s">
        <v>7963</v>
      </c>
      <c r="B4344" s="1" t="s">
        <v>7639</v>
      </c>
    </row>
    <row r="4345" spans="1:2" ht="15" hidden="1" customHeight="1">
      <c r="A4345" s="1" t="s">
        <v>7964</v>
      </c>
      <c r="B4345" s="1" t="s">
        <v>7965</v>
      </c>
    </row>
    <row r="4346" spans="1:2" ht="15" hidden="1" customHeight="1">
      <c r="A4346" s="1" t="s">
        <v>7966</v>
      </c>
      <c r="B4346" s="1" t="s">
        <v>7651</v>
      </c>
    </row>
    <row r="4347" spans="1:2" ht="15" hidden="1" customHeight="1">
      <c r="A4347" s="1" t="s">
        <v>7967</v>
      </c>
      <c r="B4347" s="1" t="s">
        <v>7639</v>
      </c>
    </row>
    <row r="4348" spans="1:2" ht="15" hidden="1" customHeight="1">
      <c r="A4348" s="1" t="s">
        <v>7968</v>
      </c>
      <c r="B4348" s="1" t="s">
        <v>7969</v>
      </c>
    </row>
    <row r="4349" spans="1:2" ht="15" hidden="1" customHeight="1">
      <c r="A4349" s="1" t="s">
        <v>7970</v>
      </c>
      <c r="B4349" s="1" t="s">
        <v>7656</v>
      </c>
    </row>
    <row r="4350" spans="1:2" ht="15" hidden="1" customHeight="1">
      <c r="A4350" s="1" t="s">
        <v>7971</v>
      </c>
      <c r="B4350" s="1" t="s">
        <v>7639</v>
      </c>
    </row>
    <row r="4351" spans="1:2" ht="15" hidden="1" customHeight="1">
      <c r="A4351" s="1" t="s">
        <v>7972</v>
      </c>
      <c r="B4351" s="1" t="s">
        <v>7738</v>
      </c>
    </row>
    <row r="4352" spans="1:2" ht="15" hidden="1" customHeight="1">
      <c r="A4352" s="1" t="s">
        <v>7973</v>
      </c>
      <c r="B4352" s="1" t="s">
        <v>4102</v>
      </c>
    </row>
    <row r="4353" spans="1:2" ht="15" hidden="1" customHeight="1">
      <c r="A4353" s="1" t="s">
        <v>7974</v>
      </c>
      <c r="B4353" s="1" t="s">
        <v>7975</v>
      </c>
    </row>
    <row r="4354" spans="1:2" ht="15" hidden="1" customHeight="1">
      <c r="A4354" s="1" t="s">
        <v>7976</v>
      </c>
      <c r="B4354" s="1" t="s">
        <v>7661</v>
      </c>
    </row>
    <row r="4355" spans="1:2" ht="15" hidden="1" customHeight="1">
      <c r="A4355" s="1" t="s">
        <v>7977</v>
      </c>
      <c r="B4355" s="1" t="s">
        <v>7663</v>
      </c>
    </row>
    <row r="4356" spans="1:2" ht="15" hidden="1" customHeight="1">
      <c r="A4356" s="1" t="s">
        <v>7978</v>
      </c>
      <c r="B4356" s="1" t="s">
        <v>7665</v>
      </c>
    </row>
    <row r="4357" spans="1:2" ht="15" hidden="1" customHeight="1">
      <c r="A4357" s="1" t="s">
        <v>7979</v>
      </c>
      <c r="B4357" s="1" t="s">
        <v>7663</v>
      </c>
    </row>
    <row r="4358" spans="1:2" ht="15" hidden="1" customHeight="1">
      <c r="A4358" s="1" t="s">
        <v>7980</v>
      </c>
      <c r="B4358" s="1" t="s">
        <v>7668</v>
      </c>
    </row>
    <row r="4359" spans="1:2" ht="15" hidden="1" customHeight="1">
      <c r="A4359" s="1" t="s">
        <v>7981</v>
      </c>
      <c r="B4359" s="1" t="s">
        <v>7663</v>
      </c>
    </row>
    <row r="4360" spans="1:2" ht="15" hidden="1" customHeight="1">
      <c r="A4360" s="1" t="s">
        <v>7982</v>
      </c>
      <c r="B4360" s="1" t="s">
        <v>7673</v>
      </c>
    </row>
    <row r="4361" spans="1:2" ht="15" hidden="1" customHeight="1">
      <c r="A4361" s="1" t="s">
        <v>7983</v>
      </c>
      <c r="B4361" s="1" t="s">
        <v>7663</v>
      </c>
    </row>
    <row r="4362" spans="1:2" ht="15" hidden="1" customHeight="1">
      <c r="A4362" s="1" t="s">
        <v>7984</v>
      </c>
      <c r="B4362" s="1" t="s">
        <v>7676</v>
      </c>
    </row>
    <row r="4363" spans="1:2" ht="15" hidden="1" customHeight="1">
      <c r="A4363" s="1" t="s">
        <v>7985</v>
      </c>
      <c r="B4363" s="1" t="s">
        <v>7663</v>
      </c>
    </row>
    <row r="4364" spans="1:2" ht="15" hidden="1" customHeight="1">
      <c r="A4364" s="1" t="s">
        <v>7986</v>
      </c>
      <c r="B4364" s="1" t="s">
        <v>7987</v>
      </c>
    </row>
    <row r="4365" spans="1:2" ht="15" hidden="1" customHeight="1">
      <c r="A4365" s="1" t="s">
        <v>7988</v>
      </c>
      <c r="B4365" s="1" t="s">
        <v>7738</v>
      </c>
    </row>
    <row r="4366" spans="1:2" ht="15" hidden="1" customHeight="1">
      <c r="A4366" s="1" t="s">
        <v>7989</v>
      </c>
      <c r="B4366" s="1" t="s">
        <v>4102</v>
      </c>
    </row>
    <row r="4367" spans="1:2" ht="15" hidden="1" customHeight="1">
      <c r="A4367" s="1" t="s">
        <v>7990</v>
      </c>
      <c r="B4367" s="1" t="s">
        <v>7473</v>
      </c>
    </row>
    <row r="4368" spans="1:2" ht="15" hidden="1" customHeight="1">
      <c r="A4368" s="1" t="s">
        <v>7991</v>
      </c>
      <c r="B4368" s="1" t="s">
        <v>7469</v>
      </c>
    </row>
    <row r="4369" spans="1:2" ht="15" hidden="1" customHeight="1">
      <c r="A4369" s="1" t="s">
        <v>7992</v>
      </c>
      <c r="B4369" s="1" t="s">
        <v>7471</v>
      </c>
    </row>
    <row r="4370" spans="1:2" ht="15" hidden="1" customHeight="1">
      <c r="A4370" s="1" t="s">
        <v>7993</v>
      </c>
      <c r="B4370" s="1" t="s">
        <v>7434</v>
      </c>
    </row>
    <row r="4371" spans="1:2" ht="15" hidden="1" customHeight="1">
      <c r="A4371" s="1" t="s">
        <v>7994</v>
      </c>
      <c r="B4371" s="1" t="s">
        <v>7432</v>
      </c>
    </row>
    <row r="4372" spans="1:2" ht="15" hidden="1" customHeight="1">
      <c r="A4372" s="1" t="s">
        <v>7995</v>
      </c>
      <c r="B4372" s="1" t="s">
        <v>7477</v>
      </c>
    </row>
    <row r="4373" spans="1:2" ht="15" hidden="1" customHeight="1">
      <c r="A4373" s="1" t="s">
        <v>7996</v>
      </c>
      <c r="B4373" s="1" t="s">
        <v>7479</v>
      </c>
    </row>
    <row r="4374" spans="1:2" ht="15" hidden="1" customHeight="1">
      <c r="A4374" s="1" t="s">
        <v>7997</v>
      </c>
      <c r="B4374" s="1" t="s">
        <v>7482</v>
      </c>
    </row>
    <row r="4375" spans="1:2" ht="15" hidden="1" customHeight="1">
      <c r="A4375" s="1" t="s">
        <v>7998</v>
      </c>
      <c r="B4375" s="1" t="s">
        <v>7479</v>
      </c>
    </row>
    <row r="4376" spans="1:2" ht="15" hidden="1" customHeight="1">
      <c r="A4376" s="1" t="s">
        <v>7999</v>
      </c>
      <c r="B4376" s="1" t="s">
        <v>7484</v>
      </c>
    </row>
    <row r="4377" spans="1:2" ht="15" hidden="1" customHeight="1">
      <c r="A4377" s="1" t="s">
        <v>8000</v>
      </c>
      <c r="B4377" s="1" t="s">
        <v>7486</v>
      </c>
    </row>
    <row r="4378" spans="1:2" ht="15" hidden="1" customHeight="1">
      <c r="A4378" s="1" t="s">
        <v>8001</v>
      </c>
      <c r="B4378" s="1" t="s">
        <v>8002</v>
      </c>
    </row>
    <row r="4379" spans="1:2" ht="15" hidden="1" customHeight="1">
      <c r="A4379" s="1" t="s">
        <v>8003</v>
      </c>
      <c r="B4379" s="1" t="s">
        <v>7738</v>
      </c>
    </row>
    <row r="4380" spans="1:2" ht="15" hidden="1" customHeight="1">
      <c r="A4380" s="1" t="s">
        <v>8004</v>
      </c>
      <c r="B4380" s="1" t="s">
        <v>4102</v>
      </c>
    </row>
    <row r="4381" spans="1:2" ht="15" hidden="1" customHeight="1">
      <c r="A4381" s="1" t="s">
        <v>8005</v>
      </c>
      <c r="B4381" s="1" t="s">
        <v>7494</v>
      </c>
    </row>
    <row r="4382" spans="1:2" ht="15" hidden="1" customHeight="1">
      <c r="A4382" s="1" t="s">
        <v>8006</v>
      </c>
      <c r="B4382" s="1" t="s">
        <v>7492</v>
      </c>
    </row>
    <row r="4383" spans="1:2" ht="15" hidden="1" customHeight="1">
      <c r="A4383" s="1" t="s">
        <v>8007</v>
      </c>
      <c r="B4383" s="1" t="s">
        <v>7497</v>
      </c>
    </row>
    <row r="4384" spans="1:2" ht="15" hidden="1" customHeight="1">
      <c r="A4384" s="1" t="s">
        <v>8008</v>
      </c>
      <c r="B4384" s="1" t="s">
        <v>7492</v>
      </c>
    </row>
    <row r="4385" spans="1:2" ht="15" hidden="1" customHeight="1">
      <c r="A4385" s="1" t="s">
        <v>8009</v>
      </c>
      <c r="B4385" s="1" t="s">
        <v>7501</v>
      </c>
    </row>
    <row r="4386" spans="1:2" ht="15" hidden="1" customHeight="1">
      <c r="A4386" s="1" t="s">
        <v>8010</v>
      </c>
      <c r="B4386" s="1" t="s">
        <v>7738</v>
      </c>
    </row>
    <row r="4387" spans="1:2" ht="15" hidden="1" customHeight="1">
      <c r="A4387" s="1" t="s">
        <v>8011</v>
      </c>
      <c r="B4387" s="1" t="s">
        <v>4102</v>
      </c>
    </row>
    <row r="4388" spans="1:2" ht="15" hidden="1" customHeight="1">
      <c r="A4388" s="1" t="s">
        <v>8012</v>
      </c>
      <c r="B4388" s="1" t="s">
        <v>8013</v>
      </c>
    </row>
    <row r="4389" spans="1:2" ht="15" hidden="1" customHeight="1">
      <c r="A4389" s="1" t="s">
        <v>8014</v>
      </c>
      <c r="B4389" s="1" t="s">
        <v>7387</v>
      </c>
    </row>
    <row r="4390" spans="1:2" ht="15" hidden="1" customHeight="1">
      <c r="A4390" s="1" t="s">
        <v>8015</v>
      </c>
      <c r="B4390" s="1" t="s">
        <v>7389</v>
      </c>
    </row>
    <row r="4391" spans="1:2" ht="15" hidden="1" customHeight="1">
      <c r="A4391" s="1" t="s">
        <v>8016</v>
      </c>
      <c r="B4391" s="1" t="s">
        <v>7391</v>
      </c>
    </row>
    <row r="4392" spans="1:2" ht="15" hidden="1" customHeight="1">
      <c r="A4392" s="1" t="s">
        <v>8017</v>
      </c>
      <c r="B4392" s="1" t="s">
        <v>7389</v>
      </c>
    </row>
    <row r="4393" spans="1:2" ht="15" hidden="1" customHeight="1">
      <c r="A4393" s="1" t="s">
        <v>8018</v>
      </c>
      <c r="B4393" s="1" t="s">
        <v>8019</v>
      </c>
    </row>
    <row r="4394" spans="1:2" ht="15" hidden="1" customHeight="1">
      <c r="A4394" s="1" t="s">
        <v>8020</v>
      </c>
      <c r="B4394" s="1" t="s">
        <v>7394</v>
      </c>
    </row>
    <row r="4395" spans="1:2" ht="15" hidden="1" customHeight="1">
      <c r="A4395" s="1" t="s">
        <v>8021</v>
      </c>
      <c r="B4395" s="1" t="s">
        <v>7389</v>
      </c>
    </row>
    <row r="4396" spans="1:2" ht="15" hidden="1" customHeight="1">
      <c r="A4396" s="1" t="s">
        <v>8022</v>
      </c>
      <c r="B4396" s="1" t="s">
        <v>7397</v>
      </c>
    </row>
    <row r="4397" spans="1:2" ht="15" hidden="1" customHeight="1">
      <c r="A4397" s="1" t="s">
        <v>8023</v>
      </c>
      <c r="B4397" s="1" t="s">
        <v>7389</v>
      </c>
    </row>
    <row r="4398" spans="1:2" ht="15" hidden="1" customHeight="1">
      <c r="A4398" s="1" t="s">
        <v>8024</v>
      </c>
      <c r="B4398" s="1" t="s">
        <v>7546</v>
      </c>
    </row>
    <row r="4399" spans="1:2" ht="15" hidden="1" customHeight="1">
      <c r="A4399" s="1" t="s">
        <v>8025</v>
      </c>
      <c r="B4399" s="1" t="s">
        <v>7389</v>
      </c>
    </row>
    <row r="4400" spans="1:2" ht="15" hidden="1" customHeight="1">
      <c r="A4400" s="1" t="s">
        <v>8026</v>
      </c>
      <c r="B4400" s="1" t="s">
        <v>8027</v>
      </c>
    </row>
    <row r="4401" spans="1:2" ht="15" hidden="1" customHeight="1">
      <c r="A4401" s="1" t="s">
        <v>8028</v>
      </c>
      <c r="B4401" s="1" t="s">
        <v>7389</v>
      </c>
    </row>
    <row r="4402" spans="1:2" ht="15" hidden="1" customHeight="1">
      <c r="A4402" s="1" t="s">
        <v>8029</v>
      </c>
      <c r="B4402" s="1" t="s">
        <v>7605</v>
      </c>
    </row>
    <row r="4403" spans="1:2" ht="15" hidden="1" customHeight="1">
      <c r="A4403" s="1" t="s">
        <v>8030</v>
      </c>
      <c r="B4403" s="1" t="s">
        <v>7389</v>
      </c>
    </row>
    <row r="4404" spans="1:2" ht="15" hidden="1" customHeight="1">
      <c r="A4404" s="1" t="s">
        <v>8031</v>
      </c>
      <c r="B4404" s="1" t="s">
        <v>4102</v>
      </c>
    </row>
    <row r="4405" spans="1:2" ht="15" hidden="1" customHeight="1">
      <c r="A4405" s="1" t="s">
        <v>8032</v>
      </c>
      <c r="B4405" s="1" t="s">
        <v>7738</v>
      </c>
    </row>
    <row r="4406" spans="1:2" ht="15" hidden="1" customHeight="1">
      <c r="A4406" s="1" t="s">
        <v>8033</v>
      </c>
      <c r="B4406" s="1" t="s">
        <v>7612</v>
      </c>
    </row>
    <row r="4407" spans="1:2" ht="15" hidden="1" customHeight="1">
      <c r="A4407" s="1" t="s">
        <v>8034</v>
      </c>
      <c r="B4407" s="1" t="s">
        <v>7610</v>
      </c>
    </row>
    <row r="4408" spans="1:2" ht="15" hidden="1" customHeight="1">
      <c r="A4408" s="1" t="s">
        <v>8035</v>
      </c>
      <c r="B4408" s="1" t="s">
        <v>8036</v>
      </c>
    </row>
    <row r="4409" spans="1:2" ht="15" hidden="1" customHeight="1">
      <c r="A4409" s="1" t="s">
        <v>8037</v>
      </c>
      <c r="B4409" s="1" t="s">
        <v>7612</v>
      </c>
    </row>
    <row r="4410" spans="1:2" ht="15" hidden="1" customHeight="1">
      <c r="A4410" s="1" t="s">
        <v>8038</v>
      </c>
      <c r="B4410" s="1" t="s">
        <v>8039</v>
      </c>
    </row>
    <row r="4411" spans="1:2" ht="15" hidden="1" customHeight="1">
      <c r="A4411" s="1" t="s">
        <v>8040</v>
      </c>
      <c r="B4411" s="1" t="s">
        <v>8041</v>
      </c>
    </row>
    <row r="4412" spans="1:2" ht="15" hidden="1" customHeight="1">
      <c r="A4412" s="1" t="s">
        <v>8042</v>
      </c>
      <c r="B4412" s="1" t="s">
        <v>7738</v>
      </c>
    </row>
    <row r="4413" spans="1:2" ht="15" hidden="1" customHeight="1">
      <c r="A4413" s="1" t="s">
        <v>8043</v>
      </c>
      <c r="B4413" s="1" t="s">
        <v>8044</v>
      </c>
    </row>
    <row r="4414" spans="1:2" ht="15" hidden="1" customHeight="1">
      <c r="A4414" s="1" t="s">
        <v>8045</v>
      </c>
      <c r="B4414" s="1" t="s">
        <v>4102</v>
      </c>
    </row>
    <row r="4415" spans="1:2" ht="15" hidden="1" customHeight="1">
      <c r="A4415" s="1" t="s">
        <v>8046</v>
      </c>
      <c r="B4415" s="1" t="s">
        <v>8047</v>
      </c>
    </row>
    <row r="4416" spans="1:2" ht="15" hidden="1" customHeight="1">
      <c r="A4416" s="1" t="s">
        <v>8048</v>
      </c>
      <c r="B4416" s="1" t="s">
        <v>8049</v>
      </c>
    </row>
    <row r="4417" spans="1:2" ht="15" hidden="1" customHeight="1">
      <c r="A4417" s="1" t="s">
        <v>8050</v>
      </c>
      <c r="B4417" s="1" t="s">
        <v>7738</v>
      </c>
    </row>
    <row r="4418" spans="1:2" ht="15" hidden="1" customHeight="1">
      <c r="A4418" s="1" t="s">
        <v>8051</v>
      </c>
      <c r="B4418" s="1" t="s">
        <v>4102</v>
      </c>
    </row>
    <row r="4419" spans="1:2" ht="15" hidden="1" customHeight="1">
      <c r="A4419" s="1" t="s">
        <v>8052</v>
      </c>
      <c r="B4419" s="1" t="s">
        <v>7494</v>
      </c>
    </row>
    <row r="4420" spans="1:2" ht="15" hidden="1" customHeight="1">
      <c r="A4420" s="1" t="s">
        <v>8053</v>
      </c>
      <c r="B4420" s="1" t="s">
        <v>7492</v>
      </c>
    </row>
    <row r="4421" spans="1:2" ht="15" hidden="1" customHeight="1">
      <c r="A4421" s="1" t="s">
        <v>8054</v>
      </c>
      <c r="B4421" s="1" t="s">
        <v>7492</v>
      </c>
    </row>
    <row r="4422" spans="1:2" ht="15" hidden="1" customHeight="1">
      <c r="A4422" s="1" t="s">
        <v>8055</v>
      </c>
      <c r="B4422" s="1" t="s">
        <v>7497</v>
      </c>
    </row>
    <row r="4423" spans="1:2" ht="15" hidden="1" customHeight="1">
      <c r="A4423" s="1" t="s">
        <v>8056</v>
      </c>
      <c r="B4423" s="1" t="s">
        <v>8057</v>
      </c>
    </row>
    <row r="4424" spans="1:2" ht="15" hidden="1" customHeight="1">
      <c r="A4424" s="1" t="s">
        <v>8058</v>
      </c>
      <c r="B4424" s="1" t="s">
        <v>4102</v>
      </c>
    </row>
    <row r="4425" spans="1:2" ht="15" hidden="1" customHeight="1">
      <c r="A4425" s="1" t="s">
        <v>8059</v>
      </c>
      <c r="B4425" s="1" t="s">
        <v>7738</v>
      </c>
    </row>
    <row r="4426" spans="1:2" ht="15" hidden="1" customHeight="1">
      <c r="A4426" s="1" t="s">
        <v>8060</v>
      </c>
      <c r="B4426" s="1" t="s">
        <v>8061</v>
      </c>
    </row>
    <row r="4427" spans="1:2" ht="15" hidden="1" customHeight="1">
      <c r="A4427" s="1" t="s">
        <v>8062</v>
      </c>
      <c r="B4427" s="1" t="s">
        <v>8063</v>
      </c>
    </row>
    <row r="4428" spans="1:2" ht="15" hidden="1" customHeight="1">
      <c r="A4428" s="1" t="s">
        <v>8064</v>
      </c>
      <c r="B4428" s="1" t="s">
        <v>8065</v>
      </c>
    </row>
    <row r="4429" spans="1:2" ht="15" hidden="1" customHeight="1">
      <c r="A4429" s="1" t="s">
        <v>8066</v>
      </c>
      <c r="B4429" s="1" t="s">
        <v>7738</v>
      </c>
    </row>
    <row r="4430" spans="1:2" ht="15" hidden="1" customHeight="1">
      <c r="A4430" s="1" t="s">
        <v>8067</v>
      </c>
      <c r="B4430" s="1" t="s">
        <v>4102</v>
      </c>
    </row>
    <row r="4431" spans="1:2" ht="15" hidden="1" customHeight="1">
      <c r="A4431" s="1" t="s">
        <v>8068</v>
      </c>
      <c r="B4431" s="1" t="s">
        <v>7517</v>
      </c>
    </row>
    <row r="4432" spans="1:2" ht="15" hidden="1" customHeight="1">
      <c r="A4432" s="1" t="s">
        <v>8069</v>
      </c>
      <c r="B4432" s="1" t="s">
        <v>7513</v>
      </c>
    </row>
    <row r="4433" spans="1:2" ht="15" hidden="1" customHeight="1">
      <c r="A4433" s="1" t="s">
        <v>8070</v>
      </c>
      <c r="B4433" s="1" t="s">
        <v>7515</v>
      </c>
    </row>
    <row r="4434" spans="1:2" ht="15" hidden="1" customHeight="1">
      <c r="A4434" s="1" t="s">
        <v>8071</v>
      </c>
      <c r="B4434" s="1" t="s">
        <v>7769</v>
      </c>
    </row>
    <row r="4435" spans="1:2" ht="15" hidden="1" customHeight="1">
      <c r="A4435" s="1" t="s">
        <v>8072</v>
      </c>
      <c r="B4435" s="1" t="s">
        <v>8073</v>
      </c>
    </row>
    <row r="4436" spans="1:2" ht="15" hidden="1" customHeight="1">
      <c r="A4436" s="1" t="s">
        <v>8074</v>
      </c>
      <c r="B4436" s="1" t="s">
        <v>4102</v>
      </c>
    </row>
    <row r="4437" spans="1:2" ht="15" hidden="1" customHeight="1">
      <c r="A4437" s="1" t="s">
        <v>8075</v>
      </c>
      <c r="B4437" s="1" t="s">
        <v>7738</v>
      </c>
    </row>
    <row r="4438" spans="1:2" ht="15" hidden="1" customHeight="1">
      <c r="A4438" s="1" t="s">
        <v>8076</v>
      </c>
      <c r="B4438" s="1" t="s">
        <v>7442</v>
      </c>
    </row>
    <row r="4439" spans="1:2" ht="15" hidden="1" customHeight="1">
      <c r="A4439" s="1" t="s">
        <v>8077</v>
      </c>
      <c r="B4439" s="1" t="s">
        <v>8078</v>
      </c>
    </row>
    <row r="4440" spans="1:2" ht="15" hidden="1" customHeight="1">
      <c r="A4440" s="1" t="s">
        <v>8079</v>
      </c>
      <c r="B4440" s="1" t="s">
        <v>7442</v>
      </c>
    </row>
    <row r="4441" spans="1:2" ht="15" hidden="1" customHeight="1">
      <c r="A4441" s="1" t="s">
        <v>8080</v>
      </c>
      <c r="B4441" s="1" t="s">
        <v>8081</v>
      </c>
    </row>
    <row r="4442" spans="1:2" ht="15" hidden="1" customHeight="1">
      <c r="A4442" s="1" t="s">
        <v>8082</v>
      </c>
      <c r="B4442" s="1" t="s">
        <v>8083</v>
      </c>
    </row>
    <row r="4443" spans="1:2" ht="15" hidden="1" customHeight="1">
      <c r="A4443" s="1" t="s">
        <v>8084</v>
      </c>
      <c r="B4443" s="1" t="s">
        <v>7449</v>
      </c>
    </row>
    <row r="4444" spans="1:2" ht="15" hidden="1" customHeight="1">
      <c r="A4444" s="1" t="s">
        <v>8085</v>
      </c>
      <c r="B4444" s="1" t="s">
        <v>7865</v>
      </c>
    </row>
    <row r="4445" spans="1:2" ht="15" hidden="1" customHeight="1">
      <c r="A4445" s="1" t="s">
        <v>8086</v>
      </c>
      <c r="B4445" s="1" t="s">
        <v>8087</v>
      </c>
    </row>
    <row r="4446" spans="1:2" ht="15" hidden="1" customHeight="1">
      <c r="A4446" s="1" t="s">
        <v>8088</v>
      </c>
      <c r="B4446" s="1" t="s">
        <v>4102</v>
      </c>
    </row>
    <row r="4447" spans="1:2" ht="15" hidden="1" customHeight="1">
      <c r="A4447" s="1" t="s">
        <v>8089</v>
      </c>
      <c r="B4447" s="1" t="s">
        <v>7738</v>
      </c>
    </row>
    <row r="4448" spans="1:2" ht="15" hidden="1" customHeight="1">
      <c r="A4448" s="1" t="s">
        <v>8090</v>
      </c>
      <c r="B4448" s="1" t="s">
        <v>7453</v>
      </c>
    </row>
    <row r="4449" spans="1:2" ht="15" hidden="1" customHeight="1">
      <c r="A4449" s="1" t="s">
        <v>8091</v>
      </c>
      <c r="B4449" s="1" t="s">
        <v>7455</v>
      </c>
    </row>
    <row r="4450" spans="1:2" ht="15" hidden="1" customHeight="1">
      <c r="A4450" s="1" t="s">
        <v>8092</v>
      </c>
      <c r="B4450" s="1" t="s">
        <v>4102</v>
      </c>
    </row>
    <row r="4451" spans="1:2" ht="15" hidden="1" customHeight="1">
      <c r="A4451" s="1" t="s">
        <v>8093</v>
      </c>
      <c r="B4451" s="1" t="s">
        <v>7738</v>
      </c>
    </row>
    <row r="4452" spans="1:2" ht="15" hidden="1" customHeight="1">
      <c r="A4452" s="1" t="s">
        <v>8094</v>
      </c>
      <c r="B4452" s="1" t="s">
        <v>8095</v>
      </c>
    </row>
    <row r="4453" spans="1:2" ht="15" hidden="1" customHeight="1">
      <c r="A4453" s="1" t="s">
        <v>8096</v>
      </c>
      <c r="B4453" s="1" t="s">
        <v>7832</v>
      </c>
    </row>
    <row r="4454" spans="1:2" ht="15" hidden="1" customHeight="1">
      <c r="A4454" s="1" t="s">
        <v>8097</v>
      </c>
      <c r="B4454" s="1" t="s">
        <v>7738</v>
      </c>
    </row>
    <row r="4455" spans="1:2" ht="15" hidden="1" customHeight="1">
      <c r="A4455" s="1" t="s">
        <v>8098</v>
      </c>
      <c r="B4455" s="1" t="s">
        <v>4102</v>
      </c>
    </row>
    <row r="4456" spans="1:2" ht="15" hidden="1" customHeight="1">
      <c r="A4456" s="1" t="s">
        <v>8099</v>
      </c>
      <c r="B4456" s="1" t="s">
        <v>8100</v>
      </c>
    </row>
    <row r="4457" spans="1:2" ht="15" hidden="1" customHeight="1">
      <c r="A4457" s="1" t="s">
        <v>8101</v>
      </c>
      <c r="B4457" s="1" t="s">
        <v>7463</v>
      </c>
    </row>
    <row r="4458" spans="1:2" ht="15" hidden="1" customHeight="1">
      <c r="A4458" s="1" t="s">
        <v>8102</v>
      </c>
      <c r="B4458" s="1" t="s">
        <v>7738</v>
      </c>
    </row>
    <row r="4459" spans="1:2" ht="15" hidden="1" customHeight="1">
      <c r="A4459" s="1" t="s">
        <v>8103</v>
      </c>
      <c r="B4459" s="1" t="s">
        <v>4102</v>
      </c>
    </row>
    <row r="4460" spans="1:2" ht="15" hidden="1" customHeight="1">
      <c r="A4460" s="1" t="s">
        <v>8104</v>
      </c>
      <c r="B4460" s="1" t="s">
        <v>8105</v>
      </c>
    </row>
    <row r="4461" spans="1:2" ht="15" hidden="1" customHeight="1">
      <c r="A4461" s="1" t="s">
        <v>8106</v>
      </c>
      <c r="B4461" s="1" t="s">
        <v>7324</v>
      </c>
    </row>
    <row r="4462" spans="1:2" ht="15" hidden="1" customHeight="1">
      <c r="A4462" s="1" t="s">
        <v>8107</v>
      </c>
      <c r="B4462" s="1" t="s">
        <v>7709</v>
      </c>
    </row>
    <row r="4463" spans="1:2" ht="15" hidden="1" customHeight="1">
      <c r="A4463" s="1" t="s">
        <v>8108</v>
      </c>
      <c r="B4463" s="1" t="s">
        <v>7707</v>
      </c>
    </row>
    <row r="4464" spans="1:2" ht="15" hidden="1" customHeight="1">
      <c r="A4464" s="1" t="s">
        <v>8109</v>
      </c>
      <c r="B4464" s="1" t="s">
        <v>7711</v>
      </c>
    </row>
    <row r="4465" spans="1:2" ht="15" hidden="1" customHeight="1">
      <c r="A4465" s="1" t="s">
        <v>8110</v>
      </c>
      <c r="B4465" s="1" t="s">
        <v>7709</v>
      </c>
    </row>
    <row r="4466" spans="1:2" ht="15" hidden="1" customHeight="1">
      <c r="A4466" s="1" t="s">
        <v>8111</v>
      </c>
      <c r="B4466" s="1" t="s">
        <v>7324</v>
      </c>
    </row>
    <row r="4467" spans="1:2" ht="15" hidden="1" customHeight="1">
      <c r="A4467" s="1" t="s">
        <v>8112</v>
      </c>
      <c r="B4467" s="1" t="s">
        <v>7714</v>
      </c>
    </row>
    <row r="4468" spans="1:2" ht="15" hidden="1" customHeight="1">
      <c r="A4468" s="1" t="s">
        <v>8113</v>
      </c>
      <c r="B4468" s="1" t="s">
        <v>7709</v>
      </c>
    </row>
    <row r="4469" spans="1:2" ht="15" hidden="1" customHeight="1">
      <c r="A4469" s="1" t="s">
        <v>8114</v>
      </c>
      <c r="B4469" s="1" t="s">
        <v>7709</v>
      </c>
    </row>
    <row r="4470" spans="1:2" ht="15" hidden="1" customHeight="1">
      <c r="A4470" s="1" t="s">
        <v>8115</v>
      </c>
      <c r="B4470" s="1" t="s">
        <v>7717</v>
      </c>
    </row>
    <row r="4471" spans="1:2" ht="15" hidden="1" customHeight="1">
      <c r="A4471" s="1" t="s">
        <v>8116</v>
      </c>
      <c r="B4471" s="1" t="s">
        <v>7720</v>
      </c>
    </row>
    <row r="4472" spans="1:2" ht="15" hidden="1" customHeight="1">
      <c r="A4472" s="1" t="s">
        <v>8117</v>
      </c>
      <c r="B4472" s="1" t="s">
        <v>7709</v>
      </c>
    </row>
    <row r="4473" spans="1:2" ht="15" hidden="1" customHeight="1">
      <c r="A4473" s="1" t="s">
        <v>8118</v>
      </c>
      <c r="B4473" s="1" t="s">
        <v>8119</v>
      </c>
    </row>
    <row r="4474" spans="1:2" ht="15" hidden="1" customHeight="1">
      <c r="A4474" s="1" t="s">
        <v>8120</v>
      </c>
      <c r="B4474" s="1" t="s">
        <v>7723</v>
      </c>
    </row>
    <row r="4475" spans="1:2" ht="15" hidden="1" customHeight="1">
      <c r="A4475" s="1" t="s">
        <v>8121</v>
      </c>
      <c r="B4475" s="1" t="s">
        <v>7709</v>
      </c>
    </row>
    <row r="4476" spans="1:2" ht="15" hidden="1" customHeight="1">
      <c r="A4476" s="1" t="s">
        <v>8122</v>
      </c>
      <c r="B4476" s="1" t="s">
        <v>7726</v>
      </c>
    </row>
    <row r="4477" spans="1:2" ht="15" hidden="1" customHeight="1">
      <c r="A4477" s="1" t="s">
        <v>8123</v>
      </c>
      <c r="B4477" s="1" t="s">
        <v>7709</v>
      </c>
    </row>
    <row r="4478" spans="1:2" ht="15" hidden="1" customHeight="1">
      <c r="A4478" s="1" t="s">
        <v>8124</v>
      </c>
      <c r="B4478" s="1" t="s">
        <v>7709</v>
      </c>
    </row>
    <row r="4479" spans="1:2" ht="15" hidden="1" customHeight="1">
      <c r="A4479" s="1" t="s">
        <v>8125</v>
      </c>
      <c r="B4479" s="1" t="s">
        <v>7729</v>
      </c>
    </row>
    <row r="4480" spans="1:2" ht="15" hidden="1" customHeight="1">
      <c r="A4480" s="1" t="s">
        <v>8126</v>
      </c>
      <c r="B4480" s="1" t="s">
        <v>7709</v>
      </c>
    </row>
    <row r="4481" spans="1:2" ht="15" hidden="1" customHeight="1">
      <c r="A4481" s="1" t="s">
        <v>8127</v>
      </c>
      <c r="B4481" s="1" t="s">
        <v>7732</v>
      </c>
    </row>
    <row r="4482" spans="1:2" ht="15" hidden="1" customHeight="1">
      <c r="A4482" s="1" t="s">
        <v>8128</v>
      </c>
      <c r="B4482" s="1" t="s">
        <v>7709</v>
      </c>
    </row>
    <row r="4483" spans="1:2" ht="15" hidden="1" customHeight="1">
      <c r="A4483" s="1" t="s">
        <v>8129</v>
      </c>
      <c r="B4483" s="1" t="s">
        <v>7735</v>
      </c>
    </row>
    <row r="4484" spans="1:2" ht="15" hidden="1" customHeight="1">
      <c r="A4484" s="1" t="s">
        <v>8130</v>
      </c>
      <c r="B4484" s="1" t="s">
        <v>7738</v>
      </c>
    </row>
    <row r="4485" spans="1:2" ht="15" hidden="1" customHeight="1">
      <c r="A4485" s="1" t="s">
        <v>8131</v>
      </c>
      <c r="B4485" s="1" t="s">
        <v>4102</v>
      </c>
    </row>
    <row r="4486" spans="1:2" ht="15" hidden="1" customHeight="1">
      <c r="A4486" s="1" t="s">
        <v>8132</v>
      </c>
      <c r="B4486" s="1" t="s">
        <v>8133</v>
      </c>
    </row>
    <row r="4487" spans="1:2" ht="15" hidden="1" customHeight="1">
      <c r="A4487" s="1" t="s">
        <v>8134</v>
      </c>
      <c r="B4487" s="1" t="s">
        <v>7541</v>
      </c>
    </row>
    <row r="4488" spans="1:2" ht="15" hidden="1" customHeight="1">
      <c r="A4488" s="1" t="s">
        <v>8135</v>
      </c>
      <c r="B4488" s="1" t="s">
        <v>7471</v>
      </c>
    </row>
    <row r="4489" spans="1:2" ht="15" hidden="1" customHeight="1">
      <c r="A4489" s="1" t="s">
        <v>8136</v>
      </c>
      <c r="B4489" s="1" t="s">
        <v>4102</v>
      </c>
    </row>
    <row r="4490" spans="1:2" ht="15" hidden="1" customHeight="1">
      <c r="A4490" s="1" t="s">
        <v>8137</v>
      </c>
      <c r="B4490" s="1" t="s">
        <v>7738</v>
      </c>
    </row>
    <row r="4491" spans="1:2" ht="15" hidden="1" customHeight="1">
      <c r="A4491" s="1" t="s">
        <v>8138</v>
      </c>
      <c r="B4491" s="1" t="s">
        <v>8139</v>
      </c>
    </row>
    <row r="4492" spans="1:2" ht="15" hidden="1" customHeight="1">
      <c r="A4492" s="1" t="s">
        <v>8140</v>
      </c>
      <c r="B4492" s="1" t="s">
        <v>8141</v>
      </c>
    </row>
    <row r="4493" spans="1:2" ht="15" hidden="1" customHeight="1">
      <c r="A4493" s="1" t="s">
        <v>8142</v>
      </c>
      <c r="B4493" s="1" t="s">
        <v>7738</v>
      </c>
    </row>
    <row r="4494" spans="1:2" ht="15" hidden="1" customHeight="1">
      <c r="A4494" s="1" t="s">
        <v>8143</v>
      </c>
      <c r="B4494" s="1" t="s">
        <v>4102</v>
      </c>
    </row>
    <row r="4495" spans="1:2" ht="15" hidden="1" customHeight="1">
      <c r="A4495" s="1" t="s">
        <v>8144</v>
      </c>
      <c r="B4495" s="1" t="s">
        <v>8145</v>
      </c>
    </row>
    <row r="4496" spans="1:2" ht="15" hidden="1" customHeight="1">
      <c r="A4496" s="1" t="s">
        <v>8146</v>
      </c>
      <c r="B4496" s="1" t="s">
        <v>8147</v>
      </c>
    </row>
    <row r="4497" spans="1:2" ht="15" hidden="1" customHeight="1">
      <c r="A4497" s="1" t="s">
        <v>8148</v>
      </c>
      <c r="B4497" s="1" t="s">
        <v>8149</v>
      </c>
    </row>
    <row r="4498" spans="1:2" ht="15" hidden="1" customHeight="1">
      <c r="A4498" s="1" t="s">
        <v>8150</v>
      </c>
      <c r="B4498" s="1" t="s">
        <v>4102</v>
      </c>
    </row>
    <row r="4499" spans="1:2" ht="15" hidden="1" customHeight="1">
      <c r="A4499" s="1" t="s">
        <v>8151</v>
      </c>
      <c r="B4499" s="1" t="s">
        <v>7738</v>
      </c>
    </row>
    <row r="4500" spans="1:2" ht="15" hidden="1" customHeight="1">
      <c r="A4500" s="1" t="s">
        <v>8152</v>
      </c>
      <c r="B4500" s="1" t="s">
        <v>7471</v>
      </c>
    </row>
    <row r="4501" spans="1:2" ht="15" hidden="1" customHeight="1">
      <c r="A4501" s="1" t="s">
        <v>8153</v>
      </c>
      <c r="B4501" s="1" t="s">
        <v>7469</v>
      </c>
    </row>
    <row r="4502" spans="1:2" ht="15" hidden="1" customHeight="1">
      <c r="A4502" s="1" t="s">
        <v>8154</v>
      </c>
      <c r="B4502" s="1" t="s">
        <v>7477</v>
      </c>
    </row>
    <row r="4503" spans="1:2" ht="15" hidden="1" customHeight="1">
      <c r="A4503" s="1" t="s">
        <v>8155</v>
      </c>
      <c r="B4503" s="1" t="s">
        <v>7479</v>
      </c>
    </row>
    <row r="4504" spans="1:2" ht="15" hidden="1" customHeight="1">
      <c r="A4504" s="1" t="s">
        <v>8156</v>
      </c>
      <c r="B4504" s="1" t="s">
        <v>7482</v>
      </c>
    </row>
    <row r="4505" spans="1:2" ht="15" hidden="1" customHeight="1">
      <c r="A4505" s="1" t="s">
        <v>8157</v>
      </c>
      <c r="B4505" s="1" t="s">
        <v>7479</v>
      </c>
    </row>
    <row r="4506" spans="1:2" ht="15" hidden="1" customHeight="1">
      <c r="A4506" s="1" t="s">
        <v>8158</v>
      </c>
      <c r="B4506" s="1" t="s">
        <v>7738</v>
      </c>
    </row>
    <row r="4507" spans="1:2" ht="15" hidden="1" customHeight="1">
      <c r="A4507" s="1" t="s">
        <v>8159</v>
      </c>
      <c r="B4507" s="1" t="s">
        <v>4102</v>
      </c>
    </row>
    <row r="4508" spans="1:2" ht="15" hidden="1" customHeight="1">
      <c r="A4508" s="1" t="s">
        <v>8160</v>
      </c>
      <c r="B4508" s="1" t="s">
        <v>8161</v>
      </c>
    </row>
    <row r="4509" spans="1:2" ht="15" hidden="1" customHeight="1">
      <c r="A4509" s="1" t="s">
        <v>8162</v>
      </c>
      <c r="B4509" s="1" t="s">
        <v>8163</v>
      </c>
    </row>
    <row r="4510" spans="1:2" ht="15" hidden="1" customHeight="1">
      <c r="A4510" s="1" t="s">
        <v>8164</v>
      </c>
      <c r="B4510" s="1" t="s">
        <v>8165</v>
      </c>
    </row>
    <row r="4511" spans="1:2" ht="15" hidden="1" customHeight="1">
      <c r="A4511" s="1" t="s">
        <v>8166</v>
      </c>
      <c r="B4511" s="1" t="s">
        <v>8167</v>
      </c>
    </row>
    <row r="4512" spans="1:2" ht="15" hidden="1" customHeight="1">
      <c r="A4512" s="1" t="s">
        <v>8168</v>
      </c>
      <c r="B4512" s="1" t="s">
        <v>4102</v>
      </c>
    </row>
    <row r="4513" spans="1:2" ht="15" hidden="1" customHeight="1">
      <c r="A4513" s="1" t="s">
        <v>8169</v>
      </c>
      <c r="B4513" s="1" t="s">
        <v>7738</v>
      </c>
    </row>
    <row r="4514" spans="1:2" ht="15" hidden="1" customHeight="1">
      <c r="A4514" s="1" t="s">
        <v>8170</v>
      </c>
      <c r="B4514" s="1" t="s">
        <v>7599</v>
      </c>
    </row>
    <row r="4515" spans="1:2" ht="15" hidden="1" customHeight="1">
      <c r="A4515" s="1" t="s">
        <v>8171</v>
      </c>
      <c r="B4515" s="1" t="s">
        <v>7601</v>
      </c>
    </row>
    <row r="4516" spans="1:2" ht="15" hidden="1" customHeight="1">
      <c r="A4516" s="1" t="s">
        <v>8172</v>
      </c>
      <c r="B4516" s="1" t="s">
        <v>4102</v>
      </c>
    </row>
    <row r="4517" spans="1:2" ht="15" hidden="1" customHeight="1">
      <c r="A4517" s="1" t="s">
        <v>8173</v>
      </c>
      <c r="B4517" s="1" t="s">
        <v>7738</v>
      </c>
    </row>
    <row r="4518" spans="1:2" ht="15" hidden="1" customHeight="1">
      <c r="A4518" s="1" t="s">
        <v>8174</v>
      </c>
      <c r="B4518" s="1" t="s">
        <v>7533</v>
      </c>
    </row>
    <row r="4519" spans="1:2" ht="15" hidden="1" customHeight="1">
      <c r="A4519" s="1" t="s">
        <v>8175</v>
      </c>
      <c r="B4519" s="1" t="s">
        <v>8176</v>
      </c>
    </row>
    <row r="4520" spans="1:2" ht="15" hidden="1" customHeight="1">
      <c r="A4520" s="1" t="s">
        <v>8177</v>
      </c>
      <c r="B4520" s="1" t="s">
        <v>4102</v>
      </c>
    </row>
    <row r="4521" spans="1:2" ht="15" hidden="1" customHeight="1">
      <c r="A4521" s="1" t="s">
        <v>8178</v>
      </c>
      <c r="B4521" s="1" t="s">
        <v>7738</v>
      </c>
    </row>
    <row r="4522" spans="1:2" ht="15" hidden="1" customHeight="1">
      <c r="A4522" s="1" t="s">
        <v>8179</v>
      </c>
      <c r="B4522" s="1" t="s">
        <v>7557</v>
      </c>
    </row>
    <row r="4523" spans="1:2" ht="15" hidden="1" customHeight="1">
      <c r="A4523" s="1" t="s">
        <v>8180</v>
      </c>
      <c r="B4523" s="1" t="s">
        <v>7555</v>
      </c>
    </row>
    <row r="4524" spans="1:2" ht="15" hidden="1" customHeight="1">
      <c r="A4524" s="1" t="s">
        <v>8181</v>
      </c>
      <c r="B4524" s="1" t="s">
        <v>7559</v>
      </c>
    </row>
    <row r="4525" spans="1:2" ht="15" hidden="1" customHeight="1">
      <c r="A4525" s="1" t="s">
        <v>8182</v>
      </c>
      <c r="B4525" s="1" t="s">
        <v>7557</v>
      </c>
    </row>
    <row r="4526" spans="1:2" ht="15" hidden="1" customHeight="1">
      <c r="A4526" s="1" t="s">
        <v>8183</v>
      </c>
      <c r="B4526" s="1" t="s">
        <v>7562</v>
      </c>
    </row>
    <row r="4527" spans="1:2" ht="15" hidden="1" customHeight="1">
      <c r="A4527" s="1" t="s">
        <v>8184</v>
      </c>
      <c r="B4527" s="1" t="s">
        <v>7557</v>
      </c>
    </row>
    <row r="4528" spans="1:2" ht="15" hidden="1" customHeight="1">
      <c r="A4528" s="1" t="s">
        <v>8185</v>
      </c>
      <c r="B4528" s="1" t="s">
        <v>8186</v>
      </c>
    </row>
    <row r="4529" spans="1:2" ht="15" hidden="1" customHeight="1">
      <c r="A4529" s="1" t="s">
        <v>8187</v>
      </c>
      <c r="B4529" s="1" t="s">
        <v>7738</v>
      </c>
    </row>
    <row r="4530" spans="1:2" ht="15" hidden="1" customHeight="1">
      <c r="A4530" s="1" t="s">
        <v>8188</v>
      </c>
      <c r="B4530" s="1" t="s">
        <v>4102</v>
      </c>
    </row>
    <row r="4531" spans="1:2" ht="15" hidden="1" customHeight="1">
      <c r="A4531" s="1" t="s">
        <v>8189</v>
      </c>
      <c r="B4531" s="1" t="s">
        <v>7618</v>
      </c>
    </row>
    <row r="4532" spans="1:2" ht="15" hidden="1" customHeight="1">
      <c r="A4532" s="1" t="s">
        <v>8190</v>
      </c>
      <c r="B4532" s="1" t="s">
        <v>7620</v>
      </c>
    </row>
    <row r="4533" spans="1:2" ht="15" hidden="1" customHeight="1">
      <c r="A4533" s="1" t="s">
        <v>8191</v>
      </c>
      <c r="B4533" s="1" t="s">
        <v>7624</v>
      </c>
    </row>
    <row r="4534" spans="1:2" ht="15" hidden="1" customHeight="1">
      <c r="A4534" s="1" t="s">
        <v>8192</v>
      </c>
      <c r="B4534" s="1" t="s">
        <v>7620</v>
      </c>
    </row>
    <row r="4535" spans="1:2" ht="15" hidden="1" customHeight="1">
      <c r="A4535" s="1" t="s">
        <v>8193</v>
      </c>
      <c r="B4535" s="1" t="s">
        <v>7629</v>
      </c>
    </row>
    <row r="4536" spans="1:2" ht="15" hidden="1" customHeight="1">
      <c r="A4536" s="1" t="s">
        <v>8194</v>
      </c>
      <c r="B4536" s="1" t="s">
        <v>7620</v>
      </c>
    </row>
    <row r="4537" spans="1:2" ht="15" hidden="1" customHeight="1">
      <c r="A4537" s="1" t="s">
        <v>8195</v>
      </c>
      <c r="B4537" s="1" t="s">
        <v>7632</v>
      </c>
    </row>
    <row r="4538" spans="1:2" ht="15" hidden="1" customHeight="1">
      <c r="A4538" s="1" t="s">
        <v>8196</v>
      </c>
      <c r="B4538" s="1" t="s">
        <v>7620</v>
      </c>
    </row>
    <row r="4539" spans="1:2" ht="15" hidden="1" customHeight="1">
      <c r="A4539" s="1" t="s">
        <v>8197</v>
      </c>
      <c r="B4539" s="1" t="s">
        <v>8198</v>
      </c>
    </row>
    <row r="4540" spans="1:2" ht="15" hidden="1" customHeight="1">
      <c r="A4540" s="1" t="s">
        <v>8199</v>
      </c>
      <c r="B4540" s="1" t="s">
        <v>8200</v>
      </c>
    </row>
    <row r="4541" spans="1:2" ht="15" hidden="1" customHeight="1">
      <c r="A4541" s="1" t="s">
        <v>8201</v>
      </c>
      <c r="B4541" s="1" t="s">
        <v>8202</v>
      </c>
    </row>
    <row r="4542" spans="1:2" ht="15" hidden="1" customHeight="1">
      <c r="A4542" s="1" t="s">
        <v>8203</v>
      </c>
      <c r="B4542" s="1" t="s">
        <v>7738</v>
      </c>
    </row>
    <row r="4543" spans="1:2" ht="15" hidden="1" customHeight="1">
      <c r="A4543" s="1" t="s">
        <v>8204</v>
      </c>
      <c r="B4543" s="1" t="s">
        <v>4102</v>
      </c>
    </row>
    <row r="4544" spans="1:2" ht="15" hidden="1" customHeight="1">
      <c r="A4544" s="1" t="s">
        <v>8205</v>
      </c>
      <c r="B4544" s="1" t="s">
        <v>8206</v>
      </c>
    </row>
    <row r="4545" spans="1:2" ht="15" hidden="1" customHeight="1">
      <c r="A4545" s="1" t="s">
        <v>8207</v>
      </c>
      <c r="B4545" s="1" t="s">
        <v>8208</v>
      </c>
    </row>
    <row r="4546" spans="1:2" ht="15" hidden="1" customHeight="1">
      <c r="A4546" s="1" t="s">
        <v>8209</v>
      </c>
      <c r="B4546" s="1" t="s">
        <v>8210</v>
      </c>
    </row>
    <row r="4547" spans="1:2" ht="15" hidden="1" customHeight="1">
      <c r="A4547" s="1" t="s">
        <v>8211</v>
      </c>
      <c r="B4547" s="1" t="s">
        <v>8212</v>
      </c>
    </row>
    <row r="4548" spans="1:2" ht="15" hidden="1" customHeight="1">
      <c r="A4548" s="1" t="s">
        <v>8213</v>
      </c>
      <c r="B4548" s="1" t="s">
        <v>8214</v>
      </c>
    </row>
    <row r="4549" spans="1:2" ht="15" hidden="1" customHeight="1">
      <c r="A4549" s="1" t="s">
        <v>8215</v>
      </c>
      <c r="B4549" s="1" t="s">
        <v>7738</v>
      </c>
    </row>
    <row r="4550" spans="1:2" ht="15" hidden="1" customHeight="1">
      <c r="A4550" s="1" t="s">
        <v>8216</v>
      </c>
      <c r="B4550" s="1" t="s">
        <v>4102</v>
      </c>
    </row>
    <row r="4551" spans="1:2" ht="15" hidden="1" customHeight="1">
      <c r="A4551" s="1" t="s">
        <v>8217</v>
      </c>
      <c r="B4551" s="1" t="s">
        <v>8218</v>
      </c>
    </row>
    <row r="4552" spans="1:2" ht="15" hidden="1" customHeight="1">
      <c r="A4552" s="1" t="s">
        <v>8219</v>
      </c>
      <c r="B4552" s="1" t="s">
        <v>7738</v>
      </c>
    </row>
    <row r="4553" spans="1:2" ht="15" hidden="1" customHeight="1">
      <c r="A4553" s="1" t="s">
        <v>8220</v>
      </c>
      <c r="B4553" s="1" t="s">
        <v>4102</v>
      </c>
    </row>
    <row r="4554" spans="1:2" ht="15" hidden="1" customHeight="1">
      <c r="A4554" s="1" t="s">
        <v>8221</v>
      </c>
      <c r="B4554" s="1" t="s">
        <v>8222</v>
      </c>
    </row>
    <row r="4555" spans="1:2" ht="15" hidden="1" customHeight="1">
      <c r="A4555" s="1" t="s">
        <v>8223</v>
      </c>
      <c r="B4555" s="1" t="s">
        <v>7738</v>
      </c>
    </row>
    <row r="4556" spans="1:2" ht="15" hidden="1" customHeight="1">
      <c r="A4556" s="1" t="s">
        <v>8224</v>
      </c>
      <c r="B4556" s="1" t="s">
        <v>4102</v>
      </c>
    </row>
    <row r="4557" spans="1:2" ht="15" hidden="1" customHeight="1">
      <c r="A4557" s="1" t="s">
        <v>8225</v>
      </c>
      <c r="B4557" s="1" t="s">
        <v>8226</v>
      </c>
    </row>
    <row r="4558" spans="1:2" ht="15" hidden="1" customHeight="1">
      <c r="A4558" s="1" t="s">
        <v>8227</v>
      </c>
      <c r="B4558" s="1" t="s">
        <v>7663</v>
      </c>
    </row>
    <row r="4559" spans="1:2" ht="15" hidden="1" customHeight="1">
      <c r="A4559" s="1" t="s">
        <v>8228</v>
      </c>
      <c r="B4559" s="1" t="s">
        <v>8229</v>
      </c>
    </row>
    <row r="4560" spans="1:2" ht="15" hidden="1" customHeight="1">
      <c r="A4560" s="1" t="s">
        <v>8230</v>
      </c>
      <c r="B4560" s="1" t="s">
        <v>7663</v>
      </c>
    </row>
    <row r="4561" spans="1:2" ht="15" hidden="1" customHeight="1">
      <c r="A4561" s="1" t="s">
        <v>8231</v>
      </c>
      <c r="B4561" s="1" t="s">
        <v>7668</v>
      </c>
    </row>
    <row r="4562" spans="1:2" ht="15" hidden="1" customHeight="1">
      <c r="A4562" s="1" t="s">
        <v>8232</v>
      </c>
      <c r="B4562" s="1" t="s">
        <v>7663</v>
      </c>
    </row>
    <row r="4563" spans="1:2" ht="15" hidden="1" customHeight="1">
      <c r="A4563" s="1" t="s">
        <v>8233</v>
      </c>
      <c r="B4563" s="1" t="s">
        <v>7673</v>
      </c>
    </row>
    <row r="4564" spans="1:2" ht="15" hidden="1" customHeight="1">
      <c r="A4564" s="1" t="s">
        <v>8234</v>
      </c>
      <c r="B4564" s="1" t="s">
        <v>7663</v>
      </c>
    </row>
    <row r="4565" spans="1:2" ht="15" hidden="1" customHeight="1">
      <c r="A4565" s="1" t="s">
        <v>8235</v>
      </c>
      <c r="B4565" s="1" t="s">
        <v>7676</v>
      </c>
    </row>
    <row r="4566" spans="1:2" ht="15" hidden="1" customHeight="1">
      <c r="A4566" s="1" t="s">
        <v>8236</v>
      </c>
      <c r="B4566" s="1" t="s">
        <v>7663</v>
      </c>
    </row>
    <row r="4567" spans="1:2" ht="15" hidden="1" customHeight="1">
      <c r="A4567" s="1" t="s">
        <v>8237</v>
      </c>
      <c r="B4567" s="1" t="s">
        <v>7738</v>
      </c>
    </row>
    <row r="4568" spans="1:2" ht="15" hidden="1" customHeight="1">
      <c r="A4568" s="1" t="s">
        <v>8238</v>
      </c>
      <c r="B4568" s="1" t="s">
        <v>4102</v>
      </c>
    </row>
    <row r="4569" spans="1:2" ht="15" hidden="1" customHeight="1">
      <c r="A4569" s="1" t="s">
        <v>8239</v>
      </c>
      <c r="B4569" s="1" t="s">
        <v>7637</v>
      </c>
    </row>
    <row r="4570" spans="1:2" ht="15" hidden="1" customHeight="1">
      <c r="A4570" s="1" t="s">
        <v>8240</v>
      </c>
      <c r="B4570" s="1" t="s">
        <v>7639</v>
      </c>
    </row>
    <row r="4571" spans="1:2" ht="15" hidden="1" customHeight="1">
      <c r="A4571" s="1" t="s">
        <v>8241</v>
      </c>
      <c r="B4571" s="1" t="s">
        <v>7641</v>
      </c>
    </row>
    <row r="4572" spans="1:2" ht="15" hidden="1" customHeight="1">
      <c r="A4572" s="1" t="s">
        <v>8242</v>
      </c>
      <c r="B4572" s="1" t="s">
        <v>7639</v>
      </c>
    </row>
    <row r="4573" spans="1:2" ht="15" hidden="1" customHeight="1">
      <c r="A4573" s="1" t="s">
        <v>8243</v>
      </c>
      <c r="B4573" s="1" t="s">
        <v>8244</v>
      </c>
    </row>
    <row r="4574" spans="1:2" ht="15" hidden="1" customHeight="1">
      <c r="A4574" s="1" t="s">
        <v>8245</v>
      </c>
      <c r="B4574" s="1" t="s">
        <v>7646</v>
      </c>
    </row>
    <row r="4575" spans="1:2" ht="15" hidden="1" customHeight="1">
      <c r="A4575" s="1" t="s">
        <v>8246</v>
      </c>
      <c r="B4575" s="1" t="s">
        <v>7639</v>
      </c>
    </row>
    <row r="4576" spans="1:2" ht="15" hidden="1" customHeight="1">
      <c r="A4576" s="1" t="s">
        <v>8247</v>
      </c>
      <c r="B4576" s="1" t="s">
        <v>7651</v>
      </c>
    </row>
    <row r="4577" spans="1:2" ht="15" hidden="1" customHeight="1">
      <c r="A4577" s="1" t="s">
        <v>8248</v>
      </c>
      <c r="B4577" s="1" t="s">
        <v>7639</v>
      </c>
    </row>
    <row r="4578" spans="1:2" ht="15" hidden="1" customHeight="1">
      <c r="A4578" s="1" t="s">
        <v>8249</v>
      </c>
      <c r="B4578" s="1" t="s">
        <v>7656</v>
      </c>
    </row>
    <row r="4579" spans="1:2" ht="15" hidden="1" customHeight="1">
      <c r="A4579" s="1" t="s">
        <v>8250</v>
      </c>
      <c r="B4579" s="1" t="s">
        <v>7639</v>
      </c>
    </row>
    <row r="4580" spans="1:2" ht="15" hidden="1" customHeight="1">
      <c r="A4580" s="1" t="s">
        <v>8251</v>
      </c>
      <c r="B4580" s="1" t="s">
        <v>8252</v>
      </c>
    </row>
    <row r="4581" spans="1:2" ht="15" hidden="1" customHeight="1">
      <c r="A4581" s="1" t="s">
        <v>8253</v>
      </c>
      <c r="B4581" s="1" t="s">
        <v>7738</v>
      </c>
    </row>
    <row r="4582" spans="1:2" ht="15" hidden="1" customHeight="1">
      <c r="A4582" s="1" t="s">
        <v>8254</v>
      </c>
      <c r="B4582" s="1" t="s">
        <v>4102</v>
      </c>
    </row>
    <row r="4583" spans="1:2" ht="15" hidden="1" customHeight="1">
      <c r="A4583" s="1" t="s">
        <v>8255</v>
      </c>
      <c r="B4583" s="1" t="s">
        <v>8256</v>
      </c>
    </row>
    <row r="4584" spans="1:2" ht="15" hidden="1" customHeight="1">
      <c r="A4584" s="1" t="s">
        <v>8257</v>
      </c>
      <c r="B4584" s="1" t="s">
        <v>7363</v>
      </c>
    </row>
    <row r="4585" spans="1:2" ht="15" hidden="1" customHeight="1">
      <c r="A4585" s="1" t="s">
        <v>8258</v>
      </c>
      <c r="B4585" s="1" t="s">
        <v>7366</v>
      </c>
    </row>
    <row r="4586" spans="1:2" ht="15" hidden="1" customHeight="1">
      <c r="A4586" s="1" t="s">
        <v>8259</v>
      </c>
      <c r="B4586" s="1" t="s">
        <v>8260</v>
      </c>
    </row>
    <row r="4587" spans="1:2" ht="15" hidden="1" customHeight="1">
      <c r="A4587" s="1" t="s">
        <v>8261</v>
      </c>
      <c r="B4587" s="1" t="s">
        <v>7368</v>
      </c>
    </row>
    <row r="4588" spans="1:2" ht="15" hidden="1" customHeight="1">
      <c r="A4588" s="1" t="s">
        <v>8262</v>
      </c>
      <c r="B4588" s="1" t="s">
        <v>7363</v>
      </c>
    </row>
    <row r="4589" spans="1:2" ht="15" hidden="1" customHeight="1">
      <c r="A4589" s="1" t="s">
        <v>8263</v>
      </c>
      <c r="B4589" s="1" t="s">
        <v>7366</v>
      </c>
    </row>
    <row r="4590" spans="1:2" ht="15" hidden="1" customHeight="1">
      <c r="A4590" s="1" t="s">
        <v>8264</v>
      </c>
      <c r="B4590" s="1" t="s">
        <v>8260</v>
      </c>
    </row>
    <row r="4591" spans="1:2" ht="15" hidden="1" customHeight="1">
      <c r="A4591" s="1" t="s">
        <v>8265</v>
      </c>
      <c r="B4591" s="1" t="s">
        <v>7368</v>
      </c>
    </row>
    <row r="4592" spans="1:2" ht="15" hidden="1" customHeight="1">
      <c r="A4592" s="1" t="s">
        <v>8266</v>
      </c>
      <c r="B4592" s="1" t="s">
        <v>7363</v>
      </c>
    </row>
    <row r="4593" spans="1:2" ht="15" hidden="1" customHeight="1">
      <c r="A4593" s="1" t="s">
        <v>8267</v>
      </c>
      <c r="B4593" s="1" t="s">
        <v>7366</v>
      </c>
    </row>
    <row r="4594" spans="1:2" ht="15" hidden="1" customHeight="1">
      <c r="A4594" s="1" t="s">
        <v>8268</v>
      </c>
      <c r="B4594" s="1" t="s">
        <v>8260</v>
      </c>
    </row>
    <row r="4595" spans="1:2" ht="15" hidden="1" customHeight="1">
      <c r="A4595" s="1" t="s">
        <v>8269</v>
      </c>
      <c r="B4595" s="1" t="s">
        <v>7368</v>
      </c>
    </row>
    <row r="4596" spans="1:2" ht="15" hidden="1" customHeight="1">
      <c r="A4596" s="1" t="s">
        <v>8270</v>
      </c>
      <c r="B4596" s="1" t="s">
        <v>8271</v>
      </c>
    </row>
    <row r="4597" spans="1:2" ht="15" hidden="1" customHeight="1">
      <c r="A4597" s="1" t="s">
        <v>8272</v>
      </c>
      <c r="B4597" s="1" t="s">
        <v>7363</v>
      </c>
    </row>
    <row r="4598" spans="1:2" ht="15" hidden="1" customHeight="1">
      <c r="A4598" s="1" t="s">
        <v>8273</v>
      </c>
      <c r="B4598" s="1" t="s">
        <v>7366</v>
      </c>
    </row>
    <row r="4599" spans="1:2" ht="15" hidden="1" customHeight="1">
      <c r="A4599" s="1" t="s">
        <v>8274</v>
      </c>
      <c r="B4599" s="1" t="s">
        <v>8275</v>
      </c>
    </row>
    <row r="4600" spans="1:2" ht="15" hidden="1" customHeight="1">
      <c r="A4600" s="1" t="s">
        <v>8276</v>
      </c>
      <c r="B4600" s="1" t="s">
        <v>8260</v>
      </c>
    </row>
    <row r="4601" spans="1:2" ht="15" hidden="1" customHeight="1">
      <c r="A4601" s="1" t="s">
        <v>8277</v>
      </c>
      <c r="B4601" s="1" t="s">
        <v>7368</v>
      </c>
    </row>
    <row r="4602" spans="1:2" ht="15" hidden="1" customHeight="1">
      <c r="A4602" s="1" t="s">
        <v>8278</v>
      </c>
      <c r="B4602" s="1" t="s">
        <v>7363</v>
      </c>
    </row>
    <row r="4603" spans="1:2" ht="15" hidden="1" customHeight="1">
      <c r="A4603" s="1" t="s">
        <v>8279</v>
      </c>
      <c r="B4603" s="1" t="s">
        <v>7366</v>
      </c>
    </row>
    <row r="4604" spans="1:2" ht="15" hidden="1" customHeight="1">
      <c r="A4604" s="1" t="s">
        <v>8280</v>
      </c>
      <c r="B4604" s="1" t="s">
        <v>8275</v>
      </c>
    </row>
    <row r="4605" spans="1:2" ht="15" hidden="1" customHeight="1">
      <c r="A4605" s="1" t="s">
        <v>8281</v>
      </c>
      <c r="B4605" s="1" t="s">
        <v>8260</v>
      </c>
    </row>
    <row r="4606" spans="1:2" ht="15" hidden="1" customHeight="1">
      <c r="A4606" s="1" t="s">
        <v>8282</v>
      </c>
      <c r="B4606" s="1" t="s">
        <v>7368</v>
      </c>
    </row>
    <row r="4607" spans="1:2" ht="15" hidden="1" customHeight="1">
      <c r="A4607" s="1" t="s">
        <v>8283</v>
      </c>
      <c r="B4607" s="1" t="s">
        <v>8271</v>
      </c>
    </row>
    <row r="4608" spans="1:2" ht="15" hidden="1" customHeight="1">
      <c r="A4608" s="1" t="s">
        <v>8284</v>
      </c>
      <c r="B4608" s="1" t="s">
        <v>7363</v>
      </c>
    </row>
    <row r="4609" spans="1:2" ht="15" hidden="1" customHeight="1">
      <c r="A4609" s="1" t="s">
        <v>8285</v>
      </c>
      <c r="B4609" s="1" t="s">
        <v>7366</v>
      </c>
    </row>
    <row r="4610" spans="1:2" ht="15" hidden="1" customHeight="1">
      <c r="A4610" s="1" t="s">
        <v>8286</v>
      </c>
      <c r="B4610" s="1" t="s">
        <v>8260</v>
      </c>
    </row>
    <row r="4611" spans="1:2" ht="15" hidden="1" customHeight="1">
      <c r="A4611" s="1" t="s">
        <v>8287</v>
      </c>
      <c r="B4611" s="1" t="s">
        <v>7368</v>
      </c>
    </row>
    <row r="4612" spans="1:2" ht="15" hidden="1" customHeight="1">
      <c r="A4612" s="1" t="s">
        <v>8288</v>
      </c>
      <c r="B4612" s="1" t="s">
        <v>7363</v>
      </c>
    </row>
    <row r="4613" spans="1:2" ht="15" hidden="1" customHeight="1">
      <c r="A4613" s="1" t="s">
        <v>8289</v>
      </c>
      <c r="B4613" s="1" t="s">
        <v>7366</v>
      </c>
    </row>
    <row r="4614" spans="1:2" ht="15" hidden="1" customHeight="1">
      <c r="A4614" s="1" t="s">
        <v>8290</v>
      </c>
      <c r="B4614" s="1" t="s">
        <v>8260</v>
      </c>
    </row>
    <row r="4615" spans="1:2" ht="15" hidden="1" customHeight="1">
      <c r="A4615" s="1" t="s">
        <v>8291</v>
      </c>
      <c r="B4615" s="1" t="s">
        <v>7368</v>
      </c>
    </row>
    <row r="4616" spans="1:2" ht="15" hidden="1" customHeight="1">
      <c r="A4616" s="1" t="s">
        <v>8292</v>
      </c>
      <c r="B4616" s="1" t="s">
        <v>7363</v>
      </c>
    </row>
    <row r="4617" spans="1:2" ht="15" hidden="1" customHeight="1">
      <c r="A4617" s="1" t="s">
        <v>8293</v>
      </c>
      <c r="B4617" s="1" t="s">
        <v>7366</v>
      </c>
    </row>
    <row r="4618" spans="1:2" ht="15" hidden="1" customHeight="1">
      <c r="A4618" s="1" t="s">
        <v>8294</v>
      </c>
      <c r="B4618" s="1" t="s">
        <v>8260</v>
      </c>
    </row>
    <row r="4619" spans="1:2" ht="15" hidden="1" customHeight="1">
      <c r="A4619" s="1" t="s">
        <v>8295</v>
      </c>
      <c r="B4619" s="1" t="s">
        <v>7368</v>
      </c>
    </row>
    <row r="4620" spans="1:2" ht="15" hidden="1" customHeight="1">
      <c r="A4620" s="1" t="s">
        <v>8296</v>
      </c>
      <c r="B4620" s="1" t="s">
        <v>7363</v>
      </c>
    </row>
    <row r="4621" spans="1:2" ht="15" hidden="1" customHeight="1">
      <c r="A4621" s="1" t="s">
        <v>8297</v>
      </c>
      <c r="B4621" s="1" t="s">
        <v>7366</v>
      </c>
    </row>
    <row r="4622" spans="1:2" ht="15" hidden="1" customHeight="1">
      <c r="A4622" s="1" t="s">
        <v>8298</v>
      </c>
      <c r="B4622" s="1" t="s">
        <v>8275</v>
      </c>
    </row>
    <row r="4623" spans="1:2" ht="15" hidden="1" customHeight="1">
      <c r="A4623" s="1" t="s">
        <v>8299</v>
      </c>
      <c r="B4623" s="1" t="s">
        <v>8260</v>
      </c>
    </row>
    <row r="4624" spans="1:2" ht="15" hidden="1" customHeight="1">
      <c r="A4624" s="1" t="s">
        <v>8300</v>
      </c>
      <c r="B4624" s="1" t="s">
        <v>7368</v>
      </c>
    </row>
    <row r="4625" spans="1:2" ht="15" hidden="1" customHeight="1">
      <c r="A4625" s="1" t="s">
        <v>8301</v>
      </c>
      <c r="B4625" s="1" t="s">
        <v>7363</v>
      </c>
    </row>
    <row r="4626" spans="1:2" ht="15" hidden="1" customHeight="1">
      <c r="A4626" s="1" t="s">
        <v>8302</v>
      </c>
      <c r="B4626" s="1" t="s">
        <v>7366</v>
      </c>
    </row>
    <row r="4627" spans="1:2" ht="15" hidden="1" customHeight="1">
      <c r="A4627" s="1" t="s">
        <v>8303</v>
      </c>
      <c r="B4627" s="1" t="s">
        <v>8275</v>
      </c>
    </row>
    <row r="4628" spans="1:2" ht="15" hidden="1" customHeight="1">
      <c r="A4628" s="1" t="s">
        <v>8304</v>
      </c>
      <c r="B4628" s="1" t="s">
        <v>8260</v>
      </c>
    </row>
    <row r="4629" spans="1:2" ht="15" hidden="1" customHeight="1">
      <c r="A4629" s="1" t="s">
        <v>8305</v>
      </c>
      <c r="B4629" s="1" t="s">
        <v>7368</v>
      </c>
    </row>
    <row r="4630" spans="1:2" ht="15" hidden="1" customHeight="1">
      <c r="A4630" s="1" t="s">
        <v>8306</v>
      </c>
      <c r="B4630" s="1" t="s">
        <v>7363</v>
      </c>
    </row>
    <row r="4631" spans="1:2" ht="15" hidden="1" customHeight="1">
      <c r="A4631" s="1" t="s">
        <v>8307</v>
      </c>
      <c r="B4631" s="1" t="s">
        <v>7366</v>
      </c>
    </row>
    <row r="4632" spans="1:2" ht="15" hidden="1" customHeight="1">
      <c r="A4632" s="1" t="s">
        <v>8308</v>
      </c>
      <c r="B4632" s="1" t="s">
        <v>8275</v>
      </c>
    </row>
    <row r="4633" spans="1:2" ht="15" hidden="1" customHeight="1">
      <c r="A4633" s="1" t="s">
        <v>8309</v>
      </c>
      <c r="B4633" s="1" t="s">
        <v>8260</v>
      </c>
    </row>
    <row r="4634" spans="1:2" ht="15" hidden="1" customHeight="1">
      <c r="A4634" s="1" t="s">
        <v>8310</v>
      </c>
      <c r="B4634" s="1" t="s">
        <v>7368</v>
      </c>
    </row>
    <row r="4635" spans="1:2" ht="15" hidden="1" customHeight="1">
      <c r="A4635" s="1" t="s">
        <v>8311</v>
      </c>
      <c r="B4635" s="1" t="s">
        <v>7363</v>
      </c>
    </row>
    <row r="4636" spans="1:2" ht="15" hidden="1" customHeight="1">
      <c r="A4636" s="1" t="s">
        <v>8312</v>
      </c>
      <c r="B4636" s="1" t="s">
        <v>7366</v>
      </c>
    </row>
    <row r="4637" spans="1:2" ht="15" hidden="1" customHeight="1">
      <c r="A4637" s="1" t="s">
        <v>8313</v>
      </c>
      <c r="B4637" s="1" t="s">
        <v>8275</v>
      </c>
    </row>
    <row r="4638" spans="1:2" ht="15" hidden="1" customHeight="1">
      <c r="A4638" s="1" t="s">
        <v>8314</v>
      </c>
      <c r="B4638" s="1" t="s">
        <v>8260</v>
      </c>
    </row>
    <row r="4639" spans="1:2" ht="15" hidden="1" customHeight="1">
      <c r="A4639" s="1" t="s">
        <v>8315</v>
      </c>
      <c r="B4639" s="1" t="s">
        <v>7368</v>
      </c>
    </row>
    <row r="4640" spans="1:2" ht="15" hidden="1" customHeight="1">
      <c r="A4640" s="1" t="s">
        <v>8316</v>
      </c>
      <c r="B4640" s="1" t="s">
        <v>7363</v>
      </c>
    </row>
    <row r="4641" spans="1:2" ht="15" hidden="1" customHeight="1">
      <c r="A4641" s="1" t="s">
        <v>8317</v>
      </c>
      <c r="B4641" s="1" t="s">
        <v>7366</v>
      </c>
    </row>
    <row r="4642" spans="1:2" ht="15" hidden="1" customHeight="1">
      <c r="A4642" s="1" t="s">
        <v>8318</v>
      </c>
      <c r="B4642" s="1" t="s">
        <v>8260</v>
      </c>
    </row>
    <row r="4643" spans="1:2" ht="15" hidden="1" customHeight="1">
      <c r="A4643" s="1" t="s">
        <v>8319</v>
      </c>
      <c r="B4643" s="1" t="s">
        <v>7368</v>
      </c>
    </row>
    <row r="4644" spans="1:2" ht="15" hidden="1" customHeight="1">
      <c r="A4644" s="1" t="s">
        <v>8320</v>
      </c>
      <c r="B4644" s="1" t="s">
        <v>7363</v>
      </c>
    </row>
    <row r="4645" spans="1:2" ht="15" hidden="1" customHeight="1">
      <c r="A4645" s="1" t="s">
        <v>8321</v>
      </c>
      <c r="B4645" s="1" t="s">
        <v>7366</v>
      </c>
    </row>
    <row r="4646" spans="1:2" ht="15" hidden="1" customHeight="1">
      <c r="A4646" s="1" t="s">
        <v>8322</v>
      </c>
      <c r="B4646" s="1" t="s">
        <v>8275</v>
      </c>
    </row>
    <row r="4647" spans="1:2" ht="15" hidden="1" customHeight="1">
      <c r="A4647" s="1" t="s">
        <v>8323</v>
      </c>
      <c r="B4647" s="1" t="s">
        <v>8260</v>
      </c>
    </row>
    <row r="4648" spans="1:2" ht="15" hidden="1" customHeight="1">
      <c r="A4648" s="1" t="s">
        <v>8324</v>
      </c>
      <c r="B4648" s="1" t="s">
        <v>7368</v>
      </c>
    </row>
    <row r="4649" spans="1:2" ht="15" hidden="1" customHeight="1">
      <c r="A4649" s="1" t="s">
        <v>8325</v>
      </c>
      <c r="B4649" s="1" t="s">
        <v>7363</v>
      </c>
    </row>
    <row r="4650" spans="1:2" ht="15" hidden="1" customHeight="1">
      <c r="A4650" s="1" t="s">
        <v>8326</v>
      </c>
      <c r="B4650" s="1" t="s">
        <v>7366</v>
      </c>
    </row>
    <row r="4651" spans="1:2" ht="15" hidden="1" customHeight="1">
      <c r="A4651" s="1" t="s">
        <v>8327</v>
      </c>
      <c r="B4651" s="1" t="s">
        <v>8275</v>
      </c>
    </row>
    <row r="4652" spans="1:2" ht="15" hidden="1" customHeight="1">
      <c r="A4652" s="1" t="s">
        <v>8328</v>
      </c>
      <c r="B4652" s="1" t="s">
        <v>8260</v>
      </c>
    </row>
    <row r="4653" spans="1:2" ht="15" hidden="1" customHeight="1">
      <c r="A4653" s="1" t="s">
        <v>8329</v>
      </c>
      <c r="B4653" s="1" t="s">
        <v>7368</v>
      </c>
    </row>
    <row r="4654" spans="1:2" ht="15" hidden="1" customHeight="1">
      <c r="A4654" s="1" t="s">
        <v>8330</v>
      </c>
      <c r="B4654" s="1" t="s">
        <v>7363</v>
      </c>
    </row>
    <row r="4655" spans="1:2" ht="15" hidden="1" customHeight="1">
      <c r="A4655" s="1" t="s">
        <v>8331</v>
      </c>
      <c r="B4655" s="1" t="s">
        <v>7366</v>
      </c>
    </row>
    <row r="4656" spans="1:2" ht="15" hidden="1" customHeight="1">
      <c r="A4656" s="1" t="s">
        <v>8332</v>
      </c>
      <c r="B4656" s="1" t="s">
        <v>8275</v>
      </c>
    </row>
    <row r="4657" spans="1:2" ht="15" hidden="1" customHeight="1">
      <c r="A4657" s="1" t="s">
        <v>8333</v>
      </c>
      <c r="B4657" s="1" t="s">
        <v>8260</v>
      </c>
    </row>
    <row r="4658" spans="1:2" ht="15" hidden="1" customHeight="1">
      <c r="A4658" s="1" t="s">
        <v>8334</v>
      </c>
      <c r="B4658" s="1" t="s">
        <v>8271</v>
      </c>
    </row>
    <row r="4659" spans="1:2" ht="15" hidden="1" customHeight="1">
      <c r="A4659" s="1" t="s">
        <v>8335</v>
      </c>
      <c r="B4659" s="1" t="s">
        <v>7368</v>
      </c>
    </row>
    <row r="4660" spans="1:2" ht="15" hidden="1" customHeight="1">
      <c r="A4660" s="1" t="s">
        <v>8336</v>
      </c>
      <c r="B4660" s="1" t="s">
        <v>7363</v>
      </c>
    </row>
    <row r="4661" spans="1:2" ht="15" hidden="1" customHeight="1">
      <c r="A4661" s="1" t="s">
        <v>8337</v>
      </c>
      <c r="B4661" s="1" t="s">
        <v>7366</v>
      </c>
    </row>
    <row r="4662" spans="1:2" ht="15" hidden="1" customHeight="1">
      <c r="A4662" s="1" t="s">
        <v>8338</v>
      </c>
      <c r="B4662" s="1" t="s">
        <v>8260</v>
      </c>
    </row>
    <row r="4663" spans="1:2" ht="15" hidden="1" customHeight="1">
      <c r="A4663" s="1" t="s">
        <v>8339</v>
      </c>
      <c r="B4663" s="1" t="s">
        <v>7368</v>
      </c>
    </row>
    <row r="4664" spans="1:2" ht="15" hidden="1" customHeight="1">
      <c r="A4664" s="1" t="s">
        <v>8340</v>
      </c>
      <c r="B4664" s="1" t="s">
        <v>7363</v>
      </c>
    </row>
    <row r="4665" spans="1:2" ht="15" hidden="1" customHeight="1">
      <c r="A4665" s="1" t="s">
        <v>8341</v>
      </c>
      <c r="B4665" s="1" t="s">
        <v>7366</v>
      </c>
    </row>
    <row r="4666" spans="1:2" ht="15" hidden="1" customHeight="1">
      <c r="A4666" s="1" t="s">
        <v>8342</v>
      </c>
      <c r="B4666" s="1" t="s">
        <v>8275</v>
      </c>
    </row>
    <row r="4667" spans="1:2" ht="15" hidden="1" customHeight="1">
      <c r="A4667" s="1" t="s">
        <v>8343</v>
      </c>
      <c r="B4667" s="1" t="s">
        <v>8260</v>
      </c>
    </row>
    <row r="4668" spans="1:2" ht="15" hidden="1" customHeight="1">
      <c r="A4668" s="1" t="s">
        <v>8344</v>
      </c>
      <c r="B4668" s="1" t="s">
        <v>7368</v>
      </c>
    </row>
    <row r="4669" spans="1:2" ht="15" hidden="1" customHeight="1">
      <c r="A4669" s="1" t="s">
        <v>8345</v>
      </c>
      <c r="B4669" s="1" t="s">
        <v>8271</v>
      </c>
    </row>
    <row r="4670" spans="1:2" ht="15" hidden="1" customHeight="1">
      <c r="A4670" s="1" t="s">
        <v>8346</v>
      </c>
      <c r="B4670" s="1" t="s">
        <v>7363</v>
      </c>
    </row>
    <row r="4671" spans="1:2" ht="15" hidden="1" customHeight="1">
      <c r="A4671" s="1" t="s">
        <v>8347</v>
      </c>
      <c r="B4671" s="1" t="s">
        <v>7366</v>
      </c>
    </row>
    <row r="4672" spans="1:2" ht="15" hidden="1" customHeight="1">
      <c r="A4672" s="1" t="s">
        <v>8348</v>
      </c>
      <c r="B4672" s="1" t="s">
        <v>8260</v>
      </c>
    </row>
    <row r="4673" spans="1:2" ht="15" hidden="1" customHeight="1">
      <c r="A4673" s="1" t="s">
        <v>8349</v>
      </c>
      <c r="B4673" s="1" t="s">
        <v>7368</v>
      </c>
    </row>
    <row r="4674" spans="1:2" ht="15" hidden="1" customHeight="1">
      <c r="A4674" s="1" t="s">
        <v>8350</v>
      </c>
      <c r="B4674" s="1" t="s">
        <v>7363</v>
      </c>
    </row>
    <row r="4675" spans="1:2" ht="15" hidden="1" customHeight="1">
      <c r="A4675" s="1" t="s">
        <v>8351</v>
      </c>
      <c r="B4675" s="1" t="s">
        <v>7366</v>
      </c>
    </row>
    <row r="4676" spans="1:2" ht="15" hidden="1" customHeight="1">
      <c r="A4676" s="1" t="s">
        <v>8352</v>
      </c>
      <c r="B4676" s="1" t="s">
        <v>8275</v>
      </c>
    </row>
    <row r="4677" spans="1:2" ht="15" hidden="1" customHeight="1">
      <c r="A4677" s="1" t="s">
        <v>8353</v>
      </c>
      <c r="B4677" s="1" t="s">
        <v>8260</v>
      </c>
    </row>
    <row r="4678" spans="1:2" ht="15" hidden="1" customHeight="1">
      <c r="A4678" s="1" t="s">
        <v>8354</v>
      </c>
      <c r="B4678" s="1" t="s">
        <v>7368</v>
      </c>
    </row>
    <row r="4679" spans="1:2" ht="15" hidden="1" customHeight="1">
      <c r="A4679" s="1" t="s">
        <v>8355</v>
      </c>
      <c r="B4679" s="1" t="s">
        <v>7363</v>
      </c>
    </row>
    <row r="4680" spans="1:2" ht="15" hidden="1" customHeight="1">
      <c r="A4680" s="1" t="s">
        <v>8356</v>
      </c>
      <c r="B4680" s="1" t="s">
        <v>7366</v>
      </c>
    </row>
    <row r="4681" spans="1:2" ht="15" hidden="1" customHeight="1">
      <c r="A4681" s="1" t="s">
        <v>8357</v>
      </c>
      <c r="B4681" s="1" t="s">
        <v>8260</v>
      </c>
    </row>
    <row r="4682" spans="1:2" ht="15" hidden="1" customHeight="1">
      <c r="A4682" s="1" t="s">
        <v>8358</v>
      </c>
      <c r="B4682" s="1" t="s">
        <v>7368</v>
      </c>
    </row>
    <row r="4683" spans="1:2" ht="15" hidden="1" customHeight="1">
      <c r="A4683" s="1" t="s">
        <v>8359</v>
      </c>
      <c r="B4683" s="1" t="s">
        <v>7363</v>
      </c>
    </row>
    <row r="4684" spans="1:2" ht="15" hidden="1" customHeight="1">
      <c r="A4684" s="1" t="s">
        <v>8360</v>
      </c>
      <c r="B4684" s="1" t="s">
        <v>7366</v>
      </c>
    </row>
    <row r="4685" spans="1:2" ht="15" hidden="1" customHeight="1">
      <c r="A4685" s="1" t="s">
        <v>8361</v>
      </c>
      <c r="B4685" s="1" t="s">
        <v>8260</v>
      </c>
    </row>
    <row r="4686" spans="1:2" ht="15" hidden="1" customHeight="1">
      <c r="A4686" s="1" t="s">
        <v>8362</v>
      </c>
      <c r="B4686" s="1" t="s">
        <v>7368</v>
      </c>
    </row>
    <row r="4687" spans="1:2" ht="15" hidden="1" customHeight="1">
      <c r="A4687" s="1" t="s">
        <v>8363</v>
      </c>
      <c r="B4687" s="1" t="s">
        <v>8271</v>
      </c>
    </row>
    <row r="4688" spans="1:2" ht="15" hidden="1" customHeight="1">
      <c r="A4688" s="1" t="s">
        <v>8364</v>
      </c>
      <c r="B4688" s="1" t="s">
        <v>7363</v>
      </c>
    </row>
    <row r="4689" spans="1:2" ht="15" hidden="1" customHeight="1">
      <c r="A4689" s="1" t="s">
        <v>8365</v>
      </c>
      <c r="B4689" s="1" t="s">
        <v>7366</v>
      </c>
    </row>
    <row r="4690" spans="1:2" ht="15" hidden="1" customHeight="1">
      <c r="A4690" s="1" t="s">
        <v>8366</v>
      </c>
      <c r="B4690" s="1" t="s">
        <v>8260</v>
      </c>
    </row>
    <row r="4691" spans="1:2" ht="15" hidden="1" customHeight="1">
      <c r="A4691" s="1" t="s">
        <v>8367</v>
      </c>
      <c r="B4691" s="1" t="s">
        <v>7368</v>
      </c>
    </row>
    <row r="4692" spans="1:2" ht="15" hidden="1" customHeight="1">
      <c r="A4692" s="1" t="s">
        <v>8368</v>
      </c>
      <c r="B4692" s="1" t="s">
        <v>7363</v>
      </c>
    </row>
    <row r="4693" spans="1:2" ht="15" hidden="1" customHeight="1">
      <c r="A4693" s="1" t="s">
        <v>8369</v>
      </c>
      <c r="B4693" s="1" t="s">
        <v>7366</v>
      </c>
    </row>
    <row r="4694" spans="1:2" ht="15" hidden="1" customHeight="1">
      <c r="A4694" s="1" t="s">
        <v>8370</v>
      </c>
      <c r="B4694" s="1" t="s">
        <v>8260</v>
      </c>
    </row>
    <row r="4695" spans="1:2" ht="15" hidden="1" customHeight="1">
      <c r="A4695" s="1" t="s">
        <v>8371</v>
      </c>
      <c r="B4695" s="1" t="s">
        <v>7368</v>
      </c>
    </row>
    <row r="4696" spans="1:2" ht="15" hidden="1" customHeight="1">
      <c r="A4696" s="1" t="s">
        <v>8372</v>
      </c>
      <c r="B4696" s="1" t="s">
        <v>7363</v>
      </c>
    </row>
    <row r="4697" spans="1:2" ht="15" hidden="1" customHeight="1">
      <c r="A4697" s="1" t="s">
        <v>8373</v>
      </c>
      <c r="B4697" s="1" t="s">
        <v>7366</v>
      </c>
    </row>
    <row r="4698" spans="1:2" ht="15" hidden="1" customHeight="1">
      <c r="A4698" s="1" t="s">
        <v>8374</v>
      </c>
      <c r="B4698" s="1" t="s">
        <v>8260</v>
      </c>
    </row>
    <row r="4699" spans="1:2" ht="15" hidden="1" customHeight="1">
      <c r="A4699" s="1" t="s">
        <v>8375</v>
      </c>
      <c r="B4699" s="1" t="s">
        <v>7368</v>
      </c>
    </row>
    <row r="4700" spans="1:2" ht="15" hidden="1" customHeight="1">
      <c r="A4700" s="1" t="s">
        <v>8376</v>
      </c>
      <c r="B4700" s="1" t="s">
        <v>7363</v>
      </c>
    </row>
    <row r="4701" spans="1:2" ht="15" hidden="1" customHeight="1">
      <c r="A4701" s="1" t="s">
        <v>8377</v>
      </c>
      <c r="B4701" s="1" t="s">
        <v>7366</v>
      </c>
    </row>
    <row r="4702" spans="1:2" ht="15" hidden="1" customHeight="1">
      <c r="A4702" s="1" t="s">
        <v>8378</v>
      </c>
      <c r="B4702" s="1" t="s">
        <v>8275</v>
      </c>
    </row>
    <row r="4703" spans="1:2" ht="15" hidden="1" customHeight="1">
      <c r="A4703" s="1" t="s">
        <v>8379</v>
      </c>
      <c r="B4703" s="1" t="s">
        <v>8260</v>
      </c>
    </row>
    <row r="4704" spans="1:2" ht="15" hidden="1" customHeight="1">
      <c r="A4704" s="1" t="s">
        <v>8380</v>
      </c>
      <c r="B4704" s="1" t="s">
        <v>7368</v>
      </c>
    </row>
    <row r="4705" spans="1:2" ht="15" hidden="1" customHeight="1">
      <c r="A4705" s="1" t="s">
        <v>8381</v>
      </c>
      <c r="B4705" s="1" t="s">
        <v>7363</v>
      </c>
    </row>
    <row r="4706" spans="1:2" ht="15" hidden="1" customHeight="1">
      <c r="A4706" s="1" t="s">
        <v>8382</v>
      </c>
      <c r="B4706" s="1" t="s">
        <v>7366</v>
      </c>
    </row>
    <row r="4707" spans="1:2" ht="15" hidden="1" customHeight="1">
      <c r="A4707" s="1" t="s">
        <v>8383</v>
      </c>
      <c r="B4707" s="1" t="s">
        <v>8275</v>
      </c>
    </row>
    <row r="4708" spans="1:2" ht="15" hidden="1" customHeight="1">
      <c r="A4708" s="1" t="s">
        <v>8384</v>
      </c>
      <c r="B4708" s="1" t="s">
        <v>8260</v>
      </c>
    </row>
    <row r="4709" spans="1:2" ht="15" hidden="1" customHeight="1">
      <c r="A4709" s="1" t="s">
        <v>8385</v>
      </c>
      <c r="B4709" s="1" t="s">
        <v>7368</v>
      </c>
    </row>
    <row r="4710" spans="1:2" ht="15" hidden="1" customHeight="1">
      <c r="A4710" s="1" t="s">
        <v>8386</v>
      </c>
      <c r="B4710" s="1" t="s">
        <v>7363</v>
      </c>
    </row>
    <row r="4711" spans="1:2" ht="15" hidden="1" customHeight="1">
      <c r="A4711" s="1" t="s">
        <v>8387</v>
      </c>
      <c r="B4711" s="1" t="s">
        <v>7366</v>
      </c>
    </row>
    <row r="4712" spans="1:2" ht="15" hidden="1" customHeight="1">
      <c r="A4712" s="1" t="s">
        <v>8388</v>
      </c>
      <c r="B4712" s="1" t="s">
        <v>8275</v>
      </c>
    </row>
    <row r="4713" spans="1:2" ht="15" hidden="1" customHeight="1">
      <c r="A4713" s="1" t="s">
        <v>8389</v>
      </c>
      <c r="B4713" s="1" t="s">
        <v>8260</v>
      </c>
    </row>
    <row r="4714" spans="1:2" ht="15" hidden="1" customHeight="1">
      <c r="A4714" s="1" t="s">
        <v>8390</v>
      </c>
      <c r="B4714" s="1" t="s">
        <v>7368</v>
      </c>
    </row>
    <row r="4715" spans="1:2" ht="15" hidden="1" customHeight="1">
      <c r="A4715" s="1" t="s">
        <v>8391</v>
      </c>
      <c r="B4715" s="1" t="s">
        <v>7363</v>
      </c>
    </row>
    <row r="4716" spans="1:2" ht="15" hidden="1" customHeight="1">
      <c r="A4716" s="1" t="s">
        <v>8392</v>
      </c>
      <c r="B4716" s="1" t="s">
        <v>7366</v>
      </c>
    </row>
    <row r="4717" spans="1:2" ht="15" hidden="1" customHeight="1">
      <c r="A4717" s="1" t="s">
        <v>8393</v>
      </c>
      <c r="B4717" s="1" t="s">
        <v>8275</v>
      </c>
    </row>
    <row r="4718" spans="1:2" ht="15" hidden="1" customHeight="1">
      <c r="A4718" s="1" t="s">
        <v>8394</v>
      </c>
      <c r="B4718" s="1" t="s">
        <v>8260</v>
      </c>
    </row>
    <row r="4719" spans="1:2" ht="15" hidden="1" customHeight="1">
      <c r="A4719" s="1" t="s">
        <v>8395</v>
      </c>
      <c r="B4719" s="1" t="s">
        <v>7368</v>
      </c>
    </row>
    <row r="4720" spans="1:2" ht="15" hidden="1" customHeight="1">
      <c r="A4720" s="1" t="s">
        <v>8396</v>
      </c>
      <c r="B4720" s="1" t="s">
        <v>7363</v>
      </c>
    </row>
    <row r="4721" spans="1:2" ht="15" hidden="1" customHeight="1">
      <c r="A4721" s="1" t="s">
        <v>8397</v>
      </c>
      <c r="B4721" s="1" t="s">
        <v>7366</v>
      </c>
    </row>
    <row r="4722" spans="1:2" ht="15" hidden="1" customHeight="1">
      <c r="A4722" s="1" t="s">
        <v>8398</v>
      </c>
      <c r="B4722" s="1" t="s">
        <v>8260</v>
      </c>
    </row>
    <row r="4723" spans="1:2" ht="15" hidden="1" customHeight="1">
      <c r="A4723" s="1" t="s">
        <v>8399</v>
      </c>
      <c r="B4723" s="1" t="s">
        <v>7368</v>
      </c>
    </row>
    <row r="4724" spans="1:2" ht="15" hidden="1" customHeight="1">
      <c r="A4724" s="1" t="s">
        <v>8400</v>
      </c>
      <c r="B4724" s="1" t="s">
        <v>8271</v>
      </c>
    </row>
    <row r="4725" spans="1:2" ht="15" hidden="1" customHeight="1">
      <c r="A4725" s="1" t="s">
        <v>8401</v>
      </c>
      <c r="B4725" s="1" t="s">
        <v>7363</v>
      </c>
    </row>
    <row r="4726" spans="1:2" ht="15" hidden="1" customHeight="1">
      <c r="A4726" s="1" t="s">
        <v>8402</v>
      </c>
      <c r="B4726" s="1" t="s">
        <v>7366</v>
      </c>
    </row>
    <row r="4727" spans="1:2" ht="15" hidden="1" customHeight="1">
      <c r="A4727" s="1" t="s">
        <v>8403</v>
      </c>
      <c r="B4727" s="1" t="s">
        <v>8275</v>
      </c>
    </row>
    <row r="4728" spans="1:2" ht="15" hidden="1" customHeight="1">
      <c r="A4728" s="1" t="s">
        <v>8404</v>
      </c>
      <c r="B4728" s="1" t="s">
        <v>8260</v>
      </c>
    </row>
    <row r="4729" spans="1:2" ht="15" hidden="1" customHeight="1">
      <c r="A4729" s="1" t="s">
        <v>8405</v>
      </c>
      <c r="B4729" s="1" t="s">
        <v>7368</v>
      </c>
    </row>
    <row r="4730" spans="1:2" ht="15" hidden="1" customHeight="1">
      <c r="A4730" s="1" t="s">
        <v>8406</v>
      </c>
      <c r="B4730" s="1" t="s">
        <v>7363</v>
      </c>
    </row>
    <row r="4731" spans="1:2" ht="15" hidden="1" customHeight="1">
      <c r="A4731" s="1" t="s">
        <v>8407</v>
      </c>
      <c r="B4731" s="1" t="s">
        <v>7366</v>
      </c>
    </row>
    <row r="4732" spans="1:2" ht="15" hidden="1" customHeight="1">
      <c r="A4732" s="1" t="s">
        <v>8408</v>
      </c>
      <c r="B4732" s="1" t="s">
        <v>8260</v>
      </c>
    </row>
    <row r="4733" spans="1:2" ht="15" hidden="1" customHeight="1">
      <c r="A4733" s="1" t="s">
        <v>8409</v>
      </c>
      <c r="B4733" s="1" t="s">
        <v>7368</v>
      </c>
    </row>
    <row r="4734" spans="1:2" ht="15" hidden="1" customHeight="1">
      <c r="A4734" s="1" t="s">
        <v>8410</v>
      </c>
      <c r="B4734" s="1" t="s">
        <v>7363</v>
      </c>
    </row>
    <row r="4735" spans="1:2" ht="15" hidden="1" customHeight="1">
      <c r="A4735" s="1" t="s">
        <v>8411</v>
      </c>
      <c r="B4735" s="1" t="s">
        <v>7366</v>
      </c>
    </row>
    <row r="4736" spans="1:2" ht="15" hidden="1" customHeight="1">
      <c r="A4736" s="1" t="s">
        <v>8412</v>
      </c>
      <c r="B4736" s="1" t="s">
        <v>8260</v>
      </c>
    </row>
    <row r="4737" spans="1:2" ht="15" hidden="1" customHeight="1">
      <c r="A4737" s="1" t="s">
        <v>8413</v>
      </c>
      <c r="B4737" s="1" t="s">
        <v>7368</v>
      </c>
    </row>
    <row r="4738" spans="1:2" ht="15" hidden="1" customHeight="1">
      <c r="A4738" s="1" t="s">
        <v>8414</v>
      </c>
      <c r="B4738" s="1" t="s">
        <v>7363</v>
      </c>
    </row>
    <row r="4739" spans="1:2" ht="15" hidden="1" customHeight="1">
      <c r="A4739" s="1" t="s">
        <v>8415</v>
      </c>
      <c r="B4739" s="1" t="s">
        <v>7366</v>
      </c>
    </row>
    <row r="4740" spans="1:2" ht="15" hidden="1" customHeight="1">
      <c r="A4740" s="1" t="s">
        <v>8416</v>
      </c>
      <c r="B4740" s="1" t="s">
        <v>8260</v>
      </c>
    </row>
    <row r="4741" spans="1:2" ht="15" hidden="1" customHeight="1">
      <c r="A4741" s="1" t="s">
        <v>8417</v>
      </c>
      <c r="B4741" s="1" t="s">
        <v>7368</v>
      </c>
    </row>
    <row r="4742" spans="1:2" ht="15" hidden="1" customHeight="1">
      <c r="A4742" s="1" t="s">
        <v>8418</v>
      </c>
      <c r="B4742" s="1" t="s">
        <v>8419</v>
      </c>
    </row>
    <row r="4743" spans="1:2" ht="15" hidden="1" customHeight="1">
      <c r="A4743" s="1" t="s">
        <v>8420</v>
      </c>
      <c r="B4743" s="1" t="s">
        <v>4022</v>
      </c>
    </row>
    <row r="4744" spans="1:2" ht="15" hidden="1" customHeight="1">
      <c r="A4744" s="1" t="s">
        <v>8421</v>
      </c>
    </row>
    <row r="4745" spans="1:2" ht="15" hidden="1" customHeight="1">
      <c r="A4745" s="1" t="s">
        <v>8422</v>
      </c>
      <c r="B4745" s="1" t="s">
        <v>8423</v>
      </c>
    </row>
    <row r="4746" spans="1:2" ht="15" hidden="1" customHeight="1">
      <c r="A4746" s="1" t="s">
        <v>8424</v>
      </c>
      <c r="B4746" s="1" t="s">
        <v>8425</v>
      </c>
    </row>
    <row r="4747" spans="1:2" ht="15" hidden="1" customHeight="1">
      <c r="A4747" s="1" t="s">
        <v>8426</v>
      </c>
      <c r="B4747" s="1" t="s">
        <v>4022</v>
      </c>
    </row>
    <row r="4748" spans="1:2" ht="15" hidden="1" customHeight="1">
      <c r="A4748" s="1" t="s">
        <v>8427</v>
      </c>
      <c r="B4748" s="1" t="s">
        <v>8428</v>
      </c>
    </row>
    <row r="4749" spans="1:2" ht="15" hidden="1" customHeight="1">
      <c r="A4749" s="1" t="s">
        <v>8429</v>
      </c>
      <c r="B4749" s="1" t="s">
        <v>4022</v>
      </c>
    </row>
    <row r="4750" spans="1:2" ht="15" hidden="1" customHeight="1">
      <c r="A4750" s="1" t="s">
        <v>8430</v>
      </c>
      <c r="B4750" s="1" t="s">
        <v>8431</v>
      </c>
    </row>
    <row r="4751" spans="1:2" ht="15" hidden="1" customHeight="1">
      <c r="A4751" s="1" t="s">
        <v>8432</v>
      </c>
    </row>
    <row r="4752" spans="1:2" ht="15" hidden="1" customHeight="1">
      <c r="A4752" s="1" t="s">
        <v>8433</v>
      </c>
      <c r="B4752" s="1" t="s">
        <v>4022</v>
      </c>
    </row>
    <row r="4753" spans="1:2" ht="15" hidden="1" customHeight="1">
      <c r="A4753" s="1" t="s">
        <v>8434</v>
      </c>
      <c r="B4753" s="1" t="s">
        <v>8435</v>
      </c>
    </row>
    <row r="4754" spans="1:2" ht="15" hidden="1" customHeight="1">
      <c r="A4754" s="1" t="s">
        <v>8436</v>
      </c>
      <c r="B4754" s="1" t="s">
        <v>8437</v>
      </c>
    </row>
    <row r="4755" spans="1:2" ht="15" hidden="1" customHeight="1">
      <c r="A4755" s="1" t="s">
        <v>8438</v>
      </c>
      <c r="B4755" s="1" t="s">
        <v>4022</v>
      </c>
    </row>
    <row r="4756" spans="1:2" ht="15" hidden="1" customHeight="1">
      <c r="A4756" s="1" t="s">
        <v>8439</v>
      </c>
      <c r="B4756" s="1" t="s">
        <v>8440</v>
      </c>
    </row>
    <row r="4757" spans="1:2" ht="15" hidden="1" customHeight="1">
      <c r="A4757" s="1" t="s">
        <v>8441</v>
      </c>
    </row>
    <row r="4758" spans="1:2" ht="15" hidden="1" customHeight="1">
      <c r="A4758" s="1" t="s">
        <v>8442</v>
      </c>
      <c r="B4758" s="1" t="s">
        <v>8443</v>
      </c>
    </row>
    <row r="4759" spans="1:2" ht="15" hidden="1" customHeight="1">
      <c r="A4759" s="1" t="s">
        <v>8444</v>
      </c>
      <c r="B4759" s="1" t="s">
        <v>8445</v>
      </c>
    </row>
    <row r="4760" spans="1:2" ht="15" hidden="1" customHeight="1">
      <c r="A4760" s="1" t="s">
        <v>8446</v>
      </c>
      <c r="B4760" s="1" t="s">
        <v>8447</v>
      </c>
    </row>
    <row r="4761" spans="1:2" ht="15" hidden="1" customHeight="1">
      <c r="A4761" s="1" t="s">
        <v>8448</v>
      </c>
      <c r="B4761" s="1" t="s">
        <v>8449</v>
      </c>
    </row>
    <row r="4762" spans="1:2" ht="15" hidden="1" customHeight="1">
      <c r="A4762" s="1" t="s">
        <v>8450</v>
      </c>
      <c r="B4762" s="1" t="s">
        <v>8451</v>
      </c>
    </row>
    <row r="4763" spans="1:2" ht="15" hidden="1" customHeight="1">
      <c r="A4763" s="1" t="s">
        <v>8452</v>
      </c>
    </row>
    <row r="4764" spans="1:2" ht="15" hidden="1" customHeight="1">
      <c r="A4764" s="1" t="s">
        <v>8453</v>
      </c>
      <c r="B4764" s="1" t="s">
        <v>7363</v>
      </c>
    </row>
    <row r="4765" spans="1:2" ht="15" hidden="1" customHeight="1">
      <c r="A4765" s="1" t="s">
        <v>8454</v>
      </c>
      <c r="B4765" s="1" t="s">
        <v>7366</v>
      </c>
    </row>
    <row r="4766" spans="1:2" ht="15" hidden="1" customHeight="1">
      <c r="A4766" s="1" t="s">
        <v>8455</v>
      </c>
      <c r="B4766" s="1" t="s">
        <v>8456</v>
      </c>
    </row>
    <row r="4767" spans="1:2" ht="15" hidden="1" customHeight="1">
      <c r="A4767" s="1" t="s">
        <v>8457</v>
      </c>
      <c r="B4767" s="1" t="s">
        <v>8458</v>
      </c>
    </row>
    <row r="4768" spans="1:2" ht="15" hidden="1" customHeight="1">
      <c r="A4768" s="1" t="s">
        <v>8459</v>
      </c>
      <c r="B4768" s="1" t="s">
        <v>1850</v>
      </c>
    </row>
    <row r="4769" spans="1:2" ht="15" hidden="1" customHeight="1">
      <c r="A4769" s="1" t="s">
        <v>8460</v>
      </c>
      <c r="B4769" s="1" t="s">
        <v>8461</v>
      </c>
    </row>
    <row r="4770" spans="1:2" ht="15" hidden="1" customHeight="1">
      <c r="A4770" s="1" t="s">
        <v>8462</v>
      </c>
      <c r="B4770" s="1" t="s">
        <v>8463</v>
      </c>
    </row>
    <row r="4771" spans="1:2" ht="15" hidden="1" customHeight="1">
      <c r="A4771" s="1" t="s">
        <v>8464</v>
      </c>
      <c r="B4771" s="1" t="s">
        <v>7363</v>
      </c>
    </row>
    <row r="4772" spans="1:2" ht="15" hidden="1" customHeight="1">
      <c r="A4772" s="1" t="s">
        <v>8465</v>
      </c>
      <c r="B4772" s="1" t="s">
        <v>7366</v>
      </c>
    </row>
    <row r="4773" spans="1:2" ht="15" hidden="1" customHeight="1">
      <c r="A4773" s="1" t="s">
        <v>8466</v>
      </c>
      <c r="B4773" s="1" t="s">
        <v>8467</v>
      </c>
    </row>
    <row r="4774" spans="1:2" ht="15" hidden="1" customHeight="1">
      <c r="A4774" s="1" t="s">
        <v>8468</v>
      </c>
      <c r="B4774" s="1" t="s">
        <v>8469</v>
      </c>
    </row>
    <row r="4775" spans="1:2" ht="15" hidden="1" customHeight="1">
      <c r="A4775" s="1" t="s">
        <v>8470</v>
      </c>
      <c r="B4775" s="1" t="s">
        <v>8471</v>
      </c>
    </row>
    <row r="4776" spans="1:2" ht="15" hidden="1" customHeight="1">
      <c r="A4776" s="1" t="s">
        <v>8472</v>
      </c>
      <c r="B4776" s="1" t="s">
        <v>8473</v>
      </c>
    </row>
    <row r="4777" spans="1:2" ht="15" hidden="1" customHeight="1">
      <c r="A4777" s="1" t="s">
        <v>8474</v>
      </c>
      <c r="B4777" s="1" t="s">
        <v>8475</v>
      </c>
    </row>
    <row r="4778" spans="1:2" ht="15" hidden="1" customHeight="1">
      <c r="A4778" s="1" t="s">
        <v>8476</v>
      </c>
      <c r="B4778" s="1" t="s">
        <v>8477</v>
      </c>
    </row>
    <row r="4779" spans="1:2" ht="15" hidden="1" customHeight="1">
      <c r="A4779" s="1" t="s">
        <v>8478</v>
      </c>
      <c r="B4779" s="1" t="s">
        <v>7363</v>
      </c>
    </row>
    <row r="4780" spans="1:2" ht="15" hidden="1" customHeight="1">
      <c r="A4780" s="1" t="s">
        <v>8479</v>
      </c>
      <c r="B4780" s="1" t="s">
        <v>7366</v>
      </c>
    </row>
    <row r="4781" spans="1:2" ht="15" hidden="1" customHeight="1">
      <c r="A4781" s="1" t="s">
        <v>8480</v>
      </c>
      <c r="B4781" s="1" t="s">
        <v>8481</v>
      </c>
    </row>
    <row r="4782" spans="1:2" ht="15" hidden="1" customHeight="1">
      <c r="A4782" s="1" t="s">
        <v>8482</v>
      </c>
      <c r="B4782" s="1" t="s">
        <v>8483</v>
      </c>
    </row>
    <row r="4783" spans="1:2" ht="15" hidden="1" customHeight="1">
      <c r="A4783" s="1" t="s">
        <v>8484</v>
      </c>
    </row>
    <row r="4784" spans="1:2" ht="15" hidden="1" customHeight="1">
      <c r="A4784" s="1" t="s">
        <v>8485</v>
      </c>
      <c r="B4784" s="1" t="s">
        <v>8486</v>
      </c>
    </row>
    <row r="4785" spans="1:2" ht="15" hidden="1" customHeight="1">
      <c r="A4785" s="1" t="s">
        <v>8487</v>
      </c>
      <c r="B4785" s="1" t="s">
        <v>8488</v>
      </c>
    </row>
    <row r="4786" spans="1:2" ht="15" hidden="1" customHeight="1">
      <c r="A4786" s="1" t="s">
        <v>8489</v>
      </c>
    </row>
    <row r="4787" spans="1:2" ht="15" hidden="1" customHeight="1">
      <c r="A4787" s="1" t="s">
        <v>8490</v>
      </c>
      <c r="B4787" s="1" t="s">
        <v>8491</v>
      </c>
    </row>
    <row r="4788" spans="1:2" ht="15" hidden="1" customHeight="1">
      <c r="A4788" s="1" t="s">
        <v>8492</v>
      </c>
      <c r="B4788" s="1" t="s">
        <v>8493</v>
      </c>
    </row>
    <row r="4789" spans="1:2" ht="15" hidden="1" customHeight="1">
      <c r="A4789" s="1" t="s">
        <v>8494</v>
      </c>
    </row>
    <row r="4790" spans="1:2" ht="15" hidden="1" customHeight="1">
      <c r="A4790" s="1" t="s">
        <v>8495</v>
      </c>
      <c r="B4790" s="1" t="s">
        <v>8496</v>
      </c>
    </row>
    <row r="4791" spans="1:2" ht="15" hidden="1" customHeight="1">
      <c r="A4791" s="1" t="s">
        <v>8497</v>
      </c>
      <c r="B4791" s="1" t="s">
        <v>4022</v>
      </c>
    </row>
    <row r="4792" spans="1:2" ht="15" hidden="1" customHeight="1">
      <c r="A4792" s="1" t="s">
        <v>8498</v>
      </c>
      <c r="B4792" s="1" t="s">
        <v>8491</v>
      </c>
    </row>
    <row r="4793" spans="1:2" ht="15" hidden="1" customHeight="1">
      <c r="A4793" s="1" t="s">
        <v>8499</v>
      </c>
      <c r="B4793" s="1" t="s">
        <v>8500</v>
      </c>
    </row>
    <row r="4794" spans="1:2" ht="15" hidden="1" customHeight="1">
      <c r="A4794" s="1" t="s">
        <v>8501</v>
      </c>
      <c r="B4794" s="1" t="s">
        <v>8502</v>
      </c>
    </row>
    <row r="4795" spans="1:2" ht="15" hidden="1" customHeight="1">
      <c r="A4795" s="1" t="s">
        <v>8503</v>
      </c>
      <c r="B4795" s="1" t="s">
        <v>8481</v>
      </c>
    </row>
    <row r="4796" spans="1:2" ht="15" hidden="1" customHeight="1">
      <c r="A4796" s="1" t="s">
        <v>8504</v>
      </c>
      <c r="B4796" s="1" t="s">
        <v>8505</v>
      </c>
    </row>
    <row r="4797" spans="1:2" ht="15" hidden="1" customHeight="1">
      <c r="A4797" s="1" t="s">
        <v>8506</v>
      </c>
      <c r="B4797" s="1" t="s">
        <v>8507</v>
      </c>
    </row>
    <row r="4798" spans="1:2" ht="15" hidden="1" customHeight="1">
      <c r="A4798" s="1" t="s">
        <v>8508</v>
      </c>
      <c r="B4798" s="1" t="s">
        <v>8509</v>
      </c>
    </row>
    <row r="4799" spans="1:2" ht="15" hidden="1" customHeight="1">
      <c r="A4799" s="1" t="s">
        <v>8510</v>
      </c>
      <c r="B4799" s="1" t="s">
        <v>8511</v>
      </c>
    </row>
    <row r="4800" spans="1:2" ht="15" hidden="1" customHeight="1">
      <c r="A4800" s="1" t="s">
        <v>8512</v>
      </c>
      <c r="B4800" s="1" t="s">
        <v>8513</v>
      </c>
    </row>
    <row r="4801" spans="1:2" ht="15" hidden="1" customHeight="1">
      <c r="A4801" s="1" t="s">
        <v>8514</v>
      </c>
      <c r="B4801" s="1" t="s">
        <v>8515</v>
      </c>
    </row>
    <row r="4802" spans="1:2" ht="15" hidden="1" customHeight="1">
      <c r="A4802" s="1" t="s">
        <v>8516</v>
      </c>
      <c r="B4802" s="1" t="s">
        <v>8517</v>
      </c>
    </row>
    <row r="4803" spans="1:2" ht="15" hidden="1" customHeight="1">
      <c r="A4803" s="1" t="s">
        <v>8518</v>
      </c>
      <c r="B4803" s="1" t="s">
        <v>8493</v>
      </c>
    </row>
    <row r="4804" spans="1:2" ht="15" hidden="1" customHeight="1">
      <c r="A4804" s="1" t="s">
        <v>8519</v>
      </c>
      <c r="B4804" s="1" t="s">
        <v>8520</v>
      </c>
    </row>
    <row r="4805" spans="1:2" ht="15" hidden="1" customHeight="1">
      <c r="A4805" s="1" t="s">
        <v>8521</v>
      </c>
      <c r="B4805" s="1" t="s">
        <v>8522</v>
      </c>
    </row>
    <row r="4806" spans="1:2" ht="15" hidden="1" customHeight="1">
      <c r="A4806" s="1" t="s">
        <v>8523</v>
      </c>
      <c r="B4806" s="1" t="s">
        <v>8524</v>
      </c>
    </row>
    <row r="4807" spans="1:2" ht="15" hidden="1" customHeight="1">
      <c r="A4807" s="1" t="s">
        <v>8525</v>
      </c>
      <c r="B4807" s="1" t="s">
        <v>4022</v>
      </c>
    </row>
    <row r="4808" spans="1:2" ht="15" hidden="1" customHeight="1">
      <c r="A4808" s="1" t="s">
        <v>8526</v>
      </c>
      <c r="B4808" s="1" t="s">
        <v>8527</v>
      </c>
    </row>
    <row r="4809" spans="1:2" ht="15" hidden="1" customHeight="1">
      <c r="A4809" s="1" t="s">
        <v>8528</v>
      </c>
      <c r="B4809" s="1" t="s">
        <v>4022</v>
      </c>
    </row>
    <row r="4810" spans="1:2" ht="15" hidden="1" customHeight="1">
      <c r="A4810" s="1" t="s">
        <v>8529</v>
      </c>
      <c r="B4810" s="1" t="s">
        <v>8530</v>
      </c>
    </row>
    <row r="4811" spans="1:2" ht="15" hidden="1" customHeight="1">
      <c r="A4811" s="1" t="s">
        <v>8531</v>
      </c>
      <c r="B4811" s="1" t="s">
        <v>8532</v>
      </c>
    </row>
    <row r="4812" spans="1:2" ht="15" hidden="1" customHeight="1">
      <c r="A4812" s="1" t="s">
        <v>8533</v>
      </c>
      <c r="B4812" s="1" t="s">
        <v>8534</v>
      </c>
    </row>
    <row r="4813" spans="1:2" ht="15" hidden="1" customHeight="1">
      <c r="A4813" s="1" t="s">
        <v>8535</v>
      </c>
      <c r="B4813" s="1" t="s">
        <v>8536</v>
      </c>
    </row>
    <row r="4814" spans="1:2" ht="15" hidden="1" customHeight="1">
      <c r="A4814" s="1" t="s">
        <v>8537</v>
      </c>
      <c r="B4814" s="1" t="s">
        <v>8538</v>
      </c>
    </row>
    <row r="4815" spans="1:2" ht="15" hidden="1" customHeight="1">
      <c r="A4815" s="1" t="s">
        <v>8539</v>
      </c>
      <c r="B4815" s="1" t="s">
        <v>8540</v>
      </c>
    </row>
    <row r="4816" spans="1:2" ht="15" hidden="1" customHeight="1">
      <c r="A4816" s="1" t="s">
        <v>8541</v>
      </c>
      <c r="B4816" s="1" t="s">
        <v>8542</v>
      </c>
    </row>
    <row r="4817" spans="1:2" ht="15" hidden="1" customHeight="1">
      <c r="A4817" s="1" t="s">
        <v>8543</v>
      </c>
      <c r="B4817" s="1" t="s">
        <v>8544</v>
      </c>
    </row>
    <row r="4818" spans="1:2" ht="15" hidden="1" customHeight="1">
      <c r="A4818" s="1" t="s">
        <v>8545</v>
      </c>
      <c r="B4818" s="1" t="s">
        <v>8489</v>
      </c>
    </row>
    <row r="4819" spans="1:2" ht="15" hidden="1" customHeight="1">
      <c r="A4819" s="1" t="s">
        <v>8546</v>
      </c>
      <c r="B4819" s="1" t="s">
        <v>8484</v>
      </c>
    </row>
    <row r="4820" spans="1:2" ht="15" hidden="1" customHeight="1">
      <c r="A4820" s="1" t="s">
        <v>8547</v>
      </c>
      <c r="B4820" s="1" t="s">
        <v>4022</v>
      </c>
    </row>
    <row r="4821" spans="1:2" ht="15" hidden="1" customHeight="1">
      <c r="A4821" s="1" t="s">
        <v>8548</v>
      </c>
      <c r="B4821" s="1" t="s">
        <v>4022</v>
      </c>
    </row>
    <row r="4822" spans="1:2" ht="15" hidden="1" customHeight="1">
      <c r="A4822" s="1" t="s">
        <v>8549</v>
      </c>
      <c r="B4822" s="1" t="s">
        <v>8550</v>
      </c>
    </row>
    <row r="4823" spans="1:2" ht="15" hidden="1" customHeight="1">
      <c r="A4823" s="1" t="s">
        <v>8551</v>
      </c>
      <c r="B4823" s="1" t="s">
        <v>8494</v>
      </c>
    </row>
    <row r="4824" spans="1:2" ht="15" hidden="1" customHeight="1">
      <c r="A4824" s="1" t="s">
        <v>8552</v>
      </c>
      <c r="B4824" s="1" t="s">
        <v>8483</v>
      </c>
    </row>
    <row r="4825" spans="1:2" ht="15" hidden="1" customHeight="1">
      <c r="A4825" s="1" t="s">
        <v>8553</v>
      </c>
      <c r="B4825" s="1" t="s">
        <v>8554</v>
      </c>
    </row>
    <row r="4826" spans="1:2" ht="15" hidden="1" customHeight="1">
      <c r="A4826" s="1" t="s">
        <v>8555</v>
      </c>
    </row>
    <row r="4827" spans="1:2" ht="15" hidden="1" customHeight="1">
      <c r="A4827" s="1" t="s">
        <v>8556</v>
      </c>
      <c r="B4827" s="1" t="s">
        <v>8557</v>
      </c>
    </row>
    <row r="4828" spans="1:2" ht="15" hidden="1" customHeight="1">
      <c r="A4828" s="1" t="s">
        <v>8558</v>
      </c>
      <c r="B4828" s="1" t="s">
        <v>4022</v>
      </c>
    </row>
    <row r="4829" spans="1:2" ht="15" hidden="1" customHeight="1">
      <c r="A4829" s="1" t="s">
        <v>8559</v>
      </c>
      <c r="B4829" s="1" t="s">
        <v>8560</v>
      </c>
    </row>
    <row r="4830" spans="1:2" ht="15" hidden="1" customHeight="1">
      <c r="A4830" s="1" t="s">
        <v>8561</v>
      </c>
    </row>
    <row r="4831" spans="1:2" ht="15" hidden="1" customHeight="1">
      <c r="A4831" s="1" t="s">
        <v>8562</v>
      </c>
      <c r="B4831" s="1" t="s">
        <v>8563</v>
      </c>
    </row>
    <row r="4832" spans="1:2" ht="15" hidden="1" customHeight="1">
      <c r="A4832" s="1" t="s">
        <v>8564</v>
      </c>
      <c r="B4832" s="1" t="s">
        <v>8565</v>
      </c>
    </row>
    <row r="4833" spans="1:2" ht="15" hidden="1" customHeight="1">
      <c r="A4833" s="1" t="s">
        <v>8566</v>
      </c>
      <c r="B4833" s="1" t="s">
        <v>4022</v>
      </c>
    </row>
    <row r="4834" spans="1:2" ht="15" hidden="1" customHeight="1">
      <c r="A4834" s="1" t="s">
        <v>8567</v>
      </c>
    </row>
    <row r="4835" spans="1:2" ht="15" hidden="1" customHeight="1">
      <c r="A4835" s="1" t="s">
        <v>8568</v>
      </c>
    </row>
    <row r="4836" spans="1:2" ht="15" hidden="1" customHeight="1">
      <c r="A4836" s="1" t="s">
        <v>4169</v>
      </c>
    </row>
    <row r="4837" spans="1:2" ht="15" hidden="1" customHeight="1">
      <c r="A4837" s="1" t="s">
        <v>8569</v>
      </c>
      <c r="B4837" s="1" t="s">
        <v>8570</v>
      </c>
    </row>
    <row r="4838" spans="1:2" ht="15" hidden="1" customHeight="1">
      <c r="A4838" s="1" t="s">
        <v>8571</v>
      </c>
      <c r="B4838" s="1" t="s">
        <v>4022</v>
      </c>
    </row>
    <row r="4839" spans="1:2" ht="15" hidden="1" customHeight="1">
      <c r="A4839" s="1" t="s">
        <v>8572</v>
      </c>
      <c r="B4839" s="1" t="s">
        <v>8573</v>
      </c>
    </row>
    <row r="4840" spans="1:2" ht="15" hidden="1" customHeight="1">
      <c r="A4840" s="1" t="s">
        <v>8574</v>
      </c>
    </row>
  </sheetData>
  <autoFilter ref="A1:Y4840" xr:uid="{00000000-0009-0000-0000-00000C000000}">
    <filterColumn colId="0">
      <filters>
        <filter val="414-2-a"/>
      </filters>
    </filterColumn>
  </autoFilter>
  <customSheetViews>
    <customSheetView guid="{BF85068E-F58D-4EAB-8647-6833ECCE5F0F}" hiddenRows="1" state="hidden">
      <selection activeCell="B2" sqref="B2"/>
      <pageMargins left="0" right="0" top="0" bottom="0" header="0" footer="0"/>
      <headerFooter>
        <oddHeader>&amp;R&amp;"Arial"&amp;8&amp;K000000 [OFFICIAL]&amp;1#_x000D_</oddHeader>
      </headerFooter>
    </customSheetView>
  </customSheetViews>
  <conditionalFormatting sqref="A2:F3124">
    <cfRule type="expression" dxfId="24" priority="1">
      <formula>OR(IFERROR(SEARCH("GRI",$A2),0)&gt;0,ISNUMBER($A2))</formula>
    </cfRule>
    <cfRule type="cellIs" dxfId="23" priority="2" operator="equal">
      <formula>0</formula>
    </cfRule>
    <cfRule type="expression" dxfId="22" priority="3">
      <formula>IFERROR(IF(FIND("-",$A2,3),0,1),1)</formula>
    </cfRule>
  </conditionalFormatting>
  <pageMargins left="0.75" right="0.75" top="1" bottom="1" header="0.5" footer="0.5"/>
  <headerFooter>
    <oddHeader>&amp;R&amp;"Arial"&amp;8&amp;K000000 [OFFICIAL]&amp;1#_x000D_</oddHeader>
  </headerFooter>
  <customProperties>
    <customPr name="_pios_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P1322"/>
  <sheetViews>
    <sheetView workbookViewId="0">
      <pane xSplit="3" ySplit="3" topLeftCell="E4" activePane="bottomRight" state="frozen"/>
      <selection pane="topRight"/>
      <selection pane="bottomLeft"/>
      <selection pane="bottomRight" activeCell="D4" sqref="D4"/>
    </sheetView>
  </sheetViews>
  <sheetFormatPr defaultColWidth="13.08984375" defaultRowHeight="12.5"/>
  <cols>
    <col min="1" max="2" width="2.6328125" customWidth="1"/>
    <col min="3" max="3" width="25" customWidth="1"/>
    <col min="4" max="4" width="61.6328125" customWidth="1"/>
    <col min="5" max="5" width="35.08984375" customWidth="1"/>
    <col min="6" max="6" width="31.36328125" customWidth="1"/>
    <col min="7" max="7" width="23" customWidth="1"/>
    <col min="10" max="10" width="27.08984375" customWidth="1"/>
  </cols>
  <sheetData>
    <row r="1" spans="1:16" ht="14.15" customHeight="1">
      <c r="A1" s="86"/>
      <c r="B1" s="86"/>
      <c r="C1" s="86"/>
      <c r="D1" s="86"/>
      <c r="E1" s="86"/>
      <c r="F1" s="86"/>
      <c r="G1" s="86"/>
      <c r="H1" s="86"/>
      <c r="I1" s="86"/>
      <c r="J1" s="86"/>
      <c r="K1" s="86"/>
      <c r="L1" s="86"/>
      <c r="M1" s="86"/>
      <c r="N1" s="86"/>
      <c r="O1" s="86"/>
      <c r="P1" s="5"/>
    </row>
    <row r="2" spans="1:16" ht="14.15" customHeight="1">
      <c r="A2" s="86"/>
      <c r="B2" s="86"/>
      <c r="C2" s="86"/>
      <c r="D2" s="86"/>
      <c r="E2" s="86"/>
      <c r="F2" s="86"/>
      <c r="G2" s="86"/>
      <c r="H2" s="86"/>
      <c r="I2" s="86"/>
      <c r="J2" s="86"/>
      <c r="K2" s="86"/>
      <c r="L2" s="86"/>
      <c r="M2" s="86"/>
      <c r="N2" s="86"/>
      <c r="O2" s="86"/>
      <c r="P2" s="5"/>
    </row>
    <row r="3" spans="1:16" ht="39.15" customHeight="1">
      <c r="A3" s="86"/>
      <c r="B3" s="86"/>
      <c r="C3" s="79" t="s">
        <v>3620</v>
      </c>
      <c r="D3" s="80" t="s">
        <v>3621</v>
      </c>
      <c r="E3" s="80" t="s">
        <v>8575</v>
      </c>
      <c r="F3" s="80" t="s">
        <v>8576</v>
      </c>
      <c r="G3" s="80" t="s">
        <v>8577</v>
      </c>
      <c r="H3" s="81" t="s">
        <v>8578</v>
      </c>
      <c r="I3" s="81" t="s">
        <v>8579</v>
      </c>
      <c r="J3" s="82" t="s">
        <v>8580</v>
      </c>
      <c r="K3" s="86"/>
      <c r="L3" s="86"/>
      <c r="M3" s="86"/>
      <c r="N3" s="86"/>
      <c r="O3" s="86"/>
      <c r="P3" s="5"/>
    </row>
    <row r="4" spans="1:16" ht="29.15" customHeight="1">
      <c r="A4" s="87"/>
      <c r="B4" s="87"/>
      <c r="C4" s="83" t="s">
        <v>3623</v>
      </c>
      <c r="I4" s="72" t="s">
        <v>8581</v>
      </c>
      <c r="K4" s="88"/>
      <c r="L4" s="88"/>
      <c r="M4" s="88"/>
      <c r="N4" s="88"/>
      <c r="O4" s="88"/>
      <c r="P4" s="5"/>
    </row>
    <row r="5" spans="1:16" ht="29.15" customHeight="1">
      <c r="A5" s="89"/>
      <c r="B5" s="89"/>
      <c r="C5" s="83" t="s">
        <v>6725</v>
      </c>
      <c r="D5" s="73" t="str">
        <f>INDEX('Step 1 GRI Analysis'!$A:$B,MATCH($C5,'Step 1 GRI Analysis'!$A:$A,0),MATCH(D$3,'Step 1 GRI Analysis'!$1:$1,0))</f>
        <v>Number of suppliers assessed for social impacts.</v>
      </c>
      <c r="H5" s="84">
        <f>COUNTIFS('Step 1 GRI Analysis'!$A:$A,$C5,'Step 1 GRI Analysis'!$C:$C,"*")</f>
        <v>13</v>
      </c>
      <c r="I5" s="72" t="s">
        <v>8581</v>
      </c>
      <c r="K5" s="88"/>
      <c r="L5" s="88"/>
      <c r="M5" s="88"/>
      <c r="N5" s="88"/>
      <c r="O5" s="88"/>
      <c r="P5" s="5"/>
    </row>
    <row r="6" spans="1:16" ht="29.15" customHeight="1">
      <c r="A6" s="89"/>
      <c r="B6" s="89"/>
      <c r="C6" s="83" t="s">
        <v>3634</v>
      </c>
      <c r="D6" s="73" t="str">
        <f>INDEX('Step 1 GRI Analysis'!$A:$B,MATCH($C6,'Step 1 GRI Analysis'!$A:$A,0),MATCH(D$3,'Step 1 GRI Analysis'!$1:$1,0))</f>
        <v>Entities included in the organization’s sustainability reporting</v>
      </c>
      <c r="H6" s="84">
        <f>COUNTIFS('Step 1 GRI Analysis'!$A:$A,$C6,'Step 1 GRI Analysis'!$C:$C,"*")</f>
        <v>0</v>
      </c>
      <c r="I6" s="72" t="s">
        <v>8581</v>
      </c>
      <c r="K6" s="88"/>
      <c r="L6" s="88"/>
      <c r="M6" s="88"/>
      <c r="N6" s="88"/>
      <c r="O6" s="88"/>
      <c r="P6" s="5"/>
    </row>
    <row r="7" spans="1:16" ht="29.15" customHeight="1">
      <c r="A7" s="89"/>
      <c r="B7" s="89"/>
      <c r="C7" s="83" t="s">
        <v>3648</v>
      </c>
      <c r="D7" s="73" t="str">
        <f>INDEX('Step 1 GRI Analysis'!$A:$B,MATCH($C7,'Step 1 GRI Analysis'!$A:$A,0),MATCH(D$3,'Step 1 GRI Analysis'!$1:$1,0))</f>
        <v>Reporting period, frequency and contact point</v>
      </c>
      <c r="H7" s="84">
        <f>COUNTIFS('Step 1 GRI Analysis'!$A:$A,$C7,'Step 1 GRI Analysis'!$C:$C,"*")</f>
        <v>0</v>
      </c>
      <c r="I7" s="72" t="s">
        <v>8581</v>
      </c>
      <c r="K7" s="88"/>
      <c r="L7" s="88"/>
      <c r="M7" s="88"/>
      <c r="N7" s="88"/>
      <c r="O7" s="88"/>
      <c r="P7" s="5"/>
    </row>
    <row r="8" spans="1:16" ht="29.15" customHeight="1">
      <c r="A8" s="89"/>
      <c r="B8" s="89"/>
      <c r="C8" s="83" t="s">
        <v>3658</v>
      </c>
      <c r="D8" s="73" t="str">
        <f>INDEX('Step 1 GRI Analysis'!$A:$B,MATCH($C8,'Step 1 GRI Analysis'!$A:$A,0),MATCH(D$3,'Step 1 GRI Analysis'!$1:$1,0))</f>
        <v>Restatements of information</v>
      </c>
      <c r="H8" s="84">
        <f>COUNTIFS('Step 1 GRI Analysis'!$A:$A,$C8,'Step 1 GRI Analysis'!$C:$C,"*")</f>
        <v>0</v>
      </c>
      <c r="I8" s="72" t="s">
        <v>8581</v>
      </c>
      <c r="K8" s="88"/>
      <c r="L8" s="88"/>
      <c r="M8" s="88"/>
      <c r="N8" s="88"/>
      <c r="O8" s="88"/>
      <c r="P8" s="5"/>
    </row>
    <row r="9" spans="1:16" ht="29.15" customHeight="1">
      <c r="A9" s="89"/>
      <c r="B9" s="89"/>
      <c r="C9" s="83" t="s">
        <v>3666</v>
      </c>
      <c r="D9" s="73" t="str">
        <f>INDEX('Step 1 GRI Analysis'!$A:$B,MATCH($C9,'Step 1 GRI Analysis'!$A:$A,0),MATCH(D$3,'Step 1 GRI Analysis'!$1:$1,0))</f>
        <v>External assurance</v>
      </c>
      <c r="H9" s="84">
        <f>COUNTIFS('Step 1 GRI Analysis'!$A:$A,$C9,'Step 1 GRI Analysis'!$C:$C,"*")</f>
        <v>0</v>
      </c>
      <c r="I9" s="72" t="s">
        <v>8581</v>
      </c>
      <c r="K9" s="88"/>
      <c r="L9" s="88"/>
      <c r="M9" s="88"/>
      <c r="N9" s="88"/>
      <c r="O9" s="88"/>
      <c r="P9" s="5"/>
    </row>
    <row r="10" spans="1:16" ht="29.15" customHeight="1">
      <c r="A10" s="89"/>
      <c r="B10" s="89"/>
      <c r="C10" s="83" t="s">
        <v>3678</v>
      </c>
      <c r="D10" s="73" t="str">
        <f>INDEX('Step 1 GRI Analysis'!$A:$B,MATCH($C10,'Step 1 GRI Analysis'!$A:$A,0),MATCH(D$3,'Step 1 GRI Analysis'!$1:$1,0))</f>
        <v>Activities, value chain and other business relationships</v>
      </c>
      <c r="H10" s="84">
        <f>COUNTIFS('Step 1 GRI Analysis'!$A:$A,$C10,'Step 1 GRI Analysis'!$C:$C,"*")</f>
        <v>0</v>
      </c>
      <c r="I10" s="72" t="s">
        <v>8581</v>
      </c>
      <c r="K10" s="88"/>
      <c r="L10" s="88"/>
      <c r="M10" s="88"/>
      <c r="N10" s="88"/>
      <c r="O10" s="88"/>
      <c r="P10" s="5"/>
    </row>
    <row r="11" spans="1:16" ht="29.15" customHeight="1">
      <c r="A11" s="89"/>
      <c r="B11" s="89"/>
      <c r="C11" s="83" t="s">
        <v>3694</v>
      </c>
      <c r="D11" s="73" t="str">
        <f>INDEX('Step 1 GRI Analysis'!$A:$B,MATCH($C11,'Step 1 GRI Analysis'!$A:$A,0),MATCH(D$3,'Step 1 GRI Analysis'!$1:$1,0))</f>
        <v>Employees</v>
      </c>
      <c r="H11" s="84">
        <f>COUNTIFS('Step 1 GRI Analysis'!$A:$A,$C11,'Step 1 GRI Analysis'!$C:$C,"*")</f>
        <v>0</v>
      </c>
      <c r="I11" s="72" t="s">
        <v>8581</v>
      </c>
      <c r="K11" s="88"/>
      <c r="L11" s="88"/>
      <c r="M11" s="88"/>
      <c r="N11" s="88"/>
      <c r="O11" s="88"/>
      <c r="P11" s="5"/>
    </row>
    <row r="12" spans="1:16" ht="29.15" customHeight="1">
      <c r="A12" s="89"/>
      <c r="B12" s="89"/>
      <c r="C12" s="83" t="s">
        <v>3766</v>
      </c>
      <c r="D12" s="73" t="str">
        <f>INDEX('Step 1 GRI Analysis'!$A:$B,MATCH($C12,'Step 1 GRI Analysis'!$A:$A,0),MATCH(D$3,'Step 1 GRI Analysis'!$1:$1,0))</f>
        <v>Workers who are not employees</v>
      </c>
      <c r="H12" s="84">
        <f>COUNTIFS('Step 1 GRI Analysis'!$A:$A,$C12,'Step 1 GRI Analysis'!$C:$C,"*")</f>
        <v>0</v>
      </c>
      <c r="I12" s="72" t="s">
        <v>8581</v>
      </c>
      <c r="K12" s="88"/>
      <c r="L12" s="88"/>
      <c r="M12" s="88"/>
      <c r="N12" s="88"/>
      <c r="O12" s="88"/>
      <c r="P12" s="5"/>
    </row>
    <row r="13" spans="1:16" ht="29.15" customHeight="1">
      <c r="A13" s="89"/>
      <c r="B13" s="89"/>
      <c r="C13" s="83" t="s">
        <v>3780</v>
      </c>
      <c r="D13" s="73" t="str">
        <f>INDEX('Step 1 GRI Analysis'!$A:$B,MATCH($C13,'Step 1 GRI Analysis'!$A:$A,0),MATCH(D$3,'Step 1 GRI Analysis'!$1:$1,0))</f>
        <v>Governance structure and composition</v>
      </c>
      <c r="H13" s="84">
        <f>COUNTIFS('Step 1 GRI Analysis'!$A:$A,$C13,'Step 1 GRI Analysis'!$C:$C,"*")</f>
        <v>0</v>
      </c>
      <c r="I13" s="72" t="s">
        <v>8581</v>
      </c>
      <c r="K13" s="88"/>
      <c r="L13" s="88"/>
      <c r="M13" s="88"/>
      <c r="N13" s="88"/>
      <c r="O13" s="88"/>
      <c r="P13" s="5"/>
    </row>
    <row r="14" spans="1:16" ht="29.15" customHeight="1">
      <c r="A14" s="90"/>
      <c r="B14" s="90"/>
      <c r="C14" s="83" t="s">
        <v>3804</v>
      </c>
      <c r="D14" s="73" t="str">
        <f>INDEX('Step 1 GRI Analysis'!$A:$B,MATCH($C14,'Step 1 GRI Analysis'!$A:$A,0),MATCH(D$3,'Step 1 GRI Analysis'!$1:$1,0))</f>
        <v>Nomination and selection of the highest governance body</v>
      </c>
      <c r="H14" s="84">
        <f>COUNTIFS('Step 1 GRI Analysis'!$A:$A,$C14,'Step 1 GRI Analysis'!$C:$C,"*")</f>
        <v>0</v>
      </c>
      <c r="I14" s="72" t="s">
        <v>8581</v>
      </c>
      <c r="K14" s="88"/>
      <c r="L14" s="88"/>
      <c r="M14" s="88"/>
      <c r="N14" s="88"/>
      <c r="O14" s="88"/>
      <c r="P14" s="5"/>
    </row>
    <row r="15" spans="1:16" ht="29.15" customHeight="1">
      <c r="A15" s="90"/>
      <c r="B15" s="90"/>
      <c r="C15" s="83" t="s">
        <v>3817</v>
      </c>
      <c r="D15" s="73" t="str">
        <f>INDEX('Step 1 GRI Analysis'!$A:$B,MATCH($C15,'Step 1 GRI Analysis'!$A:$A,0),MATCH(D$3,'Step 1 GRI Analysis'!$1:$1,0))</f>
        <v>Chair of the highest governance body</v>
      </c>
      <c r="H15" s="84">
        <f>COUNTIFS('Step 1 GRI Analysis'!$A:$A,$C15,'Step 1 GRI Analysis'!$C:$C,"*")</f>
        <v>0</v>
      </c>
      <c r="I15" s="72" t="s">
        <v>8581</v>
      </c>
      <c r="K15" s="88"/>
      <c r="L15" s="88"/>
      <c r="M15" s="88"/>
      <c r="N15" s="88"/>
      <c r="O15" s="88"/>
      <c r="P15" s="5"/>
    </row>
    <row r="16" spans="1:16" ht="29.15" customHeight="1">
      <c r="A16" s="90"/>
      <c r="B16" s="90"/>
      <c r="C16" s="83" t="s">
        <v>3823</v>
      </c>
      <c r="D16" s="73" t="str">
        <f>INDEX('Step 1 GRI Analysis'!$A:$B,MATCH($C16,'Step 1 GRI Analysis'!$A:$A,0),MATCH(D$3,'Step 1 GRI Analysis'!$1:$1,0))</f>
        <v>Role of the highest governance body in overseeing the management of impacts</v>
      </c>
      <c r="H16" s="84">
        <f>COUNTIFS('Step 1 GRI Analysis'!$A:$A,$C16,'Step 1 GRI Analysis'!$C:$C,"*")</f>
        <v>0</v>
      </c>
      <c r="I16" s="72" t="s">
        <v>8581</v>
      </c>
      <c r="K16" s="88"/>
      <c r="L16" s="88"/>
      <c r="M16" s="88"/>
      <c r="N16" s="88"/>
      <c r="O16" s="88"/>
      <c r="P16" s="5"/>
    </row>
    <row r="17" spans="1:16" ht="29.15" customHeight="1">
      <c r="A17" s="87"/>
      <c r="B17" s="87"/>
      <c r="C17" s="83" t="s">
        <v>3835</v>
      </c>
      <c r="D17" s="73" t="str">
        <f>INDEX('Step 1 GRI Analysis'!$A:$B,MATCH($C17,'Step 1 GRI Analysis'!$A:$A,0),MATCH(D$3,'Step 1 GRI Analysis'!$1:$1,0))</f>
        <v>Delegation of responsibility for managing impacts</v>
      </c>
      <c r="H17" s="84">
        <f>COUNTIFS('Step 1 GRI Analysis'!$A:$A,$C17,'Step 1 GRI Analysis'!$C:$C,"*")</f>
        <v>0</v>
      </c>
      <c r="I17" s="72" t="s">
        <v>8581</v>
      </c>
      <c r="K17" s="88"/>
      <c r="L17" s="88"/>
      <c r="M17" s="88"/>
      <c r="N17" s="88"/>
      <c r="O17" s="88"/>
      <c r="P17" s="5"/>
    </row>
    <row r="18" spans="1:16" ht="29.15" customHeight="1">
      <c r="A18" s="87"/>
      <c r="B18" s="87"/>
      <c r="C18" s="83" t="s">
        <v>3845</v>
      </c>
      <c r="D18" s="73" t="str">
        <f>INDEX('Step 1 GRI Analysis'!$A:$B,MATCH($C18,'Step 1 GRI Analysis'!$A:$A,0),MATCH(D$3,'Step 1 GRI Analysis'!$1:$1,0))</f>
        <v>Role of the highest governance body in sustainability reporting</v>
      </c>
      <c r="H18" s="84">
        <f>COUNTIFS('Step 1 GRI Analysis'!$A:$A,$C18,'Step 1 GRI Analysis'!$C:$C,"*")</f>
        <v>0</v>
      </c>
      <c r="I18" s="72" t="s">
        <v>8581</v>
      </c>
      <c r="K18" s="88"/>
      <c r="L18" s="88"/>
      <c r="M18" s="88"/>
      <c r="N18" s="88"/>
      <c r="O18" s="88"/>
      <c r="P18" s="5"/>
    </row>
    <row r="19" spans="1:16" ht="29.15" customHeight="1">
      <c r="A19" s="87"/>
      <c r="B19" s="87"/>
      <c r="C19" s="83" t="s">
        <v>3851</v>
      </c>
      <c r="D19" s="73" t="str">
        <f>INDEX('Step 1 GRI Analysis'!$A:$B,MATCH($C19,'Step 1 GRI Analysis'!$A:$A,0),MATCH(D$3,'Step 1 GRI Analysis'!$1:$1,0))</f>
        <v>Conflicts of interest</v>
      </c>
      <c r="H19" s="84">
        <f>COUNTIFS('Step 1 GRI Analysis'!$A:$A,$C19,'Step 1 GRI Analysis'!$C:$C,"*")</f>
        <v>0</v>
      </c>
      <c r="I19" s="72" t="s">
        <v>8581</v>
      </c>
      <c r="K19" s="88"/>
      <c r="L19" s="88"/>
      <c r="M19" s="88"/>
      <c r="N19" s="88"/>
      <c r="O19" s="88"/>
      <c r="P19" s="5"/>
    </row>
    <row r="20" spans="1:16" ht="29.15" customHeight="1">
      <c r="A20" s="87"/>
      <c r="B20" s="87"/>
      <c r="C20" s="83" t="s">
        <v>3865</v>
      </c>
      <c r="D20" s="73" t="str">
        <f>INDEX('Step 1 GRI Analysis'!$A:$B,MATCH($C20,'Step 1 GRI Analysis'!$A:$A,0),MATCH(D$3,'Step 1 GRI Analysis'!$1:$1,0))</f>
        <v>Communication of critical concerns</v>
      </c>
      <c r="H20" s="84">
        <f>COUNTIFS('Step 1 GRI Analysis'!$A:$A,$C20,'Step 1 GRI Analysis'!$C:$C,"*")</f>
        <v>0</v>
      </c>
      <c r="I20" s="72" t="s">
        <v>8581</v>
      </c>
      <c r="K20" s="88"/>
      <c r="L20" s="88"/>
      <c r="M20" s="88"/>
      <c r="N20" s="88"/>
      <c r="O20" s="88"/>
      <c r="P20" s="5"/>
    </row>
    <row r="21" spans="1:16" ht="29.15" customHeight="1">
      <c r="A21" s="87"/>
      <c r="B21" s="87"/>
      <c r="C21" s="83" t="s">
        <v>3871</v>
      </c>
      <c r="D21" s="73" t="str">
        <f>INDEX('Step 1 GRI Analysis'!$A:$B,MATCH($C21,'Step 1 GRI Analysis'!$A:$A,0),MATCH(D$3,'Step 1 GRI Analysis'!$1:$1,0))</f>
        <v>Collective knowledge of the highest governance body</v>
      </c>
      <c r="H21" s="84">
        <f>COUNTIFS('Step 1 GRI Analysis'!$A:$A,$C21,'Step 1 GRI Analysis'!$C:$C,"*")</f>
        <v>0</v>
      </c>
      <c r="I21" s="72" t="s">
        <v>8581</v>
      </c>
      <c r="K21" s="88"/>
      <c r="L21" s="88"/>
      <c r="M21" s="88"/>
      <c r="N21" s="88"/>
      <c r="O21" s="88"/>
      <c r="P21" s="5"/>
    </row>
    <row r="22" spans="1:16" ht="29.15" customHeight="1">
      <c r="A22" s="87"/>
      <c r="B22" s="87"/>
      <c r="C22" s="83" t="s">
        <v>3875</v>
      </c>
      <c r="D22" s="73" t="str">
        <f>INDEX('Step 1 GRI Analysis'!$A:$B,MATCH($C22,'Step 1 GRI Analysis'!$A:$A,0),MATCH(D$3,'Step 1 GRI Analysis'!$1:$1,0))</f>
        <v>Evaluation of the performance of the highest governance body</v>
      </c>
      <c r="H22" s="84">
        <f>COUNTIFS('Step 1 GRI Analysis'!$A:$A,$C22,'Step 1 GRI Analysis'!$C:$C,"*")</f>
        <v>0</v>
      </c>
      <c r="I22" s="72" t="s">
        <v>8581</v>
      </c>
      <c r="K22" s="88"/>
      <c r="L22" s="88"/>
      <c r="M22" s="88"/>
      <c r="N22" s="88"/>
      <c r="O22" s="88"/>
      <c r="P22" s="5"/>
    </row>
    <row r="23" spans="1:16" ht="29.15" customHeight="1">
      <c r="A23" s="87"/>
      <c r="B23" s="87"/>
      <c r="C23" s="83" t="s">
        <v>3883</v>
      </c>
      <c r="D23" s="73" t="str">
        <f>INDEX('Step 1 GRI Analysis'!$A:$B,MATCH($C23,'Step 1 GRI Analysis'!$A:$A,0),MATCH(D$3,'Step 1 GRI Analysis'!$1:$1,0))</f>
        <v>Remuneration policies</v>
      </c>
      <c r="H23" s="84">
        <f>COUNTIFS('Step 1 GRI Analysis'!$A:$A,$C23,'Step 1 GRI Analysis'!$C:$C,"*")</f>
        <v>0</v>
      </c>
      <c r="I23" s="72" t="s">
        <v>8581</v>
      </c>
      <c r="K23" s="88"/>
      <c r="L23" s="88"/>
      <c r="M23" s="88"/>
      <c r="N23" s="88"/>
      <c r="O23" s="88"/>
      <c r="P23" s="5"/>
    </row>
    <row r="24" spans="1:16" ht="29.15" customHeight="1">
      <c r="A24" s="87"/>
      <c r="B24" s="87"/>
      <c r="C24" s="83" t="s">
        <v>3899</v>
      </c>
      <c r="D24" s="73" t="str">
        <f>INDEX('Step 1 GRI Analysis'!$A:$B,MATCH($C24,'Step 1 GRI Analysis'!$A:$A,0),MATCH(D$3,'Step 1 GRI Analysis'!$1:$1,0))</f>
        <v>Process to determine remuneration</v>
      </c>
      <c r="H24" s="84">
        <f>COUNTIFS('Step 1 GRI Analysis'!$A:$A,$C24,'Step 1 GRI Analysis'!$C:$C,"*")</f>
        <v>0</v>
      </c>
      <c r="I24" s="72" t="s">
        <v>8581</v>
      </c>
      <c r="K24" s="88"/>
      <c r="L24" s="88"/>
      <c r="M24" s="88"/>
      <c r="N24" s="88"/>
      <c r="O24" s="88"/>
      <c r="P24" s="5"/>
    </row>
    <row r="25" spans="1:16" ht="29.15" customHeight="1">
      <c r="A25" s="87"/>
      <c r="B25" s="87"/>
      <c r="C25" s="83" t="s">
        <v>3911</v>
      </c>
      <c r="D25" s="73" t="str">
        <f>INDEX('Step 1 GRI Analysis'!$A:$B,MATCH($C25,'Step 1 GRI Analysis'!$A:$A,0),MATCH(D$3,'Step 1 GRI Analysis'!$1:$1,0))</f>
        <v>Annual total compensation ratio</v>
      </c>
      <c r="H25" s="84">
        <f>COUNTIFS('Step 1 GRI Analysis'!$A:$A,$C25,'Step 1 GRI Analysis'!$C:$C,"*")</f>
        <v>0</v>
      </c>
      <c r="I25" s="72" t="s">
        <v>8581</v>
      </c>
      <c r="K25" s="88"/>
      <c r="L25" s="88"/>
      <c r="M25" s="88"/>
      <c r="N25" s="88"/>
      <c r="O25" s="88"/>
      <c r="P25" s="5"/>
    </row>
    <row r="26" spans="1:16" ht="29.15" customHeight="1">
      <c r="A26" s="87"/>
      <c r="B26" s="87"/>
      <c r="C26" s="83" t="s">
        <v>3919</v>
      </c>
      <c r="D26" s="73" t="str">
        <f>INDEX('Step 1 GRI Analysis'!$A:$B,MATCH($C26,'Step 1 GRI Analysis'!$A:$A,0),MATCH(D$3,'Step 1 GRI Analysis'!$1:$1,0))</f>
        <v>Statement on sustainable development strategy</v>
      </c>
      <c r="H26" s="84">
        <f>COUNTIFS('Step 1 GRI Analysis'!$A:$A,$C26,'Step 1 GRI Analysis'!$C:$C,"*")</f>
        <v>0</v>
      </c>
      <c r="I26" s="72" t="s">
        <v>8581</v>
      </c>
      <c r="K26" s="88"/>
      <c r="L26" s="88"/>
      <c r="M26" s="88"/>
      <c r="N26" s="88"/>
      <c r="O26" s="88"/>
      <c r="P26" s="5"/>
    </row>
    <row r="27" spans="1:16" ht="29.15" customHeight="1">
      <c r="A27" s="87"/>
      <c r="B27" s="87"/>
      <c r="C27" s="83" t="s">
        <v>3923</v>
      </c>
      <c r="D27" s="73" t="str">
        <f>INDEX('Step 1 GRI Analysis'!$A:$B,MATCH($C27,'Step 1 GRI Analysis'!$A:$A,0),MATCH(D$3,'Step 1 GRI Analysis'!$1:$1,0))</f>
        <v>Policy commitments</v>
      </c>
      <c r="H27" s="84">
        <f>COUNTIFS('Step 1 GRI Analysis'!$A:$A,$C27,'Step 1 GRI Analysis'!$C:$C,"*")</f>
        <v>0</v>
      </c>
      <c r="I27" s="72" t="s">
        <v>8581</v>
      </c>
      <c r="K27" s="88"/>
      <c r="L27" s="88"/>
      <c r="M27" s="88"/>
      <c r="N27" s="88"/>
      <c r="O27" s="88"/>
      <c r="P27" s="5"/>
    </row>
    <row r="28" spans="1:16" ht="29.15" customHeight="1">
      <c r="A28" s="87"/>
      <c r="B28" s="87"/>
      <c r="C28" s="83" t="s">
        <v>3949</v>
      </c>
      <c r="D28" s="73" t="str">
        <f>INDEX('Step 1 GRI Analysis'!$A:$B,MATCH($C28,'Step 1 GRI Analysis'!$A:$A,0),MATCH(D$3,'Step 1 GRI Analysis'!$1:$1,0))</f>
        <v>Embedding policy commitments</v>
      </c>
      <c r="H28" s="84">
        <f>COUNTIFS('Step 1 GRI Analysis'!$A:$A,$C28,'Step 1 GRI Analysis'!$C:$C,"*")</f>
        <v>0</v>
      </c>
      <c r="I28" s="72" t="s">
        <v>8581</v>
      </c>
      <c r="K28" s="88"/>
      <c r="L28" s="88"/>
      <c r="M28" s="88"/>
      <c r="N28" s="88"/>
      <c r="O28" s="88"/>
      <c r="P28" s="5"/>
    </row>
    <row r="29" spans="1:16" ht="29.15" customHeight="1">
      <c r="A29" s="87"/>
      <c r="B29" s="87"/>
      <c r="C29" s="83" t="s">
        <v>3961</v>
      </c>
      <c r="D29" s="73" t="str">
        <f>INDEX('Step 1 GRI Analysis'!$A:$B,MATCH($C29,'Step 1 GRI Analysis'!$A:$A,0),MATCH(D$3,'Step 1 GRI Analysis'!$1:$1,0))</f>
        <v>Processes to remediate negative impacts</v>
      </c>
      <c r="H29" s="84">
        <f>COUNTIFS('Step 1 GRI Analysis'!$A:$A,$C29,'Step 1 GRI Analysis'!$C:$C,"*")</f>
        <v>0</v>
      </c>
      <c r="I29" s="72" t="s">
        <v>8581</v>
      </c>
      <c r="K29" s="88"/>
      <c r="L29" s="88"/>
      <c r="M29" s="88"/>
      <c r="N29" s="88"/>
      <c r="O29" s="88"/>
      <c r="P29" s="5"/>
    </row>
    <row r="30" spans="1:16" ht="29.15" customHeight="1">
      <c r="A30" s="87"/>
      <c r="B30" s="87"/>
      <c r="C30" s="83" t="s">
        <v>3973</v>
      </c>
      <c r="D30" s="73" t="str">
        <f>INDEX('Step 1 GRI Analysis'!$A:$B,MATCH($C30,'Step 1 GRI Analysis'!$A:$A,0),MATCH(D$3,'Step 1 GRI Analysis'!$1:$1,0))</f>
        <v>Mechanisms for seeking advice and raising concerns</v>
      </c>
      <c r="H30" s="84">
        <f>COUNTIFS('Step 1 GRI Analysis'!$A:$A,$C30,'Step 1 GRI Analysis'!$C:$C,"*")</f>
        <v>0</v>
      </c>
      <c r="I30" s="72" t="s">
        <v>8581</v>
      </c>
      <c r="K30" s="88"/>
      <c r="L30" s="88"/>
      <c r="M30" s="88"/>
      <c r="N30" s="88"/>
      <c r="O30" s="88"/>
      <c r="P30" s="5"/>
    </row>
    <row r="31" spans="1:16" ht="29.15" customHeight="1">
      <c r="A31" s="87"/>
      <c r="B31" s="87"/>
      <c r="C31" s="83" t="s">
        <v>3981</v>
      </c>
      <c r="D31" s="73" t="str">
        <f>INDEX('Step 1 GRI Analysis'!$A:$B,MATCH($C31,'Step 1 GRI Analysis'!$A:$A,0),MATCH(D$3,'Step 1 GRI Analysis'!$1:$1,0))</f>
        <v>Compliance with laws and regulations</v>
      </c>
      <c r="H31" s="84">
        <f>COUNTIFS('Step 1 GRI Analysis'!$A:$A,$C31,'Step 1 GRI Analysis'!$C:$C,"*")</f>
        <v>0</v>
      </c>
      <c r="I31" s="72" t="s">
        <v>8581</v>
      </c>
      <c r="K31" s="88"/>
      <c r="L31" s="88"/>
      <c r="M31" s="88"/>
      <c r="N31" s="88"/>
      <c r="O31" s="88"/>
      <c r="P31" s="5"/>
    </row>
    <row r="32" spans="1:16" ht="29.15" customHeight="1">
      <c r="A32" s="87"/>
      <c r="B32" s="87"/>
      <c r="C32" s="83" t="s">
        <v>3999</v>
      </c>
      <c r="D32" s="73" t="str">
        <f>INDEX('Step 1 GRI Analysis'!$A:$B,MATCH($C32,'Step 1 GRI Analysis'!$A:$A,0),MATCH(D$3,'Step 1 GRI Analysis'!$1:$1,0))</f>
        <v>Membership associations</v>
      </c>
      <c r="H32" s="84">
        <f>COUNTIFS('Step 1 GRI Analysis'!$A:$A,$C32,'Step 1 GRI Analysis'!$C:$C,"*")</f>
        <v>0</v>
      </c>
      <c r="I32" s="72" t="s">
        <v>8581</v>
      </c>
      <c r="K32" s="88"/>
      <c r="L32" s="88"/>
      <c r="M32" s="88"/>
      <c r="N32" s="88"/>
      <c r="O32" s="88"/>
      <c r="P32" s="5"/>
    </row>
    <row r="33" spans="1:16" ht="29.15" customHeight="1">
      <c r="A33" s="87"/>
      <c r="B33" s="87"/>
      <c r="C33" s="83" t="s">
        <v>4003</v>
      </c>
      <c r="D33" s="73" t="str">
        <f>INDEX('Step 1 GRI Analysis'!$A:$B,MATCH($C33,'Step 1 GRI Analysis'!$A:$A,0),MATCH(D$3,'Step 1 GRI Analysis'!$1:$1,0))</f>
        <v>Approach to stakeholder engagement</v>
      </c>
      <c r="H33" s="84">
        <f>COUNTIFS('Step 1 GRI Analysis'!$A:$A,$C33,'Step 1 GRI Analysis'!$C:$C,"*")</f>
        <v>0</v>
      </c>
      <c r="I33" s="72" t="s">
        <v>8581</v>
      </c>
      <c r="K33" s="88"/>
      <c r="L33" s="88"/>
      <c r="M33" s="88"/>
      <c r="N33" s="88"/>
      <c r="O33" s="88"/>
      <c r="P33" s="5"/>
    </row>
    <row r="34" spans="1:16" ht="29.15" customHeight="1">
      <c r="A34" s="87"/>
      <c r="B34" s="87"/>
      <c r="C34" s="83" t="s">
        <v>4013</v>
      </c>
      <c r="D34" s="73" t="str">
        <f>INDEX('Step 1 GRI Analysis'!$A:$B,MATCH($C34,'Step 1 GRI Analysis'!$A:$A,0),MATCH(D$3,'Step 1 GRI Analysis'!$1:$1,0))</f>
        <v>Collective bargaining agreements</v>
      </c>
      <c r="H34" s="84">
        <f>COUNTIFS('Step 1 GRI Analysis'!$A:$A,$C34,'Step 1 GRI Analysis'!$C:$C,"*")</f>
        <v>0</v>
      </c>
      <c r="I34" s="72" t="s">
        <v>8581</v>
      </c>
      <c r="K34" s="88"/>
      <c r="L34" s="88"/>
      <c r="M34" s="88"/>
      <c r="N34" s="88"/>
      <c r="O34" s="88"/>
      <c r="P34" s="5"/>
    </row>
    <row r="35" spans="1:16" ht="29.15" customHeight="1">
      <c r="A35" s="87"/>
      <c r="B35" s="87"/>
      <c r="C35" s="83" t="s">
        <v>4102</v>
      </c>
      <c r="H35" s="84">
        <f>COUNTIFS('Step 1 GRI Analysis'!$A:$A,$C35,'Step 1 GRI Analysis'!$C:$C,"*")</f>
        <v>0</v>
      </c>
      <c r="I35" s="72" t="s">
        <v>8581</v>
      </c>
      <c r="K35" s="88"/>
      <c r="L35" s="88"/>
      <c r="M35" s="88"/>
      <c r="N35" s="88"/>
      <c r="O35" s="88"/>
      <c r="P35" s="5"/>
    </row>
    <row r="36" spans="1:16" ht="29.15" customHeight="1">
      <c r="A36" s="89"/>
      <c r="B36" s="89"/>
      <c r="C36" s="83" t="s">
        <v>4103</v>
      </c>
      <c r="D36" s="73" t="str">
        <f>INDEX('Step 1 GRI Analysis'!$A:$B,MATCH($C36,'Step 1 GRI Analysis'!$A:$A,0),MATCH(D$3,'Step 1 GRI Analysis'!$1:$1,0))</f>
        <v>Process to determine material topics</v>
      </c>
      <c r="H36" s="84">
        <f>COUNTIFS('Step 1 GRI Analysis'!$A:$A,$C36,'Step 1 GRI Analysis'!$C:$C,"*")</f>
        <v>0</v>
      </c>
      <c r="I36" s="72" t="s">
        <v>8581</v>
      </c>
      <c r="K36" s="88"/>
      <c r="L36" s="88"/>
      <c r="M36" s="88"/>
      <c r="N36" s="88"/>
      <c r="O36" s="88"/>
      <c r="P36" s="5"/>
    </row>
    <row r="37" spans="1:16" ht="29.15" customHeight="1">
      <c r="A37" s="89"/>
      <c r="B37" s="89"/>
      <c r="C37" s="83" t="s">
        <v>4113</v>
      </c>
      <c r="D37" s="73" t="str">
        <f>INDEX('Step 1 GRI Analysis'!$A:$B,MATCH($C37,'Step 1 GRI Analysis'!$A:$A,0),MATCH(D$3,'Step 1 GRI Analysis'!$1:$1,0))</f>
        <v>List of material topics</v>
      </c>
      <c r="H37" s="84">
        <f>COUNTIFS('Step 1 GRI Analysis'!$A:$A,$C37,'Step 1 GRI Analysis'!$C:$C,"*")</f>
        <v>0</v>
      </c>
      <c r="I37" s="72" t="s">
        <v>8581</v>
      </c>
      <c r="K37" s="88"/>
      <c r="L37" s="88"/>
      <c r="M37" s="88"/>
      <c r="N37" s="88"/>
      <c r="O37" s="88"/>
      <c r="P37" s="5"/>
    </row>
    <row r="38" spans="1:16" ht="29.15" customHeight="1">
      <c r="A38" s="89"/>
      <c r="B38" s="89"/>
      <c r="C38" s="83" t="s">
        <v>4119</v>
      </c>
      <c r="D38" s="73" t="str">
        <f>INDEX('Step 1 GRI Analysis'!$A:$B,MATCH($C38,'Step 1 GRI Analysis'!$A:$A,0),MATCH(D$3,'Step 1 GRI Analysis'!$1:$1,0))</f>
        <v>Management of material topics</v>
      </c>
      <c r="H38" s="84">
        <f>COUNTIFS('Step 1 GRI Analysis'!$A:$A,$C38,'Step 1 GRI Analysis'!$C:$C,"*")</f>
        <v>0</v>
      </c>
      <c r="I38" s="72" t="s">
        <v>8581</v>
      </c>
      <c r="K38" s="88"/>
      <c r="L38" s="88"/>
      <c r="M38" s="88"/>
      <c r="N38" s="88"/>
      <c r="O38" s="88"/>
      <c r="P38" s="5"/>
    </row>
    <row r="39" spans="1:16" ht="29.15" customHeight="1">
      <c r="A39" s="87"/>
      <c r="B39" s="87"/>
      <c r="C39" s="85" t="s">
        <v>5001</v>
      </c>
      <c r="D39" s="73" t="str">
        <f>INDEX('Step 1 GRI Analysis'!$A:$B,MATCH($C39,'Step 1 GRI Analysis'!$A:$A,0),MATCH(D$3,'Step 1 GRI Analysis'!$1:$1,0))</f>
        <v>Economic topics</v>
      </c>
      <c r="H39" s="84">
        <f>COUNTIFS('Step 1 GRI Analysis'!$A:$A,$C39,'Step 1 GRI Analysis'!$C:$C,"*")</f>
        <v>0</v>
      </c>
      <c r="I39" s="72" t="s">
        <v>8581</v>
      </c>
      <c r="K39" s="88"/>
      <c r="L39" s="88"/>
      <c r="M39" s="88"/>
      <c r="N39" s="88"/>
      <c r="O39" s="88"/>
      <c r="P39" s="5"/>
    </row>
    <row r="40" spans="1:16" ht="29.15" customHeight="1">
      <c r="A40" s="87"/>
      <c r="B40" s="87"/>
      <c r="C40" s="85" t="s">
        <v>5003</v>
      </c>
      <c r="D40" s="73" t="str">
        <f>INDEX('Step 1 GRI Analysis'!$A:$B,MATCH($C40,'Step 1 GRI Analysis'!$A:$A,0),MATCH(D$3,'Step 1 GRI Analysis'!$1:$1,0))</f>
        <v>Economic Performance 2016</v>
      </c>
      <c r="H40" s="84">
        <f>COUNTIFS('Step 1 GRI Analysis'!$A:$A,$C40,'Step 1 GRI Analysis'!$C:$C,"*")</f>
        <v>0</v>
      </c>
      <c r="I40" s="72" t="s">
        <v>8581</v>
      </c>
      <c r="K40" s="88"/>
      <c r="L40" s="88"/>
      <c r="M40" s="88"/>
      <c r="N40" s="88"/>
      <c r="O40" s="88"/>
      <c r="P40" s="5"/>
    </row>
    <row r="41" spans="1:16" ht="29.15" customHeight="1">
      <c r="A41" s="87"/>
      <c r="B41" s="87"/>
      <c r="C41" s="83" t="s">
        <v>5005</v>
      </c>
      <c r="D41" s="73" t="str">
        <f>INDEX('Step 1 GRI Analysis'!$A:$B,MATCH($C41,'Step 1 GRI Analysis'!$A:$A,0),MATCH(D$3,'Step 1 GRI Analysis'!$1:$1,0))</f>
        <v>Direct economic value generated and distributed</v>
      </c>
      <c r="H41" s="84">
        <f>COUNTIFS('Step 1 GRI Analysis'!$A:$A,$C41,'Step 1 GRI Analysis'!$C:$C,"*")</f>
        <v>0</v>
      </c>
      <c r="I41" s="72" t="s">
        <v>8581</v>
      </c>
      <c r="K41" s="88"/>
      <c r="L41" s="88"/>
      <c r="M41" s="88"/>
      <c r="N41" s="88"/>
      <c r="O41" s="88"/>
      <c r="P41" s="5"/>
    </row>
    <row r="42" spans="1:16" ht="29.15" customHeight="1">
      <c r="A42" s="87"/>
      <c r="B42" s="87"/>
      <c r="C42" s="83" t="s">
        <v>5019</v>
      </c>
      <c r="D42" s="73" t="str">
        <f>INDEX('Step 1 GRI Analysis'!$A:$B,MATCH($C42,'Step 1 GRI Analysis'!$A:$A,0),MATCH(D$3,'Step 1 GRI Analysis'!$1:$1,0))</f>
        <v>Financial implications and other risks and opportunities due to climate change</v>
      </c>
      <c r="H42" s="84">
        <f>COUNTIFS('Step 1 GRI Analysis'!$A:$A,$C42,'Step 1 GRI Analysis'!$C:$C,"*")</f>
        <v>0</v>
      </c>
      <c r="I42" s="72" t="s">
        <v>8581</v>
      </c>
      <c r="K42" s="88"/>
      <c r="L42" s="88"/>
      <c r="M42" s="88"/>
      <c r="N42" s="88"/>
      <c r="O42" s="88"/>
      <c r="P42" s="5"/>
    </row>
    <row r="43" spans="1:16" ht="29.15" customHeight="1">
      <c r="A43" s="87"/>
      <c r="B43" s="87"/>
      <c r="C43" s="83" t="s">
        <v>5049</v>
      </c>
      <c r="D43" s="73" t="str">
        <f>INDEX('Step 1 GRI Analysis'!$A:$B,MATCH($C43,'Step 1 GRI Analysis'!$A:$A,0),MATCH(D$3,'Step 1 GRI Analysis'!$1:$1,0))</f>
        <v>Defined benefit plan obligations and other retirement plans</v>
      </c>
      <c r="H43" s="84">
        <f>COUNTIFS('Step 1 GRI Analysis'!$A:$A,$C43,'Step 1 GRI Analysis'!$C:$C,"*")</f>
        <v>0</v>
      </c>
      <c r="I43" s="72" t="s">
        <v>8581</v>
      </c>
      <c r="K43" s="88"/>
      <c r="L43" s="88"/>
      <c r="M43" s="88"/>
      <c r="N43" s="88"/>
      <c r="O43" s="88"/>
      <c r="P43" s="5"/>
    </row>
    <row r="44" spans="1:16" ht="29.15" customHeight="1">
      <c r="A44" s="87"/>
      <c r="B44" s="87"/>
      <c r="C44" s="83" t="s">
        <v>5073</v>
      </c>
      <c r="D44" s="73" t="str">
        <f>INDEX('Step 1 GRI Analysis'!$A:$B,MATCH($C44,'Step 1 GRI Analysis'!$A:$A,0),MATCH(D$3,'Step 1 GRI Analysis'!$1:$1,0))</f>
        <v>Financial assistance received from government</v>
      </c>
      <c r="H44" s="84">
        <f>COUNTIFS('Step 1 GRI Analysis'!$A:$A,$C44,'Step 1 GRI Analysis'!$C:$C,"*")</f>
        <v>0</v>
      </c>
      <c r="I44" s="72" t="s">
        <v>8581</v>
      </c>
      <c r="K44" s="88"/>
      <c r="L44" s="88"/>
      <c r="M44" s="88"/>
      <c r="N44" s="88"/>
      <c r="O44" s="88"/>
      <c r="P44" s="5"/>
    </row>
    <row r="45" spans="1:16" ht="29.15" customHeight="1">
      <c r="A45" s="87"/>
      <c r="B45" s="87"/>
      <c r="C45" s="85" t="s">
        <v>5111</v>
      </c>
      <c r="D45" s="73" t="str">
        <f>INDEX('Step 1 GRI Analysis'!$A:$B,MATCH($C45,'Step 1 GRI Analysis'!$A:$A,0),MATCH(D$3,'Step 1 GRI Analysis'!$1:$1,0))</f>
        <v>Market Presence 2016</v>
      </c>
      <c r="H45" s="84">
        <f>COUNTIFS('Step 1 GRI Analysis'!$A:$A,$C45,'Step 1 GRI Analysis'!$C:$C,"*")</f>
        <v>0</v>
      </c>
      <c r="I45" s="72" t="s">
        <v>8581</v>
      </c>
      <c r="K45" s="88"/>
      <c r="L45" s="88"/>
      <c r="M45" s="88"/>
      <c r="N45" s="88"/>
      <c r="O45" s="88"/>
      <c r="P45" s="5"/>
    </row>
    <row r="46" spans="1:16" ht="29.15" customHeight="1">
      <c r="A46" s="87"/>
      <c r="B46" s="87"/>
      <c r="C46" s="83" t="s">
        <v>5113</v>
      </c>
      <c r="D46" s="73" t="str">
        <f>INDEX('Step 1 GRI Analysis'!$A:$B,MATCH($C46,'Step 1 GRI Analysis'!$A:$A,0),MATCH(D$3,'Step 1 GRI Analysis'!$1:$1,0))</f>
        <v>Ratios of standard entry level wage by gender compared to local minimum wage</v>
      </c>
      <c r="H46" s="84">
        <f>COUNTIFS('Step 1 GRI Analysis'!$A:$A,$C46,'Step 1 GRI Analysis'!$C:$C,"*")</f>
        <v>0</v>
      </c>
      <c r="I46" s="72" t="s">
        <v>8581</v>
      </c>
      <c r="K46" s="88"/>
      <c r="L46" s="88"/>
      <c r="M46" s="88"/>
      <c r="N46" s="88"/>
      <c r="O46" s="88"/>
      <c r="P46" s="5"/>
    </row>
    <row r="47" spans="1:16" ht="29.15" customHeight="1">
      <c r="A47" s="87"/>
      <c r="B47" s="87"/>
      <c r="C47" s="83" t="s">
        <v>5135</v>
      </c>
      <c r="D47" s="73" t="str">
        <f>INDEX('Step 1 GRI Analysis'!$A:$B,MATCH($C47,'Step 1 GRI Analysis'!$A:$A,0),MATCH(D$3,'Step 1 GRI Analysis'!$1:$1,0))</f>
        <v>Proportion of senior management hired from the local community</v>
      </c>
      <c r="H47" s="84">
        <f>COUNTIFS('Step 1 GRI Analysis'!$A:$A,$C47,'Step 1 GRI Analysis'!$C:$C,"*")</f>
        <v>0</v>
      </c>
      <c r="I47" s="72" t="s">
        <v>8581</v>
      </c>
      <c r="K47" s="88"/>
      <c r="L47" s="88"/>
      <c r="M47" s="88"/>
      <c r="N47" s="88"/>
      <c r="O47" s="88"/>
      <c r="P47" s="5"/>
    </row>
    <row r="48" spans="1:16" ht="29.15" customHeight="1">
      <c r="A48" s="87"/>
      <c r="B48" s="87"/>
      <c r="C48" s="85" t="s">
        <v>8582</v>
      </c>
      <c r="D48" s="73" t="e">
        <f>INDEX('Step 1 GRI Analysis'!$A:$B,MATCH($C48,'Step 1 GRI Analysis'!$A:$A,0),MATCH(D$3,'Step 1 GRI Analysis'!$1:$1,0))</f>
        <v>#N/A</v>
      </c>
      <c r="H48" s="84">
        <f>COUNTIFS('Step 1 GRI Analysis'!$A:$A,$C48,'Step 1 GRI Analysis'!$C:$C,"*")</f>
        <v>0</v>
      </c>
      <c r="I48" s="72" t="s">
        <v>8583</v>
      </c>
      <c r="K48" s="88"/>
      <c r="L48" s="88"/>
      <c r="M48" s="88"/>
      <c r="N48" s="88"/>
      <c r="O48" s="88"/>
      <c r="P48" s="5"/>
    </row>
    <row r="49" spans="1:16" ht="29.15" customHeight="1">
      <c r="A49" s="87"/>
      <c r="B49" s="87"/>
      <c r="C49" s="83" t="s">
        <v>5155</v>
      </c>
      <c r="D49" s="73" t="str">
        <f>INDEX('Step 1 GRI Analysis'!$A:$B,MATCH($C49,'Step 1 GRI Analysis'!$A:$A,0),MATCH(D$3,'Step 1 GRI Analysis'!$1:$1,0))</f>
        <v>Infrastructure investments and services supported</v>
      </c>
      <c r="H49" s="84">
        <f>COUNTIFS('Step 1 GRI Analysis'!$A:$A,$C49,'Step 1 GRI Analysis'!$C:$C,"*")</f>
        <v>0</v>
      </c>
      <c r="I49" s="72" t="s">
        <v>8581</v>
      </c>
      <c r="K49" s="88"/>
      <c r="L49" s="88"/>
      <c r="M49" s="88"/>
      <c r="N49" s="88"/>
      <c r="O49" s="88"/>
      <c r="P49" s="5"/>
    </row>
    <row r="50" spans="1:16" ht="29.15" customHeight="1">
      <c r="A50" s="87"/>
      <c r="B50" s="87"/>
      <c r="C50" s="83" t="s">
        <v>5169</v>
      </c>
      <c r="D50" s="73" t="str">
        <f>INDEX('Step 1 GRI Analysis'!$A:$B,MATCH($C50,'Step 1 GRI Analysis'!$A:$A,0),MATCH(D$3,'Step 1 GRI Analysis'!$1:$1,0))</f>
        <v>Significant indirect economic impacts</v>
      </c>
      <c r="H50" s="84">
        <f>COUNTIFS('Step 1 GRI Analysis'!$A:$A,$C50,'Step 1 GRI Analysis'!$C:$C,"*")</f>
        <v>0</v>
      </c>
      <c r="I50" s="72" t="s">
        <v>8581</v>
      </c>
      <c r="K50" s="88"/>
      <c r="L50" s="88"/>
      <c r="M50" s="88"/>
      <c r="N50" s="88"/>
      <c r="O50" s="88"/>
      <c r="P50" s="5"/>
    </row>
    <row r="51" spans="1:16" ht="29.15" customHeight="1">
      <c r="A51" s="87"/>
      <c r="B51" s="87"/>
      <c r="C51" s="85" t="s">
        <v>8584</v>
      </c>
      <c r="D51" s="73" t="e">
        <f>INDEX('Step 1 GRI Analysis'!$A:$B,MATCH($C51,'Step 1 GRI Analysis'!$A:$A,0),MATCH(D$3,'Step 1 GRI Analysis'!$1:$1,0))</f>
        <v>#N/A</v>
      </c>
      <c r="H51" s="84">
        <f>COUNTIFS('Step 1 GRI Analysis'!$A:$A,$C51,'Step 1 GRI Analysis'!$C:$C,"*")</f>
        <v>0</v>
      </c>
      <c r="I51" s="72" t="s">
        <v>8583</v>
      </c>
      <c r="K51" s="88"/>
      <c r="L51" s="88"/>
      <c r="M51" s="88"/>
      <c r="N51" s="88"/>
      <c r="O51" s="88"/>
      <c r="P51" s="5"/>
    </row>
    <row r="52" spans="1:16" ht="29.15" customHeight="1">
      <c r="A52" s="87"/>
      <c r="B52" s="87"/>
      <c r="C52" s="83" t="s">
        <v>5182</v>
      </c>
      <c r="D52" s="73" t="str">
        <f>INDEX('Step 1 GRI Analysis'!$A:$B,MATCH($C52,'Step 1 GRI Analysis'!$A:$A,0),MATCH(D$3,'Step 1 GRI Analysis'!$1:$1,0))</f>
        <v>Proportion of spending on local suppliers</v>
      </c>
      <c r="H52" s="84">
        <f>COUNTIFS('Step 1 GRI Analysis'!$A:$A,$C52,'Step 1 GRI Analysis'!$C:$C,"*")</f>
        <v>0</v>
      </c>
      <c r="I52" s="72" t="s">
        <v>8581</v>
      </c>
      <c r="K52" s="88"/>
      <c r="L52" s="88"/>
      <c r="M52" s="88"/>
      <c r="N52" s="88"/>
      <c r="O52" s="88"/>
      <c r="P52" s="5"/>
    </row>
    <row r="53" spans="1:16" ht="29.15" customHeight="1">
      <c r="A53" s="87"/>
      <c r="B53" s="87"/>
      <c r="C53" s="85" t="s">
        <v>8585</v>
      </c>
      <c r="D53" s="73" t="e">
        <f>INDEX('Step 1 GRI Analysis'!$A:$B,MATCH($C53,'Step 1 GRI Analysis'!$A:$A,0),MATCH(D$3,'Step 1 GRI Analysis'!$1:$1,0))</f>
        <v>#N/A</v>
      </c>
      <c r="H53" s="84">
        <f>COUNTIFS('Step 1 GRI Analysis'!$A:$A,$C53,'Step 1 GRI Analysis'!$C:$C,"*")</f>
        <v>0</v>
      </c>
      <c r="I53" s="72" t="s">
        <v>8581</v>
      </c>
      <c r="K53" s="88"/>
      <c r="L53" s="88"/>
      <c r="M53" s="88"/>
      <c r="N53" s="88"/>
      <c r="O53" s="88"/>
      <c r="P53" s="5"/>
    </row>
    <row r="54" spans="1:16" ht="29.15" customHeight="1">
      <c r="A54" s="87"/>
      <c r="B54" s="87"/>
      <c r="C54" s="83" t="s">
        <v>5194</v>
      </c>
      <c r="D54" s="73" t="str">
        <f>INDEX('Step 1 GRI Analysis'!$A:$B,MATCH($C54,'Step 1 GRI Analysis'!$A:$A,0),MATCH(D$3,'Step 1 GRI Analysis'!$1:$1,0))</f>
        <v>Operations assessed for risks related to corruption</v>
      </c>
      <c r="H54" s="84">
        <f>COUNTIFS('Step 1 GRI Analysis'!$A:$A,$C54,'Step 1 GRI Analysis'!$C:$C,"*")</f>
        <v>0</v>
      </c>
      <c r="I54" s="72" t="s">
        <v>8581</v>
      </c>
      <c r="K54" s="88"/>
      <c r="L54" s="88"/>
      <c r="M54" s="88"/>
      <c r="N54" s="88"/>
      <c r="O54" s="88"/>
      <c r="P54" s="5"/>
    </row>
    <row r="55" spans="1:16" ht="29.15" customHeight="1">
      <c r="A55" s="87"/>
      <c r="B55" s="87"/>
      <c r="C55" s="83" t="s">
        <v>5200</v>
      </c>
      <c r="D55" s="73" t="str">
        <f>INDEX('Step 1 GRI Analysis'!$A:$B,MATCH($C55,'Step 1 GRI Analysis'!$A:$A,0),MATCH(D$3,'Step 1 GRI Analysis'!$1:$1,0))</f>
        <v>Communication and training about anti-corruption policies and procedures</v>
      </c>
      <c r="H55" s="84">
        <f>COUNTIFS('Step 1 GRI Analysis'!$A:$A,$C55,'Step 1 GRI Analysis'!$C:$C,"*")</f>
        <v>0</v>
      </c>
      <c r="I55" s="72" t="s">
        <v>8581</v>
      </c>
      <c r="K55" s="88"/>
      <c r="L55" s="88"/>
      <c r="M55" s="88"/>
      <c r="N55" s="88"/>
      <c r="O55" s="88"/>
      <c r="P55" s="5"/>
    </row>
    <row r="56" spans="1:16" ht="29.15" customHeight="1">
      <c r="A56" s="87"/>
      <c r="B56" s="87"/>
      <c r="C56" s="83" t="s">
        <v>5218</v>
      </c>
      <c r="D56" s="73" t="str">
        <f>INDEX('Step 1 GRI Analysis'!$A:$B,MATCH($C56,'Step 1 GRI Analysis'!$A:$A,0),MATCH(D$3,'Step 1 GRI Analysis'!$1:$1,0))</f>
        <v>Confirmed incidents of corruption and actions taken</v>
      </c>
      <c r="H56" s="84">
        <f>COUNTIFS('Step 1 GRI Analysis'!$A:$A,$C56,'Step 1 GRI Analysis'!$C:$C,"*")</f>
        <v>0</v>
      </c>
      <c r="I56" s="72" t="s">
        <v>8581</v>
      </c>
      <c r="K56" s="88"/>
      <c r="L56" s="88"/>
      <c r="M56" s="88"/>
      <c r="N56" s="88"/>
      <c r="O56" s="88"/>
      <c r="P56" s="5"/>
    </row>
    <row r="57" spans="1:16" ht="29.15" customHeight="1">
      <c r="A57" s="87"/>
      <c r="B57" s="87"/>
      <c r="C57" s="85" t="s">
        <v>8586</v>
      </c>
      <c r="D57" s="73" t="e">
        <f>INDEX('Step 1 GRI Analysis'!$A:$B,MATCH($C57,'Step 1 GRI Analysis'!$A:$A,0),MATCH(D$3,'Step 1 GRI Analysis'!$1:$1,0))</f>
        <v>#N/A</v>
      </c>
      <c r="H57" s="84">
        <f>COUNTIFS('Step 1 GRI Analysis'!$A:$A,$C57,'Step 1 GRI Analysis'!$C:$C,"*")</f>
        <v>0</v>
      </c>
      <c r="I57" s="72" t="s">
        <v>8583</v>
      </c>
      <c r="K57" s="88"/>
      <c r="L57" s="88"/>
      <c r="M57" s="88"/>
      <c r="N57" s="88"/>
      <c r="O57" s="88"/>
      <c r="P57" s="5"/>
    </row>
    <row r="58" spans="1:16" ht="29.15" customHeight="1">
      <c r="A58" s="87"/>
      <c r="B58" s="87"/>
      <c r="C58" s="83" t="s">
        <v>5238</v>
      </c>
      <c r="D58" s="73" t="str">
        <f>INDEX('Step 1 GRI Analysis'!$A:$B,MATCH($C58,'Step 1 GRI Analysis'!$A:$A,0),MATCH(D$3,'Step 1 GRI Analysis'!$1:$1,0))</f>
        <v>Legal actions for anti-competitive behavior, anti-trust, and monopoly practices</v>
      </c>
      <c r="H58" s="84">
        <f>COUNTIFS('Step 1 GRI Analysis'!$A:$A,$C58,'Step 1 GRI Analysis'!$C:$C,"*")</f>
        <v>0</v>
      </c>
      <c r="I58" s="72" t="s">
        <v>8583</v>
      </c>
      <c r="K58" s="88"/>
      <c r="L58" s="88"/>
      <c r="M58" s="88"/>
      <c r="N58" s="88"/>
      <c r="O58" s="88"/>
      <c r="P58" s="5"/>
    </row>
    <row r="59" spans="1:16" ht="29.15" customHeight="1">
      <c r="A59" s="87"/>
      <c r="B59" s="87"/>
      <c r="C59" s="85" t="s">
        <v>8587</v>
      </c>
      <c r="D59" s="73" t="e">
        <f>INDEX('Step 1 GRI Analysis'!$A:$B,MATCH($C59,'Step 1 GRI Analysis'!$A:$A,0),MATCH(D$3,'Step 1 GRI Analysis'!$1:$1,0))</f>
        <v>#N/A</v>
      </c>
      <c r="H59" s="84">
        <f>COUNTIFS('Step 1 GRI Analysis'!$A:$A,$C59,'Step 1 GRI Analysis'!$C:$C,"*")</f>
        <v>0</v>
      </c>
      <c r="I59" s="72" t="s">
        <v>8581</v>
      </c>
      <c r="K59" s="88"/>
      <c r="L59" s="88"/>
      <c r="M59" s="88"/>
      <c r="N59" s="88"/>
      <c r="O59" s="88"/>
      <c r="P59" s="5"/>
    </row>
    <row r="60" spans="1:16" ht="29.15" customHeight="1">
      <c r="A60" s="87"/>
      <c r="B60" s="87"/>
      <c r="C60" s="83" t="s">
        <v>5248</v>
      </c>
      <c r="D60" s="73" t="str">
        <f>INDEX('Step 1 GRI Analysis'!$A:$B,MATCH($C60,'Step 1 GRI Analysis'!$A:$A,0),MATCH(D$3,'Step 1 GRI Analysis'!$1:$1,0))</f>
        <v>Approach to tax</v>
      </c>
      <c r="H60" s="84">
        <f>COUNTIFS('Step 1 GRI Analysis'!$A:$A,$C60,'Step 1 GRI Analysis'!$C:$C,"*")</f>
        <v>0</v>
      </c>
      <c r="I60" s="72" t="s">
        <v>8581</v>
      </c>
      <c r="K60" s="88"/>
      <c r="L60" s="88"/>
      <c r="M60" s="88"/>
      <c r="N60" s="88"/>
      <c r="O60" s="88"/>
      <c r="P60" s="5"/>
    </row>
    <row r="61" spans="1:16" ht="29.15" customHeight="1">
      <c r="A61" s="87"/>
      <c r="B61" s="87"/>
      <c r="C61" s="83" t="s">
        <v>5260</v>
      </c>
      <c r="D61" s="73" t="str">
        <f>INDEX('Step 1 GRI Analysis'!$A:$B,MATCH($C61,'Step 1 GRI Analysis'!$A:$A,0),MATCH(D$3,'Step 1 GRI Analysis'!$1:$1,0))</f>
        <v>Tax governance, control, and risk management</v>
      </c>
      <c r="H61" s="84">
        <f>COUNTIFS('Step 1 GRI Analysis'!$A:$A,$C61,'Step 1 GRI Analysis'!$C:$C,"*")</f>
        <v>0</v>
      </c>
      <c r="I61" s="72" t="s">
        <v>8581</v>
      </c>
      <c r="K61" s="88"/>
      <c r="L61" s="88"/>
      <c r="M61" s="88"/>
      <c r="N61" s="88"/>
      <c r="O61" s="88"/>
      <c r="P61" s="5"/>
    </row>
    <row r="62" spans="1:16" ht="29.15" customHeight="1">
      <c r="A62" s="87"/>
      <c r="B62" s="87"/>
      <c r="C62" s="83" t="s">
        <v>5276</v>
      </c>
      <c r="D62" s="73" t="str">
        <f>INDEX('Step 1 GRI Analysis'!$A:$B,MATCH($C62,'Step 1 GRI Analysis'!$A:$A,0),MATCH(D$3,'Step 1 GRI Analysis'!$1:$1,0))</f>
        <v>Stakeholder engagement and management of concerns related to tax</v>
      </c>
      <c r="H62" s="84">
        <f>COUNTIFS('Step 1 GRI Analysis'!$A:$A,$C62,'Step 1 GRI Analysis'!$C:$C,"*")</f>
        <v>0</v>
      </c>
      <c r="I62" s="72" t="s">
        <v>8581</v>
      </c>
      <c r="K62" s="88"/>
      <c r="L62" s="88"/>
      <c r="M62" s="88"/>
      <c r="N62" s="88"/>
      <c r="O62" s="88"/>
      <c r="P62" s="5"/>
    </row>
    <row r="63" spans="1:16" ht="29.15" customHeight="1">
      <c r="A63" s="87"/>
      <c r="B63" s="87"/>
      <c r="C63" s="83" t="s">
        <v>5286</v>
      </c>
      <c r="D63" s="73" t="str">
        <f>INDEX('Step 1 GRI Analysis'!$A:$B,MATCH($C63,'Step 1 GRI Analysis'!$A:$A,0),MATCH(D$3,'Step 1 GRI Analysis'!$1:$1,0))</f>
        <v>Country-by-country reporting</v>
      </c>
      <c r="H63" s="84">
        <f>COUNTIFS('Step 1 GRI Analysis'!$A:$A,$C63,'Step 1 GRI Analysis'!$C:$C,"*")</f>
        <v>0</v>
      </c>
      <c r="I63" s="72" t="s">
        <v>8581</v>
      </c>
      <c r="K63" s="88"/>
      <c r="L63" s="88"/>
      <c r="M63" s="88"/>
      <c r="N63" s="88"/>
      <c r="O63" s="88"/>
      <c r="P63" s="5"/>
    </row>
    <row r="64" spans="1:16" ht="29.15" customHeight="1">
      <c r="A64" s="87"/>
      <c r="B64" s="87"/>
      <c r="C64" s="85" t="s">
        <v>8588</v>
      </c>
      <c r="D64" s="73" t="e">
        <f>INDEX('Step 1 GRI Analysis'!$A:$B,MATCH($C64,'Step 1 GRI Analysis'!$A:$A,0),MATCH(D$3,'Step 1 GRI Analysis'!$1:$1,0))</f>
        <v>#N/A</v>
      </c>
      <c r="H64" s="84">
        <f>COUNTIFS('Step 1 GRI Analysis'!$A:$A,$C64,'Step 1 GRI Analysis'!$C:$C,"*")</f>
        <v>0</v>
      </c>
      <c r="I64" s="72" t="s">
        <v>8581</v>
      </c>
      <c r="K64" s="88"/>
      <c r="L64" s="88"/>
      <c r="M64" s="88"/>
      <c r="N64" s="88"/>
      <c r="O64" s="88"/>
      <c r="P64" s="5"/>
    </row>
    <row r="65" spans="1:16" ht="29.15" customHeight="1">
      <c r="A65" s="87"/>
      <c r="B65" s="87"/>
      <c r="C65" s="85" t="s">
        <v>8589</v>
      </c>
      <c r="D65" s="73" t="e">
        <f>INDEX('Step 1 GRI Analysis'!$A:$B,MATCH($C65,'Step 1 GRI Analysis'!$A:$A,0),MATCH(D$3,'Step 1 GRI Analysis'!$1:$1,0))</f>
        <v>#N/A</v>
      </c>
      <c r="H65" s="84">
        <f>COUNTIFS('Step 1 GRI Analysis'!$A:$A,$C65,'Step 1 GRI Analysis'!$C:$C,"*")</f>
        <v>0</v>
      </c>
      <c r="I65" s="72" t="s">
        <v>8581</v>
      </c>
      <c r="K65" s="88"/>
      <c r="L65" s="88"/>
      <c r="M65" s="88"/>
      <c r="N65" s="88"/>
      <c r="O65" s="88"/>
      <c r="P65" s="5"/>
    </row>
    <row r="66" spans="1:16" ht="29.15" customHeight="1">
      <c r="A66" s="87"/>
      <c r="B66" s="87"/>
      <c r="C66" s="83" t="s">
        <v>5346</v>
      </c>
      <c r="D66" s="73" t="str">
        <f>INDEX('Step 1 GRI Analysis'!$A:$B,MATCH($C66,'Step 1 GRI Analysis'!$A:$A,0),MATCH(D$3,'Step 1 GRI Analysis'!$1:$1,0))</f>
        <v>Materials used by weight or volume</v>
      </c>
      <c r="H66" s="84">
        <f>COUNTIFS('Step 1 GRI Analysis'!$A:$A,$C66,'Step 1 GRI Analysis'!$C:$C,"*")</f>
        <v>0</v>
      </c>
      <c r="I66" s="72" t="s">
        <v>8581</v>
      </c>
      <c r="K66" s="88"/>
      <c r="L66" s="88"/>
      <c r="M66" s="88"/>
      <c r="N66" s="88"/>
      <c r="O66" s="88"/>
      <c r="P66" s="5"/>
    </row>
    <row r="67" spans="1:16" ht="29.15" customHeight="1">
      <c r="A67" s="87"/>
      <c r="B67" s="87"/>
      <c r="C67" s="83" t="s">
        <v>5366</v>
      </c>
      <c r="D67" s="73" t="str">
        <f>INDEX('Step 1 GRI Analysis'!$A:$B,MATCH($C67,'Step 1 GRI Analysis'!$A:$A,0),MATCH(D$3,'Step 1 GRI Analysis'!$1:$1,0))</f>
        <v>Recycled input materials used</v>
      </c>
      <c r="H67" s="84">
        <f>COUNTIFS('Step 1 GRI Analysis'!$A:$A,$C67,'Step 1 GRI Analysis'!$C:$C,"*")</f>
        <v>0</v>
      </c>
      <c r="I67" s="72" t="s">
        <v>8581</v>
      </c>
      <c r="K67" s="88"/>
      <c r="L67" s="88"/>
      <c r="M67" s="88"/>
      <c r="N67" s="88"/>
      <c r="O67" s="88"/>
      <c r="P67" s="5"/>
    </row>
    <row r="68" spans="1:16" ht="29.15" customHeight="1">
      <c r="A68" s="87"/>
      <c r="B68" s="87"/>
      <c r="C68" s="83" t="s">
        <v>5378</v>
      </c>
      <c r="D68" s="73" t="str">
        <f>INDEX('Step 1 GRI Analysis'!$A:$B,MATCH($C68,'Step 1 GRI Analysis'!$A:$A,0),MATCH(D$3,'Step 1 GRI Analysis'!$1:$1,0))</f>
        <v>Reclaimed products and their packaging materials</v>
      </c>
      <c r="H68" s="84">
        <f>COUNTIFS('Step 1 GRI Analysis'!$A:$A,$C68,'Step 1 GRI Analysis'!$C:$C,"*")</f>
        <v>0</v>
      </c>
      <c r="I68" s="72" t="s">
        <v>8581</v>
      </c>
      <c r="K68" s="88"/>
      <c r="L68" s="88"/>
      <c r="M68" s="88"/>
      <c r="N68" s="88"/>
      <c r="O68" s="88"/>
      <c r="P68" s="5"/>
    </row>
    <row r="69" spans="1:16" ht="29.15" customHeight="1">
      <c r="A69" s="87"/>
      <c r="B69" s="87"/>
      <c r="C69" s="85" t="s">
        <v>8590</v>
      </c>
      <c r="D69" s="73" t="e">
        <f>INDEX('Step 1 GRI Analysis'!$A:$B,MATCH($C69,'Step 1 GRI Analysis'!$A:$A,0),MATCH(D$3,'Step 1 GRI Analysis'!$1:$1,0))</f>
        <v>#N/A</v>
      </c>
      <c r="H69" s="84">
        <f>COUNTIFS('Step 1 GRI Analysis'!$A:$A,$C69,'Step 1 GRI Analysis'!$C:$C,"*")</f>
        <v>0</v>
      </c>
      <c r="I69" s="72" t="s">
        <v>8581</v>
      </c>
      <c r="K69" s="88"/>
      <c r="L69" s="88"/>
      <c r="M69" s="88"/>
      <c r="N69" s="88"/>
      <c r="O69" s="88"/>
      <c r="P69" s="5"/>
    </row>
    <row r="70" spans="1:16" ht="29.15" customHeight="1">
      <c r="A70" s="87"/>
      <c r="B70" s="87"/>
      <c r="C70" s="83" t="s">
        <v>5401</v>
      </c>
      <c r="D70" s="73" t="str">
        <f>INDEX('Step 1 GRI Analysis'!$A:$B,MATCH($C70,'Step 1 GRI Analysis'!$A:$A,0),MATCH(D$3,'Step 1 GRI Analysis'!$1:$1,0))</f>
        <v>Energy consumption within the organization</v>
      </c>
      <c r="H70" s="84">
        <f>COUNTIFS('Step 1 GRI Analysis'!$A:$A,$C70,'Step 1 GRI Analysis'!$C:$C,"*")</f>
        <v>0</v>
      </c>
      <c r="I70" s="72" t="s">
        <v>8581</v>
      </c>
      <c r="K70" s="88"/>
      <c r="L70" s="88"/>
      <c r="M70" s="88"/>
      <c r="N70" s="88"/>
      <c r="O70" s="88"/>
      <c r="P70" s="5"/>
    </row>
    <row r="71" spans="1:16" ht="29.15" customHeight="1">
      <c r="A71" s="87"/>
      <c r="B71" s="87"/>
      <c r="C71" s="83" t="s">
        <v>5456</v>
      </c>
      <c r="D71" s="73" t="str">
        <f>INDEX('Step 1 GRI Analysis'!$A:$B,MATCH($C71,'Step 1 GRI Analysis'!$A:$A,0),MATCH(D$3,'Step 1 GRI Analysis'!$1:$1,0))</f>
        <v>Energy consumption outside of the organization</v>
      </c>
      <c r="H71" s="84">
        <f>COUNTIFS('Step 1 GRI Analysis'!$A:$A,$C71,'Step 1 GRI Analysis'!$C:$C,"*")</f>
        <v>0</v>
      </c>
      <c r="I71" s="72" t="s">
        <v>8581</v>
      </c>
      <c r="K71" s="88"/>
      <c r="L71" s="88"/>
      <c r="M71" s="88"/>
      <c r="N71" s="88"/>
      <c r="O71" s="88"/>
      <c r="P71" s="5"/>
    </row>
    <row r="72" spans="1:16" ht="29.15" customHeight="1">
      <c r="A72" s="87"/>
      <c r="B72" s="87"/>
      <c r="C72" s="83" t="s">
        <v>5469</v>
      </c>
      <c r="D72" s="73" t="str">
        <f>INDEX('Step 1 GRI Analysis'!$A:$B,MATCH($C72,'Step 1 GRI Analysis'!$A:$A,0),MATCH(D$3,'Step 1 GRI Analysis'!$1:$1,0))</f>
        <v>Energy intensity</v>
      </c>
      <c r="H72" s="84">
        <f>COUNTIFS('Step 1 GRI Analysis'!$A:$A,$C72,'Step 1 GRI Analysis'!$C:$C,"*")</f>
        <v>0</v>
      </c>
      <c r="I72" s="72" t="s">
        <v>8581</v>
      </c>
      <c r="K72" s="88"/>
      <c r="L72" s="88"/>
      <c r="M72" s="88"/>
      <c r="N72" s="88"/>
      <c r="O72" s="88"/>
      <c r="P72" s="5"/>
    </row>
    <row r="73" spans="1:16" ht="29.15" customHeight="1">
      <c r="A73" s="87"/>
      <c r="B73" s="87"/>
      <c r="C73" s="83" t="s">
        <v>5494</v>
      </c>
      <c r="D73" s="73" t="str">
        <f>INDEX('Step 1 GRI Analysis'!$A:$B,MATCH($C73,'Step 1 GRI Analysis'!$A:$A,0),MATCH(D$3,'Step 1 GRI Analysis'!$1:$1,0))</f>
        <v>Reduction of energy consumption</v>
      </c>
      <c r="H73" s="84">
        <f>COUNTIFS('Step 1 GRI Analysis'!$A:$A,$C73,'Step 1 GRI Analysis'!$C:$C,"*")</f>
        <v>0</v>
      </c>
      <c r="I73" s="72" t="s">
        <v>8581</v>
      </c>
      <c r="K73" s="88"/>
      <c r="L73" s="88"/>
      <c r="M73" s="88"/>
      <c r="N73" s="88"/>
      <c r="O73" s="88"/>
      <c r="P73" s="5"/>
    </row>
    <row r="74" spans="1:16" ht="29.15" customHeight="1">
      <c r="A74" s="87"/>
      <c r="B74" s="87"/>
      <c r="C74" s="83" t="s">
        <v>5511</v>
      </c>
      <c r="D74" s="73" t="str">
        <f>INDEX('Step 1 GRI Analysis'!$A:$B,MATCH($C74,'Step 1 GRI Analysis'!$A:$A,0),MATCH(D$3,'Step 1 GRI Analysis'!$1:$1,0))</f>
        <v>Reductions in energy requirements of products and services</v>
      </c>
      <c r="H74" s="84">
        <f>COUNTIFS('Step 1 GRI Analysis'!$A:$A,$C74,'Step 1 GRI Analysis'!$C:$C,"*")</f>
        <v>0</v>
      </c>
      <c r="I74" s="72" t="s">
        <v>8581</v>
      </c>
      <c r="K74" s="88"/>
      <c r="L74" s="88"/>
      <c r="M74" s="88"/>
      <c r="N74" s="88"/>
      <c r="O74" s="88"/>
      <c r="P74" s="5"/>
    </row>
    <row r="75" spans="1:16" ht="29.15" customHeight="1">
      <c r="A75" s="87"/>
      <c r="B75" s="87"/>
      <c r="C75" s="85" t="s">
        <v>8591</v>
      </c>
      <c r="D75" s="73" t="e">
        <f>INDEX('Step 1 GRI Analysis'!$A:$B,MATCH($C75,'Step 1 GRI Analysis'!$A:$A,0),MATCH(D$3,'Step 1 GRI Analysis'!$1:$1,0))</f>
        <v>#N/A</v>
      </c>
      <c r="H75" s="84">
        <f>COUNTIFS('Step 1 GRI Analysis'!$A:$A,$C75,'Step 1 GRI Analysis'!$C:$C,"*")</f>
        <v>0</v>
      </c>
      <c r="I75" s="72" t="s">
        <v>8581</v>
      </c>
      <c r="K75" s="88"/>
      <c r="L75" s="88"/>
      <c r="M75" s="88"/>
      <c r="N75" s="88"/>
      <c r="O75" s="88"/>
      <c r="P75" s="5"/>
    </row>
    <row r="76" spans="1:16" ht="29.15" customHeight="1">
      <c r="A76" s="87"/>
      <c r="B76" s="87"/>
      <c r="C76" s="83" t="s">
        <v>5538</v>
      </c>
      <c r="D76" s="73" t="str">
        <f>INDEX('Step 1 GRI Analysis'!$A:$B,MATCH($C76,'Step 1 GRI Analysis'!$A:$A,0),MATCH(D$3,'Step 1 GRI Analysis'!$1:$1,0))</f>
        <v>Interactions with water as a shared resource</v>
      </c>
      <c r="H76" s="84">
        <f>COUNTIFS('Step 1 GRI Analysis'!$A:$A,$C76,'Step 1 GRI Analysis'!$C:$C,"*")</f>
        <v>0</v>
      </c>
      <c r="I76" s="72" t="s">
        <v>8583</v>
      </c>
      <c r="K76" s="88"/>
      <c r="L76" s="88"/>
      <c r="M76" s="88"/>
      <c r="N76" s="88"/>
      <c r="O76" s="88"/>
      <c r="P76" s="5"/>
    </row>
    <row r="77" spans="1:16" ht="29.15" customHeight="1">
      <c r="A77" s="87"/>
      <c r="B77" s="87"/>
      <c r="C77" s="83" t="s">
        <v>5554</v>
      </c>
      <c r="D77" s="73" t="str">
        <f>INDEX('Step 1 GRI Analysis'!$A:$B,MATCH($C77,'Step 1 GRI Analysis'!$A:$A,0),MATCH(D$3,'Step 1 GRI Analysis'!$1:$1,0))</f>
        <v>Management of water discharge-related impacts</v>
      </c>
      <c r="H77" s="84">
        <f>COUNTIFS('Step 1 GRI Analysis'!$A:$A,$C77,'Step 1 GRI Analysis'!$C:$C,"*")</f>
        <v>0</v>
      </c>
      <c r="I77" s="72" t="s">
        <v>8583</v>
      </c>
      <c r="K77" s="88"/>
      <c r="L77" s="88"/>
      <c r="M77" s="88"/>
      <c r="N77" s="88"/>
      <c r="O77" s="88"/>
      <c r="P77" s="5"/>
    </row>
    <row r="78" spans="1:16" ht="29.15" customHeight="1">
      <c r="A78" s="87"/>
      <c r="B78" s="87"/>
      <c r="C78" s="83" t="s">
        <v>5566</v>
      </c>
      <c r="D78" s="73" t="str">
        <f>INDEX('Step 1 GRI Analysis'!$A:$B,MATCH($C78,'Step 1 GRI Analysis'!$A:$A,0),MATCH(D$3,'Step 1 GRI Analysis'!$1:$1,0))</f>
        <v>Water withdrawal</v>
      </c>
      <c r="H78" s="84">
        <f>COUNTIFS('Step 1 GRI Analysis'!$A:$A,$C78,'Step 1 GRI Analysis'!$C:$C,"*")</f>
        <v>0</v>
      </c>
      <c r="I78" s="72" t="s">
        <v>8581</v>
      </c>
      <c r="K78" s="88"/>
      <c r="L78" s="88"/>
      <c r="M78" s="88"/>
      <c r="N78" s="88"/>
      <c r="O78" s="88"/>
      <c r="P78" s="5"/>
    </row>
    <row r="79" spans="1:16" ht="29.15" customHeight="1">
      <c r="A79" s="87"/>
      <c r="B79" s="87"/>
      <c r="C79" s="83" t="s">
        <v>5603</v>
      </c>
      <c r="D79" s="73" t="str">
        <f>INDEX('Step 1 GRI Analysis'!$A:$B,MATCH($C79,'Step 1 GRI Analysis'!$A:$A,0),MATCH(D$3,'Step 1 GRI Analysis'!$1:$1,0))</f>
        <v>Water discharge</v>
      </c>
      <c r="H79" s="84">
        <f>COUNTIFS('Step 1 GRI Analysis'!$A:$A,$C79,'Step 1 GRI Analysis'!$C:$C,"*")</f>
        <v>0</v>
      </c>
      <c r="I79" s="72" t="s">
        <v>8581</v>
      </c>
      <c r="K79" s="88"/>
      <c r="L79" s="88"/>
      <c r="M79" s="88"/>
      <c r="N79" s="88"/>
      <c r="O79" s="88"/>
      <c r="P79" s="5"/>
    </row>
    <row r="80" spans="1:16" ht="29.15" customHeight="1">
      <c r="A80" s="87"/>
      <c r="B80" s="87"/>
      <c r="C80" s="83" t="s">
        <v>5638</v>
      </c>
      <c r="D80" s="73" t="str">
        <f>INDEX('Step 1 GRI Analysis'!$A:$B,MATCH($C80,'Step 1 GRI Analysis'!$A:$A,0),MATCH(D$3,'Step 1 GRI Analysis'!$1:$1,0))</f>
        <v>Water consumption</v>
      </c>
      <c r="H80" s="84">
        <f>COUNTIFS('Step 1 GRI Analysis'!$A:$A,$C80,'Step 1 GRI Analysis'!$C:$C,"*")</f>
        <v>0</v>
      </c>
      <c r="I80" s="72" t="s">
        <v>8581</v>
      </c>
      <c r="K80" s="88"/>
      <c r="L80" s="88"/>
      <c r="M80" s="88"/>
      <c r="N80" s="88"/>
      <c r="O80" s="88"/>
      <c r="P80" s="5"/>
    </row>
    <row r="81" spans="1:16" ht="29.15" customHeight="1">
      <c r="A81" s="87"/>
      <c r="B81" s="87"/>
      <c r="C81" s="85" t="s">
        <v>8592</v>
      </c>
      <c r="D81" s="73" t="e">
        <f>INDEX('Step 1 GRI Analysis'!$A:$B,MATCH($C81,'Step 1 GRI Analysis'!$A:$A,0),MATCH(D$3,'Step 1 GRI Analysis'!$1:$1,0))</f>
        <v>#N/A</v>
      </c>
      <c r="H81" s="84">
        <f>COUNTIFS('Step 1 GRI Analysis'!$A:$A,$C81,'Step 1 GRI Analysis'!$C:$C,"*")</f>
        <v>0</v>
      </c>
      <c r="I81" s="72" t="s">
        <v>8581</v>
      </c>
      <c r="K81" s="88"/>
      <c r="L81" s="88"/>
      <c r="M81" s="88"/>
      <c r="N81" s="88"/>
      <c r="O81" s="88"/>
      <c r="P81" s="5"/>
    </row>
    <row r="82" spans="1:16" ht="29.15" customHeight="1">
      <c r="A82" s="87"/>
      <c r="B82" s="87"/>
      <c r="C82" s="83" t="s">
        <v>5669</v>
      </c>
      <c r="D82" s="73" t="str">
        <f>INDEX('Step 1 GRI Analysis'!$A:$B,MATCH($C82,'Step 1 GRI Analysis'!$A:$A,0),MATCH(D$3,'Step 1 GRI Analysis'!$1:$1,0))</f>
        <v>Operational sites owned, leased, managed in, or adjacent to, protected areas and areas of high biodiversity value outside protected areas</v>
      </c>
      <c r="H82" s="84">
        <f>COUNTIFS('Step 1 GRI Analysis'!$A:$A,$C82,'Step 1 GRI Analysis'!$C:$C,"*")</f>
        <v>0</v>
      </c>
      <c r="I82" s="72" t="s">
        <v>8581</v>
      </c>
      <c r="K82" s="88"/>
      <c r="L82" s="88"/>
      <c r="M82" s="88"/>
      <c r="N82" s="88"/>
      <c r="O82" s="88"/>
      <c r="P82" s="5"/>
    </row>
    <row r="83" spans="1:16" ht="29.15" customHeight="1">
      <c r="A83" s="87"/>
      <c r="B83" s="87"/>
      <c r="C83" s="83" t="s">
        <v>5689</v>
      </c>
      <c r="D83" s="73" t="str">
        <f>INDEX('Step 1 GRI Analysis'!$A:$B,MATCH($C83,'Step 1 GRI Analysis'!$A:$A,0),MATCH(D$3,'Step 1 GRI Analysis'!$1:$1,0))</f>
        <v>Significant impacts of activities, products and services on biodiversity</v>
      </c>
      <c r="H83" s="84">
        <f>COUNTIFS('Step 1 GRI Analysis'!$A:$A,$C83,'Step 1 GRI Analysis'!$C:$C,"*")</f>
        <v>0</v>
      </c>
      <c r="I83" s="72" t="s">
        <v>8581</v>
      </c>
      <c r="K83" s="88"/>
      <c r="L83" s="88"/>
      <c r="M83" s="88"/>
      <c r="N83" s="88"/>
      <c r="O83" s="88"/>
      <c r="P83" s="5"/>
    </row>
    <row r="84" spans="1:16" ht="29.15" customHeight="1">
      <c r="A84" s="87"/>
      <c r="B84" s="87"/>
      <c r="C84" s="83" t="s">
        <v>5715</v>
      </c>
      <c r="D84" s="73" t="str">
        <f>INDEX('Step 1 GRI Analysis'!$A:$B,MATCH($C84,'Step 1 GRI Analysis'!$A:$A,0),MATCH(D$3,'Step 1 GRI Analysis'!$1:$1,0))</f>
        <v>Habitats protected or restored</v>
      </c>
      <c r="H84" s="84">
        <f>COUNTIFS('Step 1 GRI Analysis'!$A:$A,$C84,'Step 1 GRI Analysis'!$C:$C,"*")</f>
        <v>0</v>
      </c>
      <c r="I84" s="72" t="s">
        <v>8581</v>
      </c>
      <c r="K84" s="88"/>
      <c r="L84" s="88"/>
      <c r="M84" s="88"/>
      <c r="N84" s="88"/>
      <c r="O84" s="88"/>
      <c r="P84" s="5"/>
    </row>
    <row r="85" spans="1:16" ht="29.15" customHeight="1">
      <c r="A85" s="87"/>
      <c r="B85" s="87"/>
      <c r="C85" s="83" t="s">
        <v>5727</v>
      </c>
      <c r="D85" s="73" t="str">
        <f>INDEX('Step 1 GRI Analysis'!$A:$B,MATCH($C85,'Step 1 GRI Analysis'!$A:$A,0),MATCH(D$3,'Step 1 GRI Analysis'!$1:$1,0))</f>
        <v>IUCN Red List species and national conservation list species with habitats in areas affected by operations</v>
      </c>
      <c r="H85" s="84">
        <f>COUNTIFS('Step 1 GRI Analysis'!$A:$A,$C85,'Step 1 GRI Analysis'!$C:$C,"*")</f>
        <v>0</v>
      </c>
      <c r="I85" s="72" t="s">
        <v>8581</v>
      </c>
      <c r="K85" s="88"/>
      <c r="L85" s="88"/>
      <c r="M85" s="88"/>
      <c r="N85" s="88"/>
      <c r="O85" s="88"/>
      <c r="P85" s="5"/>
    </row>
    <row r="86" spans="1:16" ht="29.15" customHeight="1">
      <c r="A86" s="87"/>
      <c r="B86" s="87"/>
      <c r="C86" s="85" t="s">
        <v>8593</v>
      </c>
      <c r="D86" s="73" t="e">
        <f>INDEX('Step 1 GRI Analysis'!$A:$B,MATCH($C86,'Step 1 GRI Analysis'!$A:$A,0),MATCH(D$3,'Step 1 GRI Analysis'!$1:$1,0))</f>
        <v>#N/A</v>
      </c>
      <c r="H86" s="84">
        <f>COUNTIFS('Step 1 GRI Analysis'!$A:$A,$C86,'Step 1 GRI Analysis'!$C:$C,"*")</f>
        <v>0</v>
      </c>
      <c r="I86" s="72" t="s">
        <v>8581</v>
      </c>
      <c r="K86" s="88"/>
      <c r="L86" s="88"/>
      <c r="M86" s="88"/>
      <c r="N86" s="88"/>
      <c r="O86" s="88"/>
      <c r="P86" s="5"/>
    </row>
    <row r="87" spans="1:16" ht="29.15" customHeight="1">
      <c r="A87" s="87"/>
      <c r="B87" s="87"/>
      <c r="C87" s="83" t="s">
        <v>5756</v>
      </c>
      <c r="D87" s="73" t="str">
        <f>INDEX('Step 1 GRI Analysis'!$A:$B,MATCH($C87,'Step 1 GRI Analysis'!$A:$A,0),MATCH(D$3,'Step 1 GRI Analysis'!$1:$1,0))</f>
        <v>Direct (Scope 1) GHG emissions</v>
      </c>
      <c r="H87" s="84">
        <f>COUNTIFS('Step 1 GRI Analysis'!$A:$A,$C87,'Step 1 GRI Analysis'!$C:$C,"*")</f>
        <v>0</v>
      </c>
      <c r="I87" s="72" t="s">
        <v>8581</v>
      </c>
      <c r="K87" s="88"/>
      <c r="L87" s="88"/>
      <c r="M87" s="88"/>
      <c r="N87" s="88"/>
      <c r="O87" s="88"/>
      <c r="P87" s="5"/>
    </row>
    <row r="88" spans="1:16" ht="29.15" customHeight="1">
      <c r="A88" s="87"/>
      <c r="B88" s="87"/>
      <c r="C88" s="83" t="s">
        <v>5794</v>
      </c>
      <c r="D88" s="73" t="str">
        <f>INDEX('Step 1 GRI Analysis'!$A:$B,MATCH($C88,'Step 1 GRI Analysis'!$A:$A,0),MATCH(D$3,'Step 1 GRI Analysis'!$1:$1,0))</f>
        <v>Energy indirect (Scope 2) GHG emissions</v>
      </c>
      <c r="H88" s="84">
        <f>COUNTIFS('Step 1 GRI Analysis'!$A:$A,$C88,'Step 1 GRI Analysis'!$C:$C,"*")</f>
        <v>0</v>
      </c>
      <c r="I88" s="72" t="s">
        <v>8581</v>
      </c>
      <c r="K88" s="88"/>
      <c r="L88" s="88"/>
      <c r="M88" s="88"/>
      <c r="N88" s="88"/>
      <c r="O88" s="88"/>
      <c r="P88" s="5"/>
    </row>
    <row r="89" spans="1:16" ht="29.15" customHeight="1">
      <c r="A89" s="87"/>
      <c r="B89" s="87"/>
      <c r="C89" s="83" t="s">
        <v>5829</v>
      </c>
      <c r="D89" s="73" t="str">
        <f>INDEX('Step 1 GRI Analysis'!$A:$B,MATCH($C89,'Step 1 GRI Analysis'!$A:$A,0),MATCH(D$3,'Step 1 GRI Analysis'!$1:$1,0))</f>
        <v>Other indirect (Scope 3) GHG emissions</v>
      </c>
      <c r="H89" s="84">
        <f>COUNTIFS('Step 1 GRI Analysis'!$A:$A,$C89,'Step 1 GRI Analysis'!$C:$C,"*")</f>
        <v>0</v>
      </c>
      <c r="I89" s="72" t="s">
        <v>8581</v>
      </c>
      <c r="K89" s="88"/>
      <c r="L89" s="88"/>
      <c r="M89" s="88"/>
      <c r="N89" s="88"/>
      <c r="O89" s="88"/>
      <c r="P89" s="5"/>
    </row>
    <row r="90" spans="1:16" ht="29.15" customHeight="1">
      <c r="A90" s="87"/>
      <c r="B90" s="87"/>
      <c r="C90" s="83" t="s">
        <v>5861</v>
      </c>
      <c r="D90" s="73" t="str">
        <f>INDEX('Step 1 GRI Analysis'!$A:$B,MATCH($C90,'Step 1 GRI Analysis'!$A:$A,0),MATCH(D$3,'Step 1 GRI Analysis'!$1:$1,0))</f>
        <v>GHG emissions intensity</v>
      </c>
      <c r="H90" s="84">
        <f>COUNTIFS('Step 1 GRI Analysis'!$A:$A,$C90,'Step 1 GRI Analysis'!$C:$C,"*")</f>
        <v>0</v>
      </c>
      <c r="I90" s="72" t="s">
        <v>8581</v>
      </c>
      <c r="K90" s="88"/>
      <c r="L90" s="88"/>
      <c r="M90" s="88"/>
      <c r="N90" s="88"/>
      <c r="O90" s="88"/>
      <c r="P90" s="5"/>
    </row>
    <row r="91" spans="1:16" ht="29.15" customHeight="1">
      <c r="A91" s="87"/>
      <c r="B91" s="87"/>
      <c r="C91" s="83" t="s">
        <v>5881</v>
      </c>
      <c r="D91" s="73" t="str">
        <f>INDEX('Step 1 GRI Analysis'!$A:$B,MATCH($C91,'Step 1 GRI Analysis'!$A:$A,0),MATCH(D$3,'Step 1 GRI Analysis'!$1:$1,0))</f>
        <v>Reduction of GHG emissions</v>
      </c>
      <c r="H91" s="84">
        <f>COUNTIFS('Step 1 GRI Analysis'!$A:$A,$C91,'Step 1 GRI Analysis'!$C:$C,"*")</f>
        <v>0</v>
      </c>
      <c r="I91" s="72" t="s">
        <v>8581</v>
      </c>
      <c r="K91" s="88"/>
      <c r="L91" s="88"/>
      <c r="M91" s="88"/>
      <c r="N91" s="88"/>
      <c r="O91" s="88"/>
      <c r="P91" s="5"/>
    </row>
    <row r="92" spans="1:16" ht="29.15" customHeight="1">
      <c r="A92" s="87"/>
      <c r="B92" s="87"/>
      <c r="C92" s="83" t="s">
        <v>5904</v>
      </c>
      <c r="D92" s="73" t="str">
        <f>INDEX('Step 1 GRI Analysis'!$A:$B,MATCH($C92,'Step 1 GRI Analysis'!$A:$A,0),MATCH(D$3,'Step 1 GRI Analysis'!$1:$1,0))</f>
        <v>Emissions of ozone-depleting substances (ODS)</v>
      </c>
      <c r="H92" s="84">
        <f>COUNTIFS('Step 1 GRI Analysis'!$A:$A,$C92,'Step 1 GRI Analysis'!$C:$C,"*")</f>
        <v>0</v>
      </c>
      <c r="I92" s="72" t="s">
        <v>8581</v>
      </c>
      <c r="K92" s="88"/>
      <c r="L92" s="88"/>
      <c r="M92" s="88"/>
      <c r="N92" s="88"/>
      <c r="O92" s="88"/>
      <c r="P92" s="5"/>
    </row>
    <row r="93" spans="1:16" ht="29.15" customHeight="1">
      <c r="A93" s="87"/>
      <c r="B93" s="87"/>
      <c r="C93" s="83" t="s">
        <v>5924</v>
      </c>
      <c r="D93" s="73" t="str">
        <f>INDEX('Step 1 GRI Analysis'!$A:$B,MATCH($C93,'Step 1 GRI Analysis'!$A:$A,0),MATCH(D$3,'Step 1 GRI Analysis'!$1:$1,0))</f>
        <v>Nitrogen oxides (NOₓ), sulfur oxides (SOₓ), and other significant air emissions</v>
      </c>
      <c r="H93" s="84">
        <f>COUNTIFS('Step 1 GRI Analysis'!$A:$A,$C93,'Step 1 GRI Analysis'!$C:$C,"*")</f>
        <v>0</v>
      </c>
      <c r="I93" s="72" t="s">
        <v>8581</v>
      </c>
      <c r="K93" s="88"/>
      <c r="L93" s="88"/>
      <c r="M93" s="88"/>
      <c r="N93" s="88"/>
      <c r="O93" s="88"/>
      <c r="P93" s="5"/>
    </row>
    <row r="94" spans="1:16" ht="29.15" customHeight="1">
      <c r="A94" s="87"/>
      <c r="B94" s="87"/>
      <c r="C94" s="85" t="s">
        <v>8594</v>
      </c>
      <c r="D94" s="73" t="e">
        <f>INDEX('Step 1 GRI Analysis'!$A:$B,MATCH($C94,'Step 1 GRI Analysis'!$A:$A,0),MATCH(D$3,'Step 1 GRI Analysis'!$1:$1,0))</f>
        <v>#N/A</v>
      </c>
      <c r="H94" s="84">
        <f>COUNTIFS('Step 1 GRI Analysis'!$A:$A,$C94,'Step 1 GRI Analysis'!$C:$C,"*")</f>
        <v>0</v>
      </c>
      <c r="I94" s="72" t="s">
        <v>8581</v>
      </c>
      <c r="K94" s="88"/>
      <c r="L94" s="88"/>
      <c r="M94" s="88"/>
      <c r="N94" s="88"/>
      <c r="O94" s="88"/>
      <c r="P94" s="5"/>
    </row>
    <row r="95" spans="1:16" ht="29.15" customHeight="1">
      <c r="A95" s="87"/>
      <c r="B95" s="87"/>
      <c r="C95" s="83" t="s">
        <v>5981</v>
      </c>
      <c r="D95" s="73" t="str">
        <f>INDEX('Step 1 GRI Analysis'!$A:$B,MATCH($C95,'Step 1 GRI Analysis'!$A:$A,0),MATCH(D$3,'Step 1 GRI Analysis'!$1:$1,0))</f>
        <v>Waste generation and significant waste-related impacts</v>
      </c>
      <c r="H95" s="84">
        <f>COUNTIFS('Step 1 GRI Analysis'!$A:$A,$C95,'Step 1 GRI Analysis'!$C:$C,"*")</f>
        <v>0</v>
      </c>
      <c r="I95" s="72" t="s">
        <v>8581</v>
      </c>
      <c r="K95" s="88"/>
      <c r="L95" s="88"/>
      <c r="M95" s="88"/>
      <c r="N95" s="88"/>
      <c r="O95" s="88"/>
      <c r="P95" s="5"/>
    </row>
    <row r="96" spans="1:16" ht="29.15" customHeight="1">
      <c r="A96" s="87"/>
      <c r="B96" s="87"/>
      <c r="C96" s="83" t="s">
        <v>5991</v>
      </c>
      <c r="D96" s="73" t="str">
        <f>INDEX('Step 1 GRI Analysis'!$A:$B,MATCH($C96,'Step 1 GRI Analysis'!$A:$A,0),MATCH(D$3,'Step 1 GRI Analysis'!$1:$1,0))</f>
        <v>Management of significant waste-related impacts</v>
      </c>
      <c r="H96" s="84">
        <f>COUNTIFS('Step 1 GRI Analysis'!$A:$A,$C96,'Step 1 GRI Analysis'!$C:$C,"*")</f>
        <v>0</v>
      </c>
      <c r="I96" s="72" t="s">
        <v>8581</v>
      </c>
      <c r="K96" s="88"/>
      <c r="L96" s="88"/>
      <c r="M96" s="88"/>
      <c r="N96" s="88"/>
      <c r="O96" s="88"/>
      <c r="P96" s="5"/>
    </row>
    <row r="97" spans="1:16" ht="29.15" customHeight="1">
      <c r="A97" s="87"/>
      <c r="B97" s="87"/>
      <c r="C97" s="83" t="s">
        <v>5999</v>
      </c>
      <c r="D97" s="73" t="str">
        <f>INDEX('Step 1 GRI Analysis'!$A:$B,MATCH($C97,'Step 1 GRI Analysis'!$A:$A,0),MATCH(D$3,'Step 1 GRI Analysis'!$1:$1,0))</f>
        <v>Waste generated</v>
      </c>
      <c r="H97" s="84">
        <f>COUNTIFS('Step 1 GRI Analysis'!$A:$A,$C97,'Step 1 GRI Analysis'!$C:$C,"*")</f>
        <v>0</v>
      </c>
      <c r="I97" s="72" t="s">
        <v>8581</v>
      </c>
      <c r="K97" s="88"/>
      <c r="L97" s="88"/>
      <c r="M97" s="88"/>
      <c r="N97" s="88"/>
      <c r="O97" s="88"/>
      <c r="P97" s="5"/>
    </row>
    <row r="98" spans="1:16" ht="29.15" customHeight="1">
      <c r="A98" s="87"/>
      <c r="B98" s="87"/>
      <c r="C98" s="83" t="s">
        <v>6011</v>
      </c>
      <c r="D98" s="73" t="str">
        <f>INDEX('Step 1 GRI Analysis'!$A:$B,MATCH($C98,'Step 1 GRI Analysis'!$A:$A,0),MATCH(D$3,'Step 1 GRI Analysis'!$1:$1,0))</f>
        <v>Waste diverted from disposal</v>
      </c>
      <c r="H98" s="84">
        <f>COUNTIFS('Step 1 GRI Analysis'!$A:$A,$C98,'Step 1 GRI Analysis'!$C:$C,"*")</f>
        <v>0</v>
      </c>
      <c r="I98" s="72" t="s">
        <v>8581</v>
      </c>
      <c r="K98" s="88"/>
      <c r="L98" s="88"/>
      <c r="M98" s="88"/>
      <c r="N98" s="88"/>
      <c r="O98" s="88"/>
      <c r="P98" s="5"/>
    </row>
    <row r="99" spans="1:16" ht="29.15" customHeight="1">
      <c r="A99" s="87"/>
      <c r="B99" s="87"/>
      <c r="C99" s="83" t="s">
        <v>6041</v>
      </c>
      <c r="D99" s="73" t="str">
        <f>INDEX('Step 1 GRI Analysis'!$A:$B,MATCH($C99,'Step 1 GRI Analysis'!$A:$A,0),MATCH(D$3,'Step 1 GRI Analysis'!$1:$1,0))</f>
        <v>Waste directed to disposal</v>
      </c>
      <c r="H99" s="84">
        <f>COUNTIFS('Step 1 GRI Analysis'!$A:$A,$C99,'Step 1 GRI Analysis'!$C:$C,"*")</f>
        <v>0</v>
      </c>
      <c r="I99" s="72" t="s">
        <v>8581</v>
      </c>
      <c r="K99" s="88"/>
      <c r="L99" s="88"/>
      <c r="M99" s="88"/>
      <c r="N99" s="88"/>
      <c r="O99" s="88"/>
      <c r="P99" s="5"/>
    </row>
    <row r="100" spans="1:16" ht="29.15" customHeight="1">
      <c r="A100" s="87"/>
      <c r="B100" s="87"/>
      <c r="C100" s="85" t="s">
        <v>8595</v>
      </c>
      <c r="D100" s="73" t="e">
        <f>INDEX('Step 1 GRI Analysis'!$A:$B,MATCH($C100,'Step 1 GRI Analysis'!$A:$A,0),MATCH(D$3,'Step 1 GRI Analysis'!$1:$1,0))</f>
        <v>#N/A</v>
      </c>
      <c r="H100" s="84">
        <f>COUNTIFS('Step 1 GRI Analysis'!$A:$A,$C100,'Step 1 GRI Analysis'!$C:$C,"*")</f>
        <v>0</v>
      </c>
      <c r="I100" s="72" t="s">
        <v>8581</v>
      </c>
      <c r="K100" s="88"/>
      <c r="L100" s="88"/>
      <c r="M100" s="88"/>
      <c r="N100" s="88"/>
      <c r="O100" s="88"/>
      <c r="P100" s="5"/>
    </row>
    <row r="101" spans="1:16" ht="29.15" customHeight="1">
      <c r="A101" s="87"/>
      <c r="B101" s="87"/>
      <c r="C101" s="83" t="s">
        <v>6086</v>
      </c>
      <c r="D101" s="73" t="str">
        <f>INDEX('Step 1 GRI Analysis'!$A:$B,MATCH($C101,'Step 1 GRI Analysis'!$A:$A,0),MATCH(D$3,'Step 1 GRI Analysis'!$1:$1,0))</f>
        <v>Non-compliance with environmental laws and regulations</v>
      </c>
      <c r="H101" s="84">
        <f>COUNTIFS('Step 1 GRI Analysis'!$A:$A,$C101,'Step 1 GRI Analysis'!$C:$C,"*")</f>
        <v>0</v>
      </c>
      <c r="I101" s="72" t="s">
        <v>8581</v>
      </c>
      <c r="K101" s="88"/>
      <c r="L101" s="88"/>
      <c r="M101" s="88"/>
      <c r="N101" s="88"/>
      <c r="O101" s="88"/>
      <c r="P101" s="5"/>
    </row>
    <row r="102" spans="1:16" ht="29.15" customHeight="1">
      <c r="A102" s="87"/>
      <c r="B102" s="87"/>
      <c r="C102" s="85" t="s">
        <v>8596</v>
      </c>
      <c r="D102" s="73" t="e">
        <f>INDEX('Step 1 GRI Analysis'!$A:$B,MATCH($C102,'Step 1 GRI Analysis'!$A:$A,0),MATCH(D$3,'Step 1 GRI Analysis'!$1:$1,0))</f>
        <v>#N/A</v>
      </c>
      <c r="H102" s="84">
        <f>COUNTIFS('Step 1 GRI Analysis'!$A:$A,$C102,'Step 1 GRI Analysis'!$C:$C,"*")</f>
        <v>0</v>
      </c>
      <c r="I102" s="72" t="s">
        <v>8581</v>
      </c>
      <c r="K102" s="88"/>
      <c r="L102" s="88"/>
      <c r="M102" s="88"/>
      <c r="N102" s="88"/>
      <c r="O102" s="88"/>
      <c r="P102" s="5"/>
    </row>
    <row r="103" spans="1:16" ht="29.15" customHeight="1">
      <c r="A103" s="87"/>
      <c r="B103" s="87"/>
      <c r="C103" s="83" t="s">
        <v>6097</v>
      </c>
      <c r="D103" s="73" t="str">
        <f>INDEX('Step 1 GRI Analysis'!$A:$B,MATCH($C103,'Step 1 GRI Analysis'!$A:$A,0),MATCH(D$3,'Step 1 GRI Analysis'!$1:$1,0))</f>
        <v>New suppliers that were screened using environmental criteria</v>
      </c>
      <c r="H103" s="84">
        <f>COUNTIFS('Step 1 GRI Analysis'!$A:$A,$C103,'Step 1 GRI Analysis'!$C:$C,"*")</f>
        <v>0</v>
      </c>
      <c r="I103" s="72" t="s">
        <v>8581</v>
      </c>
      <c r="K103" s="88"/>
      <c r="L103" s="88"/>
      <c r="M103" s="88"/>
      <c r="N103" s="88"/>
      <c r="O103" s="88"/>
      <c r="P103" s="5"/>
    </row>
    <row r="104" spans="1:16" ht="29.15" customHeight="1">
      <c r="A104" s="87"/>
      <c r="B104" s="87"/>
      <c r="C104" s="83" t="s">
        <v>6102</v>
      </c>
      <c r="D104" s="73" t="str">
        <f>INDEX('Step 1 GRI Analysis'!$A:$B,MATCH($C104,'Step 1 GRI Analysis'!$A:$A,0),MATCH(D$3,'Step 1 GRI Analysis'!$1:$1,0))</f>
        <v>Negative environmental impacts in the supply chain and actions taken</v>
      </c>
      <c r="H104" s="84">
        <f>COUNTIFS('Step 1 GRI Analysis'!$A:$A,$C104,'Step 1 GRI Analysis'!$C:$C,"*")</f>
        <v>0</v>
      </c>
      <c r="I104" s="72" t="s">
        <v>8581</v>
      </c>
      <c r="K104" s="88"/>
      <c r="L104" s="88"/>
      <c r="M104" s="88"/>
      <c r="N104" s="88"/>
      <c r="O104" s="88"/>
      <c r="P104" s="5"/>
    </row>
    <row r="105" spans="1:16" ht="29.15" customHeight="1">
      <c r="A105" s="87"/>
      <c r="B105" s="87"/>
      <c r="C105" s="85" t="s">
        <v>8597</v>
      </c>
      <c r="D105" s="73" t="e">
        <f>INDEX('Step 1 GRI Analysis'!$A:$B,MATCH($C105,'Step 1 GRI Analysis'!$A:$A,0),MATCH(D$3,'Step 1 GRI Analysis'!$1:$1,0))</f>
        <v>#N/A</v>
      </c>
      <c r="H105" s="84">
        <f>COUNTIFS('Step 1 GRI Analysis'!$A:$A,$C105,'Step 1 GRI Analysis'!$C:$C,"*")</f>
        <v>0</v>
      </c>
      <c r="I105" s="72" t="s">
        <v>8581</v>
      </c>
      <c r="K105" s="88"/>
      <c r="L105" s="88"/>
      <c r="M105" s="88"/>
      <c r="N105" s="88"/>
      <c r="O105" s="88"/>
      <c r="P105" s="5"/>
    </row>
    <row r="106" spans="1:16" ht="29.15" customHeight="1">
      <c r="A106" s="87"/>
      <c r="B106" s="87"/>
      <c r="C106" s="85" t="s">
        <v>8598</v>
      </c>
      <c r="D106" s="73" t="e">
        <f>INDEX('Step 1 GRI Analysis'!$A:$B,MATCH($C106,'Step 1 GRI Analysis'!$A:$A,0),MATCH(D$3,'Step 1 GRI Analysis'!$1:$1,0))</f>
        <v>#N/A</v>
      </c>
      <c r="H106" s="84">
        <f>COUNTIFS('Step 1 GRI Analysis'!$A:$A,$C106,'Step 1 GRI Analysis'!$C:$C,"*")</f>
        <v>0</v>
      </c>
      <c r="I106" s="72" t="s">
        <v>8583</v>
      </c>
      <c r="K106" s="88"/>
      <c r="L106" s="88"/>
      <c r="M106" s="88"/>
      <c r="N106" s="88"/>
      <c r="O106" s="88"/>
      <c r="P106" s="5"/>
    </row>
    <row r="107" spans="1:16" ht="29.15" customHeight="1">
      <c r="A107" s="87"/>
      <c r="B107" s="87"/>
      <c r="C107" s="83" t="s">
        <v>6131</v>
      </c>
      <c r="D107" s="73" t="str">
        <f>INDEX('Step 1 GRI Analysis'!$A:$B,MATCH($C107,'Step 1 GRI Analysis'!$A:$A,0),MATCH(D$3,'Step 1 GRI Analysis'!$1:$1,0))</f>
        <v>New employee hires and employee turnover</v>
      </c>
      <c r="H107" s="84">
        <f>COUNTIFS('Step 1 GRI Analysis'!$A:$A,$C107,'Step 1 GRI Analysis'!$C:$C,"*")</f>
        <v>0</v>
      </c>
      <c r="I107" s="72" t="s">
        <v>8583</v>
      </c>
      <c r="K107" s="88"/>
      <c r="L107" s="88"/>
      <c r="M107" s="88"/>
      <c r="N107" s="88"/>
      <c r="O107" s="88"/>
      <c r="P107" s="5"/>
    </row>
    <row r="108" spans="1:16" ht="29.15" customHeight="1">
      <c r="A108" s="87"/>
      <c r="B108" s="87"/>
      <c r="C108" s="83" t="s">
        <v>6189</v>
      </c>
      <c r="D108" s="73" t="str">
        <f>INDEX('Step 1 GRI Analysis'!$A:$B,MATCH($C108,'Step 1 GRI Analysis'!$A:$A,0),MATCH(D$3,'Step 1 GRI Analysis'!$1:$1,0))</f>
        <v>Benefits provided to full-time employees that are not provided to temporary or part-time employees</v>
      </c>
      <c r="H108" s="84">
        <f>COUNTIFS('Step 1 GRI Analysis'!$A:$A,$C108,'Step 1 GRI Analysis'!$C:$C,"*")</f>
        <v>0</v>
      </c>
      <c r="I108" s="72" t="s">
        <v>8583</v>
      </c>
      <c r="K108" s="88"/>
      <c r="L108" s="88"/>
      <c r="M108" s="88"/>
      <c r="N108" s="88"/>
      <c r="O108" s="88"/>
      <c r="P108" s="5"/>
    </row>
    <row r="109" spans="1:16" ht="29.15" customHeight="1">
      <c r="A109" s="87"/>
      <c r="B109" s="87"/>
      <c r="C109" s="83" t="s">
        <v>6210</v>
      </c>
      <c r="D109" s="73" t="str">
        <f>INDEX('Step 1 GRI Analysis'!$A:$B,MATCH($C109,'Step 1 GRI Analysis'!$A:$A,0),MATCH(D$3,'Step 1 GRI Analysis'!$1:$1,0))</f>
        <v>Parental leave</v>
      </c>
      <c r="H109" s="84">
        <f>COUNTIFS('Step 1 GRI Analysis'!$A:$A,$C109,'Step 1 GRI Analysis'!$C:$C,"*")</f>
        <v>0</v>
      </c>
      <c r="I109" s="72" t="s">
        <v>8583</v>
      </c>
      <c r="K109" s="88"/>
      <c r="L109" s="88"/>
      <c r="M109" s="88"/>
      <c r="N109" s="88"/>
      <c r="O109" s="88"/>
      <c r="P109" s="5"/>
    </row>
    <row r="110" spans="1:16" ht="29.15" customHeight="1">
      <c r="A110" s="87"/>
      <c r="B110" s="87"/>
      <c r="C110" s="85" t="s">
        <v>8599</v>
      </c>
      <c r="D110" s="73" t="e">
        <f>INDEX('Step 1 GRI Analysis'!$A:$B,MATCH($C110,'Step 1 GRI Analysis'!$A:$A,0),MATCH(D$3,'Step 1 GRI Analysis'!$1:$1,0))</f>
        <v>#N/A</v>
      </c>
      <c r="H110" s="84">
        <f>COUNTIFS('Step 1 GRI Analysis'!$A:$A,$C110,'Step 1 GRI Analysis'!$C:$C,"*")</f>
        <v>0</v>
      </c>
      <c r="I110" s="72" t="s">
        <v>8581</v>
      </c>
      <c r="K110" s="88"/>
      <c r="L110" s="88"/>
      <c r="M110" s="88"/>
      <c r="N110" s="88"/>
      <c r="O110" s="88"/>
      <c r="P110" s="5"/>
    </row>
    <row r="111" spans="1:16" ht="29.15" customHeight="1">
      <c r="A111" s="87"/>
      <c r="B111" s="87"/>
      <c r="C111" s="83" t="s">
        <v>6246</v>
      </c>
      <c r="D111" s="73" t="str">
        <f>INDEX('Step 1 GRI Analysis'!$A:$B,MATCH($C111,'Step 1 GRI Analysis'!$A:$A,0),MATCH(D$3,'Step 1 GRI Analysis'!$1:$1,0))</f>
        <v>Minimum notice periods regarding operational changes</v>
      </c>
      <c r="H111" s="84">
        <f>COUNTIFS('Step 1 GRI Analysis'!$A:$A,$C111,'Step 1 GRI Analysis'!$C:$C,"*")</f>
        <v>0</v>
      </c>
      <c r="I111" s="72" t="s">
        <v>8581</v>
      </c>
      <c r="K111" s="88"/>
      <c r="L111" s="88"/>
      <c r="M111" s="88"/>
      <c r="N111" s="88"/>
      <c r="O111" s="88"/>
      <c r="P111" s="5"/>
    </row>
    <row r="112" spans="1:16" ht="29.15" customHeight="1">
      <c r="A112" s="87"/>
      <c r="B112" s="87"/>
      <c r="C112" s="85" t="s">
        <v>8600</v>
      </c>
      <c r="D112" s="73" t="e">
        <f>INDEX('Step 1 GRI Analysis'!$A:$B,MATCH($C112,'Step 1 GRI Analysis'!$A:$A,0),MATCH(D$3,'Step 1 GRI Analysis'!$1:$1,0))</f>
        <v>#N/A</v>
      </c>
      <c r="H112" s="84">
        <f>COUNTIFS('Step 1 GRI Analysis'!$A:$A,$C112,'Step 1 GRI Analysis'!$C:$C,"*")</f>
        <v>0</v>
      </c>
      <c r="I112" s="72" t="s">
        <v>8581</v>
      </c>
      <c r="K112" s="88"/>
      <c r="L112" s="88"/>
      <c r="M112" s="88"/>
      <c r="N112" s="88"/>
      <c r="O112" s="88"/>
      <c r="P112" s="5"/>
    </row>
    <row r="113" spans="1:16" ht="29.15" customHeight="1">
      <c r="A113" s="87"/>
      <c r="B113" s="87"/>
      <c r="C113" s="83" t="s">
        <v>6256</v>
      </c>
      <c r="D113" s="73" t="str">
        <f>INDEX('Step 1 GRI Analysis'!$A:$B,MATCH($C113,'Step 1 GRI Analysis'!$A:$A,0),MATCH(D$3,'Step 1 GRI Analysis'!$1:$1,0))</f>
        <v>Occupational health and safety management system</v>
      </c>
      <c r="H113" s="84">
        <f>COUNTIFS('Step 1 GRI Analysis'!$A:$A,$C113,'Step 1 GRI Analysis'!$C:$C,"*")</f>
        <v>0</v>
      </c>
      <c r="I113" s="72" t="s">
        <v>8581</v>
      </c>
      <c r="K113" s="88"/>
      <c r="L113" s="88"/>
      <c r="M113" s="88"/>
      <c r="N113" s="88"/>
      <c r="O113" s="88"/>
      <c r="P113" s="5"/>
    </row>
    <row r="114" spans="1:16" ht="29.15" customHeight="1">
      <c r="A114" s="87"/>
      <c r="B114" s="87"/>
      <c r="C114" s="83" t="s">
        <v>6266</v>
      </c>
      <c r="D114" s="73" t="str">
        <f>INDEX('Step 1 GRI Analysis'!$A:$B,MATCH($C114,'Step 1 GRI Analysis'!$A:$A,0),MATCH(D$3,'Step 1 GRI Analysis'!$1:$1,0))</f>
        <v>Hazard identification, risk assessment, and incident investigation</v>
      </c>
      <c r="H114" s="84">
        <f>COUNTIFS('Step 1 GRI Analysis'!$A:$A,$C114,'Step 1 GRI Analysis'!$C:$C,"*")</f>
        <v>0</v>
      </c>
      <c r="I114" s="72" t="s">
        <v>8581</v>
      </c>
      <c r="K114" s="88"/>
      <c r="L114" s="88"/>
      <c r="M114" s="88"/>
      <c r="N114" s="88"/>
      <c r="O114" s="88"/>
      <c r="P114" s="5"/>
    </row>
    <row r="115" spans="1:16" ht="29.15" customHeight="1">
      <c r="A115" s="87"/>
      <c r="B115" s="87"/>
      <c r="C115" s="83" t="s">
        <v>6280</v>
      </c>
      <c r="D115" s="73" t="str">
        <f>INDEX('Step 1 GRI Analysis'!$A:$B,MATCH($C115,'Step 1 GRI Analysis'!$A:$A,0),MATCH(D$3,'Step 1 GRI Analysis'!$1:$1,0))</f>
        <v>Occupational health services</v>
      </c>
      <c r="H115" s="84">
        <f>COUNTIFS('Step 1 GRI Analysis'!$A:$A,$C115,'Step 1 GRI Analysis'!$C:$C,"*")</f>
        <v>0</v>
      </c>
      <c r="I115" s="72" t="s">
        <v>8581</v>
      </c>
      <c r="K115" s="88"/>
      <c r="L115" s="88"/>
      <c r="M115" s="88"/>
      <c r="N115" s="88"/>
      <c r="O115" s="88"/>
      <c r="P115" s="5"/>
    </row>
    <row r="116" spans="1:16" ht="29.15" customHeight="1">
      <c r="A116" s="87"/>
      <c r="B116" s="87"/>
      <c r="C116" s="83" t="s">
        <v>6289</v>
      </c>
      <c r="D116" s="73" t="str">
        <f>INDEX('Step 1 GRI Analysis'!$A:$B,MATCH($C116,'Step 1 GRI Analysis'!$A:$A,0),MATCH(D$3,'Step 1 GRI Analysis'!$1:$1,0))</f>
        <v>Worker participation, consultation, and communication on occupational health and safety</v>
      </c>
      <c r="H116" s="84">
        <f>COUNTIFS('Step 1 GRI Analysis'!$A:$A,$C116,'Step 1 GRI Analysis'!$C:$C,"*")</f>
        <v>0</v>
      </c>
      <c r="I116" s="72" t="s">
        <v>8581</v>
      </c>
      <c r="K116" s="88"/>
      <c r="L116" s="88"/>
      <c r="M116" s="88"/>
      <c r="N116" s="88"/>
      <c r="O116" s="88"/>
      <c r="P116" s="5"/>
    </row>
    <row r="117" spans="1:16" ht="29.15" customHeight="1">
      <c r="A117" s="87"/>
      <c r="B117" s="87"/>
      <c r="C117" s="83" t="s">
        <v>6297</v>
      </c>
      <c r="D117" s="73" t="str">
        <f>INDEX('Step 1 GRI Analysis'!$A:$B,MATCH($C117,'Step 1 GRI Analysis'!$A:$A,0),MATCH(D$3,'Step 1 GRI Analysis'!$1:$1,0))</f>
        <v>Worker training on occupational health and safety</v>
      </c>
      <c r="H117" s="84">
        <f>COUNTIFS('Step 1 GRI Analysis'!$A:$A,$C117,'Step 1 GRI Analysis'!$C:$C,"*")</f>
        <v>0</v>
      </c>
      <c r="I117" s="72" t="s">
        <v>8581</v>
      </c>
      <c r="K117" s="88"/>
      <c r="L117" s="88"/>
      <c r="M117" s="88"/>
      <c r="N117" s="88"/>
      <c r="O117" s="88"/>
      <c r="P117" s="5"/>
    </row>
    <row r="118" spans="1:16" ht="29.15" customHeight="1">
      <c r="A118" s="87"/>
      <c r="B118" s="87"/>
      <c r="C118" s="83" t="s">
        <v>6301</v>
      </c>
      <c r="D118" s="73" t="str">
        <f>INDEX('Step 1 GRI Analysis'!$A:$B,MATCH($C118,'Step 1 GRI Analysis'!$A:$A,0),MATCH(D$3,'Step 1 GRI Analysis'!$1:$1,0))</f>
        <v>Promotion of worker health</v>
      </c>
      <c r="H118" s="84">
        <f>COUNTIFS('Step 1 GRI Analysis'!$A:$A,$C118,'Step 1 GRI Analysis'!$C:$C,"*")</f>
        <v>0</v>
      </c>
      <c r="I118" s="72" t="s">
        <v>8581</v>
      </c>
      <c r="K118" s="88"/>
      <c r="L118" s="88"/>
      <c r="M118" s="88"/>
      <c r="N118" s="88"/>
      <c r="O118" s="88"/>
      <c r="P118" s="5"/>
    </row>
    <row r="119" spans="1:16" ht="29.15" customHeight="1">
      <c r="A119" s="87"/>
      <c r="B119" s="87"/>
      <c r="C119" s="83" t="s">
        <v>6311</v>
      </c>
      <c r="D119" s="73" t="str">
        <f>INDEX('Step 1 GRI Analysis'!$A:$B,MATCH($C119,'Step 1 GRI Analysis'!$A:$A,0),MATCH(D$3,'Step 1 GRI Analysis'!$1:$1,0))</f>
        <v>Prevention and mitigation of occupational health and safety impacts directly linked by business relationships</v>
      </c>
      <c r="H119" s="84">
        <f>COUNTIFS('Step 1 GRI Analysis'!$A:$A,$C119,'Step 1 GRI Analysis'!$C:$C,"*")</f>
        <v>0</v>
      </c>
      <c r="I119" s="72" t="s">
        <v>8581</v>
      </c>
      <c r="K119" s="88"/>
      <c r="L119" s="88"/>
      <c r="M119" s="88"/>
      <c r="N119" s="88"/>
      <c r="O119" s="88"/>
      <c r="P119" s="5"/>
    </row>
    <row r="120" spans="1:16" ht="29.15" customHeight="1">
      <c r="A120" s="87"/>
      <c r="B120" s="87"/>
      <c r="C120" s="83" t="s">
        <v>6315</v>
      </c>
      <c r="D120" s="73" t="str">
        <f>INDEX('Step 1 GRI Analysis'!$A:$B,MATCH($C120,'Step 1 GRI Analysis'!$A:$A,0),MATCH(D$3,'Step 1 GRI Analysis'!$1:$1,0))</f>
        <v>Workers covered by an occupational health and safety management system</v>
      </c>
      <c r="H120" s="84">
        <f>COUNTIFS('Step 1 GRI Analysis'!$A:$A,$C120,'Step 1 GRI Analysis'!$C:$C,"*")</f>
        <v>0</v>
      </c>
      <c r="I120" s="72" t="s">
        <v>8581</v>
      </c>
      <c r="K120" s="88"/>
      <c r="L120" s="88"/>
      <c r="M120" s="88"/>
      <c r="N120" s="88"/>
      <c r="O120" s="88"/>
      <c r="P120" s="5"/>
    </row>
    <row r="121" spans="1:16" ht="29.15" customHeight="1">
      <c r="A121" s="87"/>
      <c r="B121" s="87"/>
      <c r="C121" s="83" t="s">
        <v>6340</v>
      </c>
      <c r="D121" s="73" t="str">
        <f>INDEX('Step 1 GRI Analysis'!$A:$B,MATCH($C121,'Step 1 GRI Analysis'!$A:$A,0),MATCH(D$3,'Step 1 GRI Analysis'!$1:$1,0))</f>
        <v>Work-related injuries</v>
      </c>
      <c r="H121" s="84">
        <f>COUNTIFS('Step 1 GRI Analysis'!$A:$A,$C121,'Step 1 GRI Analysis'!$C:$C,"*")</f>
        <v>0</v>
      </c>
      <c r="I121" s="72" t="s">
        <v>8581</v>
      </c>
      <c r="K121" s="88"/>
      <c r="L121" s="88"/>
      <c r="M121" s="88"/>
      <c r="N121" s="88"/>
      <c r="O121" s="88"/>
      <c r="P121" s="5"/>
    </row>
    <row r="122" spans="1:16" ht="29.15" customHeight="1">
      <c r="A122" s="87"/>
      <c r="B122" s="87"/>
      <c r="C122" s="83" t="s">
        <v>6396</v>
      </c>
      <c r="D122" s="73" t="str">
        <f>INDEX('Step 1 GRI Analysis'!$A:$B,MATCH($C122,'Step 1 GRI Analysis'!$A:$A,0),MATCH(D$3,'Step 1 GRI Analysis'!$1:$1,0))</f>
        <v>Work-related ill health</v>
      </c>
      <c r="H122" s="84">
        <f>COUNTIFS('Step 1 GRI Analysis'!$A:$A,$C122,'Step 1 GRI Analysis'!$C:$C,"*")</f>
        <v>0</v>
      </c>
      <c r="I122" s="72" t="s">
        <v>8581</v>
      </c>
      <c r="K122" s="88"/>
      <c r="L122" s="88"/>
      <c r="M122" s="88"/>
      <c r="N122" s="88"/>
      <c r="O122" s="88"/>
      <c r="P122" s="5"/>
    </row>
    <row r="123" spans="1:16" ht="29.15" customHeight="1">
      <c r="A123" s="87"/>
      <c r="B123" s="87"/>
      <c r="C123" s="85" t="s">
        <v>8601</v>
      </c>
      <c r="D123" s="73" t="e">
        <f>INDEX('Step 1 GRI Analysis'!$A:$B,MATCH($C123,'Step 1 GRI Analysis'!$A:$A,0),MATCH(D$3,'Step 1 GRI Analysis'!$1:$1,0))</f>
        <v>#N/A</v>
      </c>
      <c r="H123" s="84">
        <f>COUNTIFS('Step 1 GRI Analysis'!$A:$A,$C123,'Step 1 GRI Analysis'!$C:$C,"*")</f>
        <v>0</v>
      </c>
      <c r="I123" s="72" t="s">
        <v>8581</v>
      </c>
      <c r="K123" s="88"/>
      <c r="L123" s="88"/>
      <c r="M123" s="88"/>
      <c r="N123" s="88"/>
      <c r="O123" s="88"/>
      <c r="P123" s="5"/>
    </row>
    <row r="124" spans="1:16" ht="29.15" customHeight="1">
      <c r="A124" s="87"/>
      <c r="B124" s="87"/>
      <c r="C124" s="83" t="s">
        <v>6458</v>
      </c>
      <c r="D124" s="73" t="str">
        <f>INDEX('Step 1 GRI Analysis'!$A:$B,MATCH($C124,'Step 1 GRI Analysis'!$A:$A,0),MATCH(D$3,'Step 1 GRI Analysis'!$1:$1,0))</f>
        <v>Average hours of training per year per employee</v>
      </c>
      <c r="H124" s="84">
        <f>COUNTIFS('Step 1 GRI Analysis'!$A:$A,$C124,'Step 1 GRI Analysis'!$C:$C,"*")</f>
        <v>0</v>
      </c>
      <c r="I124" s="72" t="s">
        <v>8581</v>
      </c>
      <c r="K124" s="88"/>
      <c r="L124" s="88"/>
      <c r="M124" s="88"/>
      <c r="N124" s="88"/>
      <c r="O124" s="88"/>
      <c r="P124" s="5"/>
    </row>
    <row r="125" spans="1:16" ht="29.15" customHeight="1">
      <c r="A125" s="87"/>
      <c r="B125" s="87"/>
      <c r="C125" s="83" t="s">
        <v>6483</v>
      </c>
      <c r="D125" s="73" t="str">
        <f>INDEX('Step 1 GRI Analysis'!$A:$B,MATCH($C125,'Step 1 GRI Analysis'!$A:$A,0),MATCH(D$3,'Step 1 GRI Analysis'!$1:$1,0))</f>
        <v>Programs for upgrading employee skills and transition assistance programs</v>
      </c>
      <c r="H125" s="84">
        <f>COUNTIFS('Step 1 GRI Analysis'!$A:$A,$C125,'Step 1 GRI Analysis'!$C:$C,"*")</f>
        <v>0</v>
      </c>
      <c r="I125" s="72" t="s">
        <v>8581</v>
      </c>
      <c r="K125" s="88"/>
      <c r="L125" s="88"/>
      <c r="M125" s="88"/>
      <c r="N125" s="88"/>
      <c r="O125" s="88"/>
      <c r="P125" s="5"/>
    </row>
    <row r="126" spans="1:16" ht="29.15" customHeight="1">
      <c r="A126" s="87"/>
      <c r="B126" s="87"/>
      <c r="C126" s="83" t="s">
        <v>6489</v>
      </c>
      <c r="D126" s="73" t="str">
        <f>INDEX('Step 1 GRI Analysis'!$A:$B,MATCH($C126,'Step 1 GRI Analysis'!$A:$A,0),MATCH(D$3,'Step 1 GRI Analysis'!$1:$1,0))</f>
        <v>Percentage of employees receiving regular performance and career development reviews</v>
      </c>
      <c r="H126" s="84">
        <f>COUNTIFS('Step 1 GRI Analysis'!$A:$A,$C126,'Step 1 GRI Analysis'!$C:$C,"*")</f>
        <v>104</v>
      </c>
      <c r="I126" s="72" t="s">
        <v>8581</v>
      </c>
      <c r="K126" s="88"/>
      <c r="L126" s="88"/>
      <c r="M126" s="88"/>
      <c r="N126" s="88"/>
      <c r="O126" s="88"/>
      <c r="P126" s="5"/>
    </row>
    <row r="127" spans="1:16" ht="29.15" customHeight="1">
      <c r="A127" s="87"/>
      <c r="B127" s="87"/>
      <c r="C127" s="85" t="s">
        <v>8602</v>
      </c>
      <c r="D127" s="73" t="e">
        <f>INDEX('Step 1 GRI Analysis'!$A:$B,MATCH($C127,'Step 1 GRI Analysis'!$A:$A,0),MATCH(D$3,'Step 1 GRI Analysis'!$1:$1,0))</f>
        <v>#N/A</v>
      </c>
      <c r="H127" s="84">
        <f>COUNTIFS('Step 1 GRI Analysis'!$A:$A,$C127,'Step 1 GRI Analysis'!$C:$C,"*")</f>
        <v>0</v>
      </c>
      <c r="I127" s="72" t="s">
        <v>8581</v>
      </c>
      <c r="K127" s="88"/>
      <c r="L127" s="88"/>
      <c r="M127" s="88"/>
      <c r="N127" s="88"/>
      <c r="O127" s="88"/>
      <c r="P127" s="5"/>
    </row>
    <row r="128" spans="1:16" ht="29.15" customHeight="1">
      <c r="A128" s="87"/>
      <c r="B128" s="87"/>
      <c r="C128" s="83" t="s">
        <v>6515</v>
      </c>
      <c r="D128" s="73" t="str">
        <f>INDEX('Step 1 GRI Analysis'!$A:$B,MATCH($C128,'Step 1 GRI Analysis'!$A:$A,0),MATCH(D$3,'Step 1 GRI Analysis'!$1:$1,0))</f>
        <v>Diversity of governance bodies and employees</v>
      </c>
      <c r="H128" s="84">
        <f>COUNTIFS('Step 1 GRI Analysis'!$A:$A,$C128,'Step 1 GRI Analysis'!$C:$C,"*")</f>
        <v>0</v>
      </c>
      <c r="I128" s="72" t="s">
        <v>8581</v>
      </c>
      <c r="K128" s="88"/>
      <c r="L128" s="88"/>
      <c r="M128" s="88"/>
      <c r="N128" s="88"/>
      <c r="O128" s="88"/>
      <c r="P128" s="5"/>
    </row>
    <row r="129" spans="1:16" ht="29.15" customHeight="1">
      <c r="A129" s="87"/>
      <c r="B129" s="87"/>
      <c r="C129" s="83" t="s">
        <v>6532</v>
      </c>
      <c r="D129" s="73" t="str">
        <f>INDEX('Step 1 GRI Analysis'!$A:$B,MATCH($C129,'Step 1 GRI Analysis'!$A:$A,0),MATCH(D$3,'Step 1 GRI Analysis'!$1:$1,0))</f>
        <v>Ratio of basic salary and remuneration of women to men</v>
      </c>
      <c r="H129" s="84">
        <f>COUNTIFS('Step 1 GRI Analysis'!$A:$A,$C129,'Step 1 GRI Analysis'!$C:$C,"*")</f>
        <v>0</v>
      </c>
      <c r="I129" s="72" t="s">
        <v>8581</v>
      </c>
      <c r="K129" s="88"/>
      <c r="L129" s="88"/>
      <c r="M129" s="88"/>
      <c r="N129" s="88"/>
      <c r="O129" s="88"/>
      <c r="P129" s="5"/>
    </row>
    <row r="130" spans="1:16" ht="29.15" customHeight="1">
      <c r="A130" s="87"/>
      <c r="B130" s="87"/>
      <c r="C130" s="85" t="s">
        <v>8603</v>
      </c>
      <c r="D130" s="73" t="e">
        <f>INDEX('Step 1 GRI Analysis'!$A:$B,MATCH($C130,'Step 1 GRI Analysis'!$A:$A,0),MATCH(D$3,'Step 1 GRI Analysis'!$1:$1,0))</f>
        <v>#N/A</v>
      </c>
      <c r="H130" s="84">
        <f>COUNTIFS('Step 1 GRI Analysis'!$A:$A,$C130,'Step 1 GRI Analysis'!$C:$C,"*")</f>
        <v>0</v>
      </c>
      <c r="I130" s="72" t="s">
        <v>8581</v>
      </c>
      <c r="K130" s="88"/>
      <c r="L130" s="88"/>
      <c r="M130" s="88"/>
      <c r="N130" s="88"/>
      <c r="O130" s="88"/>
      <c r="P130" s="5"/>
    </row>
    <row r="131" spans="1:16" ht="29.15" customHeight="1">
      <c r="A131" s="87"/>
      <c r="B131" s="87"/>
      <c r="C131" s="83" t="s">
        <v>6546</v>
      </c>
      <c r="D131" s="73" t="str">
        <f>INDEX('Step 1 GRI Analysis'!$A:$B,MATCH($C131,'Step 1 GRI Analysis'!$A:$A,0),MATCH(D$3,'Step 1 GRI Analysis'!$1:$1,0))</f>
        <v>Incidents of discrimination and corrective actions taken</v>
      </c>
      <c r="H131" s="84">
        <f>COUNTIFS('Step 1 GRI Analysis'!$A:$A,$C131,'Step 1 GRI Analysis'!$C:$C,"*")</f>
        <v>0</v>
      </c>
      <c r="I131" s="72" t="s">
        <v>8581</v>
      </c>
      <c r="K131" s="88"/>
      <c r="L131" s="88"/>
      <c r="M131" s="88"/>
      <c r="N131" s="88"/>
      <c r="O131" s="88"/>
      <c r="P131" s="5"/>
    </row>
    <row r="132" spans="1:16" ht="29.15" customHeight="1">
      <c r="A132" s="87"/>
      <c r="B132" s="87"/>
      <c r="C132" s="85" t="s">
        <v>8604</v>
      </c>
      <c r="D132" s="73" t="e">
        <f>INDEX('Step 1 GRI Analysis'!$A:$B,MATCH($C132,'Step 1 GRI Analysis'!$A:$A,0),MATCH(D$3,'Step 1 GRI Analysis'!$1:$1,0))</f>
        <v>#N/A</v>
      </c>
      <c r="H132" s="84">
        <f>COUNTIFS('Step 1 GRI Analysis'!$A:$A,$C132,'Step 1 GRI Analysis'!$C:$C,"*")</f>
        <v>0</v>
      </c>
      <c r="I132" s="72" t="s">
        <v>8581</v>
      </c>
      <c r="K132" s="88"/>
      <c r="L132" s="88"/>
      <c r="M132" s="88"/>
      <c r="N132" s="88"/>
      <c r="O132" s="88"/>
      <c r="P132" s="5"/>
    </row>
    <row r="133" spans="1:16" ht="29.15" customHeight="1">
      <c r="A133" s="87"/>
      <c r="B133" s="87"/>
      <c r="C133" s="83" t="s">
        <v>6566</v>
      </c>
      <c r="D133" s="73" t="str">
        <f>INDEX('Step 1 GRI Analysis'!$A:$B,MATCH($C133,'Step 1 GRI Analysis'!$A:$A,0),MATCH(D$3,'Step 1 GRI Analysis'!$1:$1,0))</f>
        <v>Operations and suppliers in which the right to freedom of association and collective bargaining may be at risk</v>
      </c>
      <c r="H133" s="84">
        <f>COUNTIFS('Step 1 GRI Analysis'!$A:$A,$C133,'Step 1 GRI Analysis'!$C:$C,"*")</f>
        <v>0</v>
      </c>
      <c r="I133" s="72" t="s">
        <v>8581</v>
      </c>
      <c r="K133" s="88"/>
      <c r="L133" s="88"/>
      <c r="M133" s="88"/>
      <c r="N133" s="88"/>
      <c r="O133" s="88"/>
      <c r="P133" s="5"/>
    </row>
    <row r="134" spans="1:16" ht="29.15" customHeight="1">
      <c r="A134" s="87"/>
      <c r="B134" s="87"/>
      <c r="C134" s="85" t="s">
        <v>8605</v>
      </c>
      <c r="D134" s="73" t="e">
        <f>INDEX('Step 1 GRI Analysis'!$A:$B,MATCH($C134,'Step 1 GRI Analysis'!$A:$A,0),MATCH(D$3,'Step 1 GRI Analysis'!$1:$1,0))</f>
        <v>#N/A</v>
      </c>
      <c r="H134" s="84">
        <f>COUNTIFS('Step 1 GRI Analysis'!$A:$A,$C134,'Step 1 GRI Analysis'!$C:$C,"*")</f>
        <v>0</v>
      </c>
      <c r="I134" s="72" t="s">
        <v>8581</v>
      </c>
      <c r="K134" s="88"/>
      <c r="L134" s="88"/>
      <c r="M134" s="88"/>
      <c r="N134" s="88"/>
      <c r="O134" s="88"/>
      <c r="P134" s="5"/>
    </row>
    <row r="135" spans="1:16" ht="29.15" customHeight="1">
      <c r="A135" s="87"/>
      <c r="B135" s="87"/>
      <c r="C135" s="83" t="s">
        <v>6580</v>
      </c>
      <c r="D135" s="73" t="str">
        <f>INDEX('Step 1 GRI Analysis'!$A:$B,MATCH($C135,'Step 1 GRI Analysis'!$A:$A,0),MATCH(D$3,'Step 1 GRI Analysis'!$1:$1,0))</f>
        <v>Operations and suppliers at significant risk for incidents of child labor</v>
      </c>
      <c r="H135" s="84">
        <f>COUNTIFS('Step 1 GRI Analysis'!$A:$A,$C135,'Step 1 GRI Analysis'!$C:$C,"*")</f>
        <v>0</v>
      </c>
      <c r="I135" s="72" t="s">
        <v>8581</v>
      </c>
      <c r="K135" s="88"/>
      <c r="L135" s="88"/>
      <c r="M135" s="88"/>
      <c r="N135" s="88"/>
      <c r="O135" s="88"/>
      <c r="P135" s="5"/>
    </row>
    <row r="136" spans="1:16" ht="29.15" customHeight="1">
      <c r="A136" s="87"/>
      <c r="B136" s="87"/>
      <c r="C136" s="85" t="s">
        <v>8606</v>
      </c>
      <c r="D136" s="73" t="e">
        <f>INDEX('Step 1 GRI Analysis'!$A:$B,MATCH($C136,'Step 1 GRI Analysis'!$A:$A,0),MATCH(D$3,'Step 1 GRI Analysis'!$1:$1,0))</f>
        <v>#N/A</v>
      </c>
      <c r="H136" s="84">
        <f>COUNTIFS('Step 1 GRI Analysis'!$A:$A,$C136,'Step 1 GRI Analysis'!$C:$C,"*")</f>
        <v>0</v>
      </c>
      <c r="I136" s="72" t="s">
        <v>8581</v>
      </c>
      <c r="K136" s="88"/>
      <c r="L136" s="88"/>
      <c r="M136" s="88"/>
      <c r="N136" s="88"/>
      <c r="O136" s="88"/>
      <c r="P136" s="5"/>
    </row>
    <row r="137" spans="1:16" ht="29.15" customHeight="1">
      <c r="A137" s="87"/>
      <c r="B137" s="87"/>
      <c r="C137" s="83" t="s">
        <v>6598</v>
      </c>
      <c r="D137" s="73" t="str">
        <f>INDEX('Step 1 GRI Analysis'!$A:$B,MATCH($C137,'Step 1 GRI Analysis'!$A:$A,0),MATCH(D$3,'Step 1 GRI Analysis'!$1:$1,0))</f>
        <v>Operations and suppliers at significant risk for incidents of forced or compulsory labor</v>
      </c>
      <c r="H137" s="84">
        <f>COUNTIFS('Step 1 GRI Analysis'!$A:$A,$C137,'Step 1 GRI Analysis'!$C:$C,"*")</f>
        <v>0</v>
      </c>
      <c r="I137" s="72" t="s">
        <v>8581</v>
      </c>
      <c r="K137" s="88"/>
      <c r="L137" s="88"/>
      <c r="M137" s="88"/>
      <c r="N137" s="88"/>
      <c r="O137" s="88"/>
      <c r="P137" s="5"/>
    </row>
    <row r="138" spans="1:16" ht="29.15" customHeight="1">
      <c r="A138" s="87"/>
      <c r="B138" s="87"/>
      <c r="C138" s="85" t="s">
        <v>8607</v>
      </c>
      <c r="D138" s="73" t="e">
        <f>INDEX('Step 1 GRI Analysis'!$A:$B,MATCH($C138,'Step 1 GRI Analysis'!$A:$A,0),MATCH(D$3,'Step 1 GRI Analysis'!$1:$1,0))</f>
        <v>#N/A</v>
      </c>
      <c r="H138" s="84">
        <f>COUNTIFS('Step 1 GRI Analysis'!$A:$A,$C138,'Step 1 GRI Analysis'!$C:$C,"*")</f>
        <v>0</v>
      </c>
      <c r="I138" s="72" t="s">
        <v>8581</v>
      </c>
      <c r="K138" s="88"/>
      <c r="L138" s="88"/>
      <c r="M138" s="88"/>
      <c r="N138" s="88"/>
      <c r="O138" s="88"/>
      <c r="P138" s="5"/>
    </row>
    <row r="139" spans="1:16" ht="29.15" customHeight="1">
      <c r="A139" s="87"/>
      <c r="B139" s="87"/>
      <c r="C139" s="83" t="s">
        <v>6610</v>
      </c>
      <c r="D139" s="73" t="str">
        <f>INDEX('Step 1 GRI Analysis'!$A:$B,MATCH($C139,'Step 1 GRI Analysis'!$A:$A,0),MATCH(D$3,'Step 1 GRI Analysis'!$1:$1,0))</f>
        <v>Security personnel trained in human rights policies or procedures</v>
      </c>
      <c r="H139" s="84">
        <f>COUNTIFS('Step 1 GRI Analysis'!$A:$A,$C139,'Step 1 GRI Analysis'!$C:$C,"*")</f>
        <v>0</v>
      </c>
      <c r="I139" s="72" t="s">
        <v>8581</v>
      </c>
      <c r="K139" s="88"/>
      <c r="L139" s="88"/>
      <c r="M139" s="88"/>
      <c r="N139" s="88"/>
      <c r="O139" s="88"/>
      <c r="P139" s="5"/>
    </row>
    <row r="140" spans="1:16" ht="29.15" customHeight="1">
      <c r="A140" s="87"/>
      <c r="B140" s="87"/>
      <c r="C140" s="85" t="s">
        <v>8608</v>
      </c>
      <c r="D140" s="73" t="e">
        <f>INDEX('Step 1 GRI Analysis'!$A:$B,MATCH($C140,'Step 1 GRI Analysis'!$A:$A,0),MATCH(D$3,'Step 1 GRI Analysis'!$1:$1,0))</f>
        <v>#N/A</v>
      </c>
      <c r="H140" s="84">
        <f>COUNTIFS('Step 1 GRI Analysis'!$A:$A,$C140,'Step 1 GRI Analysis'!$C:$C,"*")</f>
        <v>0</v>
      </c>
      <c r="I140" s="72" t="s">
        <v>8581</v>
      </c>
      <c r="K140" s="88"/>
      <c r="L140" s="88"/>
      <c r="M140" s="88"/>
      <c r="N140" s="88"/>
      <c r="O140" s="88"/>
      <c r="P140" s="5"/>
    </row>
    <row r="141" spans="1:16" ht="29.15" customHeight="1">
      <c r="A141" s="87"/>
      <c r="B141" s="87"/>
      <c r="C141" s="83" t="s">
        <v>6627</v>
      </c>
      <c r="D141" s="73" t="str">
        <f>INDEX('Step 1 GRI Analysis'!$A:$B,MATCH($C141,'Step 1 GRI Analysis'!$A:$A,0),MATCH(D$3,'Step 1 GRI Analysis'!$1:$1,0))</f>
        <v>Incidents of violations involving rights of indigenous peoples</v>
      </c>
      <c r="H141" s="84">
        <f>COUNTIFS('Step 1 GRI Analysis'!$A:$A,$C141,'Step 1 GRI Analysis'!$C:$C,"*")</f>
        <v>0</v>
      </c>
      <c r="I141" s="72" t="s">
        <v>8581</v>
      </c>
      <c r="K141" s="88"/>
      <c r="L141" s="88"/>
      <c r="M141" s="88"/>
      <c r="N141" s="88"/>
      <c r="O141" s="88"/>
      <c r="P141" s="5"/>
    </row>
    <row r="142" spans="1:16" ht="29.15" customHeight="1">
      <c r="A142" s="87"/>
      <c r="B142" s="87"/>
      <c r="C142" s="85" t="s">
        <v>8609</v>
      </c>
      <c r="D142" s="73" t="e">
        <f>INDEX('Step 1 GRI Analysis'!$A:$B,MATCH($C142,'Step 1 GRI Analysis'!$A:$A,0),MATCH(D$3,'Step 1 GRI Analysis'!$1:$1,0))</f>
        <v>#N/A</v>
      </c>
      <c r="H142" s="84">
        <f>COUNTIFS('Step 1 GRI Analysis'!$A:$A,$C142,'Step 1 GRI Analysis'!$C:$C,"*")</f>
        <v>0</v>
      </c>
      <c r="I142" s="72" t="s">
        <v>8581</v>
      </c>
      <c r="K142" s="88"/>
      <c r="L142" s="88"/>
      <c r="M142" s="88"/>
      <c r="N142" s="88"/>
      <c r="O142" s="88"/>
      <c r="P142" s="5"/>
    </row>
    <row r="143" spans="1:16" ht="29.15" customHeight="1">
      <c r="A143" s="87"/>
      <c r="B143" s="87"/>
      <c r="C143" s="83" t="s">
        <v>6646</v>
      </c>
      <c r="D143" s="73" t="str">
        <f>INDEX('Step 1 GRI Analysis'!$A:$B,MATCH($C143,'Step 1 GRI Analysis'!$A:$A,0),MATCH(D$3,'Step 1 GRI Analysis'!$1:$1,0))</f>
        <v>Operations that have been subject to human rights reviews or impact assessments</v>
      </c>
      <c r="H143" s="84">
        <f>COUNTIFS('Step 1 GRI Analysis'!$A:$A,$C143,'Step 1 GRI Analysis'!$C:$C,"*")</f>
        <v>0</v>
      </c>
      <c r="I143" s="72" t="s">
        <v>8581</v>
      </c>
      <c r="K143" s="88"/>
      <c r="L143" s="88"/>
      <c r="M143" s="88"/>
      <c r="N143" s="88"/>
      <c r="O143" s="88"/>
      <c r="P143" s="5"/>
    </row>
    <row r="144" spans="1:16" ht="29.15" customHeight="1">
      <c r="A144" s="87"/>
      <c r="B144" s="87"/>
      <c r="C144" s="83" t="s">
        <v>6650</v>
      </c>
      <c r="D144" s="73" t="str">
        <f>INDEX('Step 1 GRI Analysis'!$A:$B,MATCH($C144,'Step 1 GRI Analysis'!$A:$A,0),MATCH(D$3,'Step 1 GRI Analysis'!$1:$1,0))</f>
        <v>Employee training on human rights policies or procedures</v>
      </c>
      <c r="H144" s="84">
        <f>COUNTIFS('Step 1 GRI Analysis'!$A:$A,$C144,'Step 1 GRI Analysis'!$C:$C,"*")</f>
        <v>0</v>
      </c>
      <c r="I144" s="72" t="s">
        <v>8581</v>
      </c>
      <c r="K144" s="88"/>
      <c r="L144" s="88"/>
      <c r="M144" s="88"/>
      <c r="N144" s="88"/>
      <c r="O144" s="88"/>
      <c r="P144" s="5"/>
    </row>
    <row r="145" spans="1:16" ht="29.15" customHeight="1">
      <c r="A145" s="87"/>
      <c r="B145" s="87"/>
      <c r="C145" s="83" t="s">
        <v>6658</v>
      </c>
      <c r="D145" s="73" t="str">
        <f>INDEX('Step 1 GRI Analysis'!$A:$B,MATCH($C145,'Step 1 GRI Analysis'!$A:$A,0),MATCH(D$3,'Step 1 GRI Analysis'!$1:$1,0))</f>
        <v>Significant investment agreements and contracts that include human rights clauses or that underwent human rights screening</v>
      </c>
      <c r="H145" s="84">
        <f>COUNTIFS('Step 1 GRI Analysis'!$A:$A,$C145,'Step 1 GRI Analysis'!$C:$C,"*")</f>
        <v>0</v>
      </c>
      <c r="I145" s="72" t="s">
        <v>8581</v>
      </c>
      <c r="K145" s="88"/>
      <c r="L145" s="88"/>
      <c r="M145" s="88"/>
      <c r="N145" s="88"/>
      <c r="O145" s="88"/>
      <c r="P145" s="5"/>
    </row>
    <row r="146" spans="1:16" ht="29.15" customHeight="1">
      <c r="A146" s="87"/>
      <c r="B146" s="87"/>
      <c r="C146" s="85" t="s">
        <v>8610</v>
      </c>
      <c r="D146" s="73" t="e">
        <f>INDEX('Step 1 GRI Analysis'!$A:$B,MATCH($C146,'Step 1 GRI Analysis'!$A:$A,0),MATCH(D$3,'Step 1 GRI Analysis'!$1:$1,0))</f>
        <v>#N/A</v>
      </c>
      <c r="H146" s="84">
        <f>COUNTIFS('Step 1 GRI Analysis'!$A:$A,$C146,'Step 1 GRI Analysis'!$C:$C,"*")</f>
        <v>0</v>
      </c>
      <c r="I146" s="72" t="s">
        <v>8581</v>
      </c>
      <c r="K146" s="88"/>
      <c r="L146" s="88"/>
      <c r="M146" s="88"/>
      <c r="N146" s="88"/>
      <c r="O146" s="88"/>
      <c r="P146" s="5"/>
    </row>
    <row r="147" spans="1:16" ht="29.15" customHeight="1">
      <c r="A147" s="87"/>
      <c r="B147" s="87"/>
      <c r="C147" s="83" t="s">
        <v>6673</v>
      </c>
      <c r="D147" s="73" t="str">
        <f>INDEX('Step 1 GRI Analysis'!$A:$B,MATCH($C147,'Step 1 GRI Analysis'!$A:$A,0),MATCH(D$3,'Step 1 GRI Analysis'!$1:$1,0))</f>
        <v>Operations with local community engagement, impact assessments, and development programs</v>
      </c>
      <c r="H147" s="84">
        <f>COUNTIFS('Step 1 GRI Analysis'!$A:$A,$C147,'Step 1 GRI Analysis'!$C:$C,"*")</f>
        <v>0</v>
      </c>
      <c r="I147" s="72" t="s">
        <v>8581</v>
      </c>
      <c r="K147" s="88"/>
      <c r="L147" s="88"/>
      <c r="M147" s="88"/>
      <c r="N147" s="88"/>
      <c r="O147" s="88"/>
      <c r="P147" s="5"/>
    </row>
    <row r="148" spans="1:16" ht="29.15" customHeight="1">
      <c r="A148" s="87"/>
      <c r="B148" s="87"/>
      <c r="C148" s="83" t="s">
        <v>6695</v>
      </c>
      <c r="D148" s="73" t="str">
        <f>INDEX('Step 1 GRI Analysis'!$A:$B,MATCH($C148,'Step 1 GRI Analysis'!$A:$A,0),MATCH(D$3,'Step 1 GRI Analysis'!$1:$1,0))</f>
        <v>Operations with significant actual and potential negative impacts on local communities</v>
      </c>
      <c r="H148" s="84">
        <f>COUNTIFS('Step 1 GRI Analysis'!$A:$A,$C148,'Step 1 GRI Analysis'!$C:$C,"*")</f>
        <v>0</v>
      </c>
      <c r="I148" s="72" t="s">
        <v>8581</v>
      </c>
      <c r="K148" s="88"/>
      <c r="L148" s="88"/>
      <c r="M148" s="88"/>
      <c r="N148" s="88"/>
      <c r="O148" s="88"/>
      <c r="P148" s="5"/>
    </row>
    <row r="149" spans="1:16" ht="29.15" customHeight="1">
      <c r="A149" s="87"/>
      <c r="B149" s="87"/>
      <c r="C149" s="85" t="s">
        <v>8611</v>
      </c>
      <c r="D149" s="73" t="e">
        <f>INDEX('Step 1 GRI Analysis'!$A:$B,MATCH($C149,'Step 1 GRI Analysis'!$A:$A,0),MATCH(D$3,'Step 1 GRI Analysis'!$1:$1,0))</f>
        <v>#N/A</v>
      </c>
      <c r="H149" s="84">
        <f>COUNTIFS('Step 1 GRI Analysis'!$A:$A,$C149,'Step 1 GRI Analysis'!$C:$C,"*")</f>
        <v>0</v>
      </c>
      <c r="I149" s="72" t="s">
        <v>8581</v>
      </c>
      <c r="K149" s="88"/>
      <c r="L149" s="88"/>
      <c r="M149" s="88"/>
      <c r="N149" s="88"/>
      <c r="O149" s="88"/>
      <c r="P149" s="5"/>
    </row>
    <row r="150" spans="1:16" ht="29.15" customHeight="1">
      <c r="A150" s="87"/>
      <c r="B150" s="87"/>
      <c r="C150" s="83" t="s">
        <v>6718</v>
      </c>
      <c r="D150" s="73" t="str">
        <f>INDEX('Step 1 GRI Analysis'!$A:$B,MATCH($C150,'Step 1 GRI Analysis'!$A:$A,0),MATCH(D$3,'Step 1 GRI Analysis'!$1:$1,0))</f>
        <v>New suppliers that were screened using social criteria</v>
      </c>
      <c r="H150" s="84">
        <f>COUNTIFS('Step 1 GRI Analysis'!$A:$A,$C150,'Step 1 GRI Analysis'!$C:$C,"*")</f>
        <v>0</v>
      </c>
      <c r="I150" s="72" t="s">
        <v>8581</v>
      </c>
      <c r="K150" s="88"/>
      <c r="L150" s="88"/>
      <c r="M150" s="88"/>
      <c r="N150" s="88"/>
      <c r="O150" s="88"/>
      <c r="P150" s="5"/>
    </row>
    <row r="151" spans="1:16" ht="29.15" customHeight="1">
      <c r="A151" s="87"/>
      <c r="B151" s="87"/>
      <c r="C151" s="83" t="s">
        <v>6723</v>
      </c>
      <c r="D151" s="73" t="str">
        <f>INDEX('Step 1 GRI Analysis'!$A:$B,MATCH($C151,'Step 1 GRI Analysis'!$A:$A,0),MATCH(D$3,'Step 1 GRI Analysis'!$1:$1,0))</f>
        <v>Negative social impacts in the supply chain and actions taken</v>
      </c>
      <c r="H151" s="84">
        <f>COUNTIFS('Step 1 GRI Analysis'!$A:$A,$C151,'Step 1 GRI Analysis'!$C:$C,"*")</f>
        <v>0</v>
      </c>
      <c r="I151" s="72" t="s">
        <v>8581</v>
      </c>
      <c r="K151" s="88"/>
      <c r="L151" s="88"/>
      <c r="M151" s="88"/>
      <c r="N151" s="88"/>
      <c r="O151" s="88"/>
      <c r="P151" s="5"/>
    </row>
    <row r="152" spans="1:16" ht="29.15" customHeight="1">
      <c r="A152" s="87"/>
      <c r="B152" s="87"/>
      <c r="C152" s="85" t="s">
        <v>8612</v>
      </c>
      <c r="D152" s="73" t="e">
        <f>INDEX('Step 1 GRI Analysis'!$A:$B,MATCH($C152,'Step 1 GRI Analysis'!$A:$A,0),MATCH(D$3,'Step 1 GRI Analysis'!$1:$1,0))</f>
        <v>#N/A</v>
      </c>
      <c r="H152" s="84">
        <f>COUNTIFS('Step 1 GRI Analysis'!$A:$A,$C152,'Step 1 GRI Analysis'!$C:$C,"*")</f>
        <v>0</v>
      </c>
      <c r="I152" s="72" t="s">
        <v>8581</v>
      </c>
      <c r="K152" s="88"/>
      <c r="L152" s="88"/>
      <c r="M152" s="88"/>
      <c r="N152" s="88"/>
      <c r="O152" s="88"/>
      <c r="P152" s="5"/>
    </row>
    <row r="153" spans="1:16" ht="29.15" customHeight="1">
      <c r="A153" s="87"/>
      <c r="B153" s="87"/>
      <c r="C153" s="83" t="s">
        <v>6750</v>
      </c>
      <c r="D153" s="73" t="str">
        <f>INDEX('Step 1 GRI Analysis'!$A:$B,MATCH($C153,'Step 1 GRI Analysis'!$A:$A,0),MATCH(D$3,'Step 1 GRI Analysis'!$1:$1,0))</f>
        <v>Political contributions</v>
      </c>
      <c r="H153" s="84">
        <f>COUNTIFS('Step 1 GRI Analysis'!$A:$A,$C153,'Step 1 GRI Analysis'!$C:$C,"*")</f>
        <v>0</v>
      </c>
      <c r="I153" s="72" t="s">
        <v>8581</v>
      </c>
      <c r="K153" s="88"/>
      <c r="L153" s="88"/>
      <c r="M153" s="88"/>
      <c r="N153" s="88"/>
      <c r="O153" s="88"/>
      <c r="P153" s="5"/>
    </row>
    <row r="154" spans="1:16" ht="29.15" customHeight="1">
      <c r="A154" s="87"/>
      <c r="B154" s="87"/>
      <c r="C154" s="85" t="s">
        <v>8613</v>
      </c>
      <c r="D154" s="73" t="e">
        <f>INDEX('Step 1 GRI Analysis'!$A:$B,MATCH($C154,'Step 1 GRI Analysis'!$A:$A,0),MATCH(D$3,'Step 1 GRI Analysis'!$1:$1,0))</f>
        <v>#N/A</v>
      </c>
      <c r="H154" s="84">
        <f>COUNTIFS('Step 1 GRI Analysis'!$A:$A,$C154,'Step 1 GRI Analysis'!$C:$C,"*")</f>
        <v>0</v>
      </c>
      <c r="I154" s="72" t="s">
        <v>8581</v>
      </c>
      <c r="K154" s="88"/>
      <c r="L154" s="88"/>
      <c r="M154" s="88"/>
      <c r="N154" s="88"/>
      <c r="O154" s="88"/>
      <c r="P154" s="5"/>
    </row>
    <row r="155" spans="1:16" ht="29.15" customHeight="1">
      <c r="A155" s="87"/>
      <c r="B155" s="87"/>
      <c r="C155" s="83" t="s">
        <v>6762</v>
      </c>
      <c r="D155" s="73" t="str">
        <f>INDEX('Step 1 GRI Analysis'!$A:$B,MATCH($C155,'Step 1 GRI Analysis'!$A:$A,0),MATCH(D$3,'Step 1 GRI Analysis'!$1:$1,0))</f>
        <v>Assessment of the health and safety impacts of product and service categories</v>
      </c>
      <c r="H155" s="84">
        <f>COUNTIFS('Step 1 GRI Analysis'!$A:$A,$C155,'Step 1 GRI Analysis'!$C:$C,"*")</f>
        <v>0</v>
      </c>
      <c r="I155" s="72" t="s">
        <v>8581</v>
      </c>
      <c r="K155" s="88"/>
      <c r="L155" s="88"/>
      <c r="M155" s="88"/>
      <c r="N155" s="88"/>
      <c r="O155" s="88"/>
      <c r="P155" s="5"/>
    </row>
    <row r="156" spans="1:16" ht="29.15" customHeight="1">
      <c r="A156" s="87"/>
      <c r="B156" s="87"/>
      <c r="C156" s="83" t="s">
        <v>6766</v>
      </c>
      <c r="D156" s="73" t="str">
        <f>INDEX('Step 1 GRI Analysis'!$A:$B,MATCH($C156,'Step 1 GRI Analysis'!$A:$A,0),MATCH(D$3,'Step 1 GRI Analysis'!$1:$1,0))</f>
        <v>Incidents of non-compliance concerning the health and safety impacts of products and services</v>
      </c>
      <c r="H156" s="84">
        <f>COUNTIFS('Step 1 GRI Analysis'!$A:$A,$C156,'Step 1 GRI Analysis'!$C:$C,"*")</f>
        <v>0</v>
      </c>
      <c r="I156" s="72" t="s">
        <v>8581</v>
      </c>
      <c r="K156" s="88"/>
      <c r="L156" s="88"/>
      <c r="M156" s="88"/>
      <c r="N156" s="88"/>
      <c r="O156" s="88"/>
      <c r="P156" s="5"/>
    </row>
    <row r="157" spans="1:16" ht="29.15" customHeight="1">
      <c r="A157" s="87"/>
      <c r="B157" s="87"/>
      <c r="C157" s="85" t="s">
        <v>8614</v>
      </c>
      <c r="D157" s="73" t="e">
        <f>INDEX('Step 1 GRI Analysis'!$A:$B,MATCH($C157,'Step 1 GRI Analysis'!$A:$A,0),MATCH(D$3,'Step 1 GRI Analysis'!$1:$1,0))</f>
        <v>#N/A</v>
      </c>
      <c r="H157" s="84">
        <f>COUNTIFS('Step 1 GRI Analysis'!$A:$A,$C157,'Step 1 GRI Analysis'!$C:$C,"*")</f>
        <v>0</v>
      </c>
      <c r="I157" s="72" t="s">
        <v>8581</v>
      </c>
      <c r="K157" s="88"/>
      <c r="L157" s="88"/>
      <c r="M157" s="88"/>
      <c r="N157" s="88"/>
      <c r="O157" s="88"/>
      <c r="P157" s="5"/>
    </row>
    <row r="158" spans="1:16" ht="29.15" customHeight="1">
      <c r="A158" s="87"/>
      <c r="B158" s="87"/>
      <c r="C158" s="83" t="s">
        <v>6793</v>
      </c>
      <c r="D158" s="73" t="str">
        <f>INDEX('Step 1 GRI Analysis'!$A:$B,MATCH($C158,'Step 1 GRI Analysis'!$A:$A,0),MATCH(D$3,'Step 1 GRI Analysis'!$1:$1,0))</f>
        <v>Requirements for product and service information and labeling</v>
      </c>
      <c r="H158" s="84">
        <f>COUNTIFS('Step 1 GRI Analysis'!$A:$A,$C158,'Step 1 GRI Analysis'!$C:$C,"*")</f>
        <v>0</v>
      </c>
      <c r="I158" s="72" t="s">
        <v>8581</v>
      </c>
      <c r="K158" s="88"/>
      <c r="L158" s="88"/>
      <c r="M158" s="88"/>
      <c r="N158" s="88"/>
      <c r="O158" s="88"/>
      <c r="P158" s="5"/>
    </row>
    <row r="159" spans="1:16" ht="29.15" customHeight="1">
      <c r="A159" s="87"/>
      <c r="B159" s="87"/>
      <c r="C159" s="83" t="s">
        <v>6809</v>
      </c>
      <c r="D159" s="73" t="str">
        <f>INDEX('Step 1 GRI Analysis'!$A:$B,MATCH($C159,'Step 1 GRI Analysis'!$A:$A,0),MATCH(D$3,'Step 1 GRI Analysis'!$1:$1,0))</f>
        <v>Incidents of non-compliance concerning product and service information and labeling</v>
      </c>
      <c r="H159" s="84">
        <f>COUNTIFS('Step 1 GRI Analysis'!$A:$A,$C159,'Step 1 GRI Analysis'!$C:$C,"*")</f>
        <v>0</v>
      </c>
      <c r="I159" s="72" t="s">
        <v>8581</v>
      </c>
      <c r="K159" s="88"/>
      <c r="L159" s="88"/>
      <c r="M159" s="88"/>
      <c r="N159" s="88"/>
      <c r="O159" s="88"/>
      <c r="P159" s="5"/>
    </row>
    <row r="160" spans="1:16" ht="29.15" customHeight="1">
      <c r="A160" s="87"/>
      <c r="B160" s="87"/>
      <c r="C160" s="83" t="s">
        <v>6821</v>
      </c>
      <c r="D160" s="73" t="str">
        <f>INDEX('Step 1 GRI Analysis'!$A:$B,MATCH($C160,'Step 1 GRI Analysis'!$A:$A,0),MATCH(D$3,'Step 1 GRI Analysis'!$1:$1,0))</f>
        <v>Incidents of non-compliance concerning marketing communications</v>
      </c>
      <c r="H160" s="84">
        <f>COUNTIFS('Step 1 GRI Analysis'!$A:$A,$C160,'Step 1 GRI Analysis'!$C:$C,"*")</f>
        <v>0</v>
      </c>
      <c r="I160" s="72" t="s">
        <v>8581</v>
      </c>
      <c r="K160" s="88"/>
      <c r="L160" s="88"/>
      <c r="M160" s="88"/>
      <c r="N160" s="88"/>
      <c r="O160" s="88"/>
      <c r="P160" s="5"/>
    </row>
    <row r="161" spans="1:16" ht="29.15" customHeight="1">
      <c r="A161" s="87"/>
      <c r="B161" s="87"/>
      <c r="C161" s="85" t="s">
        <v>8615</v>
      </c>
      <c r="D161" s="73" t="e">
        <f>INDEX('Step 1 GRI Analysis'!$A:$B,MATCH($C161,'Step 1 GRI Analysis'!$A:$A,0),MATCH(D$3,'Step 1 GRI Analysis'!$1:$1,0))</f>
        <v>#N/A</v>
      </c>
      <c r="H161" s="84">
        <f>COUNTIFS('Step 1 GRI Analysis'!$A:$A,$C161,'Step 1 GRI Analysis'!$C:$C,"*")</f>
        <v>0</v>
      </c>
      <c r="I161" s="72" t="s">
        <v>8581</v>
      </c>
      <c r="K161" s="88"/>
      <c r="L161" s="88"/>
      <c r="M161" s="88"/>
      <c r="N161" s="88"/>
      <c r="O161" s="88"/>
      <c r="P161" s="5"/>
    </row>
    <row r="162" spans="1:16" ht="29.15" customHeight="1">
      <c r="A162" s="87"/>
      <c r="B162" s="87"/>
      <c r="C162" s="83" t="s">
        <v>6843</v>
      </c>
      <c r="D162" s="73" t="str">
        <f>INDEX('Step 1 GRI Analysis'!$A:$B,MATCH($C162,'Step 1 GRI Analysis'!$A:$A,0),MATCH(D$3,'Step 1 GRI Analysis'!$1:$1,0))</f>
        <v>Substantiated complaints concerning breaches of customer privacy and losses of customer data</v>
      </c>
      <c r="H162" s="84">
        <f>COUNTIFS('Step 1 GRI Analysis'!$A:$A,$C162,'Step 1 GRI Analysis'!$C:$C,"*")</f>
        <v>0</v>
      </c>
      <c r="I162" s="72" t="s">
        <v>8581</v>
      </c>
      <c r="K162" s="88"/>
      <c r="L162" s="88"/>
      <c r="M162" s="88"/>
      <c r="N162" s="88"/>
      <c r="O162" s="88"/>
      <c r="P162" s="5"/>
    </row>
    <row r="163" spans="1:16" ht="29.15" customHeight="1">
      <c r="A163" s="87"/>
      <c r="B163" s="87"/>
      <c r="C163" s="85" t="s">
        <v>8616</v>
      </c>
      <c r="D163" s="73" t="e">
        <f>INDEX('Step 1 GRI Analysis'!$A:$B,MATCH($C163,'Step 1 GRI Analysis'!$A:$A,0),MATCH(D$3,'Step 1 GRI Analysis'!$1:$1,0))</f>
        <v>#N/A</v>
      </c>
      <c r="H163" s="84">
        <f>COUNTIFS('Step 1 GRI Analysis'!$A:$A,$C163,'Step 1 GRI Analysis'!$C:$C,"*")</f>
        <v>0</v>
      </c>
      <c r="I163" s="72" t="s">
        <v>8581</v>
      </c>
      <c r="K163" s="88"/>
      <c r="L163" s="88"/>
      <c r="M163" s="88"/>
      <c r="N163" s="88"/>
      <c r="O163" s="88"/>
      <c r="P163" s="5"/>
    </row>
    <row r="164" spans="1:16" ht="29.15" customHeight="1">
      <c r="A164" s="87"/>
      <c r="B164" s="87"/>
      <c r="C164" s="83" t="s">
        <v>6861</v>
      </c>
      <c r="D164" s="73" t="str">
        <f>INDEX('Step 1 GRI Analysis'!$A:$B,MATCH($C164,'Step 1 GRI Analysis'!$A:$A,0),MATCH(D$3,'Step 1 GRI Analysis'!$1:$1,0))</f>
        <v>Non-compliance with laws and regulations in the social and economic area</v>
      </c>
      <c r="H164" s="84">
        <f>COUNTIFS('Step 1 GRI Analysis'!$A:$A,$C164,'Step 1 GRI Analysis'!$C:$C,"*")</f>
        <v>0</v>
      </c>
      <c r="I164" s="72" t="s">
        <v>8581</v>
      </c>
      <c r="K164" s="88"/>
      <c r="L164" s="88"/>
      <c r="M164" s="88"/>
      <c r="N164" s="88"/>
      <c r="O164" s="88"/>
      <c r="P164" s="5"/>
    </row>
    <row r="165" spans="1:16" ht="15" customHeight="1">
      <c r="A165" s="69"/>
      <c r="B165" s="69"/>
      <c r="K165" s="69"/>
      <c r="L165" s="69"/>
      <c r="M165" s="69"/>
      <c r="N165" s="69"/>
      <c r="O165" s="69"/>
    </row>
    <row r="166" spans="1:16" ht="15" customHeight="1"/>
    <row r="167" spans="1:16" ht="15" customHeight="1"/>
    <row r="168" spans="1:16" ht="15" customHeight="1"/>
    <row r="169" spans="1:16" ht="15" customHeight="1"/>
    <row r="170" spans="1:16" ht="15" customHeight="1"/>
    <row r="171" spans="1:16" ht="15" customHeight="1"/>
    <row r="172" spans="1:16" ht="15" customHeight="1"/>
    <row r="173" spans="1:16" ht="15" customHeight="1"/>
    <row r="174" spans="1:16" ht="15" customHeight="1"/>
    <row r="175" spans="1:16" ht="15" customHeight="1"/>
    <row r="176" spans="1:1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sheetData>
  <customSheetViews>
    <customSheetView guid="{BF85068E-F58D-4EAB-8647-6833ECCE5F0F}" state="hidden">
      <pane xSplit="2" ySplit="2" topLeftCell="E4" activePane="bottomRight" state="frozen"/>
      <selection pane="bottomRight" activeCell="D4" sqref="D4"/>
      <pageMargins left="0" right="0" top="0" bottom="0" header="0" footer="0"/>
      <headerFooter>
        <oddHeader>&amp;R&amp;"Arial"&amp;8&amp;K000000 [OFFICIAL]&amp;1#_x000D_</oddHeader>
      </headerFooter>
    </customSheetView>
  </customSheetViews>
  <conditionalFormatting sqref="C4:J164">
    <cfRule type="expression" dxfId="21" priority="1">
      <formula>OR(IFERROR(SEARCH("GRI",$C4),0)&gt;0,ISNUMBER($C4))</formula>
    </cfRule>
    <cfRule type="cellIs" dxfId="20" priority="2" operator="equal">
      <formula>0</formula>
    </cfRule>
    <cfRule type="cellIs" dxfId="19" priority="3" operator="equal">
      <formula>"Y"</formula>
    </cfRule>
    <cfRule type="cellIs" dxfId="18" priority="4" operator="equal">
      <formula>"N"</formula>
    </cfRule>
  </conditionalFormatting>
  <dataValidations count="2">
    <dataValidation type="list" allowBlank="1" sqref="I4:I164" xr:uid="{00000000-0002-0000-0D00-000000000000}">
      <formula1>"Y,N"</formula1>
    </dataValidation>
    <dataValidation type="list" allowBlank="1" sqref="J4:J1322" xr:uid="{00000000-0002-0000-0D00-000002000000}">
      <formula1>"Not applicable,Legal prohibitions,Confidentiality contracts,Information unavailable / incomplete,Other"</formula1>
    </dataValidation>
  </dataValidations>
  <pageMargins left="0.75" right="0.75" top="1" bottom="1" header="0.5" footer="0.5"/>
  <headerFooter>
    <oddHeader>&amp;R&amp;"Arial"&amp;8&amp;K000000 [OFFICIAL]&amp;1#_x000D_</oddHeader>
  </headerFooter>
  <customProperties>
    <customPr name="_pios_id" r:id="rId1"/>
  </customProperties>
  <extLst>
    <ext xmlns:x14="http://schemas.microsoft.com/office/spreadsheetml/2009/9/main" uri="{CCE6A557-97BC-4b89-ADB6-D9C93CAAB3DF}">
      <x14:dataValidations xmlns:xm="http://schemas.microsoft.com/office/excel/2006/main" count="1">
        <x14:dataValidation type="list" allowBlank="1" xr:uid="{00000000-0002-0000-0D00-000001000000}">
          <x14:formula1>
            <xm:f>'Step 1 GRI Analysis'!$A$2:$A$1048576</xm:f>
          </x14:formula1>
          <xm:sqref>C4:C164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50"/>
  <sheetViews>
    <sheetView showRuler="0" workbookViewId="0"/>
  </sheetViews>
  <sheetFormatPr defaultColWidth="13.08984375" defaultRowHeight="12.5"/>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C78"/>
  <sheetViews>
    <sheetView showRuler="0" topLeftCell="A22" workbookViewId="0"/>
  </sheetViews>
  <sheetFormatPr defaultColWidth="13.08984375" defaultRowHeight="12.5"/>
  <cols>
    <col min="1" max="1" width="101.90625" customWidth="1"/>
  </cols>
  <sheetData>
    <row r="1" spans="1:3" ht="15" customHeight="1">
      <c r="A1" s="91" t="s">
        <v>8617</v>
      </c>
      <c r="B1" s="91" t="s">
        <v>8618</v>
      </c>
      <c r="C1" s="91" t="s">
        <v>8619</v>
      </c>
    </row>
    <row r="2" spans="1:3" ht="15" customHeight="1">
      <c r="A2" s="1" t="s">
        <v>8620</v>
      </c>
      <c r="B2" s="1" t="s">
        <v>8621</v>
      </c>
      <c r="C2" s="75" t="s">
        <v>8581</v>
      </c>
    </row>
    <row r="3" spans="1:3" ht="15" customHeight="1">
      <c r="A3" s="1" t="s">
        <v>8622</v>
      </c>
      <c r="B3" s="1" t="s">
        <v>8623</v>
      </c>
    </row>
    <row r="4" spans="1:3" ht="15" customHeight="1">
      <c r="A4" s="1" t="s">
        <v>8624</v>
      </c>
      <c r="B4" s="1" t="s">
        <v>8625</v>
      </c>
    </row>
    <row r="5" spans="1:3" ht="15" customHeight="1">
      <c r="A5" s="1" t="s">
        <v>8626</v>
      </c>
      <c r="B5" s="1" t="s">
        <v>8627</v>
      </c>
      <c r="C5" s="75" t="s">
        <v>8581</v>
      </c>
    </row>
    <row r="6" spans="1:3" ht="15" customHeight="1">
      <c r="A6" s="1" t="s">
        <v>8628</v>
      </c>
      <c r="B6" s="1" t="s">
        <v>8629</v>
      </c>
      <c r="C6" s="75" t="s">
        <v>8581</v>
      </c>
    </row>
    <row r="7" spans="1:3" ht="15" customHeight="1">
      <c r="A7" s="1" t="s">
        <v>8630</v>
      </c>
      <c r="B7" s="1" t="s">
        <v>8631</v>
      </c>
      <c r="C7" s="75" t="s">
        <v>8581</v>
      </c>
    </row>
    <row r="8" spans="1:3" ht="15" customHeight="1">
      <c r="A8" s="1" t="s">
        <v>8632</v>
      </c>
      <c r="B8" s="1" t="s">
        <v>8633</v>
      </c>
    </row>
    <row r="9" spans="1:3" ht="15" customHeight="1">
      <c r="A9" s="1" t="s">
        <v>8634</v>
      </c>
      <c r="B9" s="1" t="s">
        <v>8635</v>
      </c>
    </row>
    <row r="10" spans="1:3" ht="15" customHeight="1">
      <c r="A10" s="1" t="s">
        <v>8636</v>
      </c>
      <c r="B10" s="1" t="s">
        <v>8637</v>
      </c>
    </row>
    <row r="11" spans="1:3" ht="15" customHeight="1">
      <c r="A11" s="1" t="s">
        <v>8638</v>
      </c>
      <c r="B11" s="1" t="s">
        <v>8639</v>
      </c>
    </row>
    <row r="12" spans="1:3" ht="15" customHeight="1">
      <c r="A12" s="1" t="s">
        <v>8640</v>
      </c>
      <c r="B12" s="1" t="s">
        <v>8641</v>
      </c>
    </row>
    <row r="13" spans="1:3" ht="15" customHeight="1">
      <c r="A13" s="1" t="s">
        <v>8642</v>
      </c>
      <c r="B13" s="1" t="s">
        <v>8643</v>
      </c>
    </row>
    <row r="14" spans="1:3" ht="15" customHeight="1">
      <c r="A14" s="1" t="s">
        <v>8644</v>
      </c>
      <c r="B14" s="1" t="s">
        <v>8645</v>
      </c>
    </row>
    <row r="15" spans="1:3" ht="15" customHeight="1">
      <c r="A15" s="1" t="s">
        <v>8646</v>
      </c>
      <c r="B15" s="1" t="s">
        <v>8647</v>
      </c>
    </row>
    <row r="16" spans="1:3" ht="15" customHeight="1">
      <c r="A16" s="1" t="s">
        <v>8648</v>
      </c>
      <c r="B16" s="1" t="s">
        <v>8649</v>
      </c>
    </row>
    <row r="17" spans="1:2" ht="15" customHeight="1">
      <c r="A17" s="1" t="s">
        <v>8650</v>
      </c>
      <c r="B17" s="1" t="s">
        <v>8651</v>
      </c>
    </row>
    <row r="18" spans="1:2" ht="15" customHeight="1">
      <c r="A18" s="1" t="s">
        <v>8652</v>
      </c>
      <c r="B18" s="1" t="s">
        <v>8653</v>
      </c>
    </row>
    <row r="19" spans="1:2" ht="15" customHeight="1">
      <c r="A19" s="1" t="s">
        <v>8654</v>
      </c>
      <c r="B19" s="1" t="s">
        <v>8655</v>
      </c>
    </row>
    <row r="20" spans="1:2" ht="15" customHeight="1">
      <c r="A20" s="1" t="s">
        <v>8656</v>
      </c>
      <c r="B20" s="1" t="s">
        <v>8657</v>
      </c>
    </row>
    <row r="21" spans="1:2" ht="15" customHeight="1">
      <c r="A21" s="1" t="s">
        <v>8658</v>
      </c>
      <c r="B21" s="1" t="s">
        <v>8659</v>
      </c>
    </row>
    <row r="22" spans="1:2" ht="15" customHeight="1">
      <c r="A22" s="1" t="s">
        <v>8660</v>
      </c>
      <c r="B22" s="1" t="s">
        <v>8661</v>
      </c>
    </row>
    <row r="23" spans="1:2" ht="15" customHeight="1">
      <c r="A23" s="1" t="s">
        <v>8662</v>
      </c>
      <c r="B23" s="1" t="s">
        <v>8663</v>
      </c>
    </row>
    <row r="24" spans="1:2" ht="15" customHeight="1">
      <c r="A24" s="1" t="s">
        <v>8664</v>
      </c>
      <c r="B24" s="1" t="s">
        <v>8665</v>
      </c>
    </row>
    <row r="25" spans="1:2" ht="15" customHeight="1">
      <c r="A25" s="1" t="s">
        <v>8666</v>
      </c>
      <c r="B25" s="1" t="s">
        <v>8667</v>
      </c>
    </row>
    <row r="26" spans="1:2" ht="15" customHeight="1">
      <c r="A26" s="1" t="s">
        <v>8668</v>
      </c>
      <c r="B26" s="1" t="s">
        <v>8669</v>
      </c>
    </row>
    <row r="27" spans="1:2" ht="15" customHeight="1">
      <c r="A27" s="1" t="s">
        <v>8670</v>
      </c>
      <c r="B27" s="1" t="s">
        <v>8671</v>
      </c>
    </row>
    <row r="28" spans="1:2" ht="15" customHeight="1">
      <c r="A28" s="1" t="s">
        <v>8672</v>
      </c>
      <c r="B28" s="1" t="s">
        <v>8673</v>
      </c>
    </row>
    <row r="29" spans="1:2" ht="15" customHeight="1">
      <c r="A29" s="1" t="s">
        <v>8674</v>
      </c>
      <c r="B29" s="1" t="s">
        <v>8675</v>
      </c>
    </row>
    <row r="30" spans="1:2" ht="15" customHeight="1">
      <c r="A30" s="1" t="s">
        <v>8676</v>
      </c>
      <c r="B30" s="1" t="s">
        <v>8677</v>
      </c>
    </row>
    <row r="31" spans="1:2" ht="15" customHeight="1">
      <c r="A31" s="1" t="s">
        <v>8678</v>
      </c>
      <c r="B31" s="1" t="s">
        <v>8679</v>
      </c>
    </row>
    <row r="32" spans="1:2" ht="15" customHeight="1">
      <c r="A32" s="1" t="s">
        <v>8680</v>
      </c>
      <c r="B32" s="1" t="s">
        <v>8681</v>
      </c>
    </row>
    <row r="33" spans="1:2" ht="15" customHeight="1">
      <c r="A33" s="1" t="s">
        <v>8682</v>
      </c>
      <c r="B33" s="1" t="s">
        <v>8683</v>
      </c>
    </row>
    <row r="34" spans="1:2" ht="15" customHeight="1">
      <c r="A34" s="1" t="s">
        <v>8684</v>
      </c>
      <c r="B34" s="1" t="s">
        <v>8685</v>
      </c>
    </row>
    <row r="35" spans="1:2" ht="15" customHeight="1">
      <c r="A35" s="1" t="s">
        <v>8686</v>
      </c>
      <c r="B35" s="1" t="s">
        <v>8687</v>
      </c>
    </row>
    <row r="36" spans="1:2" ht="15" customHeight="1">
      <c r="A36" s="1" t="s">
        <v>8688</v>
      </c>
      <c r="B36" s="1" t="s">
        <v>8689</v>
      </c>
    </row>
    <row r="37" spans="1:2" ht="15" customHeight="1">
      <c r="A37" s="1" t="s">
        <v>8690</v>
      </c>
      <c r="B37" s="1" t="s">
        <v>8691</v>
      </c>
    </row>
    <row r="38" spans="1:2" ht="15" customHeight="1">
      <c r="A38" s="1" t="s">
        <v>8692</v>
      </c>
      <c r="B38" s="1" t="s">
        <v>8693</v>
      </c>
    </row>
    <row r="39" spans="1:2" ht="15" customHeight="1">
      <c r="A39" s="1" t="s">
        <v>8694</v>
      </c>
      <c r="B39" s="1" t="s">
        <v>8695</v>
      </c>
    </row>
    <row r="40" spans="1:2" ht="15" customHeight="1">
      <c r="A40" s="1" t="s">
        <v>8696</v>
      </c>
      <c r="B40" s="1" t="s">
        <v>8697</v>
      </c>
    </row>
    <row r="41" spans="1:2" ht="15" customHeight="1">
      <c r="A41" s="1" t="s">
        <v>8698</v>
      </c>
      <c r="B41" s="1" t="s">
        <v>8699</v>
      </c>
    </row>
    <row r="42" spans="1:2" ht="15" customHeight="1">
      <c r="A42" s="1" t="s">
        <v>8700</v>
      </c>
      <c r="B42" s="1" t="s">
        <v>8701</v>
      </c>
    </row>
    <row r="43" spans="1:2" ht="15" customHeight="1">
      <c r="A43" s="1" t="s">
        <v>8702</v>
      </c>
      <c r="B43" s="1" t="s">
        <v>8703</v>
      </c>
    </row>
    <row r="44" spans="1:2" ht="15" customHeight="1">
      <c r="A44" s="1" t="s">
        <v>8704</v>
      </c>
      <c r="B44" s="1" t="s">
        <v>8705</v>
      </c>
    </row>
    <row r="45" spans="1:2" ht="15" customHeight="1">
      <c r="A45" s="1" t="s">
        <v>8706</v>
      </c>
      <c r="B45" s="1" t="s">
        <v>8707</v>
      </c>
    </row>
    <row r="46" spans="1:2" ht="15" customHeight="1">
      <c r="A46" s="1" t="s">
        <v>8708</v>
      </c>
      <c r="B46" s="1" t="s">
        <v>8709</v>
      </c>
    </row>
    <row r="47" spans="1:2" ht="15" customHeight="1">
      <c r="A47" s="1" t="s">
        <v>8710</v>
      </c>
      <c r="B47" s="1" t="s">
        <v>8711</v>
      </c>
    </row>
    <row r="48" spans="1:2" ht="15" customHeight="1">
      <c r="A48" s="1" t="s">
        <v>8712</v>
      </c>
      <c r="B48" s="1" t="s">
        <v>8713</v>
      </c>
    </row>
    <row r="49" spans="1:2" ht="15" customHeight="1">
      <c r="A49" s="1" t="s">
        <v>8714</v>
      </c>
      <c r="B49" s="1" t="s">
        <v>8715</v>
      </c>
    </row>
    <row r="50" spans="1:2" ht="15" customHeight="1">
      <c r="A50" s="1" t="s">
        <v>8716</v>
      </c>
      <c r="B50" s="1" t="s">
        <v>8717</v>
      </c>
    </row>
    <row r="51" spans="1:2" ht="15" customHeight="1">
      <c r="A51" s="1" t="s">
        <v>8718</v>
      </c>
      <c r="B51" s="1" t="s">
        <v>8719</v>
      </c>
    </row>
    <row r="52" spans="1:2" ht="15" customHeight="1">
      <c r="A52" s="1" t="s">
        <v>8720</v>
      </c>
      <c r="B52" s="1" t="s">
        <v>8721</v>
      </c>
    </row>
    <row r="53" spans="1:2" ht="15" customHeight="1">
      <c r="A53" s="1" t="s">
        <v>8722</v>
      </c>
      <c r="B53" s="1" t="s">
        <v>8723</v>
      </c>
    </row>
    <row r="54" spans="1:2" ht="15" customHeight="1">
      <c r="A54" s="1" t="s">
        <v>8724</v>
      </c>
      <c r="B54" s="1" t="s">
        <v>8725</v>
      </c>
    </row>
    <row r="55" spans="1:2" ht="15" customHeight="1">
      <c r="A55" s="1" t="s">
        <v>8726</v>
      </c>
      <c r="B55" s="1" t="s">
        <v>8727</v>
      </c>
    </row>
    <row r="56" spans="1:2" ht="15" customHeight="1">
      <c r="A56" s="1" t="s">
        <v>8728</v>
      </c>
      <c r="B56" s="1" t="s">
        <v>8729</v>
      </c>
    </row>
    <row r="57" spans="1:2" ht="15" customHeight="1">
      <c r="A57" s="1" t="s">
        <v>8730</v>
      </c>
      <c r="B57" s="1" t="s">
        <v>8731</v>
      </c>
    </row>
    <row r="58" spans="1:2" ht="15" customHeight="1">
      <c r="A58" s="1" t="s">
        <v>8732</v>
      </c>
      <c r="B58" s="1" t="s">
        <v>8733</v>
      </c>
    </row>
    <row r="59" spans="1:2" ht="15" customHeight="1">
      <c r="A59" s="1" t="s">
        <v>8734</v>
      </c>
      <c r="B59" s="1" t="s">
        <v>8735</v>
      </c>
    </row>
    <row r="60" spans="1:2" ht="15" customHeight="1">
      <c r="A60" s="1" t="s">
        <v>8736</v>
      </c>
      <c r="B60" s="1" t="s">
        <v>8737</v>
      </c>
    </row>
    <row r="61" spans="1:2" ht="15" customHeight="1">
      <c r="A61" s="1" t="s">
        <v>8738</v>
      </c>
      <c r="B61" s="1" t="s">
        <v>8739</v>
      </c>
    </row>
    <row r="62" spans="1:2" ht="15" customHeight="1">
      <c r="A62" s="1" t="s">
        <v>8740</v>
      </c>
      <c r="B62" s="1" t="s">
        <v>8741</v>
      </c>
    </row>
    <row r="63" spans="1:2" ht="15" customHeight="1">
      <c r="A63" s="1" t="s">
        <v>8742</v>
      </c>
      <c r="B63" s="1" t="s">
        <v>8743</v>
      </c>
    </row>
    <row r="64" spans="1:2" ht="15" customHeight="1">
      <c r="A64" s="1" t="s">
        <v>8744</v>
      </c>
      <c r="B64" s="1" t="s">
        <v>8745</v>
      </c>
    </row>
    <row r="65" spans="1:2" ht="15" customHeight="1">
      <c r="A65" s="1" t="s">
        <v>8746</v>
      </c>
      <c r="B65" s="1" t="s">
        <v>8747</v>
      </c>
    </row>
    <row r="66" spans="1:2" ht="15" customHeight="1">
      <c r="A66" s="1" t="s">
        <v>8748</v>
      </c>
      <c r="B66" s="1" t="s">
        <v>8749</v>
      </c>
    </row>
    <row r="67" spans="1:2" ht="15" customHeight="1">
      <c r="A67" s="1" t="s">
        <v>8750</v>
      </c>
      <c r="B67" s="1" t="s">
        <v>8751</v>
      </c>
    </row>
    <row r="68" spans="1:2" ht="15" customHeight="1">
      <c r="A68" s="1" t="s">
        <v>8752</v>
      </c>
      <c r="B68" s="1" t="s">
        <v>8753</v>
      </c>
    </row>
    <row r="69" spans="1:2" ht="15" customHeight="1">
      <c r="A69" s="1" t="s">
        <v>8754</v>
      </c>
      <c r="B69" s="1" t="s">
        <v>8755</v>
      </c>
    </row>
    <row r="70" spans="1:2" ht="15" customHeight="1">
      <c r="A70" s="1" t="s">
        <v>8756</v>
      </c>
      <c r="B70" s="1" t="s">
        <v>8757</v>
      </c>
    </row>
    <row r="71" spans="1:2" ht="15" customHeight="1">
      <c r="A71" s="1" t="s">
        <v>8758</v>
      </c>
      <c r="B71" s="1" t="s">
        <v>8759</v>
      </c>
    </row>
    <row r="72" spans="1:2" ht="15" customHeight="1">
      <c r="A72" s="1" t="s">
        <v>8760</v>
      </c>
      <c r="B72" s="1" t="s">
        <v>8761</v>
      </c>
    </row>
    <row r="73" spans="1:2" ht="15" customHeight="1">
      <c r="A73" s="1" t="s">
        <v>8762</v>
      </c>
      <c r="B73" s="1" t="s">
        <v>8763</v>
      </c>
    </row>
    <row r="74" spans="1:2" ht="15" customHeight="1">
      <c r="A74" s="1" t="s">
        <v>8764</v>
      </c>
      <c r="B74" s="1" t="s">
        <v>8765</v>
      </c>
    </row>
    <row r="75" spans="1:2" ht="15" customHeight="1">
      <c r="A75" s="1" t="s">
        <v>8766</v>
      </c>
      <c r="B75" s="1" t="s">
        <v>8767</v>
      </c>
    </row>
    <row r="76" spans="1:2" ht="15" customHeight="1">
      <c r="A76" s="1" t="s">
        <v>8768</v>
      </c>
      <c r="B76" s="1" t="s">
        <v>8769</v>
      </c>
    </row>
    <row r="77" spans="1:2" ht="15" customHeight="1">
      <c r="A77" s="1" t="s">
        <v>8770</v>
      </c>
      <c r="B77" s="1" t="s">
        <v>8771</v>
      </c>
    </row>
    <row r="78" spans="1:2" ht="15" customHeight="1">
      <c r="A78" s="1" t="s">
        <v>8772</v>
      </c>
      <c r="B78" s="1" t="s">
        <v>8773</v>
      </c>
    </row>
  </sheetData>
  <customSheetViews>
    <customSheetView guid="{BF85068E-F58D-4EAB-8647-6833ECCE5F0F}" state="hidden" showRuler="0" topLeftCell="A22">
      <pageMargins left="0" right="0" top="0" bottom="0" header="0" footer="0"/>
      <headerFooter>
        <oddHeader>&amp;R&amp;"Arial"&amp;8&amp;K000000 [OFFICIAL]&amp;1#_x000D_</oddHeader>
      </headerFooter>
    </customSheetView>
  </customSheetViews>
  <conditionalFormatting sqref="C2:C78">
    <cfRule type="cellIs" dxfId="17" priority="1" operator="equal">
      <formula>"Y"</formula>
    </cfRule>
    <cfRule type="cellIs" dxfId="16" priority="2" operator="equal">
      <formula>"N"</formula>
    </cfRule>
  </conditionalFormatting>
  <dataValidations count="1">
    <dataValidation type="list" allowBlank="1" sqref="C2:C78" xr:uid="{00000000-0002-0000-0F00-000000000000}">
      <formula1>"Y,N"</formula1>
    </dataValidation>
  </dataValidations>
  <pageMargins left="0.75" right="0.75" top="1" bottom="1" header="0.5" footer="0.5"/>
  <headerFooter>
    <oddHeader>&amp;R&amp;"Arial"&amp;8&amp;K000000 [OFFICIAL]&amp;1#_x000D_</oddHeader>
  </headerFooter>
  <customProperties>
    <customPr name="_pios_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F328"/>
  <sheetViews>
    <sheetView showRuler="0" topLeftCell="A81" workbookViewId="0"/>
  </sheetViews>
  <sheetFormatPr defaultColWidth="13.08984375" defaultRowHeight="12.5"/>
  <cols>
    <col min="1" max="1" width="16.36328125" customWidth="1"/>
    <col min="2" max="2" width="88.6328125" customWidth="1"/>
    <col min="3" max="3" width="26.453125" customWidth="1"/>
    <col min="4" max="4" width="35.54296875" customWidth="1"/>
    <col min="5" max="5" width="20.36328125" customWidth="1"/>
    <col min="6" max="6" width="25.6328125" customWidth="1"/>
  </cols>
  <sheetData>
    <row r="1" spans="1:6" ht="39.15" customHeight="1">
      <c r="A1" s="92" t="s">
        <v>3620</v>
      </c>
      <c r="B1" s="92" t="s">
        <v>3621</v>
      </c>
      <c r="C1" s="92" t="s">
        <v>1</v>
      </c>
      <c r="D1" s="92" t="s">
        <v>3</v>
      </c>
      <c r="E1" s="92" t="s">
        <v>2</v>
      </c>
      <c r="F1" s="92" t="s">
        <v>3622</v>
      </c>
    </row>
    <row r="2" spans="1:6" ht="29.15" customHeight="1">
      <c r="A2" s="72" t="s">
        <v>8627</v>
      </c>
      <c r="B2" s="74" t="s">
        <v>8774</v>
      </c>
    </row>
    <row r="3" spans="1:6" ht="29.15" customHeight="1">
      <c r="A3" s="72" t="s">
        <v>8775</v>
      </c>
      <c r="B3" s="74" t="s">
        <v>8776</v>
      </c>
    </row>
    <row r="4" spans="1:6" ht="29.15" customHeight="1">
      <c r="A4" s="72" t="s">
        <v>8777</v>
      </c>
      <c r="B4" s="74" t="s">
        <v>8778</v>
      </c>
    </row>
    <row r="5" spans="1:6" ht="29.15" customHeight="1">
      <c r="A5" s="72" t="s">
        <v>8779</v>
      </c>
      <c r="B5" s="74" t="s">
        <v>8780</v>
      </c>
    </row>
    <row r="6" spans="1:6" ht="29.15" customHeight="1">
      <c r="A6" s="72" t="s">
        <v>8781</v>
      </c>
      <c r="B6" s="74" t="s">
        <v>8782</v>
      </c>
    </row>
    <row r="7" spans="1:6" ht="29.15" customHeight="1">
      <c r="A7" s="72" t="s">
        <v>8783</v>
      </c>
      <c r="B7" s="74" t="s">
        <v>8784</v>
      </c>
    </row>
    <row r="8" spans="1:6" ht="29.15" customHeight="1">
      <c r="A8" s="72" t="s">
        <v>8785</v>
      </c>
      <c r="B8" s="74" t="s">
        <v>8786</v>
      </c>
    </row>
    <row r="9" spans="1:6" ht="29.15" customHeight="1">
      <c r="A9" s="72" t="s">
        <v>8787</v>
      </c>
      <c r="B9" s="74" t="s">
        <v>8788</v>
      </c>
    </row>
    <row r="10" spans="1:6" ht="29.15" customHeight="1">
      <c r="A10" s="72" t="s">
        <v>8789</v>
      </c>
      <c r="B10" s="74" t="s">
        <v>8790</v>
      </c>
    </row>
    <row r="11" spans="1:6" ht="29.15" customHeight="1">
      <c r="A11" s="72" t="s">
        <v>8791</v>
      </c>
      <c r="B11" s="74" t="s">
        <v>8792</v>
      </c>
    </row>
    <row r="12" spans="1:6" ht="29.15" customHeight="1">
      <c r="A12" s="72" t="s">
        <v>8793</v>
      </c>
      <c r="B12" s="74" t="s">
        <v>8794</v>
      </c>
    </row>
    <row r="13" spans="1:6" ht="29.15" customHeight="1">
      <c r="A13" s="72" t="s">
        <v>8795</v>
      </c>
      <c r="B13" s="74" t="s">
        <v>8796</v>
      </c>
    </row>
    <row r="14" spans="1:6" ht="29.15" customHeight="1">
      <c r="A14" s="72" t="s">
        <v>8797</v>
      </c>
      <c r="B14" s="74" t="s">
        <v>8798</v>
      </c>
    </row>
    <row r="15" spans="1:6" ht="29.15" customHeight="1">
      <c r="A15" s="72" t="s">
        <v>8799</v>
      </c>
      <c r="B15" s="74" t="s">
        <v>8800</v>
      </c>
    </row>
    <row r="16" spans="1:6" ht="29.15" customHeight="1">
      <c r="A16" s="72" t="s">
        <v>8801</v>
      </c>
      <c r="B16" s="74" t="s">
        <v>8802</v>
      </c>
    </row>
    <row r="17" spans="1:2" ht="29.15" customHeight="1">
      <c r="A17" s="72" t="s">
        <v>8803</v>
      </c>
      <c r="B17" s="74" t="s">
        <v>8804</v>
      </c>
    </row>
    <row r="18" spans="1:2" ht="29.15" customHeight="1">
      <c r="A18" s="72" t="s">
        <v>8805</v>
      </c>
      <c r="B18" s="74" t="s">
        <v>8806</v>
      </c>
    </row>
    <row r="19" spans="1:2" ht="29.15" customHeight="1">
      <c r="A19" s="72" t="s">
        <v>8807</v>
      </c>
      <c r="B19" s="74" t="s">
        <v>8808</v>
      </c>
    </row>
    <row r="20" spans="1:2" ht="29.15" customHeight="1">
      <c r="A20" s="72" t="s">
        <v>8809</v>
      </c>
      <c r="B20" s="74" t="s">
        <v>8810</v>
      </c>
    </row>
    <row r="21" spans="1:2" ht="29.15" customHeight="1">
      <c r="A21" s="72" t="s">
        <v>8811</v>
      </c>
      <c r="B21" s="74" t="s">
        <v>8812</v>
      </c>
    </row>
    <row r="22" spans="1:2" ht="29.15" customHeight="1">
      <c r="A22" s="72" t="s">
        <v>8813</v>
      </c>
      <c r="B22" s="74" t="s">
        <v>8814</v>
      </c>
    </row>
    <row r="23" spans="1:2" ht="29.15" customHeight="1">
      <c r="A23" s="72" t="s">
        <v>8815</v>
      </c>
      <c r="B23" s="74" t="s">
        <v>8816</v>
      </c>
    </row>
    <row r="24" spans="1:2" ht="29.15" customHeight="1">
      <c r="A24" s="72" t="s">
        <v>8817</v>
      </c>
      <c r="B24" s="74" t="s">
        <v>8818</v>
      </c>
    </row>
    <row r="25" spans="1:2" ht="29.15" customHeight="1">
      <c r="A25" s="72" t="s">
        <v>8819</v>
      </c>
      <c r="B25" s="74" t="s">
        <v>8820</v>
      </c>
    </row>
    <row r="26" spans="1:2" ht="29.15" customHeight="1">
      <c r="A26" s="72" t="s">
        <v>8821</v>
      </c>
      <c r="B26" s="74" t="s">
        <v>8822</v>
      </c>
    </row>
    <row r="27" spans="1:2" ht="29.15" customHeight="1">
      <c r="A27" s="72" t="s">
        <v>8823</v>
      </c>
      <c r="B27" s="74" t="s">
        <v>8824</v>
      </c>
    </row>
    <row r="28" spans="1:2" ht="29.15" customHeight="1">
      <c r="A28" s="72" t="s">
        <v>8825</v>
      </c>
      <c r="B28" s="74" t="s">
        <v>8818</v>
      </c>
    </row>
    <row r="29" spans="1:2" ht="29.15" customHeight="1">
      <c r="A29" s="72" t="s">
        <v>8826</v>
      </c>
      <c r="B29" s="74" t="s">
        <v>8827</v>
      </c>
    </row>
    <row r="30" spans="1:2" ht="29.15" customHeight="1">
      <c r="A30" s="72" t="s">
        <v>8828</v>
      </c>
      <c r="B30" s="74" t="s">
        <v>8829</v>
      </c>
    </row>
    <row r="31" spans="1:2" ht="29.15" customHeight="1">
      <c r="A31" s="72" t="s">
        <v>8830</v>
      </c>
      <c r="B31" s="74" t="s">
        <v>8831</v>
      </c>
    </row>
    <row r="32" spans="1:2" ht="29.15" customHeight="1">
      <c r="A32" s="72" t="s">
        <v>8832</v>
      </c>
      <c r="B32" s="74" t="s">
        <v>8833</v>
      </c>
    </row>
    <row r="33" spans="1:2" ht="29.15" customHeight="1">
      <c r="A33" s="72" t="s">
        <v>8834</v>
      </c>
      <c r="B33" s="74" t="s">
        <v>8829</v>
      </c>
    </row>
    <row r="34" spans="1:2" ht="29.15" customHeight="1">
      <c r="A34" s="72" t="s">
        <v>8835</v>
      </c>
      <c r="B34" s="74" t="s">
        <v>8836</v>
      </c>
    </row>
    <row r="35" spans="1:2" ht="29.15" customHeight="1">
      <c r="A35" s="72" t="s">
        <v>8837</v>
      </c>
      <c r="B35" s="74" t="s">
        <v>8838</v>
      </c>
    </row>
    <row r="36" spans="1:2" ht="29.15" customHeight="1">
      <c r="A36" s="72" t="s">
        <v>8839</v>
      </c>
      <c r="B36" s="74" t="s">
        <v>8840</v>
      </c>
    </row>
    <row r="37" spans="1:2" ht="29.15" customHeight="1">
      <c r="A37" s="72" t="s">
        <v>8841</v>
      </c>
      <c r="B37" s="74" t="s">
        <v>8842</v>
      </c>
    </row>
    <row r="38" spans="1:2" ht="29.15" customHeight="1">
      <c r="A38" s="72" t="s">
        <v>8843</v>
      </c>
      <c r="B38" s="74" t="s">
        <v>8844</v>
      </c>
    </row>
    <row r="39" spans="1:2" ht="29.15" customHeight="1">
      <c r="A39" s="72" t="s">
        <v>8845</v>
      </c>
      <c r="B39" s="74" t="s">
        <v>8846</v>
      </c>
    </row>
    <row r="40" spans="1:2" ht="29.15" customHeight="1">
      <c r="A40" s="72" t="s">
        <v>8847</v>
      </c>
      <c r="B40" s="74" t="s">
        <v>8848</v>
      </c>
    </row>
    <row r="41" spans="1:2" ht="29.15" customHeight="1">
      <c r="A41" s="72" t="s">
        <v>8849</v>
      </c>
      <c r="B41" s="74" t="s">
        <v>8836</v>
      </c>
    </row>
    <row r="42" spans="1:2" ht="29.15" customHeight="1">
      <c r="A42" s="72" t="s">
        <v>8850</v>
      </c>
      <c r="B42" s="74" t="s">
        <v>8851</v>
      </c>
    </row>
    <row r="43" spans="1:2" ht="29.15" customHeight="1">
      <c r="A43" s="72" t="s">
        <v>8852</v>
      </c>
      <c r="B43" s="74" t="s">
        <v>8853</v>
      </c>
    </row>
    <row r="44" spans="1:2" ht="29.15" customHeight="1">
      <c r="A44" s="72" t="s">
        <v>8854</v>
      </c>
      <c r="B44" s="74" t="s">
        <v>8855</v>
      </c>
    </row>
    <row r="45" spans="1:2" ht="29.15" customHeight="1">
      <c r="A45" s="72" t="s">
        <v>8856</v>
      </c>
      <c r="B45" s="74" t="s">
        <v>8857</v>
      </c>
    </row>
    <row r="46" spans="1:2" ht="29.15" customHeight="1">
      <c r="A46" s="72" t="s">
        <v>8858</v>
      </c>
      <c r="B46" s="74" t="s">
        <v>8859</v>
      </c>
    </row>
    <row r="47" spans="1:2" ht="29.15" customHeight="1">
      <c r="A47" s="72" t="s">
        <v>8860</v>
      </c>
      <c r="B47" s="74" t="s">
        <v>8861</v>
      </c>
    </row>
    <row r="48" spans="1:2" ht="29.15" customHeight="1">
      <c r="A48" s="72" t="s">
        <v>8862</v>
      </c>
      <c r="B48" s="74" t="s">
        <v>8863</v>
      </c>
    </row>
    <row r="49" spans="1:2" ht="29.15" customHeight="1">
      <c r="A49" s="72" t="s">
        <v>8864</v>
      </c>
      <c r="B49" s="74" t="s">
        <v>8865</v>
      </c>
    </row>
    <row r="50" spans="1:2" ht="29.15" customHeight="1">
      <c r="A50" s="72" t="s">
        <v>8866</v>
      </c>
      <c r="B50" s="74" t="s">
        <v>8853</v>
      </c>
    </row>
    <row r="51" spans="1:2" ht="29.15" customHeight="1">
      <c r="A51" s="72" t="s">
        <v>8867</v>
      </c>
      <c r="B51" s="74" t="s">
        <v>8868</v>
      </c>
    </row>
    <row r="52" spans="1:2" ht="29.15" customHeight="1">
      <c r="A52" s="72" t="s">
        <v>8869</v>
      </c>
      <c r="B52" s="74" t="s">
        <v>8870</v>
      </c>
    </row>
    <row r="53" spans="1:2" ht="29.15" customHeight="1">
      <c r="A53" s="72" t="s">
        <v>8871</v>
      </c>
      <c r="B53" s="74" t="s">
        <v>8872</v>
      </c>
    </row>
    <row r="54" spans="1:2" ht="29.15" customHeight="1">
      <c r="A54" s="72" t="s">
        <v>8873</v>
      </c>
      <c r="B54" s="74" t="s">
        <v>8874</v>
      </c>
    </row>
    <row r="55" spans="1:2" ht="29.15" customHeight="1">
      <c r="A55" s="72" t="s">
        <v>8875</v>
      </c>
      <c r="B55" s="74" t="s">
        <v>8876</v>
      </c>
    </row>
    <row r="56" spans="1:2" ht="29.15" customHeight="1">
      <c r="A56" s="72" t="s">
        <v>8877</v>
      </c>
      <c r="B56" s="74" t="s">
        <v>8878</v>
      </c>
    </row>
    <row r="57" spans="1:2" ht="29.15" customHeight="1">
      <c r="A57" s="72" t="s">
        <v>8879</v>
      </c>
      <c r="B57" s="74" t="s">
        <v>8880</v>
      </c>
    </row>
    <row r="58" spans="1:2" ht="29.15" customHeight="1">
      <c r="A58" s="72" t="s">
        <v>8881</v>
      </c>
      <c r="B58" s="74" t="s">
        <v>8882</v>
      </c>
    </row>
    <row r="59" spans="1:2" ht="29.15" customHeight="1">
      <c r="A59" s="72" t="s">
        <v>8883</v>
      </c>
      <c r="B59" s="74" t="s">
        <v>8884</v>
      </c>
    </row>
    <row r="60" spans="1:2" ht="29.15" customHeight="1">
      <c r="A60" s="72" t="s">
        <v>8885</v>
      </c>
      <c r="B60" s="74" t="s">
        <v>8886</v>
      </c>
    </row>
    <row r="61" spans="1:2" ht="29.15" customHeight="1">
      <c r="A61" s="72" t="s">
        <v>8887</v>
      </c>
      <c r="B61" s="74" t="s">
        <v>8888</v>
      </c>
    </row>
    <row r="62" spans="1:2" ht="29.15" customHeight="1">
      <c r="A62" s="72" t="s">
        <v>8889</v>
      </c>
      <c r="B62" s="74" t="s">
        <v>8890</v>
      </c>
    </row>
    <row r="63" spans="1:2" ht="29.15" customHeight="1">
      <c r="A63" s="72" t="s">
        <v>8891</v>
      </c>
      <c r="B63" s="74" t="s">
        <v>8892</v>
      </c>
    </row>
    <row r="64" spans="1:2" ht="29.15" customHeight="1">
      <c r="A64" s="72" t="s">
        <v>8893</v>
      </c>
      <c r="B64" s="74" t="s">
        <v>8888</v>
      </c>
    </row>
    <row r="65" spans="1:2" ht="29.15" customHeight="1">
      <c r="A65" s="72" t="s">
        <v>8894</v>
      </c>
      <c r="B65" s="74" t="s">
        <v>8895</v>
      </c>
    </row>
    <row r="66" spans="1:2" ht="29.15" customHeight="1">
      <c r="A66" s="72" t="s">
        <v>8896</v>
      </c>
      <c r="B66" s="74" t="s">
        <v>8897</v>
      </c>
    </row>
    <row r="67" spans="1:2" ht="29.15" customHeight="1">
      <c r="A67" s="1" t="s">
        <v>8898</v>
      </c>
      <c r="B67" s="74" t="s">
        <v>8899</v>
      </c>
    </row>
    <row r="68" spans="1:2" ht="29.15" customHeight="1">
      <c r="A68" s="1" t="s">
        <v>8900</v>
      </c>
      <c r="B68" s="74" t="s">
        <v>8901</v>
      </c>
    </row>
    <row r="69" spans="1:2" ht="29.15" customHeight="1">
      <c r="A69" s="1" t="s">
        <v>8902</v>
      </c>
      <c r="B69" s="74" t="s">
        <v>8903</v>
      </c>
    </row>
    <row r="70" spans="1:2" ht="29.15" customHeight="1">
      <c r="A70" s="1" t="s">
        <v>8904</v>
      </c>
      <c r="B70" s="74" t="s">
        <v>8905</v>
      </c>
    </row>
    <row r="71" spans="1:2" ht="29.15" customHeight="1">
      <c r="A71" s="1" t="s">
        <v>8906</v>
      </c>
      <c r="B71" s="74" t="s">
        <v>8907</v>
      </c>
    </row>
    <row r="72" spans="1:2" ht="29.15" customHeight="1">
      <c r="A72" s="1" t="s">
        <v>8908</v>
      </c>
      <c r="B72" s="74" t="s">
        <v>8909</v>
      </c>
    </row>
    <row r="73" spans="1:2" ht="29.15" customHeight="1">
      <c r="A73" s="1" t="s">
        <v>8910</v>
      </c>
      <c r="B73" s="74" t="s">
        <v>8911</v>
      </c>
    </row>
    <row r="74" spans="1:2" ht="29.15" customHeight="1">
      <c r="A74" s="1" t="s">
        <v>8912</v>
      </c>
      <c r="B74" s="74" t="s">
        <v>8913</v>
      </c>
    </row>
    <row r="75" spans="1:2" ht="29.15" customHeight="1">
      <c r="A75" s="1" t="s">
        <v>8914</v>
      </c>
      <c r="B75" s="74" t="s">
        <v>8915</v>
      </c>
    </row>
    <row r="76" spans="1:2" ht="29.15" customHeight="1">
      <c r="A76" s="1" t="s">
        <v>8916</v>
      </c>
      <c r="B76" s="74" t="s">
        <v>8917</v>
      </c>
    </row>
    <row r="77" spans="1:2" ht="29.15" customHeight="1">
      <c r="A77" s="1" t="s">
        <v>8918</v>
      </c>
      <c r="B77" s="74" t="s">
        <v>8919</v>
      </c>
    </row>
    <row r="78" spans="1:2" ht="29.15" customHeight="1">
      <c r="A78" s="1" t="s">
        <v>8920</v>
      </c>
      <c r="B78" s="74" t="s">
        <v>8921</v>
      </c>
    </row>
    <row r="79" spans="1:2" ht="29.15" customHeight="1">
      <c r="A79" s="1" t="s">
        <v>8922</v>
      </c>
      <c r="B79" s="74" t="s">
        <v>8923</v>
      </c>
    </row>
    <row r="80" spans="1:2" ht="29.15" customHeight="1">
      <c r="A80" s="1" t="s">
        <v>8924</v>
      </c>
      <c r="B80" s="74" t="s">
        <v>8925</v>
      </c>
    </row>
    <row r="81" spans="1:2" ht="29.15" customHeight="1">
      <c r="A81" s="1" t="s">
        <v>8926</v>
      </c>
      <c r="B81" s="74" t="s">
        <v>8927</v>
      </c>
    </row>
    <row r="82" spans="1:2" ht="29.15" customHeight="1">
      <c r="A82" s="1" t="s">
        <v>8928</v>
      </c>
      <c r="B82" s="74" t="s">
        <v>8929</v>
      </c>
    </row>
    <row r="83" spans="1:2" ht="29.15" customHeight="1">
      <c r="A83" s="1" t="s">
        <v>8930</v>
      </c>
      <c r="B83" s="74" t="s">
        <v>8931</v>
      </c>
    </row>
    <row r="84" spans="1:2" ht="29.15" customHeight="1">
      <c r="A84" s="1" t="s">
        <v>8932</v>
      </c>
      <c r="B84" s="74" t="s">
        <v>8933</v>
      </c>
    </row>
    <row r="85" spans="1:2" ht="29.15" customHeight="1">
      <c r="A85" s="1" t="s">
        <v>8934</v>
      </c>
      <c r="B85" s="74" t="s">
        <v>8935</v>
      </c>
    </row>
    <row r="86" spans="1:2" ht="29.15" customHeight="1">
      <c r="A86" s="1" t="s">
        <v>8936</v>
      </c>
      <c r="B86" s="74" t="s">
        <v>8937</v>
      </c>
    </row>
    <row r="87" spans="1:2" ht="29.15" customHeight="1">
      <c r="A87" s="1" t="s">
        <v>8938</v>
      </c>
      <c r="B87" s="74" t="s">
        <v>8939</v>
      </c>
    </row>
    <row r="88" spans="1:2" ht="29.15" customHeight="1">
      <c r="A88" s="1" t="s">
        <v>8940</v>
      </c>
      <c r="B88" s="74" t="s">
        <v>8941</v>
      </c>
    </row>
    <row r="89" spans="1:2" ht="29.15" customHeight="1">
      <c r="A89" s="1" t="s">
        <v>8942</v>
      </c>
      <c r="B89" s="74" t="s">
        <v>8943</v>
      </c>
    </row>
    <row r="90" spans="1:2" ht="29.15" customHeight="1">
      <c r="A90" s="1" t="s">
        <v>8944</v>
      </c>
      <c r="B90" s="74" t="s">
        <v>8945</v>
      </c>
    </row>
    <row r="91" spans="1:2" ht="29.15" customHeight="1">
      <c r="A91" s="1" t="s">
        <v>8946</v>
      </c>
      <c r="B91" s="74" t="s">
        <v>8947</v>
      </c>
    </row>
    <row r="92" spans="1:2" ht="29.15" customHeight="1">
      <c r="A92" s="1" t="s">
        <v>8948</v>
      </c>
      <c r="B92" s="74" t="s">
        <v>8949</v>
      </c>
    </row>
    <row r="93" spans="1:2" ht="29.15" customHeight="1">
      <c r="A93" s="1" t="s">
        <v>8950</v>
      </c>
      <c r="B93" s="74" t="s">
        <v>8951</v>
      </c>
    </row>
    <row r="94" spans="1:2" ht="29.15" customHeight="1">
      <c r="A94" s="1" t="s">
        <v>8952</v>
      </c>
      <c r="B94" s="74" t="s">
        <v>8953</v>
      </c>
    </row>
    <row r="95" spans="1:2" ht="29.15" customHeight="1">
      <c r="A95" s="1" t="s">
        <v>8954</v>
      </c>
      <c r="B95" s="74" t="s">
        <v>8955</v>
      </c>
    </row>
    <row r="96" spans="1:2" ht="29.15" customHeight="1">
      <c r="A96" s="1" t="s">
        <v>8956</v>
      </c>
      <c r="B96" s="74" t="s">
        <v>8957</v>
      </c>
    </row>
    <row r="97" spans="1:2" ht="29.15" customHeight="1">
      <c r="A97" s="1" t="s">
        <v>8958</v>
      </c>
      <c r="B97" s="74" t="s">
        <v>8959</v>
      </c>
    </row>
    <row r="98" spans="1:2" ht="29.15" customHeight="1">
      <c r="A98" s="1" t="s">
        <v>8960</v>
      </c>
      <c r="B98" s="74" t="s">
        <v>8961</v>
      </c>
    </row>
    <row r="99" spans="1:2" ht="29.15" customHeight="1">
      <c r="A99" s="1" t="s">
        <v>8962</v>
      </c>
      <c r="B99" s="74" t="s">
        <v>8963</v>
      </c>
    </row>
    <row r="100" spans="1:2" ht="29.15" customHeight="1">
      <c r="A100" s="1" t="s">
        <v>8964</v>
      </c>
      <c r="B100" s="74" t="s">
        <v>8965</v>
      </c>
    </row>
    <row r="101" spans="1:2" ht="29.15" customHeight="1">
      <c r="A101" s="1" t="s">
        <v>8966</v>
      </c>
      <c r="B101" s="74" t="s">
        <v>8967</v>
      </c>
    </row>
    <row r="102" spans="1:2" ht="29.15" customHeight="1">
      <c r="A102" s="1" t="s">
        <v>8968</v>
      </c>
      <c r="B102" s="74" t="s">
        <v>8969</v>
      </c>
    </row>
    <row r="103" spans="1:2" ht="29.15" customHeight="1">
      <c r="A103" s="1" t="s">
        <v>8970</v>
      </c>
      <c r="B103" s="74" t="s">
        <v>8971</v>
      </c>
    </row>
    <row r="104" spans="1:2" ht="29.15" customHeight="1">
      <c r="A104" s="1" t="s">
        <v>8972</v>
      </c>
      <c r="B104" s="74" t="s">
        <v>8973</v>
      </c>
    </row>
    <row r="105" spans="1:2" ht="29.15" customHeight="1">
      <c r="A105" s="1" t="s">
        <v>8974</v>
      </c>
      <c r="B105" s="74" t="s">
        <v>8975</v>
      </c>
    </row>
    <row r="106" spans="1:2" ht="29.15" customHeight="1">
      <c r="A106" s="1" t="s">
        <v>8976</v>
      </c>
      <c r="B106" s="74" t="s">
        <v>8977</v>
      </c>
    </row>
    <row r="107" spans="1:2" ht="29.15" customHeight="1">
      <c r="A107" s="1" t="s">
        <v>8978</v>
      </c>
      <c r="B107" s="74" t="s">
        <v>8979</v>
      </c>
    </row>
    <row r="108" spans="1:2" ht="29.15" customHeight="1">
      <c r="A108" s="1" t="s">
        <v>8980</v>
      </c>
      <c r="B108" s="74" t="s">
        <v>8981</v>
      </c>
    </row>
    <row r="109" spans="1:2" ht="29.15" customHeight="1">
      <c r="A109" s="1" t="s">
        <v>8982</v>
      </c>
      <c r="B109" s="74" t="s">
        <v>8983</v>
      </c>
    </row>
    <row r="110" spans="1:2" ht="29.15" customHeight="1">
      <c r="A110" s="1" t="s">
        <v>8984</v>
      </c>
      <c r="B110" s="74" t="s">
        <v>8985</v>
      </c>
    </row>
    <row r="111" spans="1:2" ht="29.15" customHeight="1">
      <c r="A111" s="1" t="s">
        <v>8986</v>
      </c>
      <c r="B111" s="74" t="s">
        <v>8987</v>
      </c>
    </row>
    <row r="112" spans="1:2" ht="29.15" customHeight="1">
      <c r="A112" s="1" t="s">
        <v>8988</v>
      </c>
      <c r="B112" s="74" t="s">
        <v>8985</v>
      </c>
    </row>
    <row r="113" spans="1:2" ht="29.15" customHeight="1">
      <c r="A113" s="1" t="s">
        <v>8989</v>
      </c>
      <c r="B113" s="74" t="s">
        <v>8990</v>
      </c>
    </row>
    <row r="114" spans="1:2" ht="29.15" customHeight="1">
      <c r="A114" s="1" t="s">
        <v>8991</v>
      </c>
      <c r="B114" s="74" t="s">
        <v>8992</v>
      </c>
    </row>
    <row r="115" spans="1:2" ht="29.15" customHeight="1">
      <c r="A115" s="1" t="s">
        <v>8993</v>
      </c>
      <c r="B115" s="74" t="s">
        <v>8994</v>
      </c>
    </row>
    <row r="116" spans="1:2" ht="29.15" customHeight="1">
      <c r="A116" s="1" t="s">
        <v>8995</v>
      </c>
      <c r="B116" s="74" t="s">
        <v>8996</v>
      </c>
    </row>
    <row r="117" spans="1:2" ht="29.15" customHeight="1">
      <c r="A117" s="1" t="s">
        <v>8997</v>
      </c>
      <c r="B117" s="74" t="s">
        <v>8998</v>
      </c>
    </row>
    <row r="118" spans="1:2" ht="29.15" customHeight="1">
      <c r="A118" s="1" t="s">
        <v>8999</v>
      </c>
      <c r="B118" s="74" t="s">
        <v>9000</v>
      </c>
    </row>
    <row r="119" spans="1:2" ht="29.15" customHeight="1">
      <c r="A119" s="1" t="s">
        <v>9001</v>
      </c>
      <c r="B119" s="74" t="s">
        <v>9002</v>
      </c>
    </row>
    <row r="120" spans="1:2" ht="29.15" customHeight="1">
      <c r="A120" s="1" t="s">
        <v>9003</v>
      </c>
      <c r="B120" s="74" t="s">
        <v>8992</v>
      </c>
    </row>
    <row r="121" spans="1:2" ht="29.15" customHeight="1">
      <c r="A121" s="1" t="s">
        <v>9004</v>
      </c>
      <c r="B121" s="74" t="s">
        <v>9005</v>
      </c>
    </row>
    <row r="122" spans="1:2" ht="29.15" customHeight="1">
      <c r="A122" s="1" t="s">
        <v>9006</v>
      </c>
      <c r="B122" s="74" t="s">
        <v>9007</v>
      </c>
    </row>
    <row r="123" spans="1:2" ht="29.15" customHeight="1">
      <c r="A123" s="1" t="s">
        <v>9008</v>
      </c>
      <c r="B123" s="74" t="s">
        <v>9009</v>
      </c>
    </row>
    <row r="124" spans="1:2" ht="29.15" customHeight="1">
      <c r="A124" s="1" t="s">
        <v>9010</v>
      </c>
      <c r="B124" s="74" t="s">
        <v>9005</v>
      </c>
    </row>
    <row r="125" spans="1:2" ht="29.15" customHeight="1">
      <c r="A125" s="1" t="s">
        <v>9011</v>
      </c>
      <c r="B125" s="74" t="s">
        <v>9012</v>
      </c>
    </row>
    <row r="126" spans="1:2" ht="29.15" customHeight="1">
      <c r="A126" s="1" t="s">
        <v>9013</v>
      </c>
      <c r="B126" s="74" t="s">
        <v>9014</v>
      </c>
    </row>
    <row r="127" spans="1:2" ht="29.15" customHeight="1">
      <c r="A127" s="1" t="s">
        <v>9015</v>
      </c>
      <c r="B127" s="74" t="s">
        <v>9016</v>
      </c>
    </row>
    <row r="128" spans="1:2" ht="29.15" customHeight="1">
      <c r="A128" s="1" t="s">
        <v>9017</v>
      </c>
      <c r="B128" s="74" t="s">
        <v>9018</v>
      </c>
    </row>
    <row r="129" spans="1:2" ht="29.15" customHeight="1">
      <c r="A129" s="1" t="s">
        <v>9019</v>
      </c>
      <c r="B129" s="74" t="s">
        <v>9020</v>
      </c>
    </row>
    <row r="130" spans="1:2" ht="29.15" customHeight="1">
      <c r="A130" s="1" t="s">
        <v>8629</v>
      </c>
      <c r="B130" s="74" t="s">
        <v>9021</v>
      </c>
    </row>
    <row r="131" spans="1:2" ht="29.15" customHeight="1">
      <c r="A131" s="1" t="s">
        <v>9022</v>
      </c>
      <c r="B131" s="74" t="s">
        <v>9023</v>
      </c>
    </row>
    <row r="132" spans="1:2" ht="29.15" customHeight="1">
      <c r="A132" s="1" t="s">
        <v>9024</v>
      </c>
      <c r="B132" s="74" t="s">
        <v>8796</v>
      </c>
    </row>
    <row r="133" spans="1:2" ht="29.15" customHeight="1">
      <c r="A133" s="1" t="s">
        <v>9025</v>
      </c>
      <c r="B133" s="74" t="s">
        <v>8798</v>
      </c>
    </row>
    <row r="134" spans="1:2" ht="29.15" customHeight="1">
      <c r="A134" s="1" t="s">
        <v>9026</v>
      </c>
      <c r="B134" s="74" t="s">
        <v>8800</v>
      </c>
    </row>
    <row r="135" spans="1:2" ht="29.15" customHeight="1">
      <c r="A135" s="1" t="s">
        <v>9027</v>
      </c>
      <c r="B135" s="74" t="s">
        <v>8802</v>
      </c>
    </row>
    <row r="136" spans="1:2" ht="29.15" customHeight="1">
      <c r="A136" s="1" t="s">
        <v>9028</v>
      </c>
      <c r="B136" s="74" t="s">
        <v>8804</v>
      </c>
    </row>
    <row r="137" spans="1:2" ht="29.15" customHeight="1">
      <c r="A137" s="1" t="s">
        <v>9029</v>
      </c>
      <c r="B137" s="74" t="s">
        <v>8806</v>
      </c>
    </row>
    <row r="138" spans="1:2" ht="29.15" customHeight="1">
      <c r="A138" s="1" t="s">
        <v>9030</v>
      </c>
      <c r="B138" s="74" t="s">
        <v>8808</v>
      </c>
    </row>
    <row r="139" spans="1:2" ht="29.15" customHeight="1">
      <c r="A139" s="1" t="s">
        <v>9031</v>
      </c>
      <c r="B139" s="74" t="s">
        <v>8810</v>
      </c>
    </row>
    <row r="140" spans="1:2" ht="29.15" customHeight="1">
      <c r="A140" s="1" t="s">
        <v>9032</v>
      </c>
      <c r="B140" s="74" t="s">
        <v>8812</v>
      </c>
    </row>
    <row r="141" spans="1:2" ht="29.15" customHeight="1">
      <c r="A141" s="1" t="s">
        <v>9033</v>
      </c>
      <c r="B141" s="74" t="s">
        <v>8816</v>
      </c>
    </row>
    <row r="142" spans="1:2" ht="29.15" customHeight="1">
      <c r="A142" s="1" t="s">
        <v>9034</v>
      </c>
      <c r="B142" s="74" t="s">
        <v>8814</v>
      </c>
    </row>
    <row r="143" spans="1:2" ht="29.15" customHeight="1">
      <c r="A143" s="1" t="s">
        <v>9035</v>
      </c>
      <c r="B143" s="74" t="s">
        <v>9036</v>
      </c>
    </row>
    <row r="144" spans="1:2" ht="29.15" customHeight="1">
      <c r="A144" s="1" t="s">
        <v>9037</v>
      </c>
      <c r="B144" s="74" t="s">
        <v>9038</v>
      </c>
    </row>
    <row r="145" spans="1:2" ht="29.15" customHeight="1">
      <c r="A145" s="1" t="s">
        <v>9039</v>
      </c>
      <c r="B145" s="74" t="s">
        <v>9040</v>
      </c>
    </row>
    <row r="146" spans="1:2" ht="29.15" customHeight="1">
      <c r="A146" s="1" t="s">
        <v>9041</v>
      </c>
      <c r="B146" s="74" t="s">
        <v>9042</v>
      </c>
    </row>
    <row r="147" spans="1:2" ht="29.15" customHeight="1">
      <c r="A147" s="1" t="s">
        <v>9043</v>
      </c>
      <c r="B147" s="74" t="s">
        <v>9044</v>
      </c>
    </row>
    <row r="148" spans="1:2" ht="29.15" customHeight="1">
      <c r="A148" s="1" t="s">
        <v>9045</v>
      </c>
      <c r="B148" s="74" t="s">
        <v>9046</v>
      </c>
    </row>
    <row r="149" spans="1:2" ht="29.15" customHeight="1">
      <c r="A149" s="1" t="s">
        <v>9047</v>
      </c>
      <c r="B149" s="74" t="s">
        <v>9048</v>
      </c>
    </row>
    <row r="150" spans="1:2" ht="29.15" customHeight="1">
      <c r="A150" s="1" t="s">
        <v>9049</v>
      </c>
      <c r="B150" s="74" t="s">
        <v>9036</v>
      </c>
    </row>
    <row r="151" spans="1:2" ht="29.15" customHeight="1">
      <c r="A151" s="1" t="s">
        <v>9050</v>
      </c>
      <c r="B151" s="74" t="s">
        <v>9051</v>
      </c>
    </row>
    <row r="152" spans="1:2" ht="29.15" customHeight="1">
      <c r="A152" s="1" t="s">
        <v>9052</v>
      </c>
      <c r="B152" s="74" t="s">
        <v>9053</v>
      </c>
    </row>
    <row r="153" spans="1:2" ht="29.15" customHeight="1">
      <c r="A153" s="1" t="s">
        <v>9054</v>
      </c>
      <c r="B153" s="74" t="s">
        <v>9055</v>
      </c>
    </row>
    <row r="154" spans="1:2" ht="29.15" customHeight="1">
      <c r="A154" s="1" t="s">
        <v>9056</v>
      </c>
      <c r="B154" s="74" t="s">
        <v>9057</v>
      </c>
    </row>
    <row r="155" spans="1:2" ht="29.15" customHeight="1">
      <c r="A155" s="1" t="s">
        <v>9058</v>
      </c>
      <c r="B155" s="74" t="s">
        <v>9053</v>
      </c>
    </row>
    <row r="156" spans="1:2" ht="29.15" customHeight="1">
      <c r="A156" s="1" t="s">
        <v>9059</v>
      </c>
      <c r="B156" s="74" t="s">
        <v>9060</v>
      </c>
    </row>
    <row r="157" spans="1:2" ht="29.15" customHeight="1">
      <c r="A157" s="1" t="s">
        <v>9061</v>
      </c>
      <c r="B157" s="74" t="s">
        <v>9062</v>
      </c>
    </row>
    <row r="158" spans="1:2" ht="29.15" customHeight="1">
      <c r="A158" s="1" t="s">
        <v>9063</v>
      </c>
      <c r="B158" s="74" t="s">
        <v>9064</v>
      </c>
    </row>
    <row r="159" spans="1:2" ht="29.15" customHeight="1">
      <c r="A159" s="1" t="s">
        <v>9065</v>
      </c>
      <c r="B159" s="74" t="s">
        <v>9066</v>
      </c>
    </row>
    <row r="160" spans="1:2" ht="29.15" customHeight="1">
      <c r="A160" s="1" t="s">
        <v>9067</v>
      </c>
      <c r="B160" s="74" t="s">
        <v>9060</v>
      </c>
    </row>
    <row r="161" spans="1:2" ht="29.15" customHeight="1">
      <c r="A161" s="1" t="s">
        <v>9068</v>
      </c>
      <c r="B161" s="74" t="s">
        <v>9069</v>
      </c>
    </row>
    <row r="162" spans="1:2" ht="29.15" customHeight="1">
      <c r="A162" s="1" t="s">
        <v>9070</v>
      </c>
      <c r="B162" s="74" t="s">
        <v>9071</v>
      </c>
    </row>
    <row r="163" spans="1:2" ht="29.15" customHeight="1">
      <c r="A163" s="1" t="s">
        <v>9072</v>
      </c>
      <c r="B163" s="74" t="s">
        <v>9073</v>
      </c>
    </row>
    <row r="164" spans="1:2" ht="29.15" customHeight="1">
      <c r="A164" s="1" t="s">
        <v>9074</v>
      </c>
      <c r="B164" s="74" t="s">
        <v>9075</v>
      </c>
    </row>
    <row r="165" spans="1:2" ht="29.15" customHeight="1">
      <c r="A165" s="1" t="s">
        <v>9076</v>
      </c>
      <c r="B165" s="74" t="s">
        <v>9077</v>
      </c>
    </row>
    <row r="166" spans="1:2" ht="29.15" customHeight="1">
      <c r="A166" s="1" t="s">
        <v>9078</v>
      </c>
      <c r="B166" s="74" t="s">
        <v>9079</v>
      </c>
    </row>
    <row r="167" spans="1:2" ht="29.15" customHeight="1">
      <c r="A167" s="1" t="s">
        <v>9080</v>
      </c>
      <c r="B167" s="74" t="s">
        <v>9069</v>
      </c>
    </row>
    <row r="168" spans="1:2" ht="29.15" customHeight="1">
      <c r="A168" s="1" t="s">
        <v>9081</v>
      </c>
      <c r="B168" s="74" t="s">
        <v>9082</v>
      </c>
    </row>
    <row r="169" spans="1:2" ht="29.15" customHeight="1">
      <c r="A169" s="1" t="s">
        <v>9083</v>
      </c>
      <c r="B169" s="74" t="s">
        <v>9084</v>
      </c>
    </row>
    <row r="170" spans="1:2" ht="29.15" customHeight="1">
      <c r="A170" s="1" t="s">
        <v>9085</v>
      </c>
      <c r="B170" s="74" t="s">
        <v>9086</v>
      </c>
    </row>
    <row r="171" spans="1:2" ht="29.15" customHeight="1">
      <c r="A171" s="1" t="s">
        <v>9087</v>
      </c>
      <c r="B171" s="74" t="s">
        <v>9082</v>
      </c>
    </row>
    <row r="172" spans="1:2" ht="29.15" customHeight="1">
      <c r="A172" s="1" t="s">
        <v>9088</v>
      </c>
      <c r="B172" s="74" t="s">
        <v>9089</v>
      </c>
    </row>
    <row r="173" spans="1:2" ht="29.15" customHeight="1">
      <c r="A173" s="1" t="s">
        <v>9090</v>
      </c>
      <c r="B173" s="74" t="s">
        <v>9091</v>
      </c>
    </row>
    <row r="174" spans="1:2" ht="29.15" customHeight="1">
      <c r="A174" s="1" t="s">
        <v>9092</v>
      </c>
      <c r="B174" s="74" t="s">
        <v>9093</v>
      </c>
    </row>
    <row r="175" spans="1:2" ht="29.15" customHeight="1">
      <c r="A175" s="1" t="s">
        <v>9094</v>
      </c>
      <c r="B175" s="74" t="s">
        <v>9095</v>
      </c>
    </row>
    <row r="176" spans="1:2" ht="29.15" customHeight="1">
      <c r="A176" s="1" t="s">
        <v>9096</v>
      </c>
      <c r="B176" s="74" t="s">
        <v>9097</v>
      </c>
    </row>
    <row r="177" spans="1:2" ht="29.15" customHeight="1">
      <c r="A177" s="1" t="s">
        <v>9098</v>
      </c>
      <c r="B177" s="74" t="s">
        <v>9099</v>
      </c>
    </row>
    <row r="178" spans="1:2" ht="29.15" customHeight="1">
      <c r="A178" s="1" t="s">
        <v>9100</v>
      </c>
      <c r="B178" s="74" t="s">
        <v>9101</v>
      </c>
    </row>
    <row r="179" spans="1:2" ht="29.15" customHeight="1">
      <c r="A179" s="1" t="s">
        <v>9102</v>
      </c>
      <c r="B179" s="74" t="s">
        <v>9103</v>
      </c>
    </row>
    <row r="180" spans="1:2" ht="29.15" customHeight="1">
      <c r="A180" s="1" t="s">
        <v>9104</v>
      </c>
      <c r="B180" s="74" t="s">
        <v>9105</v>
      </c>
    </row>
    <row r="181" spans="1:2" ht="29.15" customHeight="1">
      <c r="A181" s="1" t="s">
        <v>9106</v>
      </c>
      <c r="B181" s="74" t="s">
        <v>9107</v>
      </c>
    </row>
    <row r="182" spans="1:2" ht="29.15" customHeight="1">
      <c r="A182" s="1" t="s">
        <v>9108</v>
      </c>
      <c r="B182" s="74" t="s">
        <v>9109</v>
      </c>
    </row>
    <row r="183" spans="1:2" ht="29.15" customHeight="1">
      <c r="A183" s="1" t="s">
        <v>9110</v>
      </c>
      <c r="B183" s="74" t="s">
        <v>9111</v>
      </c>
    </row>
    <row r="184" spans="1:2" ht="29.15" customHeight="1">
      <c r="A184" s="1" t="s">
        <v>9112</v>
      </c>
      <c r="B184" s="74" t="s">
        <v>9113</v>
      </c>
    </row>
    <row r="185" spans="1:2" ht="29.15" customHeight="1">
      <c r="A185" s="1" t="s">
        <v>9114</v>
      </c>
      <c r="B185" s="74" t="s">
        <v>9115</v>
      </c>
    </row>
    <row r="186" spans="1:2" ht="29.15" customHeight="1">
      <c r="A186" s="1" t="s">
        <v>9116</v>
      </c>
      <c r="B186" s="74" t="s">
        <v>9117</v>
      </c>
    </row>
    <row r="187" spans="1:2" ht="29.15" customHeight="1">
      <c r="A187" s="1" t="s">
        <v>9118</v>
      </c>
      <c r="B187" s="74" t="s">
        <v>9119</v>
      </c>
    </row>
    <row r="188" spans="1:2" ht="29.15" customHeight="1">
      <c r="A188" s="1" t="s">
        <v>9120</v>
      </c>
      <c r="B188" s="74" t="s">
        <v>9107</v>
      </c>
    </row>
    <row r="189" spans="1:2" ht="29.15" customHeight="1">
      <c r="A189" s="1" t="s">
        <v>9121</v>
      </c>
      <c r="B189" s="74" t="s">
        <v>9122</v>
      </c>
    </row>
    <row r="190" spans="1:2" ht="29.15" customHeight="1">
      <c r="A190" s="1" t="s">
        <v>9123</v>
      </c>
      <c r="B190" s="74" t="s">
        <v>9124</v>
      </c>
    </row>
    <row r="191" spans="1:2" ht="29.15" customHeight="1">
      <c r="A191" s="1" t="s">
        <v>9125</v>
      </c>
      <c r="B191" s="74" t="s">
        <v>9126</v>
      </c>
    </row>
    <row r="192" spans="1:2" ht="29.15" customHeight="1">
      <c r="A192" s="1" t="s">
        <v>9127</v>
      </c>
      <c r="B192" s="74" t="s">
        <v>9128</v>
      </c>
    </row>
    <row r="193" spans="1:2" ht="29.15" customHeight="1">
      <c r="A193" s="1" t="s">
        <v>9129</v>
      </c>
      <c r="B193" s="74" t="s">
        <v>9130</v>
      </c>
    </row>
    <row r="194" spans="1:2" ht="29.15" customHeight="1">
      <c r="A194" s="1" t="s">
        <v>9131</v>
      </c>
      <c r="B194" s="74" t="s">
        <v>9132</v>
      </c>
    </row>
    <row r="195" spans="1:2" ht="29.15" customHeight="1">
      <c r="A195" s="1" t="s">
        <v>9133</v>
      </c>
      <c r="B195" s="74" t="s">
        <v>9134</v>
      </c>
    </row>
    <row r="196" spans="1:2" ht="29.15" customHeight="1">
      <c r="A196" s="1" t="s">
        <v>9135</v>
      </c>
      <c r="B196" s="74" t="s">
        <v>9136</v>
      </c>
    </row>
    <row r="197" spans="1:2" ht="29.15" customHeight="1">
      <c r="A197" s="1" t="s">
        <v>9137</v>
      </c>
      <c r="B197" s="74" t="s">
        <v>9138</v>
      </c>
    </row>
    <row r="198" spans="1:2" ht="29.15" customHeight="1">
      <c r="A198" s="1" t="s">
        <v>9139</v>
      </c>
      <c r="B198" s="74" t="s">
        <v>9140</v>
      </c>
    </row>
    <row r="199" spans="1:2" ht="29.15" customHeight="1">
      <c r="A199" s="1" t="s">
        <v>9141</v>
      </c>
      <c r="B199" s="74" t="s">
        <v>9142</v>
      </c>
    </row>
    <row r="200" spans="1:2" ht="29.15" customHeight="1">
      <c r="A200" s="1" t="s">
        <v>9143</v>
      </c>
      <c r="B200" s="74" t="s">
        <v>9144</v>
      </c>
    </row>
    <row r="201" spans="1:2" ht="29.15" customHeight="1">
      <c r="A201" s="1" t="s">
        <v>9145</v>
      </c>
      <c r="B201" s="74" t="s">
        <v>9146</v>
      </c>
    </row>
    <row r="202" spans="1:2" ht="29.15" customHeight="1">
      <c r="A202" s="1" t="s">
        <v>9147</v>
      </c>
      <c r="B202" s="74" t="s">
        <v>9148</v>
      </c>
    </row>
    <row r="203" spans="1:2" ht="29.15" customHeight="1">
      <c r="A203" s="1" t="s">
        <v>8631</v>
      </c>
      <c r="B203" s="74" t="s">
        <v>9149</v>
      </c>
    </row>
    <row r="204" spans="1:2" ht="29.15" customHeight="1">
      <c r="A204" s="1" t="s">
        <v>9150</v>
      </c>
      <c r="B204" s="74" t="s">
        <v>9151</v>
      </c>
    </row>
    <row r="205" spans="1:2" ht="29.15" customHeight="1">
      <c r="A205" s="1" t="s">
        <v>9152</v>
      </c>
      <c r="B205" s="74" t="s">
        <v>8778</v>
      </c>
    </row>
    <row r="206" spans="1:2" ht="29.15" customHeight="1">
      <c r="A206" s="1" t="s">
        <v>9153</v>
      </c>
      <c r="B206" s="74" t="s">
        <v>8780</v>
      </c>
    </row>
    <row r="207" spans="1:2" ht="29.15" customHeight="1">
      <c r="A207" s="1" t="s">
        <v>9154</v>
      </c>
      <c r="B207" s="74" t="s">
        <v>8782</v>
      </c>
    </row>
    <row r="208" spans="1:2" ht="29.15" customHeight="1">
      <c r="A208" s="1" t="s">
        <v>9155</v>
      </c>
      <c r="B208" s="74" t="s">
        <v>8784</v>
      </c>
    </row>
    <row r="209" spans="1:2" ht="29.15" customHeight="1">
      <c r="A209" s="1" t="s">
        <v>9156</v>
      </c>
      <c r="B209" s="74" t="s">
        <v>8786</v>
      </c>
    </row>
    <row r="210" spans="1:2" ht="29.15" customHeight="1">
      <c r="A210" s="1" t="s">
        <v>9157</v>
      </c>
      <c r="B210" s="74" t="s">
        <v>8790</v>
      </c>
    </row>
    <row r="211" spans="1:2" ht="29.15" customHeight="1">
      <c r="A211" s="1" t="s">
        <v>9158</v>
      </c>
      <c r="B211" s="74" t="s">
        <v>8792</v>
      </c>
    </row>
    <row r="212" spans="1:2" ht="29.15" customHeight="1">
      <c r="A212" s="1" t="s">
        <v>9159</v>
      </c>
      <c r="B212" s="74" t="s">
        <v>8794</v>
      </c>
    </row>
    <row r="213" spans="1:2" ht="29.15" customHeight="1">
      <c r="A213" s="1" t="s">
        <v>9160</v>
      </c>
      <c r="B213" s="74" t="s">
        <v>8851</v>
      </c>
    </row>
    <row r="214" spans="1:2" ht="29.15" customHeight="1">
      <c r="A214" s="1" t="s">
        <v>9161</v>
      </c>
      <c r="B214" s="74" t="s">
        <v>8853</v>
      </c>
    </row>
    <row r="215" spans="1:2" ht="29.15" customHeight="1">
      <c r="A215" s="1" t="s">
        <v>9162</v>
      </c>
      <c r="B215" s="74" t="s">
        <v>8855</v>
      </c>
    </row>
    <row r="216" spans="1:2" ht="29.15" customHeight="1">
      <c r="A216" s="1" t="s">
        <v>9163</v>
      </c>
      <c r="B216" s="74" t="s">
        <v>8857</v>
      </c>
    </row>
    <row r="217" spans="1:2" ht="29.15" customHeight="1">
      <c r="A217" s="1" t="s">
        <v>9164</v>
      </c>
      <c r="B217" s="74" t="s">
        <v>8859</v>
      </c>
    </row>
    <row r="218" spans="1:2" ht="29.15" customHeight="1">
      <c r="A218" s="1" t="s">
        <v>9165</v>
      </c>
      <c r="B218" s="74" t="s">
        <v>8861</v>
      </c>
    </row>
    <row r="219" spans="1:2" ht="29.15" customHeight="1">
      <c r="A219" s="1" t="s">
        <v>9166</v>
      </c>
      <c r="B219" s="74" t="s">
        <v>8863</v>
      </c>
    </row>
    <row r="220" spans="1:2" ht="29.15" customHeight="1">
      <c r="A220" s="1" t="s">
        <v>9167</v>
      </c>
      <c r="B220" s="74" t="s">
        <v>8865</v>
      </c>
    </row>
    <row r="221" spans="1:2" ht="29.15" customHeight="1">
      <c r="A221" s="1" t="s">
        <v>9168</v>
      </c>
      <c r="B221" s="74" t="s">
        <v>8853</v>
      </c>
    </row>
    <row r="222" spans="1:2" ht="29.15" customHeight="1">
      <c r="A222" s="1" t="s">
        <v>9169</v>
      </c>
      <c r="B222" s="74" t="s">
        <v>9170</v>
      </c>
    </row>
    <row r="223" spans="1:2" ht="29.15" customHeight="1">
      <c r="A223" s="1" t="s">
        <v>9171</v>
      </c>
      <c r="B223" s="74" t="s">
        <v>8870</v>
      </c>
    </row>
    <row r="224" spans="1:2" ht="29.15" customHeight="1">
      <c r="A224" s="1" t="s">
        <v>9172</v>
      </c>
      <c r="B224" s="74" t="s">
        <v>8872</v>
      </c>
    </row>
    <row r="225" spans="1:2" ht="29.15" customHeight="1">
      <c r="A225" s="1" t="s">
        <v>9173</v>
      </c>
      <c r="B225" s="74" t="s">
        <v>9174</v>
      </c>
    </row>
    <row r="226" spans="1:2" ht="29.15" customHeight="1">
      <c r="A226" s="1" t="s">
        <v>9175</v>
      </c>
      <c r="B226" s="74" t="s">
        <v>8876</v>
      </c>
    </row>
    <row r="227" spans="1:2" ht="29.15" customHeight="1">
      <c r="A227" s="1" t="s">
        <v>9176</v>
      </c>
      <c r="B227" s="74" t="s">
        <v>9177</v>
      </c>
    </row>
    <row r="228" spans="1:2" ht="29.15" customHeight="1">
      <c r="A228" s="1" t="s">
        <v>9178</v>
      </c>
      <c r="B228" s="74" t="s">
        <v>8880</v>
      </c>
    </row>
    <row r="229" spans="1:2" ht="29.15" customHeight="1">
      <c r="A229" s="1" t="s">
        <v>9179</v>
      </c>
      <c r="B229" s="74" t="s">
        <v>9180</v>
      </c>
    </row>
    <row r="230" spans="1:2" ht="29.15" customHeight="1">
      <c r="A230" s="1" t="s">
        <v>9181</v>
      </c>
      <c r="B230" s="74" t="s">
        <v>8884</v>
      </c>
    </row>
    <row r="231" spans="1:2" ht="29.15" customHeight="1">
      <c r="A231" s="1" t="s">
        <v>9182</v>
      </c>
      <c r="B231" s="74" t="s">
        <v>9183</v>
      </c>
    </row>
    <row r="232" spans="1:2" ht="29.15" customHeight="1">
      <c r="A232" s="1" t="s">
        <v>9184</v>
      </c>
      <c r="B232" s="74" t="s">
        <v>9185</v>
      </c>
    </row>
    <row r="233" spans="1:2" ht="29.15" customHeight="1">
      <c r="A233" s="1" t="s">
        <v>9186</v>
      </c>
      <c r="B233" s="74" t="s">
        <v>9187</v>
      </c>
    </row>
    <row r="234" spans="1:2" ht="29.15" customHeight="1">
      <c r="A234" s="1" t="s">
        <v>9188</v>
      </c>
      <c r="B234" s="74" t="s">
        <v>9189</v>
      </c>
    </row>
    <row r="235" spans="1:2" ht="29.15" customHeight="1">
      <c r="A235" s="1" t="s">
        <v>9190</v>
      </c>
      <c r="B235" s="74" t="s">
        <v>9191</v>
      </c>
    </row>
    <row r="236" spans="1:2" ht="29.15" customHeight="1">
      <c r="A236" s="1" t="s">
        <v>9192</v>
      </c>
      <c r="B236" s="74" t="s">
        <v>9193</v>
      </c>
    </row>
    <row r="237" spans="1:2" ht="29.15" customHeight="1">
      <c r="A237" s="1" t="s">
        <v>9194</v>
      </c>
      <c r="B237" s="74" t="s">
        <v>9195</v>
      </c>
    </row>
    <row r="238" spans="1:2" ht="29.15" customHeight="1">
      <c r="A238" s="1" t="s">
        <v>9196</v>
      </c>
      <c r="B238" s="74" t="s">
        <v>9197</v>
      </c>
    </row>
    <row r="239" spans="1:2" ht="29.15" customHeight="1">
      <c r="A239" s="1" t="s">
        <v>9198</v>
      </c>
      <c r="B239" s="74" t="s">
        <v>9199</v>
      </c>
    </row>
    <row r="240" spans="1:2" ht="29.15" customHeight="1">
      <c r="A240" s="1" t="s">
        <v>9200</v>
      </c>
      <c r="B240" s="74" t="s">
        <v>9201</v>
      </c>
    </row>
    <row r="241" spans="1:2" ht="29.15" customHeight="1">
      <c r="A241" s="1" t="s">
        <v>9202</v>
      </c>
      <c r="B241" s="74" t="s">
        <v>9203</v>
      </c>
    </row>
    <row r="242" spans="1:2" ht="29.15" customHeight="1">
      <c r="A242" s="1" t="s">
        <v>9204</v>
      </c>
      <c r="B242" s="74" t="s">
        <v>9205</v>
      </c>
    </row>
    <row r="243" spans="1:2" ht="29.15" customHeight="1">
      <c r="A243" s="1" t="s">
        <v>9206</v>
      </c>
      <c r="B243" s="74" t="s">
        <v>9207</v>
      </c>
    </row>
    <row r="244" spans="1:2" ht="29.15" customHeight="1">
      <c r="A244" s="1" t="s">
        <v>9208</v>
      </c>
      <c r="B244" s="74" t="s">
        <v>9209</v>
      </c>
    </row>
    <row r="245" spans="1:2" ht="29.15" customHeight="1">
      <c r="A245" s="1" t="s">
        <v>9210</v>
      </c>
      <c r="B245" s="74" t="s">
        <v>9211</v>
      </c>
    </row>
    <row r="246" spans="1:2" ht="29.15" customHeight="1">
      <c r="A246" s="1" t="s">
        <v>9212</v>
      </c>
      <c r="B246" s="74" t="s">
        <v>9213</v>
      </c>
    </row>
    <row r="247" spans="1:2" ht="29.15" customHeight="1">
      <c r="A247" s="1" t="s">
        <v>9214</v>
      </c>
      <c r="B247" s="74" t="s">
        <v>9215</v>
      </c>
    </row>
    <row r="248" spans="1:2" ht="29.15" customHeight="1">
      <c r="A248" s="1" t="s">
        <v>9216</v>
      </c>
      <c r="B248" s="74" t="s">
        <v>9217</v>
      </c>
    </row>
    <row r="249" spans="1:2" ht="29.15" customHeight="1">
      <c r="A249" s="1" t="s">
        <v>9218</v>
      </c>
      <c r="B249" s="74" t="s">
        <v>9219</v>
      </c>
    </row>
    <row r="250" spans="1:2" ht="29.15" customHeight="1">
      <c r="A250" s="1" t="s">
        <v>9220</v>
      </c>
      <c r="B250" s="74" t="s">
        <v>9211</v>
      </c>
    </row>
    <row r="251" spans="1:2" ht="29.15" customHeight="1">
      <c r="A251" s="1" t="s">
        <v>9221</v>
      </c>
      <c r="B251" s="74" t="s">
        <v>9222</v>
      </c>
    </row>
    <row r="252" spans="1:2" ht="29.15" customHeight="1">
      <c r="A252" s="1" t="s">
        <v>9223</v>
      </c>
      <c r="B252" s="74" t="s">
        <v>9224</v>
      </c>
    </row>
    <row r="253" spans="1:2" ht="29.15" customHeight="1">
      <c r="A253" s="1" t="s">
        <v>9225</v>
      </c>
      <c r="B253" s="74" t="s">
        <v>8911</v>
      </c>
    </row>
    <row r="254" spans="1:2" ht="29.15" customHeight="1">
      <c r="A254" s="1" t="s">
        <v>9226</v>
      </c>
      <c r="B254" s="74" t="s">
        <v>8913</v>
      </c>
    </row>
    <row r="255" spans="1:2" ht="29.15" customHeight="1">
      <c r="A255" s="1" t="s">
        <v>9227</v>
      </c>
      <c r="B255" s="74" t="s">
        <v>9228</v>
      </c>
    </row>
    <row r="256" spans="1:2" ht="29.15" customHeight="1">
      <c r="A256" s="1" t="s">
        <v>9229</v>
      </c>
      <c r="B256" s="74" t="s">
        <v>8917</v>
      </c>
    </row>
    <row r="257" spans="1:2" ht="29.15" customHeight="1">
      <c r="A257" s="1" t="s">
        <v>9230</v>
      </c>
      <c r="B257" s="74" t="s">
        <v>8919</v>
      </c>
    </row>
    <row r="258" spans="1:2" ht="29.15" customHeight="1">
      <c r="A258" s="1" t="s">
        <v>9231</v>
      </c>
      <c r="B258" s="74" t="s">
        <v>8921</v>
      </c>
    </row>
    <row r="259" spans="1:2" ht="29.15" customHeight="1">
      <c r="A259" s="1" t="s">
        <v>9232</v>
      </c>
      <c r="B259" s="74" t="s">
        <v>8923</v>
      </c>
    </row>
    <row r="260" spans="1:2" ht="29.15" customHeight="1">
      <c r="A260" s="1" t="s">
        <v>9233</v>
      </c>
      <c r="B260" s="74" t="s">
        <v>8925</v>
      </c>
    </row>
    <row r="261" spans="1:2" ht="29.15" customHeight="1">
      <c r="A261" s="1" t="s">
        <v>9234</v>
      </c>
      <c r="B261" s="74" t="s">
        <v>8927</v>
      </c>
    </row>
    <row r="262" spans="1:2" ht="29.15" customHeight="1">
      <c r="A262" s="1" t="s">
        <v>9235</v>
      </c>
      <c r="B262" s="74" t="s">
        <v>8929</v>
      </c>
    </row>
    <row r="263" spans="1:2" ht="29.15" customHeight="1">
      <c r="A263" s="1" t="s">
        <v>9236</v>
      </c>
      <c r="B263" s="74" t="s">
        <v>8933</v>
      </c>
    </row>
    <row r="264" spans="1:2" ht="29.15" customHeight="1">
      <c r="A264" s="1" t="s">
        <v>9237</v>
      </c>
      <c r="B264" s="74" t="s">
        <v>8937</v>
      </c>
    </row>
    <row r="265" spans="1:2" ht="29.15" customHeight="1">
      <c r="A265" s="1" t="s">
        <v>9238</v>
      </c>
      <c r="B265" s="74" t="s">
        <v>9239</v>
      </c>
    </row>
    <row r="266" spans="1:2" ht="29.15" customHeight="1">
      <c r="A266" s="1" t="s">
        <v>9240</v>
      </c>
      <c r="B266" s="74" t="s">
        <v>9241</v>
      </c>
    </row>
    <row r="267" spans="1:2" ht="29.15" customHeight="1">
      <c r="A267" s="1" t="s">
        <v>9242</v>
      </c>
      <c r="B267" s="74" t="s">
        <v>9243</v>
      </c>
    </row>
    <row r="268" spans="1:2" ht="29.15" customHeight="1">
      <c r="A268" s="1" t="s">
        <v>9244</v>
      </c>
      <c r="B268" s="74" t="s">
        <v>9245</v>
      </c>
    </row>
    <row r="269" spans="1:2" ht="29.15" customHeight="1">
      <c r="A269" s="1" t="s">
        <v>9246</v>
      </c>
      <c r="B269" s="74" t="s">
        <v>9247</v>
      </c>
    </row>
    <row r="270" spans="1:2" ht="29.15" customHeight="1">
      <c r="A270" s="1" t="s">
        <v>9248</v>
      </c>
      <c r="B270" s="74" t="s">
        <v>9249</v>
      </c>
    </row>
    <row r="271" spans="1:2" ht="29.15" customHeight="1">
      <c r="A271" s="1" t="s">
        <v>9250</v>
      </c>
      <c r="B271" s="74" t="s">
        <v>9251</v>
      </c>
    </row>
    <row r="272" spans="1:2" ht="29.15" customHeight="1">
      <c r="A272" s="1" t="s">
        <v>9252</v>
      </c>
      <c r="B272" s="74" t="s">
        <v>9253</v>
      </c>
    </row>
    <row r="273" spans="1:2" ht="29.15" customHeight="1">
      <c r="A273" s="1" t="s">
        <v>9254</v>
      </c>
      <c r="B273" s="74" t="s">
        <v>9255</v>
      </c>
    </row>
    <row r="274" spans="1:2" ht="29.15" customHeight="1">
      <c r="A274" s="1" t="s">
        <v>9256</v>
      </c>
      <c r="B274" s="74" t="s">
        <v>9257</v>
      </c>
    </row>
    <row r="275" spans="1:2" ht="29.15" customHeight="1">
      <c r="A275" s="1" t="s">
        <v>9258</v>
      </c>
      <c r="B275" s="74" t="s">
        <v>9259</v>
      </c>
    </row>
    <row r="276" spans="1:2" ht="29.15" customHeight="1">
      <c r="A276" s="1" t="s">
        <v>9260</v>
      </c>
      <c r="B276" s="74" t="s">
        <v>9261</v>
      </c>
    </row>
    <row r="277" spans="1:2" ht="29.15" customHeight="1">
      <c r="A277" s="1" t="s">
        <v>9262</v>
      </c>
      <c r="B277" s="74" t="s">
        <v>9263</v>
      </c>
    </row>
    <row r="278" spans="1:2" ht="29.15" customHeight="1">
      <c r="A278" s="1" t="s">
        <v>9264</v>
      </c>
      <c r="B278" s="74" t="s">
        <v>9265</v>
      </c>
    </row>
    <row r="279" spans="1:2" ht="29.15" customHeight="1">
      <c r="A279" s="1" t="s">
        <v>9266</v>
      </c>
      <c r="B279" s="74" t="s">
        <v>9267</v>
      </c>
    </row>
    <row r="280" spans="1:2" ht="29.15" customHeight="1">
      <c r="A280" s="1" t="s">
        <v>9268</v>
      </c>
      <c r="B280" s="74" t="s">
        <v>9269</v>
      </c>
    </row>
    <row r="281" spans="1:2" ht="29.15" customHeight="1">
      <c r="A281" s="1" t="s">
        <v>9270</v>
      </c>
      <c r="B281" s="74" t="s">
        <v>9271</v>
      </c>
    </row>
    <row r="282" spans="1:2" ht="29.15" customHeight="1">
      <c r="A282" s="1" t="s">
        <v>9272</v>
      </c>
      <c r="B282" s="74" t="s">
        <v>9273</v>
      </c>
    </row>
    <row r="283" spans="1:2" ht="29.15" customHeight="1">
      <c r="A283" s="1" t="s">
        <v>9274</v>
      </c>
      <c r="B283" s="74" t="s">
        <v>9215</v>
      </c>
    </row>
    <row r="284" spans="1:2" ht="29.15" customHeight="1">
      <c r="A284" s="1" t="s">
        <v>9275</v>
      </c>
      <c r="B284" s="74" t="s">
        <v>9276</v>
      </c>
    </row>
    <row r="285" spans="1:2" ht="29.15" customHeight="1">
      <c r="A285" s="1" t="s">
        <v>9277</v>
      </c>
      <c r="B285" s="74" t="s">
        <v>9219</v>
      </c>
    </row>
    <row r="286" spans="1:2" ht="29.15" customHeight="1">
      <c r="A286" s="1" t="s">
        <v>9278</v>
      </c>
      <c r="B286" s="74" t="s">
        <v>9279</v>
      </c>
    </row>
    <row r="287" spans="1:2" ht="29.15" customHeight="1">
      <c r="A287" s="1" t="s">
        <v>9280</v>
      </c>
      <c r="B287" s="74" t="s">
        <v>9271</v>
      </c>
    </row>
    <row r="288" spans="1:2" ht="29.15" customHeight="1">
      <c r="A288" s="1" t="s">
        <v>9281</v>
      </c>
      <c r="B288" s="74" t="s">
        <v>9222</v>
      </c>
    </row>
    <row r="289" spans="1:2" ht="29.15" customHeight="1">
      <c r="A289" s="1" t="s">
        <v>9282</v>
      </c>
      <c r="B289" s="74" t="s">
        <v>9283</v>
      </c>
    </row>
    <row r="290" spans="1:2" ht="29.15" customHeight="1">
      <c r="A290" s="1" t="s">
        <v>9284</v>
      </c>
      <c r="B290" s="74" t="s">
        <v>9285</v>
      </c>
    </row>
    <row r="291" spans="1:2" ht="29.15" customHeight="1">
      <c r="A291" s="1" t="s">
        <v>9286</v>
      </c>
      <c r="B291" s="74" t="s">
        <v>9287</v>
      </c>
    </row>
    <row r="292" spans="1:2" ht="29.15" customHeight="1">
      <c r="A292" s="1" t="s">
        <v>9288</v>
      </c>
      <c r="B292" s="74" t="s">
        <v>9285</v>
      </c>
    </row>
    <row r="293" spans="1:2" ht="29.15" customHeight="1">
      <c r="A293" s="1" t="s">
        <v>9289</v>
      </c>
      <c r="B293" s="74" t="s">
        <v>9290</v>
      </c>
    </row>
    <row r="294" spans="1:2" ht="29.15" customHeight="1">
      <c r="A294" s="1" t="s">
        <v>9291</v>
      </c>
      <c r="B294" s="74" t="s">
        <v>9292</v>
      </c>
    </row>
    <row r="295" spans="1:2" ht="29.15" customHeight="1">
      <c r="A295" s="1" t="s">
        <v>9293</v>
      </c>
      <c r="B295" s="74" t="s">
        <v>9294</v>
      </c>
    </row>
    <row r="296" spans="1:2" ht="29.15" customHeight="1">
      <c r="A296" s="1" t="s">
        <v>9295</v>
      </c>
      <c r="B296" s="74" t="s">
        <v>9296</v>
      </c>
    </row>
    <row r="297" spans="1:2" ht="29.15" customHeight="1">
      <c r="A297" s="1" t="s">
        <v>9297</v>
      </c>
      <c r="B297" s="74" t="s">
        <v>9298</v>
      </c>
    </row>
    <row r="298" spans="1:2" ht="29.15" customHeight="1">
      <c r="A298" s="1" t="s">
        <v>9299</v>
      </c>
      <c r="B298" s="74" t="s">
        <v>9300</v>
      </c>
    </row>
    <row r="299" spans="1:2" ht="29.15" customHeight="1">
      <c r="A299" s="1" t="s">
        <v>9301</v>
      </c>
      <c r="B299" s="74" t="s">
        <v>9302</v>
      </c>
    </row>
    <row r="300" spans="1:2" ht="29.15" customHeight="1">
      <c r="A300" s="1" t="s">
        <v>9303</v>
      </c>
      <c r="B300" s="74" t="s">
        <v>9304</v>
      </c>
    </row>
    <row r="301" spans="1:2" ht="29.15" customHeight="1">
      <c r="A301" s="1" t="s">
        <v>9305</v>
      </c>
      <c r="B301" s="74" t="s">
        <v>9306</v>
      </c>
    </row>
    <row r="302" spans="1:2" ht="29.15" customHeight="1">
      <c r="A302" s="1" t="s">
        <v>9307</v>
      </c>
      <c r="B302" s="74" t="s">
        <v>9308</v>
      </c>
    </row>
    <row r="303" spans="1:2" ht="29.15" customHeight="1">
      <c r="A303" s="1" t="s">
        <v>9309</v>
      </c>
      <c r="B303" s="74" t="s">
        <v>9310</v>
      </c>
    </row>
    <row r="304" spans="1:2" ht="29.15" customHeight="1">
      <c r="A304" s="1" t="s">
        <v>9311</v>
      </c>
      <c r="B304" s="74" t="s">
        <v>9312</v>
      </c>
    </row>
    <row r="305" spans="1:2" ht="29.15" customHeight="1">
      <c r="A305" s="1" t="s">
        <v>9313</v>
      </c>
      <c r="B305" s="74" t="s">
        <v>9290</v>
      </c>
    </row>
    <row r="306" spans="1:2" ht="29.15" customHeight="1">
      <c r="A306" s="1" t="s">
        <v>9314</v>
      </c>
      <c r="B306" s="74" t="s">
        <v>9315</v>
      </c>
    </row>
    <row r="307" spans="1:2" ht="29.15" customHeight="1">
      <c r="A307" s="1" t="s">
        <v>9316</v>
      </c>
      <c r="B307" s="74" t="s">
        <v>9317</v>
      </c>
    </row>
    <row r="308" spans="1:2" ht="29.15" customHeight="1">
      <c r="A308" s="1" t="s">
        <v>9318</v>
      </c>
      <c r="B308" s="74" t="s">
        <v>9319</v>
      </c>
    </row>
    <row r="309" spans="1:2" ht="29.15" customHeight="1">
      <c r="A309" s="1" t="s">
        <v>9320</v>
      </c>
      <c r="B309" s="74" t="s">
        <v>9321</v>
      </c>
    </row>
    <row r="310" spans="1:2" ht="29.15" customHeight="1">
      <c r="A310" s="1" t="s">
        <v>9322</v>
      </c>
      <c r="B310" s="74" t="s">
        <v>9323</v>
      </c>
    </row>
    <row r="311" spans="1:2" ht="29.15" customHeight="1">
      <c r="A311" s="1" t="s">
        <v>9324</v>
      </c>
      <c r="B311" s="74" t="s">
        <v>9315</v>
      </c>
    </row>
    <row r="312" spans="1:2" ht="29.15" customHeight="1">
      <c r="A312" s="1" t="s">
        <v>9325</v>
      </c>
      <c r="B312" s="74" t="s">
        <v>9326</v>
      </c>
    </row>
    <row r="313" spans="1:2" ht="29.15" customHeight="1">
      <c r="A313" s="1" t="s">
        <v>9327</v>
      </c>
      <c r="B313" s="74" t="s">
        <v>9328</v>
      </c>
    </row>
    <row r="314" spans="1:2" ht="29.15" customHeight="1">
      <c r="A314" s="1" t="s">
        <v>9329</v>
      </c>
      <c r="B314" s="74" t="s">
        <v>9330</v>
      </c>
    </row>
    <row r="315" spans="1:2" ht="29.15" customHeight="1">
      <c r="A315" s="1" t="s">
        <v>9331</v>
      </c>
      <c r="B315" s="74" t="s">
        <v>9332</v>
      </c>
    </row>
    <row r="316" spans="1:2" ht="29.15" customHeight="1">
      <c r="A316" s="1" t="s">
        <v>9333</v>
      </c>
      <c r="B316" s="74" t="s">
        <v>9334</v>
      </c>
    </row>
    <row r="317" spans="1:2" ht="29.15" customHeight="1">
      <c r="A317" s="1" t="s">
        <v>9335</v>
      </c>
      <c r="B317" s="74" t="s">
        <v>9336</v>
      </c>
    </row>
    <row r="318" spans="1:2" ht="29.15" customHeight="1">
      <c r="A318" s="1" t="s">
        <v>9337</v>
      </c>
      <c r="B318" s="74" t="s">
        <v>9338</v>
      </c>
    </row>
    <row r="319" spans="1:2" ht="29.15" customHeight="1">
      <c r="A319" s="1" t="s">
        <v>9339</v>
      </c>
      <c r="B319" s="74" t="s">
        <v>9340</v>
      </c>
    </row>
    <row r="320" spans="1:2" ht="29.15" customHeight="1">
      <c r="A320" s="1" t="s">
        <v>9341</v>
      </c>
      <c r="B320" s="74" t="s">
        <v>9342</v>
      </c>
    </row>
    <row r="321" spans="1:2" ht="29.15" customHeight="1">
      <c r="A321" s="1" t="s">
        <v>9343</v>
      </c>
      <c r="B321" s="74" t="s">
        <v>9344</v>
      </c>
    </row>
    <row r="322" spans="1:2" ht="29.15" customHeight="1">
      <c r="A322" s="1" t="s">
        <v>9345</v>
      </c>
      <c r="B322" s="74" t="s">
        <v>9346</v>
      </c>
    </row>
    <row r="323" spans="1:2" ht="29.15" customHeight="1">
      <c r="A323" s="1" t="s">
        <v>9347</v>
      </c>
    </row>
    <row r="324" spans="1:2" ht="29.15" customHeight="1">
      <c r="A324" s="1" t="s">
        <v>9348</v>
      </c>
      <c r="B324" s="74" t="s">
        <v>9349</v>
      </c>
    </row>
    <row r="325" spans="1:2" ht="29.15" customHeight="1">
      <c r="A325" s="1" t="s">
        <v>9350</v>
      </c>
      <c r="B325" s="74" t="s">
        <v>9351</v>
      </c>
    </row>
    <row r="326" spans="1:2" ht="29.15" customHeight="1">
      <c r="A326" s="1" t="s">
        <v>9352</v>
      </c>
      <c r="B326" s="74" t="s">
        <v>9344</v>
      </c>
    </row>
    <row r="327" spans="1:2" ht="29.15" customHeight="1">
      <c r="A327" s="1" t="s">
        <v>9353</v>
      </c>
      <c r="B327" s="74" t="s">
        <v>9354</v>
      </c>
    </row>
    <row r="328" spans="1:2" ht="15" customHeight="1"/>
  </sheetData>
  <customSheetViews>
    <customSheetView guid="{BF85068E-F58D-4EAB-8647-6833ECCE5F0F}" state="hidden" showRuler="0" topLeftCell="A81">
      <pageMargins left="0" right="0" top="0" bottom="0" header="0" footer="0"/>
      <headerFooter>
        <oddHeader>&amp;R&amp;"Arial"&amp;8&amp;K000000 [OFFICIAL]&amp;1#_x000D_</oddHeader>
      </headerFooter>
    </customSheetView>
  </customSheetViews>
  <conditionalFormatting sqref="A2:F327">
    <cfRule type="expression" dxfId="15" priority="1">
      <formula>OR(LEN($A2)=2,LEN($A2)=5,LEN($A2)=10)</formula>
    </cfRule>
  </conditionalFormatting>
  <pageMargins left="0.75" right="0.75" top="1" bottom="1" header="0.5" footer="0.5"/>
  <headerFooter>
    <oddHeader>&amp;R&amp;"Arial"&amp;8&amp;K000000 [OFFICIAL]&amp;1#_x000D_</oddHeader>
  </headerFooter>
  <customProperties>
    <customPr name="_pios_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K61"/>
  <sheetViews>
    <sheetView showRuler="0" topLeftCell="D1" workbookViewId="0"/>
  </sheetViews>
  <sheetFormatPr defaultColWidth="13.08984375" defaultRowHeight="12.5"/>
  <cols>
    <col min="1" max="2" width="3.453125" customWidth="1"/>
    <col min="3" max="3" width="18.08984375" customWidth="1"/>
    <col min="4" max="4" width="100" customWidth="1"/>
    <col min="5" max="5" width="20.6328125" customWidth="1"/>
    <col min="6" max="6" width="30.54296875" customWidth="1"/>
    <col min="7" max="7" width="28.6328125" customWidth="1"/>
  </cols>
  <sheetData>
    <row r="1" spans="1:11" ht="15" customHeight="1">
      <c r="A1" s="65"/>
      <c r="B1" s="65"/>
      <c r="C1" s="87"/>
      <c r="D1" s="88"/>
      <c r="E1" s="94"/>
      <c r="F1" s="65"/>
      <c r="G1" s="65"/>
      <c r="H1" s="65"/>
      <c r="I1" s="65"/>
      <c r="J1" s="65"/>
      <c r="K1" s="5"/>
    </row>
    <row r="2" spans="1:11" ht="15" customHeight="1">
      <c r="A2" s="65"/>
      <c r="B2" s="65"/>
      <c r="C2" s="87"/>
      <c r="D2" s="88"/>
      <c r="E2" s="94"/>
      <c r="F2" s="65"/>
      <c r="G2" s="65"/>
      <c r="H2" s="65"/>
      <c r="I2" s="65"/>
      <c r="J2" s="65"/>
      <c r="K2" s="5"/>
    </row>
    <row r="3" spans="1:11" ht="39.15" customHeight="1">
      <c r="A3" s="65"/>
      <c r="B3" s="65"/>
      <c r="C3" s="93" t="s">
        <v>3620</v>
      </c>
      <c r="D3" s="93" t="s">
        <v>3621</v>
      </c>
      <c r="E3" s="93" t="s">
        <v>3622</v>
      </c>
      <c r="F3" s="93" t="s">
        <v>8575</v>
      </c>
      <c r="G3" s="93" t="s">
        <v>8576</v>
      </c>
      <c r="H3" s="65"/>
      <c r="I3" s="65"/>
      <c r="J3" s="65"/>
      <c r="K3" s="5"/>
    </row>
    <row r="4" spans="1:11" ht="33.5" customHeight="1">
      <c r="A4" s="65"/>
      <c r="B4" s="65"/>
      <c r="C4" s="87" t="s">
        <v>8627</v>
      </c>
      <c r="D4" s="88" t="str">
        <f>IFERROR(INDEX('Step 2 SASB Analysis'!$A:$C,MATCH($C4,'Step 2 SASB Analysis'!$A:$A,0),MATCH(D$3,'Step 2 SASB Analysis'!$1:$1,0)),"")</f>
        <v>E-Commerce</v>
      </c>
      <c r="E4" s="94"/>
      <c r="F4" s="65"/>
      <c r="G4" s="65"/>
      <c r="H4" s="65"/>
      <c r="I4" s="65"/>
      <c r="J4" s="65"/>
      <c r="K4" s="5"/>
    </row>
    <row r="5" spans="1:11" ht="33.5" customHeight="1">
      <c r="A5" s="65"/>
      <c r="B5" s="65"/>
      <c r="C5" s="87" t="s">
        <v>9011</v>
      </c>
      <c r="D5" s="88" t="str">
        <f>IFERROR(INDEX('Step 2 SASB Analysis'!$A:$C,MATCH($C5,'Step 2 SASB Analysis'!$A:$A,0),MATCH(D$3,'Step 2 SASB Analysis'!$1:$1,0)),"")</f>
        <v>Entity-defined measure of user activity</v>
      </c>
      <c r="E5" s="94"/>
      <c r="F5" s="65"/>
      <c r="G5" s="65"/>
      <c r="H5" s="65"/>
      <c r="I5" s="65"/>
      <c r="J5" s="65"/>
      <c r="K5" s="5"/>
    </row>
    <row r="6" spans="1:11" ht="33.5" customHeight="1">
      <c r="A6" s="65"/>
      <c r="B6" s="65"/>
      <c r="C6" s="87" t="s">
        <v>9013</v>
      </c>
      <c r="D6" s="88" t="str">
        <f>IFERROR(INDEX('Step 2 SASB Analysis'!$A:$C,MATCH($C6,'Step 2 SASB Analysis'!$A:$A,0),MATCH(D$3,'Step 2 SASB Analysis'!$1:$1,0)),"")</f>
        <v>Data processing capacity, percentage outsourced</v>
      </c>
      <c r="E6" s="94"/>
      <c r="F6" s="65"/>
      <c r="G6" s="65"/>
      <c r="H6" s="65"/>
      <c r="I6" s="65"/>
      <c r="J6" s="65"/>
      <c r="K6" s="5"/>
    </row>
    <row r="7" spans="1:11" ht="33.5" customHeight="1">
      <c r="A7" s="65"/>
      <c r="B7" s="65"/>
      <c r="C7" s="87" t="s">
        <v>9019</v>
      </c>
      <c r="D7" s="88" t="str">
        <f>IFERROR(INDEX('Step 2 SASB Analysis'!$A:$C,MATCH($C7,'Step 2 SASB Analysis'!$A:$A,0),MATCH(D$3,'Step 2 SASB Analysis'!$1:$1,0)),"")</f>
        <v>Number of shipments</v>
      </c>
      <c r="E7" s="94"/>
      <c r="F7" s="65"/>
      <c r="G7" s="65"/>
      <c r="H7" s="65"/>
      <c r="I7" s="65"/>
      <c r="J7" s="65"/>
      <c r="K7" s="5"/>
    </row>
    <row r="8" spans="1:11" ht="33.5" customHeight="1">
      <c r="A8" s="65"/>
      <c r="B8" s="65"/>
      <c r="C8" s="87" t="s">
        <v>8775</v>
      </c>
      <c r="D8" s="88" t="str">
        <f>IFERROR(INDEX('Step 2 SASB Analysis'!$A:$C,MATCH($C8,'Step 2 SASB Analysis'!$A:$A,0),MATCH(D$3,'Step 2 SASB Analysis'!$1:$1,0)),"")</f>
        <v>Hardware Infrastructure Energy &amp; Water Management</v>
      </c>
      <c r="E8" s="94"/>
      <c r="F8" s="65"/>
      <c r="G8" s="65"/>
      <c r="H8" s="65"/>
      <c r="I8" s="65"/>
      <c r="J8" s="65"/>
      <c r="K8" s="5"/>
    </row>
    <row r="9" spans="1:11" ht="33.5" customHeight="1">
      <c r="A9" s="65"/>
      <c r="B9" s="65"/>
      <c r="C9" s="87" t="s">
        <v>8777</v>
      </c>
      <c r="D9" s="88" t="str">
        <f>IFERROR(INDEX('Step 2 SASB Analysis'!$A:$C,MATCH($C9,'Step 2 SASB Analysis'!$A:$A,0),MATCH(D$3,'Step 2 SASB Analysis'!$1:$1,0)),"")</f>
        <v>(1) Total energy consumed, (2) percentage grid electricity, (3) percentage renewable</v>
      </c>
      <c r="E9" s="94"/>
      <c r="F9" s="65"/>
      <c r="G9" s="65"/>
      <c r="H9" s="65"/>
      <c r="I9" s="65"/>
      <c r="J9" s="65"/>
      <c r="K9" s="5"/>
    </row>
    <row r="10" spans="1:11" ht="33.5" customHeight="1">
      <c r="A10" s="65"/>
      <c r="B10" s="65"/>
      <c r="C10" s="87" t="s">
        <v>8795</v>
      </c>
      <c r="D10" s="88" t="str">
        <f>IFERROR(INDEX('Step 2 SASB Analysis'!$A:$C,MATCH($C10,'Step 2 SASB Analysis'!$A:$A,0),MATCH(D$3,'Step 2 SASB Analysis'!$1:$1,0)),"")</f>
        <v>(1) Total water withdrawn, (2) total water consumed, percentage of each in regions with High or Extremely High Baseline Water Stress</v>
      </c>
      <c r="E10" s="94"/>
      <c r="F10" s="65"/>
      <c r="G10" s="65"/>
      <c r="H10" s="65"/>
      <c r="I10" s="65"/>
      <c r="J10" s="65"/>
      <c r="K10" s="5"/>
    </row>
    <row r="11" spans="1:11" ht="33.5" customHeight="1">
      <c r="A11" s="65"/>
      <c r="B11" s="65"/>
      <c r="C11" s="87" t="s">
        <v>8817</v>
      </c>
      <c r="D11" s="88" t="str">
        <f>IFERROR(INDEX('Step 2 SASB Analysis'!$A:$C,MATCH($C11,'Step 2 SASB Analysis'!$A:$A,0),MATCH(D$3,'Step 2 SASB Analysis'!$1:$1,0)),"")</f>
        <v>Discussion of the integration of environmental considerations into strategic planning for data center needs</v>
      </c>
      <c r="E11" s="94"/>
      <c r="F11" s="65"/>
      <c r="G11" s="65"/>
      <c r="H11" s="65"/>
      <c r="I11" s="65"/>
      <c r="J11" s="65"/>
      <c r="K11" s="5"/>
    </row>
    <row r="12" spans="1:11" ht="33.5" customHeight="1">
      <c r="A12" s="65"/>
      <c r="B12" s="65"/>
      <c r="C12" s="87" t="s">
        <v>8826</v>
      </c>
      <c r="D12" s="88" t="str">
        <f>IFERROR(INDEX('Step 2 SASB Analysis'!$A:$C,MATCH($C12,'Step 2 SASB Analysis'!$A:$A,0),MATCH(D$3,'Step 2 SASB Analysis'!$1:$1,0)),"")</f>
        <v>Data Privacy &amp; Advertising Standards</v>
      </c>
      <c r="E12" s="94"/>
      <c r="F12" s="65"/>
      <c r="G12" s="65"/>
      <c r="H12" s="65"/>
      <c r="I12" s="65"/>
      <c r="J12" s="65"/>
      <c r="K12" s="5"/>
    </row>
    <row r="13" spans="1:11" ht="33.5" customHeight="1">
      <c r="A13" s="65"/>
      <c r="B13" s="65"/>
      <c r="C13" s="87" t="s">
        <v>8828</v>
      </c>
      <c r="D13" s="88" t="str">
        <f>IFERROR(INDEX('Step 2 SASB Analysis'!$A:$C,MATCH($C13,'Step 2 SASB Analysis'!$A:$A,0),MATCH(D$3,'Step 2 SASB Analysis'!$1:$1,0)),"")</f>
        <v>Number of users whose information is used for secondary purposes</v>
      </c>
      <c r="E13" s="94"/>
      <c r="F13" s="65"/>
      <c r="G13" s="65"/>
      <c r="H13" s="65"/>
      <c r="I13" s="65"/>
      <c r="J13" s="65"/>
      <c r="K13" s="5"/>
    </row>
    <row r="14" spans="1:11" ht="33.5" customHeight="1">
      <c r="A14" s="65"/>
      <c r="B14" s="65"/>
      <c r="C14" s="87" t="s">
        <v>8835</v>
      </c>
      <c r="D14" s="88" t="str">
        <f>IFERROR(INDEX('Step 2 SASB Analysis'!$A:$C,MATCH($C14,'Step 2 SASB Analysis'!$A:$A,0),MATCH(D$3,'Step 2 SASB Analysis'!$1:$1,0)),"")</f>
        <v>Description of policies and practices relating to behavioral advertising and user privacy</v>
      </c>
      <c r="E14" s="94"/>
      <c r="F14" s="65"/>
      <c r="G14" s="65"/>
      <c r="H14" s="65"/>
      <c r="I14" s="65"/>
      <c r="J14" s="65"/>
      <c r="K14" s="5"/>
    </row>
    <row r="15" spans="1:11" ht="33.5" customHeight="1">
      <c r="A15" s="65"/>
      <c r="B15" s="65"/>
      <c r="C15" s="87" t="s">
        <v>8850</v>
      </c>
      <c r="D15" s="88" t="str">
        <f>IFERROR(INDEX('Step 2 SASB Analysis'!$A:$C,MATCH($C15,'Step 2 SASB Analysis'!$A:$A,0),MATCH(D$3,'Step 2 SASB Analysis'!$1:$1,0)),"")</f>
        <v>Data Security</v>
      </c>
      <c r="E15" s="94"/>
      <c r="F15" s="65"/>
      <c r="G15" s="65"/>
      <c r="H15" s="65"/>
      <c r="I15" s="65"/>
      <c r="J15" s="65"/>
      <c r="K15" s="5"/>
    </row>
    <row r="16" spans="1:11" ht="33.5" customHeight="1">
      <c r="A16" s="65"/>
      <c r="B16" s="65"/>
      <c r="C16" s="87" t="s">
        <v>8852</v>
      </c>
      <c r="D16" s="88" t="str">
        <f>IFERROR(INDEX('Step 2 SASB Analysis'!$A:$C,MATCH($C16,'Step 2 SASB Analysis'!$A:$A,0),MATCH(D$3,'Step 2 SASB Analysis'!$1:$1,0)),"")</f>
        <v>Description of approach to identifying and addressing data security risks</v>
      </c>
      <c r="E16" s="94"/>
      <c r="F16" s="65"/>
      <c r="G16" s="65"/>
      <c r="H16" s="65"/>
      <c r="I16" s="65"/>
      <c r="J16" s="65"/>
      <c r="K16" s="5"/>
    </row>
    <row r="17" spans="1:11" ht="33.5" customHeight="1">
      <c r="A17" s="65"/>
      <c r="B17" s="65"/>
      <c r="C17" s="87" t="s">
        <v>8867</v>
      </c>
      <c r="D17" s="88" t="str">
        <f>IFERROR(INDEX('Step 2 SASB Analysis'!$A:$C,MATCH($C17,'Step 2 SASB Analysis'!$A:$A,0),MATCH(D$3,'Step 2 SASB Analysis'!$1:$1,0)),"")</f>
        <v>(1) Number of data breaches, (2) percentage involving personally identifiable information (PII), (3) number of users affected</v>
      </c>
      <c r="E17" s="94"/>
      <c r="F17" s="65"/>
      <c r="G17" s="65"/>
      <c r="H17" s="65"/>
      <c r="I17" s="65"/>
      <c r="J17" s="65"/>
      <c r="K17" s="5"/>
    </row>
    <row r="18" spans="1:11" ht="33.5" customHeight="1">
      <c r="A18" s="65"/>
      <c r="B18" s="65"/>
      <c r="C18" s="87" t="s">
        <v>8885</v>
      </c>
      <c r="D18" s="88" t="str">
        <f>IFERROR(INDEX('Step 2 SASB Analysis'!$A:$C,MATCH($C18,'Step 2 SASB Analysis'!$A:$A,0),MATCH(D$3,'Step 2 SASB Analysis'!$1:$1,0)),"")</f>
        <v>Employee Recruitment, Inclusion &amp; Performance</v>
      </c>
      <c r="E18" s="94"/>
      <c r="F18" s="65"/>
      <c r="G18" s="65"/>
      <c r="H18" s="65"/>
      <c r="I18" s="65"/>
      <c r="J18" s="65"/>
      <c r="K18" s="5"/>
    </row>
    <row r="19" spans="1:11" ht="33.5" customHeight="1">
      <c r="A19" s="65"/>
      <c r="B19" s="65"/>
      <c r="C19" s="87" t="s">
        <v>8887</v>
      </c>
      <c r="D19" s="88" t="str">
        <f>IFERROR(INDEX('Step 2 SASB Analysis'!$A:$C,MATCH($C19,'Step 2 SASB Analysis'!$A:$A,0),MATCH(D$3,'Step 2 SASB Analysis'!$1:$1,0)),"")</f>
        <v>Employee engagement as a percentage</v>
      </c>
      <c r="E19" s="94"/>
      <c r="F19" s="65"/>
      <c r="G19" s="65"/>
      <c r="H19" s="65"/>
      <c r="I19" s="65"/>
      <c r="J19" s="65"/>
      <c r="K19" s="5"/>
    </row>
    <row r="20" spans="1:11" ht="33.5" customHeight="1">
      <c r="A20" s="65"/>
      <c r="B20" s="65"/>
      <c r="C20" s="87" t="s">
        <v>8896</v>
      </c>
      <c r="D20" s="88" t="str">
        <f>IFERROR(INDEX('Step 2 SASB Analysis'!$A:$C,MATCH($C20,'Step 2 SASB Analysis'!$A:$A,0),MATCH(D$3,'Step 2 SASB Analysis'!$1:$1,0)),"")</f>
        <v>(1) Voluntary and (2) involuntary turnover rate for all employees</v>
      </c>
      <c r="E20" s="94"/>
      <c r="F20" s="65"/>
      <c r="G20" s="65"/>
      <c r="H20" s="65"/>
      <c r="I20" s="65"/>
      <c r="J20" s="65"/>
      <c r="K20" s="5"/>
    </row>
    <row r="21" spans="1:11" ht="33.5" customHeight="1">
      <c r="A21" s="65"/>
      <c r="B21" s="65"/>
      <c r="C21" s="87" t="s">
        <v>8908</v>
      </c>
      <c r="D21" s="88" t="str">
        <f>IFERROR(INDEX('Step 2 SASB Analysis'!$A:$C,MATCH($C21,'Step 2 SASB Analysis'!$A:$A,0),MATCH(D$3,'Step 2 SASB Analysis'!$1:$1,0)),"")</f>
        <v>Percentage of gender and racial/ethnic group representation for (1) management, (2) technical staff, and (3) all other employees</v>
      </c>
      <c r="E21" s="94"/>
      <c r="F21" s="65"/>
      <c r="G21" s="65"/>
      <c r="H21" s="65"/>
      <c r="I21" s="65"/>
      <c r="J21" s="65"/>
      <c r="K21" s="5"/>
    </row>
    <row r="22" spans="1:11" ht="33.5" customHeight="1">
      <c r="A22" s="65"/>
      <c r="B22" s="65"/>
      <c r="C22" s="87" t="s">
        <v>8984</v>
      </c>
      <c r="D22" s="88" t="str">
        <f>IFERROR(INDEX('Step 2 SASB Analysis'!$A:$C,MATCH($C22,'Step 2 SASB Analysis'!$A:$A,0),MATCH(D$3,'Step 2 SASB Analysis'!$1:$1,0)),"")</f>
        <v>Percentage of technical employees who are H-1B visa holders</v>
      </c>
      <c r="E22" s="94"/>
      <c r="F22" s="65"/>
      <c r="G22" s="65"/>
      <c r="H22" s="65"/>
      <c r="I22" s="65"/>
      <c r="J22" s="65"/>
      <c r="K22" s="5"/>
    </row>
    <row r="23" spans="1:11" ht="33.5" customHeight="1">
      <c r="A23" s="65"/>
      <c r="B23" s="65"/>
      <c r="C23" s="87" t="s">
        <v>8989</v>
      </c>
      <c r="D23" s="88" t="str">
        <f>IFERROR(INDEX('Step 2 SASB Analysis'!$A:$C,MATCH($C23,'Step 2 SASB Analysis'!$A:$A,0),MATCH(D$3,'Step 2 SASB Analysis'!$1:$1,0)),"")</f>
        <v>Product Packaging &amp; Distribution</v>
      </c>
      <c r="E23" s="94"/>
      <c r="F23" s="65"/>
      <c r="G23" s="65"/>
      <c r="H23" s="65"/>
      <c r="I23" s="65"/>
      <c r="J23" s="65"/>
      <c r="K23" s="5"/>
    </row>
    <row r="24" spans="1:11" ht="33.5" customHeight="1">
      <c r="A24" s="65"/>
      <c r="B24" s="65"/>
      <c r="C24" s="87" t="s">
        <v>8991</v>
      </c>
      <c r="D24" s="88" t="str">
        <f>IFERROR(INDEX('Step 2 SASB Analysis'!$A:$C,MATCH($C24,'Step 2 SASB Analysis'!$A:$A,0),MATCH(D$3,'Step 2 SASB Analysis'!$1:$1,0)),"")</f>
        <v>Total greenhouse gas (GHG) footprint of product shipments</v>
      </c>
      <c r="E24" s="94"/>
      <c r="F24" s="65"/>
      <c r="G24" s="65"/>
      <c r="H24" s="65"/>
      <c r="I24" s="65"/>
      <c r="J24" s="65"/>
      <c r="K24" s="5"/>
    </row>
    <row r="25" spans="1:11" ht="33.5" customHeight="1">
      <c r="A25" s="65"/>
      <c r="B25" s="65"/>
      <c r="C25" s="87" t="s">
        <v>9004</v>
      </c>
      <c r="D25" s="88" t="str">
        <f>IFERROR(INDEX('Step 2 SASB Analysis'!$A:$C,MATCH($C25,'Step 2 SASB Analysis'!$A:$A,0),MATCH(D$3,'Step 2 SASB Analysis'!$1:$1,0)),"")</f>
        <v>Discussion of strategies to reduce the environmental impact of product delivery</v>
      </c>
      <c r="E25" s="94"/>
      <c r="F25" s="65"/>
      <c r="G25" s="65"/>
      <c r="H25" s="65"/>
      <c r="I25" s="65"/>
      <c r="J25" s="65"/>
      <c r="K25" s="5"/>
    </row>
    <row r="26" spans="1:11" ht="33.5" customHeight="1">
      <c r="A26" s="65"/>
      <c r="B26" s="65"/>
      <c r="C26" s="87" t="s">
        <v>8629</v>
      </c>
      <c r="D26" s="88" t="str">
        <f>IFERROR(INDEX('Step 2 SASB Analysis'!$A:$C,MATCH($C26,'Step 2 SASB Analysis'!$A:$A,0),MATCH(D$3,'Step 2 SASB Analysis'!$1:$1,0)),"")</f>
        <v>Household &amp; Personal Products</v>
      </c>
      <c r="E26" s="94"/>
      <c r="F26" s="65"/>
      <c r="G26" s="65"/>
      <c r="H26" s="65"/>
      <c r="I26" s="65"/>
      <c r="J26" s="65"/>
      <c r="K26" s="5"/>
    </row>
    <row r="27" spans="1:11" ht="33.5" customHeight="1">
      <c r="A27" s="65"/>
      <c r="B27" s="65"/>
      <c r="C27" s="87" t="s">
        <v>9141</v>
      </c>
      <c r="D27" s="88" t="str">
        <f>IFERROR(INDEX('Step 2 SASB Analysis'!$A:$C,MATCH($C27,'Step 2 SASB Analysis'!$A:$A,0),MATCH(D$3,'Step 2 SASB Analysis'!$1:$1,0)),"")</f>
        <v>Units of products sold, total weight of products sold</v>
      </c>
      <c r="E27" s="94"/>
      <c r="F27" s="65"/>
      <c r="G27" s="65"/>
      <c r="H27" s="65"/>
      <c r="I27" s="65"/>
      <c r="J27" s="65"/>
      <c r="K27" s="5"/>
    </row>
    <row r="28" spans="1:11" ht="33.5" customHeight="1">
      <c r="A28" s="65"/>
      <c r="B28" s="65"/>
      <c r="C28" s="87" t="s">
        <v>9147</v>
      </c>
      <c r="D28" s="88" t="str">
        <f>IFERROR(INDEX('Step 2 SASB Analysis'!$A:$C,MATCH($C28,'Step 2 SASB Analysis'!$A:$A,0),MATCH(D$3,'Step 2 SASB Analysis'!$1:$1,0)),"")</f>
        <v>Number of manufacturing facilities</v>
      </c>
      <c r="E28" s="94"/>
      <c r="F28" s="65"/>
      <c r="G28" s="65"/>
      <c r="H28" s="65"/>
      <c r="I28" s="65"/>
      <c r="J28" s="65"/>
      <c r="K28" s="5"/>
    </row>
    <row r="29" spans="1:11" ht="33.5" customHeight="1">
      <c r="A29" s="65"/>
      <c r="B29" s="65"/>
      <c r="C29" s="87" t="s">
        <v>9022</v>
      </c>
      <c r="D29" s="88" t="str">
        <f>IFERROR(INDEX('Step 2 SASB Analysis'!$A:$C,MATCH($C29,'Step 2 SASB Analysis'!$A:$A,0),MATCH(D$3,'Step 2 SASB Analysis'!$1:$1,0)),"")</f>
        <v>Water Management</v>
      </c>
      <c r="E29" s="94"/>
      <c r="F29" s="65"/>
      <c r="G29" s="65"/>
      <c r="H29" s="65"/>
      <c r="I29" s="65"/>
      <c r="J29" s="65"/>
      <c r="K29" s="5"/>
    </row>
    <row r="30" spans="1:11" ht="33.5" customHeight="1">
      <c r="A30" s="65"/>
      <c r="B30" s="65"/>
      <c r="C30" s="87" t="s">
        <v>9024</v>
      </c>
      <c r="D30" s="88" t="str">
        <f>IFERROR(INDEX('Step 2 SASB Analysis'!$A:$C,MATCH($C30,'Step 2 SASB Analysis'!$A:$A,0),MATCH(D$3,'Step 2 SASB Analysis'!$1:$1,0)),"")</f>
        <v>(1) Total water withdrawn, (2) total water consumed, percentage of each in regions with High or Extremely High Baseline Water Stress</v>
      </c>
      <c r="E30" s="94"/>
      <c r="F30" s="65"/>
      <c r="G30" s="65"/>
      <c r="H30" s="65"/>
      <c r="I30" s="65"/>
      <c r="J30" s="65"/>
      <c r="K30" s="5"/>
    </row>
    <row r="31" spans="1:11" ht="33.5" customHeight="1">
      <c r="A31" s="65"/>
      <c r="B31" s="65"/>
      <c r="C31" s="87" t="s">
        <v>9035</v>
      </c>
      <c r="D31" s="88" t="str">
        <f>IFERROR(INDEX('Step 2 SASB Analysis'!$A:$C,MATCH($C31,'Step 2 SASB Analysis'!$A:$A,0),MATCH(D$3,'Step 2 SASB Analysis'!$1:$1,0)),"")</f>
        <v>Description of water management risks and discussion of strategies and practices to mitigate those risks</v>
      </c>
      <c r="E31" s="94"/>
      <c r="F31" s="65"/>
      <c r="G31" s="65"/>
      <c r="H31" s="65"/>
      <c r="I31" s="65"/>
      <c r="J31" s="65"/>
      <c r="K31" s="5"/>
    </row>
    <row r="32" spans="1:11" ht="33.5" customHeight="1">
      <c r="A32" s="65"/>
      <c r="B32" s="65"/>
      <c r="C32" s="87" t="s">
        <v>9050</v>
      </c>
      <c r="D32" s="88" t="str">
        <f>IFERROR(INDEX('Step 2 SASB Analysis'!$A:$C,MATCH($C32,'Step 2 SASB Analysis'!$A:$A,0),MATCH(D$3,'Step 2 SASB Analysis'!$1:$1,0)),"")</f>
        <v>Product Environmental, Health, and Safety Performance</v>
      </c>
      <c r="E32" s="94"/>
      <c r="F32" s="65"/>
      <c r="G32" s="65"/>
      <c r="H32" s="65"/>
      <c r="I32" s="65"/>
      <c r="J32" s="65"/>
      <c r="K32" s="5"/>
    </row>
    <row r="33" spans="1:11" ht="33.5" customHeight="1">
      <c r="A33" s="65"/>
      <c r="B33" s="65"/>
      <c r="C33" s="87" t="s">
        <v>9052</v>
      </c>
      <c r="D33" s="88" t="str">
        <f>IFERROR(INDEX('Step 2 SASB Analysis'!$A:$C,MATCH($C33,'Step 2 SASB Analysis'!$A:$A,0),MATCH(D$3,'Step 2 SASB Analysis'!$1:$1,0)),"")</f>
        <v>Revenue from products that contain REACH substances of very high concern (SVHC)</v>
      </c>
      <c r="E33" s="94"/>
      <c r="F33" s="65"/>
      <c r="G33" s="65"/>
      <c r="H33" s="65"/>
      <c r="I33" s="65"/>
      <c r="J33" s="65"/>
      <c r="K33" s="5"/>
    </row>
    <row r="34" spans="1:11" ht="33.5" customHeight="1">
      <c r="A34" s="65"/>
      <c r="B34" s="65"/>
      <c r="C34" s="87" t="s">
        <v>9059</v>
      </c>
      <c r="D34" s="88" t="str">
        <f>IFERROR(INDEX('Step 2 SASB Analysis'!$A:$C,MATCH($C34,'Step 2 SASB Analysis'!$A:$A,0),MATCH(D$3,'Step 2 SASB Analysis'!$1:$1,0)),"")</f>
        <v>Revenue from products that contain substances on the California DTSC Candidate Chemicals List</v>
      </c>
      <c r="E34" s="94"/>
      <c r="F34" s="65"/>
      <c r="G34" s="65"/>
      <c r="H34" s="65"/>
      <c r="I34" s="65"/>
      <c r="J34" s="65"/>
      <c r="K34" s="5"/>
    </row>
    <row r="35" spans="1:11" ht="33.5" customHeight="1">
      <c r="A35" s="65"/>
      <c r="B35" s="65"/>
      <c r="C35" s="87" t="s">
        <v>9068</v>
      </c>
      <c r="D35" s="88" t="str">
        <f>IFERROR(INDEX('Step 2 SASB Analysis'!$A:$C,MATCH($C35,'Step 2 SASB Analysis'!$A:$A,0),MATCH(D$3,'Step 2 SASB Analysis'!$1:$1,0)),"")</f>
        <v>Discussion of process to identify and manage emerging materials and chemicals of concern</v>
      </c>
      <c r="E35" s="94"/>
      <c r="F35" s="65"/>
      <c r="G35" s="65"/>
      <c r="H35" s="65"/>
      <c r="I35" s="65"/>
      <c r="J35" s="65"/>
      <c r="K35" s="5"/>
    </row>
    <row r="36" spans="1:11" ht="33.5" customHeight="1">
      <c r="A36" s="65"/>
      <c r="B36" s="65"/>
      <c r="C36" s="87" t="s">
        <v>9081</v>
      </c>
      <c r="D36" s="88" t="str">
        <f>IFERROR(INDEX('Step 2 SASB Analysis'!$A:$C,MATCH($C36,'Step 2 SASB Analysis'!$A:$A,0),MATCH(D$3,'Step 2 SASB Analysis'!$1:$1,0)),"")</f>
        <v>Revenue from products designed with green chemistry principles</v>
      </c>
      <c r="E36" s="94"/>
      <c r="F36" s="65"/>
      <c r="G36" s="65"/>
      <c r="H36" s="65"/>
      <c r="I36" s="65"/>
      <c r="J36" s="65"/>
      <c r="K36" s="5"/>
    </row>
    <row r="37" spans="1:11" ht="33.5" customHeight="1">
      <c r="A37" s="65"/>
      <c r="B37" s="65"/>
      <c r="C37" s="87" t="s">
        <v>9088</v>
      </c>
      <c r="D37" s="88" t="str">
        <f>IFERROR(INDEX('Step 2 SASB Analysis'!$A:$C,MATCH($C37,'Step 2 SASB Analysis'!$A:$A,0),MATCH(D$3,'Step 2 SASB Analysis'!$1:$1,0)),"")</f>
        <v>Packaging Lifecycle Management</v>
      </c>
      <c r="E37" s="94"/>
      <c r="F37" s="65"/>
      <c r="G37" s="65"/>
      <c r="H37" s="65"/>
      <c r="I37" s="65"/>
      <c r="J37" s="65"/>
      <c r="K37" s="5"/>
    </row>
    <row r="38" spans="1:11" ht="33.5" customHeight="1">
      <c r="A38" s="65"/>
      <c r="B38" s="65"/>
      <c r="C38" s="87" t="s">
        <v>9090</v>
      </c>
      <c r="D38" s="88" t="str">
        <f>IFERROR(INDEX('Step 2 SASB Analysis'!$A:$C,MATCH($C38,'Step 2 SASB Analysis'!$A:$A,0),MATCH(D$3,'Step 2 SASB Analysis'!$1:$1,0)),"")</f>
        <v>(1) Total weight of packaging, (2) percentage made from recycled and/or renewable materials, and (3) percentage that is recyclable, reusable, and/or compostable</v>
      </c>
      <c r="E38" s="94"/>
      <c r="F38" s="65"/>
      <c r="G38" s="65"/>
      <c r="H38" s="65"/>
      <c r="I38" s="65"/>
      <c r="J38" s="65"/>
      <c r="K38" s="5"/>
    </row>
    <row r="39" spans="1:11" ht="33.5" customHeight="1">
      <c r="A39" s="65"/>
      <c r="B39" s="65"/>
      <c r="C39" s="87" t="s">
        <v>9106</v>
      </c>
      <c r="D39" s="88" t="str">
        <f>IFERROR(INDEX('Step 2 SASB Analysis'!$A:$C,MATCH($C39,'Step 2 SASB Analysis'!$A:$A,0),MATCH(D$3,'Step 2 SASB Analysis'!$1:$1,0)),"")</f>
        <v>Discussion of strategies to reduce the environmental impact of packaging throughout its lifecycle</v>
      </c>
      <c r="E39" s="94"/>
      <c r="F39" s="65"/>
      <c r="G39" s="65"/>
      <c r="H39" s="65"/>
      <c r="I39" s="65"/>
      <c r="J39" s="65"/>
      <c r="K39" s="5"/>
    </row>
    <row r="40" spans="1:11" ht="33.5" customHeight="1">
      <c r="A40" s="65"/>
      <c r="B40" s="65"/>
      <c r="C40" s="87" t="s">
        <v>9121</v>
      </c>
      <c r="D40" s="88" t="str">
        <f>IFERROR(INDEX('Step 2 SASB Analysis'!$A:$C,MATCH($C40,'Step 2 SASB Analysis'!$A:$A,0),MATCH(D$3,'Step 2 SASB Analysis'!$1:$1,0)),"")</f>
        <v>Environmental &amp; Social Impacts of Palm Oil Supply Chain</v>
      </c>
      <c r="E40" s="94"/>
      <c r="F40" s="65"/>
      <c r="G40" s="65"/>
      <c r="H40" s="65"/>
      <c r="I40" s="65"/>
      <c r="J40" s="65"/>
      <c r="K40" s="5"/>
    </row>
    <row r="41" spans="1:11" ht="33.5" customHeight="1">
      <c r="A41" s="65"/>
      <c r="B41" s="65"/>
      <c r="C41" s="87" t="s">
        <v>9123</v>
      </c>
      <c r="D41" s="88" t="str">
        <f>IFERROR(INDEX('Step 2 SASB Analysis'!$A:$C,MATCH($C41,'Step 2 SASB Analysis'!$A:$A,0),MATCH(D$3,'Step 2 SASB Analysis'!$1:$1,0)),"")</f>
        <v>Amount of palm oil sourced, percentage certified through the Roundtable on Sustainable Palm Oil (RSPO) supply chains as (a) Identity Preserved, (b) Segregated, (c) Mass Balance, or (d) Book &amp; Claim</v>
      </c>
      <c r="E41" s="94"/>
      <c r="F41" s="65"/>
      <c r="G41" s="65"/>
      <c r="H41" s="65"/>
      <c r="I41" s="65"/>
      <c r="J41" s="65"/>
      <c r="K41" s="5"/>
    </row>
    <row r="42" spans="1:11" ht="33.5" customHeight="1">
      <c r="A42" s="65"/>
      <c r="B42" s="65"/>
      <c r="C42" s="87" t="s">
        <v>8631</v>
      </c>
      <c r="D42" s="88" t="str">
        <f>IFERROR(INDEX('Step 2 SASB Analysis'!$A:$C,MATCH($C42,'Step 2 SASB Analysis'!$A:$A,0),MATCH(D$3,'Step 2 SASB Analysis'!$1:$1,0)),"")</f>
        <v>Multiline and Specialty Retailers &amp; Distributors</v>
      </c>
      <c r="E42" s="94"/>
      <c r="F42" s="65"/>
      <c r="G42" s="65"/>
      <c r="H42" s="65"/>
      <c r="I42" s="65"/>
      <c r="J42" s="65"/>
      <c r="K42" s="5"/>
    </row>
    <row r="43" spans="1:11" ht="33.5" customHeight="1">
      <c r="A43" s="65"/>
      <c r="B43" s="65"/>
      <c r="C43" s="87" t="s">
        <v>9325</v>
      </c>
      <c r="D43" s="88" t="str">
        <f>IFERROR(INDEX('Step 2 SASB Analysis'!$A:$C,MATCH($C43,'Step 2 SASB Analysis'!$A:$A,0),MATCH(D$3,'Step 2 SASB Analysis'!$1:$1,0)),"")</f>
        <v>Number of: (1) retail locations and (2) distribution centers</v>
      </c>
      <c r="E43" s="94"/>
      <c r="F43" s="65"/>
      <c r="G43" s="65"/>
      <c r="H43" s="65"/>
      <c r="I43" s="65"/>
      <c r="J43" s="65"/>
      <c r="K43" s="5"/>
    </row>
    <row r="44" spans="1:11" ht="33.5" customHeight="1">
      <c r="A44" s="65"/>
      <c r="B44" s="65"/>
      <c r="C44" s="87" t="s">
        <v>9331</v>
      </c>
      <c r="D44" s="88" t="str">
        <f>IFERROR(INDEX('Step 2 SASB Analysis'!$A:$C,MATCH($C44,'Step 2 SASB Analysis'!$A:$A,0),MATCH(D$3,'Step 2 SASB Analysis'!$1:$1,0)),"")</f>
        <v>Total area of: (1) retail space and (2) distribution centers</v>
      </c>
      <c r="E44" s="94"/>
      <c r="F44" s="65"/>
      <c r="G44" s="65"/>
      <c r="H44" s="65"/>
      <c r="I44" s="65"/>
      <c r="J44" s="65"/>
      <c r="K44" s="5"/>
    </row>
    <row r="45" spans="1:11" ht="33.5" customHeight="1">
      <c r="A45" s="65"/>
      <c r="B45" s="65"/>
      <c r="C45" s="87" t="s">
        <v>9150</v>
      </c>
      <c r="D45" s="88" t="str">
        <f>IFERROR(INDEX('Step 2 SASB Analysis'!$A:$C,MATCH($C45,'Step 2 SASB Analysis'!$A:$A,0),MATCH(D$3,'Step 2 SASB Analysis'!$1:$1,0)),"")</f>
        <v>Energy Management in Retail &amp; Distribution</v>
      </c>
      <c r="E45" s="94"/>
      <c r="F45" s="65"/>
      <c r="G45" s="65"/>
      <c r="H45" s="65"/>
      <c r="I45" s="65"/>
      <c r="J45" s="65"/>
      <c r="K45" s="5"/>
    </row>
    <row r="46" spans="1:11" ht="33.5" customHeight="1">
      <c r="A46" s="65"/>
      <c r="B46" s="65"/>
      <c r="C46" s="87" t="s">
        <v>9152</v>
      </c>
      <c r="D46" s="88" t="str">
        <f>IFERROR(INDEX('Step 2 SASB Analysis'!$A:$C,MATCH($C46,'Step 2 SASB Analysis'!$A:$A,0),MATCH(D$3,'Step 2 SASB Analysis'!$1:$1,0)),"")</f>
        <v>(1) Total energy consumed, (2) percentage grid electricity, (3) percentage renewable</v>
      </c>
      <c r="E46" s="94"/>
      <c r="F46" s="65"/>
      <c r="G46" s="65"/>
      <c r="H46" s="65"/>
      <c r="I46" s="65"/>
      <c r="J46" s="65"/>
      <c r="K46" s="5"/>
    </row>
    <row r="47" spans="1:11" ht="33.5" customHeight="1">
      <c r="A47" s="65"/>
      <c r="B47" s="65"/>
      <c r="C47" s="87" t="s">
        <v>9160</v>
      </c>
      <c r="D47" s="88" t="str">
        <f>IFERROR(INDEX('Step 2 SASB Analysis'!$A:$C,MATCH($C47,'Step 2 SASB Analysis'!$A:$A,0),MATCH(D$3,'Step 2 SASB Analysis'!$1:$1,0)),"")</f>
        <v>Data Security</v>
      </c>
      <c r="E47" s="94"/>
      <c r="F47" s="65"/>
      <c r="G47" s="65"/>
      <c r="H47" s="65"/>
      <c r="I47" s="65"/>
      <c r="J47" s="65"/>
      <c r="K47" s="5"/>
    </row>
    <row r="48" spans="1:11" ht="33.5" customHeight="1">
      <c r="A48" s="65"/>
      <c r="B48" s="65"/>
      <c r="C48" s="87" t="s">
        <v>9161</v>
      </c>
      <c r="D48" s="88" t="str">
        <f>IFERROR(INDEX('Step 2 SASB Analysis'!$A:$C,MATCH($C48,'Step 2 SASB Analysis'!$A:$A,0),MATCH(D$3,'Step 2 SASB Analysis'!$1:$1,0)),"")</f>
        <v>Description of approach to identifying and addressing data security risks</v>
      </c>
      <c r="E48" s="94"/>
      <c r="F48" s="65"/>
      <c r="G48" s="65"/>
      <c r="H48" s="65"/>
      <c r="I48" s="65"/>
      <c r="J48" s="65"/>
      <c r="K48" s="5"/>
    </row>
    <row r="49" spans="1:11" ht="33.5" customHeight="1">
      <c r="A49" s="65"/>
      <c r="B49" s="65"/>
      <c r="C49" s="87" t="s">
        <v>9169</v>
      </c>
      <c r="D49" s="88" t="str">
        <f>IFERROR(INDEX('Step 2 SASB Analysis'!$A:$C,MATCH($C49,'Step 2 SASB Analysis'!$A:$A,0),MATCH(D$3,'Step 2 SASB Analysis'!$1:$1,0)),"")</f>
        <v>(1) Number of data breaches, (2) percentage involving personally identifiable information (PII), (3) number of customers affected</v>
      </c>
      <c r="E49" s="94"/>
      <c r="F49" s="65"/>
      <c r="G49" s="65"/>
      <c r="H49" s="65"/>
      <c r="I49" s="65"/>
      <c r="J49" s="65"/>
      <c r="K49" s="5"/>
    </row>
    <row r="50" spans="1:11" ht="33.5" customHeight="1">
      <c r="A50" s="88"/>
      <c r="B50" s="88"/>
      <c r="C50" s="88" t="s">
        <v>9182</v>
      </c>
      <c r="D50" s="88" t="str">
        <f>IFERROR(INDEX('Step 2 SASB Analysis'!$A:$C,MATCH($C50,'Step 2 SASB Analysis'!$A:$A,0),MATCH(D$3,'Step 2 SASB Analysis'!$1:$1,0)),"")</f>
        <v>Labor Practices</v>
      </c>
      <c r="E50" s="94"/>
      <c r="F50" s="88"/>
      <c r="G50" s="88"/>
      <c r="H50" s="88"/>
      <c r="I50" s="88"/>
      <c r="J50" s="88"/>
      <c r="K50" s="5"/>
    </row>
    <row r="51" spans="1:11" ht="33.5" customHeight="1">
      <c r="A51" s="88"/>
      <c r="B51" s="88"/>
      <c r="C51" s="88" t="s">
        <v>9184</v>
      </c>
      <c r="D51" s="88" t="str">
        <f>IFERROR(INDEX('Step 2 SASB Analysis'!$A:$C,MATCH($C51,'Step 2 SASB Analysis'!$A:$A,0),MATCH(D$3,'Step 2 SASB Analysis'!$1:$1,0)),"")</f>
        <v>(1) Average hourly wage and (2) percentage of in-store employees earning minimum wage, by region</v>
      </c>
      <c r="E51" s="94"/>
      <c r="F51" s="88"/>
      <c r="G51" s="88"/>
      <c r="H51" s="88"/>
      <c r="I51" s="88"/>
      <c r="J51" s="88"/>
      <c r="K51" s="5"/>
    </row>
    <row r="52" spans="1:11" ht="33.5" customHeight="1">
      <c r="A52" s="88"/>
      <c r="B52" s="88"/>
      <c r="C52" s="88" t="s">
        <v>9198</v>
      </c>
      <c r="D52" s="88" t="str">
        <f>IFERROR(INDEX('Step 2 SASB Analysis'!$A:$C,MATCH($C52,'Step 2 SASB Analysis'!$A:$A,0),MATCH(D$3,'Step 2 SASB Analysis'!$1:$1,0)),"")</f>
        <v>(1) Voluntary and (2) involuntary turnover rate for in-store employees</v>
      </c>
      <c r="E52" s="94"/>
      <c r="F52" s="88"/>
      <c r="G52" s="88"/>
      <c r="H52" s="88"/>
      <c r="I52" s="88"/>
      <c r="J52" s="88"/>
      <c r="K52" s="5"/>
    </row>
    <row r="53" spans="1:11" ht="33.5" customHeight="1">
      <c r="A53" s="88"/>
      <c r="B53" s="88"/>
      <c r="C53" s="88" t="s">
        <v>9210</v>
      </c>
      <c r="D53" s="88" t="str">
        <f>IFERROR(INDEX('Step 2 SASB Analysis'!$A:$C,MATCH($C53,'Step 2 SASB Analysis'!$A:$A,0),MATCH(D$3,'Step 2 SASB Analysis'!$1:$1,0)),"")</f>
        <v>Total amount of monetary losses as a result of legal proceedings associated with labor law violations</v>
      </c>
      <c r="E53" s="94"/>
      <c r="F53" s="88"/>
      <c r="G53" s="88"/>
      <c r="H53" s="88"/>
      <c r="I53" s="88"/>
      <c r="J53" s="88"/>
      <c r="K53" s="5"/>
    </row>
    <row r="54" spans="1:11" ht="33.5" customHeight="1">
      <c r="A54" s="88"/>
      <c r="B54" s="88"/>
      <c r="C54" s="88" t="s">
        <v>9223</v>
      </c>
      <c r="D54" s="88" t="str">
        <f>IFERROR(INDEX('Step 2 SASB Analysis'!$A:$C,MATCH($C54,'Step 2 SASB Analysis'!$A:$A,0),MATCH(D$3,'Step 2 SASB Analysis'!$1:$1,0)),"")</f>
        <v>Workforce Diversity &amp; Inclusion</v>
      </c>
      <c r="E54" s="94"/>
      <c r="F54" s="88"/>
      <c r="G54" s="88"/>
      <c r="H54" s="88"/>
      <c r="I54" s="88"/>
      <c r="J54" s="88"/>
      <c r="K54" s="5"/>
    </row>
    <row r="55" spans="1:11" ht="33.5" customHeight="1">
      <c r="A55" s="88"/>
      <c r="B55" s="88"/>
      <c r="C55" s="88" t="s">
        <v>9355</v>
      </c>
      <c r="D55" s="88" t="str">
        <f>IFERROR(INDEX('Step 2 SASB Analysis'!$A:$C,MATCH($C55,'Step 2 SASB Analysis'!$A:$A,0),MATCH(D$3,'Step 2 SASB Analysis'!$1:$1,0)),"")</f>
        <v/>
      </c>
      <c r="E55" s="94"/>
      <c r="F55" s="88"/>
      <c r="G55" s="88"/>
      <c r="H55" s="88"/>
      <c r="I55" s="88"/>
      <c r="J55" s="88"/>
      <c r="K55" s="5"/>
    </row>
    <row r="56" spans="1:11" ht="33.5" customHeight="1">
      <c r="A56" s="88"/>
      <c r="B56" s="88"/>
      <c r="C56" s="88" t="s">
        <v>9270</v>
      </c>
      <c r="D56" s="88" t="str">
        <f>IFERROR(INDEX('Step 2 SASB Analysis'!$A:$C,MATCH($C56,'Step 2 SASB Analysis'!$A:$A,0),MATCH(D$3,'Step 2 SASB Analysis'!$1:$1,0)),"")</f>
        <v>Total amount of monetary losses as a result of legal proceedings associated with employment discrimination</v>
      </c>
      <c r="E56" s="94"/>
      <c r="F56" s="88"/>
      <c r="G56" s="88"/>
      <c r="H56" s="88"/>
      <c r="I56" s="88"/>
      <c r="J56" s="88"/>
      <c r="K56" s="5"/>
    </row>
    <row r="57" spans="1:11" ht="33.5" customHeight="1">
      <c r="A57" s="88"/>
      <c r="B57" s="88"/>
      <c r="C57" s="88" t="s">
        <v>9282</v>
      </c>
      <c r="D57" s="88" t="str">
        <f>IFERROR(INDEX('Step 2 SASB Analysis'!$A:$C,MATCH($C57,'Step 2 SASB Analysis'!$A:$A,0),MATCH(D$3,'Step 2 SASB Analysis'!$1:$1,0)),"")</f>
        <v>Product Sourcing, Packaging &amp; Marketing</v>
      </c>
      <c r="E57" s="94"/>
      <c r="F57" s="88"/>
      <c r="G57" s="88"/>
      <c r="H57" s="88"/>
      <c r="I57" s="88"/>
      <c r="J57" s="88"/>
      <c r="K57" s="5"/>
    </row>
    <row r="58" spans="1:11" ht="33.5" customHeight="1">
      <c r="A58" s="88"/>
      <c r="B58" s="88"/>
      <c r="C58" s="88" t="s">
        <v>9284</v>
      </c>
      <c r="D58" s="88" t="str">
        <f>IFERROR(INDEX('Step 2 SASB Analysis'!$A:$C,MATCH($C58,'Step 2 SASB Analysis'!$A:$A,0),MATCH(D$3,'Step 2 SASB Analysis'!$1:$1,0)),"")</f>
        <v>Revenue from products third-party certified to environmental and/or social sustainability standards</v>
      </c>
      <c r="E58" s="94"/>
      <c r="F58" s="88"/>
      <c r="G58" s="88"/>
      <c r="H58" s="88"/>
      <c r="I58" s="88"/>
      <c r="J58" s="88"/>
      <c r="K58" s="5"/>
    </row>
    <row r="59" spans="1:11" ht="33.5" customHeight="1">
      <c r="A59" s="88"/>
      <c r="B59" s="88"/>
      <c r="C59" s="88" t="s">
        <v>9289</v>
      </c>
      <c r="D59" s="88" t="str">
        <f>IFERROR(INDEX('Step 2 SASB Analysis'!$A:$C,MATCH($C59,'Step 2 SASB Analysis'!$A:$A,0),MATCH(D$3,'Step 2 SASB Analysis'!$1:$1,0)),"")</f>
        <v>Discussion of processes to assess and manage risks and/or hazards associated with chemicals in products</v>
      </c>
      <c r="E59" s="94"/>
      <c r="F59" s="88"/>
      <c r="G59" s="88"/>
      <c r="H59" s="88"/>
      <c r="I59" s="88"/>
      <c r="J59" s="88"/>
      <c r="K59" s="5"/>
    </row>
    <row r="60" spans="1:11" ht="33.5" customHeight="1">
      <c r="A60" s="88"/>
      <c r="B60" s="88"/>
      <c r="C60" s="88" t="s">
        <v>9314</v>
      </c>
      <c r="D60" s="88" t="str">
        <f>IFERROR(INDEX('Step 2 SASB Analysis'!$A:$C,MATCH($C60,'Step 2 SASB Analysis'!$A:$A,0),MATCH(D$3,'Step 2 SASB Analysis'!$1:$1,0)),"")</f>
        <v>Discussion of strategies to reduce the environmental impact of packaging</v>
      </c>
      <c r="E60" s="94"/>
      <c r="F60" s="88"/>
      <c r="G60" s="88"/>
      <c r="H60" s="88"/>
      <c r="I60" s="88"/>
      <c r="J60" s="88"/>
      <c r="K60" s="5"/>
    </row>
    <row r="61" spans="1:11">
      <c r="A61" s="69"/>
      <c r="B61" s="69"/>
      <c r="C61" s="69"/>
      <c r="D61" s="69"/>
      <c r="E61" s="69"/>
      <c r="F61" s="69"/>
      <c r="G61" s="69"/>
      <c r="H61" s="69"/>
      <c r="I61" s="69"/>
      <c r="J61" s="69"/>
    </row>
  </sheetData>
  <customSheetViews>
    <customSheetView guid="{BF85068E-F58D-4EAB-8647-6833ECCE5F0F}" state="hidden" showRuler="0" topLeftCell="D1">
      <pageMargins left="0" right="0" top="0" bottom="0" header="0" footer="0"/>
      <headerFooter>
        <oddHeader>&amp;R&amp;"Arial"&amp;8&amp;K000000 [OFFICIAL]&amp;1#_x000D_</oddHeader>
      </headerFooter>
    </customSheetView>
  </customSheetViews>
  <conditionalFormatting sqref="C4:G60">
    <cfRule type="expression" dxfId="14" priority="1">
      <formula>OR(LEN($C4)=2,LEN($C4)=5,LEN($C4)=10)</formula>
    </cfRule>
  </conditionalFormatting>
  <pageMargins left="0.75" right="0.75" top="1" bottom="1" header="0.5" footer="0.5"/>
  <headerFooter>
    <oddHeader>&amp;R&amp;"Arial"&amp;8&amp;K000000 [OFFICIAL]&amp;1#_x000D_</oddHeader>
  </headerFooter>
  <customProperties>
    <customPr name="_pios_id" r:id="rId1"/>
  </customProperties>
  <extLst>
    <ext xmlns:x14="http://schemas.microsoft.com/office/spreadsheetml/2009/9/main" uri="{CCE6A557-97BC-4b89-ADB6-D9C93CAAB3DF}">
      <x14:dataValidations xmlns:xm="http://schemas.microsoft.com/office/excel/2006/main" count="1">
        <x14:dataValidation type="list" allowBlank="1" xr:uid="{00000000-0002-0000-1100-000000000000}">
          <x14:formula1>
            <xm:f>'Step 2 SASB Analysis'!$A$2:$A$1048576</xm:f>
          </x14:formula1>
          <xm:sqref>C4:C60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50"/>
  <sheetViews>
    <sheetView showRuler="0" workbookViewId="0"/>
  </sheetViews>
  <sheetFormatPr defaultColWidth="13.08984375" defaultRowHeight="12.5"/>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Z50"/>
  <sheetViews>
    <sheetView showRuler="0" topLeftCell="I23" workbookViewId="0"/>
  </sheetViews>
  <sheetFormatPr defaultColWidth="13.08984375" defaultRowHeight="12.5"/>
  <cols>
    <col min="1" max="1" width="2.6328125" customWidth="1"/>
    <col min="2" max="2" width="7.36328125" customWidth="1"/>
    <col min="3" max="3" width="62.6328125" customWidth="1"/>
    <col min="4" max="25" width="37" customWidth="1"/>
  </cols>
  <sheetData>
    <row r="1" spans="1:26" ht="5.75" customHeight="1">
      <c r="A1" s="133"/>
      <c r="B1" s="133"/>
      <c r="C1" s="133"/>
      <c r="D1" s="133"/>
      <c r="E1" s="133"/>
      <c r="F1" s="133"/>
      <c r="G1" s="133"/>
      <c r="H1" s="133"/>
      <c r="I1" s="133"/>
      <c r="J1" s="133"/>
      <c r="K1" s="133"/>
      <c r="L1" s="133"/>
      <c r="M1" s="133"/>
      <c r="N1" s="133"/>
      <c r="O1" s="133"/>
      <c r="P1" s="133"/>
      <c r="Q1" s="133"/>
      <c r="R1" s="133"/>
      <c r="S1" s="133"/>
      <c r="T1" s="133"/>
      <c r="U1" s="133"/>
      <c r="V1" s="133"/>
      <c r="W1" s="133"/>
      <c r="X1" s="133"/>
      <c r="Y1" s="133"/>
    </row>
    <row r="2" spans="1:26" ht="29.15" customHeight="1">
      <c r="A2" s="133"/>
      <c r="B2" s="133"/>
      <c r="C2" s="95" t="s">
        <v>9356</v>
      </c>
      <c r="D2" s="133"/>
      <c r="E2" s="133"/>
      <c r="F2" s="133"/>
      <c r="G2" s="133"/>
      <c r="H2" s="133"/>
      <c r="I2" s="133"/>
      <c r="J2" s="133"/>
      <c r="K2" s="133"/>
      <c r="L2" s="133"/>
      <c r="M2" s="133"/>
      <c r="N2" s="133"/>
      <c r="O2" s="133"/>
      <c r="P2" s="133"/>
      <c r="Q2" s="133"/>
      <c r="R2" s="133"/>
      <c r="S2" s="133"/>
      <c r="T2" s="133"/>
      <c r="U2" s="133"/>
      <c r="V2" s="133"/>
      <c r="W2" s="133"/>
      <c r="X2" s="133"/>
      <c r="Y2" s="133"/>
    </row>
    <row r="3" spans="1:26" ht="45.75" customHeight="1">
      <c r="A3" s="133"/>
      <c r="B3" s="133"/>
      <c r="C3" s="570" t="s">
        <v>9357</v>
      </c>
      <c r="D3" s="570"/>
      <c r="E3" s="570"/>
      <c r="F3" s="133"/>
      <c r="G3" s="133"/>
      <c r="H3" s="133"/>
      <c r="I3" s="133"/>
      <c r="J3" s="133"/>
      <c r="K3" s="133"/>
      <c r="L3" s="133"/>
      <c r="M3" s="133"/>
      <c r="N3" s="133"/>
      <c r="O3" s="133"/>
      <c r="P3" s="133"/>
      <c r="Q3" s="133"/>
      <c r="R3" s="133"/>
      <c r="S3" s="133"/>
      <c r="T3" s="133"/>
      <c r="U3" s="133"/>
      <c r="V3" s="133"/>
      <c r="W3" s="133"/>
      <c r="X3" s="133"/>
      <c r="Y3" s="133"/>
    </row>
    <row r="4" spans="1:26" ht="15" customHeight="1">
      <c r="A4" s="133"/>
      <c r="B4" s="133"/>
      <c r="C4" s="97" t="s">
        <v>9358</v>
      </c>
      <c r="D4" s="133"/>
      <c r="E4" s="133"/>
      <c r="F4" s="133"/>
      <c r="G4" s="133"/>
      <c r="H4" s="133"/>
      <c r="I4" s="133"/>
      <c r="J4" s="133"/>
      <c r="K4" s="133"/>
      <c r="L4" s="133"/>
      <c r="M4" s="133"/>
      <c r="N4" s="133"/>
      <c r="O4" s="133"/>
      <c r="P4" s="133"/>
      <c r="Q4" s="133"/>
      <c r="R4" s="133"/>
      <c r="S4" s="133"/>
      <c r="T4" s="133"/>
      <c r="U4" s="133"/>
      <c r="V4" s="133"/>
      <c r="W4" s="133"/>
      <c r="X4" s="133"/>
      <c r="Y4" s="133"/>
    </row>
    <row r="5" spans="1:26" ht="15" customHeight="1">
      <c r="A5" s="133"/>
      <c r="B5" s="133"/>
      <c r="C5" s="134"/>
      <c r="D5" s="133"/>
      <c r="E5" s="133"/>
      <c r="F5" s="133"/>
      <c r="G5" s="133"/>
      <c r="H5" s="133"/>
      <c r="I5" s="133"/>
      <c r="J5" s="133"/>
      <c r="K5" s="133"/>
      <c r="L5" s="133"/>
      <c r="M5" s="133"/>
      <c r="N5" s="133"/>
      <c r="O5" s="133"/>
      <c r="P5" s="133"/>
      <c r="Q5" s="133"/>
      <c r="R5" s="133"/>
      <c r="S5" s="133"/>
      <c r="T5" s="133"/>
      <c r="U5" s="133"/>
      <c r="V5" s="133"/>
      <c r="W5" s="133"/>
      <c r="X5" s="133"/>
      <c r="Y5" s="133"/>
    </row>
    <row r="6" spans="1:26" ht="15" customHeight="1">
      <c r="A6" s="133"/>
      <c r="B6" s="133"/>
      <c r="C6" s="95" t="s">
        <v>9359</v>
      </c>
      <c r="D6" s="133"/>
      <c r="E6" s="133"/>
      <c r="F6" s="133"/>
      <c r="G6" s="133"/>
      <c r="H6" s="133"/>
      <c r="I6" s="133"/>
      <c r="J6" s="133"/>
      <c r="K6" s="133"/>
      <c r="L6" s="133"/>
      <c r="M6" s="133"/>
      <c r="N6" s="133"/>
      <c r="O6" s="133"/>
      <c r="P6" s="133"/>
      <c r="Q6" s="133"/>
      <c r="R6" s="133"/>
      <c r="S6" s="133"/>
      <c r="T6" s="133"/>
      <c r="U6" s="133"/>
      <c r="V6" s="133"/>
      <c r="W6" s="133"/>
      <c r="X6" s="133"/>
      <c r="Y6" s="133"/>
    </row>
    <row r="7" spans="1:26" ht="15" customHeight="1">
      <c r="A7" s="133"/>
      <c r="B7" s="135"/>
      <c r="C7" s="136"/>
      <c r="D7" s="135"/>
      <c r="E7" s="135"/>
      <c r="F7" s="135"/>
      <c r="G7" s="135"/>
      <c r="H7" s="135"/>
      <c r="I7" s="135"/>
      <c r="J7" s="135"/>
      <c r="K7" s="135"/>
      <c r="L7" s="135"/>
      <c r="M7" s="135"/>
      <c r="N7" s="135"/>
      <c r="O7" s="135"/>
      <c r="P7" s="135"/>
      <c r="Q7" s="135"/>
      <c r="R7" s="135"/>
      <c r="S7" s="135"/>
      <c r="T7" s="135"/>
      <c r="U7" s="135"/>
      <c r="V7" s="135"/>
      <c r="W7" s="135"/>
      <c r="X7" s="135"/>
      <c r="Y7" s="135"/>
    </row>
    <row r="8" spans="1:26" ht="15" customHeight="1">
      <c r="A8" s="137"/>
      <c r="B8" s="98" t="s">
        <v>1342</v>
      </c>
      <c r="C8" s="571" t="s">
        <v>1850</v>
      </c>
      <c r="D8" s="572"/>
      <c r="E8" s="573" t="s">
        <v>9360</v>
      </c>
      <c r="F8" s="574"/>
      <c r="G8" s="574"/>
      <c r="H8" s="574"/>
      <c r="I8" s="574"/>
      <c r="J8" s="574"/>
      <c r="K8" s="574"/>
      <c r="L8" s="575"/>
      <c r="M8" s="571" t="s">
        <v>9361</v>
      </c>
      <c r="N8" s="576"/>
      <c r="O8" s="576"/>
      <c r="P8" s="576"/>
      <c r="Q8" s="576"/>
      <c r="R8" s="576"/>
      <c r="S8" s="576"/>
      <c r="T8" s="572"/>
      <c r="U8" s="573" t="s">
        <v>9362</v>
      </c>
      <c r="V8" s="574"/>
      <c r="W8" s="574"/>
      <c r="X8" s="574"/>
      <c r="Y8" s="575"/>
      <c r="Z8" s="6"/>
    </row>
    <row r="9" spans="1:26" ht="106.65" customHeight="1">
      <c r="A9" s="138"/>
      <c r="B9" s="99" t="s">
        <v>9363</v>
      </c>
      <c r="C9" s="100" t="s">
        <v>9364</v>
      </c>
      <c r="D9" s="100" t="s">
        <v>9365</v>
      </c>
      <c r="E9" s="583" t="s">
        <v>9366</v>
      </c>
      <c r="F9" s="585"/>
      <c r="G9" s="585"/>
      <c r="H9" s="584"/>
      <c r="I9" s="577" t="s">
        <v>9367</v>
      </c>
      <c r="J9" s="578"/>
      <c r="K9" s="583" t="s">
        <v>9368</v>
      </c>
      <c r="L9" s="584"/>
      <c r="M9" s="583" t="s">
        <v>9369</v>
      </c>
      <c r="N9" s="585"/>
      <c r="O9" s="584"/>
      <c r="P9" s="583" t="s">
        <v>9370</v>
      </c>
      <c r="Q9" s="585"/>
      <c r="R9" s="584"/>
      <c r="S9" s="583" t="s">
        <v>9371</v>
      </c>
      <c r="T9" s="584"/>
      <c r="U9" s="577" t="s">
        <v>9372</v>
      </c>
      <c r="V9" s="578"/>
      <c r="W9" s="577" t="s">
        <v>9373</v>
      </c>
      <c r="X9" s="578"/>
      <c r="Y9" s="100" t="s">
        <v>9374</v>
      </c>
      <c r="Z9" s="6"/>
    </row>
    <row r="10" spans="1:26" ht="106.65" customHeight="1">
      <c r="A10" s="138"/>
      <c r="B10" s="99" t="s">
        <v>9375</v>
      </c>
      <c r="C10" s="100" t="s">
        <v>9376</v>
      </c>
      <c r="D10" s="100" t="s">
        <v>9377</v>
      </c>
      <c r="E10" s="100" t="s">
        <v>9378</v>
      </c>
      <c r="F10" s="100" t="s">
        <v>9379</v>
      </c>
      <c r="G10" s="100" t="s">
        <v>9380</v>
      </c>
      <c r="H10" s="100" t="s">
        <v>9381</v>
      </c>
      <c r="I10" s="101" t="s">
        <v>9382</v>
      </c>
      <c r="J10" s="100"/>
      <c r="K10" s="100" t="s">
        <v>9383</v>
      </c>
      <c r="L10" s="100" t="s">
        <v>9384</v>
      </c>
      <c r="M10" s="100" t="s">
        <v>9385</v>
      </c>
      <c r="N10" s="100" t="s">
        <v>9386</v>
      </c>
      <c r="O10" s="100" t="s">
        <v>9387</v>
      </c>
      <c r="P10" s="100" t="s">
        <v>9388</v>
      </c>
      <c r="Q10" s="100" t="s">
        <v>9389</v>
      </c>
      <c r="R10" s="100" t="s">
        <v>9390</v>
      </c>
      <c r="S10" s="100" t="s">
        <v>9391</v>
      </c>
      <c r="T10" s="100" t="s">
        <v>9392</v>
      </c>
      <c r="U10" s="583" t="s">
        <v>9393</v>
      </c>
      <c r="V10" s="584"/>
      <c r="W10" s="583" t="s">
        <v>9394</v>
      </c>
      <c r="X10" s="584"/>
      <c r="Y10" s="101" t="s">
        <v>9395</v>
      </c>
      <c r="Z10" s="6"/>
    </row>
    <row r="11" spans="1:26" ht="123.5" customHeight="1">
      <c r="A11" s="138"/>
      <c r="B11" s="99" t="s">
        <v>9396</v>
      </c>
      <c r="C11" s="100" t="s">
        <v>9397</v>
      </c>
      <c r="D11" s="100" t="s">
        <v>9398</v>
      </c>
      <c r="E11" s="100" t="s">
        <v>9399</v>
      </c>
      <c r="F11" s="100" t="s">
        <v>9400</v>
      </c>
      <c r="G11" s="102" t="s">
        <v>9401</v>
      </c>
      <c r="H11" s="589" t="s">
        <v>9402</v>
      </c>
      <c r="I11" s="590"/>
      <c r="J11" s="139"/>
      <c r="K11" s="579" t="s">
        <v>9403</v>
      </c>
      <c r="L11" s="580"/>
      <c r="M11" s="583" t="s">
        <v>9404</v>
      </c>
      <c r="N11" s="585"/>
      <c r="O11" s="585"/>
      <c r="P11" s="585"/>
      <c r="Q11" s="585"/>
      <c r="R11" s="585"/>
      <c r="S11" s="585"/>
      <c r="T11" s="584"/>
      <c r="U11" s="577" t="s">
        <v>9405</v>
      </c>
      <c r="V11" s="578"/>
      <c r="W11" s="577" t="s">
        <v>9406</v>
      </c>
      <c r="X11" s="578"/>
      <c r="Y11" s="103" t="s">
        <v>9407</v>
      </c>
      <c r="Z11" s="6"/>
    </row>
    <row r="12" spans="1:26" ht="229.25" customHeight="1">
      <c r="A12" s="140"/>
      <c r="B12" s="104" t="s">
        <v>9408</v>
      </c>
      <c r="C12" s="105" t="s">
        <v>9409</v>
      </c>
      <c r="D12" s="105" t="s">
        <v>9410</v>
      </c>
      <c r="E12" s="106" t="s">
        <v>9411</v>
      </c>
      <c r="F12" s="107" t="s">
        <v>9412</v>
      </c>
      <c r="G12" s="108" t="s">
        <v>9413</v>
      </c>
      <c r="H12" s="109" t="s">
        <v>9414</v>
      </c>
      <c r="I12" s="110" t="s">
        <v>9415</v>
      </c>
      <c r="J12" s="105" t="s">
        <v>9416</v>
      </c>
      <c r="K12" s="581" t="s">
        <v>9417</v>
      </c>
      <c r="L12" s="582"/>
      <c r="M12" s="586" t="s">
        <v>9418</v>
      </c>
      <c r="N12" s="587"/>
      <c r="O12" s="588"/>
      <c r="P12" s="586" t="s">
        <v>9419</v>
      </c>
      <c r="Q12" s="587"/>
      <c r="R12" s="588"/>
      <c r="S12" s="111" t="s">
        <v>9420</v>
      </c>
      <c r="T12" s="105" t="s">
        <v>9421</v>
      </c>
      <c r="U12" s="112" t="s">
        <v>9422</v>
      </c>
      <c r="V12" s="105" t="s">
        <v>9423</v>
      </c>
      <c r="W12" s="113" t="s">
        <v>9424</v>
      </c>
      <c r="X12" s="105" t="s">
        <v>9425</v>
      </c>
      <c r="Y12" s="106" t="s">
        <v>9395</v>
      </c>
      <c r="Z12" s="6"/>
    </row>
    <row r="13" spans="1:26" ht="15" customHeight="1">
      <c r="A13" s="133"/>
      <c r="B13" s="141"/>
      <c r="C13" s="141"/>
      <c r="D13" s="141"/>
      <c r="E13" s="141"/>
      <c r="F13" s="141"/>
      <c r="G13" s="141"/>
      <c r="H13" s="141"/>
      <c r="I13" s="141"/>
      <c r="J13" s="141"/>
      <c r="K13" s="141"/>
      <c r="L13" s="141"/>
      <c r="M13" s="141"/>
      <c r="N13" s="141"/>
      <c r="O13" s="141"/>
      <c r="P13" s="141"/>
      <c r="Q13" s="141"/>
      <c r="R13" s="141"/>
      <c r="S13" s="141"/>
      <c r="T13" s="141"/>
      <c r="U13" s="141"/>
      <c r="V13" s="141"/>
      <c r="W13" s="141"/>
      <c r="X13" s="141"/>
      <c r="Y13" s="141"/>
    </row>
    <row r="14" spans="1:26" ht="15" customHeight="1">
      <c r="A14" s="133"/>
      <c r="B14" s="133"/>
      <c r="C14" s="133"/>
      <c r="D14" s="133"/>
      <c r="E14" s="133"/>
      <c r="F14" s="133"/>
      <c r="G14" s="133"/>
      <c r="H14" s="133"/>
      <c r="I14" s="133"/>
      <c r="J14" s="133"/>
      <c r="K14" s="133"/>
      <c r="L14" s="133"/>
      <c r="M14" s="133"/>
      <c r="N14" s="133"/>
      <c r="O14" s="133"/>
      <c r="P14" s="133"/>
      <c r="Q14" s="133"/>
      <c r="R14" s="133"/>
      <c r="S14" s="133"/>
      <c r="T14" s="133"/>
      <c r="U14" s="133"/>
      <c r="V14" s="133"/>
      <c r="W14" s="133"/>
      <c r="X14" s="133"/>
      <c r="Y14" s="133"/>
    </row>
    <row r="15" spans="1:26" ht="15" customHeight="1">
      <c r="A15" s="133"/>
      <c r="B15" s="133"/>
      <c r="C15" s="96" t="s">
        <v>9426</v>
      </c>
      <c r="D15" s="133"/>
      <c r="E15" s="133"/>
      <c r="F15" s="133"/>
      <c r="G15" s="133"/>
      <c r="H15" s="133"/>
      <c r="I15" s="133"/>
      <c r="J15" s="133"/>
      <c r="K15" s="133"/>
      <c r="L15" s="133"/>
      <c r="M15" s="133"/>
      <c r="N15" s="133"/>
      <c r="O15" s="133"/>
      <c r="P15" s="133"/>
      <c r="Q15" s="133"/>
      <c r="R15" s="133"/>
      <c r="S15" s="96" t="s">
        <v>9427</v>
      </c>
      <c r="T15" s="96"/>
      <c r="U15" s="133"/>
      <c r="V15" s="133"/>
      <c r="W15" s="133"/>
      <c r="X15" s="133"/>
      <c r="Y15" s="133"/>
    </row>
    <row r="16" spans="1:26" ht="5.75" customHeight="1">
      <c r="A16" s="133"/>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row>
    <row r="17" spans="1:25" ht="34.25" customHeight="1">
      <c r="A17" s="133"/>
      <c r="B17" s="140"/>
      <c r="C17" s="114" t="s">
        <v>9428</v>
      </c>
      <c r="D17" s="115" t="s">
        <v>9429</v>
      </c>
      <c r="E17" s="115" t="s">
        <v>9430</v>
      </c>
      <c r="F17" s="116" t="s">
        <v>9431</v>
      </c>
      <c r="G17" s="116" t="s">
        <v>9432</v>
      </c>
      <c r="H17" s="116" t="s">
        <v>9433</v>
      </c>
      <c r="I17" s="116" t="s">
        <v>9434</v>
      </c>
      <c r="J17" s="116"/>
      <c r="K17" s="116" t="s">
        <v>9435</v>
      </c>
      <c r="L17" s="116" t="s">
        <v>9436</v>
      </c>
      <c r="M17" s="116" t="s">
        <v>9437</v>
      </c>
      <c r="N17" s="133"/>
      <c r="O17" s="133"/>
      <c r="P17" s="133"/>
      <c r="R17" s="114" t="s">
        <v>9438</v>
      </c>
      <c r="S17" s="115" t="s">
        <v>9439</v>
      </c>
      <c r="T17" s="115" t="s">
        <v>9440</v>
      </c>
      <c r="U17" s="117" t="s">
        <v>9441</v>
      </c>
      <c r="V17" s="142"/>
      <c r="W17" s="133"/>
      <c r="X17" s="133"/>
      <c r="Y17" s="133"/>
    </row>
    <row r="18" spans="1:25" ht="34.25" customHeight="1">
      <c r="A18" s="133"/>
      <c r="B18" s="140"/>
      <c r="C18" s="118" t="s">
        <v>9442</v>
      </c>
      <c r="D18" s="119" t="s">
        <v>9443</v>
      </c>
      <c r="E18" s="119" t="s">
        <v>9444</v>
      </c>
      <c r="F18" s="120" t="s">
        <v>9445</v>
      </c>
      <c r="G18" s="121" t="s">
        <v>9446</v>
      </c>
      <c r="H18" s="121" t="s">
        <v>9446</v>
      </c>
      <c r="I18" s="122" t="s">
        <v>9446</v>
      </c>
      <c r="J18" s="123"/>
      <c r="K18" s="123" t="s">
        <v>9446</v>
      </c>
      <c r="L18" s="124" t="s">
        <v>9446</v>
      </c>
      <c r="M18" s="125" t="s">
        <v>9446</v>
      </c>
      <c r="N18" s="142"/>
      <c r="O18" s="133"/>
      <c r="P18" s="133"/>
      <c r="Q18" s="140"/>
      <c r="R18" s="126" t="s">
        <v>1710</v>
      </c>
      <c r="S18" s="118"/>
      <c r="T18" s="118"/>
      <c r="U18" s="118"/>
      <c r="V18" s="142"/>
      <c r="W18" s="133"/>
      <c r="X18" s="133"/>
      <c r="Y18" s="133"/>
    </row>
    <row r="19" spans="1:25" ht="34.25" customHeight="1">
      <c r="A19" s="133"/>
      <c r="B19" s="140"/>
      <c r="C19" s="118" t="s">
        <v>9447</v>
      </c>
      <c r="D19" s="119" t="s">
        <v>9448</v>
      </c>
      <c r="E19" s="119" t="s">
        <v>9449</v>
      </c>
      <c r="F19" s="127" t="s">
        <v>9450</v>
      </c>
      <c r="G19" s="128" t="s">
        <v>9446</v>
      </c>
      <c r="H19" s="128" t="s">
        <v>9446</v>
      </c>
      <c r="I19" s="119" t="s">
        <v>9446</v>
      </c>
      <c r="J19" s="129"/>
      <c r="K19" s="129" t="s">
        <v>9446</v>
      </c>
      <c r="L19" s="130" t="s">
        <v>9446</v>
      </c>
      <c r="M19" s="131" t="s">
        <v>9446</v>
      </c>
      <c r="N19" s="142"/>
      <c r="O19" s="133"/>
      <c r="P19" s="133"/>
      <c r="Q19" s="140"/>
      <c r="R19" s="143"/>
      <c r="S19" s="118"/>
      <c r="T19" s="118"/>
      <c r="U19" s="118"/>
      <c r="V19" s="142"/>
      <c r="W19" s="133"/>
      <c r="X19" s="133"/>
      <c r="Y19" s="133"/>
    </row>
    <row r="20" spans="1:25" ht="34.25" customHeight="1">
      <c r="A20" s="133"/>
      <c r="B20" s="140"/>
      <c r="C20" s="118" t="s">
        <v>9451</v>
      </c>
      <c r="D20" s="119" t="s">
        <v>9446</v>
      </c>
      <c r="E20" s="119" t="s">
        <v>9446</v>
      </c>
      <c r="F20" s="127" t="s">
        <v>9446</v>
      </c>
      <c r="G20" s="128" t="s">
        <v>9446</v>
      </c>
      <c r="H20" s="128" t="s">
        <v>9446</v>
      </c>
      <c r="I20" s="119" t="s">
        <v>9446</v>
      </c>
      <c r="J20" s="129"/>
      <c r="K20" s="129" t="s">
        <v>9446</v>
      </c>
      <c r="L20" s="130" t="s">
        <v>9446</v>
      </c>
      <c r="M20" s="131" t="s">
        <v>9446</v>
      </c>
      <c r="N20" s="142"/>
      <c r="O20" s="133"/>
      <c r="P20" s="133"/>
      <c r="Q20" s="140"/>
      <c r="R20" s="126" t="s">
        <v>1677</v>
      </c>
      <c r="S20" s="118"/>
      <c r="T20" s="118"/>
      <c r="U20" s="118"/>
      <c r="V20" s="142"/>
      <c r="W20" s="133"/>
      <c r="X20" s="133"/>
      <c r="Y20" s="133"/>
    </row>
    <row r="21" spans="1:25" ht="34.25" customHeight="1">
      <c r="A21" s="133"/>
      <c r="B21" s="140"/>
      <c r="C21" s="118" t="s">
        <v>9452</v>
      </c>
      <c r="D21" s="119" t="s">
        <v>9453</v>
      </c>
      <c r="E21" s="119" t="s">
        <v>9454</v>
      </c>
      <c r="F21" s="591"/>
      <c r="G21" s="128" t="s">
        <v>9446</v>
      </c>
      <c r="H21" s="128" t="s">
        <v>9446</v>
      </c>
      <c r="I21" s="591"/>
      <c r="J21" s="144"/>
      <c r="K21" s="129" t="s">
        <v>9446</v>
      </c>
      <c r="L21" s="130" t="s">
        <v>9446</v>
      </c>
      <c r="M21" s="131" t="s">
        <v>9446</v>
      </c>
      <c r="N21" s="142"/>
      <c r="O21" s="133"/>
      <c r="P21" s="133"/>
      <c r="Q21" s="140"/>
      <c r="R21" s="143"/>
      <c r="S21" s="118"/>
      <c r="T21" s="118"/>
      <c r="U21" s="118"/>
      <c r="V21" s="142"/>
      <c r="W21" s="133"/>
      <c r="X21" s="133"/>
      <c r="Y21" s="133"/>
    </row>
    <row r="22" spans="1:25" ht="34.25" customHeight="1">
      <c r="A22" s="133"/>
      <c r="B22" s="140"/>
      <c r="C22" s="118" t="s">
        <v>9455</v>
      </c>
      <c r="D22" s="119" t="s">
        <v>9456</v>
      </c>
      <c r="E22" s="119" t="s">
        <v>9457</v>
      </c>
      <c r="F22" s="592"/>
      <c r="G22" s="128" t="s">
        <v>9446</v>
      </c>
      <c r="H22" s="128" t="s">
        <v>9446</v>
      </c>
      <c r="I22" s="592"/>
      <c r="J22" s="145"/>
      <c r="K22" s="129" t="s">
        <v>9446</v>
      </c>
      <c r="L22" s="130" t="s">
        <v>9446</v>
      </c>
      <c r="M22" s="131" t="s">
        <v>9446</v>
      </c>
      <c r="N22" s="142"/>
      <c r="O22" s="133"/>
      <c r="P22" s="133"/>
      <c r="Q22" s="140"/>
      <c r="R22" s="126" t="s">
        <v>9458</v>
      </c>
      <c r="S22" s="118"/>
      <c r="T22" s="118"/>
      <c r="U22" s="118"/>
      <c r="V22" s="142"/>
      <c r="W22" s="133"/>
      <c r="X22" s="133"/>
      <c r="Y22" s="133"/>
    </row>
    <row r="23" spans="1:25" ht="34.25" customHeight="1">
      <c r="A23" s="133"/>
      <c r="B23" s="140"/>
      <c r="C23" s="118" t="s">
        <v>9459</v>
      </c>
      <c r="D23" s="119" t="s">
        <v>9460</v>
      </c>
      <c r="E23" s="119" t="s">
        <v>9460</v>
      </c>
      <c r="F23" s="593"/>
      <c r="G23" s="128" t="s">
        <v>9446</v>
      </c>
      <c r="H23" s="128" t="s">
        <v>9446</v>
      </c>
      <c r="I23" s="593"/>
      <c r="J23" s="146"/>
      <c r="K23" s="129" t="s">
        <v>9446</v>
      </c>
      <c r="L23" s="130" t="s">
        <v>9446</v>
      </c>
      <c r="M23" s="131" t="s">
        <v>9446</v>
      </c>
      <c r="N23" s="142"/>
      <c r="O23" s="133"/>
      <c r="P23" s="133"/>
      <c r="Q23" s="140"/>
      <c r="R23" s="143"/>
      <c r="S23" s="118"/>
      <c r="T23" s="118"/>
      <c r="U23" s="118"/>
      <c r="V23" s="142"/>
      <c r="W23" s="133"/>
      <c r="X23" s="133"/>
      <c r="Y23" s="133"/>
    </row>
    <row r="24" spans="1:25" ht="15" customHeight="1">
      <c r="A24" s="133"/>
      <c r="B24" s="140"/>
      <c r="C24" s="147"/>
      <c r="D24" s="147"/>
      <c r="E24" s="147"/>
      <c r="F24" s="147"/>
      <c r="G24" s="147"/>
      <c r="H24" s="147"/>
      <c r="I24" s="148"/>
      <c r="J24" s="147"/>
      <c r="K24" s="147"/>
      <c r="L24" s="147"/>
      <c r="M24" s="147"/>
      <c r="N24" s="142"/>
      <c r="O24" s="133"/>
      <c r="P24" s="133"/>
      <c r="Q24" s="133"/>
      <c r="R24" s="149"/>
      <c r="S24" s="149"/>
      <c r="T24" s="149"/>
      <c r="U24" s="149"/>
      <c r="V24" s="133"/>
      <c r="W24" s="133"/>
      <c r="X24" s="133"/>
      <c r="Y24" s="133"/>
    </row>
    <row r="25" spans="1:25" ht="140" customHeight="1">
      <c r="A25" s="133"/>
      <c r="B25" s="594" t="s">
        <v>9461</v>
      </c>
      <c r="C25" s="118" t="s">
        <v>9462</v>
      </c>
      <c r="D25" s="100" t="s">
        <v>9463</v>
      </c>
      <c r="E25" s="100" t="s">
        <v>9464</v>
      </c>
      <c r="F25" s="100" t="s">
        <v>9465</v>
      </c>
      <c r="G25" s="100" t="s">
        <v>9466</v>
      </c>
      <c r="H25" s="100" t="s">
        <v>9467</v>
      </c>
      <c r="I25" s="100" t="s">
        <v>9468</v>
      </c>
      <c r="J25" s="100"/>
      <c r="K25" s="100" t="s">
        <v>9469</v>
      </c>
      <c r="L25" s="100" t="s">
        <v>9470</v>
      </c>
      <c r="M25" s="100" t="s">
        <v>9471</v>
      </c>
      <c r="N25" s="142"/>
      <c r="O25" s="133"/>
      <c r="P25" s="133"/>
      <c r="Q25" s="150"/>
      <c r="R25" s="150"/>
      <c r="S25" s="150"/>
      <c r="T25" s="150"/>
      <c r="U25" s="150"/>
      <c r="V25" s="133"/>
      <c r="W25" s="133"/>
      <c r="X25" s="133"/>
      <c r="Y25" s="133"/>
    </row>
    <row r="26" spans="1:25" ht="162.5" customHeight="1">
      <c r="A26" s="133"/>
      <c r="B26" s="594"/>
      <c r="C26" s="118" t="s">
        <v>9472</v>
      </c>
      <c r="D26" s="100" t="s">
        <v>9473</v>
      </c>
      <c r="E26" s="100" t="s">
        <v>9474</v>
      </c>
      <c r="F26" s="151"/>
      <c r="G26" s="100" t="s">
        <v>9475</v>
      </c>
      <c r="H26" s="100" t="s">
        <v>9476</v>
      </c>
      <c r="I26" s="151"/>
      <c r="J26" s="100"/>
      <c r="K26" s="100" t="s">
        <v>9477</v>
      </c>
      <c r="L26" s="100" t="s">
        <v>9478</v>
      </c>
      <c r="M26" s="100" t="s">
        <v>9479</v>
      </c>
      <c r="N26" s="142"/>
      <c r="O26" s="133"/>
      <c r="P26" s="133"/>
      <c r="Q26" s="150"/>
      <c r="R26" s="150"/>
      <c r="S26" s="150"/>
      <c r="T26" s="150"/>
      <c r="U26" s="150"/>
      <c r="V26" s="133"/>
      <c r="W26" s="133"/>
      <c r="X26" s="133"/>
      <c r="Y26" s="133"/>
    </row>
    <row r="27" spans="1:25" ht="33.5" customHeight="1">
      <c r="A27" s="133"/>
      <c r="B27" s="133"/>
      <c r="C27" s="132" t="s">
        <v>9480</v>
      </c>
      <c r="D27" s="152"/>
      <c r="E27" s="152"/>
      <c r="F27" s="152"/>
      <c r="G27" s="152"/>
      <c r="H27" s="152"/>
      <c r="I27" s="152"/>
      <c r="J27" s="141"/>
      <c r="K27" s="141"/>
      <c r="L27" s="141"/>
      <c r="M27" s="141"/>
      <c r="N27" s="150"/>
      <c r="O27" s="133"/>
      <c r="P27" s="133"/>
      <c r="Q27" s="133"/>
      <c r="R27" s="133"/>
      <c r="S27" s="133"/>
      <c r="T27" s="133"/>
      <c r="U27" s="153"/>
      <c r="V27" s="153"/>
      <c r="W27" s="153"/>
      <c r="X27" s="133"/>
      <c r="Y27" s="133"/>
    </row>
    <row r="28" spans="1:25" ht="15" customHeight="1">
      <c r="A28" s="133"/>
      <c r="B28" s="133"/>
      <c r="C28" s="153"/>
      <c r="D28" s="153"/>
      <c r="E28" s="153"/>
      <c r="F28" s="153"/>
      <c r="G28" s="153"/>
      <c r="H28" s="153"/>
      <c r="I28" s="153"/>
      <c r="J28" s="133"/>
      <c r="K28" s="133"/>
      <c r="L28" s="133"/>
      <c r="M28" s="133"/>
      <c r="N28" s="133"/>
      <c r="O28" s="133"/>
      <c r="P28" s="133"/>
      <c r="Q28" s="133"/>
      <c r="R28" s="133"/>
      <c r="S28" s="133"/>
      <c r="T28" s="133"/>
      <c r="U28" s="133"/>
      <c r="V28" s="153"/>
      <c r="W28" s="153"/>
      <c r="X28" s="133"/>
      <c r="Y28" s="133"/>
    </row>
    <row r="29" spans="1:25" ht="15" customHeight="1">
      <c r="A29" s="133"/>
      <c r="B29" s="133"/>
      <c r="C29" s="153"/>
      <c r="D29" s="153"/>
      <c r="E29" s="153"/>
      <c r="F29" s="153"/>
      <c r="G29" s="153"/>
      <c r="H29" s="153"/>
      <c r="I29" s="153"/>
      <c r="J29" s="133"/>
      <c r="K29" s="133"/>
      <c r="L29" s="133"/>
      <c r="M29" s="133"/>
      <c r="N29" s="133"/>
      <c r="O29" s="133"/>
      <c r="P29" s="133"/>
      <c r="Q29" s="133"/>
      <c r="R29" s="133"/>
      <c r="S29" s="133"/>
      <c r="T29" s="133"/>
      <c r="U29" s="133"/>
      <c r="V29" s="133"/>
      <c r="W29" s="133"/>
      <c r="X29" s="133"/>
      <c r="Y29" s="133"/>
    </row>
    <row r="30" spans="1:25" ht="15" customHeight="1">
      <c r="A30" s="133"/>
      <c r="B30" s="133"/>
      <c r="C30" s="153"/>
      <c r="D30" s="153"/>
      <c r="E30" s="153"/>
      <c r="F30" s="153"/>
      <c r="G30" s="153"/>
      <c r="H30" s="153"/>
      <c r="I30" s="153"/>
      <c r="J30" s="133"/>
      <c r="K30" s="133"/>
      <c r="L30" s="133"/>
      <c r="M30" s="133"/>
      <c r="N30" s="133"/>
      <c r="O30" s="133"/>
      <c r="P30" s="133"/>
      <c r="Q30" s="133"/>
      <c r="R30" s="133"/>
      <c r="S30" s="133"/>
      <c r="T30" s="133"/>
      <c r="U30" s="133"/>
      <c r="V30" s="133"/>
      <c r="W30" s="133"/>
      <c r="X30" s="133"/>
      <c r="Y30" s="133"/>
    </row>
    <row r="31" spans="1:25" ht="15" customHeight="1">
      <c r="A31" s="133"/>
      <c r="B31" s="133"/>
      <c r="C31" s="153"/>
      <c r="D31" s="153"/>
      <c r="E31" s="153"/>
      <c r="F31" s="153"/>
      <c r="G31" s="153"/>
      <c r="H31" s="153"/>
      <c r="I31" s="153"/>
      <c r="J31" s="133"/>
      <c r="K31" s="133"/>
      <c r="L31" s="133"/>
      <c r="M31" s="133"/>
      <c r="N31" s="133"/>
      <c r="O31" s="133"/>
      <c r="P31" s="133"/>
      <c r="Q31" s="133"/>
      <c r="R31" s="133"/>
      <c r="S31" s="133"/>
      <c r="T31" s="133"/>
      <c r="U31" s="133"/>
      <c r="V31" s="133"/>
      <c r="W31" s="133"/>
      <c r="X31" s="133"/>
      <c r="Y31" s="133"/>
    </row>
    <row r="32" spans="1:2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customSheetViews>
    <customSheetView guid="{BF85068E-F58D-4EAB-8647-6833ECCE5F0F}" state="hidden" showRuler="0" topLeftCell="I23">
      <pageMargins left="0" right="0" top="0" bottom="0" header="0" footer="0"/>
      <headerFooter>
        <oddHeader>&amp;R&amp;"Arial"&amp;8&amp;K000000 [OFFICIAL]&amp;1#_x000D_</oddHeader>
      </headerFooter>
    </customSheetView>
  </customSheetViews>
  <mergeCells count="26">
    <mergeCell ref="U8:Y8"/>
    <mergeCell ref="U9:V9"/>
    <mergeCell ref="U10:V10"/>
    <mergeCell ref="U11:V11"/>
    <mergeCell ref="W11:X11"/>
    <mergeCell ref="W10:X10"/>
    <mergeCell ref="W9:X9"/>
    <mergeCell ref="H11:I11"/>
    <mergeCell ref="E9:H9"/>
    <mergeCell ref="F21:F23"/>
    <mergeCell ref="B25:B26"/>
    <mergeCell ref="I21:I23"/>
    <mergeCell ref="K11:L11"/>
    <mergeCell ref="K12:L12"/>
    <mergeCell ref="K9:L9"/>
    <mergeCell ref="M9:O9"/>
    <mergeCell ref="M11:T11"/>
    <mergeCell ref="M12:O12"/>
    <mergeCell ref="P12:R12"/>
    <mergeCell ref="P9:R9"/>
    <mergeCell ref="S9:T9"/>
    <mergeCell ref="C3:E3"/>
    <mergeCell ref="C8:D8"/>
    <mergeCell ref="E8:L8"/>
    <mergeCell ref="M8:T8"/>
    <mergeCell ref="I9:J9"/>
  </mergeCells>
  <pageMargins left="0.75" right="0.75" top="1" bottom="1" header="0.5" footer="0.5"/>
  <headerFooter>
    <oddHeader>&amp;R&amp;"Arial"&amp;8&amp;K000000 [OFFICIAL]&amp;1#_x000D_</oddHeader>
  </headerFooter>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I50"/>
  <sheetViews>
    <sheetView showRuler="0" workbookViewId="0">
      <selection sqref="A1:AH1"/>
    </sheetView>
  </sheetViews>
  <sheetFormatPr defaultColWidth="13.08984375" defaultRowHeight="12.5"/>
  <cols>
    <col min="5" max="5" width="0.6328125" customWidth="1"/>
    <col min="6" max="6" width="29.90625" customWidth="1"/>
    <col min="10" max="10" width="17.90625" customWidth="1"/>
    <col min="11" max="11" width="18.90625" customWidth="1"/>
  </cols>
  <sheetData>
    <row r="1" spans="1:35" ht="15" customHeight="1">
      <c r="A1" s="555" t="s">
        <v>0</v>
      </c>
      <c r="B1" s="556"/>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6"/>
      <c r="AF1" s="556"/>
      <c r="AG1" s="556"/>
      <c r="AH1" s="557"/>
      <c r="AI1" s="5"/>
    </row>
    <row r="2" spans="1:35" ht="15" customHeight="1"/>
    <row r="3" spans="1:35" ht="15" customHeight="1"/>
    <row r="4" spans="1:35" ht="15" customHeight="1">
      <c r="A4" s="2" t="s">
        <v>1</v>
      </c>
      <c r="B4" s="2" t="s">
        <v>2</v>
      </c>
      <c r="C4" s="2" t="s">
        <v>3</v>
      </c>
      <c r="D4" s="3" t="s">
        <v>4</v>
      </c>
      <c r="E4" s="6"/>
    </row>
    <row r="5" spans="1:35" ht="15" customHeight="1">
      <c r="A5" s="7"/>
      <c r="B5" s="8"/>
      <c r="C5" s="4" t="str">
        <f>IFERROR(INDEX('Metric Data'!$A:$AB,MATCH($A5,'Metric Data'!$B:$B,0),MATCH(C$4,'Metric Data'!$A$1:$O$1,0)),"")</f>
        <v/>
      </c>
      <c r="D5" s="4" t="str">
        <f>IFERROR(INDEX('Metric Data'!$A:$AB,MATCH(CONCATENATE($A5,$B5),'Metric Data'!$A:$A,0),MATCH(D$4,'Metric Data'!$A$1:$O$1,0)),"")</f>
        <v/>
      </c>
      <c r="E5" s="6"/>
    </row>
    <row r="6" spans="1:35" ht="15" customHeight="1">
      <c r="A6" s="7"/>
      <c r="B6" s="8"/>
      <c r="C6" s="4" t="str">
        <f>IFERROR(INDEX('Metric Data'!$A:$AB,MATCH($A6,'Metric Data'!$B:$B,0),MATCH(C$4,'Metric Data'!$A$1:$O$1,0)),"")</f>
        <v/>
      </c>
      <c r="D6" s="4" t="str">
        <f>IFERROR(INDEX('Metric Data'!$A:$AB,MATCH(CONCATENATE($A6,$B6),'Metric Data'!$A:$A,0),MATCH(D$4,'Metric Data'!$A$1:$O$1,0)),"")</f>
        <v/>
      </c>
      <c r="E6" s="6"/>
    </row>
    <row r="7" spans="1:35" ht="15" customHeight="1">
      <c r="A7" s="7"/>
      <c r="B7" s="8"/>
      <c r="C7" s="4" t="str">
        <f>IFERROR(INDEX('Metric Data'!$A:$AB,MATCH($A7,'Metric Data'!$B:$B,0),MATCH(C$4,'Metric Data'!$A$1:$O$1,0)),"")</f>
        <v/>
      </c>
      <c r="D7" s="4" t="str">
        <f>IFERROR(INDEX('Metric Data'!$A:$AB,MATCH(CONCATENATE($A7,$B7),'Metric Data'!$A:$A,0),MATCH(D$4,'Metric Data'!$A$1:$O$1,0)),"")</f>
        <v/>
      </c>
      <c r="E7" s="6"/>
    </row>
    <row r="8" spans="1:35" ht="15" customHeight="1">
      <c r="A8" s="7"/>
      <c r="B8" s="8"/>
      <c r="C8" s="4" t="str">
        <f>IFERROR(INDEX('Metric Data'!$A:$AB,MATCH($A8,'Metric Data'!$B:$B,0),MATCH(C$4,'Metric Data'!$A$1:$O$1,0)),"")</f>
        <v/>
      </c>
      <c r="D8" s="4" t="str">
        <f>IFERROR(INDEX('Metric Data'!$A:$AB,MATCH(CONCATENATE($A8,$B8),'Metric Data'!$A:$A,0),MATCH(D$4,'Metric Data'!$A$1:$O$1,0)),"")</f>
        <v/>
      </c>
      <c r="E8" s="6"/>
    </row>
    <row r="9" spans="1:35" ht="15" customHeight="1">
      <c r="A9" s="7"/>
      <c r="B9" s="8"/>
      <c r="C9" s="4" t="str">
        <f>IFERROR(INDEX('Metric Data'!$A:$AB,MATCH($A9,'Metric Data'!$B:$B,0),MATCH(C$4,'Metric Data'!$A$1:$O$1,0)),"")</f>
        <v/>
      </c>
      <c r="D9" s="4" t="str">
        <f>IFERROR(INDEX('Metric Data'!$A:$AB,MATCH(CONCATENATE($A9,$B9),'Metric Data'!$A:$A,0),MATCH(D$4,'Metric Data'!$A$1:$O$1,0)),"")</f>
        <v/>
      </c>
      <c r="E9" s="6"/>
    </row>
    <row r="10" spans="1:35" ht="15" customHeight="1">
      <c r="A10" s="7"/>
      <c r="B10" s="8"/>
      <c r="C10" s="4" t="str">
        <f>IFERROR(INDEX('Metric Data'!$A:$AB,MATCH($A10,'Metric Data'!$B:$B,0),MATCH(C$4,'Metric Data'!$A$1:$O$1,0)),"")</f>
        <v/>
      </c>
      <c r="D10" s="4" t="str">
        <f>IFERROR(INDEX('Metric Data'!$A:$AB,MATCH(CONCATENATE($A10,$B10),'Metric Data'!$A:$A,0),MATCH(D$4,'Metric Data'!$A$1:$O$1,0)),"")</f>
        <v/>
      </c>
      <c r="E10" s="6"/>
    </row>
    <row r="11" spans="1:35" ht="15" customHeight="1">
      <c r="A11" s="7"/>
      <c r="B11" s="8"/>
      <c r="C11" s="4" t="str">
        <f>IFERROR(INDEX('Metric Data'!$A:$AB,MATCH($A11,'Metric Data'!$B:$B,0),MATCH(C$4,'Metric Data'!$A$1:$O$1,0)),"")</f>
        <v/>
      </c>
      <c r="D11" s="4" t="str">
        <f>IFERROR(INDEX('Metric Data'!$A:$AB,MATCH(CONCATENATE($A11,$B11),'Metric Data'!$A:$A,0),MATCH(D$4,'Metric Data'!$A$1:$O$1,0)),"")</f>
        <v/>
      </c>
      <c r="E11" s="6"/>
    </row>
    <row r="12" spans="1:35" ht="15" customHeight="1">
      <c r="A12" s="7"/>
      <c r="B12" s="8"/>
      <c r="C12" s="4" t="str">
        <f>IFERROR(INDEX('Metric Data'!$A:$AB,MATCH($A12,'Metric Data'!$B:$B,0),MATCH(C$4,'Metric Data'!$A$1:$O$1,0)),"")</f>
        <v/>
      </c>
      <c r="D12" s="4" t="str">
        <f>IFERROR(INDEX('Metric Data'!$A:$AB,MATCH(CONCATENATE($A12,$B12),'Metric Data'!$A:$A,0),MATCH(D$4,'Metric Data'!$A$1:$O$1,0)),"")</f>
        <v/>
      </c>
      <c r="E12" s="6"/>
    </row>
    <row r="13" spans="1:35" ht="15" customHeight="1">
      <c r="A13" s="7"/>
      <c r="B13" s="8"/>
      <c r="C13" s="4" t="str">
        <f>IFERROR(INDEX('Metric Data'!$A:$AB,MATCH($A13,'Metric Data'!$B:$B,0),MATCH(C$4,'Metric Data'!$A$1:$O$1,0)),"")</f>
        <v/>
      </c>
      <c r="D13" s="4" t="str">
        <f>IFERROR(INDEX('Metric Data'!$A:$AB,MATCH(CONCATENATE($A13,$B13),'Metric Data'!$A:$A,0),MATCH(D$4,'Metric Data'!$A$1:$O$1,0)),"")</f>
        <v/>
      </c>
      <c r="E13" s="6"/>
    </row>
    <row r="14" spans="1:35" ht="15" customHeight="1">
      <c r="A14" s="7"/>
      <c r="B14" s="8"/>
      <c r="C14" s="4" t="str">
        <f>IFERROR(INDEX('Metric Data'!$A:$AB,MATCH($A14,'Metric Data'!$B:$B,0),MATCH(C$4,'Metric Data'!$A$1:$O$1,0)),"")</f>
        <v/>
      </c>
      <c r="D14" s="4" t="str">
        <f>IFERROR(INDEX('Metric Data'!$A:$AB,MATCH(CONCATENATE($A14,$B14),'Metric Data'!$A:$A,0),MATCH(D$4,'Metric Data'!$A$1:$O$1,0)),"")</f>
        <v/>
      </c>
      <c r="E14" s="6"/>
    </row>
    <row r="15" spans="1:35" ht="15" customHeight="1">
      <c r="A15" s="7"/>
      <c r="B15" s="8"/>
      <c r="C15" s="4" t="str">
        <f>IFERROR(INDEX('Metric Data'!$A:$AB,MATCH($A15,'Metric Data'!$B:$B,0),MATCH(C$4,'Metric Data'!$A$1:$O$1,0)),"")</f>
        <v/>
      </c>
      <c r="D15" s="4" t="str">
        <f>IFERROR(INDEX('Metric Data'!$A:$AB,MATCH(CONCATENATE($A15,$B15),'Metric Data'!$A:$A,0),MATCH(D$4,'Metric Data'!$A$1:$O$1,0)),"")</f>
        <v/>
      </c>
      <c r="E15" s="6"/>
    </row>
    <row r="16" spans="1:35" ht="15" customHeight="1">
      <c r="A16" s="7"/>
      <c r="B16" s="8"/>
      <c r="C16" s="4" t="str">
        <f>IFERROR(INDEX('Metric Data'!$A:$AB,MATCH($A16,'Metric Data'!$B:$B,0),MATCH(C$4,'Metric Data'!$A$1:$O$1,0)),"")</f>
        <v/>
      </c>
      <c r="D16" s="4" t="str">
        <f>IFERROR(INDEX('Metric Data'!$A:$AB,MATCH(CONCATENATE($A16,$B16),'Metric Data'!$A:$A,0),MATCH(D$4,'Metric Data'!$A$1:$O$1,0)),"")</f>
        <v/>
      </c>
      <c r="E16" s="6"/>
    </row>
    <row r="17" spans="1:5" ht="15" customHeight="1">
      <c r="A17" s="7"/>
      <c r="B17" s="8"/>
      <c r="C17" s="4" t="str">
        <f>IFERROR(INDEX('Metric Data'!$A:$AB,MATCH($A17,'Metric Data'!$B:$B,0),MATCH(C$4,'Metric Data'!$A$1:$O$1,0)),"")</f>
        <v/>
      </c>
      <c r="D17" s="4" t="str">
        <f>IFERROR(INDEX('Metric Data'!$A:$AB,MATCH(CONCATENATE($A17,$B17),'Metric Data'!$A:$A,0),MATCH(D$4,'Metric Data'!$A$1:$O$1,0)),"")</f>
        <v/>
      </c>
      <c r="E17" s="6"/>
    </row>
    <row r="18" spans="1:5" ht="15" customHeight="1">
      <c r="A18" s="7"/>
      <c r="B18" s="8"/>
      <c r="C18" s="4" t="str">
        <f>IFERROR(INDEX('Metric Data'!$A:$AB,MATCH($A18,'Metric Data'!$B:$B,0),MATCH(C$4,'Metric Data'!$A$1:$O$1,0)),"")</f>
        <v/>
      </c>
      <c r="D18" s="4" t="str">
        <f>IFERROR(INDEX('Metric Data'!$A:$AB,MATCH(CONCATENATE($A18,$B18),'Metric Data'!$A:$A,0),MATCH(D$4,'Metric Data'!$A$1:$O$1,0)),"")</f>
        <v/>
      </c>
      <c r="E18" s="6"/>
    </row>
    <row r="19" spans="1:5" ht="15" customHeight="1">
      <c r="A19" s="7"/>
      <c r="B19" s="8"/>
      <c r="C19" s="4" t="str">
        <f>IFERROR(INDEX('Metric Data'!$A:$AB,MATCH($A19,'Metric Data'!$B:$B,0),MATCH(C$4,'Metric Data'!$A$1:$O$1,0)),"")</f>
        <v/>
      </c>
      <c r="D19" s="4" t="str">
        <f>IFERROR(INDEX('Metric Data'!$A:$AB,MATCH(CONCATENATE($A19,$B19),'Metric Data'!$A:$A,0),MATCH(D$4,'Metric Data'!$A$1:$O$1,0)),"")</f>
        <v/>
      </c>
      <c r="E19" s="6"/>
    </row>
    <row r="20" spans="1:5" ht="15" customHeight="1">
      <c r="A20" s="7"/>
      <c r="B20" s="8"/>
      <c r="C20" s="4" t="str">
        <f>IFERROR(INDEX('Metric Data'!$A:$AB,MATCH($A20,'Metric Data'!$B:$B,0),MATCH(C$4,'Metric Data'!$A$1:$O$1,0)),"")</f>
        <v/>
      </c>
      <c r="D20" s="4" t="str">
        <f>IFERROR(INDEX('Metric Data'!$A:$AB,MATCH(CONCATENATE($A20,$B20),'Metric Data'!$A:$A,0),MATCH(D$4,'Metric Data'!$A$1:$O$1,0)),"")</f>
        <v/>
      </c>
      <c r="E20" s="6"/>
    </row>
    <row r="21" spans="1:5" ht="15" customHeight="1">
      <c r="A21" s="7"/>
      <c r="B21" s="8"/>
      <c r="C21" s="4" t="str">
        <f>IFERROR(INDEX('Metric Data'!$A:$AB,MATCH($A21,'Metric Data'!$B:$B,0),MATCH(C$4,'Metric Data'!$A$1:$O$1,0)),"")</f>
        <v/>
      </c>
      <c r="D21" s="4" t="str">
        <f>IFERROR(INDEX('Metric Data'!$A:$AB,MATCH(CONCATENATE($A21,$B21),'Metric Data'!$A:$A,0),MATCH(D$4,'Metric Data'!$A$1:$O$1,0)),"")</f>
        <v/>
      </c>
      <c r="E21" s="6"/>
    </row>
    <row r="22" spans="1:5" ht="15" customHeight="1">
      <c r="A22" s="7"/>
      <c r="B22" s="8"/>
      <c r="C22" s="4" t="str">
        <f>IFERROR(INDEX('Metric Data'!$A:$AB,MATCH($A22,'Metric Data'!$B:$B,0),MATCH(C$4,'Metric Data'!$A$1:$O$1,0)),"")</f>
        <v/>
      </c>
      <c r="D22" s="4" t="str">
        <f>IFERROR(INDEX('Metric Data'!$A:$AB,MATCH(CONCATENATE($A22,$B22),'Metric Data'!$A:$A,0),MATCH(D$4,'Metric Data'!$A$1:$O$1,0)),"")</f>
        <v/>
      </c>
      <c r="E22" s="6"/>
    </row>
    <row r="23" spans="1:5" ht="15" customHeight="1">
      <c r="A23" s="7"/>
      <c r="B23" s="8"/>
      <c r="C23" s="4" t="str">
        <f>IFERROR(INDEX('Metric Data'!$A:$AB,MATCH($A23,'Metric Data'!$B:$B,0),MATCH(C$4,'Metric Data'!$A$1:$O$1,0)),"")</f>
        <v/>
      </c>
      <c r="D23" s="4" t="str">
        <f>IFERROR(INDEX('Metric Data'!$A:$AB,MATCH(CONCATENATE($A23,$B23),'Metric Data'!$A:$A,0),MATCH(D$4,'Metric Data'!$A$1:$O$1,0)),"")</f>
        <v/>
      </c>
      <c r="E23" s="6"/>
    </row>
    <row r="24" spans="1:5" ht="15" customHeight="1">
      <c r="A24" s="7"/>
      <c r="B24" s="8"/>
      <c r="C24" s="4" t="str">
        <f>IFERROR(INDEX('Metric Data'!$A:$AB,MATCH($A24,'Metric Data'!$B:$B,0),MATCH(C$4,'Metric Data'!$A$1:$O$1,0)),"")</f>
        <v/>
      </c>
      <c r="D24" s="4" t="str">
        <f>IFERROR(INDEX('Metric Data'!$A:$AB,MATCH(CONCATENATE($A24,$B24),'Metric Data'!$A:$A,0),MATCH(D$4,'Metric Data'!$A$1:$O$1,0)),"")</f>
        <v/>
      </c>
      <c r="E24" s="6"/>
    </row>
    <row r="25" spans="1:5" ht="15" customHeight="1">
      <c r="A25" s="7"/>
      <c r="B25" s="8"/>
      <c r="C25" s="4" t="str">
        <f>IFERROR(INDEX('Metric Data'!$A:$AB,MATCH($A25,'Metric Data'!$B:$B,0),MATCH(C$4,'Metric Data'!$A$1:$O$1,0)),"")</f>
        <v/>
      </c>
      <c r="D25" s="4" t="str">
        <f>IFERROR(INDEX('Metric Data'!$A:$AB,MATCH(CONCATENATE($A25,$B25),'Metric Data'!$A:$A,0),MATCH(D$4,'Metric Data'!$A$1:$O$1,0)),"")</f>
        <v/>
      </c>
      <c r="E25" s="6"/>
    </row>
    <row r="26" spans="1:5" ht="15" customHeight="1">
      <c r="A26" s="7"/>
      <c r="B26" s="8"/>
      <c r="C26" s="4" t="str">
        <f>IFERROR(INDEX('Metric Data'!$A:$AB,MATCH($A26,'Metric Data'!$B:$B,0),MATCH(C$4,'Metric Data'!$A$1:$O$1,0)),"")</f>
        <v/>
      </c>
      <c r="D26" s="4" t="str">
        <f>IFERROR(INDEX('Metric Data'!$A:$AB,MATCH(CONCATENATE($A26,$B26),'Metric Data'!$A:$A,0),MATCH(D$4,'Metric Data'!$A$1:$O$1,0)),"")</f>
        <v/>
      </c>
      <c r="E26" s="6"/>
    </row>
    <row r="27" spans="1:5" ht="15" customHeight="1">
      <c r="A27" s="7"/>
      <c r="B27" s="8"/>
      <c r="C27" s="4" t="str">
        <f>IFERROR(INDEX('Metric Data'!$A:$AB,MATCH($A27,'Metric Data'!$B:$B,0),MATCH(C$4,'Metric Data'!$A$1:$O$1,0)),"")</f>
        <v/>
      </c>
      <c r="D27" s="4" t="str">
        <f>IFERROR(INDEX('Metric Data'!$A:$AB,MATCH(CONCATENATE($A27,$B27),'Metric Data'!$A:$A,0),MATCH(D$4,'Metric Data'!$A$1:$O$1,0)),"")</f>
        <v/>
      </c>
      <c r="E27" s="6"/>
    </row>
    <row r="28" spans="1:5" ht="15" customHeight="1">
      <c r="A28" s="7"/>
      <c r="B28" s="8"/>
      <c r="C28" s="4" t="str">
        <f>IFERROR(INDEX('Metric Data'!$A:$AB,MATCH($A28,'Metric Data'!$B:$B,0),MATCH(C$4,'Metric Data'!$A$1:$O$1,0)),"")</f>
        <v/>
      </c>
      <c r="D28" s="4" t="str">
        <f>IFERROR(INDEX('Metric Data'!$A:$AB,MATCH(CONCATENATE($A28,$B28),'Metric Data'!$A:$A,0),MATCH(D$4,'Metric Data'!$A$1:$O$1,0)),"")</f>
        <v/>
      </c>
      <c r="E28" s="6"/>
    </row>
    <row r="29" spans="1:5" ht="15" customHeight="1">
      <c r="A29" s="7"/>
      <c r="B29" s="8"/>
      <c r="C29" s="4" t="str">
        <f>IFERROR(INDEX('Metric Data'!$A:$AB,MATCH($A29,'Metric Data'!$B:$B,0),MATCH(C$4,'Metric Data'!$A$1:$O$1,0)),"")</f>
        <v/>
      </c>
      <c r="D29" s="4" t="str">
        <f>IFERROR(INDEX('Metric Data'!$A:$AB,MATCH(CONCATENATE($A29,$B29),'Metric Data'!$A:$A,0),MATCH(D$4,'Metric Data'!$A$1:$O$1,0)),"")</f>
        <v/>
      </c>
      <c r="E29" s="6"/>
    </row>
    <row r="30" spans="1:5" ht="15" customHeight="1">
      <c r="A30" s="7"/>
      <c r="B30" s="8"/>
      <c r="C30" s="4" t="str">
        <f>IFERROR(INDEX('Metric Data'!$A:$AB,MATCH($A30,'Metric Data'!$B:$B,0),MATCH(C$4,'Metric Data'!$A$1:$O$1,0)),"")</f>
        <v/>
      </c>
      <c r="D30" s="4" t="str">
        <f>IFERROR(INDEX('Metric Data'!$A:$AB,MATCH(CONCATENATE($A30,$B30),'Metric Data'!$A:$A,0),MATCH(D$4,'Metric Data'!$A$1:$O$1,0)),"")</f>
        <v/>
      </c>
      <c r="E30" s="6"/>
    </row>
    <row r="31" spans="1:5" ht="15" customHeight="1">
      <c r="A31" s="7"/>
      <c r="B31" s="8"/>
      <c r="C31" s="4" t="str">
        <f>IFERROR(INDEX('Metric Data'!$A:$AB,MATCH($A31,'Metric Data'!$B:$B,0),MATCH(C$4,'Metric Data'!$A$1:$O$1,0)),"")</f>
        <v/>
      </c>
      <c r="D31" s="4" t="str">
        <f>IFERROR(INDEX('Metric Data'!$A:$AB,MATCH(CONCATENATE($A31,$B31),'Metric Data'!$A:$A,0),MATCH(D$4,'Metric Data'!$A$1:$O$1,0)),"")</f>
        <v/>
      </c>
      <c r="E31" s="6"/>
    </row>
    <row r="32" spans="1:5" ht="15" customHeight="1">
      <c r="A32" s="7"/>
      <c r="B32" s="8"/>
      <c r="C32" s="4" t="str">
        <f>IFERROR(INDEX('Metric Data'!$A:$AB,MATCH($A32,'Metric Data'!$B:$B,0),MATCH(C$4,'Metric Data'!$A$1:$O$1,0)),"")</f>
        <v/>
      </c>
      <c r="D32" s="4" t="str">
        <f>IFERROR(INDEX('Metric Data'!$A:$AB,MATCH(CONCATENATE($A32,$B32),'Metric Data'!$A:$A,0),MATCH(D$4,'Metric Data'!$A$1:$O$1,0)),"")</f>
        <v/>
      </c>
      <c r="E32" s="6"/>
    </row>
    <row r="33" spans="1:5" ht="15" customHeight="1">
      <c r="A33" s="7"/>
      <c r="B33" s="8"/>
      <c r="C33" s="4" t="str">
        <f>IFERROR(INDEX('Metric Data'!$A:$AB,MATCH($A33,'Metric Data'!$B:$B,0),MATCH(C$4,'Metric Data'!$A$1:$O$1,0)),"")</f>
        <v/>
      </c>
      <c r="D33" s="4" t="str">
        <f>IFERROR(INDEX('Metric Data'!$A:$AB,MATCH(CONCATENATE($A33,$B33),'Metric Data'!$A:$A,0),MATCH(D$4,'Metric Data'!$A$1:$O$1,0)),"")</f>
        <v/>
      </c>
      <c r="E33" s="6"/>
    </row>
    <row r="34" spans="1:5" ht="15" customHeight="1">
      <c r="A34" s="7"/>
      <c r="B34" s="8"/>
      <c r="C34" s="4" t="str">
        <f>IFERROR(INDEX('Metric Data'!$A:$AB,MATCH($A34,'Metric Data'!$B:$B,0),MATCH(C$4,'Metric Data'!$A$1:$O$1,0)),"")</f>
        <v/>
      </c>
      <c r="D34" s="4" t="str">
        <f>IFERROR(INDEX('Metric Data'!$A:$AB,MATCH(CONCATENATE($A34,$B34),'Metric Data'!$A:$A,0),MATCH(D$4,'Metric Data'!$A$1:$O$1,0)),"")</f>
        <v/>
      </c>
      <c r="E34" s="6"/>
    </row>
    <row r="35" spans="1:5" ht="15" customHeight="1">
      <c r="A35" s="7"/>
      <c r="B35" s="8"/>
      <c r="C35" s="4" t="str">
        <f>IFERROR(INDEX('Metric Data'!$A:$AB,MATCH($A35,'Metric Data'!$B:$B,0),MATCH(C$4,'Metric Data'!$A$1:$O$1,0)),"")</f>
        <v/>
      </c>
      <c r="D35" s="4" t="str">
        <f>IFERROR(INDEX('Metric Data'!$A:$AB,MATCH(CONCATENATE($A35,$B35),'Metric Data'!$A:$A,0),MATCH(D$4,'Metric Data'!$A$1:$O$1,0)),"")</f>
        <v/>
      </c>
      <c r="E35" s="6"/>
    </row>
    <row r="36" spans="1:5" ht="15" customHeight="1">
      <c r="A36" s="7"/>
      <c r="B36" s="8"/>
      <c r="C36" s="4" t="str">
        <f>IFERROR(INDEX('Metric Data'!$A:$AB,MATCH($A36,'Metric Data'!$B:$B,0),MATCH(C$4,'Metric Data'!$A$1:$O$1,0)),"")</f>
        <v/>
      </c>
      <c r="D36" s="4" t="str">
        <f>IFERROR(INDEX('Metric Data'!$A:$AB,MATCH(CONCATENATE($A36,$B36),'Metric Data'!$A:$A,0),MATCH(D$4,'Metric Data'!$A$1:$O$1,0)),"")</f>
        <v/>
      </c>
      <c r="E36" s="6"/>
    </row>
    <row r="37" spans="1:5" ht="15" customHeight="1">
      <c r="A37" s="7"/>
      <c r="B37" s="8"/>
      <c r="C37" s="4" t="str">
        <f>IFERROR(INDEX('Metric Data'!$A:$AB,MATCH($A37,'Metric Data'!$B:$B,0),MATCH(C$4,'Metric Data'!$A$1:$O$1,0)),"")</f>
        <v/>
      </c>
      <c r="D37" s="4" t="str">
        <f>IFERROR(INDEX('Metric Data'!$A:$AB,MATCH(CONCATENATE($A37,$B37),'Metric Data'!$A:$A,0),MATCH(D$4,'Metric Data'!$A$1:$O$1,0)),"")</f>
        <v/>
      </c>
      <c r="E37" s="6"/>
    </row>
    <row r="38" spans="1:5" ht="15" customHeight="1">
      <c r="A38" s="7"/>
      <c r="B38" s="8"/>
      <c r="C38" s="4" t="str">
        <f>IFERROR(INDEX('Metric Data'!$A:$AB,MATCH($A38,'Metric Data'!$B:$B,0),MATCH(C$4,'Metric Data'!$A$1:$O$1,0)),"")</f>
        <v/>
      </c>
      <c r="D38" s="4" t="str">
        <f>IFERROR(INDEX('Metric Data'!$A:$AB,MATCH(CONCATENATE($A38,$B38),'Metric Data'!$A:$A,0),MATCH(D$4,'Metric Data'!$A$1:$O$1,0)),"")</f>
        <v/>
      </c>
      <c r="E38" s="6"/>
    </row>
    <row r="39" spans="1:5" ht="15" customHeight="1">
      <c r="A39" s="7"/>
      <c r="B39" s="8"/>
      <c r="C39" s="4" t="str">
        <f>IFERROR(INDEX('Metric Data'!$A:$AB,MATCH($A39,'Metric Data'!$B:$B,0),MATCH(C$4,'Metric Data'!$A$1:$O$1,0)),"")</f>
        <v/>
      </c>
      <c r="D39" s="4" t="str">
        <f>IFERROR(INDEX('Metric Data'!$A:$AB,MATCH(CONCATENATE($A39,$B39),'Metric Data'!$A:$A,0),MATCH(D$4,'Metric Data'!$A$1:$O$1,0)),"")</f>
        <v/>
      </c>
      <c r="E39" s="6"/>
    </row>
    <row r="40" spans="1:5" ht="15" customHeight="1">
      <c r="A40" s="7"/>
      <c r="B40" s="8"/>
      <c r="C40" s="4" t="str">
        <f>IFERROR(INDEX('Metric Data'!$A:$AB,MATCH($A40,'Metric Data'!$B:$B,0),MATCH(C$4,'Metric Data'!$A$1:$O$1,0)),"")</f>
        <v/>
      </c>
      <c r="D40" s="4" t="str">
        <f>IFERROR(INDEX('Metric Data'!$A:$AB,MATCH(CONCATENATE($A40,$B40),'Metric Data'!$A:$A,0),MATCH(D$4,'Metric Data'!$A$1:$O$1,0)),"")</f>
        <v/>
      </c>
      <c r="E40" s="6"/>
    </row>
    <row r="41" spans="1:5" ht="15" customHeight="1">
      <c r="A41" s="7"/>
      <c r="B41" s="8"/>
      <c r="C41" s="4" t="str">
        <f>IFERROR(INDEX('Metric Data'!$A:$AB,MATCH($A41,'Metric Data'!$B:$B,0),MATCH(C$4,'Metric Data'!$A$1:$O$1,0)),"")</f>
        <v/>
      </c>
      <c r="D41" s="4" t="str">
        <f>IFERROR(INDEX('Metric Data'!$A:$AB,MATCH(CONCATENATE($A41,$B41),'Metric Data'!$A:$A,0),MATCH(D$4,'Metric Data'!$A$1:$O$1,0)),"")</f>
        <v/>
      </c>
      <c r="E41" s="6"/>
    </row>
    <row r="42" spans="1:5" ht="15" customHeight="1">
      <c r="A42" s="7"/>
      <c r="B42" s="8"/>
      <c r="C42" s="4" t="str">
        <f>IFERROR(INDEX('Metric Data'!$A:$AB,MATCH($A42,'Metric Data'!$B:$B,0),MATCH(C$4,'Metric Data'!$A$1:$O$1,0)),"")</f>
        <v/>
      </c>
      <c r="D42" s="4" t="str">
        <f>IFERROR(INDEX('Metric Data'!$A:$AB,MATCH(CONCATENATE($A42,$B42),'Metric Data'!$A:$A,0),MATCH(D$4,'Metric Data'!$A$1:$O$1,0)),"")</f>
        <v/>
      </c>
      <c r="E42" s="6"/>
    </row>
    <row r="43" spans="1:5" ht="15" customHeight="1">
      <c r="A43" s="7"/>
      <c r="B43" s="8"/>
      <c r="C43" s="4" t="str">
        <f>IFERROR(INDEX('Metric Data'!$A:$AB,MATCH($A43,'Metric Data'!$B:$B,0),MATCH(C$4,'Metric Data'!$A$1:$O$1,0)),"")</f>
        <v/>
      </c>
      <c r="D43" s="4" t="str">
        <f>IFERROR(INDEX('Metric Data'!$A:$AB,MATCH(CONCATENATE($A43,$B43),'Metric Data'!$A:$A,0),MATCH(D$4,'Metric Data'!$A$1:$O$1,0)),"")</f>
        <v/>
      </c>
      <c r="E43" s="6"/>
    </row>
    <row r="44" spans="1:5" ht="15" customHeight="1">
      <c r="A44" s="7"/>
      <c r="B44" s="8"/>
      <c r="C44" s="4" t="str">
        <f>IFERROR(INDEX('Metric Data'!$A:$AB,MATCH($A44,'Metric Data'!$B:$B,0),MATCH(C$4,'Metric Data'!$A$1:$O$1,0)),"")</f>
        <v/>
      </c>
      <c r="D44" s="4" t="str">
        <f>IFERROR(INDEX('Metric Data'!$A:$AB,MATCH(CONCATENATE($A44,$B44),'Metric Data'!$A:$A,0),MATCH(D$4,'Metric Data'!$A$1:$O$1,0)),"")</f>
        <v/>
      </c>
      <c r="E44" s="6"/>
    </row>
    <row r="45" spans="1:5" ht="15" customHeight="1">
      <c r="A45" s="7"/>
      <c r="B45" s="8"/>
      <c r="C45" s="4" t="str">
        <f>IFERROR(INDEX('Metric Data'!$A:$AB,MATCH($A45,'Metric Data'!$B:$B,0),MATCH(C$4,'Metric Data'!$A$1:$O$1,0)),"")</f>
        <v/>
      </c>
      <c r="D45" s="4" t="str">
        <f>IFERROR(INDEX('Metric Data'!$A:$AB,MATCH(CONCATENATE($A45,$B45),'Metric Data'!$A:$A,0),MATCH(D$4,'Metric Data'!$A$1:$O$1,0)),"")</f>
        <v/>
      </c>
      <c r="E45" s="6"/>
    </row>
    <row r="46" spans="1:5" ht="15" customHeight="1">
      <c r="A46" s="7"/>
      <c r="B46" s="8"/>
      <c r="C46" s="4" t="str">
        <f>IFERROR(INDEX('Metric Data'!$A:$AB,MATCH($A46,'Metric Data'!$B:$B,0),MATCH(C$4,'Metric Data'!$A$1:$O$1,0)),"")</f>
        <v/>
      </c>
      <c r="D46" s="4" t="str">
        <f>IFERROR(INDEX('Metric Data'!$A:$AB,MATCH(CONCATENATE($A46,$B46),'Metric Data'!$A:$A,0),MATCH(D$4,'Metric Data'!$A$1:$O$1,0)),"")</f>
        <v/>
      </c>
      <c r="E46" s="6"/>
    </row>
    <row r="47" spans="1:5" ht="15" customHeight="1">
      <c r="A47" s="7"/>
      <c r="B47" s="8"/>
      <c r="C47" s="4" t="str">
        <f>IFERROR(INDEX('Metric Data'!$A:$AB,MATCH($A47,'Metric Data'!$B:$B,0),MATCH(C$4,'Metric Data'!$A$1:$O$1,0)),"")</f>
        <v/>
      </c>
      <c r="D47" s="4" t="str">
        <f>IFERROR(INDEX('Metric Data'!$A:$AB,MATCH(CONCATENATE($A47,$B47),'Metric Data'!$A:$A,0),MATCH(D$4,'Metric Data'!$A$1:$O$1,0)),"")</f>
        <v/>
      </c>
      <c r="E47" s="6"/>
    </row>
    <row r="48" spans="1:5" ht="15" customHeight="1">
      <c r="A48" s="7"/>
      <c r="B48" s="8"/>
      <c r="C48" s="4" t="str">
        <f>IFERROR(INDEX('Metric Data'!$A:$AB,MATCH($A48,'Metric Data'!$B:$B,0),MATCH(C$4,'Metric Data'!$A$1:$O$1,0)),"")</f>
        <v/>
      </c>
      <c r="D48" s="4" t="str">
        <f>IFERROR(INDEX('Metric Data'!$A:$AB,MATCH(CONCATENATE($A48,$B48),'Metric Data'!$A:$A,0),MATCH(D$4,'Metric Data'!$A$1:$O$1,0)),"")</f>
        <v/>
      </c>
      <c r="E48" s="6"/>
    </row>
    <row r="49" spans="1:5" ht="15" customHeight="1">
      <c r="A49" s="7"/>
      <c r="B49" s="8"/>
      <c r="C49" s="4" t="str">
        <f>IFERROR(INDEX('Metric Data'!$A:$AB,MATCH($A49,'Metric Data'!$B:$B,0),MATCH(C$4,'Metric Data'!$A$1:$O$1,0)),"")</f>
        <v/>
      </c>
      <c r="D49" s="4" t="str">
        <f>IFERROR(INDEX('Metric Data'!$A:$AB,MATCH(CONCATENATE($A49,$B49),'Metric Data'!$A:$A,0),MATCH(D$4,'Metric Data'!$A$1:$O$1,0)),"")</f>
        <v/>
      </c>
      <c r="E49" s="6"/>
    </row>
    <row r="50" spans="1:5">
      <c r="A50" s="9"/>
      <c r="B50" s="9"/>
      <c r="C50" s="9"/>
      <c r="D50" s="9"/>
    </row>
  </sheetData>
  <customSheetViews>
    <customSheetView guid="{BF85068E-F58D-4EAB-8647-6833ECCE5F0F}" state="hidden" showRuler="0">
      <selection sqref="A1:AH1"/>
      <pageMargins left="0" right="0" top="0" bottom="0" header="0" footer="0"/>
      <headerFooter>
        <oddHeader>&amp;R&amp;"Arial"&amp;8&amp;K000000 [OFFICIAL]&amp;1#_x000D_</oddHeader>
      </headerFooter>
    </customSheetView>
  </customSheetViews>
  <mergeCells count="1">
    <mergeCell ref="A1:AH1"/>
  </mergeCells>
  <pageMargins left="0.75" right="0.75" top="1" bottom="1" header="0.5" footer="0.5"/>
  <headerFooter>
    <oddHeader>&amp;R&amp;"Arial"&amp;8&amp;K000000 [OFFICIAL]&amp;1#_x000D_</oddHeader>
  </headerFooter>
  <customProperties>
    <customPr name="_pios_id" r:id="rId1"/>
  </customProperties>
  <extLst>
    <ext xmlns:x14="http://schemas.microsoft.com/office/spreadsheetml/2009/9/main" uri="{CCE6A557-97BC-4b89-ADB6-D9C93CAAB3DF}">
      <x14:dataValidations xmlns:xm="http://schemas.microsoft.com/office/excel/2006/main" count="2">
        <x14:dataValidation type="list" allowBlank="1" xr:uid="{00000000-0002-0000-0100-000000000000}">
          <x14:formula1>
            <xm:f>'Metric Data'!$C$2:$C$1048576</xm:f>
          </x14:formula1>
          <xm:sqref>B5:B49</xm:sqref>
        </x14:dataValidation>
        <x14:dataValidation type="list" allowBlank="1" xr:uid="{00000000-0002-0000-0100-000001000000}">
          <x14:formula1>
            <xm:f>'Metric Data'!$B$2:$B$1048576</xm:f>
          </x14:formula1>
          <xm:sqref>A5:A49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F79"/>
  <sheetViews>
    <sheetView showRuler="0" workbookViewId="0"/>
  </sheetViews>
  <sheetFormatPr defaultColWidth="13.08984375" defaultRowHeight="12.5"/>
  <cols>
    <col min="1" max="1" width="47.6328125" customWidth="1"/>
    <col min="2" max="2" width="88.6328125" customWidth="1"/>
    <col min="3" max="3" width="21.453125" customWidth="1"/>
    <col min="4" max="4" width="72.6328125" customWidth="1"/>
    <col min="5" max="6" width="30.6328125" customWidth="1"/>
  </cols>
  <sheetData>
    <row r="1" spans="1:6" ht="39.15" customHeight="1">
      <c r="A1" s="154" t="s">
        <v>3620</v>
      </c>
      <c r="B1" s="154" t="s">
        <v>3621</v>
      </c>
      <c r="C1" s="154" t="s">
        <v>59</v>
      </c>
      <c r="D1" s="154" t="s">
        <v>3</v>
      </c>
      <c r="E1" s="154" t="s">
        <v>2</v>
      </c>
      <c r="F1" s="154" t="s">
        <v>3622</v>
      </c>
    </row>
    <row r="2" spans="1:6" ht="39.15" customHeight="1">
      <c r="A2" s="1" t="s">
        <v>9481</v>
      </c>
      <c r="B2" s="1" t="s">
        <v>9482</v>
      </c>
    </row>
    <row r="3" spans="1:6" ht="39.15" customHeight="1">
      <c r="A3" s="1" t="s">
        <v>9483</v>
      </c>
      <c r="B3" s="1" t="s">
        <v>9484</v>
      </c>
    </row>
    <row r="4" spans="1:6" ht="39.15" customHeight="1">
      <c r="A4" s="1" t="s">
        <v>9485</v>
      </c>
      <c r="B4" s="1" t="s">
        <v>9486</v>
      </c>
    </row>
    <row r="5" spans="1:6" ht="39.15" customHeight="1">
      <c r="A5" s="1" t="s">
        <v>9487</v>
      </c>
      <c r="B5" s="1" t="s">
        <v>9488</v>
      </c>
    </row>
    <row r="6" spans="1:6" ht="39.15" customHeight="1">
      <c r="A6" s="1" t="s">
        <v>9489</v>
      </c>
      <c r="B6" s="1" t="s">
        <v>9490</v>
      </c>
    </row>
    <row r="7" spans="1:6" ht="39.15" customHeight="1">
      <c r="A7" s="1" t="s">
        <v>9491</v>
      </c>
      <c r="B7" s="1" t="s">
        <v>9492</v>
      </c>
    </row>
    <row r="8" spans="1:6" ht="39.15" customHeight="1">
      <c r="A8" s="1" t="s">
        <v>9493</v>
      </c>
      <c r="B8" s="1" t="s">
        <v>9494</v>
      </c>
    </row>
    <row r="9" spans="1:6" ht="39.15" customHeight="1">
      <c r="A9" s="1" t="s">
        <v>9495</v>
      </c>
      <c r="B9" s="1" t="s">
        <v>9496</v>
      </c>
    </row>
    <row r="10" spans="1:6" ht="39.15" customHeight="1">
      <c r="A10" s="1" t="s">
        <v>9497</v>
      </c>
      <c r="B10" s="1" t="s">
        <v>9498</v>
      </c>
    </row>
    <row r="11" spans="1:6" ht="39.15" customHeight="1">
      <c r="A11" s="1" t="s">
        <v>9499</v>
      </c>
      <c r="B11" s="1" t="s">
        <v>9500</v>
      </c>
    </row>
    <row r="12" spans="1:6" ht="39.15" customHeight="1">
      <c r="A12" s="1" t="s">
        <v>9501</v>
      </c>
      <c r="B12" s="1" t="s">
        <v>9502</v>
      </c>
    </row>
    <row r="13" spans="1:6" ht="39.15" customHeight="1">
      <c r="A13" s="1" t="s">
        <v>9503</v>
      </c>
      <c r="B13" s="1" t="s">
        <v>9504</v>
      </c>
    </row>
    <row r="14" spans="1:6" ht="39.15" customHeight="1">
      <c r="A14" s="1" t="s">
        <v>9505</v>
      </c>
      <c r="B14" s="1" t="s">
        <v>9506</v>
      </c>
    </row>
    <row r="15" spans="1:6" ht="39.15" customHeight="1">
      <c r="A15" s="1" t="s">
        <v>9507</v>
      </c>
      <c r="B15" s="1" t="s">
        <v>9508</v>
      </c>
    </row>
    <row r="16" spans="1:6" ht="39.15" customHeight="1">
      <c r="A16" s="1" t="s">
        <v>9509</v>
      </c>
      <c r="B16" s="1" t="s">
        <v>9510</v>
      </c>
    </row>
    <row r="17" spans="1:2" ht="39.15" customHeight="1">
      <c r="A17" s="1" t="s">
        <v>9511</v>
      </c>
      <c r="B17" s="1" t="s">
        <v>9512</v>
      </c>
    </row>
    <row r="18" spans="1:2" ht="39.15" customHeight="1">
      <c r="A18" s="1" t="s">
        <v>9513</v>
      </c>
      <c r="B18" s="1" t="s">
        <v>9504</v>
      </c>
    </row>
    <row r="19" spans="1:2" ht="39.15" customHeight="1">
      <c r="A19" s="1" t="s">
        <v>9514</v>
      </c>
      <c r="B19" s="1" t="s">
        <v>9515</v>
      </c>
    </row>
    <row r="20" spans="1:2" ht="39.15" customHeight="1">
      <c r="A20" s="1" t="s">
        <v>9516</v>
      </c>
      <c r="B20" s="1" t="s">
        <v>9517</v>
      </c>
    </row>
    <row r="21" spans="1:2" ht="39.15" customHeight="1">
      <c r="A21" s="1" t="s">
        <v>9518</v>
      </c>
      <c r="B21" s="1" t="s">
        <v>9504</v>
      </c>
    </row>
    <row r="22" spans="1:2" ht="39.15" customHeight="1">
      <c r="A22" s="1" t="s">
        <v>9519</v>
      </c>
      <c r="B22" s="1" t="s">
        <v>9520</v>
      </c>
    </row>
    <row r="23" spans="1:2" ht="39.15" customHeight="1">
      <c r="A23" s="1" t="s">
        <v>9521</v>
      </c>
      <c r="B23" s="1" t="s">
        <v>9520</v>
      </c>
    </row>
    <row r="24" spans="1:2" ht="39.15" customHeight="1">
      <c r="A24" s="1" t="s">
        <v>9522</v>
      </c>
      <c r="B24" s="1" t="s">
        <v>9520</v>
      </c>
    </row>
    <row r="25" spans="1:2" ht="39.15" customHeight="1">
      <c r="A25" s="1" t="s">
        <v>9523</v>
      </c>
      <c r="B25" s="1" t="s">
        <v>9520</v>
      </c>
    </row>
    <row r="26" spans="1:2" ht="39.15" customHeight="1">
      <c r="A26" s="1" t="s">
        <v>9524</v>
      </c>
      <c r="B26" s="1" t="s">
        <v>9504</v>
      </c>
    </row>
    <row r="27" spans="1:2" ht="39.15" customHeight="1">
      <c r="A27" s="1" t="s">
        <v>9525</v>
      </c>
      <c r="B27" s="1" t="s">
        <v>9520</v>
      </c>
    </row>
    <row r="28" spans="1:2" ht="39.15" customHeight="1">
      <c r="A28" s="1" t="s">
        <v>9526</v>
      </c>
      <c r="B28" s="1" t="s">
        <v>9520</v>
      </c>
    </row>
    <row r="29" spans="1:2" ht="39.15" customHeight="1">
      <c r="A29" s="1" t="s">
        <v>9527</v>
      </c>
      <c r="B29" s="1" t="s">
        <v>9520</v>
      </c>
    </row>
    <row r="30" spans="1:2" ht="39.15" customHeight="1">
      <c r="A30" s="1" t="s">
        <v>9528</v>
      </c>
      <c r="B30" s="1" t="s">
        <v>9504</v>
      </c>
    </row>
    <row r="31" spans="1:2" ht="39.15" customHeight="1">
      <c r="A31" s="1" t="s">
        <v>9529</v>
      </c>
      <c r="B31" s="1" t="s">
        <v>9512</v>
      </c>
    </row>
    <row r="32" spans="1:2" ht="39.15" customHeight="1">
      <c r="A32" s="1" t="s">
        <v>9530</v>
      </c>
      <c r="B32" s="1" t="s">
        <v>9531</v>
      </c>
    </row>
    <row r="33" spans="1:2" ht="39.15" customHeight="1">
      <c r="A33" s="1" t="s">
        <v>9532</v>
      </c>
      <c r="B33" s="1" t="s">
        <v>9531</v>
      </c>
    </row>
    <row r="34" spans="1:2" ht="39.15" customHeight="1">
      <c r="A34" s="1" t="s">
        <v>9533</v>
      </c>
      <c r="B34" s="1" t="s">
        <v>9520</v>
      </c>
    </row>
    <row r="35" spans="1:2" ht="39.15" customHeight="1">
      <c r="A35" s="1" t="s">
        <v>9534</v>
      </c>
      <c r="B35" s="1" t="s">
        <v>9535</v>
      </c>
    </row>
    <row r="36" spans="1:2" ht="39.15" customHeight="1">
      <c r="A36" s="1" t="s">
        <v>9536</v>
      </c>
      <c r="B36" s="1" t="s">
        <v>9520</v>
      </c>
    </row>
    <row r="37" spans="1:2" ht="39.15" customHeight="1">
      <c r="A37" s="1" t="s">
        <v>9537</v>
      </c>
      <c r="B37" s="1" t="s">
        <v>9512</v>
      </c>
    </row>
    <row r="38" spans="1:2" ht="39.15" customHeight="1">
      <c r="A38" s="1" t="s">
        <v>9538</v>
      </c>
      <c r="B38" s="1" t="s">
        <v>9531</v>
      </c>
    </row>
    <row r="39" spans="1:2" ht="39.15" customHeight="1">
      <c r="A39" s="1" t="s">
        <v>9539</v>
      </c>
      <c r="B39" s="1" t="s">
        <v>9504</v>
      </c>
    </row>
    <row r="40" spans="1:2" ht="39.15" customHeight="1">
      <c r="A40" s="1" t="s">
        <v>9540</v>
      </c>
      <c r="B40" s="1" t="s">
        <v>9520</v>
      </c>
    </row>
    <row r="41" spans="1:2" ht="39.15" customHeight="1">
      <c r="A41" s="1" t="s">
        <v>9541</v>
      </c>
      <c r="B41" s="1" t="s">
        <v>9512</v>
      </c>
    </row>
    <row r="42" spans="1:2" ht="39.15" customHeight="1">
      <c r="A42" s="1" t="s">
        <v>9542</v>
      </c>
      <c r="B42" s="1" t="s">
        <v>9504</v>
      </c>
    </row>
    <row r="43" spans="1:2" ht="39.15" customHeight="1">
      <c r="A43" s="1" t="s">
        <v>9543</v>
      </c>
      <c r="B43" s="1" t="s">
        <v>9504</v>
      </c>
    </row>
    <row r="44" spans="1:2" ht="39.15" customHeight="1">
      <c r="A44" s="1" t="s">
        <v>9544</v>
      </c>
      <c r="B44" s="1" t="s">
        <v>9512</v>
      </c>
    </row>
    <row r="45" spans="1:2" ht="39.15" customHeight="1">
      <c r="A45" s="1" t="s">
        <v>9545</v>
      </c>
      <c r="B45" s="1" t="s">
        <v>9520</v>
      </c>
    </row>
    <row r="46" spans="1:2" ht="39.15" customHeight="1">
      <c r="A46" s="1" t="s">
        <v>9546</v>
      </c>
      <c r="B46" s="1" t="s">
        <v>9512</v>
      </c>
    </row>
    <row r="47" spans="1:2" ht="39.15" customHeight="1">
      <c r="A47" s="1" t="s">
        <v>9547</v>
      </c>
      <c r="B47" s="1" t="s">
        <v>9548</v>
      </c>
    </row>
    <row r="48" spans="1:2" ht="39.15" customHeight="1">
      <c r="A48" s="1" t="s">
        <v>9549</v>
      </c>
      <c r="B48" s="1" t="s">
        <v>9515</v>
      </c>
    </row>
    <row r="49" spans="1:2" ht="39.15" customHeight="1">
      <c r="A49" s="1" t="s">
        <v>9550</v>
      </c>
      <c r="B49" s="1" t="s">
        <v>9517</v>
      </c>
    </row>
    <row r="50" spans="1:2" ht="39.15" customHeight="1">
      <c r="A50" s="1" t="s">
        <v>9551</v>
      </c>
      <c r="B50" s="1" t="s">
        <v>9517</v>
      </c>
    </row>
    <row r="51" spans="1:2" ht="39.15" customHeight="1">
      <c r="A51" s="1" t="s">
        <v>9552</v>
      </c>
      <c r="B51" s="1" t="s">
        <v>9504</v>
      </c>
    </row>
    <row r="52" spans="1:2" ht="39.15" customHeight="1">
      <c r="A52" s="1" t="s">
        <v>9553</v>
      </c>
      <c r="B52" s="1" t="s">
        <v>9504</v>
      </c>
    </row>
    <row r="53" spans="1:2" ht="39.15" customHeight="1">
      <c r="A53" s="1" t="s">
        <v>9554</v>
      </c>
      <c r="B53" s="1" t="s">
        <v>9515</v>
      </c>
    </row>
    <row r="54" spans="1:2" ht="39.15" customHeight="1">
      <c r="A54" s="1" t="s">
        <v>9555</v>
      </c>
      <c r="B54" s="1" t="s">
        <v>9548</v>
      </c>
    </row>
    <row r="55" spans="1:2" ht="39.15" customHeight="1">
      <c r="A55" s="1" t="s">
        <v>9556</v>
      </c>
      <c r="B55" s="1" t="s">
        <v>9517</v>
      </c>
    </row>
    <row r="56" spans="1:2" ht="39.15" customHeight="1">
      <c r="A56" s="1" t="s">
        <v>9557</v>
      </c>
      <c r="B56" s="1" t="s">
        <v>9504</v>
      </c>
    </row>
    <row r="57" spans="1:2" ht="39.15" customHeight="1">
      <c r="A57" s="1" t="s">
        <v>9558</v>
      </c>
      <c r="B57" s="1" t="s">
        <v>9504</v>
      </c>
    </row>
    <row r="58" spans="1:2" ht="39.15" customHeight="1">
      <c r="A58" s="1" t="s">
        <v>9559</v>
      </c>
      <c r="B58" s="1" t="s">
        <v>9520</v>
      </c>
    </row>
    <row r="59" spans="1:2" ht="39.15" customHeight="1">
      <c r="A59" s="1" t="s">
        <v>9560</v>
      </c>
      <c r="B59" s="1" t="s">
        <v>9517</v>
      </c>
    </row>
    <row r="60" spans="1:2" ht="39.15" customHeight="1">
      <c r="A60" s="1" t="s">
        <v>9561</v>
      </c>
      <c r="B60" s="1" t="s">
        <v>9520</v>
      </c>
    </row>
    <row r="61" spans="1:2" ht="39.15" customHeight="1">
      <c r="A61" s="1" t="s">
        <v>9562</v>
      </c>
      <c r="B61" s="1" t="s">
        <v>9515</v>
      </c>
    </row>
    <row r="62" spans="1:2" ht="39.15" customHeight="1">
      <c r="A62" s="1" t="s">
        <v>9563</v>
      </c>
      <c r="B62" s="1" t="s">
        <v>9512</v>
      </c>
    </row>
    <row r="63" spans="1:2" ht="39.15" customHeight="1">
      <c r="A63" s="1" t="s">
        <v>9564</v>
      </c>
      <c r="B63" s="1" t="s">
        <v>9520</v>
      </c>
    </row>
    <row r="64" spans="1:2" ht="39.15" customHeight="1">
      <c r="A64" s="1" t="s">
        <v>9565</v>
      </c>
      <c r="B64" s="1" t="s">
        <v>9504</v>
      </c>
    </row>
    <row r="65" spans="1:2" ht="39.15" customHeight="1">
      <c r="A65" s="1" t="s">
        <v>9566</v>
      </c>
      <c r="B65" s="1" t="s">
        <v>9517</v>
      </c>
    </row>
    <row r="66" spans="1:2" ht="39.15" customHeight="1">
      <c r="A66" s="1" t="s">
        <v>9567</v>
      </c>
      <c r="B66" s="1" t="s">
        <v>9535</v>
      </c>
    </row>
    <row r="67" spans="1:2" ht="39.15" customHeight="1">
      <c r="A67" s="1" t="s">
        <v>9568</v>
      </c>
      <c r="B67" s="1" t="s">
        <v>9512</v>
      </c>
    </row>
    <row r="68" spans="1:2" ht="39.15" customHeight="1">
      <c r="A68" s="1" t="s">
        <v>9569</v>
      </c>
      <c r="B68" s="1" t="s">
        <v>9535</v>
      </c>
    </row>
    <row r="69" spans="1:2" ht="39.15" customHeight="1">
      <c r="A69" s="1" t="s">
        <v>9570</v>
      </c>
      <c r="B69" s="1" t="s">
        <v>9515</v>
      </c>
    </row>
    <row r="70" spans="1:2" ht="39.15" customHeight="1">
      <c r="A70" s="1" t="s">
        <v>9571</v>
      </c>
      <c r="B70" s="1" t="s">
        <v>9512</v>
      </c>
    </row>
    <row r="71" spans="1:2" ht="39.15" customHeight="1">
      <c r="A71" s="1" t="s">
        <v>9572</v>
      </c>
      <c r="B71" s="1" t="s">
        <v>9535</v>
      </c>
    </row>
    <row r="72" spans="1:2" ht="39.15" customHeight="1">
      <c r="A72" s="1" t="s">
        <v>9573</v>
      </c>
      <c r="B72" s="1" t="s">
        <v>9512</v>
      </c>
    </row>
    <row r="73" spans="1:2" ht="39.15" customHeight="1">
      <c r="A73" s="1" t="s">
        <v>9574</v>
      </c>
      <c r="B73" s="1" t="s">
        <v>9531</v>
      </c>
    </row>
    <row r="74" spans="1:2" ht="39.15" customHeight="1">
      <c r="A74" s="1" t="s">
        <v>9575</v>
      </c>
      <c r="B74" s="1" t="s">
        <v>9504</v>
      </c>
    </row>
    <row r="75" spans="1:2" ht="39.15" customHeight="1">
      <c r="A75" s="1" t="s">
        <v>9576</v>
      </c>
      <c r="B75" s="1" t="s">
        <v>9504</v>
      </c>
    </row>
    <row r="76" spans="1:2" ht="39.15" customHeight="1">
      <c r="A76" s="1" t="s">
        <v>9577</v>
      </c>
      <c r="B76" s="1" t="s">
        <v>9531</v>
      </c>
    </row>
    <row r="77" spans="1:2" ht="39.15" customHeight="1">
      <c r="A77" s="1" t="s">
        <v>9578</v>
      </c>
      <c r="B77" s="1" t="s">
        <v>9548</v>
      </c>
    </row>
    <row r="78" spans="1:2" ht="39.15" customHeight="1">
      <c r="A78" s="1" t="s">
        <v>9579</v>
      </c>
      <c r="B78" s="1" t="s">
        <v>9512</v>
      </c>
    </row>
    <row r="79" spans="1:2" ht="39.15" customHeight="1">
      <c r="A79" s="1" t="s">
        <v>9580</v>
      </c>
      <c r="B79" s="1" t="s">
        <v>9515</v>
      </c>
    </row>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conditionalFormatting sqref="A2:F79">
    <cfRule type="expression" dxfId="13" priority="1">
      <formula>OR(IFERROR(SEARCH("TCFD",$A3),0)&gt;0,ISNUMBER($A3))</formula>
    </cfRule>
  </conditionalFormatting>
  <pageMargins left="0.75" right="0.75" top="1" bottom="1" header="0.5" footer="0.5"/>
  <headerFooter>
    <oddHeader>&amp;R&amp;"Arial"&amp;8&amp;K000000 [OFFICIAL]&amp;1#_x000D_</oddHeader>
  </headerFooter>
  <customProperties>
    <customPr name="_pios_id" r:id="rId1"/>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J51"/>
  <sheetViews>
    <sheetView showRuler="0" workbookViewId="0"/>
  </sheetViews>
  <sheetFormatPr defaultColWidth="13.08984375" defaultRowHeight="12.5"/>
  <cols>
    <col min="1" max="2" width="4.36328125" customWidth="1"/>
    <col min="3" max="3" width="53.36328125" customWidth="1"/>
    <col min="4" max="4" width="71.36328125" customWidth="1"/>
    <col min="5" max="5" width="36.36328125" customWidth="1"/>
    <col min="6" max="6" width="28.36328125" customWidth="1"/>
  </cols>
  <sheetData>
    <row r="1" spans="1:10" ht="15" customHeight="1">
      <c r="A1" s="65"/>
      <c r="B1" s="65"/>
      <c r="C1" s="88"/>
      <c r="D1" s="65"/>
      <c r="E1" s="65"/>
      <c r="F1" s="94"/>
      <c r="G1" s="65"/>
      <c r="H1" s="65"/>
      <c r="I1" s="65"/>
      <c r="J1" s="160"/>
    </row>
    <row r="2" spans="1:10" ht="15" customHeight="1">
      <c r="A2" s="65"/>
      <c r="B2" s="65"/>
      <c r="C2" s="161"/>
      <c r="D2" s="162"/>
      <c r="E2" s="162"/>
      <c r="F2" s="163"/>
      <c r="G2" s="65"/>
      <c r="H2" s="65"/>
      <c r="I2" s="65"/>
      <c r="J2" s="160"/>
    </row>
    <row r="3" spans="1:10" ht="15" customHeight="1">
      <c r="A3" s="65"/>
      <c r="B3" s="65"/>
      <c r="C3" s="155" t="s">
        <v>3620</v>
      </c>
      <c r="D3" s="156" t="s">
        <v>3622</v>
      </c>
      <c r="E3" s="156" t="s">
        <v>8575</v>
      </c>
      <c r="F3" s="157" t="s">
        <v>9581</v>
      </c>
      <c r="G3" s="65"/>
      <c r="H3" s="65"/>
      <c r="I3" s="65"/>
      <c r="J3" s="160"/>
    </row>
    <row r="4" spans="1:10" ht="15" customHeight="1">
      <c r="A4" s="65"/>
      <c r="B4" s="65"/>
      <c r="C4" s="158" t="s">
        <v>1850</v>
      </c>
      <c r="D4" s="164"/>
      <c r="E4" s="164"/>
      <c r="F4" s="165"/>
      <c r="G4" s="65"/>
      <c r="H4" s="65"/>
      <c r="I4" s="65"/>
      <c r="J4" s="160"/>
    </row>
    <row r="5" spans="1:10" ht="173.25" customHeight="1">
      <c r="A5" s="65"/>
      <c r="B5" s="65"/>
      <c r="C5" s="88" t="s">
        <v>9482</v>
      </c>
      <c r="D5" s="65"/>
      <c r="E5" s="65"/>
      <c r="F5" s="94"/>
      <c r="G5" s="65"/>
      <c r="H5" s="65"/>
      <c r="I5" s="65"/>
      <c r="J5" s="160"/>
    </row>
    <row r="6" spans="1:10" ht="62.75" customHeight="1">
      <c r="A6" s="65"/>
      <c r="B6" s="65"/>
      <c r="C6" s="88" t="s">
        <v>9486</v>
      </c>
      <c r="D6" s="65"/>
      <c r="E6" s="65"/>
      <c r="F6" s="94"/>
      <c r="G6" s="65"/>
      <c r="H6" s="65"/>
      <c r="I6" s="65"/>
      <c r="J6" s="160"/>
    </row>
    <row r="7" spans="1:10" ht="15" customHeight="1">
      <c r="A7" s="65"/>
      <c r="B7" s="65"/>
      <c r="C7" s="159" t="s">
        <v>9360</v>
      </c>
      <c r="D7" s="166"/>
      <c r="E7" s="166"/>
      <c r="F7" s="167"/>
      <c r="G7" s="65"/>
      <c r="H7" s="65"/>
      <c r="I7" s="65"/>
      <c r="J7" s="160"/>
    </row>
    <row r="8" spans="1:10" ht="173.25" customHeight="1">
      <c r="A8" s="65"/>
      <c r="B8" s="65"/>
      <c r="C8" s="88" t="s">
        <v>9490</v>
      </c>
      <c r="D8" s="65"/>
      <c r="E8" s="65"/>
      <c r="F8" s="94"/>
      <c r="G8" s="65"/>
      <c r="H8" s="65"/>
      <c r="I8" s="65"/>
      <c r="J8" s="160"/>
    </row>
    <row r="9" spans="1:10" ht="117.5" customHeight="1">
      <c r="A9" s="65"/>
      <c r="B9" s="65"/>
      <c r="C9" s="88" t="s">
        <v>9492</v>
      </c>
      <c r="D9" s="65"/>
      <c r="E9" s="65"/>
      <c r="F9" s="94"/>
      <c r="G9" s="65"/>
      <c r="H9" s="65"/>
      <c r="I9" s="65"/>
      <c r="J9" s="160"/>
    </row>
    <row r="10" spans="1:10" ht="62.75" customHeight="1">
      <c r="A10" s="65"/>
      <c r="B10" s="65"/>
      <c r="C10" s="88" t="s">
        <v>9494</v>
      </c>
      <c r="D10" s="65"/>
      <c r="E10" s="65"/>
      <c r="F10" s="94"/>
      <c r="G10" s="65"/>
      <c r="H10" s="65"/>
      <c r="I10" s="65"/>
      <c r="J10" s="160"/>
    </row>
    <row r="11" spans="1:10" ht="15" customHeight="1">
      <c r="A11" s="65"/>
      <c r="B11" s="65"/>
      <c r="C11" s="159" t="s">
        <v>9361</v>
      </c>
      <c r="D11" s="166"/>
      <c r="E11" s="166"/>
      <c r="F11" s="167"/>
      <c r="G11" s="65"/>
      <c r="H11" s="65"/>
      <c r="I11" s="65"/>
      <c r="J11" s="160"/>
    </row>
    <row r="12" spans="1:10" ht="240" customHeight="1">
      <c r="A12" s="65"/>
      <c r="B12" s="65"/>
      <c r="C12" s="88" t="s">
        <v>9498</v>
      </c>
      <c r="D12" s="65"/>
      <c r="E12" s="65"/>
      <c r="F12" s="94"/>
      <c r="G12" s="65"/>
      <c r="H12" s="65"/>
      <c r="I12" s="65"/>
      <c r="J12" s="160"/>
    </row>
    <row r="13" spans="1:10" ht="129.15" customHeight="1">
      <c r="A13" s="65"/>
      <c r="B13" s="65"/>
      <c r="C13" s="88" t="s">
        <v>9500</v>
      </c>
      <c r="D13" s="65"/>
      <c r="E13" s="65"/>
      <c r="F13" s="94"/>
      <c r="G13" s="65"/>
      <c r="H13" s="65"/>
      <c r="I13" s="65"/>
      <c r="J13" s="160"/>
    </row>
    <row r="14" spans="1:10" ht="106.65" customHeight="1">
      <c r="A14" s="65"/>
      <c r="B14" s="65"/>
      <c r="C14" s="88" t="s">
        <v>9502</v>
      </c>
      <c r="D14" s="65"/>
      <c r="E14" s="65"/>
      <c r="F14" s="94"/>
      <c r="G14" s="65"/>
      <c r="H14" s="65"/>
      <c r="I14" s="65"/>
      <c r="J14" s="160"/>
    </row>
    <row r="15" spans="1:10" ht="15" customHeight="1">
      <c r="A15" s="65"/>
      <c r="B15" s="65"/>
      <c r="C15" s="159" t="s">
        <v>9362</v>
      </c>
      <c r="D15" s="166"/>
      <c r="E15" s="166"/>
      <c r="F15" s="167"/>
      <c r="G15" s="65"/>
      <c r="H15" s="65"/>
      <c r="I15" s="65"/>
      <c r="J15" s="160"/>
    </row>
    <row r="16" spans="1:10" ht="40.25" customHeight="1">
      <c r="A16" s="65"/>
      <c r="B16" s="65"/>
      <c r="C16" s="88" t="s">
        <v>9506</v>
      </c>
      <c r="D16" s="65"/>
      <c r="E16" s="65"/>
      <c r="F16" s="94"/>
      <c r="G16" s="65"/>
      <c r="H16" s="65"/>
      <c r="I16" s="65"/>
      <c r="J16" s="160"/>
    </row>
    <row r="17" spans="1:10" ht="40.25" customHeight="1">
      <c r="A17" s="65"/>
      <c r="B17" s="65"/>
      <c r="C17" s="88" t="s">
        <v>9508</v>
      </c>
      <c r="D17" s="65"/>
      <c r="E17" s="65"/>
      <c r="F17" s="94"/>
      <c r="G17" s="65"/>
      <c r="H17" s="65"/>
      <c r="I17" s="65"/>
      <c r="J17" s="160"/>
    </row>
    <row r="18" spans="1:10" ht="40.25" customHeight="1">
      <c r="A18" s="65"/>
      <c r="B18" s="65"/>
      <c r="C18" s="88" t="s">
        <v>9510</v>
      </c>
      <c r="D18" s="65"/>
      <c r="E18" s="65"/>
      <c r="F18" s="94"/>
      <c r="G18" s="65"/>
      <c r="H18" s="65"/>
      <c r="I18" s="65"/>
      <c r="J18" s="160"/>
    </row>
    <row r="19" spans="1:10" ht="15" customHeight="1">
      <c r="A19" s="65"/>
      <c r="B19" s="65"/>
      <c r="C19" s="88"/>
      <c r="D19" s="65"/>
      <c r="E19" s="65"/>
      <c r="F19" s="94"/>
      <c r="G19" s="65"/>
      <c r="H19" s="65"/>
      <c r="I19" s="65"/>
      <c r="J19" s="160"/>
    </row>
    <row r="20" spans="1:10" ht="15" customHeight="1">
      <c r="A20" s="65"/>
      <c r="B20" s="65"/>
      <c r="C20" s="88"/>
      <c r="D20" s="65"/>
      <c r="E20" s="65"/>
      <c r="F20" s="94"/>
      <c r="G20" s="65"/>
      <c r="H20" s="65"/>
      <c r="I20" s="65"/>
      <c r="J20" s="160"/>
    </row>
    <row r="21" spans="1:10" ht="15" customHeight="1">
      <c r="A21" s="65"/>
      <c r="B21" s="65"/>
      <c r="C21" s="88"/>
      <c r="D21" s="65"/>
      <c r="E21" s="65"/>
      <c r="F21" s="94"/>
      <c r="G21" s="65"/>
      <c r="H21" s="65"/>
      <c r="I21" s="65"/>
      <c r="J21" s="160"/>
    </row>
    <row r="22" spans="1:10" ht="15" customHeight="1">
      <c r="A22" s="65"/>
      <c r="B22" s="65"/>
      <c r="C22" s="88"/>
      <c r="D22" s="65"/>
      <c r="E22" s="65"/>
      <c r="F22" s="94"/>
      <c r="G22" s="65"/>
      <c r="H22" s="65"/>
      <c r="I22" s="65"/>
      <c r="J22" s="160"/>
    </row>
    <row r="23" spans="1:10" ht="15" customHeight="1">
      <c r="A23" s="65"/>
      <c r="B23" s="65"/>
      <c r="C23" s="88"/>
      <c r="D23" s="65"/>
      <c r="E23" s="65"/>
      <c r="F23" s="94"/>
      <c r="G23" s="65"/>
      <c r="H23" s="65"/>
      <c r="I23" s="65"/>
      <c r="J23" s="160"/>
    </row>
    <row r="24" spans="1:10" ht="15" customHeight="1">
      <c r="A24" s="65"/>
      <c r="B24" s="65"/>
      <c r="C24" s="88"/>
      <c r="D24" s="65"/>
      <c r="E24" s="65"/>
      <c r="F24" s="94"/>
      <c r="G24" s="65"/>
      <c r="H24" s="65"/>
      <c r="I24" s="65"/>
      <c r="J24" s="160"/>
    </row>
    <row r="25" spans="1:10" ht="15" customHeight="1">
      <c r="A25" s="65"/>
      <c r="B25" s="65"/>
      <c r="C25" s="88"/>
      <c r="D25" s="65"/>
      <c r="E25" s="65"/>
      <c r="F25" s="94"/>
      <c r="G25" s="65"/>
      <c r="H25" s="65"/>
      <c r="I25" s="65"/>
      <c r="J25" s="160"/>
    </row>
    <row r="26" spans="1:10" ht="15" customHeight="1">
      <c r="A26" s="65"/>
      <c r="B26" s="65"/>
      <c r="C26" s="88"/>
      <c r="D26" s="65"/>
      <c r="E26" s="65"/>
      <c r="F26" s="94"/>
      <c r="G26" s="65"/>
      <c r="H26" s="65"/>
      <c r="I26" s="65"/>
      <c r="J26" s="160"/>
    </row>
    <row r="27" spans="1:10" ht="15" customHeight="1">
      <c r="A27" s="65"/>
      <c r="B27" s="65"/>
      <c r="C27" s="88"/>
      <c r="D27" s="65"/>
      <c r="E27" s="65"/>
      <c r="F27" s="94"/>
      <c r="G27" s="65"/>
      <c r="H27" s="65"/>
      <c r="I27" s="65"/>
      <c r="J27" s="160"/>
    </row>
    <row r="28" spans="1:10" ht="15" customHeight="1">
      <c r="A28" s="65"/>
      <c r="B28" s="65"/>
      <c r="C28" s="88"/>
      <c r="D28" s="65"/>
      <c r="E28" s="65"/>
      <c r="F28" s="94"/>
      <c r="G28" s="65"/>
      <c r="H28" s="65"/>
      <c r="I28" s="65"/>
      <c r="J28" s="160"/>
    </row>
    <row r="29" spans="1:10" ht="15" customHeight="1">
      <c r="A29" s="65"/>
      <c r="B29" s="65"/>
      <c r="C29" s="88"/>
      <c r="D29" s="65"/>
      <c r="E29" s="65"/>
      <c r="F29" s="94"/>
      <c r="G29" s="65"/>
      <c r="H29" s="65"/>
      <c r="I29" s="65"/>
      <c r="J29" s="160"/>
    </row>
    <row r="30" spans="1:10" ht="15" customHeight="1">
      <c r="A30" s="65"/>
      <c r="B30" s="65"/>
      <c r="C30" s="88"/>
      <c r="D30" s="65"/>
      <c r="E30" s="65"/>
      <c r="F30" s="94"/>
      <c r="G30" s="65"/>
      <c r="H30" s="65"/>
      <c r="I30" s="65"/>
      <c r="J30" s="160"/>
    </row>
    <row r="31" spans="1:10" ht="15" customHeight="1">
      <c r="A31" s="65"/>
      <c r="B31" s="65"/>
      <c r="C31" s="88"/>
      <c r="D31" s="65"/>
      <c r="E31" s="65"/>
      <c r="F31" s="94"/>
      <c r="G31" s="65"/>
      <c r="H31" s="65"/>
      <c r="I31" s="65"/>
      <c r="J31" s="160"/>
    </row>
    <row r="32" spans="1:10" ht="15" customHeight="1">
      <c r="A32" s="65"/>
      <c r="B32" s="65"/>
      <c r="C32" s="88"/>
      <c r="D32" s="65"/>
      <c r="E32" s="65"/>
      <c r="F32" s="94"/>
      <c r="G32" s="65"/>
      <c r="H32" s="65"/>
      <c r="I32" s="65"/>
      <c r="J32" s="160"/>
    </row>
    <row r="33" spans="1:10" ht="15" customHeight="1">
      <c r="A33" s="65"/>
      <c r="B33" s="65"/>
      <c r="C33" s="88"/>
      <c r="D33" s="65"/>
      <c r="E33" s="65"/>
      <c r="F33" s="94"/>
      <c r="G33" s="65"/>
      <c r="H33" s="65"/>
      <c r="I33" s="65"/>
      <c r="J33" s="160"/>
    </row>
    <row r="34" spans="1:10" ht="15" customHeight="1">
      <c r="A34" s="65"/>
      <c r="B34" s="65"/>
      <c r="C34" s="88"/>
      <c r="D34" s="65"/>
      <c r="E34" s="65"/>
      <c r="F34" s="94"/>
      <c r="G34" s="65"/>
      <c r="H34" s="65"/>
      <c r="I34" s="65"/>
      <c r="J34" s="160"/>
    </row>
    <row r="35" spans="1:10" ht="15" customHeight="1">
      <c r="A35" s="65"/>
      <c r="B35" s="65"/>
      <c r="C35" s="88"/>
      <c r="D35" s="65"/>
      <c r="E35" s="65"/>
      <c r="F35" s="94"/>
      <c r="G35" s="65"/>
      <c r="H35" s="65"/>
      <c r="I35" s="65"/>
      <c r="J35" s="160"/>
    </row>
    <row r="36" spans="1:10" ht="15" customHeight="1">
      <c r="A36" s="65"/>
      <c r="B36" s="65"/>
      <c r="C36" s="88"/>
      <c r="D36" s="65"/>
      <c r="E36" s="65"/>
      <c r="F36" s="94"/>
      <c r="G36" s="65"/>
      <c r="H36" s="65"/>
      <c r="I36" s="65"/>
      <c r="J36" s="160"/>
    </row>
    <row r="37" spans="1:10" ht="15" customHeight="1">
      <c r="A37" s="65"/>
      <c r="B37" s="65"/>
      <c r="C37" s="88"/>
      <c r="D37" s="65"/>
      <c r="E37" s="65"/>
      <c r="F37" s="94"/>
      <c r="G37" s="65"/>
      <c r="H37" s="65"/>
      <c r="I37" s="65"/>
      <c r="J37" s="160"/>
    </row>
    <row r="38" spans="1:10" ht="15" customHeight="1">
      <c r="A38" s="65"/>
      <c r="B38" s="65"/>
      <c r="C38" s="88"/>
      <c r="D38" s="65"/>
      <c r="E38" s="65"/>
      <c r="F38" s="94"/>
      <c r="G38" s="65"/>
      <c r="H38" s="65"/>
      <c r="I38" s="65"/>
      <c r="J38" s="160"/>
    </row>
    <row r="39" spans="1:10" ht="15" customHeight="1">
      <c r="A39" s="65"/>
      <c r="B39" s="65"/>
      <c r="C39" s="88"/>
      <c r="D39" s="65"/>
      <c r="E39" s="65"/>
      <c r="F39" s="94"/>
      <c r="G39" s="65"/>
      <c r="H39" s="65"/>
      <c r="I39" s="65"/>
      <c r="J39" s="160"/>
    </row>
    <row r="40" spans="1:10" ht="15" customHeight="1">
      <c r="A40" s="65"/>
      <c r="B40" s="65"/>
      <c r="C40" s="88"/>
      <c r="D40" s="65"/>
      <c r="E40" s="65"/>
      <c r="F40" s="94"/>
      <c r="G40" s="65"/>
      <c r="H40" s="65"/>
      <c r="I40" s="65"/>
      <c r="J40" s="160"/>
    </row>
    <row r="41" spans="1:10" ht="15" customHeight="1">
      <c r="A41" s="65"/>
      <c r="B41" s="65"/>
      <c r="C41" s="88"/>
      <c r="D41" s="65"/>
      <c r="E41" s="65"/>
      <c r="F41" s="94"/>
      <c r="G41" s="65"/>
      <c r="H41" s="65"/>
      <c r="I41" s="65"/>
      <c r="J41" s="160"/>
    </row>
    <row r="42" spans="1:10" ht="15" customHeight="1">
      <c r="A42" s="65"/>
      <c r="B42" s="65"/>
      <c r="C42" s="88"/>
      <c r="D42" s="65"/>
      <c r="E42" s="65"/>
      <c r="F42" s="94"/>
      <c r="G42" s="65"/>
      <c r="H42" s="65"/>
      <c r="I42" s="65"/>
      <c r="J42" s="160"/>
    </row>
    <row r="43" spans="1:10" ht="15" customHeight="1">
      <c r="A43" s="65"/>
      <c r="B43" s="65"/>
      <c r="C43" s="88"/>
      <c r="D43" s="65"/>
      <c r="E43" s="65"/>
      <c r="F43" s="94"/>
      <c r="G43" s="65"/>
      <c r="H43" s="65"/>
      <c r="I43" s="65"/>
      <c r="J43" s="160"/>
    </row>
    <row r="44" spans="1:10" ht="15" customHeight="1">
      <c r="A44" s="65"/>
      <c r="B44" s="65"/>
      <c r="C44" s="88"/>
      <c r="D44" s="65"/>
      <c r="E44" s="65"/>
      <c r="F44" s="94"/>
      <c r="G44" s="65"/>
      <c r="H44" s="65"/>
      <c r="I44" s="65"/>
      <c r="J44" s="160"/>
    </row>
    <row r="45" spans="1:10" ht="15" customHeight="1">
      <c r="A45" s="65"/>
      <c r="B45" s="65"/>
      <c r="C45" s="88"/>
      <c r="D45" s="65"/>
      <c r="E45" s="65"/>
      <c r="F45" s="94"/>
      <c r="G45" s="65"/>
      <c r="H45" s="65"/>
      <c r="I45" s="65"/>
      <c r="J45" s="160"/>
    </row>
    <row r="46" spans="1:10" ht="15" customHeight="1">
      <c r="A46" s="65"/>
      <c r="B46" s="65"/>
      <c r="C46" s="88"/>
      <c r="D46" s="65"/>
      <c r="E46" s="65"/>
      <c r="F46" s="94"/>
      <c r="G46" s="65"/>
      <c r="H46" s="65"/>
      <c r="I46" s="65"/>
      <c r="J46" s="160"/>
    </row>
    <row r="47" spans="1:10" ht="15" customHeight="1">
      <c r="A47" s="65"/>
      <c r="B47" s="65"/>
      <c r="C47" s="88"/>
      <c r="D47" s="65"/>
      <c r="E47" s="65"/>
      <c r="F47" s="94"/>
      <c r="G47" s="65"/>
      <c r="H47" s="65"/>
      <c r="I47" s="65"/>
      <c r="J47" s="160"/>
    </row>
    <row r="48" spans="1:10" ht="15" customHeight="1">
      <c r="A48" s="65"/>
      <c r="B48" s="65"/>
      <c r="C48" s="88"/>
      <c r="D48" s="65"/>
      <c r="E48" s="65"/>
      <c r="F48" s="94"/>
      <c r="G48" s="65"/>
      <c r="H48" s="65"/>
      <c r="I48" s="65"/>
      <c r="J48" s="160"/>
    </row>
    <row r="49" spans="1:10" ht="15" customHeight="1">
      <c r="A49" s="65"/>
      <c r="B49" s="65"/>
      <c r="C49" s="88"/>
      <c r="D49" s="65"/>
      <c r="E49" s="65"/>
      <c r="F49" s="94"/>
      <c r="G49" s="65"/>
      <c r="H49" s="65"/>
      <c r="I49" s="65"/>
      <c r="J49" s="160"/>
    </row>
    <row r="50" spans="1:10" ht="15" customHeight="1">
      <c r="A50" s="65"/>
      <c r="B50" s="65"/>
      <c r="C50" s="88"/>
      <c r="D50" s="65"/>
      <c r="E50" s="65"/>
      <c r="F50" s="94"/>
      <c r="G50" s="65"/>
      <c r="H50" s="65"/>
      <c r="I50" s="65"/>
      <c r="J50" s="160"/>
    </row>
    <row r="51" spans="1:10">
      <c r="A51" s="69"/>
      <c r="B51" s="69"/>
      <c r="C51" s="69"/>
      <c r="D51" s="69"/>
      <c r="E51" s="69"/>
      <c r="F51" s="69"/>
      <c r="G51" s="69"/>
      <c r="H51" s="69"/>
      <c r="I51" s="69"/>
      <c r="J51" s="69"/>
    </row>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extLst>
    <ext xmlns:x14="http://schemas.microsoft.com/office/spreadsheetml/2009/9/main" uri="{CCE6A557-97BC-4b89-ADB6-D9C93CAAB3DF}">
      <x14:dataValidations xmlns:xm="http://schemas.microsoft.com/office/excel/2006/main" count="1">
        <x14:dataValidation type="list" allowBlank="1" xr:uid="{00000000-0002-0000-1500-000000000000}">
          <x14:formula1>
            <xm:f>'TCFD Analysis'!$B$2:$B$1048576</xm:f>
          </x14:formula1>
          <xm:sqref>C5:C6 C8:C10 C12:C14 C16:C18</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A50"/>
  <sheetViews>
    <sheetView showRuler="0" workbookViewId="0"/>
  </sheetViews>
  <sheetFormatPr defaultColWidth="13.08984375" defaultRowHeight="12.5"/>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G51"/>
  <sheetViews>
    <sheetView showRuler="0" topLeftCell="A2" workbookViewId="0"/>
  </sheetViews>
  <sheetFormatPr defaultColWidth="13.08984375" defaultRowHeight="12.5"/>
  <cols>
    <col min="1" max="1" width="3.453125" customWidth="1"/>
    <col min="2" max="2" width="49.6328125" customWidth="1"/>
    <col min="3" max="3" width="54" customWidth="1"/>
  </cols>
  <sheetData>
    <row r="1" spans="1:7" ht="15" hidden="1" customHeight="1">
      <c r="A1" s="168" t="s">
        <v>9582</v>
      </c>
      <c r="B1" s="168" t="s">
        <v>9583</v>
      </c>
      <c r="C1" s="169" t="s">
        <v>9584</v>
      </c>
      <c r="D1" s="168" t="s">
        <v>9585</v>
      </c>
      <c r="E1" s="65"/>
      <c r="F1" s="65"/>
      <c r="G1" s="5"/>
    </row>
    <row r="2" spans="1:7" ht="15" customHeight="1">
      <c r="A2" s="65"/>
      <c r="B2" s="162"/>
      <c r="C2" s="174"/>
      <c r="D2" s="65"/>
      <c r="E2" s="65"/>
      <c r="F2" s="65"/>
      <c r="G2" s="5"/>
    </row>
    <row r="3" spans="1:7" ht="45.75" customHeight="1">
      <c r="A3" s="175"/>
      <c r="B3" s="170" t="s">
        <v>9586</v>
      </c>
      <c r="C3" s="176"/>
      <c r="D3" s="65"/>
      <c r="E3" s="65"/>
      <c r="F3" s="65"/>
      <c r="G3" s="5"/>
    </row>
    <row r="4" spans="1:7" ht="15" customHeight="1">
      <c r="A4" s="65"/>
      <c r="B4" s="177"/>
      <c r="C4" s="174"/>
      <c r="D4" s="65"/>
      <c r="E4" s="65"/>
      <c r="F4" s="65"/>
      <c r="G4" s="5"/>
    </row>
    <row r="5" spans="1:7" ht="32.75" customHeight="1">
      <c r="A5" s="175"/>
      <c r="B5" s="171" t="s">
        <v>9587</v>
      </c>
      <c r="C5" s="178"/>
      <c r="D5" s="162"/>
      <c r="E5" s="65"/>
      <c r="F5" s="65"/>
      <c r="G5" s="5"/>
    </row>
    <row r="6" spans="1:7" ht="39.15" customHeight="1">
      <c r="A6" s="65"/>
      <c r="B6" s="179"/>
      <c r="C6" s="171" t="s">
        <v>9588</v>
      </c>
      <c r="D6" s="171" t="s">
        <v>9589</v>
      </c>
      <c r="E6" s="180"/>
      <c r="F6" s="65"/>
      <c r="G6" s="5"/>
    </row>
    <row r="7" spans="1:7" ht="15" customHeight="1">
      <c r="A7" s="65"/>
      <c r="B7" s="175"/>
      <c r="C7" s="172" t="s">
        <v>9590</v>
      </c>
      <c r="D7" s="173" t="s">
        <v>8581</v>
      </c>
      <c r="E7" s="180"/>
      <c r="F7" s="65"/>
      <c r="G7" s="5"/>
    </row>
    <row r="8" spans="1:7" ht="15" customHeight="1">
      <c r="A8" s="65"/>
      <c r="B8" s="175"/>
      <c r="C8" s="172" t="s">
        <v>9591</v>
      </c>
      <c r="D8" s="173" t="s">
        <v>8581</v>
      </c>
      <c r="E8" s="180"/>
      <c r="F8" s="65"/>
      <c r="G8" s="5"/>
    </row>
    <row r="9" spans="1:7" ht="15" customHeight="1">
      <c r="A9" s="65"/>
      <c r="B9" s="175"/>
      <c r="C9" s="172" t="s">
        <v>9592</v>
      </c>
      <c r="D9" s="173" t="s">
        <v>8581</v>
      </c>
      <c r="E9" s="180"/>
      <c r="F9" s="65"/>
      <c r="G9" s="5"/>
    </row>
    <row r="10" spans="1:7" ht="15" customHeight="1">
      <c r="A10" s="65"/>
      <c r="B10" s="175"/>
      <c r="C10" s="172" t="s">
        <v>9593</v>
      </c>
      <c r="D10" s="173" t="s">
        <v>8583</v>
      </c>
      <c r="E10" s="180"/>
      <c r="F10" s="65"/>
      <c r="G10" s="5"/>
    </row>
    <row r="11" spans="1:7" ht="15" customHeight="1">
      <c r="A11" s="65"/>
      <c r="B11" s="175"/>
      <c r="C11" s="172" t="s">
        <v>9594</v>
      </c>
      <c r="D11" s="173" t="s">
        <v>8583</v>
      </c>
      <c r="E11" s="180"/>
      <c r="F11" s="65"/>
      <c r="G11" s="5"/>
    </row>
    <row r="12" spans="1:7" ht="15" customHeight="1">
      <c r="A12" s="65"/>
      <c r="B12" s="175"/>
      <c r="C12" s="172" t="s">
        <v>9595</v>
      </c>
      <c r="D12" s="173" t="s">
        <v>8583</v>
      </c>
      <c r="E12" s="180"/>
      <c r="F12" s="65"/>
      <c r="G12" s="5"/>
    </row>
    <row r="13" spans="1:7" ht="15" customHeight="1">
      <c r="A13" s="65"/>
      <c r="B13" s="175"/>
      <c r="C13" s="172" t="s">
        <v>9596</v>
      </c>
      <c r="D13" s="173" t="s">
        <v>8583</v>
      </c>
      <c r="E13" s="180"/>
      <c r="F13" s="65"/>
      <c r="G13" s="5"/>
    </row>
    <row r="14" spans="1:7" ht="15" customHeight="1">
      <c r="A14" s="65"/>
      <c r="B14" s="175"/>
      <c r="C14" s="172" t="s">
        <v>9597</v>
      </c>
      <c r="D14" s="173" t="s">
        <v>8583</v>
      </c>
      <c r="E14" s="180"/>
      <c r="F14" s="65"/>
      <c r="G14" s="5"/>
    </row>
    <row r="15" spans="1:7" ht="15" customHeight="1">
      <c r="A15" s="65"/>
      <c r="B15" s="175"/>
      <c r="C15" s="172" t="s">
        <v>9598</v>
      </c>
      <c r="D15" s="173" t="s">
        <v>8583</v>
      </c>
      <c r="E15" s="180"/>
      <c r="F15" s="65"/>
      <c r="G15" s="5"/>
    </row>
    <row r="16" spans="1:7" ht="15" customHeight="1">
      <c r="A16" s="65"/>
      <c r="B16" s="175"/>
      <c r="C16" s="172" t="s">
        <v>9599</v>
      </c>
      <c r="D16" s="173" t="s">
        <v>8583</v>
      </c>
      <c r="E16" s="180"/>
      <c r="F16" s="65"/>
      <c r="G16" s="5"/>
    </row>
    <row r="17" spans="1:7" ht="15" customHeight="1">
      <c r="A17" s="65"/>
      <c r="B17" s="175"/>
      <c r="C17" s="172" t="s">
        <v>9600</v>
      </c>
      <c r="D17" s="173" t="s">
        <v>8583</v>
      </c>
      <c r="E17" s="180"/>
      <c r="F17" s="65"/>
      <c r="G17" s="5"/>
    </row>
    <row r="18" spans="1:7" ht="15" customHeight="1">
      <c r="A18" s="65"/>
      <c r="B18" s="175"/>
      <c r="C18" s="172" t="s">
        <v>9601</v>
      </c>
      <c r="D18" s="173" t="s">
        <v>8583</v>
      </c>
      <c r="E18" s="180"/>
      <c r="F18" s="65"/>
      <c r="G18" s="5"/>
    </row>
    <row r="19" spans="1:7" ht="15" customHeight="1">
      <c r="A19" s="65"/>
      <c r="B19" s="175"/>
      <c r="C19" s="172" t="s">
        <v>9602</v>
      </c>
      <c r="D19" s="173" t="s">
        <v>8583</v>
      </c>
      <c r="E19" s="180"/>
      <c r="F19" s="65"/>
      <c r="G19" s="5"/>
    </row>
    <row r="20" spans="1:7" ht="15" customHeight="1">
      <c r="A20" s="65"/>
      <c r="B20" s="175"/>
      <c r="C20" s="172" t="s">
        <v>9603</v>
      </c>
      <c r="D20" s="173" t="s">
        <v>8583</v>
      </c>
      <c r="E20" s="180"/>
      <c r="F20" s="65"/>
      <c r="G20" s="5"/>
    </row>
    <row r="21" spans="1:7" ht="15" customHeight="1">
      <c r="A21" s="65"/>
      <c r="B21" s="175"/>
      <c r="C21" s="172" t="s">
        <v>9604</v>
      </c>
      <c r="D21" s="173" t="s">
        <v>8583</v>
      </c>
      <c r="E21" s="180"/>
      <c r="F21" s="65"/>
      <c r="G21" s="5"/>
    </row>
    <row r="22" spans="1:7" ht="15" customHeight="1">
      <c r="A22" s="65"/>
      <c r="B22" s="175"/>
      <c r="C22" s="172" t="s">
        <v>9605</v>
      </c>
      <c r="D22" s="173" t="s">
        <v>8583</v>
      </c>
      <c r="E22" s="180"/>
      <c r="F22" s="65"/>
      <c r="G22" s="5"/>
    </row>
    <row r="23" spans="1:7" ht="15" customHeight="1">
      <c r="A23" s="65"/>
      <c r="B23" s="175"/>
      <c r="C23" s="172" t="s">
        <v>9606</v>
      </c>
      <c r="D23" s="173" t="s">
        <v>8583</v>
      </c>
      <c r="E23" s="180"/>
      <c r="F23" s="65"/>
      <c r="G23" s="5"/>
    </row>
    <row r="24" spans="1:7" ht="15" customHeight="1">
      <c r="A24" s="65"/>
      <c r="B24" s="65"/>
      <c r="C24" s="181"/>
      <c r="D24" s="182"/>
      <c r="E24" s="65"/>
      <c r="F24" s="65"/>
      <c r="G24" s="5"/>
    </row>
    <row r="25" spans="1:7" ht="15" customHeight="1">
      <c r="A25" s="65"/>
      <c r="B25" s="65"/>
      <c r="C25" s="174"/>
      <c r="D25" s="65"/>
      <c r="E25" s="65"/>
      <c r="F25" s="65"/>
      <c r="G25" s="5"/>
    </row>
    <row r="26" spans="1:7" ht="15" customHeight="1">
      <c r="A26" s="65"/>
      <c r="B26" s="65"/>
      <c r="C26" s="174"/>
      <c r="D26" s="65"/>
      <c r="E26" s="65"/>
      <c r="F26" s="65"/>
      <c r="G26" s="5"/>
    </row>
    <row r="27" spans="1:7" ht="15" customHeight="1">
      <c r="A27" s="65"/>
      <c r="B27" s="65"/>
      <c r="C27" s="174"/>
      <c r="D27" s="65"/>
      <c r="E27" s="65"/>
      <c r="F27" s="65"/>
      <c r="G27" s="5"/>
    </row>
    <row r="28" spans="1:7" ht="15" customHeight="1">
      <c r="A28" s="65"/>
      <c r="B28" s="65"/>
      <c r="C28" s="174"/>
      <c r="D28" s="65"/>
      <c r="E28" s="65"/>
      <c r="F28" s="65"/>
      <c r="G28" s="5"/>
    </row>
    <row r="29" spans="1:7" ht="15" customHeight="1">
      <c r="A29" s="65"/>
      <c r="B29" s="65"/>
      <c r="C29" s="174"/>
      <c r="D29" s="65"/>
      <c r="E29" s="65"/>
      <c r="F29" s="65"/>
      <c r="G29" s="5"/>
    </row>
    <row r="30" spans="1:7" ht="15" customHeight="1">
      <c r="A30" s="65"/>
      <c r="B30" s="65"/>
      <c r="C30" s="174"/>
      <c r="D30" s="65"/>
      <c r="E30" s="65"/>
      <c r="F30" s="65"/>
      <c r="G30" s="5"/>
    </row>
    <row r="31" spans="1:7" ht="15" customHeight="1">
      <c r="A31" s="65"/>
      <c r="B31" s="65"/>
      <c r="C31" s="174"/>
      <c r="D31" s="65"/>
      <c r="E31" s="65"/>
      <c r="F31" s="65"/>
      <c r="G31" s="5"/>
    </row>
    <row r="32" spans="1:7" ht="15" customHeight="1">
      <c r="A32" s="65"/>
      <c r="B32" s="65"/>
      <c r="C32" s="174"/>
      <c r="D32" s="65"/>
      <c r="E32" s="65"/>
      <c r="F32" s="65"/>
      <c r="G32" s="5"/>
    </row>
    <row r="33" spans="1:7" ht="15" customHeight="1">
      <c r="A33" s="65"/>
      <c r="B33" s="65"/>
      <c r="C33" s="174"/>
      <c r="D33" s="65"/>
      <c r="E33" s="65"/>
      <c r="F33" s="65"/>
      <c r="G33" s="5"/>
    </row>
    <row r="34" spans="1:7" ht="15" customHeight="1">
      <c r="A34" s="65"/>
      <c r="B34" s="65"/>
      <c r="C34" s="174"/>
      <c r="D34" s="65"/>
      <c r="E34" s="65"/>
      <c r="F34" s="65"/>
      <c r="G34" s="5"/>
    </row>
    <row r="35" spans="1:7" ht="15" customHeight="1">
      <c r="A35" s="65"/>
      <c r="B35" s="65"/>
      <c r="C35" s="174"/>
      <c r="D35" s="65"/>
      <c r="E35" s="65"/>
      <c r="F35" s="65"/>
      <c r="G35" s="5"/>
    </row>
    <row r="36" spans="1:7" ht="15" customHeight="1">
      <c r="A36" s="65"/>
      <c r="B36" s="65"/>
      <c r="C36" s="174"/>
      <c r="D36" s="65"/>
      <c r="E36" s="65"/>
      <c r="F36" s="65"/>
      <c r="G36" s="5"/>
    </row>
    <row r="37" spans="1:7" ht="15" customHeight="1">
      <c r="A37" s="65"/>
      <c r="B37" s="65"/>
      <c r="C37" s="174"/>
      <c r="D37" s="65"/>
      <c r="E37" s="65"/>
      <c r="F37" s="65"/>
      <c r="G37" s="5"/>
    </row>
    <row r="38" spans="1:7" ht="15" customHeight="1">
      <c r="A38" s="65"/>
      <c r="B38" s="65"/>
      <c r="C38" s="174"/>
      <c r="D38" s="65"/>
      <c r="E38" s="65"/>
      <c r="F38" s="65"/>
      <c r="G38" s="5"/>
    </row>
    <row r="39" spans="1:7" ht="15" customHeight="1">
      <c r="A39" s="65"/>
      <c r="B39" s="65"/>
      <c r="C39" s="174"/>
      <c r="D39" s="65"/>
      <c r="E39" s="65"/>
      <c r="F39" s="65"/>
      <c r="G39" s="5"/>
    </row>
    <row r="40" spans="1:7" ht="15" customHeight="1">
      <c r="A40" s="65"/>
      <c r="B40" s="65"/>
      <c r="C40" s="174"/>
      <c r="D40" s="65"/>
      <c r="E40" s="65"/>
      <c r="F40" s="65"/>
      <c r="G40" s="5"/>
    </row>
    <row r="41" spans="1:7" ht="15" customHeight="1">
      <c r="A41" s="65"/>
      <c r="B41" s="65"/>
      <c r="C41" s="174"/>
      <c r="D41" s="65"/>
      <c r="E41" s="65"/>
      <c r="F41" s="65"/>
      <c r="G41" s="5"/>
    </row>
    <row r="42" spans="1:7" ht="15" customHeight="1">
      <c r="A42" s="65"/>
      <c r="B42" s="65"/>
      <c r="C42" s="174"/>
      <c r="D42" s="65"/>
      <c r="E42" s="65"/>
      <c r="F42" s="65"/>
      <c r="G42" s="5"/>
    </row>
    <row r="43" spans="1:7" ht="15" customHeight="1">
      <c r="A43" s="65"/>
      <c r="B43" s="65"/>
      <c r="C43" s="174"/>
      <c r="D43" s="65"/>
      <c r="E43" s="65"/>
      <c r="F43" s="65"/>
      <c r="G43" s="5"/>
    </row>
    <row r="44" spans="1:7" ht="15" customHeight="1">
      <c r="A44" s="65"/>
      <c r="B44" s="65"/>
      <c r="C44" s="174"/>
      <c r="D44" s="65"/>
      <c r="E44" s="65"/>
      <c r="F44" s="65"/>
      <c r="G44" s="5"/>
    </row>
    <row r="45" spans="1:7" ht="15" customHeight="1">
      <c r="A45" s="65"/>
      <c r="B45" s="65"/>
      <c r="C45" s="174"/>
      <c r="D45" s="65"/>
      <c r="E45" s="65"/>
      <c r="F45" s="65"/>
      <c r="G45" s="5"/>
    </row>
    <row r="46" spans="1:7" ht="15" customHeight="1">
      <c r="A46" s="65"/>
      <c r="B46" s="65"/>
      <c r="C46" s="174"/>
      <c r="D46" s="65"/>
      <c r="E46" s="65"/>
      <c r="F46" s="65"/>
      <c r="G46" s="5"/>
    </row>
    <row r="47" spans="1:7" ht="15" customHeight="1">
      <c r="A47" s="65"/>
      <c r="B47" s="65"/>
      <c r="C47" s="174"/>
      <c r="D47" s="65"/>
      <c r="E47" s="65"/>
      <c r="F47" s="65"/>
      <c r="G47" s="5"/>
    </row>
    <row r="48" spans="1:7" ht="15" customHeight="1">
      <c r="A48" s="65"/>
      <c r="B48" s="65"/>
      <c r="C48" s="174"/>
      <c r="D48" s="65"/>
      <c r="E48" s="65"/>
      <c r="F48" s="65"/>
      <c r="G48" s="5"/>
    </row>
    <row r="49" spans="1:7" ht="15" customHeight="1">
      <c r="A49" s="65"/>
      <c r="B49" s="65"/>
      <c r="C49" s="174"/>
      <c r="D49" s="65"/>
      <c r="E49" s="65"/>
      <c r="F49" s="65"/>
      <c r="G49" s="5"/>
    </row>
    <row r="50" spans="1:7" ht="15" customHeight="1">
      <c r="A50" s="65"/>
      <c r="B50" s="65"/>
      <c r="C50" s="174"/>
      <c r="D50" s="65"/>
      <c r="E50" s="65"/>
      <c r="F50" s="65"/>
      <c r="G50" s="5"/>
    </row>
    <row r="51" spans="1:7">
      <c r="A51" s="69"/>
      <c r="B51" s="69"/>
      <c r="C51" s="69"/>
      <c r="D51" s="69"/>
      <c r="E51" s="69"/>
      <c r="F51" s="69"/>
    </row>
  </sheetData>
  <customSheetViews>
    <customSheetView guid="{BF85068E-F58D-4EAB-8647-6833ECCE5F0F}" hiddenRows="1" state="hidden" showRuler="0" topLeftCell="A2">
      <pageMargins left="0" right="0" top="0" bottom="0" header="0" footer="0"/>
      <headerFooter>
        <oddHeader>&amp;R&amp;"Arial"&amp;8&amp;K000000 [OFFICIAL]&amp;1#_x000D_</oddHeader>
      </headerFooter>
    </customSheetView>
  </customSheetViews>
  <conditionalFormatting sqref="D7:D23">
    <cfRule type="cellIs" dxfId="12" priority="1" operator="equal">
      <formula>"N"</formula>
    </cfRule>
    <cfRule type="cellIs" dxfId="11" priority="2" operator="equal">
      <formula>"Y"</formula>
    </cfRule>
    <cfRule type="cellIs" dxfId="10" priority="3" operator="equal"/>
  </conditionalFormatting>
  <dataValidations count="1">
    <dataValidation type="list" allowBlank="1" sqref="D7:D23" xr:uid="{00000000-0002-0000-1700-000000000000}">
      <formula1>"Y,N"</formula1>
    </dataValidation>
  </dataValidations>
  <pageMargins left="0.75" right="0.75" top="1" bottom="1" header="0.5" footer="0.5"/>
  <headerFooter>
    <oddHeader>&amp;R&amp;"Arial"&amp;8&amp;K000000 [OFFICIAL]&amp;1#_x000D_</oddHeader>
  </headerFooter>
  <customProperties>
    <customPr name="_pios_id" r:id="rId1"/>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F487"/>
  <sheetViews>
    <sheetView showRuler="0" workbookViewId="0"/>
  </sheetViews>
  <sheetFormatPr defaultColWidth="13.08984375" defaultRowHeight="12.5"/>
  <cols>
    <col min="1" max="1" width="17" customWidth="1"/>
    <col min="2" max="2" width="69.6328125" customWidth="1"/>
    <col min="3" max="3" width="10.36328125" customWidth="1"/>
    <col min="4" max="4" width="33.6328125" customWidth="1"/>
    <col min="5" max="5" width="20.36328125" customWidth="1"/>
    <col min="6" max="6" width="29.453125" customWidth="1"/>
  </cols>
  <sheetData>
    <row r="1" spans="1:6" ht="39.15" customHeight="1">
      <c r="A1" s="183" t="s">
        <v>3620</v>
      </c>
      <c r="B1" s="183" t="s">
        <v>3621</v>
      </c>
      <c r="C1" s="183" t="s">
        <v>59</v>
      </c>
      <c r="D1" s="183" t="s">
        <v>3</v>
      </c>
      <c r="E1" s="183" t="s">
        <v>2</v>
      </c>
      <c r="F1" s="183" t="s">
        <v>3622</v>
      </c>
    </row>
    <row r="2" spans="1:6" ht="29.15" customHeight="1">
      <c r="A2" s="72" t="s">
        <v>9607</v>
      </c>
      <c r="B2" s="1" t="s">
        <v>9608</v>
      </c>
      <c r="C2" s="75" t="s">
        <v>450</v>
      </c>
      <c r="D2" s="1" t="s">
        <v>9609</v>
      </c>
    </row>
    <row r="3" spans="1:6" ht="29.15" customHeight="1">
      <c r="A3" s="72" t="s">
        <v>9607</v>
      </c>
      <c r="B3" s="1" t="s">
        <v>9608</v>
      </c>
      <c r="C3" s="75" t="s">
        <v>572</v>
      </c>
      <c r="D3" s="1" t="s">
        <v>9610</v>
      </c>
    </row>
    <row r="4" spans="1:6" ht="29.15" customHeight="1">
      <c r="A4" s="72" t="s">
        <v>9607</v>
      </c>
      <c r="B4" s="1" t="s">
        <v>9608</v>
      </c>
      <c r="C4" s="75" t="s">
        <v>572</v>
      </c>
      <c r="D4" s="1" t="s">
        <v>9610</v>
      </c>
    </row>
    <row r="5" spans="1:6" ht="29.15" customHeight="1">
      <c r="A5" s="72" t="s">
        <v>9607</v>
      </c>
      <c r="B5" s="1" t="s">
        <v>9608</v>
      </c>
      <c r="C5" s="75" t="s">
        <v>450</v>
      </c>
      <c r="D5" s="1" t="s">
        <v>9609</v>
      </c>
      <c r="F5" s="63">
        <v>15000</v>
      </c>
    </row>
    <row r="6" spans="1:6" ht="29.15" customHeight="1">
      <c r="A6" s="72" t="s">
        <v>4157</v>
      </c>
      <c r="B6" s="1" t="s">
        <v>9611</v>
      </c>
    </row>
    <row r="7" spans="1:6" ht="29.15" customHeight="1">
      <c r="A7" s="72" t="s">
        <v>9612</v>
      </c>
      <c r="B7" s="1" t="s">
        <v>9613</v>
      </c>
    </row>
    <row r="8" spans="1:6" ht="29.15" customHeight="1">
      <c r="A8" s="72" t="s">
        <v>4160</v>
      </c>
      <c r="B8" s="1" t="s">
        <v>9614</v>
      </c>
    </row>
    <row r="9" spans="1:6" ht="29.15" customHeight="1">
      <c r="A9" s="72" t="s">
        <v>4161</v>
      </c>
      <c r="B9" s="1" t="s">
        <v>9615</v>
      </c>
    </row>
    <row r="10" spans="1:6" ht="29.15" customHeight="1">
      <c r="A10" s="72" t="s">
        <v>9616</v>
      </c>
      <c r="B10" s="1" t="s">
        <v>9617</v>
      </c>
    </row>
    <row r="11" spans="1:6" ht="29.15" customHeight="1">
      <c r="A11" s="72" t="s">
        <v>9618</v>
      </c>
      <c r="B11" s="1" t="s">
        <v>9619</v>
      </c>
    </row>
    <row r="12" spans="1:6" ht="29.15" customHeight="1">
      <c r="A12" s="72" t="s">
        <v>4164</v>
      </c>
      <c r="B12" s="1" t="s">
        <v>9620</v>
      </c>
    </row>
    <row r="13" spans="1:6" ht="29.15" customHeight="1">
      <c r="A13" s="72" t="s">
        <v>9621</v>
      </c>
      <c r="B13" s="1" t="s">
        <v>9622</v>
      </c>
    </row>
    <row r="14" spans="1:6" ht="29.15" customHeight="1">
      <c r="A14" s="72" t="s">
        <v>4166</v>
      </c>
      <c r="B14" s="1" t="s">
        <v>9623</v>
      </c>
    </row>
    <row r="15" spans="1:6" ht="29.15" customHeight="1">
      <c r="A15" s="72" t="s">
        <v>9624</v>
      </c>
      <c r="B15" s="1" t="s">
        <v>9625</v>
      </c>
    </row>
    <row r="16" spans="1:6" ht="29.15" customHeight="1">
      <c r="A16" s="72" t="s">
        <v>9626</v>
      </c>
      <c r="B16" s="1" t="s">
        <v>9627</v>
      </c>
    </row>
    <row r="17" spans="1:2" ht="29.15" customHeight="1">
      <c r="A17" s="72" t="s">
        <v>9628</v>
      </c>
      <c r="B17" s="1" t="s">
        <v>9629</v>
      </c>
    </row>
    <row r="18" spans="1:2" ht="29.15" customHeight="1">
      <c r="A18" s="72" t="s">
        <v>9630</v>
      </c>
      <c r="B18" s="1" t="s">
        <v>9631</v>
      </c>
    </row>
    <row r="19" spans="1:2" ht="29.15" customHeight="1">
      <c r="A19" s="72" t="s">
        <v>9632</v>
      </c>
      <c r="B19" s="1" t="s">
        <v>9633</v>
      </c>
    </row>
    <row r="20" spans="1:2" ht="29.15" customHeight="1">
      <c r="A20" s="72" t="s">
        <v>9634</v>
      </c>
      <c r="B20" s="1" t="s">
        <v>9635</v>
      </c>
    </row>
    <row r="21" spans="1:2" ht="29.15" customHeight="1">
      <c r="A21" s="72" t="s">
        <v>9636</v>
      </c>
      <c r="B21" s="1" t="s">
        <v>9637</v>
      </c>
    </row>
    <row r="22" spans="1:2" ht="29.15" customHeight="1">
      <c r="A22" s="72" t="s">
        <v>9638</v>
      </c>
      <c r="B22" s="1" t="s">
        <v>9639</v>
      </c>
    </row>
    <row r="23" spans="1:2" ht="29.15" customHeight="1">
      <c r="A23" s="72" t="s">
        <v>9640</v>
      </c>
      <c r="B23" s="1" t="s">
        <v>9641</v>
      </c>
    </row>
    <row r="24" spans="1:2" ht="29.15" customHeight="1">
      <c r="A24" s="72" t="s">
        <v>9642</v>
      </c>
      <c r="B24" s="1" t="s">
        <v>9643</v>
      </c>
    </row>
    <row r="25" spans="1:2" ht="29.15" customHeight="1">
      <c r="A25" s="72" t="s">
        <v>9644</v>
      </c>
      <c r="B25" s="1" t="s">
        <v>9645</v>
      </c>
    </row>
    <row r="26" spans="1:2" ht="29.15" customHeight="1">
      <c r="A26" s="72" t="s">
        <v>9646</v>
      </c>
      <c r="B26" s="1" t="s">
        <v>9647</v>
      </c>
    </row>
    <row r="27" spans="1:2" ht="29.15" customHeight="1">
      <c r="A27" s="72" t="s">
        <v>9648</v>
      </c>
      <c r="B27" s="1" t="s">
        <v>9649</v>
      </c>
    </row>
    <row r="28" spans="1:2" ht="29.15" customHeight="1">
      <c r="A28" s="72" t="s">
        <v>4991</v>
      </c>
      <c r="B28" s="1" t="s">
        <v>9650</v>
      </c>
    </row>
    <row r="29" spans="1:2" ht="29.15" customHeight="1">
      <c r="A29" s="72" t="s">
        <v>4990</v>
      </c>
      <c r="B29" s="1" t="s">
        <v>9651</v>
      </c>
    </row>
    <row r="30" spans="1:2" ht="29.15" customHeight="1">
      <c r="A30" s="72" t="s">
        <v>9652</v>
      </c>
      <c r="B30" s="1" t="s">
        <v>9653</v>
      </c>
    </row>
    <row r="31" spans="1:2" ht="29.15" customHeight="1">
      <c r="A31" s="72" t="s">
        <v>9654</v>
      </c>
      <c r="B31" s="1" t="s">
        <v>9655</v>
      </c>
    </row>
    <row r="32" spans="1:2" ht="29.15" customHeight="1">
      <c r="A32" s="72" t="s">
        <v>4994</v>
      </c>
      <c r="B32" s="1" t="s">
        <v>9656</v>
      </c>
    </row>
    <row r="33" spans="1:2" ht="29.15" customHeight="1">
      <c r="A33" s="72" t="s">
        <v>4993</v>
      </c>
      <c r="B33" s="1" t="s">
        <v>9657</v>
      </c>
    </row>
    <row r="34" spans="1:2" ht="29.15" customHeight="1">
      <c r="A34" s="72" t="s">
        <v>9658</v>
      </c>
      <c r="B34" s="1" t="s">
        <v>9659</v>
      </c>
    </row>
    <row r="35" spans="1:2" ht="29.15" customHeight="1">
      <c r="A35" s="72" t="s">
        <v>9660</v>
      </c>
      <c r="B35" s="1" t="s">
        <v>9661</v>
      </c>
    </row>
    <row r="36" spans="1:2" ht="29.15" customHeight="1">
      <c r="A36" s="72" t="s">
        <v>9662</v>
      </c>
      <c r="B36" s="1" t="s">
        <v>9663</v>
      </c>
    </row>
    <row r="37" spans="1:2" ht="29.15" customHeight="1">
      <c r="A37" s="72" t="s">
        <v>4996</v>
      </c>
      <c r="B37" s="1" t="s">
        <v>9664</v>
      </c>
    </row>
    <row r="38" spans="1:2" ht="29.15" customHeight="1">
      <c r="A38" s="72" t="s">
        <v>4997</v>
      </c>
      <c r="B38" s="1" t="s">
        <v>9665</v>
      </c>
    </row>
    <row r="39" spans="1:2" ht="29.15" customHeight="1">
      <c r="A39" s="72" t="s">
        <v>9666</v>
      </c>
      <c r="B39" s="1" t="s">
        <v>9667</v>
      </c>
    </row>
    <row r="40" spans="1:2" ht="29.15" customHeight="1">
      <c r="A40" s="72" t="s">
        <v>9668</v>
      </c>
      <c r="B40" s="1" t="s">
        <v>9669</v>
      </c>
    </row>
    <row r="41" spans="1:2" ht="29.15" customHeight="1">
      <c r="A41" s="72" t="s">
        <v>4999</v>
      </c>
      <c r="B41" s="1" t="s">
        <v>9670</v>
      </c>
    </row>
    <row r="42" spans="1:2" ht="29.15" customHeight="1">
      <c r="A42" s="72" t="s">
        <v>5000</v>
      </c>
      <c r="B42" s="1" t="s">
        <v>9671</v>
      </c>
    </row>
    <row r="43" spans="1:2" ht="29.15" customHeight="1">
      <c r="A43" s="72" t="s">
        <v>9672</v>
      </c>
      <c r="B43" s="1" t="s">
        <v>9673</v>
      </c>
    </row>
    <row r="44" spans="1:2" ht="29.15" customHeight="1">
      <c r="A44" s="72" t="s">
        <v>9674</v>
      </c>
      <c r="B44" s="1" t="s">
        <v>9675</v>
      </c>
    </row>
    <row r="45" spans="1:2" ht="29.15" customHeight="1">
      <c r="A45" s="72" t="s">
        <v>9676</v>
      </c>
      <c r="B45" s="1" t="s">
        <v>9677</v>
      </c>
    </row>
    <row r="46" spans="1:2" ht="29.15" customHeight="1">
      <c r="A46" s="72" t="s">
        <v>9678</v>
      </c>
      <c r="B46" s="1" t="s">
        <v>9679</v>
      </c>
    </row>
    <row r="47" spans="1:2" ht="29.15" customHeight="1">
      <c r="A47" s="72" t="s">
        <v>9680</v>
      </c>
      <c r="B47" s="1" t="s">
        <v>9681</v>
      </c>
    </row>
    <row r="48" spans="1:2" ht="29.15" customHeight="1">
      <c r="A48" s="72" t="s">
        <v>9682</v>
      </c>
      <c r="B48" s="1" t="s">
        <v>9683</v>
      </c>
    </row>
    <row r="49" spans="1:2" ht="29.15" customHeight="1">
      <c r="A49" s="72" t="s">
        <v>9684</v>
      </c>
      <c r="B49" s="1" t="s">
        <v>9685</v>
      </c>
    </row>
    <row r="50" spans="1:2" ht="29.15" customHeight="1">
      <c r="A50" s="72" t="s">
        <v>9686</v>
      </c>
      <c r="B50" s="1" t="s">
        <v>9687</v>
      </c>
    </row>
    <row r="51" spans="1:2" ht="29.15" customHeight="1">
      <c r="A51" s="72" t="s">
        <v>9688</v>
      </c>
      <c r="B51" s="1" t="s">
        <v>9689</v>
      </c>
    </row>
    <row r="52" spans="1:2" ht="29.15" customHeight="1">
      <c r="A52" s="72" t="s">
        <v>9690</v>
      </c>
      <c r="B52" s="1" t="s">
        <v>9691</v>
      </c>
    </row>
    <row r="53" spans="1:2" ht="29.15" customHeight="1">
      <c r="A53" s="72" t="s">
        <v>9692</v>
      </c>
      <c r="B53" s="1" t="s">
        <v>9693</v>
      </c>
    </row>
    <row r="54" spans="1:2" ht="29.15" customHeight="1">
      <c r="A54" s="72" t="s">
        <v>9694</v>
      </c>
      <c r="B54" s="1" t="s">
        <v>9695</v>
      </c>
    </row>
    <row r="55" spans="1:2" ht="29.15" customHeight="1">
      <c r="A55" s="72" t="s">
        <v>9696</v>
      </c>
      <c r="B55" s="1" t="s">
        <v>9697</v>
      </c>
    </row>
    <row r="56" spans="1:2" ht="29.15" customHeight="1">
      <c r="A56" s="72" t="s">
        <v>9698</v>
      </c>
      <c r="B56" s="1" t="s">
        <v>9699</v>
      </c>
    </row>
    <row r="57" spans="1:2" ht="29.15" customHeight="1">
      <c r="A57" s="72" t="s">
        <v>9700</v>
      </c>
      <c r="B57" s="1" t="s">
        <v>9701</v>
      </c>
    </row>
    <row r="58" spans="1:2" ht="29.15" customHeight="1">
      <c r="A58" s="72" t="s">
        <v>9702</v>
      </c>
      <c r="B58" s="1" t="s">
        <v>9703</v>
      </c>
    </row>
    <row r="59" spans="1:2" ht="29.15" customHeight="1">
      <c r="A59" s="72" t="s">
        <v>9704</v>
      </c>
      <c r="B59" s="1" t="s">
        <v>9705</v>
      </c>
    </row>
    <row r="60" spans="1:2" ht="29.15" customHeight="1">
      <c r="A60" s="72" t="s">
        <v>9706</v>
      </c>
      <c r="B60" s="1" t="s">
        <v>9707</v>
      </c>
    </row>
    <row r="61" spans="1:2" ht="29.15" customHeight="1">
      <c r="A61" s="72" t="s">
        <v>9708</v>
      </c>
      <c r="B61" s="1" t="s">
        <v>9709</v>
      </c>
    </row>
    <row r="62" spans="1:2" ht="29.15" customHeight="1">
      <c r="A62" s="72" t="s">
        <v>9710</v>
      </c>
      <c r="B62" s="1" t="s">
        <v>9711</v>
      </c>
    </row>
    <row r="63" spans="1:2" ht="29.15" customHeight="1">
      <c r="A63" s="72" t="s">
        <v>9712</v>
      </c>
      <c r="B63" s="1" t="s">
        <v>9713</v>
      </c>
    </row>
    <row r="64" spans="1:2" ht="29.15" customHeight="1">
      <c r="A64" s="72" t="s">
        <v>9714</v>
      </c>
      <c r="B64" s="1" t="s">
        <v>9715</v>
      </c>
    </row>
    <row r="65" spans="1:2" ht="29.15" customHeight="1">
      <c r="A65" s="72" t="s">
        <v>9716</v>
      </c>
      <c r="B65" s="1" t="s">
        <v>9717</v>
      </c>
    </row>
    <row r="66" spans="1:2" ht="29.15" customHeight="1">
      <c r="A66" s="72" t="s">
        <v>9718</v>
      </c>
      <c r="B66" s="1" t="s">
        <v>9719</v>
      </c>
    </row>
    <row r="67" spans="1:2" ht="29.15" customHeight="1">
      <c r="A67" s="72" t="s">
        <v>9720</v>
      </c>
      <c r="B67" s="1" t="s">
        <v>9721</v>
      </c>
    </row>
    <row r="68" spans="1:2" ht="29.15" customHeight="1">
      <c r="A68" s="72" t="s">
        <v>9722</v>
      </c>
      <c r="B68" s="1" t="s">
        <v>9723</v>
      </c>
    </row>
    <row r="69" spans="1:2" ht="29.15" customHeight="1">
      <c r="A69" s="72" t="s">
        <v>9724</v>
      </c>
      <c r="B69" s="1" t="s">
        <v>9725</v>
      </c>
    </row>
    <row r="70" spans="1:2" ht="29.15" customHeight="1">
      <c r="A70" s="72" t="s">
        <v>9726</v>
      </c>
      <c r="B70" s="1" t="s">
        <v>9727</v>
      </c>
    </row>
    <row r="71" spans="1:2" ht="29.15" customHeight="1">
      <c r="A71" s="72" t="s">
        <v>9728</v>
      </c>
      <c r="B71" s="1" t="s">
        <v>9729</v>
      </c>
    </row>
    <row r="72" spans="1:2" ht="29.15" customHeight="1">
      <c r="A72" s="72" t="s">
        <v>9730</v>
      </c>
      <c r="B72" s="1" t="s">
        <v>9731</v>
      </c>
    </row>
    <row r="73" spans="1:2" ht="29.15" customHeight="1">
      <c r="A73" s="72" t="s">
        <v>9732</v>
      </c>
      <c r="B73" s="1" t="s">
        <v>9733</v>
      </c>
    </row>
    <row r="74" spans="1:2" ht="29.15" customHeight="1">
      <c r="A74" s="72" t="s">
        <v>9734</v>
      </c>
      <c r="B74" s="1" t="s">
        <v>9735</v>
      </c>
    </row>
    <row r="75" spans="1:2" ht="29.15" customHeight="1">
      <c r="A75" s="72" t="s">
        <v>9736</v>
      </c>
      <c r="B75" s="1" t="s">
        <v>9737</v>
      </c>
    </row>
    <row r="76" spans="1:2" ht="29.15" customHeight="1">
      <c r="A76" s="72" t="s">
        <v>9738</v>
      </c>
      <c r="B76" s="1" t="s">
        <v>9739</v>
      </c>
    </row>
    <row r="77" spans="1:2" ht="29.15" customHeight="1">
      <c r="A77" s="72" t="s">
        <v>9740</v>
      </c>
      <c r="B77" s="1" t="s">
        <v>9741</v>
      </c>
    </row>
    <row r="78" spans="1:2" ht="29.15" customHeight="1">
      <c r="A78" s="72" t="s">
        <v>9742</v>
      </c>
      <c r="B78" s="1" t="s">
        <v>9743</v>
      </c>
    </row>
    <row r="79" spans="1:2" ht="29.15" customHeight="1">
      <c r="A79" s="72" t="s">
        <v>9744</v>
      </c>
      <c r="B79" s="1" t="s">
        <v>9745</v>
      </c>
    </row>
    <row r="80" spans="1:2" ht="29.15" customHeight="1">
      <c r="A80" s="72" t="s">
        <v>9746</v>
      </c>
      <c r="B80" s="1" t="s">
        <v>9747</v>
      </c>
    </row>
    <row r="81" spans="1:2" ht="29.15" customHeight="1">
      <c r="A81" s="72" t="s">
        <v>9748</v>
      </c>
      <c r="B81" s="1" t="s">
        <v>9749</v>
      </c>
    </row>
    <row r="82" spans="1:2" ht="29.15" customHeight="1">
      <c r="A82" s="72" t="s">
        <v>9750</v>
      </c>
      <c r="B82" s="1" t="s">
        <v>9751</v>
      </c>
    </row>
    <row r="83" spans="1:2" ht="29.15" customHeight="1">
      <c r="A83" s="72" t="s">
        <v>9752</v>
      </c>
      <c r="B83" s="1" t="s">
        <v>9753</v>
      </c>
    </row>
    <row r="84" spans="1:2" ht="29.15" customHeight="1">
      <c r="A84" s="72" t="s">
        <v>9754</v>
      </c>
      <c r="B84" s="1" t="s">
        <v>9755</v>
      </c>
    </row>
    <row r="85" spans="1:2" ht="29.15" customHeight="1">
      <c r="A85" s="72" t="s">
        <v>9756</v>
      </c>
      <c r="B85" s="1" t="s">
        <v>9757</v>
      </c>
    </row>
    <row r="86" spans="1:2" ht="29.15" customHeight="1">
      <c r="A86" s="72" t="s">
        <v>9758</v>
      </c>
      <c r="B86" s="1" t="s">
        <v>9759</v>
      </c>
    </row>
    <row r="87" spans="1:2" ht="29.15" customHeight="1">
      <c r="A87" s="72" t="s">
        <v>9760</v>
      </c>
      <c r="B87" s="1" t="s">
        <v>9761</v>
      </c>
    </row>
    <row r="88" spans="1:2" ht="29.15" customHeight="1">
      <c r="A88" s="72" t="s">
        <v>9762</v>
      </c>
      <c r="B88" s="1" t="s">
        <v>9763</v>
      </c>
    </row>
    <row r="89" spans="1:2" ht="15" customHeight="1">
      <c r="A89" s="1" t="s">
        <v>9764</v>
      </c>
      <c r="B89" s="1" t="s">
        <v>9765</v>
      </c>
    </row>
    <row r="90" spans="1:2" ht="15" customHeight="1">
      <c r="A90" s="1" t="s">
        <v>9766</v>
      </c>
      <c r="B90" s="1" t="s">
        <v>9767</v>
      </c>
    </row>
    <row r="91" spans="1:2" ht="15" customHeight="1">
      <c r="A91" s="1" t="s">
        <v>9768</v>
      </c>
      <c r="B91" s="1" t="s">
        <v>9769</v>
      </c>
    </row>
    <row r="92" spans="1:2" ht="15" customHeight="1">
      <c r="A92" s="1" t="s">
        <v>9770</v>
      </c>
      <c r="B92" s="1" t="s">
        <v>9771</v>
      </c>
    </row>
    <row r="93" spans="1:2" ht="15" customHeight="1">
      <c r="A93" s="1" t="s">
        <v>9772</v>
      </c>
      <c r="B93" s="1" t="s">
        <v>9773</v>
      </c>
    </row>
    <row r="94" spans="1:2" ht="15" customHeight="1">
      <c r="A94" s="1" t="s">
        <v>9774</v>
      </c>
      <c r="B94" s="1" t="s">
        <v>9775</v>
      </c>
    </row>
    <row r="95" spans="1:2" ht="15" customHeight="1">
      <c r="A95" s="1" t="s">
        <v>9776</v>
      </c>
      <c r="B95" s="1" t="s">
        <v>9777</v>
      </c>
    </row>
    <row r="96" spans="1:2"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conditionalFormatting sqref="A2:F487">
    <cfRule type="expression" dxfId="9" priority="1">
      <formula>IFERROR(SEARCH("Goal",$A2),0)</formula>
    </cfRule>
    <cfRule type="expression" dxfId="8" priority="2">
      <formula>IF(A2="",0,1)</formula>
    </cfRule>
    <cfRule type="cellIs" dxfId="7" priority="3" operator="equal"/>
  </conditionalFormatting>
  <pageMargins left="0.75" right="0.75" top="1" bottom="1" header="0.5" footer="0.5"/>
  <headerFooter>
    <oddHeader>&amp;R&amp;"Arial"&amp;8&amp;K000000 [OFFICIAL]&amp;1#_x000D_</oddHeader>
  </headerFooter>
  <customProperties>
    <customPr name="_pios_id" r:id="rId1"/>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J190"/>
  <sheetViews>
    <sheetView showRuler="0" workbookViewId="0"/>
  </sheetViews>
  <sheetFormatPr defaultColWidth="13.08984375" defaultRowHeight="12.5"/>
  <cols>
    <col min="1" max="2" width="3.453125" customWidth="1"/>
    <col min="3" max="3" width="17.6328125" customWidth="1"/>
    <col min="4" max="4" width="75.36328125" customWidth="1"/>
    <col min="5" max="7" width="25.54296875" customWidth="1"/>
  </cols>
  <sheetData>
    <row r="1" spans="1:10" ht="15" customHeight="1">
      <c r="A1" s="65"/>
      <c r="B1" s="65"/>
      <c r="C1" s="87"/>
      <c r="D1" s="65"/>
      <c r="E1" s="65"/>
      <c r="F1" s="65"/>
      <c r="G1" s="65"/>
      <c r="H1" s="65"/>
      <c r="I1" s="65"/>
      <c r="J1" s="160"/>
    </row>
    <row r="2" spans="1:10" ht="15" customHeight="1">
      <c r="A2" s="65"/>
      <c r="B2" s="65"/>
      <c r="C2" s="87"/>
      <c r="D2" s="65"/>
      <c r="E2" s="65"/>
      <c r="F2" s="65"/>
      <c r="G2" s="65"/>
      <c r="H2" s="65"/>
      <c r="I2" s="65"/>
      <c r="J2" s="160"/>
    </row>
    <row r="3" spans="1:10" ht="39.15" customHeight="1">
      <c r="A3" s="65"/>
      <c r="B3" s="65"/>
      <c r="C3" s="184" t="s">
        <v>3620</v>
      </c>
      <c r="D3" s="184" t="s">
        <v>3621</v>
      </c>
      <c r="E3" s="184" t="s">
        <v>3622</v>
      </c>
      <c r="F3" s="184" t="s">
        <v>8575</v>
      </c>
      <c r="G3" s="184" t="s">
        <v>8576</v>
      </c>
      <c r="H3" s="65"/>
      <c r="I3" s="65"/>
      <c r="J3" s="160"/>
    </row>
    <row r="4" spans="1:10" ht="33.5" customHeight="1">
      <c r="A4" s="65"/>
      <c r="B4" s="65"/>
      <c r="C4" s="87" t="s">
        <v>9607</v>
      </c>
      <c r="D4" s="185" t="str">
        <f>IFERROR(VLOOKUP(C4,'Step 2 UNSDG Analysis'!A:B,2,0),"")</f>
        <v>No Poverty</v>
      </c>
      <c r="E4" s="186">
        <f>IFERROR(INDEX('Step 2 UNSDG Analysis'!$A:$H,MATCH($C4,'Step 2 UNSDG Analysis'!$A:$A,0),MATCH(E$3,'Step 2 UNSDG Analysis'!$1:$1,0)),"")</f>
        <v>0</v>
      </c>
      <c r="F4" s="185"/>
      <c r="G4" s="185"/>
      <c r="H4" s="65"/>
      <c r="I4" s="65"/>
      <c r="J4" s="160"/>
    </row>
    <row r="5" spans="1:10" ht="33.5" customHeight="1">
      <c r="A5" s="65"/>
      <c r="B5" s="65"/>
      <c r="C5" s="187" t="s">
        <v>4157</v>
      </c>
      <c r="D5" s="185" t="str">
        <f>IFERROR(VLOOKUP(C5,'Step 2 UNSDG Analysis'!A:B,2,0),"")</f>
        <v>By 2030, eradicate extreme poverty for all people everywhere, currently measured as people living on less than $1.25 a day</v>
      </c>
      <c r="E5" s="186">
        <f>IFERROR(INDEX('Step 2 UNSDG Analysis'!$A:$H,MATCH($C5,'Step 2 UNSDG Analysis'!$A:$A,0),MATCH(E$3,'Step 2 UNSDG Analysis'!$1:$1,0)),"")</f>
        <v>0</v>
      </c>
      <c r="F5" s="67"/>
      <c r="G5" s="67"/>
      <c r="H5" s="65"/>
      <c r="I5" s="65"/>
      <c r="J5" s="160"/>
    </row>
    <row r="6" spans="1:10" ht="33.5" customHeight="1">
      <c r="A6" s="65"/>
      <c r="B6" s="65"/>
      <c r="C6" s="187" t="s">
        <v>4161</v>
      </c>
      <c r="D6" s="185" t="str">
        <f>IFERROR(VLOOKUP(C6,'Step 2 UNSDG Analysis'!A:B,2,0),"")</f>
        <v>By 2030, reduce at least by half the proportion of men, women and children of all ages living in poverty in all its dimensions according to national definitions</v>
      </c>
      <c r="E6" s="186">
        <f>IFERROR(INDEX('Step 2 UNSDG Analysis'!$A:$H,MATCH($C6,'Step 2 UNSDG Analysis'!$A:$A,0),MATCH(E$3,'Step 2 UNSDG Analysis'!$1:$1,0)),"")</f>
        <v>0</v>
      </c>
      <c r="F6" s="67"/>
      <c r="G6" s="67"/>
      <c r="H6" s="65"/>
      <c r="I6" s="65"/>
      <c r="J6" s="160"/>
    </row>
    <row r="7" spans="1:10" ht="33.5" customHeight="1">
      <c r="A7" s="65"/>
      <c r="B7" s="65"/>
      <c r="C7" s="187" t="s">
        <v>4164</v>
      </c>
      <c r="D7" s="185" t="str">
        <f>IFERROR(VLOOKUP(C7,'Step 2 UNSDG Analysis'!A:B,2,0),"")</f>
        <v>Implement nationally appropriate social protection systems and measures for all, including floors, and by 2030 achieve substantial coverage of the poor and the vulnerable</v>
      </c>
      <c r="E7" s="186">
        <f>IFERROR(INDEX('Step 2 UNSDG Analysis'!$A:$H,MATCH($C7,'Step 2 UNSDG Analysis'!$A:$A,0),MATCH(E$3,'Step 2 UNSDG Analysis'!$1:$1,0)),"")</f>
        <v>0</v>
      </c>
      <c r="F7" s="67"/>
      <c r="G7" s="67"/>
      <c r="H7" s="65"/>
      <c r="I7" s="65"/>
      <c r="J7" s="160"/>
    </row>
    <row r="8" spans="1:10" ht="33.5" customHeight="1">
      <c r="A8" s="65"/>
      <c r="B8" s="65"/>
      <c r="C8" s="187" t="s">
        <v>4166</v>
      </c>
      <c r="D8" s="185" t="str">
        <f>IFERROR(VLOOKUP(C8,'Step 2 UNSDG Analysis'!A:B,2,0),"")</f>
        <v>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E8" s="186">
        <f>IFERROR(INDEX('Step 2 UNSDG Analysis'!$A:$H,MATCH($C8,'Step 2 UNSDG Analysis'!$A:$A,0),MATCH(E$3,'Step 2 UNSDG Analysis'!$1:$1,0)),"")</f>
        <v>0</v>
      </c>
      <c r="F8" s="67"/>
      <c r="G8" s="67"/>
      <c r="H8" s="65"/>
      <c r="I8" s="65"/>
      <c r="J8" s="160"/>
    </row>
    <row r="9" spans="1:10" ht="33.5" customHeight="1">
      <c r="A9" s="65"/>
      <c r="B9" s="65"/>
      <c r="C9" s="187" t="s">
        <v>9628</v>
      </c>
      <c r="D9" s="185" t="str">
        <f>IFERROR(VLOOKUP(C9,'Step 2 UNSDG Analysis'!A:B,2,0),"")</f>
        <v>By 2030, build the resilience of the poor and those in vulnerable situations and reduce their exposure and vulnerability to climate-related extreme events and other economic, social and environmental shocks and disasters</v>
      </c>
      <c r="E9" s="186">
        <f>IFERROR(INDEX('Step 2 UNSDG Analysis'!$A:$H,MATCH($C9,'Step 2 UNSDG Analysis'!$A:$A,0),MATCH(E$3,'Step 2 UNSDG Analysis'!$1:$1,0)),"")</f>
        <v>0</v>
      </c>
      <c r="F9" s="67"/>
      <c r="G9" s="67"/>
      <c r="H9" s="65"/>
      <c r="I9" s="65"/>
      <c r="J9" s="160"/>
    </row>
    <row r="10" spans="1:10" ht="33.5" customHeight="1">
      <c r="A10" s="65"/>
      <c r="B10" s="65"/>
      <c r="C10" s="187" t="s">
        <v>9638</v>
      </c>
      <c r="D10" s="185" t="str">
        <f>IFERROR(VLOOKUP(C10,'Step 2 UNSDG Analysis'!A:B,2,0),"")</f>
        <v>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E10" s="186">
        <f>IFERROR(INDEX('Step 2 UNSDG Analysis'!$A:$H,MATCH($C10,'Step 2 UNSDG Analysis'!$A:$A,0),MATCH(E$3,'Step 2 UNSDG Analysis'!$1:$1,0)),"")</f>
        <v>0</v>
      </c>
      <c r="F10" s="67"/>
      <c r="G10" s="67"/>
      <c r="H10" s="65"/>
      <c r="I10" s="65"/>
      <c r="J10" s="160"/>
    </row>
    <row r="11" spans="1:10" ht="33.5" customHeight="1">
      <c r="A11" s="65"/>
      <c r="B11" s="65"/>
      <c r="C11" s="187" t="s">
        <v>9644</v>
      </c>
      <c r="D11" s="185" t="str">
        <f>IFERROR(VLOOKUP(C11,'Step 2 UNSDG Analysis'!A:B,2,0),"")</f>
        <v>Create sound policy frameworks at the national, regional and international levels, based on pro-poor and gender-sensitive development strategies, to support accelerated investment in poverty eradication actions</v>
      </c>
      <c r="E11" s="186">
        <f>IFERROR(INDEX('Step 2 UNSDG Analysis'!$A:$H,MATCH($C11,'Step 2 UNSDG Analysis'!$A:$A,0),MATCH(E$3,'Step 2 UNSDG Analysis'!$1:$1,0)),"")</f>
        <v>0</v>
      </c>
      <c r="F11" s="67"/>
      <c r="G11" s="67"/>
      <c r="H11" s="65"/>
      <c r="I11" s="65"/>
      <c r="J11" s="160"/>
    </row>
    <row r="12" spans="1:10" ht="33.5" customHeight="1">
      <c r="A12" s="65"/>
      <c r="B12" s="65"/>
      <c r="C12" s="188" t="s">
        <v>9648</v>
      </c>
      <c r="D12" s="185" t="str">
        <f>IFERROR(VLOOKUP(C12,'Step 2 UNSDG Analysis'!A:B,2,0),"")</f>
        <v>Zero Hunger</v>
      </c>
      <c r="E12" s="186">
        <f>IFERROR(INDEX('Step 2 UNSDG Analysis'!$A:$H,MATCH($C12,'Step 2 UNSDG Analysis'!$A:$A,0),MATCH(E$3,'Step 2 UNSDG Analysis'!$1:$1,0)),"")</f>
        <v>0</v>
      </c>
      <c r="F12" s="185"/>
      <c r="G12" s="185"/>
      <c r="H12" s="65"/>
      <c r="I12" s="65"/>
      <c r="J12" s="160"/>
    </row>
    <row r="13" spans="1:10" ht="33.5" customHeight="1">
      <c r="A13" s="65"/>
      <c r="B13" s="65"/>
      <c r="C13" s="187" t="s">
        <v>4991</v>
      </c>
      <c r="D13" s="185" t="str">
        <f>IFERROR(VLOOKUP(C13,'Step 2 UNSDG Analysis'!A:B,2,0),"")</f>
        <v>By 2030, end hunger and ensure access by all people, in particular the poor and people in vulnerable situations, including infants, to safe, nutritious and sufficient food all year round</v>
      </c>
      <c r="E13" s="186">
        <f>IFERROR(INDEX('Step 2 UNSDG Analysis'!$A:$H,MATCH($C13,'Step 2 UNSDG Analysis'!$A:$A,0),MATCH(E$3,'Step 2 UNSDG Analysis'!$1:$1,0)),"")</f>
        <v>0</v>
      </c>
      <c r="F13" s="67"/>
      <c r="G13" s="67"/>
      <c r="H13" s="65"/>
      <c r="I13" s="65"/>
      <c r="J13" s="160"/>
    </row>
    <row r="14" spans="1:10" ht="33.5" customHeight="1">
      <c r="A14" s="65"/>
      <c r="B14" s="65"/>
      <c r="C14" s="187" t="s">
        <v>4994</v>
      </c>
      <c r="D14" s="185" t="str">
        <f>IFERROR(VLOOKUP(C14,'Step 2 UNSDG Analysis'!A:B,2,0),"")</f>
        <v>By 2030, end all forms of malnutrition, including achieving, by 2025, the internationally agreed targets on stunting and wasting in children under 5 years of age, and address the nutritional needs of adolescent girls, pregnant and lactating women and older persons</v>
      </c>
      <c r="E14" s="186">
        <f>IFERROR(INDEX('Step 2 UNSDG Analysis'!$A:$H,MATCH($C14,'Step 2 UNSDG Analysis'!$A:$A,0),MATCH(E$3,'Step 2 UNSDG Analysis'!$1:$1,0)),"")</f>
        <v>0</v>
      </c>
      <c r="F14" s="67"/>
      <c r="G14" s="67"/>
      <c r="H14" s="65"/>
      <c r="I14" s="65"/>
      <c r="J14" s="160"/>
    </row>
    <row r="15" spans="1:10" ht="33.5" customHeight="1">
      <c r="A15" s="65"/>
      <c r="B15" s="65"/>
      <c r="C15" s="187" t="s">
        <v>4997</v>
      </c>
      <c r="D15" s="185" t="str">
        <f>IFERROR(VLOOKUP(C15,'Step 2 UNSDG Analysis'!A:B,2,0),"")</f>
        <v>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E15" s="186">
        <f>IFERROR(INDEX('Step 2 UNSDG Analysis'!$A:$H,MATCH($C15,'Step 2 UNSDG Analysis'!$A:$A,0),MATCH(E$3,'Step 2 UNSDG Analysis'!$1:$1,0)),"")</f>
        <v>0</v>
      </c>
      <c r="F15" s="67"/>
      <c r="G15" s="67"/>
      <c r="H15" s="65"/>
      <c r="I15" s="65"/>
      <c r="J15" s="160"/>
    </row>
    <row r="16" spans="1:10" ht="33.5" customHeight="1">
      <c r="A16" s="65"/>
      <c r="B16" s="65"/>
      <c r="C16" s="187" t="s">
        <v>4999</v>
      </c>
      <c r="D16" s="185" t="str">
        <f>IFERROR(VLOOKUP(C16,'Step 2 UNSDG Analysis'!A:B,2,0),"")</f>
        <v>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E16" s="186">
        <f>IFERROR(INDEX('Step 2 UNSDG Analysis'!$A:$H,MATCH($C16,'Step 2 UNSDG Analysis'!$A:$A,0),MATCH(E$3,'Step 2 UNSDG Analysis'!$1:$1,0)),"")</f>
        <v>0</v>
      </c>
      <c r="F16" s="67"/>
      <c r="G16" s="67"/>
      <c r="H16" s="65"/>
      <c r="I16" s="65"/>
      <c r="J16" s="160"/>
    </row>
    <row r="17" spans="1:10" ht="33.5" customHeight="1">
      <c r="A17" s="65"/>
      <c r="B17" s="65"/>
      <c r="C17" s="187" t="s">
        <v>9674</v>
      </c>
      <c r="D17" s="185" t="str">
        <f>IFERROR(VLOOKUP(C17,'Step 2 UNSDG Analysis'!A:B,2,0),"")</f>
        <v>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E17" s="186">
        <f>IFERROR(INDEX('Step 2 UNSDG Analysis'!$A:$H,MATCH($C17,'Step 2 UNSDG Analysis'!$A:$A,0),MATCH(E$3,'Step 2 UNSDG Analysis'!$1:$1,0)),"")</f>
        <v>0</v>
      </c>
      <c r="F17" s="67"/>
      <c r="G17" s="67"/>
      <c r="H17" s="65"/>
      <c r="I17" s="65"/>
      <c r="J17" s="160"/>
    </row>
    <row r="18" spans="1:10" ht="33.5" customHeight="1">
      <c r="A18" s="65"/>
      <c r="B18" s="65"/>
      <c r="C18" s="187" t="s">
        <v>9680</v>
      </c>
      <c r="D18" s="185" t="str">
        <f>IFERROR(VLOOKUP(C18,'Step 2 UNSDG Analysis'!A:B,2,0),"")</f>
        <v>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E18" s="186">
        <f>IFERROR(INDEX('Step 2 UNSDG Analysis'!$A:$H,MATCH($C18,'Step 2 UNSDG Analysis'!$A:$A,0),MATCH(E$3,'Step 2 UNSDG Analysis'!$1:$1,0)),"")</f>
        <v>0</v>
      </c>
      <c r="F18" s="67"/>
      <c r="G18" s="67"/>
      <c r="H18" s="65"/>
      <c r="I18" s="65"/>
      <c r="J18" s="160"/>
    </row>
    <row r="19" spans="1:10" ht="33.5" customHeight="1">
      <c r="A19" s="65"/>
      <c r="B19" s="65"/>
      <c r="C19" s="187" t="s">
        <v>9686</v>
      </c>
      <c r="D19" s="185" t="str">
        <f>IFERROR(VLOOKUP(C19,'Step 2 UNSDG Analysis'!A:B,2,0),"")</f>
        <v>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E19" s="186">
        <f>IFERROR(INDEX('Step 2 UNSDG Analysis'!$A:$H,MATCH($C19,'Step 2 UNSDG Analysis'!$A:$A,0),MATCH(E$3,'Step 2 UNSDG Analysis'!$1:$1,0)),"")</f>
        <v>0</v>
      </c>
      <c r="F19" s="67"/>
      <c r="G19" s="67"/>
      <c r="H19" s="65"/>
      <c r="I19" s="65"/>
      <c r="J19" s="160"/>
    </row>
    <row r="20" spans="1:10" ht="33.5" customHeight="1">
      <c r="A20" s="65"/>
      <c r="B20" s="65"/>
      <c r="C20" s="187" t="s">
        <v>9690</v>
      </c>
      <c r="D20" s="185" t="str">
        <f>IFERROR(VLOOKUP(C20,'Step 2 UNSDG Analysis'!A:B,2,0),"")</f>
        <v>Adopt measures to ensure the proper functioning of food commodity markets and their derivatives and facilitate timely access to market information, including on food reserves, in order to help limit extreme food price volatility</v>
      </c>
      <c r="E20" s="186">
        <f>IFERROR(INDEX('Step 2 UNSDG Analysis'!$A:$H,MATCH($C20,'Step 2 UNSDG Analysis'!$A:$A,0),MATCH(E$3,'Step 2 UNSDG Analysis'!$1:$1,0)),"")</f>
        <v>0</v>
      </c>
      <c r="F20" s="67"/>
      <c r="G20" s="67"/>
      <c r="H20" s="65"/>
      <c r="I20" s="65"/>
      <c r="J20" s="160"/>
    </row>
    <row r="21" spans="1:10" ht="33.5" customHeight="1">
      <c r="A21" s="65"/>
      <c r="B21" s="65"/>
      <c r="C21" s="188" t="s">
        <v>9694</v>
      </c>
      <c r="D21" s="185" t="str">
        <f>IFERROR(VLOOKUP(C21,'Step 2 UNSDG Analysis'!A:B,2,0),"")</f>
        <v>Good Health and Well-being</v>
      </c>
      <c r="E21" s="186">
        <f>IFERROR(INDEX('Step 2 UNSDG Analysis'!$A:$H,MATCH($C21,'Step 2 UNSDG Analysis'!$A:$A,0),MATCH(E$3,'Step 2 UNSDG Analysis'!$1:$1,0)),"")</f>
        <v>0</v>
      </c>
      <c r="F21" s="185"/>
      <c r="G21" s="185"/>
      <c r="H21" s="65"/>
      <c r="I21" s="65"/>
      <c r="J21" s="160"/>
    </row>
    <row r="22" spans="1:10" ht="33.5" customHeight="1">
      <c r="A22" s="65"/>
      <c r="B22" s="65"/>
      <c r="C22" s="187" t="s">
        <v>9696</v>
      </c>
      <c r="D22" s="185" t="str">
        <f>IFERROR(VLOOKUP(C22,'Step 2 UNSDG Analysis'!A:B,2,0),"")</f>
        <v>By 2030, reduce the global maternal mortality ratio to less than 70 per 100,000 live births</v>
      </c>
      <c r="E22" s="186">
        <f>IFERROR(INDEX('Step 2 UNSDG Analysis'!$A:$H,MATCH($C22,'Step 2 UNSDG Analysis'!$A:$A,0),MATCH(E$3,'Step 2 UNSDG Analysis'!$1:$1,0)),"")</f>
        <v>0</v>
      </c>
      <c r="F22" s="67"/>
      <c r="G22" s="67"/>
      <c r="H22" s="65"/>
      <c r="I22" s="65"/>
      <c r="J22" s="160"/>
    </row>
    <row r="23" spans="1:10" ht="33.5" customHeight="1">
      <c r="A23" s="65"/>
      <c r="B23" s="65"/>
      <c r="C23" s="187" t="s">
        <v>9702</v>
      </c>
      <c r="D23" s="185" t="str">
        <f>IFERROR(VLOOKUP(C23,'Step 2 UNSDG Analysis'!A:B,2,0),"")</f>
        <v>By 2030, end preventable deaths of newborns and children under 5 years of age, with all countries aiming to reduce neonatal mortality to at least as low as 12 per 1,000 live births and under-5 mortality to at least as low as 25 per 1,000 live births</v>
      </c>
      <c r="E23" s="186">
        <f>IFERROR(INDEX('Step 2 UNSDG Analysis'!$A:$H,MATCH($C23,'Step 2 UNSDG Analysis'!$A:$A,0),MATCH(E$3,'Step 2 UNSDG Analysis'!$1:$1,0)),"")</f>
        <v>0</v>
      </c>
      <c r="F23" s="67"/>
      <c r="G23" s="67"/>
      <c r="H23" s="65"/>
      <c r="I23" s="65"/>
      <c r="J23" s="160"/>
    </row>
    <row r="24" spans="1:10" ht="33.5" customHeight="1">
      <c r="A24" s="65"/>
      <c r="B24" s="65"/>
      <c r="C24" s="187" t="s">
        <v>9708</v>
      </c>
      <c r="D24" s="185" t="str">
        <f>IFERROR(VLOOKUP(C24,'Step 2 UNSDG Analysis'!A:B,2,0),"")</f>
        <v>By 2030, end the epidemics of AIDS, tuberculosis, malaria and neglected tropical diseases and combat hepatitis, water-borne diseases and other communicable diseases</v>
      </c>
      <c r="E24" s="186">
        <f>IFERROR(INDEX('Step 2 UNSDG Analysis'!$A:$H,MATCH($C24,'Step 2 UNSDG Analysis'!$A:$A,0),MATCH(E$3,'Step 2 UNSDG Analysis'!$1:$1,0)),"")</f>
        <v>0</v>
      </c>
      <c r="F24" s="67"/>
      <c r="G24" s="67"/>
      <c r="H24" s="65"/>
      <c r="I24" s="65"/>
      <c r="J24" s="160"/>
    </row>
    <row r="25" spans="1:10" ht="33.5" customHeight="1">
      <c r="A25" s="65"/>
      <c r="B25" s="65"/>
      <c r="C25" s="187" t="s">
        <v>9720</v>
      </c>
      <c r="D25" s="185" t="str">
        <f>IFERROR(VLOOKUP(C25,'Step 2 UNSDG Analysis'!A:B,2,0),"")</f>
        <v>By 2030, reduce by one third premature mortality from non-communicable diseases through prevention and treatment and promote mental health and well-being</v>
      </c>
      <c r="E25" s="186">
        <f>IFERROR(INDEX('Step 2 UNSDG Analysis'!$A:$H,MATCH($C25,'Step 2 UNSDG Analysis'!$A:$A,0),MATCH(E$3,'Step 2 UNSDG Analysis'!$1:$1,0)),"")</f>
        <v>0</v>
      </c>
      <c r="F25" s="67"/>
      <c r="G25" s="67"/>
      <c r="H25" s="65"/>
      <c r="I25" s="65"/>
      <c r="J25" s="160"/>
    </row>
    <row r="26" spans="1:10" ht="33.5" customHeight="1">
      <c r="A26" s="65"/>
      <c r="B26" s="65"/>
      <c r="C26" s="187" t="s">
        <v>9726</v>
      </c>
      <c r="D26" s="185" t="str">
        <f>IFERROR(VLOOKUP(C26,'Step 2 UNSDG Analysis'!A:B,2,0),"")</f>
        <v>Strengthen the prevention and treatment of substance abuse, including narcotic drug abuse and harmful use of alcohol</v>
      </c>
      <c r="E26" s="186">
        <f>IFERROR(INDEX('Step 2 UNSDG Analysis'!$A:$H,MATCH($C26,'Step 2 UNSDG Analysis'!$A:$A,0),MATCH(E$3,'Step 2 UNSDG Analysis'!$1:$1,0)),"")</f>
        <v>0</v>
      </c>
      <c r="F26" s="67"/>
      <c r="G26" s="67"/>
      <c r="H26" s="65"/>
      <c r="I26" s="65"/>
      <c r="J26" s="160"/>
    </row>
    <row r="27" spans="1:10" ht="33.5" customHeight="1">
      <c r="A27" s="65"/>
      <c r="B27" s="65"/>
      <c r="C27" s="187" t="s">
        <v>9732</v>
      </c>
      <c r="D27" s="185" t="str">
        <f>IFERROR(VLOOKUP(C27,'Step 2 UNSDG Analysis'!A:B,2,0),"")</f>
        <v>By 2020, halve the number of global deaths and injuries from road traffic accidents</v>
      </c>
      <c r="E27" s="186">
        <f>IFERROR(INDEX('Step 2 UNSDG Analysis'!$A:$H,MATCH($C27,'Step 2 UNSDG Analysis'!$A:$A,0),MATCH(E$3,'Step 2 UNSDG Analysis'!$1:$1,0)),"")</f>
        <v>0</v>
      </c>
      <c r="F27" s="67"/>
      <c r="G27" s="67"/>
      <c r="H27" s="65"/>
      <c r="I27" s="65"/>
      <c r="J27" s="160"/>
    </row>
    <row r="28" spans="1:10" ht="33.5" customHeight="1">
      <c r="A28" s="65"/>
      <c r="B28" s="65"/>
      <c r="C28" s="187" t="s">
        <v>9736</v>
      </c>
      <c r="D28" s="185" t="str">
        <f>IFERROR(VLOOKUP(C28,'Step 2 UNSDG Analysis'!A:B,2,0),"")</f>
        <v>By 2030, ensure universal access to sexual and reproductive health-care services, including for family planning, information and education, and the integration of reproductive health into national strategies and programmes</v>
      </c>
      <c r="E28" s="186">
        <f>IFERROR(INDEX('Step 2 UNSDG Analysis'!$A:$H,MATCH($C28,'Step 2 UNSDG Analysis'!$A:$A,0),MATCH(E$3,'Step 2 UNSDG Analysis'!$1:$1,0)),"")</f>
        <v>0</v>
      </c>
      <c r="F28" s="67"/>
      <c r="G28" s="67"/>
      <c r="H28" s="65"/>
      <c r="I28" s="65"/>
      <c r="J28" s="160"/>
    </row>
    <row r="29" spans="1:10" ht="33.5" customHeight="1">
      <c r="A29" s="65"/>
      <c r="B29" s="65"/>
      <c r="C29" s="187" t="s">
        <v>9742</v>
      </c>
      <c r="D29" s="185" t="str">
        <f>IFERROR(VLOOKUP(C29,'Step 2 UNSDG Analysis'!A:B,2,0),"")</f>
        <v>Achieve universal health coverage, including financial risk protection, access to quality essential health-care services and access to safe, effective, quality and affordable essential medicines and vaccines for all</v>
      </c>
      <c r="E29" s="186">
        <f>IFERROR(INDEX('Step 2 UNSDG Analysis'!$A:$H,MATCH($C29,'Step 2 UNSDG Analysis'!$A:$A,0),MATCH(E$3,'Step 2 UNSDG Analysis'!$1:$1,0)),"")</f>
        <v>0</v>
      </c>
      <c r="F29" s="67"/>
      <c r="G29" s="67"/>
      <c r="H29" s="65"/>
      <c r="I29" s="65"/>
      <c r="J29" s="160"/>
    </row>
    <row r="30" spans="1:10" ht="33.5" customHeight="1">
      <c r="A30" s="65"/>
      <c r="B30" s="65"/>
      <c r="C30" s="187" t="s">
        <v>9748</v>
      </c>
      <c r="D30" s="185" t="str">
        <f>IFERROR(VLOOKUP(C30,'Step 2 UNSDG Analysis'!A:B,2,0),"")</f>
        <v>By 2030, substantially reduce the number of deaths and illnesses from hazardous chemicals and air, water and soil pollution and contamination</v>
      </c>
      <c r="E30" s="186">
        <f>IFERROR(INDEX('Step 2 UNSDG Analysis'!$A:$H,MATCH($C30,'Step 2 UNSDG Analysis'!$A:$A,0),MATCH(E$3,'Step 2 UNSDG Analysis'!$1:$1,0)),"")</f>
        <v>0</v>
      </c>
      <c r="F30" s="67"/>
      <c r="G30" s="67"/>
      <c r="H30" s="65"/>
      <c r="I30" s="65"/>
      <c r="J30" s="160"/>
    </row>
    <row r="31" spans="1:10" ht="33.5" customHeight="1">
      <c r="A31" s="65"/>
      <c r="B31" s="65"/>
      <c r="C31" s="187" t="s">
        <v>9756</v>
      </c>
      <c r="D31" s="185" t="str">
        <f>IFERROR(VLOOKUP(C31,'Step 2 UNSDG Analysis'!A:B,2,0),"")</f>
        <v>Strengthen the implementation of the World Health Organization Framework Convention on Tobacco Control in all countries, as appropriate</v>
      </c>
      <c r="E31" s="186">
        <f>IFERROR(INDEX('Step 2 UNSDG Analysis'!$A:$H,MATCH($C31,'Step 2 UNSDG Analysis'!$A:$A,0),MATCH(E$3,'Step 2 UNSDG Analysis'!$1:$1,0)),"")</f>
        <v>0</v>
      </c>
      <c r="F31" s="67"/>
      <c r="G31" s="67"/>
      <c r="H31" s="65"/>
      <c r="I31" s="65"/>
      <c r="J31" s="160"/>
    </row>
    <row r="32" spans="1:10" ht="33.5" customHeight="1">
      <c r="A32" s="65"/>
      <c r="B32" s="65"/>
      <c r="C32" s="187" t="s">
        <v>9760</v>
      </c>
      <c r="D32" s="185" t="str">
        <f>IFERROR(VLOOKUP(C32,'Step 2 UNSDG Analysis'!A:B,2,0),"")</f>
        <v>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E32" s="186">
        <f>IFERROR(INDEX('Step 2 UNSDG Analysis'!$A:$H,MATCH($C32,'Step 2 UNSDG Analysis'!$A:$A,0),MATCH(E$3,'Step 2 UNSDG Analysis'!$1:$1,0)),"")</f>
        <v>0</v>
      </c>
      <c r="F32" s="67"/>
      <c r="G32" s="67"/>
      <c r="H32" s="65"/>
      <c r="I32" s="65"/>
      <c r="J32" s="160"/>
    </row>
    <row r="33" spans="1:10" ht="33.5" customHeight="1">
      <c r="A33" s="65"/>
      <c r="B33" s="65"/>
      <c r="C33" s="187" t="s">
        <v>9768</v>
      </c>
      <c r="D33" s="185" t="str">
        <f>IFERROR(VLOOKUP(C33,'Step 2 UNSDG Analysis'!A:B,2,0),"")</f>
        <v>Substantially increase health financing and the recruitment, development, training and retention of the health workforce in developing countries, especially in least developed countries and small island developing States</v>
      </c>
      <c r="E33" s="186">
        <f>IFERROR(INDEX('Step 2 UNSDG Analysis'!$A:$H,MATCH($C33,'Step 2 UNSDG Analysis'!$A:$A,0),MATCH(E$3,'Step 2 UNSDG Analysis'!$1:$1,0)),"")</f>
        <v>0</v>
      </c>
      <c r="F33" s="67"/>
      <c r="G33" s="67"/>
      <c r="H33" s="65"/>
      <c r="I33" s="65"/>
      <c r="J33" s="160"/>
    </row>
    <row r="34" spans="1:10" ht="33.5" customHeight="1">
      <c r="A34" s="65"/>
      <c r="B34" s="65"/>
      <c r="C34" s="187" t="s">
        <v>9772</v>
      </c>
      <c r="D34" s="185" t="str">
        <f>IFERROR(VLOOKUP(C34,'Step 2 UNSDG Analysis'!A:B,2,0),"")</f>
        <v>Strengthen the capacity of all countries, in particular developing countries, for early warning, risk reduction and management of national and global health risks</v>
      </c>
      <c r="E34" s="186">
        <f>IFERROR(INDEX('Step 2 UNSDG Analysis'!$A:$H,MATCH($C34,'Step 2 UNSDG Analysis'!$A:$A,0),MATCH(E$3,'Step 2 UNSDG Analysis'!$1:$1,0)),"")</f>
        <v>0</v>
      </c>
      <c r="F34" s="67"/>
      <c r="G34" s="67"/>
      <c r="H34" s="65"/>
      <c r="I34" s="65"/>
      <c r="J34" s="160"/>
    </row>
    <row r="35" spans="1:10" ht="33.5" customHeight="1">
      <c r="A35" s="65"/>
      <c r="B35" s="65"/>
      <c r="C35" s="188" t="s">
        <v>9778</v>
      </c>
      <c r="D35" s="185" t="str">
        <f>IFERROR(VLOOKUP(C35,'Step 2 UNSDG Analysis'!A:B,2,0),"")</f>
        <v/>
      </c>
      <c r="E35" s="185" t="str">
        <f>IFERROR(INDEX('Step 2 UNSDG Analysis'!$A:$H,MATCH($C35,'Step 2 UNSDG Analysis'!$A:$A,0),MATCH(E$3,'Step 2 UNSDG Analysis'!$1:$1,0)),"")</f>
        <v/>
      </c>
      <c r="F35" s="185"/>
      <c r="G35" s="185"/>
      <c r="H35" s="65"/>
      <c r="I35" s="65"/>
      <c r="J35" s="160"/>
    </row>
    <row r="36" spans="1:10" ht="33.5" customHeight="1">
      <c r="A36" s="65"/>
      <c r="B36" s="65"/>
      <c r="C36" s="187" t="s">
        <v>9779</v>
      </c>
      <c r="D36" s="185" t="str">
        <f>IFERROR(VLOOKUP(C36,'Step 2 UNSDG Analysis'!A:B,2,0),"")</f>
        <v/>
      </c>
      <c r="E36" s="185" t="str">
        <f>IFERROR(INDEX('Step 2 UNSDG Analysis'!$A:$H,MATCH($C36,'Step 2 UNSDG Analysis'!$A:$A,0),MATCH(E$3,'Step 2 UNSDG Analysis'!$1:$1,0)),"")</f>
        <v/>
      </c>
      <c r="F36" s="67"/>
      <c r="G36" s="67"/>
      <c r="H36" s="65"/>
      <c r="I36" s="65"/>
      <c r="J36" s="160"/>
    </row>
    <row r="37" spans="1:10" ht="33.5" customHeight="1">
      <c r="A37" s="65"/>
      <c r="B37" s="65"/>
      <c r="C37" s="187" t="s">
        <v>9780</v>
      </c>
      <c r="D37" s="185" t="str">
        <f>IFERROR(VLOOKUP(C37,'Step 2 UNSDG Analysis'!A:B,2,0),"")</f>
        <v/>
      </c>
      <c r="E37" s="185" t="str">
        <f>IFERROR(INDEX('Step 2 UNSDG Analysis'!$A:$H,MATCH($C37,'Step 2 UNSDG Analysis'!$A:$A,0),MATCH(E$3,'Step 2 UNSDG Analysis'!$1:$1,0)),"")</f>
        <v/>
      </c>
      <c r="F37" s="67"/>
      <c r="G37" s="67"/>
      <c r="H37" s="65"/>
      <c r="I37" s="65"/>
      <c r="J37" s="160"/>
    </row>
    <row r="38" spans="1:10" ht="33.5" customHeight="1">
      <c r="A38" s="65"/>
      <c r="B38" s="65"/>
      <c r="C38" s="187" t="s">
        <v>9781</v>
      </c>
      <c r="D38" s="185" t="str">
        <f>IFERROR(VLOOKUP(C38,'Step 2 UNSDG Analysis'!A:B,2,0),"")</f>
        <v/>
      </c>
      <c r="E38" s="185" t="str">
        <f>IFERROR(INDEX('Step 2 UNSDG Analysis'!$A:$H,MATCH($C38,'Step 2 UNSDG Analysis'!$A:$A,0),MATCH(E$3,'Step 2 UNSDG Analysis'!$1:$1,0)),"")</f>
        <v/>
      </c>
      <c r="F38" s="67"/>
      <c r="G38" s="67"/>
      <c r="H38" s="65"/>
      <c r="I38" s="65"/>
      <c r="J38" s="160"/>
    </row>
    <row r="39" spans="1:10" ht="33.5" customHeight="1">
      <c r="A39" s="65"/>
      <c r="B39" s="65"/>
      <c r="C39" s="187" t="s">
        <v>9782</v>
      </c>
      <c r="D39" s="185" t="str">
        <f>IFERROR(VLOOKUP(C39,'Step 2 UNSDG Analysis'!A:B,2,0),"")</f>
        <v/>
      </c>
      <c r="E39" s="185" t="str">
        <f>IFERROR(INDEX('Step 2 UNSDG Analysis'!$A:$H,MATCH($C39,'Step 2 UNSDG Analysis'!$A:$A,0),MATCH(E$3,'Step 2 UNSDG Analysis'!$1:$1,0)),"")</f>
        <v/>
      </c>
      <c r="F39" s="67"/>
      <c r="G39" s="67"/>
      <c r="H39" s="65"/>
      <c r="I39" s="65"/>
      <c r="J39" s="160"/>
    </row>
    <row r="40" spans="1:10" ht="33.5" customHeight="1">
      <c r="A40" s="65"/>
      <c r="B40" s="65"/>
      <c r="C40" s="187" t="s">
        <v>9783</v>
      </c>
      <c r="D40" s="185" t="str">
        <f>IFERROR(VLOOKUP(C40,'Step 2 UNSDG Analysis'!A:B,2,0),"")</f>
        <v/>
      </c>
      <c r="E40" s="185" t="str">
        <f>IFERROR(INDEX('Step 2 UNSDG Analysis'!$A:$H,MATCH($C40,'Step 2 UNSDG Analysis'!$A:$A,0),MATCH(E$3,'Step 2 UNSDG Analysis'!$1:$1,0)),"")</f>
        <v/>
      </c>
      <c r="F40" s="67"/>
      <c r="G40" s="67"/>
      <c r="H40" s="65"/>
      <c r="I40" s="65"/>
      <c r="J40" s="160"/>
    </row>
    <row r="41" spans="1:10" ht="33.5" customHeight="1">
      <c r="A41" s="65"/>
      <c r="B41" s="65"/>
      <c r="C41" s="187" t="s">
        <v>9784</v>
      </c>
      <c r="D41" s="185" t="str">
        <f>IFERROR(VLOOKUP(C41,'Step 2 UNSDG Analysis'!A:B,2,0),"")</f>
        <v/>
      </c>
      <c r="E41" s="185" t="str">
        <f>IFERROR(INDEX('Step 2 UNSDG Analysis'!$A:$H,MATCH($C41,'Step 2 UNSDG Analysis'!$A:$A,0),MATCH(E$3,'Step 2 UNSDG Analysis'!$1:$1,0)),"")</f>
        <v/>
      </c>
      <c r="F41" s="67"/>
      <c r="G41" s="67"/>
      <c r="H41" s="65"/>
      <c r="I41" s="65"/>
      <c r="J41" s="160"/>
    </row>
    <row r="42" spans="1:10" ht="33.5" customHeight="1">
      <c r="A42" s="65"/>
      <c r="B42" s="65"/>
      <c r="C42" s="187" t="s">
        <v>9785</v>
      </c>
      <c r="D42" s="185" t="str">
        <f>IFERROR(VLOOKUP(C42,'Step 2 UNSDG Analysis'!A:B,2,0),"")</f>
        <v/>
      </c>
      <c r="E42" s="185" t="str">
        <f>IFERROR(INDEX('Step 2 UNSDG Analysis'!$A:$H,MATCH($C42,'Step 2 UNSDG Analysis'!$A:$A,0),MATCH(E$3,'Step 2 UNSDG Analysis'!$1:$1,0)),"")</f>
        <v/>
      </c>
      <c r="F42" s="67"/>
      <c r="G42" s="67"/>
      <c r="H42" s="65"/>
      <c r="I42" s="65"/>
      <c r="J42" s="160"/>
    </row>
    <row r="43" spans="1:10" ht="33.5" customHeight="1">
      <c r="A43" s="65"/>
      <c r="B43" s="65"/>
      <c r="C43" s="187" t="s">
        <v>9786</v>
      </c>
      <c r="D43" s="185" t="str">
        <f>IFERROR(VLOOKUP(C43,'Step 2 UNSDG Analysis'!A:B,2,0),"")</f>
        <v/>
      </c>
      <c r="E43" s="185" t="str">
        <f>IFERROR(INDEX('Step 2 UNSDG Analysis'!$A:$H,MATCH($C43,'Step 2 UNSDG Analysis'!$A:$A,0),MATCH(E$3,'Step 2 UNSDG Analysis'!$1:$1,0)),"")</f>
        <v/>
      </c>
      <c r="F43" s="67"/>
      <c r="G43" s="67"/>
      <c r="H43" s="65"/>
      <c r="I43" s="65"/>
      <c r="J43" s="160"/>
    </row>
    <row r="44" spans="1:10" ht="33.5" customHeight="1">
      <c r="A44" s="65"/>
      <c r="B44" s="65"/>
      <c r="C44" s="187" t="s">
        <v>9787</v>
      </c>
      <c r="D44" s="185" t="str">
        <f>IFERROR(VLOOKUP(C44,'Step 2 UNSDG Analysis'!A:B,2,0),"")</f>
        <v/>
      </c>
      <c r="E44" s="185" t="str">
        <f>IFERROR(INDEX('Step 2 UNSDG Analysis'!$A:$H,MATCH($C44,'Step 2 UNSDG Analysis'!$A:$A,0),MATCH(E$3,'Step 2 UNSDG Analysis'!$1:$1,0)),"")</f>
        <v/>
      </c>
      <c r="F44" s="67"/>
      <c r="G44" s="67"/>
      <c r="H44" s="65"/>
      <c r="I44" s="65"/>
      <c r="J44" s="160"/>
    </row>
    <row r="45" spans="1:10" ht="33.5" customHeight="1">
      <c r="A45" s="65"/>
      <c r="B45" s="65"/>
      <c r="C45" s="187" t="s">
        <v>9788</v>
      </c>
      <c r="D45" s="185" t="str">
        <f>IFERROR(VLOOKUP(C45,'Step 2 UNSDG Analysis'!A:B,2,0),"")</f>
        <v/>
      </c>
      <c r="E45" s="185" t="str">
        <f>IFERROR(INDEX('Step 2 UNSDG Analysis'!$A:$H,MATCH($C45,'Step 2 UNSDG Analysis'!$A:$A,0),MATCH(E$3,'Step 2 UNSDG Analysis'!$1:$1,0)),"")</f>
        <v/>
      </c>
      <c r="F45" s="67"/>
      <c r="G45" s="67"/>
      <c r="H45" s="65"/>
      <c r="I45" s="65"/>
      <c r="J45" s="160"/>
    </row>
    <row r="46" spans="1:10" ht="33.5" customHeight="1">
      <c r="A46" s="65"/>
      <c r="B46" s="65"/>
      <c r="C46" s="188" t="s">
        <v>9789</v>
      </c>
      <c r="D46" s="185" t="str">
        <f>IFERROR(VLOOKUP(C46,'Step 2 UNSDG Analysis'!A:B,2,0),"")</f>
        <v/>
      </c>
      <c r="E46" s="185" t="str">
        <f>IFERROR(INDEX('Step 2 UNSDG Analysis'!$A:$H,MATCH($C46,'Step 2 UNSDG Analysis'!$A:$A,0),MATCH(E$3,'Step 2 UNSDG Analysis'!$1:$1,0)),"")</f>
        <v/>
      </c>
      <c r="F46" s="185"/>
      <c r="G46" s="185"/>
      <c r="H46" s="65"/>
      <c r="I46" s="65"/>
      <c r="J46" s="160"/>
    </row>
    <row r="47" spans="1:10" ht="33.5" customHeight="1">
      <c r="A47" s="65"/>
      <c r="B47" s="65"/>
      <c r="C47" s="187" t="s">
        <v>6874</v>
      </c>
      <c r="D47" s="185" t="str">
        <f>IFERROR(VLOOKUP(C47,'Step 2 UNSDG Analysis'!A:B,2,0),"")</f>
        <v/>
      </c>
      <c r="E47" s="185" t="str">
        <f>IFERROR(INDEX('Step 2 UNSDG Analysis'!$A:$H,MATCH($C47,'Step 2 UNSDG Analysis'!$A:$A,0),MATCH(E$3,'Step 2 UNSDG Analysis'!$1:$1,0)),"")</f>
        <v/>
      </c>
      <c r="F47" s="67"/>
      <c r="G47" s="67"/>
      <c r="H47" s="65"/>
      <c r="I47" s="65"/>
      <c r="J47" s="160"/>
    </row>
    <row r="48" spans="1:10" ht="33.5" customHeight="1">
      <c r="A48" s="65"/>
      <c r="B48" s="65"/>
      <c r="C48" s="187" t="s">
        <v>6875</v>
      </c>
      <c r="D48" s="185" t="str">
        <f>IFERROR(VLOOKUP(C48,'Step 2 UNSDG Analysis'!A:B,2,0),"")</f>
        <v/>
      </c>
      <c r="E48" s="185" t="str">
        <f>IFERROR(INDEX('Step 2 UNSDG Analysis'!$A:$H,MATCH($C48,'Step 2 UNSDG Analysis'!$A:$A,0),MATCH(E$3,'Step 2 UNSDG Analysis'!$1:$1,0)),"")</f>
        <v/>
      </c>
      <c r="F48" s="67"/>
      <c r="G48" s="67"/>
      <c r="H48" s="65"/>
      <c r="I48" s="65"/>
      <c r="J48" s="160"/>
    </row>
    <row r="49" spans="1:10" ht="33.5" customHeight="1">
      <c r="A49" s="65"/>
      <c r="B49" s="65"/>
      <c r="C49" s="187" t="s">
        <v>9790</v>
      </c>
      <c r="D49" s="185" t="str">
        <f>IFERROR(VLOOKUP(C49,'Step 2 UNSDG Analysis'!A:B,2,0),"")</f>
        <v/>
      </c>
      <c r="E49" s="185" t="str">
        <f>IFERROR(INDEX('Step 2 UNSDG Analysis'!$A:$H,MATCH($C49,'Step 2 UNSDG Analysis'!$A:$A,0),MATCH(E$3,'Step 2 UNSDG Analysis'!$1:$1,0)),"")</f>
        <v/>
      </c>
      <c r="F49" s="67"/>
      <c r="G49" s="67"/>
      <c r="H49" s="65"/>
      <c r="I49" s="65"/>
      <c r="J49" s="160"/>
    </row>
    <row r="50" spans="1:10" ht="33.5" customHeight="1">
      <c r="A50" s="65"/>
      <c r="B50" s="65"/>
      <c r="C50" s="187" t="s">
        <v>9791</v>
      </c>
      <c r="D50" s="185" t="str">
        <f>IFERROR(VLOOKUP(C50,'Step 2 UNSDG Analysis'!A:B,2,0),"")</f>
        <v/>
      </c>
      <c r="E50" s="185" t="str">
        <f>IFERROR(INDEX('Step 2 UNSDG Analysis'!$A:$H,MATCH($C50,'Step 2 UNSDG Analysis'!$A:$A,0),MATCH(E$3,'Step 2 UNSDG Analysis'!$1:$1,0)),"")</f>
        <v/>
      </c>
      <c r="F50" s="67"/>
      <c r="G50" s="67"/>
      <c r="H50" s="65"/>
      <c r="I50" s="65"/>
      <c r="J50" s="160"/>
    </row>
    <row r="51" spans="1:10" ht="33.5" customHeight="1">
      <c r="A51" s="65"/>
      <c r="B51" s="65"/>
      <c r="C51" s="187" t="s">
        <v>9792</v>
      </c>
      <c r="D51" s="185" t="str">
        <f>IFERROR(VLOOKUP(C51,'Step 2 UNSDG Analysis'!A:B,2,0),"")</f>
        <v/>
      </c>
      <c r="E51" s="185" t="str">
        <f>IFERROR(INDEX('Step 2 UNSDG Analysis'!$A:$H,MATCH($C51,'Step 2 UNSDG Analysis'!$A:$A,0),MATCH(E$3,'Step 2 UNSDG Analysis'!$1:$1,0)),"")</f>
        <v/>
      </c>
      <c r="F51" s="67"/>
      <c r="G51" s="67"/>
      <c r="H51" s="65"/>
      <c r="I51" s="65"/>
      <c r="J51" s="160"/>
    </row>
    <row r="52" spans="1:10" ht="33.5" customHeight="1">
      <c r="A52" s="65"/>
      <c r="B52" s="65"/>
      <c r="C52" s="187" t="s">
        <v>9793</v>
      </c>
      <c r="D52" s="185" t="str">
        <f>IFERROR(VLOOKUP(C52,'Step 2 UNSDG Analysis'!A:B,2,0),"")</f>
        <v/>
      </c>
      <c r="E52" s="185" t="str">
        <f>IFERROR(INDEX('Step 2 UNSDG Analysis'!$A:$H,MATCH($C52,'Step 2 UNSDG Analysis'!$A:$A,0),MATCH(E$3,'Step 2 UNSDG Analysis'!$1:$1,0)),"")</f>
        <v/>
      </c>
      <c r="F52" s="67"/>
      <c r="G52" s="67"/>
      <c r="H52" s="65"/>
      <c r="I52" s="65"/>
      <c r="J52" s="160"/>
    </row>
    <row r="53" spans="1:10" ht="33.5" customHeight="1">
      <c r="A53" s="65"/>
      <c r="B53" s="65"/>
      <c r="C53" s="187" t="s">
        <v>9794</v>
      </c>
      <c r="D53" s="185" t="str">
        <f>IFERROR(VLOOKUP(C53,'Step 2 UNSDG Analysis'!A:B,2,0),"")</f>
        <v/>
      </c>
      <c r="E53" s="185" t="str">
        <f>IFERROR(INDEX('Step 2 UNSDG Analysis'!$A:$H,MATCH($C53,'Step 2 UNSDG Analysis'!$A:$A,0),MATCH(E$3,'Step 2 UNSDG Analysis'!$1:$1,0)),"")</f>
        <v/>
      </c>
      <c r="F53" s="67"/>
      <c r="G53" s="67"/>
      <c r="H53" s="65"/>
      <c r="I53" s="65"/>
      <c r="J53" s="160"/>
    </row>
    <row r="54" spans="1:10" ht="33.5" customHeight="1">
      <c r="A54" s="65"/>
      <c r="B54" s="65"/>
      <c r="C54" s="187" t="s">
        <v>9795</v>
      </c>
      <c r="D54" s="185" t="str">
        <f>IFERROR(VLOOKUP(C54,'Step 2 UNSDG Analysis'!A:B,2,0),"")</f>
        <v/>
      </c>
      <c r="E54" s="185" t="str">
        <f>IFERROR(INDEX('Step 2 UNSDG Analysis'!$A:$H,MATCH($C54,'Step 2 UNSDG Analysis'!$A:$A,0),MATCH(E$3,'Step 2 UNSDG Analysis'!$1:$1,0)),"")</f>
        <v/>
      </c>
      <c r="F54" s="67"/>
      <c r="G54" s="67"/>
      <c r="H54" s="65"/>
      <c r="I54" s="65"/>
      <c r="J54" s="160"/>
    </row>
    <row r="55" spans="1:10" ht="33.5" customHeight="1">
      <c r="A55" s="65"/>
      <c r="B55" s="65"/>
      <c r="C55" s="187" t="s">
        <v>9796</v>
      </c>
      <c r="D55" s="185" t="str">
        <f>IFERROR(VLOOKUP(C55,'Step 2 UNSDG Analysis'!A:B,2,0),"")</f>
        <v/>
      </c>
      <c r="E55" s="185" t="str">
        <f>IFERROR(INDEX('Step 2 UNSDG Analysis'!$A:$H,MATCH($C55,'Step 2 UNSDG Analysis'!$A:$A,0),MATCH(E$3,'Step 2 UNSDG Analysis'!$1:$1,0)),"")</f>
        <v/>
      </c>
      <c r="F55" s="67"/>
      <c r="G55" s="67"/>
      <c r="H55" s="65"/>
      <c r="I55" s="65"/>
      <c r="J55" s="160"/>
    </row>
    <row r="56" spans="1:10" ht="33.5" customHeight="1">
      <c r="A56" s="65"/>
      <c r="B56" s="65"/>
      <c r="C56" s="188" t="s">
        <v>9797</v>
      </c>
      <c r="D56" s="185" t="str">
        <f>IFERROR(VLOOKUP(C56,'Step 2 UNSDG Analysis'!A:B,2,0),"")</f>
        <v/>
      </c>
      <c r="E56" s="185" t="str">
        <f>IFERROR(INDEX('Step 2 UNSDG Analysis'!$A:$H,MATCH($C56,'Step 2 UNSDG Analysis'!$A:$A,0),MATCH(E$3,'Step 2 UNSDG Analysis'!$1:$1,0)),"")</f>
        <v/>
      </c>
      <c r="F56" s="185"/>
      <c r="G56" s="185"/>
      <c r="H56" s="65"/>
      <c r="I56" s="65"/>
      <c r="J56" s="160"/>
    </row>
    <row r="57" spans="1:10" ht="33.5" customHeight="1">
      <c r="A57" s="65"/>
      <c r="B57" s="65"/>
      <c r="C57" s="187" t="s">
        <v>9798</v>
      </c>
      <c r="D57" s="185" t="str">
        <f>IFERROR(VLOOKUP(C57,'Step 2 UNSDG Analysis'!A:B,2,0),"")</f>
        <v/>
      </c>
      <c r="E57" s="185" t="str">
        <f>IFERROR(INDEX('Step 2 UNSDG Analysis'!$A:$H,MATCH($C57,'Step 2 UNSDG Analysis'!$A:$A,0),MATCH(E$3,'Step 2 UNSDG Analysis'!$1:$1,0)),"")</f>
        <v/>
      </c>
      <c r="F57" s="67"/>
      <c r="G57" s="67"/>
      <c r="H57" s="65"/>
      <c r="I57" s="65"/>
      <c r="J57" s="160"/>
    </row>
    <row r="58" spans="1:10" ht="33.5" customHeight="1">
      <c r="A58" s="65"/>
      <c r="B58" s="65"/>
      <c r="C58" s="187" t="s">
        <v>9799</v>
      </c>
      <c r="D58" s="185" t="str">
        <f>IFERROR(VLOOKUP(C58,'Step 2 UNSDG Analysis'!A:B,2,0),"")</f>
        <v/>
      </c>
      <c r="E58" s="185" t="str">
        <f>IFERROR(INDEX('Step 2 UNSDG Analysis'!$A:$H,MATCH($C58,'Step 2 UNSDG Analysis'!$A:$A,0),MATCH(E$3,'Step 2 UNSDG Analysis'!$1:$1,0)),"")</f>
        <v/>
      </c>
      <c r="F58" s="67"/>
      <c r="G58" s="67"/>
      <c r="H58" s="65"/>
      <c r="I58" s="65"/>
      <c r="J58" s="160"/>
    </row>
    <row r="59" spans="1:10" ht="33.5" customHeight="1">
      <c r="A59" s="65"/>
      <c r="B59" s="65"/>
      <c r="C59" s="187" t="s">
        <v>9800</v>
      </c>
      <c r="D59" s="185" t="str">
        <f>IFERROR(VLOOKUP(C59,'Step 2 UNSDG Analysis'!A:B,2,0),"")</f>
        <v/>
      </c>
      <c r="E59" s="185" t="str">
        <f>IFERROR(INDEX('Step 2 UNSDG Analysis'!$A:$H,MATCH($C59,'Step 2 UNSDG Analysis'!$A:$A,0),MATCH(E$3,'Step 2 UNSDG Analysis'!$1:$1,0)),"")</f>
        <v/>
      </c>
      <c r="F59" s="67"/>
      <c r="G59" s="67"/>
      <c r="H59" s="65"/>
      <c r="I59" s="65"/>
      <c r="J59" s="160"/>
    </row>
    <row r="60" spans="1:10" ht="33.5" customHeight="1">
      <c r="A60" s="65"/>
      <c r="B60" s="65"/>
      <c r="C60" s="187" t="s">
        <v>9801</v>
      </c>
      <c r="D60" s="185" t="str">
        <f>IFERROR(VLOOKUP(C60,'Step 2 UNSDG Analysis'!A:B,2,0),"")</f>
        <v/>
      </c>
      <c r="E60" s="185" t="str">
        <f>IFERROR(INDEX('Step 2 UNSDG Analysis'!$A:$H,MATCH($C60,'Step 2 UNSDG Analysis'!$A:$A,0),MATCH(E$3,'Step 2 UNSDG Analysis'!$1:$1,0)),"")</f>
        <v/>
      </c>
      <c r="F60" s="67"/>
      <c r="G60" s="67"/>
      <c r="H60" s="65"/>
      <c r="I60" s="65"/>
      <c r="J60" s="160"/>
    </row>
    <row r="61" spans="1:10" ht="33.5" customHeight="1">
      <c r="A61" s="65"/>
      <c r="B61" s="65"/>
      <c r="C61" s="187" t="s">
        <v>9802</v>
      </c>
      <c r="D61" s="185" t="str">
        <f>IFERROR(VLOOKUP(C61,'Step 2 UNSDG Analysis'!A:B,2,0),"")</f>
        <v/>
      </c>
      <c r="E61" s="185" t="str">
        <f>IFERROR(INDEX('Step 2 UNSDG Analysis'!$A:$H,MATCH($C61,'Step 2 UNSDG Analysis'!$A:$A,0),MATCH(E$3,'Step 2 UNSDG Analysis'!$1:$1,0)),"")</f>
        <v/>
      </c>
      <c r="F61" s="67"/>
      <c r="G61" s="67"/>
      <c r="H61" s="65"/>
      <c r="I61" s="65"/>
      <c r="J61" s="160"/>
    </row>
    <row r="62" spans="1:10" ht="33.5" customHeight="1">
      <c r="A62" s="65"/>
      <c r="B62" s="65"/>
      <c r="C62" s="187" t="s">
        <v>9803</v>
      </c>
      <c r="D62" s="185" t="str">
        <f>IFERROR(VLOOKUP(C62,'Step 2 UNSDG Analysis'!A:B,2,0),"")</f>
        <v/>
      </c>
      <c r="E62" s="185" t="str">
        <f>IFERROR(INDEX('Step 2 UNSDG Analysis'!$A:$H,MATCH($C62,'Step 2 UNSDG Analysis'!$A:$A,0),MATCH(E$3,'Step 2 UNSDG Analysis'!$1:$1,0)),"")</f>
        <v/>
      </c>
      <c r="F62" s="67"/>
      <c r="G62" s="67"/>
      <c r="H62" s="65"/>
      <c r="I62" s="65"/>
      <c r="J62" s="160"/>
    </row>
    <row r="63" spans="1:10" ht="33.5" customHeight="1">
      <c r="A63" s="65"/>
      <c r="B63" s="65"/>
      <c r="C63" s="187" t="s">
        <v>9804</v>
      </c>
      <c r="D63" s="185" t="str">
        <f>IFERROR(VLOOKUP(C63,'Step 2 UNSDG Analysis'!A:B,2,0),"")</f>
        <v/>
      </c>
      <c r="E63" s="185" t="str">
        <f>IFERROR(INDEX('Step 2 UNSDG Analysis'!$A:$H,MATCH($C63,'Step 2 UNSDG Analysis'!$A:$A,0),MATCH(E$3,'Step 2 UNSDG Analysis'!$1:$1,0)),"")</f>
        <v/>
      </c>
      <c r="F63" s="67"/>
      <c r="G63" s="67"/>
      <c r="H63" s="65"/>
      <c r="I63" s="65"/>
      <c r="J63" s="160"/>
    </row>
    <row r="64" spans="1:10" ht="33.5" customHeight="1">
      <c r="A64" s="65"/>
      <c r="B64" s="65"/>
      <c r="C64" s="187" t="s">
        <v>9805</v>
      </c>
      <c r="D64" s="185" t="str">
        <f>IFERROR(VLOOKUP(C64,'Step 2 UNSDG Analysis'!A:B,2,0),"")</f>
        <v/>
      </c>
      <c r="E64" s="185" t="str">
        <f>IFERROR(INDEX('Step 2 UNSDG Analysis'!$A:$H,MATCH($C64,'Step 2 UNSDG Analysis'!$A:$A,0),MATCH(E$3,'Step 2 UNSDG Analysis'!$1:$1,0)),"")</f>
        <v/>
      </c>
      <c r="F64" s="67"/>
      <c r="G64" s="67"/>
      <c r="H64" s="65"/>
      <c r="I64" s="65"/>
      <c r="J64" s="160"/>
    </row>
    <row r="65" spans="1:10" ht="33.5" customHeight="1">
      <c r="A65" s="65"/>
      <c r="B65" s="65"/>
      <c r="C65" s="188" t="s">
        <v>9806</v>
      </c>
      <c r="D65" s="185" t="str">
        <f>IFERROR(VLOOKUP(C65,'Step 2 UNSDG Analysis'!A:B,2,0),"")</f>
        <v/>
      </c>
      <c r="E65" s="185" t="str">
        <f>IFERROR(INDEX('Step 2 UNSDG Analysis'!$A:$H,MATCH($C65,'Step 2 UNSDG Analysis'!$A:$A,0),MATCH(E$3,'Step 2 UNSDG Analysis'!$1:$1,0)),"")</f>
        <v/>
      </c>
      <c r="F65" s="185"/>
      <c r="G65" s="185"/>
      <c r="H65" s="65"/>
      <c r="I65" s="65"/>
      <c r="J65" s="160"/>
    </row>
    <row r="66" spans="1:10" ht="33.5" customHeight="1">
      <c r="A66" s="65"/>
      <c r="B66" s="65"/>
      <c r="C66" s="187" t="s">
        <v>9807</v>
      </c>
      <c r="D66" s="185" t="str">
        <f>IFERROR(VLOOKUP(C66,'Step 2 UNSDG Analysis'!A:B,2,0),"")</f>
        <v/>
      </c>
      <c r="E66" s="185" t="str">
        <f>IFERROR(INDEX('Step 2 UNSDG Analysis'!$A:$H,MATCH($C66,'Step 2 UNSDG Analysis'!$A:$A,0),MATCH(E$3,'Step 2 UNSDG Analysis'!$1:$1,0)),"")</f>
        <v/>
      </c>
      <c r="F66" s="67"/>
      <c r="G66" s="67"/>
      <c r="H66" s="65"/>
      <c r="I66" s="65"/>
      <c r="J66" s="160"/>
    </row>
    <row r="67" spans="1:10" ht="33.5" customHeight="1">
      <c r="A67" s="65"/>
      <c r="B67" s="65"/>
      <c r="C67" s="187" t="s">
        <v>9808</v>
      </c>
      <c r="D67" s="185" t="str">
        <f>IFERROR(VLOOKUP(C67,'Step 2 UNSDG Analysis'!A:B,2,0),"")</f>
        <v/>
      </c>
      <c r="E67" s="185" t="str">
        <f>IFERROR(INDEX('Step 2 UNSDG Analysis'!$A:$H,MATCH($C67,'Step 2 UNSDG Analysis'!$A:$A,0),MATCH(E$3,'Step 2 UNSDG Analysis'!$1:$1,0)),"")</f>
        <v/>
      </c>
      <c r="F67" s="67"/>
      <c r="G67" s="67"/>
      <c r="H67" s="65"/>
      <c r="I67" s="65"/>
      <c r="J67" s="160"/>
    </row>
    <row r="68" spans="1:10" ht="33.5" customHeight="1">
      <c r="A68" s="65"/>
      <c r="B68" s="65"/>
      <c r="C68" s="87" t="s">
        <v>9809</v>
      </c>
      <c r="D68" s="185" t="str">
        <f>IFERROR(VLOOKUP(C68,'Step 2 UNSDG Analysis'!A:B,2,0),"")</f>
        <v/>
      </c>
      <c r="E68" s="185" t="str">
        <f>IFERROR(INDEX('Step 2 UNSDG Analysis'!$A:$H,MATCH($C68,'Step 2 UNSDG Analysis'!$A:$A,0),MATCH(E$3,'Step 2 UNSDG Analysis'!$1:$1,0)),"")</f>
        <v/>
      </c>
      <c r="F68" s="65"/>
      <c r="G68" s="67"/>
      <c r="H68" s="65"/>
      <c r="I68" s="65"/>
      <c r="J68" s="160"/>
    </row>
    <row r="69" spans="1:10" ht="33.5" customHeight="1">
      <c r="A69" s="65"/>
      <c r="B69" s="65"/>
      <c r="C69" s="187" t="s">
        <v>9810</v>
      </c>
      <c r="D69" s="185" t="str">
        <f>IFERROR(VLOOKUP(C69,'Step 2 UNSDG Analysis'!A:B,2,0),"")</f>
        <v/>
      </c>
      <c r="E69" s="185" t="str">
        <f>IFERROR(INDEX('Step 2 UNSDG Analysis'!$A:$H,MATCH($C69,'Step 2 UNSDG Analysis'!$A:$A,0),MATCH(E$3,'Step 2 UNSDG Analysis'!$1:$1,0)),"")</f>
        <v/>
      </c>
      <c r="F69" s="67"/>
      <c r="G69" s="67"/>
      <c r="H69" s="65"/>
      <c r="I69" s="65"/>
      <c r="J69" s="160"/>
    </row>
    <row r="70" spans="1:10" ht="33.5" customHeight="1">
      <c r="A70" s="65"/>
      <c r="B70" s="65"/>
      <c r="C70" s="187" t="s">
        <v>9811</v>
      </c>
      <c r="D70" s="185" t="str">
        <f>IFERROR(VLOOKUP(C70,'Step 2 UNSDG Analysis'!A:B,2,0),"")</f>
        <v/>
      </c>
      <c r="E70" s="185" t="str">
        <f>IFERROR(INDEX('Step 2 UNSDG Analysis'!$A:$H,MATCH($C70,'Step 2 UNSDG Analysis'!$A:$A,0),MATCH(E$3,'Step 2 UNSDG Analysis'!$1:$1,0)),"")</f>
        <v/>
      </c>
      <c r="F70" s="67"/>
      <c r="G70" s="67"/>
      <c r="H70" s="65"/>
      <c r="I70" s="65"/>
      <c r="J70" s="160"/>
    </row>
    <row r="71" spans="1:10" ht="33.5" customHeight="1">
      <c r="A71" s="65"/>
      <c r="B71" s="65"/>
      <c r="C71" s="188" t="s">
        <v>9812</v>
      </c>
      <c r="D71" s="185" t="str">
        <f>IFERROR(VLOOKUP(C71,'Step 2 UNSDG Analysis'!A:B,2,0),"")</f>
        <v/>
      </c>
      <c r="E71" s="185" t="str">
        <f>IFERROR(INDEX('Step 2 UNSDG Analysis'!$A:$H,MATCH($C71,'Step 2 UNSDG Analysis'!$A:$A,0),MATCH(E$3,'Step 2 UNSDG Analysis'!$1:$1,0)),"")</f>
        <v/>
      </c>
      <c r="F71" s="185"/>
      <c r="G71" s="185"/>
      <c r="H71" s="65"/>
      <c r="I71" s="65"/>
      <c r="J71" s="160"/>
    </row>
    <row r="72" spans="1:10" ht="33.5" customHeight="1">
      <c r="A72" s="65"/>
      <c r="B72" s="65"/>
      <c r="C72" s="187" t="s">
        <v>9813</v>
      </c>
      <c r="D72" s="185" t="str">
        <f>IFERROR(VLOOKUP(C72,'Step 2 UNSDG Analysis'!A:B,2,0),"")</f>
        <v/>
      </c>
      <c r="E72" s="185" t="str">
        <f>IFERROR(INDEX('Step 2 UNSDG Analysis'!$A:$H,MATCH($C72,'Step 2 UNSDG Analysis'!$A:$A,0),MATCH(E$3,'Step 2 UNSDG Analysis'!$1:$1,0)),"")</f>
        <v/>
      </c>
      <c r="F72" s="67"/>
      <c r="G72" s="67"/>
      <c r="H72" s="65"/>
      <c r="I72" s="65"/>
      <c r="J72" s="160"/>
    </row>
    <row r="73" spans="1:10" ht="33.5" customHeight="1">
      <c r="A73" s="65"/>
      <c r="B73" s="65"/>
      <c r="C73" s="187" t="s">
        <v>9814</v>
      </c>
      <c r="D73" s="185" t="str">
        <f>IFERROR(VLOOKUP(C73,'Step 2 UNSDG Analysis'!A:B,2,0),"")</f>
        <v/>
      </c>
      <c r="E73" s="185" t="str">
        <f>IFERROR(INDEX('Step 2 UNSDG Analysis'!$A:$H,MATCH($C73,'Step 2 UNSDG Analysis'!$A:$A,0),MATCH(E$3,'Step 2 UNSDG Analysis'!$1:$1,0)),"")</f>
        <v/>
      </c>
      <c r="F73" s="67"/>
      <c r="G73" s="67"/>
      <c r="H73" s="65"/>
      <c r="I73" s="65"/>
      <c r="J73" s="160"/>
    </row>
    <row r="74" spans="1:10" ht="33.5" customHeight="1">
      <c r="A74" s="65"/>
      <c r="B74" s="65"/>
      <c r="C74" s="187" t="s">
        <v>9815</v>
      </c>
      <c r="D74" s="185" t="str">
        <f>IFERROR(VLOOKUP(C74,'Step 2 UNSDG Analysis'!A:B,2,0),"")</f>
        <v/>
      </c>
      <c r="E74" s="185" t="str">
        <f>IFERROR(INDEX('Step 2 UNSDG Analysis'!$A:$H,MATCH($C74,'Step 2 UNSDG Analysis'!$A:$A,0),MATCH(E$3,'Step 2 UNSDG Analysis'!$1:$1,0)),"")</f>
        <v/>
      </c>
      <c r="F74" s="67"/>
      <c r="G74" s="67"/>
      <c r="H74" s="65"/>
      <c r="I74" s="65"/>
      <c r="J74" s="160"/>
    </row>
    <row r="75" spans="1:10" ht="33.5" customHeight="1">
      <c r="A75" s="65"/>
      <c r="B75" s="65"/>
      <c r="C75" s="187" t="s">
        <v>9816</v>
      </c>
      <c r="D75" s="185" t="str">
        <f>IFERROR(VLOOKUP(C75,'Step 2 UNSDG Analysis'!A:B,2,0),"")</f>
        <v/>
      </c>
      <c r="E75" s="185" t="str">
        <f>IFERROR(INDEX('Step 2 UNSDG Analysis'!$A:$H,MATCH($C75,'Step 2 UNSDG Analysis'!$A:$A,0),MATCH(E$3,'Step 2 UNSDG Analysis'!$1:$1,0)),"")</f>
        <v/>
      </c>
      <c r="F75" s="67"/>
      <c r="G75" s="67"/>
      <c r="H75" s="65"/>
      <c r="I75" s="65"/>
      <c r="J75" s="160"/>
    </row>
    <row r="76" spans="1:10" ht="33.5" customHeight="1">
      <c r="A76" s="65"/>
      <c r="B76" s="65"/>
      <c r="C76" s="187" t="s">
        <v>9817</v>
      </c>
      <c r="D76" s="185" t="str">
        <f>IFERROR(VLOOKUP(C76,'Step 2 UNSDG Analysis'!A:B,2,0),"")</f>
        <v/>
      </c>
      <c r="E76" s="185" t="str">
        <f>IFERROR(INDEX('Step 2 UNSDG Analysis'!$A:$H,MATCH($C76,'Step 2 UNSDG Analysis'!$A:$A,0),MATCH(E$3,'Step 2 UNSDG Analysis'!$1:$1,0)),"")</f>
        <v/>
      </c>
      <c r="F76" s="67"/>
      <c r="G76" s="67"/>
      <c r="H76" s="65"/>
      <c r="I76" s="65"/>
      <c r="J76" s="160"/>
    </row>
    <row r="77" spans="1:10" ht="33.5" customHeight="1">
      <c r="A77" s="65"/>
      <c r="B77" s="65"/>
      <c r="C77" s="187" t="s">
        <v>9818</v>
      </c>
      <c r="D77" s="185" t="str">
        <f>IFERROR(VLOOKUP(C77,'Step 2 UNSDG Analysis'!A:B,2,0),"")</f>
        <v/>
      </c>
      <c r="E77" s="185" t="str">
        <f>IFERROR(INDEX('Step 2 UNSDG Analysis'!$A:$H,MATCH($C77,'Step 2 UNSDG Analysis'!$A:$A,0),MATCH(E$3,'Step 2 UNSDG Analysis'!$1:$1,0)),"")</f>
        <v/>
      </c>
      <c r="F77" s="67"/>
      <c r="G77" s="67"/>
      <c r="H77" s="65"/>
      <c r="I77" s="65"/>
      <c r="J77" s="160"/>
    </row>
    <row r="78" spans="1:10" ht="33.5" customHeight="1">
      <c r="A78" s="65"/>
      <c r="B78" s="65"/>
      <c r="C78" s="187" t="s">
        <v>9819</v>
      </c>
      <c r="D78" s="185" t="str">
        <f>IFERROR(VLOOKUP(C78,'Step 2 UNSDG Analysis'!A:B,2,0),"")</f>
        <v/>
      </c>
      <c r="E78" s="185" t="str">
        <f>IFERROR(INDEX('Step 2 UNSDG Analysis'!$A:$H,MATCH($C78,'Step 2 UNSDG Analysis'!$A:$A,0),MATCH(E$3,'Step 2 UNSDG Analysis'!$1:$1,0)),"")</f>
        <v/>
      </c>
      <c r="F78" s="67"/>
      <c r="G78" s="67"/>
      <c r="H78" s="65"/>
      <c r="I78" s="65"/>
      <c r="J78" s="160"/>
    </row>
    <row r="79" spans="1:10" ht="33.5" customHeight="1">
      <c r="A79" s="65"/>
      <c r="B79" s="65"/>
      <c r="C79" s="187" t="s">
        <v>9820</v>
      </c>
      <c r="D79" s="185" t="str">
        <f>IFERROR(VLOOKUP(C79,'Step 2 UNSDG Analysis'!A:B,2,0),"")</f>
        <v/>
      </c>
      <c r="E79" s="185" t="str">
        <f>IFERROR(INDEX('Step 2 UNSDG Analysis'!$A:$H,MATCH($C79,'Step 2 UNSDG Analysis'!$A:$A,0),MATCH(E$3,'Step 2 UNSDG Analysis'!$1:$1,0)),"")</f>
        <v/>
      </c>
      <c r="F79" s="67"/>
      <c r="G79" s="67"/>
      <c r="H79" s="65"/>
      <c r="I79" s="65"/>
      <c r="J79" s="160"/>
    </row>
    <row r="80" spans="1:10" ht="33.5" customHeight="1">
      <c r="A80" s="65"/>
      <c r="B80" s="65"/>
      <c r="C80" s="187" t="s">
        <v>9821</v>
      </c>
      <c r="D80" s="185" t="str">
        <f>IFERROR(VLOOKUP(C80,'Step 2 UNSDG Analysis'!A:B,2,0),"")</f>
        <v/>
      </c>
      <c r="E80" s="185" t="str">
        <f>IFERROR(INDEX('Step 2 UNSDG Analysis'!$A:$H,MATCH($C80,'Step 2 UNSDG Analysis'!$A:$A,0),MATCH(E$3,'Step 2 UNSDG Analysis'!$1:$1,0)),"")</f>
        <v/>
      </c>
      <c r="F80" s="67"/>
      <c r="G80" s="67"/>
      <c r="H80" s="65"/>
      <c r="I80" s="65"/>
      <c r="J80" s="160"/>
    </row>
    <row r="81" spans="1:10" ht="33.5" customHeight="1">
      <c r="A81" s="65"/>
      <c r="B81" s="65"/>
      <c r="C81" s="187" t="s">
        <v>9822</v>
      </c>
      <c r="D81" s="185" t="str">
        <f>IFERROR(VLOOKUP(C81,'Step 2 UNSDG Analysis'!A:B,2,0),"")</f>
        <v/>
      </c>
      <c r="E81" s="185" t="str">
        <f>IFERROR(INDEX('Step 2 UNSDG Analysis'!$A:$H,MATCH($C81,'Step 2 UNSDG Analysis'!$A:$A,0),MATCH(E$3,'Step 2 UNSDG Analysis'!$1:$1,0)),"")</f>
        <v/>
      </c>
      <c r="F81" s="67"/>
      <c r="G81" s="67"/>
      <c r="H81" s="65"/>
      <c r="I81" s="65"/>
      <c r="J81" s="160"/>
    </row>
    <row r="82" spans="1:10" ht="33.5" customHeight="1">
      <c r="A82" s="65"/>
      <c r="B82" s="65"/>
      <c r="C82" s="187" t="s">
        <v>9823</v>
      </c>
      <c r="D82" s="185" t="str">
        <f>IFERROR(VLOOKUP(C82,'Step 2 UNSDG Analysis'!A:B,2,0),"")</f>
        <v/>
      </c>
      <c r="E82" s="185" t="str">
        <f>IFERROR(INDEX('Step 2 UNSDG Analysis'!$A:$H,MATCH($C82,'Step 2 UNSDG Analysis'!$A:$A,0),MATCH(E$3,'Step 2 UNSDG Analysis'!$1:$1,0)),"")</f>
        <v/>
      </c>
      <c r="F82" s="67"/>
      <c r="G82" s="67"/>
      <c r="H82" s="65"/>
      <c r="I82" s="65"/>
      <c r="J82" s="160"/>
    </row>
    <row r="83" spans="1:10" ht="33.5" customHeight="1">
      <c r="A83" s="65"/>
      <c r="B83" s="65"/>
      <c r="C83" s="187" t="s">
        <v>9824</v>
      </c>
      <c r="D83" s="185" t="str">
        <f>IFERROR(VLOOKUP(C83,'Step 2 UNSDG Analysis'!A:B,2,0),"")</f>
        <v/>
      </c>
      <c r="E83" s="185" t="str">
        <f>IFERROR(INDEX('Step 2 UNSDG Analysis'!$A:$H,MATCH($C83,'Step 2 UNSDG Analysis'!$A:$A,0),MATCH(E$3,'Step 2 UNSDG Analysis'!$1:$1,0)),"")</f>
        <v/>
      </c>
      <c r="F83" s="67"/>
      <c r="G83" s="67"/>
      <c r="H83" s="65"/>
      <c r="I83" s="65"/>
      <c r="J83" s="160"/>
    </row>
    <row r="84" spans="1:10" ht="33.5" customHeight="1">
      <c r="A84" s="65"/>
      <c r="B84" s="65"/>
      <c r="C84" s="188" t="s">
        <v>9825</v>
      </c>
      <c r="D84" s="185" t="str">
        <f>IFERROR(VLOOKUP(C84,'Step 2 UNSDG Analysis'!A:B,2,0),"")</f>
        <v/>
      </c>
      <c r="E84" s="185" t="str">
        <f>IFERROR(INDEX('Step 2 UNSDG Analysis'!$A:$H,MATCH($C84,'Step 2 UNSDG Analysis'!$A:$A,0),MATCH(E$3,'Step 2 UNSDG Analysis'!$1:$1,0)),"")</f>
        <v/>
      </c>
      <c r="F84" s="185"/>
      <c r="G84" s="185"/>
      <c r="H84" s="65"/>
      <c r="I84" s="65"/>
      <c r="J84" s="160"/>
    </row>
    <row r="85" spans="1:10" ht="33.5" customHeight="1">
      <c r="A85" s="65"/>
      <c r="B85" s="65"/>
      <c r="C85" s="187" t="s">
        <v>9826</v>
      </c>
      <c r="D85" s="185" t="str">
        <f>IFERROR(VLOOKUP(C85,'Step 2 UNSDG Analysis'!A:B,2,0),"")</f>
        <v/>
      </c>
      <c r="E85" s="185" t="str">
        <f>IFERROR(INDEX('Step 2 UNSDG Analysis'!$A:$H,MATCH($C85,'Step 2 UNSDG Analysis'!$A:$A,0),MATCH(E$3,'Step 2 UNSDG Analysis'!$1:$1,0)),"")</f>
        <v/>
      </c>
      <c r="F85" s="67"/>
      <c r="G85" s="67"/>
      <c r="H85" s="65"/>
      <c r="I85" s="65"/>
      <c r="J85" s="160"/>
    </row>
    <row r="86" spans="1:10" ht="33.5" customHeight="1">
      <c r="A86" s="65"/>
      <c r="B86" s="65"/>
      <c r="C86" s="187" t="s">
        <v>9827</v>
      </c>
      <c r="D86" s="185" t="str">
        <f>IFERROR(VLOOKUP(C86,'Step 2 UNSDG Analysis'!A:B,2,0),"")</f>
        <v/>
      </c>
      <c r="E86" s="185" t="str">
        <f>IFERROR(INDEX('Step 2 UNSDG Analysis'!$A:$H,MATCH($C86,'Step 2 UNSDG Analysis'!$A:$A,0),MATCH(E$3,'Step 2 UNSDG Analysis'!$1:$1,0)),"")</f>
        <v/>
      </c>
      <c r="F86" s="67"/>
      <c r="G86" s="67"/>
      <c r="H86" s="65"/>
      <c r="I86" s="65"/>
      <c r="J86" s="160"/>
    </row>
    <row r="87" spans="1:10" ht="33.5" customHeight="1">
      <c r="A87" s="65"/>
      <c r="B87" s="65"/>
      <c r="C87" s="187" t="s">
        <v>9828</v>
      </c>
      <c r="D87" s="185" t="str">
        <f>IFERROR(VLOOKUP(C87,'Step 2 UNSDG Analysis'!A:B,2,0),"")</f>
        <v/>
      </c>
      <c r="E87" s="185" t="str">
        <f>IFERROR(INDEX('Step 2 UNSDG Analysis'!$A:$H,MATCH($C87,'Step 2 UNSDG Analysis'!$A:$A,0),MATCH(E$3,'Step 2 UNSDG Analysis'!$1:$1,0)),"")</f>
        <v/>
      </c>
      <c r="F87" s="67"/>
      <c r="G87" s="67"/>
      <c r="H87" s="65"/>
      <c r="I87" s="65"/>
      <c r="J87" s="160"/>
    </row>
    <row r="88" spans="1:10" ht="33.5" customHeight="1">
      <c r="A88" s="65"/>
      <c r="B88" s="65"/>
      <c r="C88" s="187" t="s">
        <v>9829</v>
      </c>
      <c r="D88" s="185" t="str">
        <f>IFERROR(VLOOKUP(C88,'Step 2 UNSDG Analysis'!A:B,2,0),"")</f>
        <v/>
      </c>
      <c r="E88" s="185" t="str">
        <f>IFERROR(INDEX('Step 2 UNSDG Analysis'!$A:$H,MATCH($C88,'Step 2 UNSDG Analysis'!$A:$A,0),MATCH(E$3,'Step 2 UNSDG Analysis'!$1:$1,0)),"")</f>
        <v/>
      </c>
      <c r="F88" s="67"/>
      <c r="G88" s="67"/>
      <c r="H88" s="65"/>
      <c r="I88" s="65"/>
      <c r="J88" s="160"/>
    </row>
    <row r="89" spans="1:10" ht="33.5" customHeight="1">
      <c r="A89" s="65"/>
      <c r="B89" s="65"/>
      <c r="C89" s="187" t="s">
        <v>9830</v>
      </c>
      <c r="D89" s="185" t="str">
        <f>IFERROR(VLOOKUP(C89,'Step 2 UNSDG Analysis'!A:B,2,0),"")</f>
        <v/>
      </c>
      <c r="E89" s="185" t="str">
        <f>IFERROR(INDEX('Step 2 UNSDG Analysis'!$A:$H,MATCH($C89,'Step 2 UNSDG Analysis'!$A:$A,0),MATCH(E$3,'Step 2 UNSDG Analysis'!$1:$1,0)),"")</f>
        <v/>
      </c>
      <c r="F89" s="67"/>
      <c r="G89" s="67"/>
      <c r="H89" s="65"/>
      <c r="I89" s="65"/>
      <c r="J89" s="160"/>
    </row>
    <row r="90" spans="1:10" ht="33.5" customHeight="1">
      <c r="A90" s="65"/>
      <c r="B90" s="65"/>
      <c r="C90" s="187" t="s">
        <v>9831</v>
      </c>
      <c r="D90" s="185" t="str">
        <f>IFERROR(VLOOKUP(C90,'Step 2 UNSDG Analysis'!A:B,2,0),"")</f>
        <v/>
      </c>
      <c r="E90" s="185" t="str">
        <f>IFERROR(INDEX('Step 2 UNSDG Analysis'!$A:$H,MATCH($C90,'Step 2 UNSDG Analysis'!$A:$A,0),MATCH(E$3,'Step 2 UNSDG Analysis'!$1:$1,0)),"")</f>
        <v/>
      </c>
      <c r="F90" s="67"/>
      <c r="G90" s="67"/>
      <c r="H90" s="65"/>
      <c r="I90" s="65"/>
      <c r="J90" s="160"/>
    </row>
    <row r="91" spans="1:10" ht="33.5" customHeight="1">
      <c r="A91" s="65"/>
      <c r="B91" s="65"/>
      <c r="C91" s="187" t="s">
        <v>9832</v>
      </c>
      <c r="D91" s="185" t="str">
        <f>IFERROR(VLOOKUP(C91,'Step 2 UNSDG Analysis'!A:B,2,0),"")</f>
        <v/>
      </c>
      <c r="E91" s="185" t="str">
        <f>IFERROR(INDEX('Step 2 UNSDG Analysis'!$A:$H,MATCH($C91,'Step 2 UNSDG Analysis'!$A:$A,0),MATCH(E$3,'Step 2 UNSDG Analysis'!$1:$1,0)),"")</f>
        <v/>
      </c>
      <c r="F91" s="67"/>
      <c r="G91" s="67"/>
      <c r="H91" s="65"/>
      <c r="I91" s="65"/>
      <c r="J91" s="160"/>
    </row>
    <row r="92" spans="1:10" ht="33.5" customHeight="1">
      <c r="A92" s="65"/>
      <c r="B92" s="65"/>
      <c r="C92" s="187" t="s">
        <v>9833</v>
      </c>
      <c r="D92" s="185" t="str">
        <f>IFERROR(VLOOKUP(C92,'Step 2 UNSDG Analysis'!A:B,2,0),"")</f>
        <v/>
      </c>
      <c r="E92" s="185" t="str">
        <f>IFERROR(INDEX('Step 2 UNSDG Analysis'!$A:$H,MATCH($C92,'Step 2 UNSDG Analysis'!$A:$A,0),MATCH(E$3,'Step 2 UNSDG Analysis'!$1:$1,0)),"")</f>
        <v/>
      </c>
      <c r="F92" s="67"/>
      <c r="G92" s="67"/>
      <c r="H92" s="65"/>
      <c r="I92" s="65"/>
      <c r="J92" s="160"/>
    </row>
    <row r="93" spans="1:10" ht="33.5" customHeight="1">
      <c r="A93" s="65"/>
      <c r="B93" s="65"/>
      <c r="C93" s="188" t="s">
        <v>9834</v>
      </c>
      <c r="D93" s="185" t="str">
        <f>IFERROR(VLOOKUP(C93,'Step 2 UNSDG Analysis'!A:B,2,0),"")</f>
        <v/>
      </c>
      <c r="E93" s="185" t="str">
        <f>IFERROR(INDEX('Step 2 UNSDG Analysis'!$A:$H,MATCH($C93,'Step 2 UNSDG Analysis'!$A:$A,0),MATCH(E$3,'Step 2 UNSDG Analysis'!$1:$1,0)),"")</f>
        <v/>
      </c>
      <c r="F93" s="185"/>
      <c r="G93" s="185"/>
      <c r="H93" s="65"/>
      <c r="I93" s="65"/>
      <c r="J93" s="160"/>
    </row>
    <row r="94" spans="1:10" ht="33.5" customHeight="1">
      <c r="A94" s="65"/>
      <c r="B94" s="65"/>
      <c r="C94" s="187" t="s">
        <v>9835</v>
      </c>
      <c r="D94" s="185" t="str">
        <f>IFERROR(VLOOKUP(C94,'Step 2 UNSDG Analysis'!A:B,2,0),"")</f>
        <v/>
      </c>
      <c r="E94" s="185" t="str">
        <f>IFERROR(INDEX('Step 2 UNSDG Analysis'!$A:$H,MATCH($C94,'Step 2 UNSDG Analysis'!$A:$A,0),MATCH(E$3,'Step 2 UNSDG Analysis'!$1:$1,0)),"")</f>
        <v/>
      </c>
      <c r="F94" s="67"/>
      <c r="G94" s="67"/>
      <c r="H94" s="65"/>
      <c r="I94" s="65"/>
      <c r="J94" s="160"/>
    </row>
    <row r="95" spans="1:10" ht="33.5" customHeight="1">
      <c r="A95" s="65"/>
      <c r="B95" s="65"/>
      <c r="C95" s="187" t="s">
        <v>9836</v>
      </c>
      <c r="D95" s="185" t="str">
        <f>IFERROR(VLOOKUP(C95,'Step 2 UNSDG Analysis'!A:B,2,0),"")</f>
        <v/>
      </c>
      <c r="E95" s="185" t="str">
        <f>IFERROR(INDEX('Step 2 UNSDG Analysis'!$A:$H,MATCH($C95,'Step 2 UNSDG Analysis'!$A:$A,0),MATCH(E$3,'Step 2 UNSDG Analysis'!$1:$1,0)),"")</f>
        <v/>
      </c>
      <c r="F95" s="67"/>
      <c r="G95" s="67"/>
      <c r="H95" s="65"/>
      <c r="I95" s="65"/>
      <c r="J95" s="160"/>
    </row>
    <row r="96" spans="1:10" ht="33.5" customHeight="1">
      <c r="A96" s="65"/>
      <c r="B96" s="65"/>
      <c r="C96" s="187" t="s">
        <v>9837</v>
      </c>
      <c r="D96" s="185" t="str">
        <f>IFERROR(VLOOKUP(C96,'Step 2 UNSDG Analysis'!A:B,2,0),"")</f>
        <v/>
      </c>
      <c r="E96" s="185" t="str">
        <f>IFERROR(INDEX('Step 2 UNSDG Analysis'!$A:$H,MATCH($C96,'Step 2 UNSDG Analysis'!$A:$A,0),MATCH(E$3,'Step 2 UNSDG Analysis'!$1:$1,0)),"")</f>
        <v/>
      </c>
      <c r="F96" s="67"/>
      <c r="G96" s="67"/>
      <c r="H96" s="65"/>
      <c r="I96" s="65"/>
      <c r="J96" s="160"/>
    </row>
    <row r="97" spans="1:10" ht="33.5" customHeight="1">
      <c r="A97" s="65"/>
      <c r="B97" s="65"/>
      <c r="C97" s="187" t="s">
        <v>9838</v>
      </c>
      <c r="D97" s="185" t="str">
        <f>IFERROR(VLOOKUP(C97,'Step 2 UNSDG Analysis'!A:B,2,0),"")</f>
        <v/>
      </c>
      <c r="E97" s="185" t="str">
        <f>IFERROR(INDEX('Step 2 UNSDG Analysis'!$A:$H,MATCH($C97,'Step 2 UNSDG Analysis'!$A:$A,0),MATCH(E$3,'Step 2 UNSDG Analysis'!$1:$1,0)),"")</f>
        <v/>
      </c>
      <c r="F97" s="67"/>
      <c r="G97" s="67"/>
      <c r="H97" s="65"/>
      <c r="I97" s="65"/>
      <c r="J97" s="160"/>
    </row>
    <row r="98" spans="1:10" ht="33.5" customHeight="1">
      <c r="A98" s="65"/>
      <c r="B98" s="65"/>
      <c r="C98" s="187" t="s">
        <v>9839</v>
      </c>
      <c r="D98" s="185" t="str">
        <f>IFERROR(VLOOKUP(C98,'Step 2 UNSDG Analysis'!A:B,2,0),"")</f>
        <v/>
      </c>
      <c r="E98" s="185" t="str">
        <f>IFERROR(INDEX('Step 2 UNSDG Analysis'!$A:$H,MATCH($C98,'Step 2 UNSDG Analysis'!$A:$A,0),MATCH(E$3,'Step 2 UNSDG Analysis'!$1:$1,0)),"")</f>
        <v/>
      </c>
      <c r="F98" s="67"/>
      <c r="G98" s="67"/>
      <c r="H98" s="65"/>
      <c r="I98" s="65"/>
      <c r="J98" s="160"/>
    </row>
    <row r="99" spans="1:10" ht="33.5" customHeight="1">
      <c r="A99" s="65"/>
      <c r="B99" s="65"/>
      <c r="C99" s="187" t="s">
        <v>9840</v>
      </c>
      <c r="D99" s="185" t="str">
        <f>IFERROR(VLOOKUP(C99,'Step 2 UNSDG Analysis'!A:B,2,0),"")</f>
        <v/>
      </c>
      <c r="E99" s="185" t="str">
        <f>IFERROR(INDEX('Step 2 UNSDG Analysis'!$A:$H,MATCH($C99,'Step 2 UNSDG Analysis'!$A:$A,0),MATCH(E$3,'Step 2 UNSDG Analysis'!$1:$1,0)),"")</f>
        <v/>
      </c>
      <c r="F99" s="67"/>
      <c r="G99" s="67"/>
      <c r="H99" s="65"/>
      <c r="I99" s="65"/>
      <c r="J99" s="160"/>
    </row>
    <row r="100" spans="1:10" ht="33.5" customHeight="1">
      <c r="A100" s="65"/>
      <c r="B100" s="65"/>
      <c r="C100" s="187" t="s">
        <v>9841</v>
      </c>
      <c r="D100" s="185" t="str">
        <f>IFERROR(VLOOKUP(C100,'Step 2 UNSDG Analysis'!A:B,2,0),"")</f>
        <v/>
      </c>
      <c r="E100" s="185" t="str">
        <f>IFERROR(INDEX('Step 2 UNSDG Analysis'!$A:$H,MATCH($C100,'Step 2 UNSDG Analysis'!$A:$A,0),MATCH(E$3,'Step 2 UNSDG Analysis'!$1:$1,0)),"")</f>
        <v/>
      </c>
      <c r="F100" s="67"/>
      <c r="G100" s="67"/>
      <c r="H100" s="65"/>
      <c r="I100" s="65"/>
      <c r="J100" s="160"/>
    </row>
    <row r="101" spans="1:10" ht="33.5" customHeight="1">
      <c r="A101" s="65"/>
      <c r="B101" s="65"/>
      <c r="C101" s="187" t="s">
        <v>9842</v>
      </c>
      <c r="D101" s="185" t="str">
        <f>IFERROR(VLOOKUP(C101,'Step 2 UNSDG Analysis'!A:B,2,0),"")</f>
        <v/>
      </c>
      <c r="E101" s="185" t="str">
        <f>IFERROR(INDEX('Step 2 UNSDG Analysis'!$A:$H,MATCH($C101,'Step 2 UNSDG Analysis'!$A:$A,0),MATCH(E$3,'Step 2 UNSDG Analysis'!$1:$1,0)),"")</f>
        <v/>
      </c>
      <c r="F101" s="67"/>
      <c r="G101" s="67"/>
      <c r="H101" s="65"/>
      <c r="I101" s="65"/>
      <c r="J101" s="160"/>
    </row>
    <row r="102" spans="1:10" ht="33.5" customHeight="1">
      <c r="A102" s="65"/>
      <c r="B102" s="65"/>
      <c r="C102" s="187" t="s">
        <v>9843</v>
      </c>
      <c r="D102" s="185" t="str">
        <f>IFERROR(VLOOKUP(C102,'Step 2 UNSDG Analysis'!A:B,2,0),"")</f>
        <v/>
      </c>
      <c r="E102" s="185" t="str">
        <f>IFERROR(INDEX('Step 2 UNSDG Analysis'!$A:$H,MATCH($C102,'Step 2 UNSDG Analysis'!$A:$A,0),MATCH(E$3,'Step 2 UNSDG Analysis'!$1:$1,0)),"")</f>
        <v/>
      </c>
      <c r="F102" s="67"/>
      <c r="G102" s="67"/>
      <c r="H102" s="65"/>
      <c r="I102" s="65"/>
      <c r="J102" s="160"/>
    </row>
    <row r="103" spans="1:10" ht="33.5" customHeight="1">
      <c r="A103" s="65"/>
      <c r="B103" s="65"/>
      <c r="C103" s="187" t="s">
        <v>9844</v>
      </c>
      <c r="D103" s="185" t="str">
        <f>IFERROR(VLOOKUP(C103,'Step 2 UNSDG Analysis'!A:B,2,0),"")</f>
        <v/>
      </c>
      <c r="E103" s="185" t="str">
        <f>IFERROR(INDEX('Step 2 UNSDG Analysis'!$A:$H,MATCH($C103,'Step 2 UNSDG Analysis'!$A:$A,0),MATCH(E$3,'Step 2 UNSDG Analysis'!$1:$1,0)),"")</f>
        <v/>
      </c>
      <c r="F103" s="67"/>
      <c r="G103" s="67"/>
      <c r="H103" s="65"/>
      <c r="I103" s="65"/>
      <c r="J103" s="160"/>
    </row>
    <row r="104" spans="1:10" ht="33.5" customHeight="1">
      <c r="A104" s="65"/>
      <c r="B104" s="65"/>
      <c r="C104" s="188" t="s">
        <v>9845</v>
      </c>
      <c r="D104" s="185" t="str">
        <f>IFERROR(VLOOKUP(C104,'Step 2 UNSDG Analysis'!A:B,2,0),"")</f>
        <v/>
      </c>
      <c r="E104" s="185" t="str">
        <f>IFERROR(INDEX('Step 2 UNSDG Analysis'!$A:$H,MATCH($C104,'Step 2 UNSDG Analysis'!$A:$A,0),MATCH(E$3,'Step 2 UNSDG Analysis'!$1:$1,0)),"")</f>
        <v/>
      </c>
      <c r="F104" s="185"/>
      <c r="G104" s="185"/>
      <c r="H104" s="65"/>
      <c r="I104" s="65"/>
      <c r="J104" s="160"/>
    </row>
    <row r="105" spans="1:10" ht="33.5" customHeight="1">
      <c r="A105" s="65"/>
      <c r="B105" s="65"/>
      <c r="C105" s="187" t="s">
        <v>6879</v>
      </c>
      <c r="D105" s="185" t="str">
        <f>IFERROR(VLOOKUP(C105,'Step 2 UNSDG Analysis'!A:B,2,0),"")</f>
        <v/>
      </c>
      <c r="E105" s="185" t="str">
        <f>IFERROR(INDEX('Step 2 UNSDG Analysis'!$A:$H,MATCH($C105,'Step 2 UNSDG Analysis'!$A:$A,0),MATCH(E$3,'Step 2 UNSDG Analysis'!$1:$1,0)),"")</f>
        <v/>
      </c>
      <c r="F105" s="67"/>
      <c r="G105" s="67"/>
      <c r="H105" s="65"/>
      <c r="I105" s="65"/>
      <c r="J105" s="160"/>
    </row>
    <row r="106" spans="1:10" ht="33.5" customHeight="1">
      <c r="A106" s="65"/>
      <c r="B106" s="65"/>
      <c r="C106" s="187" t="s">
        <v>6881</v>
      </c>
      <c r="D106" s="185" t="str">
        <f>IFERROR(VLOOKUP(C106,'Step 2 UNSDG Analysis'!A:B,2,0),"")</f>
        <v/>
      </c>
      <c r="E106" s="185" t="str">
        <f>IFERROR(INDEX('Step 2 UNSDG Analysis'!$A:$H,MATCH($C106,'Step 2 UNSDG Analysis'!$A:$A,0),MATCH(E$3,'Step 2 UNSDG Analysis'!$1:$1,0)),"")</f>
        <v/>
      </c>
      <c r="F106" s="67"/>
      <c r="G106" s="67"/>
      <c r="H106" s="65"/>
      <c r="I106" s="65"/>
      <c r="J106" s="160"/>
    </row>
    <row r="107" spans="1:10" ht="33.5" customHeight="1">
      <c r="A107" s="65"/>
      <c r="B107" s="65"/>
      <c r="C107" s="187" t="s">
        <v>6882</v>
      </c>
      <c r="D107" s="185" t="str">
        <f>IFERROR(VLOOKUP(C107,'Step 2 UNSDG Analysis'!A:B,2,0),"")</f>
        <v/>
      </c>
      <c r="E107" s="185" t="str">
        <f>IFERROR(INDEX('Step 2 UNSDG Analysis'!$A:$H,MATCH($C107,'Step 2 UNSDG Analysis'!$A:$A,0),MATCH(E$3,'Step 2 UNSDG Analysis'!$1:$1,0)),"")</f>
        <v/>
      </c>
      <c r="F107" s="67"/>
      <c r="G107" s="67"/>
      <c r="H107" s="65"/>
      <c r="I107" s="65"/>
      <c r="J107" s="160"/>
    </row>
    <row r="108" spans="1:10" ht="33.5" customHeight="1">
      <c r="A108" s="65"/>
      <c r="B108" s="65"/>
      <c r="C108" s="187" t="s">
        <v>6884</v>
      </c>
      <c r="D108" s="185" t="str">
        <f>IFERROR(VLOOKUP(C108,'Step 2 UNSDG Analysis'!A:B,2,0),"")</f>
        <v/>
      </c>
      <c r="E108" s="185" t="str">
        <f>IFERROR(INDEX('Step 2 UNSDG Analysis'!$A:$H,MATCH($C108,'Step 2 UNSDG Analysis'!$A:$A,0),MATCH(E$3,'Step 2 UNSDG Analysis'!$1:$1,0)),"")</f>
        <v/>
      </c>
      <c r="F108" s="67"/>
      <c r="G108" s="67"/>
      <c r="H108" s="65"/>
      <c r="I108" s="65"/>
      <c r="J108" s="160"/>
    </row>
    <row r="109" spans="1:10" ht="33.5" customHeight="1">
      <c r="A109" s="65"/>
      <c r="B109" s="65"/>
      <c r="C109" s="187" t="s">
        <v>6885</v>
      </c>
      <c r="D109" s="185" t="str">
        <f>IFERROR(VLOOKUP(C109,'Step 2 UNSDG Analysis'!A:B,2,0),"")</f>
        <v/>
      </c>
      <c r="E109" s="185" t="str">
        <f>IFERROR(INDEX('Step 2 UNSDG Analysis'!$A:$H,MATCH($C109,'Step 2 UNSDG Analysis'!$A:$A,0),MATCH(E$3,'Step 2 UNSDG Analysis'!$1:$1,0)),"")</f>
        <v/>
      </c>
      <c r="F109" s="67"/>
      <c r="G109" s="67"/>
      <c r="H109" s="65"/>
      <c r="I109" s="65"/>
      <c r="J109" s="160"/>
    </row>
    <row r="110" spans="1:10" ht="33.5" customHeight="1">
      <c r="A110" s="65"/>
      <c r="B110" s="65"/>
      <c r="C110" s="187" t="s">
        <v>6887</v>
      </c>
      <c r="D110" s="185" t="str">
        <f>IFERROR(VLOOKUP(C110,'Step 2 UNSDG Analysis'!A:B,2,0),"")</f>
        <v/>
      </c>
      <c r="E110" s="185" t="str">
        <f>IFERROR(INDEX('Step 2 UNSDG Analysis'!$A:$H,MATCH($C110,'Step 2 UNSDG Analysis'!$A:$A,0),MATCH(E$3,'Step 2 UNSDG Analysis'!$1:$1,0)),"")</f>
        <v/>
      </c>
      <c r="F110" s="67"/>
      <c r="G110" s="67"/>
      <c r="H110" s="65"/>
      <c r="I110" s="65"/>
      <c r="J110" s="160"/>
    </row>
    <row r="111" spans="1:10" ht="33.5" customHeight="1">
      <c r="A111" s="65"/>
      <c r="B111" s="65"/>
      <c r="C111" s="187" t="s">
        <v>6889</v>
      </c>
      <c r="D111" s="185" t="str">
        <f>IFERROR(VLOOKUP(C111,'Step 2 UNSDG Analysis'!A:B,2,0),"")</f>
        <v/>
      </c>
      <c r="E111" s="185" t="str">
        <f>IFERROR(INDEX('Step 2 UNSDG Analysis'!$A:$H,MATCH($C111,'Step 2 UNSDG Analysis'!$A:$A,0),MATCH(E$3,'Step 2 UNSDG Analysis'!$1:$1,0)),"")</f>
        <v/>
      </c>
      <c r="F111" s="67"/>
      <c r="G111" s="67"/>
      <c r="H111" s="65"/>
      <c r="I111" s="65"/>
      <c r="J111" s="160"/>
    </row>
    <row r="112" spans="1:10" ht="33.5" customHeight="1">
      <c r="A112" s="65"/>
      <c r="B112" s="65"/>
      <c r="C112" s="187" t="s">
        <v>9846</v>
      </c>
      <c r="D112" s="185" t="str">
        <f>IFERROR(VLOOKUP(C112,'Step 2 UNSDG Analysis'!A:B,2,0),"")</f>
        <v/>
      </c>
      <c r="E112" s="185" t="str">
        <f>IFERROR(INDEX('Step 2 UNSDG Analysis'!$A:$H,MATCH($C112,'Step 2 UNSDG Analysis'!$A:$A,0),MATCH(E$3,'Step 2 UNSDG Analysis'!$1:$1,0)),"")</f>
        <v/>
      </c>
      <c r="F112" s="67"/>
      <c r="G112" s="67"/>
      <c r="H112" s="65"/>
      <c r="I112" s="65"/>
      <c r="J112" s="160"/>
    </row>
    <row r="113" spans="1:10" ht="33.5" customHeight="1">
      <c r="A113" s="65"/>
      <c r="B113" s="65"/>
      <c r="C113" s="187" t="s">
        <v>9847</v>
      </c>
      <c r="D113" s="185" t="str">
        <f>IFERROR(VLOOKUP(C113,'Step 2 UNSDG Analysis'!A:B,2,0),"")</f>
        <v/>
      </c>
      <c r="E113" s="185" t="str">
        <f>IFERROR(INDEX('Step 2 UNSDG Analysis'!$A:$H,MATCH($C113,'Step 2 UNSDG Analysis'!$A:$A,0),MATCH(E$3,'Step 2 UNSDG Analysis'!$1:$1,0)),"")</f>
        <v/>
      </c>
      <c r="F113" s="67"/>
      <c r="G113" s="67"/>
      <c r="H113" s="65"/>
      <c r="I113" s="65"/>
      <c r="J113" s="160"/>
    </row>
    <row r="114" spans="1:10" ht="33.5" customHeight="1">
      <c r="A114" s="65"/>
      <c r="B114" s="65"/>
      <c r="C114" s="187" t="s">
        <v>9848</v>
      </c>
      <c r="D114" s="185" t="str">
        <f>IFERROR(VLOOKUP(C114,'Step 2 UNSDG Analysis'!A:B,2,0),"")</f>
        <v/>
      </c>
      <c r="E114" s="185" t="str">
        <f>IFERROR(INDEX('Step 2 UNSDG Analysis'!$A:$H,MATCH($C114,'Step 2 UNSDG Analysis'!$A:$A,0),MATCH(E$3,'Step 2 UNSDG Analysis'!$1:$1,0)),"")</f>
        <v/>
      </c>
      <c r="F114" s="67"/>
      <c r="G114" s="67"/>
      <c r="H114" s="65"/>
      <c r="I114" s="65"/>
      <c r="J114" s="160"/>
    </row>
    <row r="115" spans="1:10" ht="33.5" customHeight="1">
      <c r="A115" s="65"/>
      <c r="B115" s="65"/>
      <c r="C115" s="188" t="s">
        <v>9849</v>
      </c>
      <c r="D115" s="185" t="str">
        <f>IFERROR(VLOOKUP(C115,'Step 2 UNSDG Analysis'!A:B,2,0),"")</f>
        <v/>
      </c>
      <c r="E115" s="185" t="str">
        <f>IFERROR(INDEX('Step 2 UNSDG Analysis'!$A:$H,MATCH($C115,'Step 2 UNSDG Analysis'!$A:$A,0),MATCH(E$3,'Step 2 UNSDG Analysis'!$1:$1,0)),"")</f>
        <v/>
      </c>
      <c r="F115" s="185"/>
      <c r="G115" s="185"/>
      <c r="H115" s="65"/>
      <c r="I115" s="65"/>
      <c r="J115" s="160"/>
    </row>
    <row r="116" spans="1:10" ht="33.5" customHeight="1">
      <c r="A116" s="65"/>
      <c r="B116" s="65"/>
      <c r="C116" s="187" t="s">
        <v>6893</v>
      </c>
      <c r="D116" s="185" t="str">
        <f>IFERROR(VLOOKUP(C116,'Step 2 UNSDG Analysis'!A:B,2,0),"")</f>
        <v/>
      </c>
      <c r="E116" s="185" t="str">
        <f>IFERROR(INDEX('Step 2 UNSDG Analysis'!$A:$H,MATCH($C116,'Step 2 UNSDG Analysis'!$A:$A,0),MATCH(E$3,'Step 2 UNSDG Analysis'!$1:$1,0)),"")</f>
        <v/>
      </c>
      <c r="F116" s="67"/>
      <c r="G116" s="67"/>
      <c r="H116" s="65"/>
      <c r="I116" s="65"/>
      <c r="J116" s="160"/>
    </row>
    <row r="117" spans="1:10" ht="33.5" customHeight="1">
      <c r="A117" s="65"/>
      <c r="B117" s="65"/>
      <c r="C117" s="187" t="s">
        <v>6894</v>
      </c>
      <c r="D117" s="185" t="str">
        <f>IFERROR(VLOOKUP(C117,'Step 2 UNSDG Analysis'!A:B,2,0),"")</f>
        <v/>
      </c>
      <c r="E117" s="185" t="str">
        <f>IFERROR(INDEX('Step 2 UNSDG Analysis'!$A:$H,MATCH($C117,'Step 2 UNSDG Analysis'!$A:$A,0),MATCH(E$3,'Step 2 UNSDG Analysis'!$1:$1,0)),"")</f>
        <v/>
      </c>
      <c r="F117" s="67"/>
      <c r="G117" s="67"/>
      <c r="H117" s="65"/>
      <c r="I117" s="65"/>
      <c r="J117" s="160"/>
    </row>
    <row r="118" spans="1:10" ht="33.5" customHeight="1">
      <c r="A118" s="65"/>
      <c r="B118" s="65"/>
      <c r="C118" s="187" t="s">
        <v>6895</v>
      </c>
      <c r="D118" s="185" t="str">
        <f>IFERROR(VLOOKUP(C118,'Step 2 UNSDG Analysis'!A:B,2,0),"")</f>
        <v/>
      </c>
      <c r="E118" s="185" t="str">
        <f>IFERROR(INDEX('Step 2 UNSDG Analysis'!$A:$H,MATCH($C118,'Step 2 UNSDG Analysis'!$A:$A,0),MATCH(E$3,'Step 2 UNSDG Analysis'!$1:$1,0)),"")</f>
        <v/>
      </c>
      <c r="F118" s="67"/>
      <c r="G118" s="67"/>
      <c r="H118" s="65"/>
      <c r="I118" s="65"/>
      <c r="J118" s="160"/>
    </row>
    <row r="119" spans="1:10" ht="33.5" customHeight="1">
      <c r="A119" s="65"/>
      <c r="B119" s="65"/>
      <c r="C119" s="187" t="s">
        <v>6896</v>
      </c>
      <c r="D119" s="185" t="str">
        <f>IFERROR(VLOOKUP(C119,'Step 2 UNSDG Analysis'!A:B,2,0),"")</f>
        <v/>
      </c>
      <c r="E119" s="185" t="str">
        <f>IFERROR(INDEX('Step 2 UNSDG Analysis'!$A:$H,MATCH($C119,'Step 2 UNSDG Analysis'!$A:$A,0),MATCH(E$3,'Step 2 UNSDG Analysis'!$1:$1,0)),"")</f>
        <v/>
      </c>
      <c r="F119" s="67"/>
      <c r="G119" s="67"/>
      <c r="H119" s="65"/>
      <c r="I119" s="65"/>
      <c r="J119" s="160"/>
    </row>
    <row r="120" spans="1:10" ht="33.5" customHeight="1">
      <c r="A120" s="65"/>
      <c r="B120" s="65"/>
      <c r="C120" s="187" t="s">
        <v>6897</v>
      </c>
      <c r="D120" s="185" t="str">
        <f>IFERROR(VLOOKUP(C120,'Step 2 UNSDG Analysis'!A:B,2,0),"")</f>
        <v/>
      </c>
      <c r="E120" s="185" t="str">
        <f>IFERROR(INDEX('Step 2 UNSDG Analysis'!$A:$H,MATCH($C120,'Step 2 UNSDG Analysis'!$A:$A,0),MATCH(E$3,'Step 2 UNSDG Analysis'!$1:$1,0)),"")</f>
        <v/>
      </c>
      <c r="F120" s="67"/>
      <c r="G120" s="67"/>
      <c r="H120" s="65"/>
      <c r="I120" s="65"/>
      <c r="J120" s="160"/>
    </row>
    <row r="121" spans="1:10" ht="33.5" customHeight="1">
      <c r="A121" s="65"/>
      <c r="B121" s="65"/>
      <c r="C121" s="187" t="s">
        <v>6898</v>
      </c>
      <c r="D121" s="185" t="str">
        <f>IFERROR(VLOOKUP(C121,'Step 2 UNSDG Analysis'!A:B,2,0),"")</f>
        <v/>
      </c>
      <c r="E121" s="185" t="str">
        <f>IFERROR(INDEX('Step 2 UNSDG Analysis'!$A:$H,MATCH($C121,'Step 2 UNSDG Analysis'!$A:$A,0),MATCH(E$3,'Step 2 UNSDG Analysis'!$1:$1,0)),"")</f>
        <v/>
      </c>
      <c r="F121" s="67"/>
      <c r="G121" s="67"/>
      <c r="H121" s="65"/>
      <c r="I121" s="65"/>
      <c r="J121" s="160"/>
    </row>
    <row r="122" spans="1:10" ht="33.5" customHeight="1">
      <c r="A122" s="65"/>
      <c r="B122" s="65"/>
      <c r="C122" s="187" t="s">
        <v>6899</v>
      </c>
      <c r="D122" s="185" t="str">
        <f>IFERROR(VLOOKUP(C122,'Step 2 UNSDG Analysis'!A:B,2,0),"")</f>
        <v/>
      </c>
      <c r="E122" s="185" t="str">
        <f>IFERROR(INDEX('Step 2 UNSDG Analysis'!$A:$H,MATCH($C122,'Step 2 UNSDG Analysis'!$A:$A,0),MATCH(E$3,'Step 2 UNSDG Analysis'!$1:$1,0)),"")</f>
        <v/>
      </c>
      <c r="F122" s="67"/>
      <c r="G122" s="67"/>
      <c r="H122" s="65"/>
      <c r="I122" s="65"/>
      <c r="J122" s="160"/>
    </row>
    <row r="123" spans="1:10" ht="33.5" customHeight="1">
      <c r="A123" s="65"/>
      <c r="B123" s="65"/>
      <c r="C123" s="187" t="s">
        <v>6900</v>
      </c>
      <c r="D123" s="185" t="str">
        <f>IFERROR(VLOOKUP(C123,'Step 2 UNSDG Analysis'!A:B,2,0),"")</f>
        <v/>
      </c>
      <c r="E123" s="185" t="str">
        <f>IFERROR(INDEX('Step 2 UNSDG Analysis'!$A:$H,MATCH($C123,'Step 2 UNSDG Analysis'!$A:$A,0),MATCH(E$3,'Step 2 UNSDG Analysis'!$1:$1,0)),"")</f>
        <v/>
      </c>
      <c r="F123" s="67"/>
      <c r="G123" s="67"/>
      <c r="H123" s="65"/>
      <c r="I123" s="65"/>
      <c r="J123" s="160"/>
    </row>
    <row r="124" spans="1:10" ht="33.5" customHeight="1">
      <c r="A124" s="65"/>
      <c r="B124" s="65"/>
      <c r="C124" s="187" t="s">
        <v>9850</v>
      </c>
      <c r="D124" s="185" t="str">
        <f>IFERROR(VLOOKUP(C124,'Step 2 UNSDG Analysis'!A:B,2,0),"")</f>
        <v/>
      </c>
      <c r="E124" s="185" t="str">
        <f>IFERROR(INDEX('Step 2 UNSDG Analysis'!$A:$H,MATCH($C124,'Step 2 UNSDG Analysis'!$A:$A,0),MATCH(E$3,'Step 2 UNSDG Analysis'!$1:$1,0)),"")</f>
        <v/>
      </c>
      <c r="F124" s="67"/>
      <c r="G124" s="67"/>
      <c r="H124" s="65"/>
      <c r="I124" s="65"/>
      <c r="J124" s="160"/>
    </row>
    <row r="125" spans="1:10" ht="33.5" customHeight="1">
      <c r="A125" s="65"/>
      <c r="B125" s="65"/>
      <c r="C125" s="187" t="s">
        <v>9851</v>
      </c>
      <c r="D125" s="185" t="str">
        <f>IFERROR(VLOOKUP(C125,'Step 2 UNSDG Analysis'!A:B,2,0),"")</f>
        <v/>
      </c>
      <c r="E125" s="185" t="str">
        <f>IFERROR(INDEX('Step 2 UNSDG Analysis'!$A:$H,MATCH($C125,'Step 2 UNSDG Analysis'!$A:$A,0),MATCH(E$3,'Step 2 UNSDG Analysis'!$1:$1,0)),"")</f>
        <v/>
      </c>
      <c r="F125" s="67"/>
      <c r="G125" s="67"/>
      <c r="H125" s="65"/>
      <c r="I125" s="65"/>
      <c r="J125" s="160"/>
    </row>
    <row r="126" spans="1:10" ht="33.5" customHeight="1">
      <c r="A126" s="65"/>
      <c r="B126" s="65"/>
      <c r="C126" s="187" t="s">
        <v>9852</v>
      </c>
      <c r="D126" s="185" t="str">
        <f>IFERROR(VLOOKUP(C126,'Step 2 UNSDG Analysis'!A:B,2,0),"")</f>
        <v/>
      </c>
      <c r="E126" s="185" t="str">
        <f>IFERROR(INDEX('Step 2 UNSDG Analysis'!$A:$H,MATCH($C126,'Step 2 UNSDG Analysis'!$A:$A,0),MATCH(E$3,'Step 2 UNSDG Analysis'!$1:$1,0)),"")</f>
        <v/>
      </c>
      <c r="F126" s="67"/>
      <c r="G126" s="67"/>
      <c r="H126" s="65"/>
      <c r="I126" s="65"/>
      <c r="J126" s="160"/>
    </row>
    <row r="127" spans="1:10" ht="33.5" customHeight="1">
      <c r="A127" s="65"/>
      <c r="B127" s="65"/>
      <c r="C127" s="188" t="s">
        <v>9853</v>
      </c>
      <c r="D127" s="185" t="str">
        <f>IFERROR(VLOOKUP(C127,'Step 2 UNSDG Analysis'!A:B,2,0),"")</f>
        <v/>
      </c>
      <c r="E127" s="185" t="str">
        <f>IFERROR(INDEX('Step 2 UNSDG Analysis'!$A:$H,MATCH($C127,'Step 2 UNSDG Analysis'!$A:$A,0),MATCH(E$3,'Step 2 UNSDG Analysis'!$1:$1,0)),"")</f>
        <v/>
      </c>
      <c r="F127" s="185"/>
      <c r="G127" s="185"/>
      <c r="H127" s="65"/>
      <c r="I127" s="65"/>
      <c r="J127" s="160"/>
    </row>
    <row r="128" spans="1:10" ht="33.5" customHeight="1">
      <c r="A128" s="65"/>
      <c r="B128" s="65"/>
      <c r="C128" s="187" t="s">
        <v>6904</v>
      </c>
      <c r="D128" s="185" t="str">
        <f>IFERROR(VLOOKUP(C128,'Step 2 UNSDG Analysis'!A:B,2,0),"")</f>
        <v/>
      </c>
      <c r="E128" s="185" t="str">
        <f>IFERROR(INDEX('Step 2 UNSDG Analysis'!$A:$H,MATCH($C128,'Step 2 UNSDG Analysis'!$A:$A,0),MATCH(E$3,'Step 2 UNSDG Analysis'!$1:$1,0)),"")</f>
        <v/>
      </c>
      <c r="F128" s="67"/>
      <c r="G128" s="67"/>
      <c r="H128" s="65"/>
      <c r="I128" s="65"/>
      <c r="J128" s="160"/>
    </row>
    <row r="129" spans="1:10" ht="33.5" customHeight="1">
      <c r="A129" s="65"/>
      <c r="B129" s="65"/>
      <c r="C129" s="187" t="s">
        <v>6905</v>
      </c>
      <c r="D129" s="185" t="str">
        <f>IFERROR(VLOOKUP(C129,'Step 2 UNSDG Analysis'!A:B,2,0),"")</f>
        <v/>
      </c>
      <c r="E129" s="185" t="str">
        <f>IFERROR(INDEX('Step 2 UNSDG Analysis'!$A:$H,MATCH($C129,'Step 2 UNSDG Analysis'!$A:$A,0),MATCH(E$3,'Step 2 UNSDG Analysis'!$1:$1,0)),"")</f>
        <v/>
      </c>
      <c r="F129" s="67"/>
      <c r="G129" s="67"/>
      <c r="H129" s="65"/>
      <c r="I129" s="65"/>
      <c r="J129" s="160"/>
    </row>
    <row r="130" spans="1:10" ht="33.5" customHeight="1">
      <c r="A130" s="65"/>
      <c r="B130" s="65"/>
      <c r="C130" s="187" t="s">
        <v>6907</v>
      </c>
      <c r="D130" s="185" t="str">
        <f>IFERROR(VLOOKUP(C130,'Step 2 UNSDG Analysis'!A:B,2,0),"")</f>
        <v/>
      </c>
      <c r="E130" s="185" t="str">
        <f>IFERROR(INDEX('Step 2 UNSDG Analysis'!$A:$H,MATCH($C130,'Step 2 UNSDG Analysis'!$A:$A,0),MATCH(E$3,'Step 2 UNSDG Analysis'!$1:$1,0)),"")</f>
        <v/>
      </c>
      <c r="F130" s="67"/>
      <c r="G130" s="67"/>
      <c r="H130" s="65"/>
      <c r="I130" s="65"/>
      <c r="J130" s="160"/>
    </row>
    <row r="131" spans="1:10" ht="33.5" customHeight="1">
      <c r="A131" s="65"/>
      <c r="B131" s="65"/>
      <c r="C131" s="187" t="s">
        <v>9854</v>
      </c>
      <c r="D131" s="185" t="str">
        <f>IFERROR(VLOOKUP(C131,'Step 2 UNSDG Analysis'!A:B,2,0),"")</f>
        <v/>
      </c>
      <c r="E131" s="185" t="str">
        <f>IFERROR(INDEX('Step 2 UNSDG Analysis'!$A:$H,MATCH($C131,'Step 2 UNSDG Analysis'!$A:$A,0),MATCH(E$3,'Step 2 UNSDG Analysis'!$1:$1,0)),"")</f>
        <v/>
      </c>
      <c r="F131" s="67"/>
      <c r="G131" s="67"/>
      <c r="H131" s="65"/>
      <c r="I131" s="65"/>
      <c r="J131" s="160"/>
    </row>
    <row r="132" spans="1:10" ht="33.5" customHeight="1">
      <c r="A132" s="65"/>
      <c r="B132" s="65"/>
      <c r="C132" s="187" t="s">
        <v>9855</v>
      </c>
      <c r="D132" s="185" t="str">
        <f>IFERROR(VLOOKUP(C132,'Step 2 UNSDG Analysis'!A:B,2,0),"")</f>
        <v/>
      </c>
      <c r="E132" s="185" t="str">
        <f>IFERROR(INDEX('Step 2 UNSDG Analysis'!$A:$H,MATCH($C132,'Step 2 UNSDG Analysis'!$A:$A,0),MATCH(E$3,'Step 2 UNSDG Analysis'!$1:$1,0)),"")</f>
        <v/>
      </c>
      <c r="F132" s="67"/>
      <c r="G132" s="67"/>
      <c r="H132" s="65"/>
      <c r="I132" s="65"/>
      <c r="J132" s="160"/>
    </row>
    <row r="133" spans="1:10" ht="33.5" customHeight="1">
      <c r="A133" s="65"/>
      <c r="B133" s="65"/>
      <c r="C133" s="188" t="s">
        <v>9856</v>
      </c>
      <c r="D133" s="185" t="str">
        <f>IFERROR(VLOOKUP(C133,'Step 2 UNSDG Analysis'!A:B,2,0),"")</f>
        <v/>
      </c>
      <c r="E133" s="185" t="str">
        <f>IFERROR(INDEX('Step 2 UNSDG Analysis'!$A:$H,MATCH($C133,'Step 2 UNSDG Analysis'!$A:$A,0),MATCH(E$3,'Step 2 UNSDG Analysis'!$1:$1,0)),"")</f>
        <v/>
      </c>
      <c r="F133" s="185"/>
      <c r="G133" s="185"/>
      <c r="H133" s="65"/>
      <c r="I133" s="65"/>
      <c r="J133" s="160"/>
    </row>
    <row r="134" spans="1:10" ht="33.5" customHeight="1">
      <c r="A134" s="65"/>
      <c r="B134" s="65"/>
      <c r="C134" s="187" t="s">
        <v>9857</v>
      </c>
      <c r="D134" s="185" t="str">
        <f>IFERROR(VLOOKUP(C134,'Step 2 UNSDG Analysis'!A:B,2,0),"")</f>
        <v/>
      </c>
      <c r="E134" s="185" t="str">
        <f>IFERROR(INDEX('Step 2 UNSDG Analysis'!$A:$H,MATCH($C134,'Step 2 UNSDG Analysis'!$A:$A,0),MATCH(E$3,'Step 2 UNSDG Analysis'!$1:$1,0)),"")</f>
        <v/>
      </c>
      <c r="F134" s="67"/>
      <c r="G134" s="67"/>
      <c r="H134" s="65"/>
      <c r="I134" s="65"/>
      <c r="J134" s="160"/>
    </row>
    <row r="135" spans="1:10" ht="33.5" customHeight="1">
      <c r="A135" s="65"/>
      <c r="B135" s="65"/>
      <c r="C135" s="187" t="s">
        <v>9858</v>
      </c>
      <c r="D135" s="185" t="str">
        <f>IFERROR(VLOOKUP(C135,'Step 2 UNSDG Analysis'!A:B,2,0),"")</f>
        <v/>
      </c>
      <c r="E135" s="185" t="str">
        <f>IFERROR(INDEX('Step 2 UNSDG Analysis'!$A:$H,MATCH($C135,'Step 2 UNSDG Analysis'!$A:$A,0),MATCH(E$3,'Step 2 UNSDG Analysis'!$1:$1,0)),"")</f>
        <v/>
      </c>
      <c r="F135" s="67"/>
      <c r="G135" s="67"/>
      <c r="H135" s="65"/>
      <c r="I135" s="65"/>
      <c r="J135" s="160"/>
    </row>
    <row r="136" spans="1:10" ht="33.5" customHeight="1">
      <c r="A136" s="65"/>
      <c r="B136" s="65"/>
      <c r="C136" s="187" t="s">
        <v>9859</v>
      </c>
      <c r="D136" s="185" t="str">
        <f>IFERROR(VLOOKUP(C136,'Step 2 UNSDG Analysis'!A:B,2,0),"")</f>
        <v/>
      </c>
      <c r="E136" s="185" t="str">
        <f>IFERROR(INDEX('Step 2 UNSDG Analysis'!$A:$H,MATCH($C136,'Step 2 UNSDG Analysis'!$A:$A,0),MATCH(E$3,'Step 2 UNSDG Analysis'!$1:$1,0)),"")</f>
        <v/>
      </c>
      <c r="F136" s="67"/>
      <c r="G136" s="67"/>
      <c r="H136" s="65"/>
      <c r="I136" s="65"/>
      <c r="J136" s="160"/>
    </row>
    <row r="137" spans="1:10" ht="33.5" customHeight="1">
      <c r="A137" s="65"/>
      <c r="B137" s="65"/>
      <c r="C137" s="187" t="s">
        <v>9860</v>
      </c>
      <c r="D137" s="185" t="str">
        <f>IFERROR(VLOOKUP(C137,'Step 2 UNSDG Analysis'!A:B,2,0),"")</f>
        <v/>
      </c>
      <c r="E137" s="185" t="str">
        <f>IFERROR(INDEX('Step 2 UNSDG Analysis'!$A:$H,MATCH($C137,'Step 2 UNSDG Analysis'!$A:$A,0),MATCH(E$3,'Step 2 UNSDG Analysis'!$1:$1,0)),"")</f>
        <v/>
      </c>
      <c r="F137" s="67"/>
      <c r="G137" s="67"/>
      <c r="H137" s="65"/>
      <c r="I137" s="65"/>
      <c r="J137" s="160"/>
    </row>
    <row r="138" spans="1:10" ht="33.5" customHeight="1">
      <c r="A138" s="65"/>
      <c r="B138" s="65"/>
      <c r="C138" s="187" t="s">
        <v>9861</v>
      </c>
      <c r="D138" s="185" t="str">
        <f>IFERROR(VLOOKUP(C138,'Step 2 UNSDG Analysis'!A:B,2,0),"")</f>
        <v/>
      </c>
      <c r="E138" s="185" t="str">
        <f>IFERROR(INDEX('Step 2 UNSDG Analysis'!$A:$H,MATCH($C138,'Step 2 UNSDG Analysis'!$A:$A,0),MATCH(E$3,'Step 2 UNSDG Analysis'!$1:$1,0)),"")</f>
        <v/>
      </c>
      <c r="F138" s="67"/>
      <c r="G138" s="67"/>
      <c r="H138" s="65"/>
      <c r="I138" s="65"/>
      <c r="J138" s="160"/>
    </row>
    <row r="139" spans="1:10" ht="33.5" customHeight="1">
      <c r="A139" s="65"/>
      <c r="B139" s="65"/>
      <c r="C139" s="187" t="s">
        <v>9862</v>
      </c>
      <c r="D139" s="185" t="str">
        <f>IFERROR(VLOOKUP(C139,'Step 2 UNSDG Analysis'!A:B,2,0),"")</f>
        <v/>
      </c>
      <c r="E139" s="185" t="str">
        <f>IFERROR(INDEX('Step 2 UNSDG Analysis'!$A:$H,MATCH($C139,'Step 2 UNSDG Analysis'!$A:$A,0),MATCH(E$3,'Step 2 UNSDG Analysis'!$1:$1,0)),"")</f>
        <v/>
      </c>
      <c r="F139" s="67"/>
      <c r="G139" s="67"/>
      <c r="H139" s="65"/>
      <c r="I139" s="65"/>
      <c r="J139" s="160"/>
    </row>
    <row r="140" spans="1:10" ht="33.5" customHeight="1">
      <c r="A140" s="65"/>
      <c r="B140" s="65"/>
      <c r="C140" s="187" t="s">
        <v>9863</v>
      </c>
      <c r="D140" s="185" t="str">
        <f>IFERROR(VLOOKUP(C140,'Step 2 UNSDG Analysis'!A:B,2,0),"")</f>
        <v/>
      </c>
      <c r="E140" s="185" t="str">
        <f>IFERROR(INDEX('Step 2 UNSDG Analysis'!$A:$H,MATCH($C140,'Step 2 UNSDG Analysis'!$A:$A,0),MATCH(E$3,'Step 2 UNSDG Analysis'!$1:$1,0)),"")</f>
        <v/>
      </c>
      <c r="F140" s="67"/>
      <c r="G140" s="67"/>
      <c r="H140" s="65"/>
      <c r="I140" s="65"/>
      <c r="J140" s="160"/>
    </row>
    <row r="141" spans="1:10" ht="33.5" customHeight="1">
      <c r="A141" s="65"/>
      <c r="B141" s="65"/>
      <c r="C141" s="187" t="s">
        <v>9864</v>
      </c>
      <c r="D141" s="185" t="str">
        <f>IFERROR(VLOOKUP(C141,'Step 2 UNSDG Analysis'!A:B,2,0),"")</f>
        <v/>
      </c>
      <c r="E141" s="185" t="str">
        <f>IFERROR(INDEX('Step 2 UNSDG Analysis'!$A:$H,MATCH($C141,'Step 2 UNSDG Analysis'!$A:$A,0),MATCH(E$3,'Step 2 UNSDG Analysis'!$1:$1,0)),"")</f>
        <v/>
      </c>
      <c r="F141" s="67"/>
      <c r="G141" s="67"/>
      <c r="H141" s="65"/>
      <c r="I141" s="65"/>
      <c r="J141" s="160"/>
    </row>
    <row r="142" spans="1:10" ht="33.5" customHeight="1">
      <c r="A142" s="65"/>
      <c r="B142" s="65"/>
      <c r="C142" s="187" t="s">
        <v>9865</v>
      </c>
      <c r="D142" s="185" t="str">
        <f>IFERROR(VLOOKUP(C142,'Step 2 UNSDG Analysis'!A:B,2,0),"")</f>
        <v/>
      </c>
      <c r="E142" s="185" t="str">
        <f>IFERROR(INDEX('Step 2 UNSDG Analysis'!$A:$H,MATCH($C142,'Step 2 UNSDG Analysis'!$A:$A,0),MATCH(E$3,'Step 2 UNSDG Analysis'!$1:$1,0)),"")</f>
        <v/>
      </c>
      <c r="F142" s="67"/>
      <c r="G142" s="67"/>
      <c r="H142" s="65"/>
      <c r="I142" s="65"/>
      <c r="J142" s="160"/>
    </row>
    <row r="143" spans="1:10" ht="33.5" customHeight="1">
      <c r="A143" s="65"/>
      <c r="B143" s="65"/>
      <c r="C143" s="187" t="s">
        <v>9866</v>
      </c>
      <c r="D143" s="185" t="str">
        <f>IFERROR(VLOOKUP(C143,'Step 2 UNSDG Analysis'!A:B,2,0),"")</f>
        <v/>
      </c>
      <c r="E143" s="185" t="str">
        <f>IFERROR(INDEX('Step 2 UNSDG Analysis'!$A:$H,MATCH($C143,'Step 2 UNSDG Analysis'!$A:$A,0),MATCH(E$3,'Step 2 UNSDG Analysis'!$1:$1,0)),"")</f>
        <v/>
      </c>
      <c r="F143" s="67"/>
      <c r="G143" s="67"/>
      <c r="H143" s="65"/>
      <c r="I143" s="65"/>
      <c r="J143" s="160"/>
    </row>
    <row r="144" spans="1:10" ht="33.5" customHeight="1">
      <c r="A144" s="65"/>
      <c r="B144" s="65"/>
      <c r="C144" s="188" t="s">
        <v>9867</v>
      </c>
      <c r="D144" s="185" t="str">
        <f>IFERROR(VLOOKUP(C144,'Step 2 UNSDG Analysis'!A:B,2,0),"")</f>
        <v/>
      </c>
      <c r="E144" s="185" t="str">
        <f>IFERROR(INDEX('Step 2 UNSDG Analysis'!$A:$H,MATCH($C144,'Step 2 UNSDG Analysis'!$A:$A,0),MATCH(E$3,'Step 2 UNSDG Analysis'!$1:$1,0)),"")</f>
        <v/>
      </c>
      <c r="F144" s="185"/>
      <c r="G144" s="185"/>
      <c r="H144" s="65"/>
      <c r="I144" s="65"/>
      <c r="J144" s="160"/>
    </row>
    <row r="145" spans="1:10" ht="33.5" customHeight="1">
      <c r="A145" s="65"/>
      <c r="B145" s="65"/>
      <c r="C145" s="187" t="s">
        <v>9868</v>
      </c>
      <c r="D145" s="185" t="str">
        <f>IFERROR(VLOOKUP(C145,'Step 2 UNSDG Analysis'!A:B,2,0),"")</f>
        <v/>
      </c>
      <c r="E145" s="185" t="str">
        <f>IFERROR(INDEX('Step 2 UNSDG Analysis'!$A:$H,MATCH($C145,'Step 2 UNSDG Analysis'!$A:$A,0),MATCH(E$3,'Step 2 UNSDG Analysis'!$1:$1,0)),"")</f>
        <v/>
      </c>
      <c r="F145" s="67"/>
      <c r="G145" s="67"/>
      <c r="H145" s="65"/>
      <c r="I145" s="65"/>
      <c r="J145" s="160"/>
    </row>
    <row r="146" spans="1:10" ht="33.5" customHeight="1">
      <c r="A146" s="65"/>
      <c r="B146" s="65"/>
      <c r="C146" s="187" t="s">
        <v>9869</v>
      </c>
      <c r="D146" s="185" t="str">
        <f>IFERROR(VLOOKUP(C146,'Step 2 UNSDG Analysis'!A:B,2,0),"")</f>
        <v/>
      </c>
      <c r="E146" s="185" t="str">
        <f>IFERROR(INDEX('Step 2 UNSDG Analysis'!$A:$H,MATCH($C146,'Step 2 UNSDG Analysis'!$A:$A,0),MATCH(E$3,'Step 2 UNSDG Analysis'!$1:$1,0)),"")</f>
        <v/>
      </c>
      <c r="F146" s="67"/>
      <c r="G146" s="67"/>
      <c r="H146" s="65"/>
      <c r="I146" s="65"/>
      <c r="J146" s="160"/>
    </row>
    <row r="147" spans="1:10" ht="33.5" customHeight="1">
      <c r="A147" s="65"/>
      <c r="B147" s="65"/>
      <c r="C147" s="187" t="s">
        <v>9870</v>
      </c>
      <c r="D147" s="185" t="str">
        <f>IFERROR(VLOOKUP(C147,'Step 2 UNSDG Analysis'!A:B,2,0),"")</f>
        <v/>
      </c>
      <c r="E147" s="185" t="str">
        <f>IFERROR(INDEX('Step 2 UNSDG Analysis'!$A:$H,MATCH($C147,'Step 2 UNSDG Analysis'!$A:$A,0),MATCH(E$3,'Step 2 UNSDG Analysis'!$1:$1,0)),"")</f>
        <v/>
      </c>
      <c r="F147" s="67"/>
      <c r="G147" s="67"/>
      <c r="H147" s="65"/>
      <c r="I147" s="65"/>
      <c r="J147" s="160"/>
    </row>
    <row r="148" spans="1:10" ht="33.5" customHeight="1">
      <c r="A148" s="65"/>
      <c r="B148" s="65"/>
      <c r="C148" s="187" t="s">
        <v>9871</v>
      </c>
      <c r="D148" s="185" t="str">
        <f>IFERROR(VLOOKUP(C148,'Step 2 UNSDG Analysis'!A:B,2,0),"")</f>
        <v/>
      </c>
      <c r="E148" s="185" t="str">
        <f>IFERROR(INDEX('Step 2 UNSDG Analysis'!$A:$H,MATCH($C148,'Step 2 UNSDG Analysis'!$A:$A,0),MATCH(E$3,'Step 2 UNSDG Analysis'!$1:$1,0)),"")</f>
        <v/>
      </c>
      <c r="F148" s="67"/>
      <c r="G148" s="67"/>
      <c r="H148" s="65"/>
      <c r="I148" s="65"/>
      <c r="J148" s="160"/>
    </row>
    <row r="149" spans="1:10" ht="33.5" customHeight="1">
      <c r="A149" s="65"/>
      <c r="B149" s="65"/>
      <c r="C149" s="187" t="s">
        <v>9872</v>
      </c>
      <c r="D149" s="185" t="str">
        <f>IFERROR(VLOOKUP(C149,'Step 2 UNSDG Analysis'!A:B,2,0),"")</f>
        <v/>
      </c>
      <c r="E149" s="185" t="str">
        <f>IFERROR(INDEX('Step 2 UNSDG Analysis'!$A:$H,MATCH($C149,'Step 2 UNSDG Analysis'!$A:$A,0),MATCH(E$3,'Step 2 UNSDG Analysis'!$1:$1,0)),"")</f>
        <v/>
      </c>
      <c r="F149" s="67"/>
      <c r="G149" s="67"/>
      <c r="H149" s="65"/>
      <c r="I149" s="65"/>
      <c r="J149" s="160"/>
    </row>
    <row r="150" spans="1:10" ht="33.5" customHeight="1">
      <c r="A150" s="65"/>
      <c r="B150" s="65"/>
      <c r="C150" s="187" t="s">
        <v>9873</v>
      </c>
      <c r="D150" s="185" t="str">
        <f>IFERROR(VLOOKUP(C150,'Step 2 UNSDG Analysis'!A:B,2,0),"")</f>
        <v/>
      </c>
      <c r="E150" s="185" t="str">
        <f>IFERROR(INDEX('Step 2 UNSDG Analysis'!$A:$H,MATCH($C150,'Step 2 UNSDG Analysis'!$A:$A,0),MATCH(E$3,'Step 2 UNSDG Analysis'!$1:$1,0)),"")</f>
        <v/>
      </c>
      <c r="F150" s="67"/>
      <c r="G150" s="67"/>
      <c r="H150" s="65"/>
      <c r="I150" s="65"/>
      <c r="J150" s="160"/>
    </row>
    <row r="151" spans="1:10" ht="33.5" customHeight="1">
      <c r="A151" s="65"/>
      <c r="B151" s="65"/>
      <c r="C151" s="187" t="s">
        <v>9874</v>
      </c>
      <c r="D151" s="185" t="str">
        <f>IFERROR(VLOOKUP(C151,'Step 2 UNSDG Analysis'!A:B,2,0),"")</f>
        <v/>
      </c>
      <c r="E151" s="185" t="str">
        <f>IFERROR(INDEX('Step 2 UNSDG Analysis'!$A:$H,MATCH($C151,'Step 2 UNSDG Analysis'!$A:$A,0),MATCH(E$3,'Step 2 UNSDG Analysis'!$1:$1,0)),"")</f>
        <v/>
      </c>
      <c r="F151" s="67"/>
      <c r="G151" s="67"/>
      <c r="H151" s="65"/>
      <c r="I151" s="65"/>
      <c r="J151" s="160"/>
    </row>
    <row r="152" spans="1:10" ht="33.5" customHeight="1">
      <c r="A152" s="65"/>
      <c r="B152" s="65"/>
      <c r="C152" s="187" t="s">
        <v>9875</v>
      </c>
      <c r="D152" s="185" t="str">
        <f>IFERROR(VLOOKUP(C152,'Step 2 UNSDG Analysis'!A:B,2,0),"")</f>
        <v/>
      </c>
      <c r="E152" s="185" t="str">
        <f>IFERROR(INDEX('Step 2 UNSDG Analysis'!$A:$H,MATCH($C152,'Step 2 UNSDG Analysis'!$A:$A,0),MATCH(E$3,'Step 2 UNSDG Analysis'!$1:$1,0)),"")</f>
        <v/>
      </c>
      <c r="F152" s="67"/>
      <c r="G152" s="67"/>
      <c r="H152" s="65"/>
      <c r="I152" s="65"/>
      <c r="J152" s="160"/>
    </row>
    <row r="153" spans="1:10" ht="33.5" customHeight="1">
      <c r="A153" s="65"/>
      <c r="B153" s="65"/>
      <c r="C153" s="187" t="s">
        <v>9876</v>
      </c>
      <c r="D153" s="185" t="str">
        <f>IFERROR(VLOOKUP(C153,'Step 2 UNSDG Analysis'!A:B,2,0),"")</f>
        <v/>
      </c>
      <c r="E153" s="185" t="str">
        <f>IFERROR(INDEX('Step 2 UNSDG Analysis'!$A:$H,MATCH($C153,'Step 2 UNSDG Analysis'!$A:$A,0),MATCH(E$3,'Step 2 UNSDG Analysis'!$1:$1,0)),"")</f>
        <v/>
      </c>
      <c r="F153" s="67"/>
      <c r="G153" s="67"/>
      <c r="H153" s="65"/>
      <c r="I153" s="65"/>
      <c r="J153" s="160"/>
    </row>
    <row r="154" spans="1:10" ht="33.5" customHeight="1">
      <c r="A154" s="65"/>
      <c r="B154" s="65"/>
      <c r="C154" s="187" t="s">
        <v>9877</v>
      </c>
      <c r="D154" s="185" t="str">
        <f>IFERROR(VLOOKUP(C154,'Step 2 UNSDG Analysis'!A:B,2,0),"")</f>
        <v/>
      </c>
      <c r="E154" s="185" t="str">
        <f>IFERROR(INDEX('Step 2 UNSDG Analysis'!$A:$H,MATCH($C154,'Step 2 UNSDG Analysis'!$A:$A,0),MATCH(E$3,'Step 2 UNSDG Analysis'!$1:$1,0)),"")</f>
        <v/>
      </c>
      <c r="F154" s="67"/>
      <c r="G154" s="67"/>
      <c r="H154" s="65"/>
      <c r="I154" s="65"/>
      <c r="J154" s="160"/>
    </row>
    <row r="155" spans="1:10" ht="33.5" customHeight="1">
      <c r="A155" s="65"/>
      <c r="B155" s="65"/>
      <c r="C155" s="187" t="s">
        <v>9878</v>
      </c>
      <c r="D155" s="185" t="str">
        <f>IFERROR(VLOOKUP(C155,'Step 2 UNSDG Analysis'!A:B,2,0),"")</f>
        <v/>
      </c>
      <c r="E155" s="185" t="str">
        <f>IFERROR(INDEX('Step 2 UNSDG Analysis'!$A:$H,MATCH($C155,'Step 2 UNSDG Analysis'!$A:$A,0),MATCH(E$3,'Step 2 UNSDG Analysis'!$1:$1,0)),"")</f>
        <v/>
      </c>
      <c r="F155" s="67"/>
      <c r="G155" s="67"/>
      <c r="H155" s="65"/>
      <c r="I155" s="65"/>
      <c r="J155" s="160"/>
    </row>
    <row r="156" spans="1:10" ht="33.5" customHeight="1">
      <c r="A156" s="65"/>
      <c r="B156" s="65"/>
      <c r="C156" s="187" t="s">
        <v>9879</v>
      </c>
      <c r="D156" s="185" t="str">
        <f>IFERROR(VLOOKUP(C156,'Step 2 UNSDG Analysis'!A:B,2,0),"")</f>
        <v/>
      </c>
      <c r="E156" s="185" t="str">
        <f>IFERROR(INDEX('Step 2 UNSDG Analysis'!$A:$H,MATCH($C156,'Step 2 UNSDG Analysis'!$A:$A,0),MATCH(E$3,'Step 2 UNSDG Analysis'!$1:$1,0)),"")</f>
        <v/>
      </c>
      <c r="F156" s="67"/>
      <c r="G156" s="67"/>
      <c r="H156" s="65"/>
      <c r="I156" s="65"/>
      <c r="J156" s="160"/>
    </row>
    <row r="157" spans="1:10" ht="33.5" customHeight="1">
      <c r="A157" s="65"/>
      <c r="B157" s="65"/>
      <c r="C157" s="188" t="s">
        <v>9880</v>
      </c>
      <c r="D157" s="185" t="str">
        <f>IFERROR(VLOOKUP(C157,'Step 2 UNSDG Analysis'!A:B,2,0),"")</f>
        <v/>
      </c>
      <c r="E157" s="185" t="str">
        <f>IFERROR(INDEX('Step 2 UNSDG Analysis'!$A:$H,MATCH($C157,'Step 2 UNSDG Analysis'!$A:$A,0),MATCH(E$3,'Step 2 UNSDG Analysis'!$1:$1,0)),"")</f>
        <v/>
      </c>
      <c r="F157" s="185"/>
      <c r="G157" s="185"/>
      <c r="H157" s="65"/>
      <c r="I157" s="65"/>
      <c r="J157" s="160"/>
    </row>
    <row r="158" spans="1:10" ht="33.5" customHeight="1">
      <c r="A158" s="65"/>
      <c r="B158" s="65"/>
      <c r="C158" s="187" t="s">
        <v>9881</v>
      </c>
      <c r="D158" s="185" t="str">
        <f>IFERROR(VLOOKUP(C158,'Step 2 UNSDG Analysis'!A:B,2,0),"")</f>
        <v/>
      </c>
      <c r="E158" s="185" t="str">
        <f>IFERROR(INDEX('Step 2 UNSDG Analysis'!$A:$H,MATCH($C158,'Step 2 UNSDG Analysis'!$A:$A,0),MATCH(E$3,'Step 2 UNSDG Analysis'!$1:$1,0)),"")</f>
        <v/>
      </c>
      <c r="F158" s="67"/>
      <c r="G158" s="67"/>
      <c r="H158" s="65"/>
      <c r="I158" s="65"/>
      <c r="J158" s="160"/>
    </row>
    <row r="159" spans="1:10" ht="33.5" customHeight="1">
      <c r="A159" s="65"/>
      <c r="B159" s="65"/>
      <c r="C159" s="187" t="s">
        <v>9882</v>
      </c>
      <c r="D159" s="185" t="str">
        <f>IFERROR(VLOOKUP(C159,'Step 2 UNSDG Analysis'!A:B,2,0),"")</f>
        <v/>
      </c>
      <c r="E159" s="185" t="str">
        <f>IFERROR(INDEX('Step 2 UNSDG Analysis'!$A:$H,MATCH($C159,'Step 2 UNSDG Analysis'!$A:$A,0),MATCH(E$3,'Step 2 UNSDG Analysis'!$1:$1,0)),"")</f>
        <v/>
      </c>
      <c r="F159" s="67"/>
      <c r="G159" s="67"/>
      <c r="H159" s="65"/>
      <c r="I159" s="65"/>
      <c r="J159" s="160"/>
    </row>
    <row r="160" spans="1:10" ht="33.5" customHeight="1">
      <c r="A160" s="65"/>
      <c r="B160" s="65"/>
      <c r="C160" s="187" t="s">
        <v>9883</v>
      </c>
      <c r="D160" s="185" t="str">
        <f>IFERROR(VLOOKUP(C160,'Step 2 UNSDG Analysis'!A:B,2,0),"")</f>
        <v/>
      </c>
      <c r="E160" s="185" t="str">
        <f>IFERROR(INDEX('Step 2 UNSDG Analysis'!$A:$H,MATCH($C160,'Step 2 UNSDG Analysis'!$A:$A,0),MATCH(E$3,'Step 2 UNSDG Analysis'!$1:$1,0)),"")</f>
        <v/>
      </c>
      <c r="F160" s="67"/>
      <c r="G160" s="67"/>
      <c r="H160" s="65"/>
      <c r="I160" s="65"/>
      <c r="J160" s="160"/>
    </row>
    <row r="161" spans="1:10" ht="33.5" customHeight="1">
      <c r="A161" s="65"/>
      <c r="B161" s="65"/>
      <c r="C161" s="187" t="s">
        <v>9884</v>
      </c>
      <c r="D161" s="185" t="str">
        <f>IFERROR(VLOOKUP(C161,'Step 2 UNSDG Analysis'!A:B,2,0),"")</f>
        <v/>
      </c>
      <c r="E161" s="185" t="str">
        <f>IFERROR(INDEX('Step 2 UNSDG Analysis'!$A:$H,MATCH($C161,'Step 2 UNSDG Analysis'!$A:$A,0),MATCH(E$3,'Step 2 UNSDG Analysis'!$1:$1,0)),"")</f>
        <v/>
      </c>
      <c r="F161" s="67"/>
      <c r="G161" s="67"/>
      <c r="H161" s="65"/>
      <c r="I161" s="65"/>
      <c r="J161" s="160"/>
    </row>
    <row r="162" spans="1:10" ht="33.5" customHeight="1">
      <c r="A162" s="65"/>
      <c r="B162" s="65"/>
      <c r="C162" s="187" t="s">
        <v>9885</v>
      </c>
      <c r="D162" s="185" t="str">
        <f>IFERROR(VLOOKUP(C162,'Step 2 UNSDG Analysis'!A:B,2,0),"")</f>
        <v/>
      </c>
      <c r="E162" s="185" t="str">
        <f>IFERROR(INDEX('Step 2 UNSDG Analysis'!$A:$H,MATCH($C162,'Step 2 UNSDG Analysis'!$A:$A,0),MATCH(E$3,'Step 2 UNSDG Analysis'!$1:$1,0)),"")</f>
        <v/>
      </c>
      <c r="F162" s="67"/>
      <c r="G162" s="67"/>
      <c r="H162" s="65"/>
      <c r="I162" s="65"/>
      <c r="J162" s="160"/>
    </row>
    <row r="163" spans="1:10" ht="33.5" customHeight="1">
      <c r="A163" s="65"/>
      <c r="B163" s="65"/>
      <c r="C163" s="187" t="s">
        <v>9886</v>
      </c>
      <c r="D163" s="185" t="str">
        <f>IFERROR(VLOOKUP(C163,'Step 2 UNSDG Analysis'!A:B,2,0),"")</f>
        <v/>
      </c>
      <c r="E163" s="185" t="str">
        <f>IFERROR(INDEX('Step 2 UNSDG Analysis'!$A:$H,MATCH($C163,'Step 2 UNSDG Analysis'!$A:$A,0),MATCH(E$3,'Step 2 UNSDG Analysis'!$1:$1,0)),"")</f>
        <v/>
      </c>
      <c r="F163" s="67"/>
      <c r="G163" s="67"/>
      <c r="H163" s="65"/>
      <c r="I163" s="65"/>
      <c r="J163" s="160"/>
    </row>
    <row r="164" spans="1:10" ht="33.5" customHeight="1">
      <c r="A164" s="65"/>
      <c r="B164" s="65"/>
      <c r="C164" s="187" t="s">
        <v>9887</v>
      </c>
      <c r="D164" s="185" t="str">
        <f>IFERROR(VLOOKUP(C164,'Step 2 UNSDG Analysis'!A:B,2,0),"")</f>
        <v/>
      </c>
      <c r="E164" s="185" t="str">
        <f>IFERROR(INDEX('Step 2 UNSDG Analysis'!$A:$H,MATCH($C164,'Step 2 UNSDG Analysis'!$A:$A,0),MATCH(E$3,'Step 2 UNSDG Analysis'!$1:$1,0)),"")</f>
        <v/>
      </c>
      <c r="F164" s="67"/>
      <c r="G164" s="67"/>
      <c r="H164" s="65"/>
      <c r="I164" s="65"/>
      <c r="J164" s="160"/>
    </row>
    <row r="165" spans="1:10" ht="33.5" customHeight="1">
      <c r="A165" s="65"/>
      <c r="B165" s="65"/>
      <c r="C165" s="187" t="s">
        <v>9888</v>
      </c>
      <c r="D165" s="185" t="str">
        <f>IFERROR(VLOOKUP(C165,'Step 2 UNSDG Analysis'!A:B,2,0),"")</f>
        <v/>
      </c>
      <c r="E165" s="185" t="str">
        <f>IFERROR(INDEX('Step 2 UNSDG Analysis'!$A:$H,MATCH($C165,'Step 2 UNSDG Analysis'!$A:$A,0),MATCH(E$3,'Step 2 UNSDG Analysis'!$1:$1,0)),"")</f>
        <v/>
      </c>
      <c r="F165" s="67"/>
      <c r="G165" s="67"/>
      <c r="H165" s="65"/>
      <c r="I165" s="65"/>
      <c r="J165" s="160"/>
    </row>
    <row r="166" spans="1:10" ht="33.5" customHeight="1">
      <c r="A166" s="65"/>
      <c r="B166" s="65"/>
      <c r="C166" s="187" t="s">
        <v>9889</v>
      </c>
      <c r="D166" s="185" t="str">
        <f>IFERROR(VLOOKUP(C166,'Step 2 UNSDG Analysis'!A:B,2,0),"")</f>
        <v/>
      </c>
      <c r="E166" s="185" t="str">
        <f>IFERROR(INDEX('Step 2 UNSDG Analysis'!$A:$H,MATCH($C166,'Step 2 UNSDG Analysis'!$A:$A,0),MATCH(E$3,'Step 2 UNSDG Analysis'!$1:$1,0)),"")</f>
        <v/>
      </c>
      <c r="F166" s="67"/>
      <c r="G166" s="67"/>
      <c r="H166" s="65"/>
      <c r="I166" s="65"/>
      <c r="J166" s="160"/>
    </row>
    <row r="167" spans="1:10" ht="33.5" customHeight="1">
      <c r="A167" s="65"/>
      <c r="B167" s="65"/>
      <c r="C167" s="187" t="s">
        <v>9890</v>
      </c>
      <c r="D167" s="185" t="str">
        <f>IFERROR(VLOOKUP(C167,'Step 2 UNSDG Analysis'!A:B,2,0),"")</f>
        <v/>
      </c>
      <c r="E167" s="185" t="str">
        <f>IFERROR(INDEX('Step 2 UNSDG Analysis'!$A:$H,MATCH($C167,'Step 2 UNSDG Analysis'!$A:$A,0),MATCH(E$3,'Step 2 UNSDG Analysis'!$1:$1,0)),"")</f>
        <v/>
      </c>
      <c r="F167" s="67"/>
      <c r="G167" s="67"/>
      <c r="H167" s="65"/>
      <c r="I167" s="65"/>
      <c r="J167" s="160"/>
    </row>
    <row r="168" spans="1:10" ht="33.5" customHeight="1">
      <c r="A168" s="65"/>
      <c r="B168" s="65"/>
      <c r="C168" s="187" t="s">
        <v>9891</v>
      </c>
      <c r="D168" s="185" t="str">
        <f>IFERROR(VLOOKUP(C168,'Step 2 UNSDG Analysis'!A:B,2,0),"")</f>
        <v/>
      </c>
      <c r="E168" s="185" t="str">
        <f>IFERROR(INDEX('Step 2 UNSDG Analysis'!$A:$H,MATCH($C168,'Step 2 UNSDG Analysis'!$A:$A,0),MATCH(E$3,'Step 2 UNSDG Analysis'!$1:$1,0)),"")</f>
        <v/>
      </c>
      <c r="F168" s="67"/>
      <c r="G168" s="67"/>
      <c r="H168" s="65"/>
      <c r="I168" s="65"/>
      <c r="J168" s="160"/>
    </row>
    <row r="169" spans="1:10" ht="33.5" customHeight="1">
      <c r="A169" s="65"/>
      <c r="B169" s="65"/>
      <c r="C169" s="187" t="s">
        <v>9892</v>
      </c>
      <c r="D169" s="185" t="str">
        <f>IFERROR(VLOOKUP(C169,'Step 2 UNSDG Analysis'!A:B,2,0),"")</f>
        <v/>
      </c>
      <c r="E169" s="185" t="str">
        <f>IFERROR(INDEX('Step 2 UNSDG Analysis'!$A:$H,MATCH($C169,'Step 2 UNSDG Analysis'!$A:$A,0),MATCH(E$3,'Step 2 UNSDG Analysis'!$1:$1,0)),"")</f>
        <v/>
      </c>
      <c r="F169" s="67"/>
      <c r="G169" s="67"/>
      <c r="H169" s="65"/>
      <c r="I169" s="65"/>
      <c r="J169" s="160"/>
    </row>
    <row r="170" spans="1:10" ht="33.5" customHeight="1">
      <c r="A170" s="65"/>
      <c r="B170" s="65"/>
      <c r="C170" s="188" t="s">
        <v>9893</v>
      </c>
      <c r="D170" s="185" t="str">
        <f>IFERROR(VLOOKUP(C170,'Step 2 UNSDG Analysis'!A:B,2,0),"")</f>
        <v/>
      </c>
      <c r="E170" s="185" t="str">
        <f>IFERROR(INDEX('Step 2 UNSDG Analysis'!$A:$H,MATCH($C170,'Step 2 UNSDG Analysis'!$A:$A,0),MATCH(E$3,'Step 2 UNSDG Analysis'!$1:$1,0)),"")</f>
        <v/>
      </c>
      <c r="F170" s="185"/>
      <c r="G170" s="185"/>
      <c r="H170" s="65"/>
      <c r="I170" s="65"/>
      <c r="J170" s="160"/>
    </row>
    <row r="171" spans="1:10" ht="33.5" customHeight="1">
      <c r="A171" s="65"/>
      <c r="B171" s="65"/>
      <c r="C171" s="187" t="s">
        <v>9894</v>
      </c>
      <c r="D171" s="185" t="str">
        <f>IFERROR(VLOOKUP(C171,'Step 2 UNSDG Analysis'!A:B,2,0),"")</f>
        <v/>
      </c>
      <c r="E171" s="185" t="str">
        <f>IFERROR(INDEX('Step 2 UNSDG Analysis'!$A:$H,MATCH($C171,'Step 2 UNSDG Analysis'!$A:$A,0),MATCH(E$3,'Step 2 UNSDG Analysis'!$1:$1,0)),"")</f>
        <v/>
      </c>
      <c r="F171" s="67"/>
      <c r="G171" s="67"/>
      <c r="H171" s="65"/>
      <c r="I171" s="65"/>
      <c r="J171" s="160"/>
    </row>
    <row r="172" spans="1:10" ht="33.5" customHeight="1">
      <c r="A172" s="65"/>
      <c r="B172" s="65"/>
      <c r="C172" s="187" t="s">
        <v>9895</v>
      </c>
      <c r="D172" s="185" t="str">
        <f>IFERROR(VLOOKUP(C172,'Step 2 UNSDG Analysis'!A:B,2,0),"")</f>
        <v/>
      </c>
      <c r="E172" s="185" t="str">
        <f>IFERROR(INDEX('Step 2 UNSDG Analysis'!$A:$H,MATCH($C172,'Step 2 UNSDG Analysis'!$A:$A,0),MATCH(E$3,'Step 2 UNSDG Analysis'!$1:$1,0)),"")</f>
        <v/>
      </c>
      <c r="F172" s="67"/>
      <c r="G172" s="67"/>
      <c r="H172" s="65"/>
      <c r="I172" s="65"/>
      <c r="J172" s="160"/>
    </row>
    <row r="173" spans="1:10" ht="33.5" customHeight="1">
      <c r="A173" s="65"/>
      <c r="B173" s="65"/>
      <c r="C173" s="187" t="s">
        <v>9896</v>
      </c>
      <c r="D173" s="185" t="str">
        <f>IFERROR(VLOOKUP(C173,'Step 2 UNSDG Analysis'!A:B,2,0),"")</f>
        <v/>
      </c>
      <c r="E173" s="185" t="str">
        <f>IFERROR(INDEX('Step 2 UNSDG Analysis'!$A:$H,MATCH($C173,'Step 2 UNSDG Analysis'!$A:$A,0),MATCH(E$3,'Step 2 UNSDG Analysis'!$1:$1,0)),"")</f>
        <v/>
      </c>
      <c r="F173" s="67"/>
      <c r="G173" s="67"/>
      <c r="H173" s="65"/>
      <c r="I173" s="65"/>
      <c r="J173" s="160"/>
    </row>
    <row r="174" spans="1:10" ht="33.5" customHeight="1">
      <c r="A174" s="65"/>
      <c r="B174" s="65"/>
      <c r="C174" s="187" t="s">
        <v>9897</v>
      </c>
      <c r="D174" s="185" t="str">
        <f>IFERROR(VLOOKUP(C174,'Step 2 UNSDG Analysis'!A:B,2,0),"")</f>
        <v/>
      </c>
      <c r="E174" s="185" t="str">
        <f>IFERROR(INDEX('Step 2 UNSDG Analysis'!$A:$H,MATCH($C174,'Step 2 UNSDG Analysis'!$A:$A,0),MATCH(E$3,'Step 2 UNSDG Analysis'!$1:$1,0)),"")</f>
        <v/>
      </c>
      <c r="F174" s="67"/>
      <c r="G174" s="67"/>
      <c r="H174" s="65"/>
      <c r="I174" s="65"/>
      <c r="J174" s="160"/>
    </row>
    <row r="175" spans="1:10" ht="33.5" customHeight="1">
      <c r="A175" s="65"/>
      <c r="B175" s="65"/>
      <c r="C175" s="187" t="s">
        <v>9898</v>
      </c>
      <c r="D175" s="185" t="str">
        <f>IFERROR(VLOOKUP(C175,'Step 2 UNSDG Analysis'!A:B,2,0),"")</f>
        <v/>
      </c>
      <c r="E175" s="185" t="str">
        <f>IFERROR(INDEX('Step 2 UNSDG Analysis'!$A:$H,MATCH($C175,'Step 2 UNSDG Analysis'!$A:$A,0),MATCH(E$3,'Step 2 UNSDG Analysis'!$1:$1,0)),"")</f>
        <v/>
      </c>
      <c r="F175" s="67"/>
      <c r="G175" s="67"/>
      <c r="H175" s="65"/>
      <c r="I175" s="65"/>
      <c r="J175" s="160"/>
    </row>
    <row r="176" spans="1:10" ht="33.5" customHeight="1">
      <c r="A176" s="65"/>
      <c r="B176" s="65"/>
      <c r="C176" s="187" t="s">
        <v>9899</v>
      </c>
      <c r="D176" s="185" t="str">
        <f>IFERROR(VLOOKUP(C176,'Step 2 UNSDG Analysis'!A:B,2,0),"")</f>
        <v/>
      </c>
      <c r="E176" s="185" t="str">
        <f>IFERROR(INDEX('Step 2 UNSDG Analysis'!$A:$H,MATCH($C176,'Step 2 UNSDG Analysis'!$A:$A,0),MATCH(E$3,'Step 2 UNSDG Analysis'!$1:$1,0)),"")</f>
        <v/>
      </c>
      <c r="F176" s="67"/>
      <c r="G176" s="67"/>
      <c r="H176" s="65"/>
      <c r="I176" s="65"/>
      <c r="J176" s="160"/>
    </row>
    <row r="177" spans="1:10" ht="33.5" customHeight="1">
      <c r="A177" s="65"/>
      <c r="B177" s="65"/>
      <c r="C177" s="187" t="s">
        <v>9900</v>
      </c>
      <c r="D177" s="185" t="str">
        <f>IFERROR(VLOOKUP(C177,'Step 2 UNSDG Analysis'!A:B,2,0),"")</f>
        <v/>
      </c>
      <c r="E177" s="185" t="str">
        <f>IFERROR(INDEX('Step 2 UNSDG Analysis'!$A:$H,MATCH($C177,'Step 2 UNSDG Analysis'!$A:$A,0),MATCH(E$3,'Step 2 UNSDG Analysis'!$1:$1,0)),"")</f>
        <v/>
      </c>
      <c r="F177" s="67"/>
      <c r="G177" s="67"/>
      <c r="H177" s="65"/>
      <c r="I177" s="65"/>
      <c r="J177" s="160"/>
    </row>
    <row r="178" spans="1:10" ht="33.5" customHeight="1">
      <c r="A178" s="65"/>
      <c r="B178" s="65"/>
      <c r="C178" s="187" t="s">
        <v>9901</v>
      </c>
      <c r="D178" s="185" t="str">
        <f>IFERROR(VLOOKUP(C178,'Step 2 UNSDG Analysis'!A:B,2,0),"")</f>
        <v/>
      </c>
      <c r="E178" s="185" t="str">
        <f>IFERROR(INDEX('Step 2 UNSDG Analysis'!$A:$H,MATCH($C178,'Step 2 UNSDG Analysis'!$A:$A,0),MATCH(E$3,'Step 2 UNSDG Analysis'!$1:$1,0)),"")</f>
        <v/>
      </c>
      <c r="F178" s="67"/>
      <c r="G178" s="67"/>
      <c r="H178" s="65"/>
      <c r="I178" s="65"/>
      <c r="J178" s="160"/>
    </row>
    <row r="179" spans="1:10" ht="33.5" customHeight="1">
      <c r="A179" s="65"/>
      <c r="B179" s="65"/>
      <c r="C179" s="187" t="s">
        <v>9902</v>
      </c>
      <c r="D179" s="185" t="str">
        <f>IFERROR(VLOOKUP(C179,'Step 2 UNSDG Analysis'!A:B,2,0),"")</f>
        <v/>
      </c>
      <c r="E179" s="185" t="str">
        <f>IFERROR(INDEX('Step 2 UNSDG Analysis'!$A:$H,MATCH($C179,'Step 2 UNSDG Analysis'!$A:$A,0),MATCH(E$3,'Step 2 UNSDG Analysis'!$1:$1,0)),"")</f>
        <v/>
      </c>
      <c r="F179" s="67"/>
      <c r="G179" s="67"/>
      <c r="H179" s="65"/>
      <c r="I179" s="65"/>
      <c r="J179" s="160"/>
    </row>
    <row r="180" spans="1:10" ht="33.5" customHeight="1">
      <c r="A180" s="65"/>
      <c r="B180" s="65"/>
      <c r="C180" s="187" t="s">
        <v>9903</v>
      </c>
      <c r="D180" s="185" t="str">
        <f>IFERROR(VLOOKUP(C180,'Step 2 UNSDG Analysis'!A:B,2,0),"")</f>
        <v/>
      </c>
      <c r="E180" s="185" t="str">
        <f>IFERROR(INDEX('Step 2 UNSDG Analysis'!$A:$H,MATCH($C180,'Step 2 UNSDG Analysis'!$A:$A,0),MATCH(E$3,'Step 2 UNSDG Analysis'!$1:$1,0)),"")</f>
        <v/>
      </c>
      <c r="F180" s="67"/>
      <c r="G180" s="67"/>
      <c r="H180" s="65"/>
      <c r="I180" s="65"/>
      <c r="J180" s="160"/>
    </row>
    <row r="181" spans="1:10" ht="33.5" customHeight="1">
      <c r="A181" s="65"/>
      <c r="B181" s="65"/>
      <c r="C181" s="187" t="s">
        <v>9904</v>
      </c>
      <c r="D181" s="185" t="str">
        <f>IFERROR(VLOOKUP(C181,'Step 2 UNSDG Analysis'!A:B,2,0),"")</f>
        <v/>
      </c>
      <c r="E181" s="185" t="str">
        <f>IFERROR(INDEX('Step 2 UNSDG Analysis'!$A:$H,MATCH($C181,'Step 2 UNSDG Analysis'!$A:$A,0),MATCH(E$3,'Step 2 UNSDG Analysis'!$1:$1,0)),"")</f>
        <v/>
      </c>
      <c r="F181" s="67"/>
      <c r="G181" s="67"/>
      <c r="H181" s="65"/>
      <c r="I181" s="65"/>
      <c r="J181" s="160"/>
    </row>
    <row r="182" spans="1:10" ht="33.5" customHeight="1">
      <c r="A182" s="65"/>
      <c r="B182" s="65"/>
      <c r="C182" s="187" t="s">
        <v>9905</v>
      </c>
      <c r="D182" s="185" t="str">
        <f>IFERROR(VLOOKUP(C182,'Step 2 UNSDG Analysis'!A:B,2,0),"")</f>
        <v/>
      </c>
      <c r="E182" s="185" t="str">
        <f>IFERROR(INDEX('Step 2 UNSDG Analysis'!$A:$H,MATCH($C182,'Step 2 UNSDG Analysis'!$A:$A,0),MATCH(E$3,'Step 2 UNSDG Analysis'!$1:$1,0)),"")</f>
        <v/>
      </c>
      <c r="F182" s="67"/>
      <c r="G182" s="67"/>
      <c r="H182" s="65"/>
      <c r="I182" s="65"/>
      <c r="J182" s="160"/>
    </row>
    <row r="183" spans="1:10" ht="33.5" customHeight="1">
      <c r="A183" s="65"/>
      <c r="B183" s="65"/>
      <c r="C183" s="187" t="s">
        <v>9906</v>
      </c>
      <c r="D183" s="185" t="str">
        <f>IFERROR(VLOOKUP(C183,'Step 2 UNSDG Analysis'!A:B,2,0),"")</f>
        <v/>
      </c>
      <c r="E183" s="185" t="str">
        <f>IFERROR(INDEX('Step 2 UNSDG Analysis'!$A:$H,MATCH($C183,'Step 2 UNSDG Analysis'!$A:$A,0),MATCH(E$3,'Step 2 UNSDG Analysis'!$1:$1,0)),"")</f>
        <v/>
      </c>
      <c r="F183" s="67"/>
      <c r="G183" s="67"/>
      <c r="H183" s="65"/>
      <c r="I183" s="65"/>
      <c r="J183" s="160"/>
    </row>
    <row r="184" spans="1:10" ht="33.5" customHeight="1">
      <c r="A184" s="65"/>
      <c r="B184" s="65"/>
      <c r="C184" s="187" t="s">
        <v>9907</v>
      </c>
      <c r="D184" s="185" t="str">
        <f>IFERROR(VLOOKUP(C184,'Step 2 UNSDG Analysis'!A:B,2,0),"")</f>
        <v/>
      </c>
      <c r="E184" s="185" t="str">
        <f>IFERROR(INDEX('Step 2 UNSDG Analysis'!$A:$H,MATCH($C184,'Step 2 UNSDG Analysis'!$A:$A,0),MATCH(E$3,'Step 2 UNSDG Analysis'!$1:$1,0)),"")</f>
        <v/>
      </c>
      <c r="F184" s="67"/>
      <c r="G184" s="67"/>
      <c r="H184" s="65"/>
      <c r="I184" s="65"/>
      <c r="J184" s="160"/>
    </row>
    <row r="185" spans="1:10" ht="33.5" customHeight="1">
      <c r="A185" s="65"/>
      <c r="B185" s="65"/>
      <c r="C185" s="187" t="s">
        <v>9908</v>
      </c>
      <c r="D185" s="185" t="str">
        <f>IFERROR(VLOOKUP(C185,'Step 2 UNSDG Analysis'!A:B,2,0),"")</f>
        <v/>
      </c>
      <c r="E185" s="185" t="str">
        <f>IFERROR(INDEX('Step 2 UNSDG Analysis'!$A:$H,MATCH($C185,'Step 2 UNSDG Analysis'!$A:$A,0),MATCH(E$3,'Step 2 UNSDG Analysis'!$1:$1,0)),"")</f>
        <v/>
      </c>
      <c r="F185" s="67"/>
      <c r="G185" s="67"/>
      <c r="H185" s="65"/>
      <c r="I185" s="65"/>
      <c r="J185" s="160"/>
    </row>
    <row r="186" spans="1:10" ht="33.5" customHeight="1">
      <c r="A186" s="65"/>
      <c r="B186" s="65"/>
      <c r="C186" s="187" t="s">
        <v>9909</v>
      </c>
      <c r="D186" s="185" t="str">
        <f>IFERROR(VLOOKUP(C186,'Step 2 UNSDG Analysis'!A:B,2,0),"")</f>
        <v/>
      </c>
      <c r="E186" s="185" t="str">
        <f>IFERROR(INDEX('Step 2 UNSDG Analysis'!$A:$H,MATCH($C186,'Step 2 UNSDG Analysis'!$A:$A,0),MATCH(E$3,'Step 2 UNSDG Analysis'!$1:$1,0)),"")</f>
        <v/>
      </c>
      <c r="F186" s="67"/>
      <c r="G186" s="67"/>
      <c r="H186" s="65"/>
      <c r="I186" s="65"/>
      <c r="J186" s="160"/>
    </row>
    <row r="187" spans="1:10" ht="33.5" customHeight="1">
      <c r="A187" s="65"/>
      <c r="B187" s="65"/>
      <c r="C187" s="187" t="s">
        <v>9910</v>
      </c>
      <c r="D187" s="185" t="str">
        <f>IFERROR(VLOOKUP(C187,'Step 2 UNSDG Analysis'!A:B,2,0),"")</f>
        <v/>
      </c>
      <c r="E187" s="185" t="str">
        <f>IFERROR(INDEX('Step 2 UNSDG Analysis'!$A:$H,MATCH($C187,'Step 2 UNSDG Analysis'!$A:$A,0),MATCH(E$3,'Step 2 UNSDG Analysis'!$1:$1,0)),"")</f>
        <v/>
      </c>
      <c r="F187" s="67"/>
      <c r="G187" s="67"/>
      <c r="H187" s="65"/>
      <c r="I187" s="65"/>
      <c r="J187" s="160"/>
    </row>
    <row r="188" spans="1:10" ht="33.5" customHeight="1">
      <c r="A188" s="65"/>
      <c r="B188" s="65"/>
      <c r="C188" s="187" t="s">
        <v>9911</v>
      </c>
      <c r="D188" s="185" t="str">
        <f>IFERROR(VLOOKUP(C188,'Step 2 UNSDG Analysis'!A:B,2,0),"")</f>
        <v/>
      </c>
      <c r="E188" s="185" t="str">
        <f>IFERROR(INDEX('Step 2 UNSDG Analysis'!$A:$H,MATCH($C188,'Step 2 UNSDG Analysis'!$A:$A,0),MATCH(E$3,'Step 2 UNSDG Analysis'!$1:$1,0)),"")</f>
        <v/>
      </c>
      <c r="F188" s="67"/>
      <c r="G188" s="67"/>
      <c r="H188" s="65"/>
      <c r="I188" s="65"/>
      <c r="J188" s="160"/>
    </row>
    <row r="189" spans="1:10" ht="33.5" customHeight="1">
      <c r="A189" s="65"/>
      <c r="B189" s="65"/>
      <c r="C189" s="187" t="s">
        <v>9912</v>
      </c>
      <c r="D189" s="185" t="str">
        <f>IFERROR(VLOOKUP(C189,'Step 2 UNSDG Analysis'!A:B,2,0),"")</f>
        <v/>
      </c>
      <c r="E189" s="185" t="str">
        <f>IFERROR(INDEX('Step 2 UNSDG Analysis'!$A:$H,MATCH($C189,'Step 2 UNSDG Analysis'!$A:$A,0),MATCH(E$3,'Step 2 UNSDG Analysis'!$1:$1,0)),"")</f>
        <v/>
      </c>
      <c r="F189" s="67"/>
      <c r="G189" s="67"/>
      <c r="H189" s="65"/>
      <c r="I189" s="65"/>
      <c r="J189" s="160"/>
    </row>
    <row r="190" spans="1:10">
      <c r="A190" s="69"/>
      <c r="B190" s="69"/>
      <c r="C190" s="69"/>
      <c r="D190" s="69"/>
      <c r="E190" s="69"/>
      <c r="F190" s="69"/>
      <c r="G190" s="69"/>
      <c r="H190" s="69"/>
      <c r="I190" s="69"/>
      <c r="J190" s="69"/>
    </row>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conditionalFormatting sqref="C4:G189">
    <cfRule type="expression" dxfId="6" priority="1">
      <formula>IFERROR(SEARCH("Goal",$C4),0)</formula>
    </cfRule>
    <cfRule type="expression" dxfId="5" priority="2">
      <formula>IF(C4="",0,1)</formula>
    </cfRule>
    <cfRule type="cellIs" dxfId="4" priority="3" operator="equal"/>
  </conditionalFormatting>
  <pageMargins left="0.75" right="0.75" top="1" bottom="1" header="0.5" footer="0.5"/>
  <headerFooter>
    <oddHeader>&amp;R&amp;"Arial"&amp;8&amp;K000000 [OFFICIAL]&amp;1#_x000D_</oddHeader>
  </headerFooter>
  <customProperties>
    <customPr name="_pios_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A50"/>
  <sheetViews>
    <sheetView showRuler="0" workbookViewId="0"/>
  </sheetViews>
  <sheetFormatPr defaultColWidth="13.08984375" defaultRowHeight="12.5"/>
  <cols>
    <col min="1" max="1" width="27.36328125"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F440"/>
  <sheetViews>
    <sheetView showRuler="0" workbookViewId="0"/>
  </sheetViews>
  <sheetFormatPr defaultColWidth="13.08984375" defaultRowHeight="12.5"/>
  <cols>
    <col min="1" max="1" width="23.6328125" customWidth="1"/>
    <col min="2" max="2" width="54.36328125" customWidth="1"/>
    <col min="3" max="3" width="17.453125" customWidth="1"/>
    <col min="4" max="4" width="45.6328125" customWidth="1"/>
  </cols>
  <sheetData>
    <row r="1" spans="1:6" ht="39.15" customHeight="1">
      <c r="A1" s="189" t="s">
        <v>3620</v>
      </c>
      <c r="B1" s="189" t="s">
        <v>3621</v>
      </c>
      <c r="C1" s="190" t="s">
        <v>59</v>
      </c>
      <c r="D1" s="190" t="s">
        <v>3</v>
      </c>
      <c r="E1" s="190" t="s">
        <v>2</v>
      </c>
      <c r="F1" s="190" t="s">
        <v>3622</v>
      </c>
    </row>
    <row r="2" spans="1:6" ht="27.5" customHeight="1">
      <c r="A2" s="191">
        <v>0.1</v>
      </c>
      <c r="B2" s="192" t="s">
        <v>9913</v>
      </c>
    </row>
    <row r="3" spans="1:6" ht="27.5" customHeight="1">
      <c r="A3" s="191">
        <v>0.2</v>
      </c>
      <c r="B3" s="192" t="s">
        <v>9914</v>
      </c>
    </row>
    <row r="4" spans="1:6" ht="27.5" customHeight="1">
      <c r="A4" s="191">
        <v>0.3</v>
      </c>
      <c r="B4" s="192" t="s">
        <v>9915</v>
      </c>
    </row>
    <row r="5" spans="1:6" ht="27.5" customHeight="1">
      <c r="A5" s="191">
        <v>0.4</v>
      </c>
      <c r="B5" s="192" t="s">
        <v>9916</v>
      </c>
    </row>
    <row r="6" spans="1:6" ht="27.5" customHeight="1">
      <c r="A6" s="191">
        <v>0.5</v>
      </c>
      <c r="B6" s="192" t="s">
        <v>9917</v>
      </c>
    </row>
    <row r="7" spans="1:6" ht="27.5" customHeight="1">
      <c r="A7" s="191">
        <v>0.6</v>
      </c>
      <c r="B7" s="192" t="s">
        <v>9918</v>
      </c>
    </row>
    <row r="8" spans="1:6" ht="27.5" customHeight="1">
      <c r="A8" s="191">
        <v>0.7</v>
      </c>
      <c r="B8" s="192" t="s">
        <v>9919</v>
      </c>
    </row>
    <row r="9" spans="1:6" ht="27.5" customHeight="1">
      <c r="A9" s="191">
        <v>0.8</v>
      </c>
      <c r="B9" s="192" t="s">
        <v>9920</v>
      </c>
    </row>
    <row r="10" spans="1:6" ht="27.5" customHeight="1">
      <c r="A10" s="191">
        <v>0.9</v>
      </c>
      <c r="B10" s="192" t="s">
        <v>9921</v>
      </c>
    </row>
    <row r="11" spans="1:6" ht="27.5" customHeight="1">
      <c r="A11" s="191">
        <v>0.1</v>
      </c>
      <c r="B11" s="192" t="s">
        <v>9922</v>
      </c>
    </row>
    <row r="12" spans="1:6" ht="27.5" customHeight="1">
      <c r="A12" s="191">
        <v>0.11</v>
      </c>
      <c r="B12" s="192" t="s">
        <v>9923</v>
      </c>
    </row>
    <row r="13" spans="1:6" ht="27.5" customHeight="1">
      <c r="A13" s="72" t="s">
        <v>9924</v>
      </c>
    </row>
    <row r="14" spans="1:6" ht="27.5" customHeight="1">
      <c r="A14" s="191">
        <v>1.1000000000000001</v>
      </c>
      <c r="B14" s="192" t="s">
        <v>9925</v>
      </c>
    </row>
    <row r="15" spans="1:6" ht="27.5" customHeight="1">
      <c r="A15" s="72" t="s">
        <v>9926</v>
      </c>
      <c r="B15" s="192" t="s">
        <v>9927</v>
      </c>
    </row>
    <row r="16" spans="1:6" ht="27.5" customHeight="1">
      <c r="A16" s="72" t="s">
        <v>9928</v>
      </c>
      <c r="B16" s="192" t="s">
        <v>9929</v>
      </c>
    </row>
    <row r="17" spans="1:4" ht="27.5" customHeight="1">
      <c r="A17" s="72" t="s">
        <v>9930</v>
      </c>
      <c r="B17" s="192" t="s">
        <v>9931</v>
      </c>
    </row>
    <row r="18" spans="1:4" ht="27.5" customHeight="1">
      <c r="A18" s="72" t="s">
        <v>9932</v>
      </c>
      <c r="B18" s="192" t="s">
        <v>9933</v>
      </c>
    </row>
    <row r="19" spans="1:4" ht="27.5" customHeight="1">
      <c r="A19" s="191">
        <v>1.2</v>
      </c>
      <c r="B19" s="192" t="s">
        <v>9934</v>
      </c>
    </row>
    <row r="20" spans="1:4" ht="27.5" customHeight="1">
      <c r="A20" s="72" t="s">
        <v>9935</v>
      </c>
      <c r="B20" s="192" t="s">
        <v>9936</v>
      </c>
    </row>
    <row r="21" spans="1:4" ht="27.5" customHeight="1">
      <c r="A21" s="72" t="s">
        <v>9937</v>
      </c>
      <c r="B21" s="192" t="s">
        <v>9938</v>
      </c>
    </row>
    <row r="22" spans="1:4" ht="27.5" customHeight="1">
      <c r="A22" s="72" t="s">
        <v>9939</v>
      </c>
      <c r="B22" s="192" t="s">
        <v>9940</v>
      </c>
    </row>
    <row r="23" spans="1:4" ht="27.5" customHeight="1">
      <c r="A23" s="72" t="s">
        <v>9941</v>
      </c>
      <c r="B23" s="192" t="s">
        <v>9942</v>
      </c>
    </row>
    <row r="24" spans="1:4" ht="27.5" customHeight="1">
      <c r="A24" s="72" t="s">
        <v>9943</v>
      </c>
      <c r="B24" s="192" t="s">
        <v>9944</v>
      </c>
    </row>
    <row r="25" spans="1:4" ht="27.5" customHeight="1">
      <c r="A25" s="72" t="s">
        <v>9945</v>
      </c>
      <c r="B25" s="192" t="s">
        <v>9946</v>
      </c>
    </row>
    <row r="26" spans="1:4" ht="27.5" customHeight="1">
      <c r="A26" s="72" t="s">
        <v>9947</v>
      </c>
      <c r="B26" s="192" t="s">
        <v>9948</v>
      </c>
      <c r="C26" s="73" t="s">
        <v>697</v>
      </c>
      <c r="D26" s="73" t="s">
        <v>9949</v>
      </c>
    </row>
    <row r="27" spans="1:4" ht="27.5" customHeight="1">
      <c r="A27" s="72" t="s">
        <v>9950</v>
      </c>
      <c r="B27" s="192" t="s">
        <v>9951</v>
      </c>
    </row>
    <row r="28" spans="1:4" ht="27.5" customHeight="1">
      <c r="A28" s="72" t="s">
        <v>9952</v>
      </c>
      <c r="B28" s="192" t="s">
        <v>9953</v>
      </c>
    </row>
    <row r="29" spans="1:4" ht="27.5" customHeight="1">
      <c r="A29" s="193">
        <v>40180</v>
      </c>
      <c r="B29" s="192" t="s">
        <v>9954</v>
      </c>
    </row>
    <row r="30" spans="1:4" ht="27.5" customHeight="1">
      <c r="A30" s="193">
        <v>40545</v>
      </c>
      <c r="B30" s="192" t="s">
        <v>9955</v>
      </c>
    </row>
    <row r="31" spans="1:4" ht="27.5" customHeight="1">
      <c r="A31" s="193">
        <v>40910</v>
      </c>
      <c r="B31" s="192" t="s">
        <v>9956</v>
      </c>
    </row>
    <row r="32" spans="1:4" ht="27.5" customHeight="1">
      <c r="A32" s="193">
        <v>41276</v>
      </c>
      <c r="B32" s="192" t="s">
        <v>9957</v>
      </c>
    </row>
    <row r="33" spans="1:2" ht="27.5" customHeight="1">
      <c r="A33" s="193">
        <v>41641</v>
      </c>
      <c r="B33" s="192" t="s">
        <v>9958</v>
      </c>
    </row>
    <row r="34" spans="1:2" ht="27.5" customHeight="1">
      <c r="A34" s="193">
        <v>42006</v>
      </c>
      <c r="B34" s="192" t="s">
        <v>9959</v>
      </c>
    </row>
    <row r="35" spans="1:2" ht="27.5" customHeight="1">
      <c r="A35" s="193">
        <v>42371</v>
      </c>
      <c r="B35" s="192" t="s">
        <v>9960</v>
      </c>
    </row>
    <row r="36" spans="1:2" ht="27.5" customHeight="1">
      <c r="A36" s="191">
        <v>1.3</v>
      </c>
      <c r="B36" s="192" t="s">
        <v>9961</v>
      </c>
    </row>
    <row r="37" spans="1:2" ht="27.5" customHeight="1">
      <c r="A37" s="72" t="s">
        <v>9962</v>
      </c>
      <c r="B37" s="192" t="s">
        <v>9963</v>
      </c>
    </row>
    <row r="38" spans="1:2" ht="27.5" customHeight="1">
      <c r="A38" s="72" t="s">
        <v>9964</v>
      </c>
      <c r="B38" s="192" t="s">
        <v>9965</v>
      </c>
    </row>
    <row r="39" spans="1:2" ht="27.5" customHeight="1">
      <c r="A39" s="72" t="s">
        <v>9966</v>
      </c>
      <c r="B39" s="192" t="s">
        <v>9967</v>
      </c>
    </row>
    <row r="40" spans="1:2" ht="27.5" customHeight="1">
      <c r="A40" s="72" t="s">
        <v>9968</v>
      </c>
      <c r="B40" s="192" t="s">
        <v>9969</v>
      </c>
    </row>
    <row r="41" spans="1:2" ht="27.5" customHeight="1">
      <c r="A41" s="72" t="s">
        <v>9970</v>
      </c>
      <c r="B41" s="192" t="s">
        <v>9971</v>
      </c>
    </row>
    <row r="42" spans="1:2" ht="27.5" customHeight="1">
      <c r="A42" s="72" t="s">
        <v>9972</v>
      </c>
      <c r="B42" s="192" t="s">
        <v>9973</v>
      </c>
    </row>
    <row r="43" spans="1:2" ht="27.5" customHeight="1">
      <c r="A43" s="191">
        <v>1.4</v>
      </c>
      <c r="B43" s="192" t="s">
        <v>9974</v>
      </c>
    </row>
    <row r="44" spans="1:2" ht="27.5" customHeight="1">
      <c r="A44" s="72" t="s">
        <v>9975</v>
      </c>
      <c r="B44" s="192" t="s">
        <v>9976</v>
      </c>
    </row>
    <row r="45" spans="1:2" ht="27.5" customHeight="1">
      <c r="A45" s="72" t="s">
        <v>9977</v>
      </c>
      <c r="B45" s="192" t="s">
        <v>9978</v>
      </c>
    </row>
    <row r="46" spans="1:2" ht="27.5" customHeight="1">
      <c r="A46" s="72" t="s">
        <v>9979</v>
      </c>
      <c r="B46" s="192" t="s">
        <v>9980</v>
      </c>
    </row>
    <row r="47" spans="1:2" ht="27.5" customHeight="1">
      <c r="A47" s="72" t="s">
        <v>9981</v>
      </c>
      <c r="B47" s="192" t="s">
        <v>9982</v>
      </c>
    </row>
    <row r="48" spans="1:2" ht="27.5" customHeight="1">
      <c r="A48" s="72" t="s">
        <v>9983</v>
      </c>
      <c r="B48" s="192" t="s">
        <v>9984</v>
      </c>
    </row>
    <row r="49" spans="1:2" ht="27.5" customHeight="1">
      <c r="A49" s="72" t="s">
        <v>9985</v>
      </c>
      <c r="B49" s="192" t="s">
        <v>9986</v>
      </c>
    </row>
    <row r="50" spans="1:2" ht="27.5" customHeight="1">
      <c r="A50" s="72" t="s">
        <v>9987</v>
      </c>
      <c r="B50" s="192" t="s">
        <v>9988</v>
      </c>
    </row>
    <row r="51" spans="1:2" ht="27.5" customHeight="1">
      <c r="A51" s="191">
        <v>1.5</v>
      </c>
      <c r="B51" s="192" t="s">
        <v>9989</v>
      </c>
    </row>
    <row r="52" spans="1:2" ht="27.5" customHeight="1">
      <c r="A52" s="72" t="s">
        <v>9990</v>
      </c>
      <c r="B52" s="192" t="s">
        <v>9991</v>
      </c>
    </row>
    <row r="53" spans="1:2" ht="27.5" customHeight="1">
      <c r="A53" s="72" t="s">
        <v>9992</v>
      </c>
      <c r="B53" s="192" t="s">
        <v>9993</v>
      </c>
    </row>
    <row r="54" spans="1:2" ht="27.5" customHeight="1">
      <c r="A54" s="72" t="s">
        <v>9994</v>
      </c>
      <c r="B54" s="192" t="s">
        <v>9995</v>
      </c>
    </row>
    <row r="55" spans="1:2" ht="27.5" customHeight="1">
      <c r="A55" s="72" t="s">
        <v>9996</v>
      </c>
      <c r="B55" s="192" t="s">
        <v>9997</v>
      </c>
    </row>
    <row r="56" spans="1:2" ht="27.5" customHeight="1">
      <c r="A56" s="72" t="s">
        <v>9998</v>
      </c>
      <c r="B56" s="192" t="s">
        <v>9999</v>
      </c>
    </row>
    <row r="57" spans="1:2" ht="27.5" customHeight="1">
      <c r="A57" s="72" t="s">
        <v>10000</v>
      </c>
      <c r="B57" s="192" t="s">
        <v>10001</v>
      </c>
    </row>
    <row r="58" spans="1:2" ht="27.5" customHeight="1">
      <c r="A58" s="72" t="s">
        <v>10002</v>
      </c>
      <c r="B58" s="192" t="s">
        <v>10003</v>
      </c>
    </row>
    <row r="59" spans="1:2" ht="27.5" customHeight="1">
      <c r="A59" s="191">
        <v>1.6</v>
      </c>
      <c r="B59" s="192" t="s">
        <v>10004</v>
      </c>
    </row>
    <row r="60" spans="1:2" ht="27.5" customHeight="1">
      <c r="A60" s="72" t="s">
        <v>10005</v>
      </c>
      <c r="B60" s="192" t="s">
        <v>10006</v>
      </c>
    </row>
    <row r="61" spans="1:2" ht="27.5" customHeight="1">
      <c r="A61" s="72" t="s">
        <v>10007</v>
      </c>
      <c r="B61" s="192" t="s">
        <v>10008</v>
      </c>
    </row>
    <row r="62" spans="1:2" ht="27.5" customHeight="1">
      <c r="A62" s="72" t="s">
        <v>10009</v>
      </c>
      <c r="B62" s="192" t="s">
        <v>10010</v>
      </c>
    </row>
    <row r="63" spans="1:2" ht="27.5" customHeight="1">
      <c r="A63" s="72" t="s">
        <v>10011</v>
      </c>
      <c r="B63" s="192" t="s">
        <v>10012</v>
      </c>
    </row>
    <row r="64" spans="1:2" ht="27.5" customHeight="1">
      <c r="A64" s="191">
        <v>1.7</v>
      </c>
      <c r="B64" s="192" t="s">
        <v>10013</v>
      </c>
    </row>
    <row r="65" spans="1:2" ht="27.5" customHeight="1">
      <c r="A65" s="72" t="s">
        <v>10014</v>
      </c>
      <c r="B65" s="192" t="s">
        <v>10015</v>
      </c>
    </row>
    <row r="66" spans="1:2" ht="27.5" customHeight="1">
      <c r="A66" s="72" t="s">
        <v>10016</v>
      </c>
      <c r="B66" s="192" t="s">
        <v>10017</v>
      </c>
    </row>
    <row r="67" spans="1:2" ht="27.5" customHeight="1">
      <c r="A67" s="72" t="s">
        <v>10018</v>
      </c>
      <c r="B67" s="192" t="s">
        <v>10019</v>
      </c>
    </row>
    <row r="68" spans="1:2" ht="27.5" customHeight="1">
      <c r="A68" s="72" t="s">
        <v>10020</v>
      </c>
      <c r="B68" s="192" t="s">
        <v>10021</v>
      </c>
    </row>
    <row r="69" spans="1:2" ht="27.5" customHeight="1">
      <c r="A69" s="72" t="s">
        <v>10022</v>
      </c>
      <c r="B69" s="192" t="s">
        <v>10023</v>
      </c>
    </row>
    <row r="70" spans="1:2" ht="27.5" customHeight="1">
      <c r="A70" s="72" t="s">
        <v>10024</v>
      </c>
      <c r="B70" s="192" t="s">
        <v>10025</v>
      </c>
    </row>
    <row r="71" spans="1:2" ht="27.5" customHeight="1">
      <c r="A71" s="72" t="s">
        <v>10026</v>
      </c>
      <c r="B71" s="192" t="s">
        <v>10027</v>
      </c>
    </row>
    <row r="72" spans="1:2" ht="27.5" customHeight="1">
      <c r="A72" s="72" t="s">
        <v>10028</v>
      </c>
      <c r="B72" s="192" t="s">
        <v>10029</v>
      </c>
    </row>
    <row r="73" spans="1:2" ht="27.5" customHeight="1">
      <c r="A73" s="191">
        <v>1.8</v>
      </c>
      <c r="B73" s="192" t="s">
        <v>10030</v>
      </c>
    </row>
    <row r="74" spans="1:2" ht="27.5" customHeight="1">
      <c r="A74" s="72" t="s">
        <v>10031</v>
      </c>
      <c r="B74" s="192" t="s">
        <v>10032</v>
      </c>
    </row>
    <row r="75" spans="1:2" ht="27.5" customHeight="1">
      <c r="A75" s="72" t="s">
        <v>10033</v>
      </c>
      <c r="B75" s="192" t="s">
        <v>10034</v>
      </c>
    </row>
    <row r="76" spans="1:2" ht="27.5" customHeight="1">
      <c r="A76" s="72" t="s">
        <v>10035</v>
      </c>
      <c r="B76" s="192" t="s">
        <v>10036</v>
      </c>
    </row>
    <row r="77" spans="1:2" ht="27.5" customHeight="1">
      <c r="A77" s="72" t="s">
        <v>10037</v>
      </c>
      <c r="B77" s="192" t="s">
        <v>10038</v>
      </c>
    </row>
    <row r="78" spans="1:2" ht="27.5" customHeight="1">
      <c r="A78" s="191">
        <v>1.9</v>
      </c>
      <c r="B78" s="192" t="s">
        <v>10039</v>
      </c>
    </row>
    <row r="79" spans="1:2" ht="27.5" customHeight="1">
      <c r="A79" s="72" t="s">
        <v>10040</v>
      </c>
      <c r="B79" s="192" t="s">
        <v>10041</v>
      </c>
    </row>
    <row r="80" spans="1:2" ht="27.5" customHeight="1">
      <c r="A80" s="72" t="s">
        <v>10042</v>
      </c>
      <c r="B80" s="192" t="s">
        <v>10043</v>
      </c>
    </row>
    <row r="81" spans="1:2" ht="27.5" customHeight="1">
      <c r="A81" s="72" t="s">
        <v>10044</v>
      </c>
      <c r="B81" s="192" t="s">
        <v>10045</v>
      </c>
    </row>
    <row r="82" spans="1:2" ht="27.5" customHeight="1">
      <c r="A82" s="72" t="s">
        <v>10046</v>
      </c>
      <c r="B82" s="192" t="s">
        <v>10047</v>
      </c>
    </row>
    <row r="83" spans="1:2" ht="27.5" customHeight="1">
      <c r="A83" s="191">
        <v>1.1000000000000001</v>
      </c>
      <c r="B83" s="192" t="s">
        <v>10048</v>
      </c>
    </row>
    <row r="84" spans="1:2" ht="27.5" customHeight="1">
      <c r="A84" s="72" t="s">
        <v>10049</v>
      </c>
      <c r="B84" s="192" t="s">
        <v>10050</v>
      </c>
    </row>
    <row r="85" spans="1:2" ht="27.5" customHeight="1">
      <c r="A85" s="72" t="s">
        <v>10051</v>
      </c>
      <c r="B85" s="192" t="s">
        <v>10052</v>
      </c>
    </row>
    <row r="86" spans="1:2" ht="27.5" customHeight="1">
      <c r="A86" s="72" t="s">
        <v>10053</v>
      </c>
      <c r="B86" s="192" t="s">
        <v>10054</v>
      </c>
    </row>
    <row r="87" spans="1:2" ht="27.5" customHeight="1">
      <c r="A87" s="72" t="s">
        <v>10055</v>
      </c>
      <c r="B87" s="192" t="s">
        <v>10056</v>
      </c>
    </row>
    <row r="88" spans="1:2" ht="27.5" customHeight="1">
      <c r="A88" s="72" t="s">
        <v>10057</v>
      </c>
      <c r="B88" s="192" t="s">
        <v>10058</v>
      </c>
    </row>
    <row r="89" spans="1:2" ht="27.5" customHeight="1">
      <c r="A89" s="72" t="s">
        <v>10059</v>
      </c>
      <c r="B89" s="192" t="s">
        <v>10060</v>
      </c>
    </row>
    <row r="90" spans="1:2" ht="27.5" customHeight="1">
      <c r="A90" s="72" t="s">
        <v>10061</v>
      </c>
      <c r="B90" s="192" t="s">
        <v>10062</v>
      </c>
    </row>
    <row r="91" spans="1:2" ht="27.5" customHeight="1">
      <c r="A91" s="72" t="s">
        <v>10063</v>
      </c>
      <c r="B91" s="192" t="s">
        <v>10064</v>
      </c>
    </row>
    <row r="92" spans="1:2" ht="27.5" customHeight="1">
      <c r="A92" s="191">
        <v>1.1100000000000001</v>
      </c>
      <c r="B92" s="192" t="s">
        <v>10065</v>
      </c>
    </row>
    <row r="93" spans="1:2" ht="27.5" customHeight="1">
      <c r="A93" s="72" t="s">
        <v>10066</v>
      </c>
      <c r="B93" s="192" t="s">
        <v>10067</v>
      </c>
    </row>
    <row r="94" spans="1:2" ht="27.5" customHeight="1">
      <c r="A94" s="72" t="s">
        <v>10068</v>
      </c>
      <c r="B94" s="192" t="s">
        <v>10069</v>
      </c>
    </row>
    <row r="95" spans="1:2" ht="27.5" customHeight="1">
      <c r="A95" s="72" t="s">
        <v>10070</v>
      </c>
      <c r="B95" s="192" t="s">
        <v>10071</v>
      </c>
    </row>
    <row r="96" spans="1:2" ht="27.5" customHeight="1">
      <c r="A96" s="72" t="s">
        <v>10072</v>
      </c>
      <c r="B96" s="192" t="s">
        <v>10073</v>
      </c>
    </row>
    <row r="97" spans="1:2" ht="27.5" customHeight="1">
      <c r="A97" s="72" t="s">
        <v>10074</v>
      </c>
      <c r="B97" s="192" t="s">
        <v>10075</v>
      </c>
    </row>
    <row r="98" spans="1:2" ht="27.5" customHeight="1">
      <c r="A98" s="72" t="s">
        <v>10076</v>
      </c>
      <c r="B98" s="192" t="s">
        <v>10077</v>
      </c>
    </row>
    <row r="99" spans="1:2" ht="27.5" customHeight="1">
      <c r="A99" s="72" t="s">
        <v>10078</v>
      </c>
      <c r="B99" s="192" t="s">
        <v>10079</v>
      </c>
    </row>
    <row r="100" spans="1:2" ht="27.5" customHeight="1">
      <c r="A100" s="72" t="s">
        <v>10080</v>
      </c>
      <c r="B100" s="192" t="s">
        <v>10081</v>
      </c>
    </row>
    <row r="101" spans="1:2" ht="27.5" customHeight="1">
      <c r="A101" s="72" t="s">
        <v>10082</v>
      </c>
      <c r="B101" s="192" t="s">
        <v>10083</v>
      </c>
    </row>
    <row r="102" spans="1:2" ht="27.5" customHeight="1">
      <c r="A102" s="194">
        <v>40189</v>
      </c>
      <c r="B102" s="192" t="s">
        <v>10084</v>
      </c>
    </row>
    <row r="103" spans="1:2" ht="27.5" customHeight="1">
      <c r="A103" s="194">
        <v>40554</v>
      </c>
      <c r="B103" s="192" t="s">
        <v>10085</v>
      </c>
    </row>
    <row r="104" spans="1:2" ht="27.5" customHeight="1">
      <c r="A104" s="194">
        <v>40919</v>
      </c>
      <c r="B104" s="192" t="s">
        <v>10086</v>
      </c>
    </row>
    <row r="105" spans="1:2" ht="27.5" customHeight="1">
      <c r="A105" s="194">
        <v>41285</v>
      </c>
      <c r="B105" s="192" t="s">
        <v>10087</v>
      </c>
    </row>
    <row r="106" spans="1:2" ht="27.5" customHeight="1">
      <c r="A106" s="194">
        <v>41650</v>
      </c>
      <c r="B106" s="192" t="s">
        <v>10088</v>
      </c>
    </row>
    <row r="107" spans="1:2" ht="27.5" customHeight="1">
      <c r="A107" s="194">
        <v>42015</v>
      </c>
      <c r="B107" s="192" t="s">
        <v>10089</v>
      </c>
    </row>
    <row r="108" spans="1:2" ht="27.5" customHeight="1">
      <c r="A108" s="191">
        <v>1.1200000000000001</v>
      </c>
      <c r="B108" s="192" t="s">
        <v>10090</v>
      </c>
    </row>
    <row r="109" spans="1:2" ht="27.5" customHeight="1">
      <c r="A109" s="72" t="s">
        <v>10091</v>
      </c>
      <c r="B109" s="192" t="s">
        <v>10092</v>
      </c>
    </row>
    <row r="110" spans="1:2" ht="27.5" customHeight="1">
      <c r="A110" s="72" t="s">
        <v>10093</v>
      </c>
      <c r="B110" s="192" t="s">
        <v>10094</v>
      </c>
    </row>
    <row r="111" spans="1:2" ht="27.5" customHeight="1">
      <c r="A111" s="191">
        <v>1.1299999999999999</v>
      </c>
      <c r="B111" s="192" t="s">
        <v>10095</v>
      </c>
    </row>
    <row r="112" spans="1:2" ht="27.5" customHeight="1">
      <c r="A112" s="72" t="s">
        <v>10096</v>
      </c>
      <c r="B112" s="192" t="s">
        <v>10097</v>
      </c>
    </row>
    <row r="113" spans="1:2" ht="27.5" customHeight="1">
      <c r="A113" s="72" t="s">
        <v>10098</v>
      </c>
      <c r="B113" s="192" t="s">
        <v>10099</v>
      </c>
    </row>
    <row r="114" spans="1:2" ht="27.5" customHeight="1">
      <c r="A114" s="72" t="s">
        <v>10100</v>
      </c>
      <c r="B114" s="192" t="s">
        <v>10101</v>
      </c>
    </row>
    <row r="115" spans="1:2" ht="27.5" customHeight="1">
      <c r="A115" s="72" t="s">
        <v>10102</v>
      </c>
      <c r="B115" s="192" t="s">
        <v>10103</v>
      </c>
    </row>
    <row r="116" spans="1:2" ht="27.5" customHeight="1">
      <c r="A116" s="72" t="s">
        <v>10104</v>
      </c>
      <c r="B116" s="192" t="s">
        <v>10105</v>
      </c>
    </row>
    <row r="117" spans="1:2" ht="27.5" customHeight="1">
      <c r="A117" s="72" t="s">
        <v>10106</v>
      </c>
      <c r="B117" s="192" t="s">
        <v>10107</v>
      </c>
    </row>
    <row r="118" spans="1:2" ht="27.5" customHeight="1">
      <c r="A118" s="72" t="s">
        <v>10108</v>
      </c>
      <c r="B118" s="192" t="s">
        <v>10109</v>
      </c>
    </row>
    <row r="119" spans="1:2" ht="27.5" customHeight="1">
      <c r="A119" s="72" t="s">
        <v>10110</v>
      </c>
      <c r="B119" s="192" t="s">
        <v>10111</v>
      </c>
    </row>
    <row r="120" spans="1:2" ht="27.5" customHeight="1">
      <c r="A120" s="72" t="s">
        <v>10112</v>
      </c>
      <c r="B120" s="192" t="s">
        <v>10113</v>
      </c>
    </row>
    <row r="121" spans="1:2" ht="27.5" customHeight="1">
      <c r="A121" s="191">
        <v>1.1399999999999999</v>
      </c>
      <c r="B121" s="192" t="s">
        <v>10114</v>
      </c>
    </row>
    <row r="122" spans="1:2" ht="27.5" customHeight="1">
      <c r="A122" s="72" t="s">
        <v>10115</v>
      </c>
      <c r="B122" s="192" t="s">
        <v>10116</v>
      </c>
    </row>
    <row r="123" spans="1:2" ht="27.5" customHeight="1">
      <c r="A123" s="72" t="s">
        <v>10117</v>
      </c>
      <c r="B123" s="192" t="s">
        <v>10118</v>
      </c>
    </row>
    <row r="124" spans="1:2" ht="27.5" customHeight="1">
      <c r="A124" s="72" t="s">
        <v>10119</v>
      </c>
      <c r="B124" s="192" t="s">
        <v>10120</v>
      </c>
    </row>
    <row r="125" spans="1:2" ht="27.5" customHeight="1">
      <c r="A125" s="72" t="s">
        <v>10121</v>
      </c>
      <c r="B125" s="192" t="s">
        <v>10122</v>
      </c>
    </row>
    <row r="126" spans="1:2" ht="27.5" customHeight="1">
      <c r="A126" s="72" t="s">
        <v>10123</v>
      </c>
      <c r="B126" s="192" t="s">
        <v>10124</v>
      </c>
    </row>
    <row r="127" spans="1:2" ht="27.5" customHeight="1">
      <c r="A127" s="72" t="s">
        <v>10125</v>
      </c>
      <c r="B127" s="192" t="s">
        <v>10126</v>
      </c>
    </row>
    <row r="128" spans="1:2" ht="27.5" customHeight="1">
      <c r="A128" s="72" t="s">
        <v>10127</v>
      </c>
    </row>
    <row r="129" spans="1:6" ht="27.5" customHeight="1">
      <c r="A129" s="191">
        <v>2.1</v>
      </c>
      <c r="B129" s="192" t="s">
        <v>10128</v>
      </c>
    </row>
    <row r="130" spans="1:6" ht="27.5" customHeight="1">
      <c r="A130" s="72" t="s">
        <v>10129</v>
      </c>
      <c r="B130" s="192" t="s">
        <v>10130</v>
      </c>
    </row>
    <row r="131" spans="1:6" ht="27.5" customHeight="1">
      <c r="A131" s="72" t="s">
        <v>10131</v>
      </c>
      <c r="B131" s="192" t="s">
        <v>10132</v>
      </c>
    </row>
    <row r="132" spans="1:6" ht="27.5" customHeight="1">
      <c r="A132" s="72" t="s">
        <v>10133</v>
      </c>
      <c r="B132" s="192" t="s">
        <v>10134</v>
      </c>
    </row>
    <row r="133" spans="1:6" ht="27.5" customHeight="1">
      <c r="A133" s="72" t="s">
        <v>10135</v>
      </c>
      <c r="B133" s="192" t="s">
        <v>10136</v>
      </c>
    </row>
    <row r="134" spans="1:6" ht="27.5" customHeight="1">
      <c r="A134" s="72" t="s">
        <v>10137</v>
      </c>
      <c r="B134" s="192" t="s">
        <v>10138</v>
      </c>
    </row>
    <row r="135" spans="1:6" ht="27.5" customHeight="1">
      <c r="A135" s="72" t="s">
        <v>10139</v>
      </c>
      <c r="B135" s="192" t="s">
        <v>10140</v>
      </c>
    </row>
    <row r="136" spans="1:6" ht="27.5" customHeight="1">
      <c r="A136" s="72" t="s">
        <v>10141</v>
      </c>
      <c r="B136" s="192" t="s">
        <v>10142</v>
      </c>
    </row>
    <row r="137" spans="1:6" ht="27.5" customHeight="1">
      <c r="A137" s="72" t="s">
        <v>10143</v>
      </c>
      <c r="B137" s="192" t="s">
        <v>10144</v>
      </c>
    </row>
    <row r="138" spans="1:6" ht="27.5" customHeight="1">
      <c r="A138" s="191">
        <v>2.2000000000000002</v>
      </c>
      <c r="B138" s="192" t="s">
        <v>6903</v>
      </c>
    </row>
    <row r="139" spans="1:6" ht="27.5" customHeight="1">
      <c r="A139" s="72" t="s">
        <v>10145</v>
      </c>
      <c r="B139" s="192" t="s">
        <v>10146</v>
      </c>
    </row>
    <row r="140" spans="1:6" ht="27.5" customHeight="1">
      <c r="A140" s="72" t="s">
        <v>10147</v>
      </c>
      <c r="B140" s="192" t="s">
        <v>10148</v>
      </c>
      <c r="C140" s="73" t="s">
        <v>450</v>
      </c>
      <c r="D140" s="73" t="s">
        <v>9609</v>
      </c>
      <c r="F140" s="195">
        <v>15000</v>
      </c>
    </row>
    <row r="141" spans="1:6" ht="27.5" customHeight="1">
      <c r="A141" s="72" t="s">
        <v>10149</v>
      </c>
      <c r="B141" s="192" t="s">
        <v>10150</v>
      </c>
      <c r="C141" s="73" t="s">
        <v>157</v>
      </c>
      <c r="D141" s="73" t="s">
        <v>10151</v>
      </c>
    </row>
    <row r="142" spans="1:6" ht="27.5" customHeight="1">
      <c r="A142" s="72" t="s">
        <v>10152</v>
      </c>
      <c r="B142" s="192" t="s">
        <v>10153</v>
      </c>
    </row>
    <row r="143" spans="1:6" ht="27.5" customHeight="1">
      <c r="A143" s="72" t="s">
        <v>10154</v>
      </c>
      <c r="B143" s="192" t="s">
        <v>10155</v>
      </c>
    </row>
    <row r="144" spans="1:6" ht="27.5" customHeight="1">
      <c r="A144" s="72" t="s">
        <v>10156</v>
      </c>
      <c r="B144" s="192" t="s">
        <v>10157</v>
      </c>
    </row>
    <row r="145" spans="1:2" ht="27.5" customHeight="1">
      <c r="A145" s="72" t="s">
        <v>10158</v>
      </c>
      <c r="B145" s="192" t="s">
        <v>10159</v>
      </c>
    </row>
    <row r="146" spans="1:2" ht="27.5" customHeight="1">
      <c r="A146" s="72" t="s">
        <v>10160</v>
      </c>
      <c r="B146" s="192" t="s">
        <v>10161</v>
      </c>
    </row>
    <row r="147" spans="1:2" ht="27.5" customHeight="1">
      <c r="A147" s="72" t="s">
        <v>10162</v>
      </c>
      <c r="B147" s="192" t="s">
        <v>10163</v>
      </c>
    </row>
    <row r="148" spans="1:2" ht="27.5" customHeight="1">
      <c r="A148" s="193">
        <v>40211</v>
      </c>
      <c r="B148" s="192" t="s">
        <v>10164</v>
      </c>
    </row>
    <row r="149" spans="1:2" ht="27.5" customHeight="1">
      <c r="A149" s="193">
        <v>40576</v>
      </c>
      <c r="B149" s="192" t="s">
        <v>10165</v>
      </c>
    </row>
    <row r="150" spans="1:2" ht="27.5" customHeight="1">
      <c r="A150" s="193">
        <v>40941</v>
      </c>
      <c r="B150" s="192" t="s">
        <v>10166</v>
      </c>
    </row>
    <row r="151" spans="1:2" ht="27.5" customHeight="1">
      <c r="A151" s="193">
        <v>41307</v>
      </c>
      <c r="B151" s="192" t="s">
        <v>10167</v>
      </c>
    </row>
    <row r="152" spans="1:2" ht="27.5" customHeight="1">
      <c r="A152" s="193">
        <v>41672</v>
      </c>
      <c r="B152" s="192" t="s">
        <v>10168</v>
      </c>
    </row>
    <row r="153" spans="1:2" ht="27.5" customHeight="1">
      <c r="A153" s="191">
        <v>2.2999999999999998</v>
      </c>
      <c r="B153" s="192" t="s">
        <v>10169</v>
      </c>
    </row>
    <row r="154" spans="1:2" ht="27.5" customHeight="1">
      <c r="A154" s="72" t="s">
        <v>10170</v>
      </c>
      <c r="B154" s="192" t="s">
        <v>10171</v>
      </c>
    </row>
    <row r="155" spans="1:2" ht="27.5" customHeight="1">
      <c r="A155" s="72" t="s">
        <v>10172</v>
      </c>
      <c r="B155" s="192" t="s">
        <v>10173</v>
      </c>
    </row>
    <row r="156" spans="1:2" ht="27.5" customHeight="1">
      <c r="A156" s="72" t="s">
        <v>10174</v>
      </c>
      <c r="B156" s="192" t="s">
        <v>10175</v>
      </c>
    </row>
    <row r="157" spans="1:2" ht="27.5" customHeight="1">
      <c r="A157" s="72" t="s">
        <v>10176</v>
      </c>
      <c r="B157" s="192" t="s">
        <v>10177</v>
      </c>
    </row>
    <row r="158" spans="1:2" ht="27.5" customHeight="1">
      <c r="A158" s="72" t="s">
        <v>10178</v>
      </c>
      <c r="B158" s="192" t="s">
        <v>10179</v>
      </c>
    </row>
    <row r="159" spans="1:2" ht="27.5" customHeight="1">
      <c r="A159" s="72" t="s">
        <v>10180</v>
      </c>
      <c r="B159" s="192" t="s">
        <v>10181</v>
      </c>
    </row>
    <row r="160" spans="1:2" ht="27.5" customHeight="1">
      <c r="A160" s="72" t="s">
        <v>10182</v>
      </c>
      <c r="B160" s="192" t="s">
        <v>10183</v>
      </c>
    </row>
    <row r="161" spans="1:2" ht="27.5" customHeight="1">
      <c r="A161" s="72" t="s">
        <v>10184</v>
      </c>
      <c r="B161" s="192" t="s">
        <v>10185</v>
      </c>
    </row>
    <row r="162" spans="1:2" ht="27.5" customHeight="1">
      <c r="A162" s="72" t="s">
        <v>10186</v>
      </c>
      <c r="B162" s="192" t="s">
        <v>10187</v>
      </c>
    </row>
    <row r="163" spans="1:2" ht="27.5" customHeight="1">
      <c r="A163" s="193">
        <v>40212</v>
      </c>
      <c r="B163" s="192" t="s">
        <v>10188</v>
      </c>
    </row>
    <row r="164" spans="1:2" ht="27.5" customHeight="1">
      <c r="A164" s="193">
        <v>40577</v>
      </c>
      <c r="B164" s="192" t="s">
        <v>10189</v>
      </c>
    </row>
    <row r="165" spans="1:2" ht="27.5" customHeight="1">
      <c r="A165" s="193">
        <v>40942</v>
      </c>
      <c r="B165" s="192" t="s">
        <v>10190</v>
      </c>
    </row>
    <row r="166" spans="1:2" ht="27.5" customHeight="1">
      <c r="A166" s="193">
        <v>41308</v>
      </c>
      <c r="B166" s="192" t="s">
        <v>10191</v>
      </c>
    </row>
    <row r="167" spans="1:2" ht="27.5" customHeight="1">
      <c r="A167" s="193">
        <v>41673</v>
      </c>
      <c r="B167" s="192" t="s">
        <v>10192</v>
      </c>
    </row>
    <row r="168" spans="1:2" ht="27.5" customHeight="1">
      <c r="A168" s="193">
        <v>42038</v>
      </c>
      <c r="B168" s="192" t="s">
        <v>10193</v>
      </c>
    </row>
    <row r="169" spans="1:2" ht="27.5" customHeight="1">
      <c r="A169" s="193">
        <v>42403</v>
      </c>
      <c r="B169" s="192" t="s">
        <v>10194</v>
      </c>
    </row>
    <row r="170" spans="1:2" ht="27.5" customHeight="1">
      <c r="A170" s="193">
        <v>42769</v>
      </c>
      <c r="B170" s="192" t="s">
        <v>10195</v>
      </c>
    </row>
    <row r="171" spans="1:2" ht="27.5" customHeight="1">
      <c r="A171" s="193">
        <v>43134</v>
      </c>
      <c r="B171" s="192" t="s">
        <v>10196</v>
      </c>
    </row>
    <row r="172" spans="1:2" ht="27.5" customHeight="1">
      <c r="A172" s="193">
        <v>43499</v>
      </c>
      <c r="B172" s="192" t="s">
        <v>10197</v>
      </c>
    </row>
    <row r="173" spans="1:2" ht="27.5" customHeight="1">
      <c r="A173" s="193">
        <v>43864</v>
      </c>
      <c r="B173" s="192" t="s">
        <v>10198</v>
      </c>
    </row>
    <row r="174" spans="1:2" ht="27.5" customHeight="1">
      <c r="A174" s="193">
        <v>44230</v>
      </c>
      <c r="B174" s="192" t="s">
        <v>10199</v>
      </c>
    </row>
    <row r="175" spans="1:2" ht="27.5" customHeight="1">
      <c r="A175" s="193">
        <v>44595</v>
      </c>
      <c r="B175" s="192" t="s">
        <v>10200</v>
      </c>
    </row>
    <row r="176" spans="1:2" ht="27.5" customHeight="1">
      <c r="A176" s="193">
        <v>44960</v>
      </c>
      <c r="B176" s="192" t="s">
        <v>10201</v>
      </c>
    </row>
    <row r="177" spans="1:2" ht="27.5" customHeight="1">
      <c r="A177" s="193">
        <v>45325</v>
      </c>
      <c r="B177" s="192" t="s">
        <v>10202</v>
      </c>
    </row>
    <row r="178" spans="1:2" ht="27.5" customHeight="1">
      <c r="A178" s="193">
        <v>45691</v>
      </c>
      <c r="B178" s="192" t="s">
        <v>10203</v>
      </c>
    </row>
    <row r="179" spans="1:2" ht="27.5" customHeight="1">
      <c r="A179" s="193">
        <v>46056</v>
      </c>
      <c r="B179" s="192" t="s">
        <v>10204</v>
      </c>
    </row>
    <row r="180" spans="1:2" ht="27.5" customHeight="1">
      <c r="A180" s="191">
        <v>2.4</v>
      </c>
      <c r="B180" s="192" t="s">
        <v>6886</v>
      </c>
    </row>
    <row r="181" spans="1:2" ht="27.5" customHeight="1">
      <c r="A181" s="72" t="s">
        <v>10205</v>
      </c>
      <c r="B181" s="192" t="s">
        <v>10206</v>
      </c>
    </row>
    <row r="182" spans="1:2" ht="27.5" customHeight="1">
      <c r="A182" s="72" t="s">
        <v>10207</v>
      </c>
      <c r="B182" s="192" t="s">
        <v>10208</v>
      </c>
    </row>
    <row r="183" spans="1:2" ht="27.5" customHeight="1">
      <c r="A183" s="72" t="s">
        <v>10209</v>
      </c>
      <c r="B183" s="192" t="s">
        <v>1761</v>
      </c>
    </row>
    <row r="184" spans="1:2" ht="27.5" customHeight="1">
      <c r="A184" s="72" t="s">
        <v>10210</v>
      </c>
      <c r="B184" s="192" t="s">
        <v>10211</v>
      </c>
    </row>
    <row r="185" spans="1:2" ht="27.5" customHeight="1">
      <c r="A185" s="72" t="s">
        <v>10212</v>
      </c>
      <c r="B185" s="192" t="s">
        <v>10213</v>
      </c>
    </row>
    <row r="186" spans="1:2" ht="27.5" customHeight="1">
      <c r="A186" s="72" t="s">
        <v>10214</v>
      </c>
      <c r="B186" s="192" t="s">
        <v>10215</v>
      </c>
    </row>
    <row r="187" spans="1:2" ht="27.5" customHeight="1">
      <c r="A187" s="72" t="s">
        <v>10216</v>
      </c>
      <c r="B187" s="192" t="s">
        <v>10217</v>
      </c>
    </row>
    <row r="188" spans="1:2" ht="27.5" customHeight="1">
      <c r="A188" s="72" t="s">
        <v>10218</v>
      </c>
      <c r="B188" s="192" t="s">
        <v>10219</v>
      </c>
    </row>
    <row r="189" spans="1:2" ht="27.5" customHeight="1">
      <c r="A189" s="72" t="s">
        <v>10220</v>
      </c>
      <c r="B189" s="192" t="s">
        <v>10221</v>
      </c>
    </row>
    <row r="190" spans="1:2" ht="27.5" customHeight="1">
      <c r="A190" s="193">
        <v>40213</v>
      </c>
      <c r="B190" s="192" t="s">
        <v>10222</v>
      </c>
    </row>
    <row r="191" spans="1:2" ht="27.5" customHeight="1">
      <c r="A191" s="193">
        <v>40578</v>
      </c>
      <c r="B191" s="192" t="s">
        <v>10223</v>
      </c>
    </row>
    <row r="192" spans="1:2" ht="27.5" customHeight="1">
      <c r="A192" s="193">
        <v>40943</v>
      </c>
      <c r="B192" s="192" t="s">
        <v>10224</v>
      </c>
    </row>
    <row r="193" spans="1:2" ht="27.5" customHeight="1">
      <c r="A193" s="193">
        <v>41309</v>
      </c>
      <c r="B193" s="192" t="s">
        <v>10225</v>
      </c>
    </row>
    <row r="194" spans="1:2" ht="27.5" customHeight="1">
      <c r="A194" s="191">
        <v>2.5</v>
      </c>
      <c r="B194" s="192" t="s">
        <v>2749</v>
      </c>
    </row>
    <row r="195" spans="1:2" ht="27.5" customHeight="1">
      <c r="A195" s="72" t="s">
        <v>10226</v>
      </c>
      <c r="B195" s="192" t="s">
        <v>10227</v>
      </c>
    </row>
    <row r="196" spans="1:2" ht="27.5" customHeight="1">
      <c r="A196" s="72" t="s">
        <v>10228</v>
      </c>
      <c r="B196" s="192" t="s">
        <v>10229</v>
      </c>
    </row>
    <row r="197" spans="1:2" ht="27.5" customHeight="1">
      <c r="A197" s="72" t="s">
        <v>10230</v>
      </c>
      <c r="B197" s="192" t="s">
        <v>10231</v>
      </c>
    </row>
    <row r="198" spans="1:2" ht="27.5" customHeight="1">
      <c r="A198" s="72" t="s">
        <v>10232</v>
      </c>
      <c r="B198" s="192" t="s">
        <v>10233</v>
      </c>
    </row>
    <row r="199" spans="1:2" ht="27.5" customHeight="1">
      <c r="A199" s="72" t="s">
        <v>10234</v>
      </c>
      <c r="B199" s="192" t="s">
        <v>10235</v>
      </c>
    </row>
    <row r="200" spans="1:2" ht="27.5" customHeight="1">
      <c r="A200" s="72" t="s">
        <v>10236</v>
      </c>
      <c r="B200" s="192" t="s">
        <v>10237</v>
      </c>
    </row>
    <row r="201" spans="1:2" ht="27.5" customHeight="1">
      <c r="A201" s="72" t="s">
        <v>10238</v>
      </c>
      <c r="B201" s="192" t="s">
        <v>10239</v>
      </c>
    </row>
    <row r="202" spans="1:2" ht="27.5" customHeight="1">
      <c r="A202" s="72" t="s">
        <v>10240</v>
      </c>
      <c r="B202" s="192" t="s">
        <v>10241</v>
      </c>
    </row>
    <row r="203" spans="1:2" ht="27.5" customHeight="1">
      <c r="A203" s="72" t="s">
        <v>10242</v>
      </c>
      <c r="B203" s="192" t="s">
        <v>10243</v>
      </c>
    </row>
    <row r="204" spans="1:2" ht="27.5" customHeight="1">
      <c r="A204" s="193">
        <v>40214</v>
      </c>
      <c r="B204" s="192" t="s">
        <v>10244</v>
      </c>
    </row>
    <row r="205" spans="1:2" ht="27.5" customHeight="1">
      <c r="A205" s="193">
        <v>40579</v>
      </c>
      <c r="B205" s="192" t="s">
        <v>10245</v>
      </c>
    </row>
    <row r="206" spans="1:2" ht="27.5" customHeight="1">
      <c r="A206" s="193">
        <v>40944</v>
      </c>
      <c r="B206" s="192" t="s">
        <v>10246</v>
      </c>
    </row>
    <row r="207" spans="1:2" ht="27.5" customHeight="1">
      <c r="A207" s="193">
        <v>41310</v>
      </c>
      <c r="B207" s="192" t="s">
        <v>10247</v>
      </c>
    </row>
    <row r="208" spans="1:2" ht="27.5" customHeight="1">
      <c r="A208" s="193">
        <v>41675</v>
      </c>
      <c r="B208" s="192" t="s">
        <v>10248</v>
      </c>
    </row>
    <row r="209" spans="1:2" ht="27.5" customHeight="1">
      <c r="A209" s="191">
        <v>2.6</v>
      </c>
      <c r="B209" s="192" t="s">
        <v>10249</v>
      </c>
    </row>
    <row r="210" spans="1:2" ht="27.5" customHeight="1">
      <c r="A210" s="72" t="s">
        <v>10250</v>
      </c>
      <c r="B210" s="192" t="s">
        <v>10251</v>
      </c>
    </row>
    <row r="211" spans="1:2" ht="27.5" customHeight="1">
      <c r="A211" s="72" t="s">
        <v>10252</v>
      </c>
      <c r="B211" s="192" t="s">
        <v>9363</v>
      </c>
    </row>
    <row r="212" spans="1:2" ht="27.5" customHeight="1">
      <c r="A212" s="72" t="s">
        <v>10253</v>
      </c>
      <c r="B212" s="192" t="s">
        <v>10254</v>
      </c>
    </row>
    <row r="213" spans="1:2" ht="27.5" customHeight="1">
      <c r="A213" s="72" t="s">
        <v>10255</v>
      </c>
      <c r="B213" s="192" t="s">
        <v>10256</v>
      </c>
    </row>
    <row r="214" spans="1:2" ht="27.5" customHeight="1">
      <c r="A214" s="72" t="s">
        <v>10257</v>
      </c>
      <c r="B214" s="192" t="s">
        <v>10258</v>
      </c>
    </row>
    <row r="215" spans="1:2" ht="27.5" customHeight="1">
      <c r="A215" s="72" t="s">
        <v>10259</v>
      </c>
      <c r="B215" s="192" t="s">
        <v>10260</v>
      </c>
    </row>
    <row r="216" spans="1:2" ht="27.5" customHeight="1">
      <c r="A216" s="72" t="s">
        <v>10261</v>
      </c>
      <c r="B216" s="192" t="s">
        <v>10262</v>
      </c>
    </row>
    <row r="217" spans="1:2" ht="27.5" customHeight="1">
      <c r="A217" s="72" t="s">
        <v>10263</v>
      </c>
      <c r="B217" s="192" t="s">
        <v>10264</v>
      </c>
    </row>
    <row r="218" spans="1:2" ht="27.5" customHeight="1">
      <c r="A218" s="72" t="s">
        <v>10265</v>
      </c>
      <c r="B218" s="192" t="s">
        <v>10266</v>
      </c>
    </row>
    <row r="219" spans="1:2" ht="27.5" customHeight="1">
      <c r="A219" s="193">
        <v>40215</v>
      </c>
      <c r="B219" s="192" t="s">
        <v>10267</v>
      </c>
    </row>
    <row r="220" spans="1:2" ht="27.5" customHeight="1">
      <c r="A220" s="193">
        <v>40580</v>
      </c>
      <c r="B220" s="192" t="s">
        <v>10268</v>
      </c>
    </row>
    <row r="221" spans="1:2" ht="27.5" customHeight="1">
      <c r="A221" s="193">
        <v>40945</v>
      </c>
      <c r="B221" s="192" t="s">
        <v>10269</v>
      </c>
    </row>
    <row r="222" spans="1:2" ht="27.5" customHeight="1">
      <c r="A222" s="193">
        <v>41311</v>
      </c>
      <c r="B222" s="192" t="s">
        <v>10270</v>
      </c>
    </row>
    <row r="223" spans="1:2" ht="27.5" customHeight="1">
      <c r="A223" s="191">
        <v>2.7</v>
      </c>
      <c r="B223" s="192" t="s">
        <v>1557</v>
      </c>
    </row>
    <row r="224" spans="1:2" ht="27.5" customHeight="1">
      <c r="A224" s="72" t="s">
        <v>10271</v>
      </c>
      <c r="B224" s="192" t="s">
        <v>10272</v>
      </c>
    </row>
    <row r="225" spans="1:2" ht="27.5" customHeight="1">
      <c r="A225" s="72" t="s">
        <v>10273</v>
      </c>
      <c r="B225" s="192" t="s">
        <v>10274</v>
      </c>
    </row>
    <row r="226" spans="1:2" ht="27.5" customHeight="1">
      <c r="A226" s="72" t="s">
        <v>10275</v>
      </c>
      <c r="B226" s="192" t="s">
        <v>10276</v>
      </c>
    </row>
    <row r="227" spans="1:2" ht="27.5" customHeight="1">
      <c r="A227" s="72" t="s">
        <v>10277</v>
      </c>
      <c r="B227" s="192" t="s">
        <v>10278</v>
      </c>
    </row>
    <row r="228" spans="1:2" ht="27.5" customHeight="1">
      <c r="A228" s="72" t="s">
        <v>10279</v>
      </c>
      <c r="B228" s="192" t="s">
        <v>10280</v>
      </c>
    </row>
    <row r="229" spans="1:2" ht="27.5" customHeight="1">
      <c r="A229" s="72" t="s">
        <v>10281</v>
      </c>
      <c r="B229" s="192" t="s">
        <v>10282</v>
      </c>
    </row>
    <row r="230" spans="1:2" ht="27.5" customHeight="1">
      <c r="A230" s="191">
        <v>2.8</v>
      </c>
      <c r="B230" s="192" t="s">
        <v>10283</v>
      </c>
    </row>
    <row r="231" spans="1:2" ht="27.5" customHeight="1">
      <c r="A231" s="72" t="s">
        <v>10284</v>
      </c>
      <c r="B231" s="192" t="s">
        <v>10285</v>
      </c>
    </row>
    <row r="232" spans="1:2" ht="27.5" customHeight="1">
      <c r="A232" s="72" t="s">
        <v>10286</v>
      </c>
      <c r="B232" s="192" t="s">
        <v>10287</v>
      </c>
    </row>
    <row r="233" spans="1:2" ht="27.5" customHeight="1">
      <c r="A233" s="72" t="s">
        <v>10288</v>
      </c>
      <c r="B233" s="192" t="s">
        <v>10289</v>
      </c>
    </row>
    <row r="234" spans="1:2" ht="27.5" customHeight="1">
      <c r="A234" s="72" t="s">
        <v>10290</v>
      </c>
      <c r="B234" s="192" t="s">
        <v>10291</v>
      </c>
    </row>
    <row r="235" spans="1:2" ht="27.5" customHeight="1">
      <c r="A235" s="72" t="s">
        <v>10292</v>
      </c>
      <c r="B235" s="192" t="s">
        <v>10293</v>
      </c>
    </row>
    <row r="236" spans="1:2" ht="27.5" customHeight="1">
      <c r="A236" s="72" t="s">
        <v>10294</v>
      </c>
      <c r="B236" s="192" t="s">
        <v>10295</v>
      </c>
    </row>
    <row r="237" spans="1:2" ht="27.5" customHeight="1">
      <c r="A237" s="72" t="s">
        <v>10296</v>
      </c>
      <c r="B237" s="192" t="s">
        <v>10297</v>
      </c>
    </row>
    <row r="238" spans="1:2" ht="27.5" customHeight="1">
      <c r="A238" s="72" t="s">
        <v>10298</v>
      </c>
      <c r="B238" s="192" t="s">
        <v>10299</v>
      </c>
    </row>
    <row r="239" spans="1:2" ht="27.5" customHeight="1">
      <c r="A239" s="72" t="s">
        <v>10300</v>
      </c>
      <c r="B239" s="192" t="s">
        <v>10301</v>
      </c>
    </row>
    <row r="240" spans="1:2" ht="27.5" customHeight="1">
      <c r="A240" s="193">
        <v>40217</v>
      </c>
      <c r="B240" s="192" t="s">
        <v>10302</v>
      </c>
    </row>
    <row r="241" spans="1:2" ht="27.5" customHeight="1">
      <c r="A241" s="191">
        <v>2.9</v>
      </c>
      <c r="B241" s="192" t="s">
        <v>10303</v>
      </c>
    </row>
    <row r="242" spans="1:2" ht="27.5" customHeight="1">
      <c r="A242" s="72" t="s">
        <v>10304</v>
      </c>
      <c r="B242" s="192" t="s">
        <v>10305</v>
      </c>
    </row>
    <row r="243" spans="1:2" ht="27.5" customHeight="1">
      <c r="A243" s="72" t="s">
        <v>10306</v>
      </c>
      <c r="B243" s="192" t="s">
        <v>10307</v>
      </c>
    </row>
    <row r="244" spans="1:2" ht="27.5" customHeight="1">
      <c r="A244" s="72" t="s">
        <v>10308</v>
      </c>
      <c r="B244" s="192" t="s">
        <v>10309</v>
      </c>
    </row>
    <row r="245" spans="1:2" ht="27.5" customHeight="1">
      <c r="A245" s="72" t="s">
        <v>10310</v>
      </c>
      <c r="B245" s="192" t="s">
        <v>10311</v>
      </c>
    </row>
    <row r="246" spans="1:2" ht="27.5" customHeight="1">
      <c r="A246" s="72" t="s">
        <v>10312</v>
      </c>
      <c r="B246" s="192" t="s">
        <v>10313</v>
      </c>
    </row>
    <row r="247" spans="1:2" ht="27.5" customHeight="1">
      <c r="A247" s="72" t="s">
        <v>10314</v>
      </c>
      <c r="B247" s="192" t="s">
        <v>10315</v>
      </c>
    </row>
    <row r="248" spans="1:2" ht="27.5" customHeight="1">
      <c r="A248" s="72" t="s">
        <v>10316</v>
      </c>
      <c r="B248" s="192" t="s">
        <v>10317</v>
      </c>
    </row>
    <row r="249" spans="1:2" ht="27.5" customHeight="1">
      <c r="A249" s="72" t="s">
        <v>10318</v>
      </c>
      <c r="B249" s="192" t="s">
        <v>10319</v>
      </c>
    </row>
    <row r="250" spans="1:2" ht="27.5" customHeight="1">
      <c r="A250" s="72" t="s">
        <v>10320</v>
      </c>
      <c r="B250" s="192" t="s">
        <v>10321</v>
      </c>
    </row>
    <row r="251" spans="1:2" ht="27.5" customHeight="1">
      <c r="A251" s="193">
        <v>40218</v>
      </c>
      <c r="B251" s="192" t="s">
        <v>10322</v>
      </c>
    </row>
    <row r="252" spans="1:2" ht="27.5" customHeight="1">
      <c r="A252" s="191">
        <v>2.1</v>
      </c>
      <c r="B252" s="192" t="s">
        <v>10323</v>
      </c>
    </row>
    <row r="253" spans="1:2" ht="27.5" customHeight="1">
      <c r="A253" s="72" t="s">
        <v>10324</v>
      </c>
      <c r="B253" s="192" t="s">
        <v>10325</v>
      </c>
    </row>
    <row r="254" spans="1:2" ht="27.5" customHeight="1">
      <c r="A254" s="72" t="s">
        <v>10326</v>
      </c>
      <c r="B254" s="192" t="s">
        <v>10327</v>
      </c>
    </row>
    <row r="255" spans="1:2" ht="27.5" customHeight="1">
      <c r="A255" s="72" t="s">
        <v>10328</v>
      </c>
      <c r="B255" s="192" t="s">
        <v>10329</v>
      </c>
    </row>
    <row r="256" spans="1:2" ht="27.5" customHeight="1">
      <c r="A256" s="72" t="s">
        <v>10330</v>
      </c>
      <c r="B256" s="192" t="s">
        <v>10331</v>
      </c>
    </row>
    <row r="257" spans="1:2" ht="27.5" customHeight="1">
      <c r="A257" s="72" t="s">
        <v>10332</v>
      </c>
      <c r="B257" s="192" t="s">
        <v>10333</v>
      </c>
    </row>
    <row r="258" spans="1:2" ht="27.5" customHeight="1">
      <c r="A258" s="191">
        <v>2.11</v>
      </c>
      <c r="B258" s="192" t="s">
        <v>10334</v>
      </c>
    </row>
    <row r="259" spans="1:2" ht="27.5" customHeight="1">
      <c r="A259" s="72" t="s">
        <v>10335</v>
      </c>
      <c r="B259" s="192" t="s">
        <v>10336</v>
      </c>
    </row>
    <row r="260" spans="1:2" ht="27.5" customHeight="1">
      <c r="A260" s="72" t="s">
        <v>10337</v>
      </c>
      <c r="B260" s="192" t="s">
        <v>10338</v>
      </c>
    </row>
    <row r="261" spans="1:2" ht="27.5" customHeight="1">
      <c r="A261" s="72" t="s">
        <v>10339</v>
      </c>
      <c r="B261" s="192" t="s">
        <v>10340</v>
      </c>
    </row>
    <row r="262" spans="1:2" ht="27.5" customHeight="1">
      <c r="A262" s="72" t="s">
        <v>10341</v>
      </c>
      <c r="B262" s="192" t="s">
        <v>10342</v>
      </c>
    </row>
    <row r="263" spans="1:2" ht="27.5" customHeight="1">
      <c r="A263" s="72" t="s">
        <v>10343</v>
      </c>
      <c r="B263" s="192" t="s">
        <v>10344</v>
      </c>
    </row>
    <row r="264" spans="1:2" ht="27.5" customHeight="1">
      <c r="A264" s="72" t="s">
        <v>10345</v>
      </c>
      <c r="B264" s="192" t="s">
        <v>10346</v>
      </c>
    </row>
    <row r="265" spans="1:2" ht="27.5" customHeight="1">
      <c r="A265" s="191">
        <v>2.12</v>
      </c>
      <c r="B265" s="192" t="s">
        <v>10347</v>
      </c>
    </row>
    <row r="266" spans="1:2" ht="27.5" customHeight="1">
      <c r="A266" s="72" t="s">
        <v>10348</v>
      </c>
      <c r="B266" s="192" t="s">
        <v>10349</v>
      </c>
    </row>
    <row r="267" spans="1:2" ht="27.5" customHeight="1">
      <c r="A267" s="72" t="s">
        <v>10350</v>
      </c>
      <c r="B267" s="192" t="s">
        <v>10351</v>
      </c>
    </row>
    <row r="268" spans="1:2" ht="27.5" customHeight="1">
      <c r="A268" s="72" t="s">
        <v>10352</v>
      </c>
      <c r="B268" s="192" t="s">
        <v>10353</v>
      </c>
    </row>
    <row r="269" spans="1:2" ht="27.5" customHeight="1">
      <c r="A269" s="191">
        <v>2.13</v>
      </c>
      <c r="B269" s="192" t="s">
        <v>10354</v>
      </c>
    </row>
    <row r="270" spans="1:2" ht="27.5" customHeight="1">
      <c r="A270" s="72" t="s">
        <v>10355</v>
      </c>
      <c r="B270" s="192" t="s">
        <v>10356</v>
      </c>
    </row>
    <row r="271" spans="1:2" ht="27.5" customHeight="1">
      <c r="A271" s="72" t="s">
        <v>10357</v>
      </c>
      <c r="B271" s="192" t="s">
        <v>10358</v>
      </c>
    </row>
    <row r="272" spans="1:2" ht="27.5" customHeight="1">
      <c r="A272" s="72" t="s">
        <v>10359</v>
      </c>
      <c r="B272" s="192" t="s">
        <v>10360</v>
      </c>
    </row>
    <row r="273" spans="1:2" ht="27.5" customHeight="1">
      <c r="A273" s="72" t="s">
        <v>10361</v>
      </c>
      <c r="B273" s="192" t="s">
        <v>10362</v>
      </c>
    </row>
    <row r="274" spans="1:2" ht="27.5" customHeight="1">
      <c r="A274" s="72" t="s">
        <v>10363</v>
      </c>
      <c r="B274" s="192" t="s">
        <v>10364</v>
      </c>
    </row>
    <row r="275" spans="1:2" ht="27.5" customHeight="1">
      <c r="A275" s="72" t="s">
        <v>10365</v>
      </c>
      <c r="B275" s="192" t="s">
        <v>10366</v>
      </c>
    </row>
    <row r="276" spans="1:2" ht="27.5" customHeight="1">
      <c r="A276" s="72" t="s">
        <v>10367</v>
      </c>
      <c r="B276" s="192" t="s">
        <v>10368</v>
      </c>
    </row>
    <row r="277" spans="1:2" ht="27.5" customHeight="1">
      <c r="A277" s="72" t="s">
        <v>10369</v>
      </c>
      <c r="B277" s="192" t="s">
        <v>10370</v>
      </c>
    </row>
    <row r="278" spans="1:2" ht="27.5" customHeight="1">
      <c r="A278" s="72" t="s">
        <v>10371</v>
      </c>
      <c r="B278" s="192" t="s">
        <v>10372</v>
      </c>
    </row>
    <row r="279" spans="1:2" ht="27.5" customHeight="1">
      <c r="A279" s="194">
        <v>40222</v>
      </c>
      <c r="B279" s="192" t="s">
        <v>10373</v>
      </c>
    </row>
    <row r="280" spans="1:2" ht="27.5" customHeight="1">
      <c r="A280" s="191">
        <v>2.14</v>
      </c>
      <c r="B280" s="192" t="s">
        <v>10374</v>
      </c>
    </row>
    <row r="281" spans="1:2" ht="27.5" customHeight="1">
      <c r="A281" s="72" t="s">
        <v>10375</v>
      </c>
      <c r="B281" s="192" t="s">
        <v>10376</v>
      </c>
    </row>
    <row r="282" spans="1:2" ht="27.5" customHeight="1">
      <c r="A282" s="72" t="s">
        <v>10377</v>
      </c>
      <c r="B282" s="192" t="s">
        <v>10378</v>
      </c>
    </row>
    <row r="283" spans="1:2" ht="27.5" customHeight="1">
      <c r="A283" s="72" t="s">
        <v>10379</v>
      </c>
      <c r="B283" s="192" t="s">
        <v>10380</v>
      </c>
    </row>
    <row r="284" spans="1:2" ht="27.5" customHeight="1">
      <c r="A284" s="72" t="s">
        <v>10381</v>
      </c>
      <c r="B284" s="192" t="s">
        <v>10382</v>
      </c>
    </row>
    <row r="285" spans="1:2" ht="27.5" customHeight="1">
      <c r="A285" s="72" t="s">
        <v>10383</v>
      </c>
      <c r="B285" s="192" t="s">
        <v>10384</v>
      </c>
    </row>
    <row r="286" spans="1:2" ht="27.5" customHeight="1">
      <c r="A286" s="72" t="s">
        <v>10385</v>
      </c>
      <c r="B286" s="192" t="s">
        <v>10386</v>
      </c>
    </row>
    <row r="287" spans="1:2" ht="27.5" customHeight="1">
      <c r="A287" s="191">
        <v>2.15</v>
      </c>
      <c r="B287" s="192" t="s">
        <v>10387</v>
      </c>
    </row>
    <row r="288" spans="1:2" ht="27.5" customHeight="1">
      <c r="A288" s="72" t="s">
        <v>10388</v>
      </c>
      <c r="B288" s="192" t="s">
        <v>10389</v>
      </c>
    </row>
    <row r="289" spans="1:2" ht="27.5" customHeight="1">
      <c r="A289" s="72" t="s">
        <v>10390</v>
      </c>
      <c r="B289" s="192" t="s">
        <v>10391</v>
      </c>
    </row>
    <row r="290" spans="1:2" ht="27.5" customHeight="1">
      <c r="A290" s="72" t="s">
        <v>10392</v>
      </c>
      <c r="B290" s="192" t="s">
        <v>10393</v>
      </c>
    </row>
    <row r="291" spans="1:2" ht="27.5" customHeight="1">
      <c r="A291" s="72" t="s">
        <v>10394</v>
      </c>
      <c r="B291" s="192" t="s">
        <v>10395</v>
      </c>
    </row>
    <row r="292" spans="1:2" ht="27.5" customHeight="1">
      <c r="A292" s="72" t="s">
        <v>10396</v>
      </c>
      <c r="B292" s="192" t="s">
        <v>10397</v>
      </c>
    </row>
    <row r="293" spans="1:2" ht="27.5" customHeight="1">
      <c r="A293" s="72" t="s">
        <v>10398</v>
      </c>
      <c r="B293" s="192" t="s">
        <v>10399</v>
      </c>
    </row>
    <row r="294" spans="1:2" ht="27.5" customHeight="1">
      <c r="A294" s="72" t="s">
        <v>10400</v>
      </c>
      <c r="B294" s="192" t="s">
        <v>10401</v>
      </c>
    </row>
    <row r="295" spans="1:2" ht="27.5" customHeight="1">
      <c r="A295" s="191">
        <v>2.16</v>
      </c>
      <c r="B295" s="192" t="s">
        <v>10402</v>
      </c>
    </row>
    <row r="296" spans="1:2" ht="27.5" customHeight="1">
      <c r="A296" s="72" t="s">
        <v>10403</v>
      </c>
      <c r="B296" s="192" t="s">
        <v>10404</v>
      </c>
    </row>
    <row r="297" spans="1:2" ht="27.5" customHeight="1">
      <c r="A297" s="72" t="s">
        <v>10405</v>
      </c>
      <c r="B297" s="192" t="s">
        <v>10406</v>
      </c>
    </row>
    <row r="298" spans="1:2" ht="27.5" customHeight="1">
      <c r="A298" s="72" t="s">
        <v>10407</v>
      </c>
      <c r="B298" s="192" t="s">
        <v>10408</v>
      </c>
    </row>
    <row r="299" spans="1:2" ht="27.5" customHeight="1">
      <c r="A299" s="72" t="s">
        <v>10409</v>
      </c>
      <c r="B299" s="192" t="s">
        <v>10410</v>
      </c>
    </row>
    <row r="300" spans="1:2" ht="27.5" customHeight="1">
      <c r="A300" s="191">
        <v>2.17</v>
      </c>
      <c r="B300" s="192" t="s">
        <v>10411</v>
      </c>
    </row>
    <row r="301" spans="1:2" ht="27.5" customHeight="1">
      <c r="A301" s="72" t="s">
        <v>10412</v>
      </c>
      <c r="B301" s="192" t="s">
        <v>10413</v>
      </c>
    </row>
    <row r="302" spans="1:2" ht="27.5" customHeight="1">
      <c r="A302" s="72" t="s">
        <v>10414</v>
      </c>
      <c r="B302" s="192" t="s">
        <v>10415</v>
      </c>
    </row>
    <row r="303" spans="1:2" ht="27.5" customHeight="1">
      <c r="A303" s="72" t="s">
        <v>10416</v>
      </c>
      <c r="B303" s="192" t="s">
        <v>10417</v>
      </c>
    </row>
    <row r="304" spans="1:2" ht="27.5" customHeight="1">
      <c r="A304" s="72" t="s">
        <v>10418</v>
      </c>
    </row>
    <row r="305" spans="1:2" ht="27.5" customHeight="1">
      <c r="A305" s="191">
        <v>3.1</v>
      </c>
      <c r="B305" s="192" t="s">
        <v>10419</v>
      </c>
    </row>
    <row r="306" spans="1:2" ht="27.5" customHeight="1">
      <c r="A306" s="72" t="s">
        <v>10420</v>
      </c>
      <c r="B306" s="192" t="s">
        <v>10421</v>
      </c>
    </row>
    <row r="307" spans="1:2" ht="27.5" customHeight="1">
      <c r="A307" s="72" t="s">
        <v>10422</v>
      </c>
      <c r="B307" s="192" t="s">
        <v>10423</v>
      </c>
    </row>
    <row r="308" spans="1:2" ht="27.5" customHeight="1">
      <c r="A308" s="72" t="s">
        <v>10424</v>
      </c>
      <c r="B308" s="192" t="s">
        <v>10425</v>
      </c>
    </row>
    <row r="309" spans="1:2" ht="27.5" customHeight="1">
      <c r="A309" s="72" t="s">
        <v>10426</v>
      </c>
      <c r="B309" s="192" t="s">
        <v>10427</v>
      </c>
    </row>
    <row r="310" spans="1:2" ht="27.5" customHeight="1">
      <c r="A310" s="72" t="s">
        <v>10428</v>
      </c>
      <c r="B310" s="192" t="s">
        <v>10429</v>
      </c>
    </row>
    <row r="311" spans="1:2" ht="27.5" customHeight="1">
      <c r="A311" s="72" t="s">
        <v>10430</v>
      </c>
      <c r="B311" s="192" t="s">
        <v>10431</v>
      </c>
    </row>
    <row r="312" spans="1:2" ht="27.5" customHeight="1">
      <c r="A312" s="72" t="s">
        <v>10432</v>
      </c>
      <c r="B312" s="192" t="s">
        <v>10433</v>
      </c>
    </row>
    <row r="313" spans="1:2" ht="27.5" customHeight="1">
      <c r="A313" s="72" t="s">
        <v>10434</v>
      </c>
      <c r="B313" s="192" t="s">
        <v>10435</v>
      </c>
    </row>
    <row r="314" spans="1:2" ht="27.5" customHeight="1">
      <c r="A314" s="191">
        <v>3.2</v>
      </c>
      <c r="B314" s="192" t="s">
        <v>10436</v>
      </c>
    </row>
    <row r="315" spans="1:2" ht="27.5" customHeight="1">
      <c r="A315" s="72" t="s">
        <v>10437</v>
      </c>
      <c r="B315" s="192" t="s">
        <v>10438</v>
      </c>
    </row>
    <row r="316" spans="1:2" ht="27.5" customHeight="1">
      <c r="A316" s="72" t="s">
        <v>10439</v>
      </c>
      <c r="B316" s="192" t="s">
        <v>10440</v>
      </c>
    </row>
    <row r="317" spans="1:2" ht="27.5" customHeight="1">
      <c r="A317" s="72" t="s">
        <v>10441</v>
      </c>
      <c r="B317" s="192" t="s">
        <v>10442</v>
      </c>
    </row>
    <row r="318" spans="1:2" ht="27.5" customHeight="1">
      <c r="A318" s="72" t="s">
        <v>10443</v>
      </c>
      <c r="B318" s="192" t="s">
        <v>10444</v>
      </c>
    </row>
    <row r="319" spans="1:2" ht="27.5" customHeight="1">
      <c r="A319" s="72" t="s">
        <v>10445</v>
      </c>
      <c r="B319" s="192" t="s">
        <v>10446</v>
      </c>
    </row>
    <row r="320" spans="1:2" ht="27.5" customHeight="1">
      <c r="A320" s="191">
        <v>3.3</v>
      </c>
      <c r="B320" s="192" t="s">
        <v>10447</v>
      </c>
    </row>
    <row r="321" spans="1:2" ht="27.5" customHeight="1">
      <c r="A321" s="72" t="s">
        <v>10448</v>
      </c>
      <c r="B321" s="192" t="s">
        <v>10449</v>
      </c>
    </row>
    <row r="322" spans="1:2" ht="27.5" customHeight="1">
      <c r="A322" s="72" t="s">
        <v>10450</v>
      </c>
      <c r="B322" s="192" t="s">
        <v>10451</v>
      </c>
    </row>
    <row r="323" spans="1:2" ht="27.5" customHeight="1">
      <c r="A323" s="72" t="s">
        <v>10452</v>
      </c>
      <c r="B323" s="192" t="s">
        <v>10453</v>
      </c>
    </row>
    <row r="324" spans="1:2" ht="27.5" customHeight="1">
      <c r="A324" s="72" t="s">
        <v>10454</v>
      </c>
      <c r="B324" s="192" t="s">
        <v>10455</v>
      </c>
    </row>
    <row r="325" spans="1:2" ht="27.5" customHeight="1">
      <c r="A325" s="191">
        <v>3.4</v>
      </c>
      <c r="B325" s="192" t="s">
        <v>10456</v>
      </c>
    </row>
    <row r="326" spans="1:2" ht="27.5" customHeight="1">
      <c r="A326" s="72" t="s">
        <v>10457</v>
      </c>
      <c r="B326" s="192" t="s">
        <v>10458</v>
      </c>
    </row>
    <row r="327" spans="1:2" ht="27.5" customHeight="1">
      <c r="A327" s="72" t="s">
        <v>10459</v>
      </c>
      <c r="B327" s="192" t="s">
        <v>10460</v>
      </c>
    </row>
    <row r="328" spans="1:2" ht="27.5" customHeight="1">
      <c r="A328" s="72" t="s">
        <v>10461</v>
      </c>
      <c r="B328" s="192" t="s">
        <v>10462</v>
      </c>
    </row>
    <row r="329" spans="1:2" ht="27.5" customHeight="1">
      <c r="A329" s="72" t="s">
        <v>10463</v>
      </c>
      <c r="B329" s="192" t="s">
        <v>10464</v>
      </c>
    </row>
    <row r="330" spans="1:2" ht="27.5" customHeight="1">
      <c r="A330" s="72" t="s">
        <v>10465</v>
      </c>
      <c r="B330" s="192" t="s">
        <v>10466</v>
      </c>
    </row>
    <row r="331" spans="1:2" ht="27.5" customHeight="1">
      <c r="A331" s="72" t="s">
        <v>10467</v>
      </c>
      <c r="B331" s="192" t="s">
        <v>10468</v>
      </c>
    </row>
    <row r="332" spans="1:2" ht="27.5" customHeight="1">
      <c r="A332" s="72" t="s">
        <v>10469</v>
      </c>
      <c r="B332" s="192" t="s">
        <v>10470</v>
      </c>
    </row>
    <row r="333" spans="1:2" ht="27.5" customHeight="1">
      <c r="A333" s="191">
        <v>3.5</v>
      </c>
      <c r="B333" s="192" t="s">
        <v>10471</v>
      </c>
    </row>
    <row r="334" spans="1:2" ht="27.5" customHeight="1">
      <c r="A334" s="72" t="s">
        <v>10472</v>
      </c>
      <c r="B334" s="192" t="s">
        <v>10473</v>
      </c>
    </row>
    <row r="335" spans="1:2" ht="27.5" customHeight="1">
      <c r="A335" s="72" t="s">
        <v>10474</v>
      </c>
      <c r="B335" s="192" t="s">
        <v>10475</v>
      </c>
    </row>
    <row r="336" spans="1:2" ht="27.5" customHeight="1">
      <c r="A336" s="72" t="s">
        <v>10476</v>
      </c>
      <c r="B336" s="192" t="s">
        <v>10477</v>
      </c>
    </row>
    <row r="337" spans="1:2" ht="27.5" customHeight="1">
      <c r="A337" s="72" t="s">
        <v>10478</v>
      </c>
      <c r="B337" s="192" t="s">
        <v>2358</v>
      </c>
    </row>
    <row r="338" spans="1:2" ht="27.5" customHeight="1">
      <c r="A338" s="72" t="s">
        <v>10479</v>
      </c>
      <c r="B338" s="192" t="s">
        <v>10480</v>
      </c>
    </row>
    <row r="339" spans="1:2" ht="27.5" customHeight="1">
      <c r="A339" s="72" t="s">
        <v>10481</v>
      </c>
      <c r="B339" s="192" t="s">
        <v>10482</v>
      </c>
    </row>
    <row r="340" spans="1:2" ht="27.5" customHeight="1">
      <c r="A340" s="72" t="s">
        <v>10483</v>
      </c>
      <c r="B340" s="192" t="s">
        <v>10484</v>
      </c>
    </row>
    <row r="341" spans="1:2" ht="27.5" customHeight="1">
      <c r="A341" s="72" t="s">
        <v>10485</v>
      </c>
      <c r="B341" s="192" t="s">
        <v>10486</v>
      </c>
    </row>
    <row r="342" spans="1:2" ht="27.5" customHeight="1">
      <c r="A342" s="72" t="s">
        <v>10487</v>
      </c>
      <c r="B342" s="192" t="s">
        <v>10488</v>
      </c>
    </row>
    <row r="343" spans="1:2" ht="27.5" customHeight="1">
      <c r="A343" s="193">
        <v>40242</v>
      </c>
      <c r="B343" s="192" t="s">
        <v>10489</v>
      </c>
    </row>
    <row r="344" spans="1:2" ht="27.5" customHeight="1">
      <c r="A344" s="191">
        <v>3.6</v>
      </c>
      <c r="B344" s="192" t="s">
        <v>10490</v>
      </c>
    </row>
    <row r="345" spans="1:2" ht="27.5" customHeight="1">
      <c r="A345" s="72" t="s">
        <v>10491</v>
      </c>
      <c r="B345" s="192" t="s">
        <v>10492</v>
      </c>
    </row>
    <row r="346" spans="1:2" ht="27.5" customHeight="1">
      <c r="A346" s="72" t="s">
        <v>10493</v>
      </c>
      <c r="B346" s="192" t="s">
        <v>10494</v>
      </c>
    </row>
    <row r="347" spans="1:2" ht="27.5" customHeight="1">
      <c r="A347" s="72" t="s">
        <v>10495</v>
      </c>
      <c r="B347" s="192" t="s">
        <v>10496</v>
      </c>
    </row>
    <row r="348" spans="1:2" ht="27.5" customHeight="1">
      <c r="A348" s="72" t="s">
        <v>10497</v>
      </c>
      <c r="B348" s="192" t="s">
        <v>10498</v>
      </c>
    </row>
    <row r="349" spans="1:2" ht="27.5" customHeight="1">
      <c r="A349" s="191">
        <v>3.7</v>
      </c>
      <c r="B349" s="192" t="s">
        <v>10499</v>
      </c>
    </row>
    <row r="350" spans="1:2" ht="27.5" customHeight="1">
      <c r="A350" s="72" t="s">
        <v>10500</v>
      </c>
      <c r="B350" s="192" t="s">
        <v>10501</v>
      </c>
    </row>
    <row r="351" spans="1:2" ht="27.5" customHeight="1">
      <c r="A351" s="72" t="s">
        <v>10502</v>
      </c>
      <c r="B351" s="192" t="s">
        <v>10503</v>
      </c>
    </row>
    <row r="352" spans="1:2" ht="27.5" customHeight="1">
      <c r="A352" s="72" t="s">
        <v>10504</v>
      </c>
      <c r="B352" s="192" t="s">
        <v>10505</v>
      </c>
    </row>
    <row r="353" spans="1:2" ht="27.5" customHeight="1">
      <c r="A353" s="72" t="s">
        <v>10506</v>
      </c>
      <c r="B353" s="192" t="s">
        <v>10507</v>
      </c>
    </row>
    <row r="354" spans="1:2" ht="27.5" customHeight="1">
      <c r="A354" s="191">
        <v>3.8</v>
      </c>
      <c r="B354" s="192" t="s">
        <v>10508</v>
      </c>
    </row>
    <row r="355" spans="1:2" ht="27.5" customHeight="1">
      <c r="A355" s="72" t="s">
        <v>10509</v>
      </c>
      <c r="B355" s="192" t="s">
        <v>10510</v>
      </c>
    </row>
    <row r="356" spans="1:2" ht="27.5" customHeight="1">
      <c r="A356" s="72" t="s">
        <v>10511</v>
      </c>
      <c r="B356" s="192" t="s">
        <v>10512</v>
      </c>
    </row>
    <row r="357" spans="1:2" ht="27.5" customHeight="1">
      <c r="A357" s="72" t="s">
        <v>10513</v>
      </c>
      <c r="B357" s="192" t="s">
        <v>10514</v>
      </c>
    </row>
    <row r="358" spans="1:2" ht="27.5" customHeight="1">
      <c r="A358" s="72" t="s">
        <v>10515</v>
      </c>
      <c r="B358" s="192" t="s">
        <v>10516</v>
      </c>
    </row>
    <row r="359" spans="1:2" ht="27.5" customHeight="1">
      <c r="A359" s="72" t="s">
        <v>10517</v>
      </c>
      <c r="B359" s="192" t="s">
        <v>10518</v>
      </c>
    </row>
    <row r="360" spans="1:2" ht="27.5" customHeight="1">
      <c r="A360" s="72" t="s">
        <v>10519</v>
      </c>
      <c r="B360" s="192" t="s">
        <v>10520</v>
      </c>
    </row>
    <row r="361" spans="1:2" ht="27.5" customHeight="1">
      <c r="A361" s="72" t="s">
        <v>10521</v>
      </c>
      <c r="B361" s="192" t="s">
        <v>10522</v>
      </c>
    </row>
    <row r="362" spans="1:2" ht="27.5" customHeight="1">
      <c r="A362" s="72" t="s">
        <v>10523</v>
      </c>
      <c r="B362" s="192" t="s">
        <v>10524</v>
      </c>
    </row>
    <row r="363" spans="1:2" ht="27.5" customHeight="1">
      <c r="A363" s="191">
        <v>3.9</v>
      </c>
      <c r="B363" s="192" t="s">
        <v>10525</v>
      </c>
    </row>
    <row r="364" spans="1:2" ht="27.5" customHeight="1">
      <c r="A364" s="72" t="s">
        <v>10526</v>
      </c>
      <c r="B364" s="192" t="s">
        <v>10527</v>
      </c>
    </row>
    <row r="365" spans="1:2" ht="27.5" customHeight="1">
      <c r="A365" s="72" t="s">
        <v>10528</v>
      </c>
      <c r="B365" s="192" t="s">
        <v>10529</v>
      </c>
    </row>
    <row r="366" spans="1:2" ht="27.5" customHeight="1">
      <c r="A366" s="72" t="s">
        <v>10530</v>
      </c>
      <c r="B366" s="192" t="s">
        <v>10531</v>
      </c>
    </row>
    <row r="367" spans="1:2" ht="27.5" customHeight="1">
      <c r="A367" s="72" t="s">
        <v>10532</v>
      </c>
      <c r="B367" s="192" t="s">
        <v>10533</v>
      </c>
    </row>
    <row r="368" spans="1:2" ht="27.5" customHeight="1">
      <c r="A368" s="191">
        <v>3.1</v>
      </c>
      <c r="B368" s="192" t="s">
        <v>10534</v>
      </c>
    </row>
    <row r="369" spans="1:2" ht="27.5" customHeight="1">
      <c r="A369" s="72" t="s">
        <v>10535</v>
      </c>
      <c r="B369" s="192" t="s">
        <v>10536</v>
      </c>
    </row>
    <row r="370" spans="1:2" ht="27.5" customHeight="1">
      <c r="A370" s="72" t="s">
        <v>10537</v>
      </c>
      <c r="B370" s="192" t="s">
        <v>10538</v>
      </c>
    </row>
    <row r="371" spans="1:2" ht="27.5" customHeight="1">
      <c r="A371" s="72" t="s">
        <v>10539</v>
      </c>
      <c r="B371" s="192" t="s">
        <v>10540</v>
      </c>
    </row>
    <row r="372" spans="1:2" ht="27.5" customHeight="1">
      <c r="A372" s="191">
        <v>3.11</v>
      </c>
      <c r="B372" s="192" t="s">
        <v>10541</v>
      </c>
    </row>
    <row r="373" spans="1:2" ht="27.5" customHeight="1">
      <c r="A373" s="72" t="s">
        <v>10542</v>
      </c>
      <c r="B373" s="192" t="s">
        <v>10543</v>
      </c>
    </row>
    <row r="374" spans="1:2" ht="27.5" customHeight="1">
      <c r="A374" s="72" t="s">
        <v>10544</v>
      </c>
      <c r="B374" s="192" t="s">
        <v>10545</v>
      </c>
    </row>
    <row r="375" spans="1:2" ht="27.5" customHeight="1">
      <c r="A375" s="72" t="s">
        <v>10546</v>
      </c>
      <c r="B375" s="192" t="s">
        <v>10547</v>
      </c>
    </row>
    <row r="376" spans="1:2" ht="27.5" customHeight="1">
      <c r="A376" s="72" t="s">
        <v>10548</v>
      </c>
      <c r="B376" s="192" t="s">
        <v>10549</v>
      </c>
    </row>
    <row r="377" spans="1:2" ht="27.5" customHeight="1">
      <c r="A377" s="191">
        <v>3.12</v>
      </c>
      <c r="B377" s="192" t="s">
        <v>10550</v>
      </c>
    </row>
    <row r="378" spans="1:2" ht="27.5" customHeight="1">
      <c r="A378" s="72" t="s">
        <v>10551</v>
      </c>
      <c r="B378" s="192" t="s">
        <v>10552</v>
      </c>
    </row>
    <row r="379" spans="1:2" ht="27.5" customHeight="1">
      <c r="A379" s="72" t="s">
        <v>10553</v>
      </c>
      <c r="B379" s="192" t="s">
        <v>10554</v>
      </c>
    </row>
    <row r="380" spans="1:2" ht="27.5" customHeight="1">
      <c r="A380" s="72" t="s">
        <v>10555</v>
      </c>
      <c r="B380" s="192" t="s">
        <v>10556</v>
      </c>
    </row>
    <row r="381" spans="1:2" ht="27.5" customHeight="1">
      <c r="A381" s="72" t="s">
        <v>10557</v>
      </c>
      <c r="B381" s="192" t="s">
        <v>10558</v>
      </c>
    </row>
    <row r="382" spans="1:2" ht="27.5" customHeight="1">
      <c r="A382" s="72" t="s">
        <v>10559</v>
      </c>
      <c r="B382" s="192" t="s">
        <v>10560</v>
      </c>
    </row>
    <row r="383" spans="1:2" ht="27.5" customHeight="1">
      <c r="A383" s="72" t="s">
        <v>10561</v>
      </c>
      <c r="B383" s="192" t="s">
        <v>10562</v>
      </c>
    </row>
    <row r="384" spans="1:2" ht="27.5" customHeight="1">
      <c r="A384" s="72" t="s">
        <v>10563</v>
      </c>
      <c r="B384" s="192" t="s">
        <v>10564</v>
      </c>
    </row>
    <row r="385" spans="1:2" ht="27.5" customHeight="1">
      <c r="A385" s="72" t="s">
        <v>10565</v>
      </c>
      <c r="B385" s="192" t="s">
        <v>10566</v>
      </c>
    </row>
    <row r="386" spans="1:2" ht="27.5" customHeight="1">
      <c r="A386" s="72" t="s">
        <v>10567</v>
      </c>
      <c r="B386" s="192" t="s">
        <v>10568</v>
      </c>
    </row>
    <row r="387" spans="1:2" ht="27.5" customHeight="1">
      <c r="A387" s="191">
        <v>3.13</v>
      </c>
      <c r="B387" s="192" t="s">
        <v>10569</v>
      </c>
    </row>
    <row r="388" spans="1:2" ht="27.5" customHeight="1">
      <c r="A388" s="72" t="s">
        <v>10570</v>
      </c>
      <c r="B388" s="192" t="s">
        <v>10571</v>
      </c>
    </row>
    <row r="389" spans="1:2" ht="27.5" customHeight="1">
      <c r="A389" s="72" t="s">
        <v>10572</v>
      </c>
      <c r="B389" s="192" t="s">
        <v>10573</v>
      </c>
    </row>
    <row r="390" spans="1:2" ht="27.5" customHeight="1">
      <c r="A390" s="72" t="s">
        <v>10574</v>
      </c>
      <c r="B390" s="192" t="s">
        <v>10575</v>
      </c>
    </row>
    <row r="391" spans="1:2" ht="27.5" customHeight="1">
      <c r="A391" s="191">
        <v>3.14</v>
      </c>
      <c r="B391" s="192" t="s">
        <v>10576</v>
      </c>
    </row>
    <row r="392" spans="1:2" ht="27.5" customHeight="1">
      <c r="A392" s="72" t="s">
        <v>10577</v>
      </c>
      <c r="B392" s="192" t="s">
        <v>10578</v>
      </c>
    </row>
    <row r="393" spans="1:2" ht="27.5" customHeight="1">
      <c r="A393" s="72" t="s">
        <v>10579</v>
      </c>
      <c r="B393" s="192" t="s">
        <v>10580</v>
      </c>
    </row>
    <row r="394" spans="1:2" ht="27.5" customHeight="1">
      <c r="A394" s="72" t="s">
        <v>10581</v>
      </c>
      <c r="B394" s="192" t="s">
        <v>10582</v>
      </c>
    </row>
    <row r="395" spans="1:2" ht="27.5" customHeight="1">
      <c r="A395" s="72" t="s">
        <v>10583</v>
      </c>
      <c r="B395" s="192" t="s">
        <v>10584</v>
      </c>
    </row>
    <row r="396" spans="1:2" ht="27.5" customHeight="1">
      <c r="A396" s="191">
        <v>3.15</v>
      </c>
      <c r="B396" s="192" t="s">
        <v>10585</v>
      </c>
    </row>
    <row r="397" spans="1:2" ht="27.5" customHeight="1">
      <c r="A397" s="72" t="s">
        <v>10586</v>
      </c>
      <c r="B397" s="192" t="s">
        <v>10587</v>
      </c>
    </row>
    <row r="398" spans="1:2" ht="27.5" customHeight="1">
      <c r="A398" s="72" t="s">
        <v>10588</v>
      </c>
      <c r="B398" s="192" t="s">
        <v>10589</v>
      </c>
    </row>
    <row r="399" spans="1:2" ht="27.5" customHeight="1">
      <c r="A399" s="72" t="s">
        <v>10590</v>
      </c>
      <c r="B399" s="192" t="s">
        <v>10591</v>
      </c>
    </row>
    <row r="400" spans="1:2" ht="27.5" customHeight="1">
      <c r="A400" s="72" t="s">
        <v>10592</v>
      </c>
      <c r="B400" s="192" t="s">
        <v>10593</v>
      </c>
    </row>
    <row r="401" spans="1:2" ht="27.5" customHeight="1">
      <c r="A401" s="191">
        <v>3.16</v>
      </c>
      <c r="B401" s="192" t="s">
        <v>10594</v>
      </c>
    </row>
    <row r="402" spans="1:2" ht="27.5" customHeight="1">
      <c r="A402" s="72" t="s">
        <v>10595</v>
      </c>
      <c r="B402" s="192" t="s">
        <v>10596</v>
      </c>
    </row>
    <row r="403" spans="1:2" ht="27.5" customHeight="1">
      <c r="A403" s="72" t="s">
        <v>10597</v>
      </c>
      <c r="B403" s="192" t="s">
        <v>10598</v>
      </c>
    </row>
    <row r="404" spans="1:2" ht="27.5" customHeight="1">
      <c r="A404" s="72" t="s">
        <v>10599</v>
      </c>
      <c r="B404" s="192" t="s">
        <v>10600</v>
      </c>
    </row>
    <row r="405" spans="1:2" ht="27.5" customHeight="1">
      <c r="A405" s="72" t="s">
        <v>10601</v>
      </c>
      <c r="B405" s="192" t="s">
        <v>10602</v>
      </c>
    </row>
    <row r="406" spans="1:2" ht="27.5" customHeight="1">
      <c r="A406" s="72" t="s">
        <v>10603</v>
      </c>
      <c r="B406" s="192" t="s">
        <v>10604</v>
      </c>
    </row>
    <row r="407" spans="1:2" ht="27.5" customHeight="1">
      <c r="A407" s="191">
        <v>3.17</v>
      </c>
      <c r="B407" s="192" t="s">
        <v>10605</v>
      </c>
    </row>
    <row r="408" spans="1:2" ht="27.5" customHeight="1">
      <c r="A408" s="72" t="s">
        <v>10606</v>
      </c>
      <c r="B408" s="192" t="s">
        <v>10607</v>
      </c>
    </row>
    <row r="409" spans="1:2" ht="27.5" customHeight="1">
      <c r="A409" s="72" t="s">
        <v>10608</v>
      </c>
      <c r="B409" s="192" t="s">
        <v>10609</v>
      </c>
    </row>
    <row r="410" spans="1:2" ht="27.5" customHeight="1">
      <c r="A410" s="72" t="s">
        <v>10610</v>
      </c>
      <c r="B410" s="192" t="s">
        <v>10611</v>
      </c>
    </row>
    <row r="411" spans="1:2" ht="27.5" customHeight="1">
      <c r="A411" s="191">
        <v>3.18</v>
      </c>
      <c r="B411" s="192" t="s">
        <v>10612</v>
      </c>
    </row>
    <row r="412" spans="1:2" ht="27.5" customHeight="1">
      <c r="A412" s="72" t="s">
        <v>10613</v>
      </c>
      <c r="B412" s="192" t="s">
        <v>10614</v>
      </c>
    </row>
    <row r="413" spans="1:2" ht="27.5" customHeight="1">
      <c r="A413" s="72" t="s">
        <v>10615</v>
      </c>
      <c r="B413" s="192" t="s">
        <v>10616</v>
      </c>
    </row>
    <row r="414" spans="1:2" ht="27.5" customHeight="1">
      <c r="A414" s="72" t="s">
        <v>10617</v>
      </c>
      <c r="B414" s="192" t="s">
        <v>10618</v>
      </c>
    </row>
    <row r="415" spans="1:2" ht="27.5" customHeight="1">
      <c r="A415" s="72" t="s">
        <v>10619</v>
      </c>
      <c r="B415" s="192" t="s">
        <v>10620</v>
      </c>
    </row>
    <row r="416" spans="1:2" ht="27.5" customHeight="1">
      <c r="A416" s="72" t="s">
        <v>10621</v>
      </c>
      <c r="B416" s="192" t="s">
        <v>10622</v>
      </c>
    </row>
    <row r="417" spans="1:2" ht="27.5" customHeight="1">
      <c r="A417" s="72" t="s">
        <v>10623</v>
      </c>
      <c r="B417" s="192" t="s">
        <v>10624</v>
      </c>
    </row>
    <row r="418" spans="1:2" ht="27.5" customHeight="1">
      <c r="A418" s="72" t="s">
        <v>10625</v>
      </c>
      <c r="B418" s="192" t="s">
        <v>10626</v>
      </c>
    </row>
    <row r="419" spans="1:2" ht="27.5" customHeight="1">
      <c r="A419" s="72" t="s">
        <v>10627</v>
      </c>
      <c r="B419" s="192" t="s">
        <v>10628</v>
      </c>
    </row>
    <row r="420" spans="1:2" ht="27.5" customHeight="1">
      <c r="A420" s="191">
        <v>3.19</v>
      </c>
      <c r="B420" s="192" t="s">
        <v>10629</v>
      </c>
    </row>
    <row r="421" spans="1:2" ht="27.5" customHeight="1">
      <c r="A421" s="72" t="s">
        <v>10630</v>
      </c>
      <c r="B421" s="192" t="s">
        <v>10631</v>
      </c>
    </row>
    <row r="422" spans="1:2" ht="27.5" customHeight="1">
      <c r="A422" s="72" t="s">
        <v>10632</v>
      </c>
      <c r="B422" s="192" t="s">
        <v>10633</v>
      </c>
    </row>
    <row r="423" spans="1:2" ht="27.5" customHeight="1">
      <c r="A423" s="72" t="s">
        <v>10634</v>
      </c>
      <c r="B423" s="192" t="s">
        <v>10635</v>
      </c>
    </row>
    <row r="424" spans="1:2" ht="27.5" customHeight="1">
      <c r="A424" s="191">
        <v>3.2</v>
      </c>
      <c r="B424" s="192" t="s">
        <v>10636</v>
      </c>
    </row>
    <row r="425" spans="1:2" ht="27.5" customHeight="1">
      <c r="A425" s="72" t="s">
        <v>10637</v>
      </c>
      <c r="B425" s="192" t="s">
        <v>10638</v>
      </c>
    </row>
    <row r="426" spans="1:2" ht="27.5" customHeight="1">
      <c r="A426" s="72" t="s">
        <v>10639</v>
      </c>
      <c r="B426" s="192" t="s">
        <v>10640</v>
      </c>
    </row>
    <row r="427" spans="1:2" ht="27.5" customHeight="1">
      <c r="A427" s="72" t="s">
        <v>10641</v>
      </c>
      <c r="B427" s="192" t="s">
        <v>10642</v>
      </c>
    </row>
    <row r="428" spans="1:2" ht="27.5" customHeight="1">
      <c r="A428" s="72" t="s">
        <v>10643</v>
      </c>
      <c r="B428" s="192" t="s">
        <v>10644</v>
      </c>
    </row>
    <row r="429" spans="1:2" ht="27.5" customHeight="1">
      <c r="A429" s="72" t="s">
        <v>10645</v>
      </c>
    </row>
    <row r="430" spans="1:2" ht="27.5" customHeight="1">
      <c r="A430" s="191">
        <v>4.0999999999999996</v>
      </c>
      <c r="B430" s="192" t="s">
        <v>10646</v>
      </c>
    </row>
    <row r="431" spans="1:2" ht="27.5" customHeight="1">
      <c r="A431" s="72" t="s">
        <v>10647</v>
      </c>
      <c r="B431" s="192" t="s">
        <v>10648</v>
      </c>
    </row>
    <row r="432" spans="1:2" ht="27.5" customHeight="1">
      <c r="A432" s="72" t="s">
        <v>10649</v>
      </c>
      <c r="B432" s="192" t="s">
        <v>10650</v>
      </c>
    </row>
    <row r="433" spans="1:2" ht="27.5" customHeight="1">
      <c r="A433" s="72" t="s">
        <v>10651</v>
      </c>
    </row>
    <row r="434" spans="1:2" ht="27.5" customHeight="1">
      <c r="A434" s="191">
        <v>5.0999999999999996</v>
      </c>
      <c r="B434" s="192" t="s">
        <v>10652</v>
      </c>
    </row>
    <row r="435" spans="1:2" ht="27.5" customHeight="1">
      <c r="A435" s="191">
        <v>5.2</v>
      </c>
      <c r="B435" s="192" t="s">
        <v>10653</v>
      </c>
    </row>
    <row r="436" spans="1:2" ht="27.5" customHeight="1">
      <c r="A436" s="191">
        <v>5.3</v>
      </c>
      <c r="B436" s="192" t="s">
        <v>10654</v>
      </c>
    </row>
    <row r="437" spans="1:2" ht="27.5" customHeight="1">
      <c r="A437" s="191">
        <v>5.4</v>
      </c>
      <c r="B437" s="192" t="s">
        <v>10655</v>
      </c>
    </row>
    <row r="438" spans="1:2" ht="27.5" customHeight="1">
      <c r="A438" s="191">
        <v>5.5</v>
      </c>
      <c r="B438" s="192" t="s">
        <v>10656</v>
      </c>
    </row>
    <row r="439" spans="1:2" ht="27.5" customHeight="1">
      <c r="A439" s="191">
        <v>5.6</v>
      </c>
      <c r="B439" s="192" t="s">
        <v>10657</v>
      </c>
    </row>
    <row r="440" spans="1:2" ht="27.5" customHeight="1">
      <c r="A440" s="191">
        <v>5.7</v>
      </c>
      <c r="B440" s="192" t="s">
        <v>10658</v>
      </c>
    </row>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conditionalFormatting sqref="A2:F440">
    <cfRule type="expression" dxfId="3" priority="1">
      <formula>IF(LEN($A2)&gt;6,1,0)</formula>
    </cfRule>
    <cfRule type="cellIs" dxfId="2" priority="2" operator="equal"/>
  </conditionalFormatting>
  <pageMargins left="0.75" right="0.75" top="1" bottom="1" header="0.5" footer="0.5"/>
  <headerFooter>
    <oddHeader>&amp;R&amp;"Arial"&amp;8&amp;K000000 [OFFICIAL]&amp;1#_x000D_</oddHeader>
  </headerFooter>
  <customProperties>
    <customPr name="_pios_id" r:id="rId1"/>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A50"/>
  <sheetViews>
    <sheetView showRuler="0" workbookViewId="0"/>
  </sheetViews>
  <sheetFormatPr defaultColWidth="13.08984375" defaultRowHeight="12.5"/>
  <cols>
    <col min="1" max="1" width="77.6328125" customWidth="1"/>
  </cols>
  <sheetData>
    <row r="1" spans="1:1" ht="53.25" customHeight="1">
      <c r="A1" s="59" t="s">
        <v>10659</v>
      </c>
    </row>
    <row r="2" spans="1:1" ht="15" customHeight="1"/>
    <row r="3" spans="1:1" ht="15" customHeight="1"/>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A50"/>
  <sheetViews>
    <sheetView showRuler="0" workbookViewId="0"/>
  </sheetViews>
  <sheetFormatPr defaultColWidth="13.08984375" defaultRowHeight="12.5"/>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50"/>
  <sheetViews>
    <sheetView showRuler="0" workbookViewId="0"/>
  </sheetViews>
  <sheetFormatPr defaultColWidth="13.08984375" defaultRowHeight="12.5"/>
  <cols>
    <col min="1" max="1" width="0.90625" customWidth="1"/>
    <col min="2" max="2" width="25.54296875" customWidth="1"/>
    <col min="3" max="8" width="39.08984375" customWidth="1"/>
  </cols>
  <sheetData>
    <row r="1" spans="1:9" ht="15" customHeight="1">
      <c r="A1" s="33"/>
      <c r="B1" s="33"/>
      <c r="C1" s="33"/>
      <c r="D1" s="33"/>
      <c r="E1" s="33"/>
      <c r="F1" s="33"/>
      <c r="G1" s="33"/>
      <c r="H1" s="33"/>
    </row>
    <row r="2" spans="1:9" ht="26" customHeight="1">
      <c r="A2" s="33"/>
      <c r="B2" s="558" t="s">
        <v>5</v>
      </c>
      <c r="C2" s="558"/>
      <c r="D2" s="33"/>
      <c r="E2" s="33"/>
      <c r="F2" s="33"/>
      <c r="G2" s="33"/>
      <c r="H2" s="33"/>
    </row>
    <row r="3" spans="1:9" ht="15" customHeight="1">
      <c r="A3" s="33"/>
      <c r="B3" s="34"/>
      <c r="C3" s="34"/>
      <c r="D3" s="34"/>
      <c r="E3" s="34"/>
    </row>
    <row r="4" spans="1:9" ht="15" customHeight="1">
      <c r="A4" s="35"/>
      <c r="B4" s="559" t="s">
        <v>6</v>
      </c>
      <c r="C4" s="560"/>
      <c r="D4" s="560"/>
      <c r="E4" s="561"/>
      <c r="F4" s="6"/>
    </row>
    <row r="5" spans="1:9" ht="15" customHeight="1">
      <c r="A5" s="35"/>
      <c r="B5" s="36"/>
      <c r="C5" s="37"/>
      <c r="D5" s="37"/>
      <c r="E5" s="10" t="s">
        <v>7</v>
      </c>
      <c r="F5" s="6"/>
    </row>
    <row r="6" spans="1:9" ht="15" customHeight="1">
      <c r="A6" s="35"/>
      <c r="B6" s="11" t="s">
        <v>8</v>
      </c>
      <c r="C6" s="12" t="s">
        <v>9</v>
      </c>
      <c r="D6" s="13" t="s">
        <v>9</v>
      </c>
      <c r="E6" s="14" t="s">
        <v>10</v>
      </c>
      <c r="F6" s="6"/>
    </row>
    <row r="7" spans="1:9" ht="15" customHeight="1">
      <c r="A7" s="35"/>
      <c r="B7" s="11" t="s">
        <v>11</v>
      </c>
      <c r="C7" s="15" t="s">
        <v>12</v>
      </c>
      <c r="D7" s="13" t="s">
        <v>13</v>
      </c>
      <c r="E7" s="14" t="s">
        <v>14</v>
      </c>
      <c r="F7" s="6"/>
    </row>
    <row r="8" spans="1:9" ht="15" customHeight="1">
      <c r="A8" s="35"/>
      <c r="B8" s="11" t="s">
        <v>15</v>
      </c>
      <c r="C8" s="15">
        <f>C7-1</f>
        <v>2023</v>
      </c>
      <c r="D8" s="13"/>
      <c r="E8" s="14"/>
      <c r="F8" s="6"/>
    </row>
    <row r="9" spans="1:9" ht="15" customHeight="1">
      <c r="A9" s="35"/>
      <c r="B9" s="11" t="s">
        <v>16</v>
      </c>
      <c r="C9" s="15" t="str">
        <f>C7</f>
        <v>2024</v>
      </c>
      <c r="D9" s="13" t="s">
        <v>17</v>
      </c>
      <c r="E9" s="14" t="s">
        <v>18</v>
      </c>
      <c r="F9" s="6"/>
    </row>
    <row r="10" spans="1:9" ht="15" customHeight="1">
      <c r="A10" s="35"/>
      <c r="B10" s="11" t="s">
        <v>19</v>
      </c>
      <c r="C10" s="38"/>
      <c r="D10" s="13" t="s">
        <v>20</v>
      </c>
      <c r="E10" s="14" t="s">
        <v>21</v>
      </c>
      <c r="F10" s="6"/>
    </row>
    <row r="11" spans="1:9" ht="15" customHeight="1">
      <c r="A11" s="35"/>
      <c r="B11" s="11" t="s">
        <v>22</v>
      </c>
      <c r="C11" s="39"/>
      <c r="D11" s="40"/>
      <c r="E11" s="41"/>
      <c r="F11" s="6"/>
    </row>
    <row r="12" spans="1:9" ht="15" customHeight="1">
      <c r="A12" s="35"/>
      <c r="B12" s="16" t="s">
        <v>23</v>
      </c>
      <c r="C12" s="42"/>
      <c r="D12" s="43"/>
      <c r="E12" s="44"/>
      <c r="F12" s="6"/>
    </row>
    <row r="13" spans="1:9" ht="15" customHeight="1">
      <c r="A13" s="33"/>
      <c r="B13" s="45"/>
      <c r="C13" s="45"/>
      <c r="D13" s="45"/>
      <c r="E13" s="45"/>
    </row>
    <row r="14" spans="1:9" ht="15" customHeight="1">
      <c r="A14" s="33"/>
      <c r="B14" s="34"/>
      <c r="C14" s="34"/>
      <c r="D14" s="34"/>
      <c r="E14" s="34"/>
      <c r="F14" s="34"/>
      <c r="G14" s="34"/>
      <c r="H14" s="34"/>
    </row>
    <row r="15" spans="1:9" ht="15" customHeight="1">
      <c r="A15" s="35"/>
      <c r="B15" s="565" t="s">
        <v>24</v>
      </c>
      <c r="C15" s="566"/>
      <c r="D15" s="566"/>
      <c r="E15" s="566"/>
      <c r="F15" s="566"/>
      <c r="G15" s="566"/>
      <c r="H15" s="567"/>
      <c r="I15" s="6"/>
    </row>
    <row r="16" spans="1:9" ht="15" customHeight="1">
      <c r="A16" s="35"/>
      <c r="B16" s="562" t="s">
        <v>25</v>
      </c>
      <c r="C16" s="563"/>
      <c r="D16" s="563"/>
      <c r="E16" s="563"/>
      <c r="F16" s="563"/>
      <c r="G16" s="563"/>
      <c r="H16" s="564"/>
      <c r="I16" s="6"/>
    </row>
    <row r="17" spans="1:9" ht="15" customHeight="1">
      <c r="A17" s="35"/>
      <c r="B17" s="17" t="s">
        <v>26</v>
      </c>
      <c r="C17" s="18">
        <f>C9-1</f>
        <v>2023</v>
      </c>
      <c r="D17" s="18">
        <f>C17-1</f>
        <v>2022</v>
      </c>
      <c r="E17" s="18">
        <f>C17-2</f>
        <v>2021</v>
      </c>
      <c r="F17" s="18">
        <f>C17-3</f>
        <v>2020</v>
      </c>
      <c r="G17" s="26"/>
      <c r="H17" s="27"/>
      <c r="I17" s="6"/>
    </row>
    <row r="18" spans="1:9" ht="15" customHeight="1">
      <c r="A18" s="35"/>
      <c r="B18" s="19" t="s">
        <v>27</v>
      </c>
      <c r="C18" s="20" t="str">
        <f>IF(C6="Q1","three",IF(C6="Q2","six",IF(C6="Q3","nine","twelve")))</f>
        <v>three</v>
      </c>
      <c r="D18" s="20" t="str">
        <f>C18&amp;" months ended"</f>
        <v>three months ended</v>
      </c>
      <c r="E18" s="1" t="str">
        <f>PROPER(D18)</f>
        <v>Three Months Ended</v>
      </c>
      <c r="F18" s="33"/>
      <c r="G18" s="33"/>
      <c r="H18" s="35"/>
      <c r="I18" s="6"/>
    </row>
    <row r="19" spans="1:9" ht="15" customHeight="1">
      <c r="A19" s="35"/>
      <c r="B19" s="19" t="s">
        <v>28</v>
      </c>
      <c r="C19" s="20" t="str">
        <f>IF($C$6="Q1","three",IF($C$6="Q2","three and six",IF($C$6="Q3","three and nine","three and twelve")))</f>
        <v>three</v>
      </c>
      <c r="D19" s="20" t="str">
        <f>C19&amp;" months ended"</f>
        <v>three months ended</v>
      </c>
      <c r="E19" s="1" t="str">
        <f>PROPER(D19)</f>
        <v>Three Months Ended</v>
      </c>
      <c r="F19" s="33"/>
      <c r="G19" s="33"/>
      <c r="H19" s="35"/>
      <c r="I19" s="6"/>
    </row>
    <row r="20" spans="1:9" ht="15" customHeight="1">
      <c r="A20" s="35"/>
      <c r="B20" s="19" t="s">
        <v>29</v>
      </c>
      <c r="C20" s="20" t="str">
        <f>IF($C$6="Q1","first",IF($C$6="Q2","second",IF($C$6="Q3","third","fourth")))</f>
        <v>first</v>
      </c>
      <c r="D20" s="20" t="str">
        <f>PROPER(C20)</f>
        <v>First</v>
      </c>
      <c r="E20" s="33"/>
      <c r="F20" s="33"/>
      <c r="G20" s="33"/>
      <c r="H20" s="35"/>
      <c r="I20" s="6"/>
    </row>
    <row r="21" spans="1:9" ht="15" customHeight="1">
      <c r="A21" s="35"/>
      <c r="B21" s="19"/>
      <c r="C21" s="33"/>
      <c r="D21" s="33"/>
      <c r="E21" s="33"/>
      <c r="F21" s="33"/>
      <c r="G21" s="33"/>
      <c r="H21" s="35"/>
      <c r="I21" s="6"/>
    </row>
    <row r="22" spans="1:9" ht="15" customHeight="1">
      <c r="A22" s="35"/>
      <c r="B22" s="19" t="s">
        <v>30</v>
      </c>
      <c r="C22" s="21" t="s">
        <v>31</v>
      </c>
      <c r="D22" s="21" t="s">
        <v>32</v>
      </c>
      <c r="E22" s="21" t="s">
        <v>33</v>
      </c>
      <c r="F22" s="21" t="s">
        <v>34</v>
      </c>
      <c r="G22" s="33"/>
      <c r="H22" s="35"/>
      <c r="I22" s="6"/>
    </row>
    <row r="23" spans="1:9" ht="15" customHeight="1">
      <c r="A23" s="35"/>
      <c r="B23" s="19"/>
      <c r="C23" s="22" t="str">
        <f>C7</f>
        <v>2024</v>
      </c>
      <c r="D23" s="22">
        <f>YEAR(D25)</f>
        <v>2023</v>
      </c>
      <c r="E23" s="22">
        <f>YEAR(E25)</f>
        <v>2022</v>
      </c>
      <c r="F23" s="22">
        <f>YEAR(F25)</f>
        <v>2021</v>
      </c>
      <c r="G23" s="33"/>
      <c r="H23" s="35"/>
      <c r="I23" s="6"/>
    </row>
    <row r="24" spans="1:9" ht="15" customHeight="1">
      <c r="A24" s="35"/>
      <c r="B24" s="19"/>
      <c r="C24" s="20" t="str">
        <f>INDEX($D$6:$E$10,MATCH($C$6,$D$6:$D$10,0),2)</f>
        <v>March 31,</v>
      </c>
      <c r="D24" s="20" t="str">
        <f>TEXT(D25,"mmmm dd,")</f>
        <v>March 31,</v>
      </c>
      <c r="E24" s="20" t="str">
        <f>TEXT(E25,"mmmm dd,")</f>
        <v>March 31,</v>
      </c>
      <c r="F24" s="20" t="str">
        <f>TEXT(F25,"mmmm dd,")</f>
        <v>March 31,</v>
      </c>
      <c r="G24" s="33"/>
      <c r="H24" s="35"/>
      <c r="I24" s="6"/>
    </row>
    <row r="25" spans="1:9" ht="15" customHeight="1">
      <c r="A25" s="35"/>
      <c r="B25" s="19"/>
      <c r="C25" s="23">
        <f>DATEVALUE(C24&amp;" "&amp;C23)</f>
        <v>45382</v>
      </c>
      <c r="D25" s="23">
        <f>EOMONTH($C$25,-12)</f>
        <v>45016</v>
      </c>
      <c r="E25" s="23">
        <f>EOMONTH($C$25,-24)</f>
        <v>44651</v>
      </c>
      <c r="F25" s="23">
        <f>EOMONTH($C$25,-36)</f>
        <v>44286</v>
      </c>
      <c r="G25" s="33"/>
      <c r="H25" s="35"/>
      <c r="I25" s="6"/>
    </row>
    <row r="26" spans="1:9" ht="15" customHeight="1">
      <c r="A26" s="35"/>
      <c r="B26" s="19"/>
      <c r="C26" s="33"/>
      <c r="D26" s="33"/>
      <c r="E26" s="33"/>
      <c r="F26" s="33"/>
      <c r="G26" s="33"/>
      <c r="H26" s="35"/>
      <c r="I26" s="6"/>
    </row>
    <row r="27" spans="1:9" ht="15" customHeight="1">
      <c r="A27" s="35"/>
      <c r="B27" s="19" t="s">
        <v>16</v>
      </c>
      <c r="C27" s="21" t="s">
        <v>35</v>
      </c>
      <c r="D27" s="21" t="s">
        <v>36</v>
      </c>
      <c r="E27" s="21" t="s">
        <v>33</v>
      </c>
      <c r="F27" s="21" t="s">
        <v>34</v>
      </c>
      <c r="G27" s="33"/>
      <c r="H27" s="35"/>
      <c r="I27" s="6"/>
    </row>
    <row r="28" spans="1:9" ht="15" customHeight="1">
      <c r="A28" s="35"/>
      <c r="B28" s="19"/>
      <c r="C28" s="23">
        <f>DATEVALUE(E10&amp;" "&amp;C9)</f>
        <v>45657</v>
      </c>
      <c r="D28" s="23">
        <f>EOMONTH($C$28,-12)</f>
        <v>45291</v>
      </c>
      <c r="E28" s="23">
        <f>EOMONTH($C$28,-24)</f>
        <v>44926</v>
      </c>
      <c r="F28" s="23">
        <f>EOMONTH($C$28,-36)</f>
        <v>44561</v>
      </c>
      <c r="G28" s="33"/>
      <c r="H28" s="35"/>
      <c r="I28" s="6"/>
    </row>
    <row r="29" spans="1:9" ht="15" customHeight="1">
      <c r="A29" s="35"/>
      <c r="B29" s="19"/>
      <c r="C29" s="33"/>
      <c r="D29" s="33"/>
      <c r="E29" s="33"/>
      <c r="F29" s="33"/>
      <c r="G29" s="33"/>
      <c r="H29" s="35"/>
      <c r="I29" s="6"/>
    </row>
    <row r="30" spans="1:9" ht="15" customHeight="1">
      <c r="A30" s="35"/>
      <c r="B30" s="19" t="s">
        <v>37</v>
      </c>
      <c r="C30" s="21" t="s">
        <v>38</v>
      </c>
      <c r="D30" s="21" t="s">
        <v>39</v>
      </c>
      <c r="E30" s="24" t="s">
        <v>40</v>
      </c>
      <c r="F30" s="46"/>
      <c r="G30" s="46"/>
      <c r="H30" s="47"/>
      <c r="I30" s="6"/>
    </row>
    <row r="31" spans="1:9" ht="15" customHeight="1">
      <c r="A31" s="35"/>
      <c r="B31" s="19"/>
      <c r="C31" s="23">
        <f>EOMONTH($C$25,-2)</f>
        <v>45322</v>
      </c>
      <c r="D31" s="23">
        <f>EOMONTH($C$25,-1)</f>
        <v>45351</v>
      </c>
      <c r="E31" s="25">
        <f>C25</f>
        <v>45382</v>
      </c>
      <c r="F31" s="46"/>
      <c r="G31" s="46"/>
      <c r="H31" s="47"/>
      <c r="I31" s="6"/>
    </row>
    <row r="32" spans="1:9" ht="15" customHeight="1">
      <c r="A32" s="35"/>
      <c r="B32" s="19"/>
      <c r="C32" s="46"/>
      <c r="D32" s="46"/>
      <c r="E32" s="33"/>
      <c r="F32" s="46"/>
      <c r="G32" s="46"/>
      <c r="H32" s="47"/>
      <c r="I32" s="6"/>
    </row>
    <row r="33" spans="1:9" ht="15" customHeight="1">
      <c r="A33" s="35"/>
      <c r="B33" s="19" t="s">
        <v>41</v>
      </c>
      <c r="C33" s="568" t="s">
        <v>42</v>
      </c>
      <c r="D33" s="568"/>
      <c r="E33" s="33"/>
      <c r="F33" s="568" t="s">
        <v>43</v>
      </c>
      <c r="G33" s="568"/>
      <c r="H33" s="569"/>
      <c r="I33" s="6"/>
    </row>
    <row r="34" spans="1:9" ht="15" customHeight="1">
      <c r="A34" s="35"/>
      <c r="B34" s="19"/>
      <c r="C34" s="26" t="str">
        <f>"Three Months Ended "&amp;TEXT(C25,"mmmm d, yyyy")</f>
        <v>Three Months Ended March 31, 2024</v>
      </c>
      <c r="D34" s="26" t="str">
        <f>"Three Months Ended "&amp;TEXT(D25,"mmmm d, yyyy")</f>
        <v>Three Months Ended March 31, 2023</v>
      </c>
      <c r="E34" s="33"/>
      <c r="F34" s="26" t="str">
        <f>$E$18&amp;" "&amp;TEXT($C$25,"mmmm d, yyyy")</f>
        <v>Three Months Ended March 31, 2024</v>
      </c>
      <c r="G34" s="26" t="str">
        <f>$E$18&amp;" "&amp;TEXT($D$25,"mmmm d, yyyy")</f>
        <v>Three Months Ended March 31, 2023</v>
      </c>
      <c r="H34" s="27" t="str">
        <f>$E$18&amp;" "&amp;TEXT($E$25,"mmmm d, yyyy")</f>
        <v>Three Months Ended March 31, 2022</v>
      </c>
      <c r="I34" s="6"/>
    </row>
    <row r="35" spans="1:9" ht="15" customHeight="1">
      <c r="A35" s="35"/>
      <c r="B35" s="19"/>
      <c r="C35" s="20" t="str">
        <f>C37&amp;" "&amp;C7</f>
        <v>Three months ended March 31, 2024</v>
      </c>
      <c r="D35" s="20" t="str">
        <f>C37&amp;" "&amp;C17</f>
        <v>Three months ended March 31, 2023</v>
      </c>
      <c r="E35" s="33"/>
      <c r="F35" s="20" t="str">
        <f>F$37&amp;" "&amp;C$7</f>
        <v>three months ended March 31, 2024</v>
      </c>
      <c r="G35" s="20" t="str">
        <f>F37&amp;" "&amp;C17</f>
        <v>three months ended March 31, 2023</v>
      </c>
      <c r="H35" s="28" t="str">
        <f>F37&amp;" "&amp;D17</f>
        <v>three months ended March 31, 2022</v>
      </c>
      <c r="I35" s="6"/>
    </row>
    <row r="36" spans="1:9" ht="15" customHeight="1">
      <c r="A36" s="35"/>
      <c r="B36" s="19"/>
      <c r="C36" s="20" t="str">
        <f>"Three Months Ended "&amp;C24</f>
        <v>Three Months Ended March 31,</v>
      </c>
      <c r="D36" s="33"/>
      <c r="E36" s="33"/>
      <c r="F36" s="20" t="str">
        <f>$E$18&amp;" "&amp;C24</f>
        <v>Three Months Ended March 31,</v>
      </c>
      <c r="G36" s="33"/>
      <c r="H36" s="35"/>
      <c r="I36" s="6"/>
    </row>
    <row r="37" spans="1:9" ht="15" customHeight="1">
      <c r="A37" s="35"/>
      <c r="B37" s="19"/>
      <c r="C37" s="20" t="str">
        <f>"Three months ended "&amp;C24</f>
        <v>Three months ended March 31,</v>
      </c>
      <c r="D37" s="33"/>
      <c r="E37" s="33"/>
      <c r="F37" s="20" t="str">
        <f>D18&amp;" "&amp;C24</f>
        <v>three months ended March 31,</v>
      </c>
      <c r="G37" s="33"/>
      <c r="H37" s="35"/>
      <c r="I37" s="6"/>
    </row>
    <row r="38" spans="1:9" ht="15" customHeight="1">
      <c r="A38" s="35"/>
      <c r="B38" s="19"/>
      <c r="C38" s="33"/>
      <c r="D38" s="33"/>
      <c r="E38" s="33"/>
      <c r="F38" s="33"/>
      <c r="G38" s="33"/>
      <c r="H38" s="35"/>
      <c r="I38" s="6"/>
    </row>
    <row r="39" spans="1:9" ht="27.5" customHeight="1">
      <c r="A39" s="35"/>
      <c r="B39" s="19" t="s">
        <v>44</v>
      </c>
      <c r="C39" s="29" t="str">
        <f>"Three Months Ended"&amp;CHAR(10)&amp;TEXT(C25,"mmmm d, yyyy")</f>
        <v>Three Months Ended
March 31, 2024</v>
      </c>
      <c r="D39" s="29" t="str">
        <f>"Three Months Ended"&amp;CHAR(10)&amp;TEXT(D25,"mmmm d, yyyy")</f>
        <v>Three Months Ended
March 31, 2023</v>
      </c>
      <c r="E39" s="33"/>
      <c r="F39" s="29" t="str">
        <f>E18&amp;CHAR(10)&amp;TEXT(C25,"mmmm d, yyyy")</f>
        <v>Three Months Ended
March 31, 2024</v>
      </c>
      <c r="G39" s="29" t="str">
        <f>E18&amp;CHAR(10)&amp;TEXT(D25,"mmmm d, yyyy")</f>
        <v>Three Months Ended
March 31, 2023</v>
      </c>
      <c r="H39" s="30" t="str">
        <f>E18&amp;CHAR(10)&amp;TEXT(E25,"mmmm d, yyyy")</f>
        <v>Three Months Ended
March 31, 2022</v>
      </c>
      <c r="I39" s="6"/>
    </row>
    <row r="40" spans="1:9" ht="27.5" customHeight="1">
      <c r="A40" s="35"/>
      <c r="B40" s="19"/>
      <c r="C40" s="29" t="str">
        <f>"Three Months Ended"&amp;CHAR(10)&amp;C24</f>
        <v>Three Months Ended
March 31,</v>
      </c>
      <c r="D40" s="33"/>
      <c r="E40" s="33"/>
      <c r="F40" s="29" t="str">
        <f>$E$18&amp;CHAR(10)&amp;C24</f>
        <v>Three Months Ended
March 31,</v>
      </c>
      <c r="G40" s="33"/>
      <c r="H40" s="35"/>
      <c r="I40" s="6"/>
    </row>
    <row r="41" spans="1:9" ht="15" customHeight="1">
      <c r="A41" s="35"/>
      <c r="B41" s="19"/>
      <c r="C41" s="33"/>
      <c r="D41" s="33"/>
      <c r="E41" s="33"/>
      <c r="F41" s="33"/>
      <c r="G41" s="33"/>
      <c r="H41" s="35"/>
      <c r="I41" s="6"/>
    </row>
    <row r="42" spans="1:9" ht="15" customHeight="1">
      <c r="A42" s="35"/>
      <c r="B42" s="19" t="s">
        <v>45</v>
      </c>
      <c r="C42" s="31">
        <f>C9+1</f>
        <v>2025</v>
      </c>
      <c r="D42" s="33"/>
      <c r="E42" s="33"/>
      <c r="F42" s="33"/>
      <c r="G42" s="33"/>
      <c r="H42" s="35"/>
      <c r="I42" s="6"/>
    </row>
    <row r="43" spans="1:9" ht="15" customHeight="1">
      <c r="A43" s="35"/>
      <c r="B43" s="19"/>
      <c r="C43" s="31">
        <f>C42+1</f>
        <v>2026</v>
      </c>
      <c r="D43" s="33"/>
      <c r="E43" s="33"/>
      <c r="F43" s="33"/>
      <c r="G43" s="33"/>
      <c r="H43" s="35"/>
      <c r="I43" s="6"/>
    </row>
    <row r="44" spans="1:9" ht="15" customHeight="1">
      <c r="A44" s="35"/>
      <c r="B44" s="19"/>
      <c r="C44" s="31">
        <f>C43+1</f>
        <v>2027</v>
      </c>
      <c r="D44" s="33"/>
      <c r="E44" s="33"/>
      <c r="F44" s="33"/>
      <c r="G44" s="33"/>
      <c r="H44" s="35"/>
      <c r="I44" s="6"/>
    </row>
    <row r="45" spans="1:9" ht="15" customHeight="1">
      <c r="A45" s="35"/>
      <c r="B45" s="19"/>
      <c r="C45" s="31">
        <f>C44+1</f>
        <v>2028</v>
      </c>
      <c r="D45" s="33"/>
      <c r="E45" s="33"/>
      <c r="F45" s="33"/>
      <c r="G45" s="33"/>
      <c r="H45" s="35"/>
      <c r="I45" s="6"/>
    </row>
    <row r="46" spans="1:9" ht="15" customHeight="1">
      <c r="A46" s="35"/>
      <c r="B46" s="48"/>
      <c r="C46" s="32">
        <f>C45+1</f>
        <v>2029</v>
      </c>
      <c r="D46" s="34"/>
      <c r="E46" s="34"/>
      <c r="F46" s="34"/>
      <c r="G46" s="34"/>
      <c r="H46" s="49"/>
      <c r="I46" s="6"/>
    </row>
    <row r="47" spans="1:9" ht="15" customHeight="1">
      <c r="B47" s="9"/>
      <c r="C47" s="9"/>
      <c r="D47" s="9"/>
      <c r="E47" s="9"/>
      <c r="F47" s="9"/>
      <c r="G47" s="9"/>
      <c r="H47" s="9"/>
    </row>
    <row r="48" spans="1:9" ht="15" customHeight="1"/>
    <row r="49" ht="15" customHeight="1"/>
    <row r="50"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mergeCells count="6">
    <mergeCell ref="B2:C2"/>
    <mergeCell ref="B4:E4"/>
    <mergeCell ref="B16:H16"/>
    <mergeCell ref="B15:H15"/>
    <mergeCell ref="F33:H33"/>
    <mergeCell ref="C33:D33"/>
  </mergeCells>
  <pageMargins left="0.75" right="0.75" top="1" bottom="1" header="0.5" footer="0.5"/>
  <headerFooter>
    <oddHeader>&amp;R&amp;"Arial"&amp;8&amp;K000000 [OFFICIAL]&amp;1#_x000D_</oddHeader>
  </headerFooter>
  <customProperties>
    <customPr name="_pios_id" r:id="rId1"/>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AI50"/>
  <sheetViews>
    <sheetView showRuler="0" workbookViewId="0">
      <selection sqref="A1:AH1"/>
    </sheetView>
  </sheetViews>
  <sheetFormatPr defaultColWidth="13.08984375" defaultRowHeight="12.5"/>
  <cols>
    <col min="1" max="1" width="20.36328125" customWidth="1"/>
    <col min="2" max="2" width="21.08984375" customWidth="1"/>
    <col min="3" max="3" width="45.6328125" customWidth="1"/>
    <col min="4" max="4" width="20.36328125" customWidth="1"/>
    <col min="5" max="5" width="4.08984375" customWidth="1"/>
    <col min="6" max="6" width="29.90625" customWidth="1"/>
    <col min="10" max="10" width="17.90625" customWidth="1"/>
    <col min="11" max="11" width="18.90625" customWidth="1"/>
  </cols>
  <sheetData>
    <row r="1" spans="1:35" ht="15" customHeight="1">
      <c r="A1" s="555" t="s">
        <v>0</v>
      </c>
      <c r="B1" s="556"/>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6"/>
      <c r="AF1" s="556"/>
      <c r="AG1" s="556"/>
      <c r="AH1" s="557"/>
      <c r="AI1" s="5"/>
    </row>
    <row r="2" spans="1:35" ht="15" customHeight="1"/>
    <row r="3" spans="1:35" ht="15" customHeight="1">
      <c r="F3" s="595" t="s">
        <v>10660</v>
      </c>
      <c r="G3" s="596"/>
      <c r="H3" s="596"/>
      <c r="I3" s="596"/>
      <c r="J3" s="596"/>
    </row>
    <row r="4" spans="1:35" ht="15" customHeight="1">
      <c r="A4" s="2" t="s">
        <v>1</v>
      </c>
      <c r="B4" s="2" t="s">
        <v>2</v>
      </c>
      <c r="C4" s="2" t="s">
        <v>3</v>
      </c>
      <c r="D4" s="3" t="s">
        <v>4</v>
      </c>
      <c r="E4" s="200"/>
      <c r="F4" s="196" t="s">
        <v>10661</v>
      </c>
      <c r="G4" s="197" t="str">
        <f>Dates!$C$7</f>
        <v>2024</v>
      </c>
      <c r="H4" s="197">
        <f>G4-1</f>
        <v>2023</v>
      </c>
      <c r="I4" s="197">
        <f>H4-1</f>
        <v>2022</v>
      </c>
      <c r="J4" s="198" t="str">
        <f>"Variance (%) "&amp;H4</f>
        <v>Variance (%) 2023</v>
      </c>
      <c r="K4" s="198" t="s">
        <v>10662</v>
      </c>
      <c r="L4" s="6"/>
    </row>
    <row r="5" spans="1:35" ht="26" customHeight="1">
      <c r="A5" s="7"/>
      <c r="B5" s="8"/>
      <c r="C5" s="4" t="str">
        <f>IFERROR(INDEX('Metric Data'!$A:$AB,MATCH($A5,'Metric Data'!$B:$B,0),MATCH(C$4,'Metric Data'!$A$1:$O$1,0)),"")</f>
        <v/>
      </c>
      <c r="D5" s="4" t="str">
        <f>IFERROR(INDEX('Metric Data'!$A:$AB,MATCH(CONCATENATE($A5,$B5),'Metric Data'!$A:$A,0),MATCH(D$4,'Metric Data'!$A$1:$O$1,0)),"")</f>
        <v/>
      </c>
      <c r="E5" s="200"/>
      <c r="F5" s="201"/>
      <c r="G5" s="199" t="str">
        <f>IFERROR(INDEX(#REF!,MATCH((CONCATENATE(G$4,$A5,$B5)),#REF!,0),MATCH("Value",#REF!,0)),"")</f>
        <v/>
      </c>
      <c r="H5" s="199" t="str">
        <f>IFERROR(INDEX(#REF!,MATCH((CONCATENATE(H$4,$A5,$B5)),#REF!,0),MATCH("Value",#REF!,0)),"")</f>
        <v/>
      </c>
      <c r="I5" s="199" t="str">
        <f>IFERROR(INDEX(#REF!,MATCH((CONCATENATE(I$4,$A5,$B5)),#REF!,0),MATCH("Value",#REF!,0)),"")</f>
        <v/>
      </c>
      <c r="J5" s="173" t="str">
        <f t="shared" ref="J5:J14" si="0">IFERROR((G5-H5)/H5,"")</f>
        <v/>
      </c>
      <c r="K5" s="173" t="str">
        <f>_xlfn.IFS(G5="","",H5="","",G5&gt;H5,'Formula and Table Reference She'!$B$8,H5&gt;G5,'Formula and Table Reference She'!$C$8,G5=H5,"-")</f>
        <v/>
      </c>
      <c r="L5" s="6"/>
    </row>
    <row r="6" spans="1:35" ht="26" customHeight="1">
      <c r="A6" s="7"/>
      <c r="B6" s="8"/>
      <c r="C6" s="4" t="str">
        <f>IFERROR(INDEX('Metric Data'!$A:$AB,MATCH($A6,'Metric Data'!$B:$B,0),MATCH(C$4,'Metric Data'!$A$1:$O$1,0)),"")</f>
        <v/>
      </c>
      <c r="D6" s="4" t="str">
        <f>IFERROR(INDEX('Metric Data'!$A:$AB,MATCH(CONCATENATE($A6,$B6),'Metric Data'!$A:$A,0),MATCH(D$4,'Metric Data'!$A$1:$O$1,0)),"")</f>
        <v/>
      </c>
      <c r="E6" s="200"/>
      <c r="F6" s="201"/>
      <c r="G6" s="199" t="str">
        <f>IFERROR(INDEX(#REF!,MATCH((CONCATENATE(G$4,$A6,$B6)),#REF!,0),MATCH("Value",#REF!,0)),"")</f>
        <v/>
      </c>
      <c r="H6" s="199" t="str">
        <f>IFERROR(INDEX(#REF!,MATCH((CONCATENATE(H$4,$A6,$B6)),#REF!,0),MATCH("Value",#REF!,0)),"")</f>
        <v/>
      </c>
      <c r="I6" s="199" t="str">
        <f>IFERROR(INDEX(#REF!,MATCH((CONCATENATE(I$4,$A6,$B6)),#REF!,0),MATCH("Value",#REF!,0)),"")</f>
        <v/>
      </c>
      <c r="J6" s="173" t="str">
        <f t="shared" si="0"/>
        <v/>
      </c>
      <c r="K6" s="173" t="str">
        <f>_xlfn.IFS(G6="","",H6="","",G6&gt;H6,'Formula and Table Reference She'!$B$8,H6&gt;G6,'Formula and Table Reference She'!$C$8,G6=H6,"-")</f>
        <v/>
      </c>
      <c r="L6" s="6"/>
    </row>
    <row r="7" spans="1:35" ht="26" customHeight="1">
      <c r="A7" s="7"/>
      <c r="B7" s="8"/>
      <c r="C7" s="4" t="str">
        <f>IFERROR(INDEX('Metric Data'!$A:$AB,MATCH($A7,'Metric Data'!$B:$B,0),MATCH(C$4,'Metric Data'!$A$1:$O$1,0)),"")</f>
        <v/>
      </c>
      <c r="D7" s="4" t="str">
        <f>IFERROR(INDEX('Metric Data'!$A:$AB,MATCH(CONCATENATE($A7,$B7),'Metric Data'!$A:$A,0),MATCH(D$4,'Metric Data'!$A$1:$O$1,0)),"")</f>
        <v/>
      </c>
      <c r="E7" s="200"/>
      <c r="F7" s="201"/>
      <c r="G7" s="199" t="str">
        <f>IFERROR(INDEX(#REF!,MATCH((CONCATENATE(G$4,$A7,$B7)),#REF!,0),MATCH("Value",#REF!,0)),"")</f>
        <v/>
      </c>
      <c r="H7" s="199" t="str">
        <f>IFERROR(INDEX(#REF!,MATCH((CONCATENATE(H$4,$A7,$B7)),#REF!,0),MATCH("Value",#REF!,0)),"")</f>
        <v/>
      </c>
      <c r="I7" s="199" t="str">
        <f>IFERROR(INDEX(#REF!,MATCH((CONCATENATE(I$4,$A7,$B7)),#REF!,0),MATCH("Value",#REF!,0)),"")</f>
        <v/>
      </c>
      <c r="J7" s="173" t="str">
        <f t="shared" si="0"/>
        <v/>
      </c>
      <c r="K7" s="173" t="str">
        <f>_xlfn.IFS(G7="","",H7="","",G7&gt;H7,'Formula and Table Reference She'!$B$8,H7&gt;G7,'Formula and Table Reference She'!$C$8,G7=H7,"-")</f>
        <v/>
      </c>
      <c r="L7" s="6"/>
    </row>
    <row r="8" spans="1:35" ht="26" customHeight="1">
      <c r="A8" s="7"/>
      <c r="B8" s="8"/>
      <c r="C8" s="4" t="str">
        <f>IFERROR(INDEX('Metric Data'!$A:$AB,MATCH($A8,'Metric Data'!$B:$B,0),MATCH(C$4,'Metric Data'!$A$1:$O$1,0)),"")</f>
        <v/>
      </c>
      <c r="D8" s="4" t="str">
        <f>IFERROR(INDEX('Metric Data'!$A:$AB,MATCH(CONCATENATE($A8,$B8),'Metric Data'!$A:$A,0),MATCH(D$4,'Metric Data'!$A$1:$O$1,0)),"")</f>
        <v/>
      </c>
      <c r="E8" s="200"/>
      <c r="F8" s="201"/>
      <c r="G8" s="199" t="str">
        <f>IFERROR(INDEX(#REF!,MATCH((CONCATENATE(G$4,$A8,$B8)),#REF!,0),MATCH("Value",#REF!,0)),"")</f>
        <v/>
      </c>
      <c r="H8" s="199" t="str">
        <f>IFERROR(INDEX(#REF!,MATCH((CONCATENATE(H$4,$A8,$B8)),#REF!,0),MATCH("Value",#REF!,0)),"")</f>
        <v/>
      </c>
      <c r="I8" s="199" t="str">
        <f>IFERROR(INDEX(#REF!,MATCH((CONCATENATE(I$4,$A8,$B8)),#REF!,0),MATCH("Value",#REF!,0)),"")</f>
        <v/>
      </c>
      <c r="J8" s="173" t="str">
        <f t="shared" si="0"/>
        <v/>
      </c>
      <c r="K8" s="173" t="str">
        <f>_xlfn.IFS(G8="","",H8="","",G8&gt;H8,'Formula and Table Reference She'!$B$8,H8&gt;G8,'Formula and Table Reference She'!$C$8,G8=H8,"-")</f>
        <v/>
      </c>
      <c r="L8" s="6"/>
    </row>
    <row r="9" spans="1:35" ht="26" customHeight="1">
      <c r="A9" s="7"/>
      <c r="B9" s="8"/>
      <c r="C9" s="4" t="str">
        <f>IFERROR(INDEX('Metric Data'!$A:$AB,MATCH($A9,'Metric Data'!$B:$B,0),MATCH(C$4,'Metric Data'!$A$1:$O$1,0)),"")</f>
        <v/>
      </c>
      <c r="D9" s="4" t="str">
        <f>IFERROR(INDEX('Metric Data'!$A:$AB,MATCH(CONCATENATE($A9,$B9),'Metric Data'!$A:$A,0),MATCH(D$4,'Metric Data'!$A$1:$O$1,0)),"")</f>
        <v/>
      </c>
      <c r="E9" s="200"/>
      <c r="F9" s="201"/>
      <c r="G9" s="199" t="str">
        <f>IFERROR(INDEX(#REF!,MATCH((CONCATENATE(G$4,$A9,$B9)),#REF!,0),MATCH("Value",#REF!,0)),"")</f>
        <v/>
      </c>
      <c r="H9" s="199" t="str">
        <f>IFERROR(INDEX(#REF!,MATCH((CONCATENATE(H$4,$A9,$B9)),#REF!,0),MATCH("Value",#REF!,0)),"")</f>
        <v/>
      </c>
      <c r="I9" s="199" t="str">
        <f>IFERROR(INDEX(#REF!,MATCH((CONCATENATE(I$4,$A9,$B9)),#REF!,0),MATCH("Value",#REF!,0)),"")</f>
        <v/>
      </c>
      <c r="J9" s="173" t="str">
        <f t="shared" si="0"/>
        <v/>
      </c>
      <c r="K9" s="173" t="str">
        <f>_xlfn.IFS(G9="","",H9="","",G9&gt;H9,'Formula and Table Reference She'!$B$8,H9&gt;G9,'Formula and Table Reference She'!$C$8,G9=H9,"-")</f>
        <v/>
      </c>
      <c r="L9" s="6"/>
    </row>
    <row r="10" spans="1:35" ht="26" customHeight="1">
      <c r="A10" s="7"/>
      <c r="B10" s="8"/>
      <c r="C10" s="4" t="str">
        <f>IFERROR(INDEX('Metric Data'!$A:$AB,MATCH($A10,'Metric Data'!$B:$B,0),MATCH(C$4,'Metric Data'!$A$1:$O$1,0)),"")</f>
        <v/>
      </c>
      <c r="D10" s="4" t="str">
        <f>IFERROR(INDEX('Metric Data'!$A:$AB,MATCH(CONCATENATE($A10,$B10),'Metric Data'!$A:$A,0),MATCH(D$4,'Metric Data'!$A$1:$O$1,0)),"")</f>
        <v/>
      </c>
      <c r="E10" s="200"/>
      <c r="F10" s="201"/>
      <c r="G10" s="199" t="str">
        <f>IFERROR(INDEX(#REF!,MATCH((CONCATENATE(G$4,$A10,$B10)),#REF!,0),MATCH("Value",#REF!,0)),"")</f>
        <v/>
      </c>
      <c r="H10" s="199" t="str">
        <f>IFERROR(INDEX(#REF!,MATCH((CONCATENATE(H$4,$A10,$B10)),#REF!,0),MATCH("Value",#REF!,0)),"")</f>
        <v/>
      </c>
      <c r="I10" s="199" t="str">
        <f>IFERROR(INDEX(#REF!,MATCH((CONCATENATE(I$4,$A10,$B10)),#REF!,0),MATCH("Value",#REF!,0)),"")</f>
        <v/>
      </c>
      <c r="J10" s="173" t="str">
        <f t="shared" si="0"/>
        <v/>
      </c>
      <c r="K10" s="173" t="str">
        <f>_xlfn.IFS(G10="","",H10="","",G10&gt;H10,'Formula and Table Reference She'!$B$8,H10&gt;G10,'Formula and Table Reference She'!$C$8,G10=H10,"-")</f>
        <v/>
      </c>
      <c r="L10" s="6"/>
    </row>
    <row r="11" spans="1:35" ht="26" customHeight="1">
      <c r="A11" s="7"/>
      <c r="B11" s="8"/>
      <c r="C11" s="4" t="str">
        <f>IFERROR(INDEX('Metric Data'!$A:$AB,MATCH($A11,'Metric Data'!$B:$B,0),MATCH(C$4,'Metric Data'!$A$1:$O$1,0)),"")</f>
        <v/>
      </c>
      <c r="D11" s="4" t="str">
        <f>IFERROR(INDEX('Metric Data'!$A:$AB,MATCH(CONCATENATE($A11,$B11),'Metric Data'!$A:$A,0),MATCH(D$4,'Metric Data'!$A$1:$O$1,0)),"")</f>
        <v/>
      </c>
      <c r="E11" s="200"/>
      <c r="F11" s="201"/>
      <c r="G11" s="199" t="str">
        <f>IFERROR(INDEX(#REF!,MATCH((CONCATENATE(G$4,$A11,$B11)),#REF!,0),MATCH("Value",#REF!,0)),"")</f>
        <v/>
      </c>
      <c r="H11" s="199" t="str">
        <f>IFERROR(INDEX(#REF!,MATCH((CONCATENATE(H$4,$A11,$B11)),#REF!,0),MATCH("Value",#REF!,0)),"")</f>
        <v/>
      </c>
      <c r="I11" s="199" t="str">
        <f>IFERROR(INDEX(#REF!,MATCH((CONCATENATE(I$4,$A11,$B11)),#REF!,0),MATCH("Value",#REF!,0)),"")</f>
        <v/>
      </c>
      <c r="J11" s="173" t="str">
        <f t="shared" si="0"/>
        <v/>
      </c>
      <c r="K11" s="173" t="str">
        <f>_xlfn.IFS(G11="","",H11="","",G11&gt;H11,'Formula and Table Reference She'!$B$8,H11&gt;G11,'Formula and Table Reference She'!$C$8,G11=H11,"-")</f>
        <v/>
      </c>
      <c r="L11" s="6"/>
    </row>
    <row r="12" spans="1:35" ht="26" customHeight="1">
      <c r="A12" s="7"/>
      <c r="B12" s="8"/>
      <c r="C12" s="4" t="str">
        <f>IFERROR(INDEX('Metric Data'!$A:$AB,MATCH($A12,'Metric Data'!$B:$B,0),MATCH(C$4,'Metric Data'!$A$1:$O$1,0)),"")</f>
        <v/>
      </c>
      <c r="D12" s="4" t="str">
        <f>IFERROR(INDEX('Metric Data'!$A:$AB,MATCH(CONCATENATE($A12,$B12),'Metric Data'!$A:$A,0),MATCH(D$4,'Metric Data'!$A$1:$O$1,0)),"")</f>
        <v/>
      </c>
      <c r="E12" s="200"/>
      <c r="F12" s="201"/>
      <c r="G12" s="199" t="str">
        <f>IFERROR(INDEX(#REF!,MATCH((CONCATENATE(G$4,$A12,$B12)),#REF!,0),MATCH("Value",#REF!,0)),"")</f>
        <v/>
      </c>
      <c r="H12" s="199" t="str">
        <f>IFERROR(INDEX(#REF!,MATCH((CONCATENATE(H$4,$A12,$B12)),#REF!,0),MATCH("Value",#REF!,0)),"")</f>
        <v/>
      </c>
      <c r="I12" s="199" t="str">
        <f>IFERROR(INDEX(#REF!,MATCH((CONCATENATE(I$4,$A12,$B12)),#REF!,0),MATCH("Value",#REF!,0)),"")</f>
        <v/>
      </c>
      <c r="J12" s="173" t="str">
        <f t="shared" si="0"/>
        <v/>
      </c>
      <c r="K12" s="173" t="str">
        <f>_xlfn.IFS(G12="","",H12="","",G12&gt;H12,'Formula and Table Reference She'!$B$8,H12&gt;G12,'Formula and Table Reference She'!$C$8,G12=H12,"-")</f>
        <v/>
      </c>
      <c r="L12" s="6"/>
    </row>
    <row r="13" spans="1:35" ht="26" customHeight="1">
      <c r="A13" s="7"/>
      <c r="B13" s="8"/>
      <c r="C13" s="4" t="str">
        <f>IFERROR(INDEX('Metric Data'!$A:$AB,MATCH($A13,'Metric Data'!$B:$B,0),MATCH(C$4,'Metric Data'!$A$1:$O$1,0)),"")</f>
        <v/>
      </c>
      <c r="D13" s="4" t="str">
        <f>IFERROR(INDEX('Metric Data'!$A:$AB,MATCH(CONCATENATE($A13,$B13),'Metric Data'!$A:$A,0),MATCH(D$4,'Metric Data'!$A$1:$O$1,0)),"")</f>
        <v/>
      </c>
      <c r="E13" s="200"/>
      <c r="F13" s="201"/>
      <c r="G13" s="199" t="str">
        <f>IFERROR(INDEX(#REF!,MATCH((CONCATENATE(G$4,$A13,$B13)),#REF!,0),MATCH("Value",#REF!,0)),"")</f>
        <v/>
      </c>
      <c r="H13" s="199" t="str">
        <f>IFERROR(INDEX(#REF!,MATCH((CONCATENATE(H$4,$A13,$B13)),#REF!,0),MATCH("Value",#REF!,0)),"")</f>
        <v/>
      </c>
      <c r="I13" s="199" t="str">
        <f>IFERROR(INDEX(#REF!,MATCH((CONCATENATE(I$4,$A13,$B13)),#REF!,0),MATCH("Value",#REF!,0)),"")</f>
        <v/>
      </c>
      <c r="J13" s="173" t="str">
        <f t="shared" si="0"/>
        <v/>
      </c>
      <c r="K13" s="173" t="str">
        <f>_xlfn.IFS(G13="","",H13="","",G13&gt;H13,'Formula and Table Reference She'!$B$8,H13&gt;G13,'Formula and Table Reference She'!$C$8,G13=H13,"-")</f>
        <v/>
      </c>
      <c r="L13" s="6"/>
    </row>
    <row r="14" spans="1:35" ht="26" customHeight="1">
      <c r="A14" s="7"/>
      <c r="B14" s="8"/>
      <c r="C14" s="4" t="str">
        <f>IFERROR(INDEX('Metric Data'!$A:$AB,MATCH($A14,'Metric Data'!$B:$B,0),MATCH(C$4,'Metric Data'!$A$1:$O$1,0)),"")</f>
        <v/>
      </c>
      <c r="D14" s="4" t="str">
        <f>IFERROR(INDEX('Metric Data'!$A:$AB,MATCH(CONCATENATE($A14,$B14),'Metric Data'!$A:$A,0),MATCH(D$4,'Metric Data'!$A$1:$O$1,0)),"")</f>
        <v/>
      </c>
      <c r="E14" s="200"/>
      <c r="F14" s="201"/>
      <c r="G14" s="199" t="str">
        <f>IFERROR(INDEX(#REF!,MATCH((CONCATENATE(G$4,$A14,$B14)),#REF!,0),MATCH("Value",#REF!,0)),"")</f>
        <v/>
      </c>
      <c r="H14" s="199" t="str">
        <f>IFERROR(INDEX(#REF!,MATCH((CONCATENATE(H$4,$A14,$B14)),#REF!,0),MATCH("Value",#REF!,0)),"")</f>
        <v/>
      </c>
      <c r="I14" s="199" t="str">
        <f>IFERROR(INDEX(#REF!,MATCH((CONCATENATE(I$4,$A14,$B14)),#REF!,0),MATCH("Value",#REF!,0)),"")</f>
        <v/>
      </c>
      <c r="J14" s="173" t="str">
        <f t="shared" si="0"/>
        <v/>
      </c>
      <c r="K14" s="173" t="str">
        <f>_xlfn.IFS(G14="","",H14="","",G14&gt;H14,'Formula and Table Reference She'!$B$8,H14&gt;G14,'Formula and Table Reference She'!$C$8,G14=H14,"-")</f>
        <v/>
      </c>
      <c r="L14" s="6"/>
    </row>
    <row r="15" spans="1:35" ht="15" customHeight="1">
      <c r="A15" s="9"/>
      <c r="B15" s="9"/>
      <c r="C15" s="9"/>
      <c r="D15" s="9"/>
      <c r="F15" s="9"/>
      <c r="G15" s="9"/>
      <c r="H15" s="9"/>
      <c r="I15" s="9"/>
      <c r="J15" s="9"/>
      <c r="K15" s="9"/>
    </row>
    <row r="16" spans="1:35" ht="15" customHeight="1"/>
    <row r="17" spans="1:35" ht="15" customHeight="1"/>
    <row r="18" spans="1:35" ht="15" customHeight="1">
      <c r="A18" s="555" t="s">
        <v>10663</v>
      </c>
      <c r="B18" s="556"/>
      <c r="C18" s="556"/>
      <c r="D18" s="556"/>
      <c r="E18" s="556"/>
      <c r="F18" s="556"/>
      <c r="G18" s="597"/>
      <c r="H18" s="597"/>
      <c r="I18" s="556"/>
      <c r="J18" s="556"/>
      <c r="K18" s="556"/>
      <c r="L18" s="556"/>
      <c r="M18" s="556"/>
      <c r="N18" s="556"/>
      <c r="O18" s="556"/>
      <c r="P18" s="556"/>
      <c r="Q18" s="556"/>
      <c r="R18" s="556"/>
      <c r="S18" s="556"/>
      <c r="T18" s="556"/>
      <c r="U18" s="556"/>
      <c r="V18" s="556"/>
      <c r="W18" s="556"/>
      <c r="X18" s="556"/>
      <c r="Y18" s="556"/>
      <c r="Z18" s="556"/>
      <c r="AA18" s="556"/>
      <c r="AB18" s="556"/>
      <c r="AC18" s="556"/>
      <c r="AD18" s="556"/>
      <c r="AE18" s="556"/>
      <c r="AF18" s="556"/>
      <c r="AG18" s="556"/>
      <c r="AH18" s="557"/>
      <c r="AI18" s="5"/>
    </row>
    <row r="19" spans="1:35" ht="15" customHeight="1"/>
    <row r="20" spans="1:35" ht="15" customHeight="1">
      <c r="F20" s="595" t="s">
        <v>10660</v>
      </c>
      <c r="G20" s="596"/>
      <c r="H20" s="596"/>
      <c r="I20" s="596"/>
      <c r="J20" s="596"/>
    </row>
    <row r="21" spans="1:35" ht="15" customHeight="1">
      <c r="A21" s="2" t="s">
        <v>1</v>
      </c>
      <c r="B21" s="2" t="s">
        <v>2</v>
      </c>
      <c r="C21" s="2" t="s">
        <v>3</v>
      </c>
      <c r="D21" s="3" t="s">
        <v>4</v>
      </c>
      <c r="E21" s="200"/>
      <c r="F21" s="196" t="s">
        <v>1327</v>
      </c>
      <c r="G21" s="197" t="str">
        <f>Dates!$C$7</f>
        <v>2024</v>
      </c>
      <c r="H21" s="197">
        <f>G21-1</f>
        <v>2023</v>
      </c>
      <c r="I21" s="197">
        <f>H21-1</f>
        <v>2022</v>
      </c>
      <c r="J21" s="198" t="str">
        <f>"Variance (%) "&amp;H21</f>
        <v>Variance (%) 2023</v>
      </c>
      <c r="K21" s="198" t="s">
        <v>10662</v>
      </c>
      <c r="L21" s="6"/>
    </row>
    <row r="22" spans="1:35" ht="26" customHeight="1">
      <c r="A22" s="7"/>
      <c r="B22" s="8"/>
      <c r="C22" s="4" t="str">
        <f>IFERROR(INDEX('Metric Data'!$A:$AB,MATCH($A22,'Metric Data'!$B:$B,0),MATCH(C$4,'Metric Data'!$A$1:$O$1,0)),"")</f>
        <v/>
      </c>
      <c r="D22" s="4" t="str">
        <f>IFERROR(INDEX('Metric Data'!$A:$AB,MATCH(CONCATENATE($A22,$B22),'Metric Data'!$A:$A,0),MATCH(D$4,'Metric Data'!$A$1:$O$1,0)),"")</f>
        <v/>
      </c>
      <c r="E22" s="200"/>
      <c r="F22" s="201"/>
      <c r="G22" s="199" t="str">
        <f>IFERROR(INDEX(#REF!,MATCH((CONCATENATE(G$21,$A22,$B22)),#REF!,0),MATCH("Value",#REF!,0)),"")</f>
        <v/>
      </c>
      <c r="H22" s="199" t="str">
        <f>IFERROR(INDEX(#REF!,MATCH((CONCATENATE(H$21,$A22,$B22)),#REF!,0),MATCH("Value",#REF!,0)),"")</f>
        <v/>
      </c>
      <c r="I22" s="199" t="str">
        <f>IFERROR(INDEX(#REF!,MATCH((CONCATENATE(I$21,$A22,$B22)),#REF!,0),MATCH("Value",#REF!,0)),"")</f>
        <v/>
      </c>
      <c r="J22" s="173" t="str">
        <f t="shared" ref="J22:J31" si="1">IFERROR((G22-H22)/H22,"")</f>
        <v/>
      </c>
      <c r="K22" s="173" t="str">
        <f>_xlfn.IFS(G22="","",H22="","",G22&gt;H22,'Formula and Table Reference She'!$B$8,H22&gt;G22,'Formula and Table Reference She'!$C$8,G22=H22,"-")</f>
        <v/>
      </c>
      <c r="L22" s="6"/>
    </row>
    <row r="23" spans="1:35" ht="26" customHeight="1">
      <c r="A23" s="7"/>
      <c r="B23" s="8"/>
      <c r="C23" s="4" t="str">
        <f>IFERROR(INDEX('Metric Data'!$A:$AB,MATCH($A23,'Metric Data'!$B:$B,0),MATCH(C$4,'Metric Data'!$A$1:$O$1,0)),"")</f>
        <v/>
      </c>
      <c r="D23" s="4" t="str">
        <f>IFERROR(INDEX('Metric Data'!$A:$AB,MATCH(CONCATENATE($A23,$B23),'Metric Data'!$A:$A,0),MATCH(D$4,'Metric Data'!$A$1:$O$1,0)),"")</f>
        <v/>
      </c>
      <c r="E23" s="200"/>
      <c r="F23" s="201"/>
      <c r="G23" s="199" t="str">
        <f>IFERROR(INDEX(#REF!,MATCH((CONCATENATE(G$21,$A23,$B23)),#REF!,0),MATCH("Value",#REF!,0)),"")</f>
        <v/>
      </c>
      <c r="H23" s="199" t="str">
        <f>IFERROR(INDEX(#REF!,MATCH((CONCATENATE(H$21,$A23,$B23)),#REF!,0),MATCH("Value",#REF!,0)),"")</f>
        <v/>
      </c>
      <c r="I23" s="199" t="str">
        <f>IFERROR(INDEX(#REF!,MATCH((CONCATENATE(I$21,$A23,$B23)),#REF!,0),MATCH("Value",#REF!,0)),"")</f>
        <v/>
      </c>
      <c r="J23" s="173" t="str">
        <f t="shared" si="1"/>
        <v/>
      </c>
      <c r="K23" s="173" t="str">
        <f>_xlfn.IFS(G23="","",H23="","",G23&gt;H23,'Formula and Table Reference She'!$B$8,H23&gt;G23,'Formula and Table Reference She'!$C$8,G23=H23,"-")</f>
        <v/>
      </c>
      <c r="L23" s="6"/>
    </row>
    <row r="24" spans="1:35" ht="26" customHeight="1">
      <c r="A24" s="7"/>
      <c r="B24" s="8"/>
      <c r="C24" s="4" t="str">
        <f>IFERROR(INDEX('Metric Data'!$A:$AB,MATCH($A24,'Metric Data'!$B:$B,0),MATCH(C$4,'Metric Data'!$A$1:$O$1,0)),"")</f>
        <v/>
      </c>
      <c r="D24" s="4" t="str">
        <f>IFERROR(INDEX('Metric Data'!$A:$AB,MATCH(CONCATENATE($A24,$B24),'Metric Data'!$A:$A,0),MATCH(D$4,'Metric Data'!$A$1:$O$1,0)),"")</f>
        <v/>
      </c>
      <c r="E24" s="200"/>
      <c r="F24" s="201"/>
      <c r="G24" s="199" t="str">
        <f>IFERROR(INDEX(#REF!,MATCH((CONCATENATE(G$21,$A24,$B24)),#REF!,0),MATCH("Value",#REF!,0)),"")</f>
        <v/>
      </c>
      <c r="H24" s="199" t="str">
        <f>IFERROR(INDEX(#REF!,MATCH((CONCATENATE(H$21,$A24,$B24)),#REF!,0),MATCH("Value",#REF!,0)),"")</f>
        <v/>
      </c>
      <c r="I24" s="199" t="str">
        <f>IFERROR(INDEX(#REF!,MATCH((CONCATENATE(I$21,$A24,$B24)),#REF!,0),MATCH("Value",#REF!,0)),"")</f>
        <v/>
      </c>
      <c r="J24" s="173" t="str">
        <f t="shared" si="1"/>
        <v/>
      </c>
      <c r="K24" s="173" t="str">
        <f>_xlfn.IFS(G24="","",H24="","",G24&gt;H24,'Formula and Table Reference She'!$B$8,H24&gt;G24,'Formula and Table Reference She'!$C$8,G24=H24,"-")</f>
        <v/>
      </c>
      <c r="L24" s="6"/>
    </row>
    <row r="25" spans="1:35" ht="26" customHeight="1">
      <c r="A25" s="7"/>
      <c r="B25" s="8"/>
      <c r="C25" s="4" t="str">
        <f>IFERROR(INDEX('Metric Data'!$A:$AB,MATCH($A25,'Metric Data'!$B:$B,0),MATCH(C$4,'Metric Data'!$A$1:$O$1,0)),"")</f>
        <v/>
      </c>
      <c r="D25" s="4" t="str">
        <f>IFERROR(INDEX('Metric Data'!$A:$AB,MATCH(CONCATENATE($A25,$B25),'Metric Data'!$A:$A,0),MATCH(D$4,'Metric Data'!$A$1:$O$1,0)),"")</f>
        <v/>
      </c>
      <c r="E25" s="200"/>
      <c r="F25" s="201"/>
      <c r="G25" s="199" t="str">
        <f>IFERROR(INDEX(#REF!,MATCH((CONCATENATE(G$21,$A25,$B25)),#REF!,0),MATCH("Value",#REF!,0)),"")</f>
        <v/>
      </c>
      <c r="H25" s="199" t="str">
        <f>IFERROR(INDEX(#REF!,MATCH((CONCATENATE(H$21,$A25,$B25)),#REF!,0),MATCH("Value",#REF!,0)),"")</f>
        <v/>
      </c>
      <c r="I25" s="199" t="str">
        <f>IFERROR(INDEX(#REF!,MATCH((CONCATENATE(I$21,$A25,$B25)),#REF!,0),MATCH("Value",#REF!,0)),"")</f>
        <v/>
      </c>
      <c r="J25" s="173" t="str">
        <f t="shared" si="1"/>
        <v/>
      </c>
      <c r="K25" s="173" t="str">
        <f>_xlfn.IFS(G25="","",H25="","",G25&gt;H25,'Formula and Table Reference She'!$B$8,H25&gt;G25,'Formula and Table Reference She'!$C$8,G25=H25,"-")</f>
        <v/>
      </c>
      <c r="L25" s="6"/>
    </row>
    <row r="26" spans="1:35" ht="26" customHeight="1">
      <c r="A26" s="7"/>
      <c r="B26" s="8"/>
      <c r="C26" s="4" t="str">
        <f>IFERROR(INDEX('Metric Data'!$A:$AB,MATCH($A26,'Metric Data'!$B:$B,0),MATCH(C$4,'Metric Data'!$A$1:$O$1,0)),"")</f>
        <v/>
      </c>
      <c r="D26" s="4" t="str">
        <f>IFERROR(INDEX('Metric Data'!$A:$AB,MATCH(CONCATENATE($A26,$B26),'Metric Data'!$A:$A,0),MATCH(D$4,'Metric Data'!$A$1:$O$1,0)),"")</f>
        <v/>
      </c>
      <c r="E26" s="200"/>
      <c r="F26" s="201"/>
      <c r="G26" s="199" t="str">
        <f>IFERROR(INDEX(#REF!,MATCH((CONCATENATE(G$21,$A26,$B26)),#REF!,0),MATCH("Value",#REF!,0)),"")</f>
        <v/>
      </c>
      <c r="H26" s="199" t="str">
        <f>IFERROR(INDEX(#REF!,MATCH((CONCATENATE(H$21,$A26,$B26)),#REF!,0),MATCH("Value",#REF!,0)),"")</f>
        <v/>
      </c>
      <c r="I26" s="199" t="str">
        <f>IFERROR(INDEX(#REF!,MATCH((CONCATENATE(I$21,$A26,$B26)),#REF!,0),MATCH("Value",#REF!,0)),"")</f>
        <v/>
      </c>
      <c r="J26" s="173" t="str">
        <f t="shared" si="1"/>
        <v/>
      </c>
      <c r="K26" s="173" t="str">
        <f>_xlfn.IFS(G26="","",H26="","",G26&gt;H26,'Formula and Table Reference She'!$B$8,H26&gt;G26,'Formula and Table Reference She'!$C$8,G26=H26,"-")</f>
        <v/>
      </c>
      <c r="L26" s="6"/>
    </row>
    <row r="27" spans="1:35" ht="26" customHeight="1">
      <c r="A27" s="7"/>
      <c r="B27" s="8"/>
      <c r="C27" s="4" t="str">
        <f>IFERROR(INDEX('Metric Data'!$A:$AB,MATCH($A27,'Metric Data'!$B:$B,0),MATCH(C$4,'Metric Data'!$A$1:$O$1,0)),"")</f>
        <v/>
      </c>
      <c r="D27" s="4" t="str">
        <f>IFERROR(INDEX('Metric Data'!$A:$AB,MATCH(CONCATENATE($A27,$B27),'Metric Data'!$A:$A,0),MATCH(D$4,'Metric Data'!$A$1:$O$1,0)),"")</f>
        <v/>
      </c>
      <c r="E27" s="200"/>
      <c r="F27" s="201"/>
      <c r="G27" s="199" t="str">
        <f>IFERROR(INDEX(#REF!,MATCH((CONCATENATE(G$21,$A27,$B27)),#REF!,0),MATCH("Value",#REF!,0)),"")</f>
        <v/>
      </c>
      <c r="H27" s="199" t="str">
        <f>IFERROR(INDEX(#REF!,MATCH((CONCATENATE(H$21,$A27,$B27)),#REF!,0),MATCH("Value",#REF!,0)),"")</f>
        <v/>
      </c>
      <c r="I27" s="199" t="str">
        <f>IFERROR(INDEX(#REF!,MATCH((CONCATENATE(I$21,$A27,$B27)),#REF!,0),MATCH("Value",#REF!,0)),"")</f>
        <v/>
      </c>
      <c r="J27" s="173" t="str">
        <f t="shared" si="1"/>
        <v/>
      </c>
      <c r="K27" s="173" t="str">
        <f>_xlfn.IFS(G27="","",H27="","",G27&gt;H27,'Formula and Table Reference She'!$B$8,H27&gt;G27,'Formula and Table Reference She'!$C$8,G27=H27,"-")</f>
        <v/>
      </c>
      <c r="L27" s="6"/>
    </row>
    <row r="28" spans="1:35" ht="26" customHeight="1">
      <c r="A28" s="7"/>
      <c r="B28" s="8"/>
      <c r="C28" s="4" t="str">
        <f>IFERROR(INDEX('Metric Data'!$A:$AB,MATCH($A28,'Metric Data'!$B:$B,0),MATCH(C$4,'Metric Data'!$A$1:$O$1,0)),"")</f>
        <v/>
      </c>
      <c r="D28" s="4" t="str">
        <f>IFERROR(INDEX('Metric Data'!$A:$AB,MATCH(CONCATENATE($A28,$B28),'Metric Data'!$A:$A,0),MATCH(D$4,'Metric Data'!$A$1:$O$1,0)),"")</f>
        <v/>
      </c>
      <c r="E28" s="200"/>
      <c r="F28" s="201"/>
      <c r="G28" s="199" t="str">
        <f>IFERROR(INDEX(#REF!,MATCH((CONCATENATE(G$21,$A28,$B28)),#REF!,0),MATCH("Value",#REF!,0)),"")</f>
        <v/>
      </c>
      <c r="H28" s="199" t="str">
        <f>IFERROR(INDEX(#REF!,MATCH((CONCATENATE(H$21,$A28,$B28)),#REF!,0),MATCH("Value",#REF!,0)),"")</f>
        <v/>
      </c>
      <c r="I28" s="199" t="str">
        <f>IFERROR(INDEX(#REF!,MATCH((CONCATENATE(I$21,$A28,$B28)),#REF!,0),MATCH("Value",#REF!,0)),"")</f>
        <v/>
      </c>
      <c r="J28" s="173" t="str">
        <f t="shared" si="1"/>
        <v/>
      </c>
      <c r="K28" s="173" t="str">
        <f>_xlfn.IFS(G28="","",H28="","",G28&gt;H28,'Formula and Table Reference She'!$B$8,H28&gt;G28,'Formula and Table Reference She'!$C$8,G28=H28,"-")</f>
        <v/>
      </c>
      <c r="L28" s="6"/>
    </row>
    <row r="29" spans="1:35" ht="26" customHeight="1">
      <c r="A29" s="7"/>
      <c r="B29" s="8"/>
      <c r="C29" s="4" t="str">
        <f>IFERROR(INDEX('Metric Data'!$A:$AB,MATCH($A29,'Metric Data'!$B:$B,0),MATCH(C$4,'Metric Data'!$A$1:$O$1,0)),"")</f>
        <v/>
      </c>
      <c r="D29" s="4" t="str">
        <f>IFERROR(INDEX('Metric Data'!$A:$AB,MATCH(CONCATENATE($A29,$B29),'Metric Data'!$A:$A,0),MATCH(D$4,'Metric Data'!$A$1:$O$1,0)),"")</f>
        <v/>
      </c>
      <c r="E29" s="200"/>
      <c r="F29" s="201"/>
      <c r="G29" s="199" t="str">
        <f>IFERROR(INDEX(#REF!,MATCH((CONCATENATE(G$21,$A29,$B29)),#REF!,0),MATCH("Value",#REF!,0)),"")</f>
        <v/>
      </c>
      <c r="H29" s="199" t="str">
        <f>IFERROR(INDEX(#REF!,MATCH((CONCATENATE(H$21,$A29,$B29)),#REF!,0),MATCH("Value",#REF!,0)),"")</f>
        <v/>
      </c>
      <c r="I29" s="199" t="str">
        <f>IFERROR(INDEX(#REF!,MATCH((CONCATENATE(I$21,$A29,$B29)),#REF!,0),MATCH("Value",#REF!,0)),"")</f>
        <v/>
      </c>
      <c r="J29" s="173" t="str">
        <f t="shared" si="1"/>
        <v/>
      </c>
      <c r="K29" s="173" t="str">
        <f>_xlfn.IFS(G29="","",H29="","",G29&gt;H29,'Formula and Table Reference She'!$B$8,H29&gt;G29,'Formula and Table Reference She'!$C$8,G29=H29,"-")</f>
        <v/>
      </c>
      <c r="L29" s="6"/>
    </row>
    <row r="30" spans="1:35" ht="26" customHeight="1">
      <c r="A30" s="7"/>
      <c r="B30" s="8"/>
      <c r="C30" s="4" t="str">
        <f>IFERROR(INDEX('Metric Data'!$A:$AB,MATCH($A30,'Metric Data'!$B:$B,0),MATCH(C$4,'Metric Data'!$A$1:$O$1,0)),"")</f>
        <v/>
      </c>
      <c r="D30" s="4" t="str">
        <f>IFERROR(INDEX('Metric Data'!$A:$AB,MATCH(CONCATENATE($A30,$B30),'Metric Data'!$A:$A,0),MATCH(D$4,'Metric Data'!$A$1:$O$1,0)),"")</f>
        <v/>
      </c>
      <c r="E30" s="200"/>
      <c r="F30" s="201"/>
      <c r="G30" s="199" t="str">
        <f>IFERROR(INDEX(#REF!,MATCH((CONCATENATE(G$21,$A30,$B30)),#REF!,0),MATCH("Value",#REF!,0)),"")</f>
        <v/>
      </c>
      <c r="H30" s="199" t="str">
        <f>IFERROR(INDEX(#REF!,MATCH((CONCATENATE(H$21,$A30,$B30)),#REF!,0),MATCH("Value",#REF!,0)),"")</f>
        <v/>
      </c>
      <c r="I30" s="199" t="str">
        <f>IFERROR(INDEX(#REF!,MATCH((CONCATENATE(I$21,$A30,$B30)),#REF!,0),MATCH("Value",#REF!,0)),"")</f>
        <v/>
      </c>
      <c r="J30" s="173" t="str">
        <f t="shared" si="1"/>
        <v/>
      </c>
      <c r="K30" s="173" t="str">
        <f>_xlfn.IFS(G30="","",H30="","",G30&gt;H30,'Formula and Table Reference She'!$B$8,H30&gt;G30,'Formula and Table Reference She'!$C$8,G30=H30,"-")</f>
        <v/>
      </c>
      <c r="L30" s="6"/>
    </row>
    <row r="31" spans="1:35" ht="26" customHeight="1">
      <c r="A31" s="7"/>
      <c r="B31" s="8"/>
      <c r="C31" s="4" t="str">
        <f>IFERROR(INDEX('Metric Data'!$A:$AB,MATCH($A31,'Metric Data'!$B:$B,0),MATCH(C$4,'Metric Data'!$A$1:$O$1,0)),"")</f>
        <v/>
      </c>
      <c r="D31" s="4" t="str">
        <f>IFERROR(INDEX('Metric Data'!$A:$AB,MATCH(CONCATENATE($A31,$B31),'Metric Data'!$A:$A,0),MATCH(D$4,'Metric Data'!$A$1:$O$1,0)),"")</f>
        <v/>
      </c>
      <c r="E31" s="200"/>
      <c r="F31" s="201"/>
      <c r="G31" s="199" t="str">
        <f>IFERROR(INDEX(#REF!,MATCH((CONCATENATE(G$21,$A31,$B31)),#REF!,0),MATCH("Value",#REF!,0)),"")</f>
        <v/>
      </c>
      <c r="H31" s="199" t="str">
        <f>IFERROR(INDEX(#REF!,MATCH((CONCATENATE(H$21,$A31,$B31)),#REF!,0),MATCH("Value",#REF!,0)),"")</f>
        <v/>
      </c>
      <c r="I31" s="199" t="str">
        <f>IFERROR(INDEX(#REF!,MATCH((CONCATENATE(I$21,$A31,$B31)),#REF!,0),MATCH("Value",#REF!,0)),"")</f>
        <v/>
      </c>
      <c r="J31" s="173" t="str">
        <f t="shared" si="1"/>
        <v/>
      </c>
      <c r="K31" s="173" t="str">
        <f>_xlfn.IFS(G31="","",H31="","",G31&gt;H31,'Formula and Table Reference She'!$B$8,H31&gt;G31,'Formula and Table Reference She'!$C$8,G31=H31,"-")</f>
        <v/>
      </c>
      <c r="L31" s="6"/>
    </row>
    <row r="32" spans="1:35" ht="15" customHeight="1">
      <c r="A32" s="9"/>
      <c r="B32" s="9"/>
      <c r="C32" s="9"/>
      <c r="D32" s="9"/>
      <c r="F32" s="9"/>
      <c r="G32" s="9"/>
      <c r="H32" s="9"/>
      <c r="I32" s="9"/>
      <c r="J32" s="9"/>
      <c r="K32" s="9"/>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customSheetViews>
    <customSheetView guid="{BF85068E-F58D-4EAB-8647-6833ECCE5F0F}" state="hidden" showRuler="0">
      <selection sqref="A1:AH1"/>
      <pageMargins left="0" right="0" top="0" bottom="0" header="0" footer="0"/>
      <headerFooter>
        <oddHeader>&amp;R&amp;"Arial"&amp;8&amp;K000000 [OFFICIAL]&amp;1#_x000D_</oddHeader>
      </headerFooter>
    </customSheetView>
  </customSheetViews>
  <mergeCells count="4">
    <mergeCell ref="F3:J3"/>
    <mergeCell ref="F20:J20"/>
    <mergeCell ref="A18:AH18"/>
    <mergeCell ref="A1:AH1"/>
  </mergeCells>
  <conditionalFormatting sqref="K5:K14 K22:K31">
    <cfRule type="expression" dxfId="1" priority="1">
      <formula>G5&gt;H5</formula>
    </cfRule>
    <cfRule type="expression" dxfId="0" priority="2">
      <formula>G5&lt;H5</formula>
    </cfRule>
  </conditionalFormatting>
  <pageMargins left="0.75" right="0.75" top="1" bottom="1" header="0.5" footer="0.5"/>
  <headerFooter>
    <oddHeader>&amp;R&amp;"Arial"&amp;8&amp;K000000 [OFFICIAL]&amp;1#_x000D_</oddHeader>
  </headerFooter>
  <customProperties>
    <customPr name="_pios_id" r:id="rId1"/>
  </customProperties>
  <extLst>
    <ext xmlns:x14="http://schemas.microsoft.com/office/spreadsheetml/2009/9/main" uri="{CCE6A557-97BC-4b89-ADB6-D9C93CAAB3DF}">
      <x14:dataValidations xmlns:xm="http://schemas.microsoft.com/office/excel/2006/main" count="2">
        <x14:dataValidation type="list" allowBlank="1" xr:uid="{00000000-0002-0000-1E00-000000000000}">
          <x14:formula1>
            <xm:f>'Metric Data'!$C$2:$C$1048576</xm:f>
          </x14:formula1>
          <xm:sqref>B22:B31 B5:B14</xm:sqref>
        </x14:dataValidation>
        <x14:dataValidation type="list" allowBlank="1" xr:uid="{00000000-0002-0000-1E00-000001000000}">
          <x14:formula1>
            <xm:f>'Metric Data'!$B$2:$B$1048576</xm:f>
          </x14:formula1>
          <xm:sqref>A5:A14 A22:A31</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AI50"/>
  <sheetViews>
    <sheetView showRuler="0" workbookViewId="0">
      <selection sqref="A1:AH1"/>
    </sheetView>
  </sheetViews>
  <sheetFormatPr defaultColWidth="13.08984375" defaultRowHeight="12.5"/>
  <cols>
    <col min="1" max="1" width="20.36328125" customWidth="1"/>
    <col min="2" max="2" width="21.08984375" customWidth="1"/>
    <col min="3" max="3" width="45.6328125" customWidth="1"/>
    <col min="4" max="4" width="20.36328125" customWidth="1"/>
    <col min="5" max="5" width="4.08984375" customWidth="1"/>
    <col min="6" max="6" width="29.90625" customWidth="1"/>
  </cols>
  <sheetData>
    <row r="1" spans="1:35" ht="15" customHeight="1">
      <c r="A1" s="555" t="s">
        <v>0</v>
      </c>
      <c r="B1" s="556"/>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6"/>
      <c r="AF1" s="556"/>
      <c r="AG1" s="556"/>
      <c r="AH1" s="557"/>
      <c r="AI1" s="5"/>
    </row>
    <row r="2" spans="1:35" ht="15" customHeight="1">
      <c r="F2" s="202" t="s">
        <v>10664</v>
      </c>
      <c r="G2" s="1" t="s">
        <v>9</v>
      </c>
    </row>
    <row r="3" spans="1:35" ht="15" customHeight="1">
      <c r="F3" s="595" t="s">
        <v>10660</v>
      </c>
      <c r="G3" s="596"/>
      <c r="H3" s="596"/>
      <c r="I3" s="596"/>
      <c r="J3" s="596"/>
    </row>
    <row r="4" spans="1:35" ht="15" customHeight="1">
      <c r="A4" s="2" t="s">
        <v>1</v>
      </c>
      <c r="B4" s="2" t="s">
        <v>2</v>
      </c>
      <c r="C4" s="2" t="s">
        <v>3</v>
      </c>
      <c r="D4" s="3" t="s">
        <v>4</v>
      </c>
      <c r="E4" s="200"/>
      <c r="F4" s="196" t="s">
        <v>10661</v>
      </c>
      <c r="G4" s="198" t="str">
        <f>G$2</f>
        <v>Q1</v>
      </c>
      <c r="H4" s="198" t="str">
        <f>_xlfn.IFS(G$4="Q1","Q2",G$4="Q2","Q3",G$4="Q3","Q4",G$4="Q4","Q1")</f>
        <v>Q2</v>
      </c>
      <c r="I4" s="198" t="str">
        <f>_xlfn.IFS(H$4="Q1","Q2",H$4="Q2","Q3",H$4="Q3","Q4",H$4="Q4","Q1")</f>
        <v>Q3</v>
      </c>
      <c r="J4" s="198" t="str">
        <f>_xlfn.IFS(I$4="Q1","Q2",I$4="Q2","Q3",I$4="Q3","Q4",I$4="Q4","Q1")</f>
        <v>Q4</v>
      </c>
      <c r="K4" s="6"/>
    </row>
    <row r="5" spans="1:35" ht="26" customHeight="1">
      <c r="A5" s="7"/>
      <c r="B5" s="8"/>
      <c r="C5" s="4" t="str">
        <f>IFERROR(INDEX('Metric Data'!$A:$AB,MATCH($A5,'Metric Data'!$B:$B,0),MATCH(C$4,'Metric Data'!$A$1:$O$1,0)),"")</f>
        <v/>
      </c>
      <c r="D5" s="4" t="str">
        <f>IFERROR(INDEX('Metric Data'!$A:$AB,MATCH(CONCATENATE($A5,$B5),'Metric Data'!$A:$A,0),MATCH(D$4,'Metric Data'!$A$1:$O$1,0)),"")</f>
        <v/>
      </c>
      <c r="E5" s="200"/>
      <c r="F5" s="201"/>
      <c r="G5" s="199" t="str">
        <f>IFERROR(INDEX(#REF!,MATCH((CONCATENATE(Dates!$C$7,G$4,$A5,$B5)),#REF!,0),MATCH("Value",#REF!,0)),"")</f>
        <v/>
      </c>
      <c r="H5" s="199" t="str">
        <f>IFERROR(INDEX(#REF!,MATCH((CONCATENATE(Dates!$C$7,H$4,$A5,$B5)),#REF!,0),MATCH("Value",#REF!,0)),"")</f>
        <v/>
      </c>
      <c r="I5" s="199" t="str">
        <f>IFERROR(INDEX(#REF!,MATCH((CONCATENATE(Dates!$C$7,I$4,$A5,$B5)),#REF!,0),MATCH("Value",#REF!,0)),"")</f>
        <v/>
      </c>
      <c r="J5" s="199" t="str">
        <f>IFERROR(INDEX(#REF!,MATCH((CONCATENATE(Dates!$C$7,J$4,$A5,$B5)),#REF!,0),MATCH("Value",#REF!,0)),"")</f>
        <v/>
      </c>
      <c r="K5" s="6"/>
    </row>
    <row r="6" spans="1:35" ht="26" customHeight="1">
      <c r="A6" s="7"/>
      <c r="B6" s="8"/>
      <c r="C6" s="4" t="str">
        <f>IFERROR(INDEX('Metric Data'!$A:$AB,MATCH($A6,'Metric Data'!$B:$B,0),MATCH(C$4,'Metric Data'!$A$1:$O$1,0)),"")</f>
        <v/>
      </c>
      <c r="D6" s="4" t="str">
        <f>IFERROR(INDEX('Metric Data'!$A:$AB,MATCH(CONCATENATE($A6,$B6),'Metric Data'!$A:$A,0),MATCH(D$4,'Metric Data'!$A$1:$O$1,0)),"")</f>
        <v/>
      </c>
      <c r="E6" s="200"/>
      <c r="F6" s="201"/>
      <c r="G6" s="199" t="str">
        <f>IFERROR(INDEX(#REF!,MATCH((CONCATENATE(Dates!$C$7,G$4,$A6,$B6)),#REF!,0),MATCH("Value",#REF!,0)),"")</f>
        <v/>
      </c>
      <c r="H6" s="199" t="str">
        <f>IFERROR(INDEX(#REF!,MATCH((CONCATENATE(Dates!$C$7,H$4,$A6,$B6)),#REF!,0),MATCH("Value",#REF!,0)),"")</f>
        <v/>
      </c>
      <c r="I6" s="199" t="str">
        <f>IFERROR(INDEX(#REF!,MATCH((CONCATENATE(Dates!$C$7,I$4,$A6,$B6)),#REF!,0),MATCH("Value",#REF!,0)),"")</f>
        <v/>
      </c>
      <c r="J6" s="199" t="str">
        <f>IFERROR(INDEX(#REF!,MATCH((CONCATENATE(Dates!$C$7,J$4,$A6,$B6)),#REF!,0),MATCH("Value",#REF!,0)),"")</f>
        <v/>
      </c>
      <c r="K6" s="6"/>
    </row>
    <row r="7" spans="1:35" ht="26" customHeight="1">
      <c r="A7" s="7"/>
      <c r="B7" s="8"/>
      <c r="C7" s="4" t="str">
        <f>IFERROR(INDEX('Metric Data'!$A:$AB,MATCH($A7,'Metric Data'!$B:$B,0),MATCH(C$4,'Metric Data'!$A$1:$O$1,0)),"")</f>
        <v/>
      </c>
      <c r="D7" s="4" t="str">
        <f>IFERROR(INDEX('Metric Data'!$A:$AB,MATCH(CONCATENATE($A7,$B7),'Metric Data'!$A:$A,0),MATCH(D$4,'Metric Data'!$A$1:$O$1,0)),"")</f>
        <v/>
      </c>
      <c r="E7" s="200"/>
      <c r="F7" s="201"/>
      <c r="G7" s="199" t="str">
        <f>IFERROR(INDEX(#REF!,MATCH((CONCATENATE(Dates!$C$7,G$4,$A7,$B7)),#REF!,0),MATCH("Value",#REF!,0)),"")</f>
        <v/>
      </c>
      <c r="H7" s="199" t="str">
        <f>IFERROR(INDEX(#REF!,MATCH((CONCATENATE(Dates!$C$7,H$4,$A7,$B7)),#REF!,0),MATCH("Value",#REF!,0)),"")</f>
        <v/>
      </c>
      <c r="I7" s="199" t="str">
        <f>IFERROR(INDEX(#REF!,MATCH((CONCATENATE(Dates!$C$7,I$4,$A7,$B7)),#REF!,0),MATCH("Value",#REF!,0)),"")</f>
        <v/>
      </c>
      <c r="J7" s="199" t="str">
        <f>IFERROR(INDEX(#REF!,MATCH((CONCATENATE(Dates!$C$7,J$4,$A7,$B7)),#REF!,0),MATCH("Value",#REF!,0)),"")</f>
        <v/>
      </c>
      <c r="K7" s="6"/>
    </row>
    <row r="8" spans="1:35" ht="26" customHeight="1">
      <c r="A8" s="7"/>
      <c r="B8" s="8"/>
      <c r="C8" s="4" t="str">
        <f>IFERROR(INDEX('Metric Data'!$A:$AB,MATCH($A8,'Metric Data'!$B:$B,0),MATCH(C$4,'Metric Data'!$A$1:$O$1,0)),"")</f>
        <v/>
      </c>
      <c r="D8" s="4" t="str">
        <f>IFERROR(INDEX('Metric Data'!$A:$AB,MATCH(CONCATENATE($A8,$B8),'Metric Data'!$A:$A,0),MATCH(D$4,'Metric Data'!$A$1:$O$1,0)),"")</f>
        <v/>
      </c>
      <c r="E8" s="200"/>
      <c r="F8" s="201"/>
      <c r="G8" s="199" t="str">
        <f>IFERROR(INDEX(#REF!,MATCH((CONCATENATE(Dates!$C$7,G$4,$A8,$B8)),#REF!,0),MATCH("Value",#REF!,0)),"")</f>
        <v/>
      </c>
      <c r="H8" s="199" t="str">
        <f>IFERROR(INDEX(#REF!,MATCH((CONCATENATE(Dates!$C$7,H$4,$A8,$B8)),#REF!,0),MATCH("Value",#REF!,0)),"")</f>
        <v/>
      </c>
      <c r="I8" s="199" t="str">
        <f>IFERROR(INDEX(#REF!,MATCH((CONCATENATE(Dates!$C$7,I$4,$A8,$B8)),#REF!,0),MATCH("Value",#REF!,0)),"")</f>
        <v/>
      </c>
      <c r="J8" s="199" t="str">
        <f>IFERROR(INDEX(#REF!,MATCH((CONCATENATE(Dates!$C$7,J$4,$A8,$B8)),#REF!,0),MATCH("Value",#REF!,0)),"")</f>
        <v/>
      </c>
      <c r="K8" s="6"/>
    </row>
    <row r="9" spans="1:35" ht="26" customHeight="1">
      <c r="A9" s="7"/>
      <c r="B9" s="8"/>
      <c r="C9" s="4" t="str">
        <f>IFERROR(INDEX('Metric Data'!$A:$AB,MATCH($A9,'Metric Data'!$B:$B,0),MATCH(C$4,'Metric Data'!$A$1:$O$1,0)),"")</f>
        <v/>
      </c>
      <c r="D9" s="4" t="str">
        <f>IFERROR(INDEX('Metric Data'!$A:$AB,MATCH(CONCATENATE($A9,$B9),'Metric Data'!$A:$A,0),MATCH(D$4,'Metric Data'!$A$1:$O$1,0)),"")</f>
        <v/>
      </c>
      <c r="E9" s="200"/>
      <c r="F9" s="201"/>
      <c r="G9" s="199" t="str">
        <f>IFERROR(INDEX(#REF!,MATCH((CONCATENATE(Dates!$C$7,G$4,$A9,$B9)),#REF!,0),MATCH("Value",#REF!,0)),"")</f>
        <v/>
      </c>
      <c r="H9" s="199" t="str">
        <f>IFERROR(INDEX(#REF!,MATCH((CONCATENATE(Dates!$C$7,H$4,$A9,$B9)),#REF!,0),MATCH("Value",#REF!,0)),"")</f>
        <v/>
      </c>
      <c r="I9" s="199" t="str">
        <f>IFERROR(INDEX(#REF!,MATCH((CONCATENATE(Dates!$C$7,I$4,$A9,$B9)),#REF!,0),MATCH("Value",#REF!,0)),"")</f>
        <v/>
      </c>
      <c r="J9" s="199" t="str">
        <f>IFERROR(INDEX(#REF!,MATCH((CONCATENATE(Dates!$C$7,J$4,$A9,$B9)),#REF!,0),MATCH("Value",#REF!,0)),"")</f>
        <v/>
      </c>
      <c r="K9" s="6"/>
    </row>
    <row r="10" spans="1:35" ht="26" customHeight="1">
      <c r="A10" s="7"/>
      <c r="B10" s="8"/>
      <c r="C10" s="4" t="str">
        <f>IFERROR(INDEX('Metric Data'!$A:$AB,MATCH($A10,'Metric Data'!$B:$B,0),MATCH(C$4,'Metric Data'!$A$1:$O$1,0)),"")</f>
        <v/>
      </c>
      <c r="D10" s="4" t="str">
        <f>IFERROR(INDEX('Metric Data'!$A:$AB,MATCH(CONCATENATE($A10,$B10),'Metric Data'!$A:$A,0),MATCH(D$4,'Metric Data'!$A$1:$O$1,0)),"")</f>
        <v/>
      </c>
      <c r="E10" s="200"/>
      <c r="F10" s="201"/>
      <c r="G10" s="199" t="str">
        <f>IFERROR(INDEX(#REF!,MATCH((CONCATENATE(Dates!$C$7,G$4,$A10,$B10)),#REF!,0),MATCH("Value",#REF!,0)),"")</f>
        <v/>
      </c>
      <c r="H10" s="199" t="str">
        <f>IFERROR(INDEX(#REF!,MATCH((CONCATENATE(Dates!$C$7,H$4,$A10,$B10)),#REF!,0),MATCH("Value",#REF!,0)),"")</f>
        <v/>
      </c>
      <c r="I10" s="199" t="str">
        <f>IFERROR(INDEX(#REF!,MATCH((CONCATENATE(Dates!$C$7,I$4,$A10,$B10)),#REF!,0),MATCH("Value",#REF!,0)),"")</f>
        <v/>
      </c>
      <c r="J10" s="199" t="str">
        <f>IFERROR(INDEX(#REF!,MATCH((CONCATENATE(Dates!$C$7,J$4,$A10,$B10)),#REF!,0),MATCH("Value",#REF!,0)),"")</f>
        <v/>
      </c>
      <c r="K10" s="6"/>
    </row>
    <row r="11" spans="1:35" ht="26" customHeight="1">
      <c r="A11" s="7"/>
      <c r="B11" s="8"/>
      <c r="C11" s="4" t="str">
        <f>IFERROR(INDEX('Metric Data'!$A:$AB,MATCH($A11,'Metric Data'!$B:$B,0),MATCH(C$4,'Metric Data'!$A$1:$O$1,0)),"")</f>
        <v/>
      </c>
      <c r="D11" s="4" t="str">
        <f>IFERROR(INDEX('Metric Data'!$A:$AB,MATCH(CONCATENATE($A11,$B11),'Metric Data'!$A:$A,0),MATCH(D$4,'Metric Data'!$A$1:$O$1,0)),"")</f>
        <v/>
      </c>
      <c r="E11" s="200"/>
      <c r="F11" s="201"/>
      <c r="G11" s="199" t="str">
        <f>IFERROR(INDEX(#REF!,MATCH((CONCATENATE(Dates!$C$7,G$4,$A11,$B11)),#REF!,0),MATCH("Value",#REF!,0)),"")</f>
        <v/>
      </c>
      <c r="H11" s="199" t="str">
        <f>IFERROR(INDEX(#REF!,MATCH((CONCATENATE(Dates!$C$7,H$4,$A11,$B11)),#REF!,0),MATCH("Value",#REF!,0)),"")</f>
        <v/>
      </c>
      <c r="I11" s="199" t="str">
        <f>IFERROR(INDEX(#REF!,MATCH((CONCATENATE(Dates!$C$7,I$4,$A11,$B11)),#REF!,0),MATCH("Value",#REF!,0)),"")</f>
        <v/>
      </c>
      <c r="J11" s="199" t="str">
        <f>IFERROR(INDEX(#REF!,MATCH((CONCATENATE(Dates!$C$7,J$4,$A11,$B11)),#REF!,0),MATCH("Value",#REF!,0)),"")</f>
        <v/>
      </c>
      <c r="K11" s="6"/>
    </row>
    <row r="12" spans="1:35" ht="26" customHeight="1">
      <c r="A12" s="7"/>
      <c r="B12" s="8"/>
      <c r="C12" s="4" t="str">
        <f>IFERROR(INDEX('Metric Data'!$A:$AB,MATCH($A12,'Metric Data'!$B:$B,0),MATCH(C$4,'Metric Data'!$A$1:$O$1,0)),"")</f>
        <v/>
      </c>
      <c r="D12" s="4" t="str">
        <f>IFERROR(INDEX('Metric Data'!$A:$AB,MATCH(CONCATENATE($A12,$B12),'Metric Data'!$A:$A,0),MATCH(D$4,'Metric Data'!$A$1:$O$1,0)),"")</f>
        <v/>
      </c>
      <c r="E12" s="200"/>
      <c r="F12" s="201"/>
      <c r="G12" s="199" t="str">
        <f>IFERROR(INDEX(#REF!,MATCH((CONCATENATE(Dates!$C$7,G$4,$A12,$B12)),#REF!,0),MATCH("Value",#REF!,0)),"")</f>
        <v/>
      </c>
      <c r="H12" s="199" t="str">
        <f>IFERROR(INDEX(#REF!,MATCH((CONCATENATE(Dates!$C$7,H$4,$A12,$B12)),#REF!,0),MATCH("Value",#REF!,0)),"")</f>
        <v/>
      </c>
      <c r="I12" s="199" t="str">
        <f>IFERROR(INDEX(#REF!,MATCH((CONCATENATE(Dates!$C$7,I$4,$A12,$B12)),#REF!,0),MATCH("Value",#REF!,0)),"")</f>
        <v/>
      </c>
      <c r="J12" s="199" t="str">
        <f>IFERROR(INDEX(#REF!,MATCH((CONCATENATE(Dates!$C$7,J$4,$A12,$B12)),#REF!,0),MATCH("Value",#REF!,0)),"")</f>
        <v/>
      </c>
      <c r="K12" s="6"/>
    </row>
    <row r="13" spans="1:35" ht="26" customHeight="1">
      <c r="A13" s="7"/>
      <c r="B13" s="8"/>
      <c r="C13" s="4" t="str">
        <f>IFERROR(INDEX('Metric Data'!$A:$AB,MATCH($A13,'Metric Data'!$B:$B,0),MATCH(C$4,'Metric Data'!$A$1:$O$1,0)),"")</f>
        <v/>
      </c>
      <c r="D13" s="4" t="str">
        <f>IFERROR(INDEX('Metric Data'!$A:$AB,MATCH(CONCATENATE($A13,$B13),'Metric Data'!$A:$A,0),MATCH(D$4,'Metric Data'!$A$1:$O$1,0)),"")</f>
        <v/>
      </c>
      <c r="E13" s="200"/>
      <c r="F13" s="201"/>
      <c r="G13" s="199" t="str">
        <f>IFERROR(INDEX(#REF!,MATCH((CONCATENATE(Dates!$C$7,G$4,$A13,$B13)),#REF!,0),MATCH("Value",#REF!,0)),"")</f>
        <v/>
      </c>
      <c r="H13" s="199" t="str">
        <f>IFERROR(INDEX(#REF!,MATCH((CONCATENATE(Dates!$C$7,H$4,$A13,$B13)),#REF!,0),MATCH("Value",#REF!,0)),"")</f>
        <v/>
      </c>
      <c r="I13" s="199" t="str">
        <f>IFERROR(INDEX(#REF!,MATCH((CONCATENATE(Dates!$C$7,I$4,$A13,$B13)),#REF!,0),MATCH("Value",#REF!,0)),"")</f>
        <v/>
      </c>
      <c r="J13" s="199" t="str">
        <f>IFERROR(INDEX(#REF!,MATCH((CONCATENATE(Dates!$C$7,J$4,$A13,$B13)),#REF!,0),MATCH("Value",#REF!,0)),"")</f>
        <v/>
      </c>
      <c r="K13" s="6"/>
    </row>
    <row r="14" spans="1:35" ht="26" customHeight="1">
      <c r="A14" s="7"/>
      <c r="B14" s="8"/>
      <c r="C14" s="4" t="str">
        <f>IFERROR(INDEX('Metric Data'!$A:$AB,MATCH($A14,'Metric Data'!$B:$B,0),MATCH(C$4,'Metric Data'!$A$1:$O$1,0)),"")</f>
        <v/>
      </c>
      <c r="D14" s="4" t="str">
        <f>IFERROR(INDEX('Metric Data'!$A:$AB,MATCH(CONCATENATE($A14,$B14),'Metric Data'!$A:$A,0),MATCH(D$4,'Metric Data'!$A$1:$O$1,0)),"")</f>
        <v/>
      </c>
      <c r="E14" s="200"/>
      <c r="F14" s="201"/>
      <c r="G14" s="199" t="str">
        <f>IFERROR(INDEX(#REF!,MATCH((CONCATENATE(Dates!$C$7,G$4,$A14,$B14)),#REF!,0),MATCH("Value",#REF!,0)),"")</f>
        <v/>
      </c>
      <c r="H14" s="199" t="str">
        <f>IFERROR(INDEX(#REF!,MATCH((CONCATENATE(Dates!$C$7,H$4,$A14,$B14)),#REF!,0),MATCH("Value",#REF!,0)),"")</f>
        <v/>
      </c>
      <c r="I14" s="199" t="str">
        <f>IFERROR(INDEX(#REF!,MATCH((CONCATENATE(Dates!$C$7,I$4,$A14,$B14)),#REF!,0),MATCH("Value",#REF!,0)),"")</f>
        <v/>
      </c>
      <c r="J14" s="199" t="str">
        <f>IFERROR(INDEX(#REF!,MATCH((CONCATENATE(Dates!$C$7,J$4,$A14,$B14)),#REF!,0),MATCH("Value",#REF!,0)),"")</f>
        <v/>
      </c>
      <c r="K14" s="6"/>
    </row>
    <row r="15" spans="1:35" ht="15" customHeight="1">
      <c r="A15" s="9"/>
      <c r="B15" s="9"/>
      <c r="C15" s="9"/>
      <c r="D15" s="9"/>
      <c r="F15" s="9"/>
      <c r="G15" s="9"/>
      <c r="H15" s="9"/>
      <c r="I15" s="9"/>
      <c r="J15" s="9"/>
    </row>
    <row r="16" spans="1:35" ht="15" customHeight="1"/>
    <row r="17" spans="1:35" ht="15" customHeight="1"/>
    <row r="18" spans="1:35" ht="15" customHeight="1">
      <c r="A18" s="555" t="s">
        <v>10663</v>
      </c>
      <c r="B18" s="556"/>
      <c r="C18" s="556"/>
      <c r="D18" s="556"/>
      <c r="E18" s="556"/>
      <c r="F18" s="556"/>
      <c r="G18" s="556"/>
      <c r="H18" s="556"/>
      <c r="I18" s="556"/>
      <c r="J18" s="556"/>
      <c r="K18" s="556"/>
      <c r="L18" s="556"/>
      <c r="M18" s="556"/>
      <c r="N18" s="556"/>
      <c r="O18" s="556"/>
      <c r="P18" s="556"/>
      <c r="Q18" s="556"/>
      <c r="R18" s="556"/>
      <c r="S18" s="556"/>
      <c r="T18" s="556"/>
      <c r="U18" s="556"/>
      <c r="V18" s="556"/>
      <c r="W18" s="556"/>
      <c r="X18" s="556"/>
      <c r="Y18" s="556"/>
      <c r="Z18" s="556"/>
      <c r="AA18" s="556"/>
      <c r="AB18" s="556"/>
      <c r="AC18" s="556"/>
      <c r="AD18" s="556"/>
      <c r="AE18" s="556"/>
      <c r="AF18" s="556"/>
      <c r="AG18" s="556"/>
      <c r="AH18" s="557"/>
      <c r="AI18" s="5"/>
    </row>
    <row r="19" spans="1:35" ht="15" customHeight="1">
      <c r="F19" s="202" t="s">
        <v>10664</v>
      </c>
      <c r="G19" s="1" t="s">
        <v>9</v>
      </c>
    </row>
    <row r="20" spans="1:35" ht="15" customHeight="1">
      <c r="F20" s="595" t="s">
        <v>10660</v>
      </c>
      <c r="G20" s="596"/>
      <c r="H20" s="596"/>
      <c r="I20" s="596"/>
      <c r="J20" s="596"/>
    </row>
    <row r="21" spans="1:35" ht="15" customHeight="1">
      <c r="A21" s="2" t="s">
        <v>1</v>
      </c>
      <c r="B21" s="2" t="s">
        <v>2</v>
      </c>
      <c r="C21" s="2" t="s">
        <v>3</v>
      </c>
      <c r="D21" s="3" t="s">
        <v>4</v>
      </c>
      <c r="E21" s="200"/>
      <c r="F21" s="196" t="s">
        <v>1327</v>
      </c>
      <c r="G21" s="198" t="str">
        <f>G$19</f>
        <v>Q1</v>
      </c>
      <c r="H21" s="198" t="str">
        <f>_xlfn.IFS(G$21="Q1","Q2",G$21="Q2","Q3",G$21="Q3","Q4",G$21="Q4","Q1")</f>
        <v>Q2</v>
      </c>
      <c r="I21" s="198" t="str">
        <f>_xlfn.IFS(H$21="Q1","Q2",H$21="Q2","Q3",H$21="Q3","Q4",H$21="Q4","Q1")</f>
        <v>Q3</v>
      </c>
      <c r="J21" s="198" t="str">
        <f>_xlfn.IFS(I$21="Q1","Q2",I$21="Q2","Q3",I$21="Q3","Q4",I$21="Q4","Q1")</f>
        <v>Q4</v>
      </c>
      <c r="K21" s="6"/>
    </row>
    <row r="22" spans="1:35" ht="26" customHeight="1">
      <c r="A22" s="7"/>
      <c r="B22" s="8"/>
      <c r="C22" s="4" t="str">
        <f>IFERROR(INDEX('Metric Data'!$A:$AB,MATCH($A22,'Metric Data'!$B:$B,0),MATCH(C$4,'Metric Data'!$A$1:$O$1,0)),"")</f>
        <v/>
      </c>
      <c r="D22" s="4" t="str">
        <f>IFERROR(INDEX('Metric Data'!$A:$AB,MATCH(CONCATENATE($A22,$B22),'Metric Data'!$A:$A,0),MATCH(D$4,'Metric Data'!$A$1:$O$1,0)),"")</f>
        <v/>
      </c>
      <c r="E22" s="200"/>
      <c r="F22" s="201"/>
      <c r="G22" s="199" t="str">
        <f>IFERROR(INDEX(#REF!,MATCH((CONCATENATE(Dates!$C$7,G$21,$A22,$B22)),#REF!,0),MATCH("Value",#REF!,0)),"")</f>
        <v/>
      </c>
      <c r="H22" s="199" t="str">
        <f>IFERROR(INDEX(#REF!,MATCH((CONCATENATE(Dates!$C$7,H$21,$A22,$B22)),#REF!,0),MATCH("Value",#REF!,0)),"")</f>
        <v/>
      </c>
      <c r="I22" s="199" t="str">
        <f>IFERROR(INDEX(#REF!,MATCH((CONCATENATE(Dates!$C$7,I$21,$A22,$B22)),#REF!,0),MATCH("Value",#REF!,0)),"")</f>
        <v/>
      </c>
      <c r="J22" s="199" t="str">
        <f>IFERROR(INDEX(#REF!,MATCH((CONCATENATE(Dates!$C$7,J$21,$A22,$B22)),#REF!,0),MATCH("Value",#REF!,0)),"")</f>
        <v/>
      </c>
      <c r="K22" s="6"/>
    </row>
    <row r="23" spans="1:35" ht="26" customHeight="1">
      <c r="A23" s="7"/>
      <c r="B23" s="8"/>
      <c r="C23" s="4" t="str">
        <f>IFERROR(INDEX('Metric Data'!$A:$AB,MATCH($A23,'Metric Data'!$B:$B,0),MATCH(C$4,'Metric Data'!$A$1:$O$1,0)),"")</f>
        <v/>
      </c>
      <c r="D23" s="4" t="str">
        <f>IFERROR(INDEX('Metric Data'!$A:$AB,MATCH(CONCATENATE($A23,$B23),'Metric Data'!$A:$A,0),MATCH(D$4,'Metric Data'!$A$1:$O$1,0)),"")</f>
        <v/>
      </c>
      <c r="E23" s="200"/>
      <c r="F23" s="201"/>
      <c r="G23" s="199" t="str">
        <f>IFERROR(INDEX(#REF!,MATCH((CONCATENATE(Dates!$C$7,G$21,$A23,$B23)),#REF!,0),MATCH("Value",#REF!,0)),"")</f>
        <v/>
      </c>
      <c r="H23" s="199" t="str">
        <f>IFERROR(INDEX(#REF!,MATCH((CONCATENATE(Dates!$C$7,H$21,$A23,$B23)),#REF!,0),MATCH("Value",#REF!,0)),"")</f>
        <v/>
      </c>
      <c r="I23" s="199" t="str">
        <f>IFERROR(INDEX(#REF!,MATCH((CONCATENATE(Dates!$C$7,I$21,$A23,$B23)),#REF!,0),MATCH("Value",#REF!,0)),"")</f>
        <v/>
      </c>
      <c r="J23" s="199" t="str">
        <f>IFERROR(INDEX(#REF!,MATCH((CONCATENATE(Dates!$C$7,J$21,$A23,$B23)),#REF!,0),MATCH("Value",#REF!,0)),"")</f>
        <v/>
      </c>
      <c r="K23" s="6"/>
    </row>
    <row r="24" spans="1:35" ht="26" customHeight="1">
      <c r="A24" s="7"/>
      <c r="B24" s="8"/>
      <c r="C24" s="4" t="str">
        <f>IFERROR(INDEX('Metric Data'!$A:$AB,MATCH($A24,'Metric Data'!$B:$B,0),MATCH(C$4,'Metric Data'!$A$1:$O$1,0)),"")</f>
        <v/>
      </c>
      <c r="D24" s="4" t="str">
        <f>IFERROR(INDEX('Metric Data'!$A:$AB,MATCH(CONCATENATE($A24,$B24),'Metric Data'!$A:$A,0),MATCH(D$4,'Metric Data'!$A$1:$O$1,0)),"")</f>
        <v/>
      </c>
      <c r="E24" s="200"/>
      <c r="F24" s="201"/>
      <c r="G24" s="199" t="str">
        <f>IFERROR(INDEX(#REF!,MATCH((CONCATENATE(Dates!$C$7,G$21,$A24,$B24)),#REF!,0),MATCH("Value",#REF!,0)),"")</f>
        <v/>
      </c>
      <c r="H24" s="199" t="str">
        <f>IFERROR(INDEX(#REF!,MATCH((CONCATENATE(Dates!$C$7,H$21,$A24,$B24)),#REF!,0),MATCH("Value",#REF!,0)),"")</f>
        <v/>
      </c>
      <c r="I24" s="199" t="str">
        <f>IFERROR(INDEX(#REF!,MATCH((CONCATENATE(Dates!$C$7,I$21,$A24,$B24)),#REF!,0),MATCH("Value",#REF!,0)),"")</f>
        <v/>
      </c>
      <c r="J24" s="199" t="str">
        <f>IFERROR(INDEX(#REF!,MATCH((CONCATENATE(Dates!$C$7,J$21,$A24,$B24)),#REF!,0),MATCH("Value",#REF!,0)),"")</f>
        <v/>
      </c>
      <c r="K24" s="6"/>
    </row>
    <row r="25" spans="1:35" ht="26" customHeight="1">
      <c r="A25" s="7"/>
      <c r="B25" s="8"/>
      <c r="C25" s="4" t="str">
        <f>IFERROR(INDEX('Metric Data'!$A:$AB,MATCH($A25,'Metric Data'!$B:$B,0),MATCH(C$4,'Metric Data'!$A$1:$O$1,0)),"")</f>
        <v/>
      </c>
      <c r="D25" s="4" t="str">
        <f>IFERROR(INDEX('Metric Data'!$A:$AB,MATCH(CONCATENATE($A25,$B25),'Metric Data'!$A:$A,0),MATCH(D$4,'Metric Data'!$A$1:$O$1,0)),"")</f>
        <v/>
      </c>
      <c r="E25" s="200"/>
      <c r="F25" s="201"/>
      <c r="G25" s="199" t="str">
        <f>IFERROR(INDEX(#REF!,MATCH((CONCATENATE(Dates!$C$7,G$21,$A25,$B25)),#REF!,0),MATCH("Value",#REF!,0)),"")</f>
        <v/>
      </c>
      <c r="H25" s="199" t="str">
        <f>IFERROR(INDEX(#REF!,MATCH((CONCATENATE(Dates!$C$7,H$21,$A25,$B25)),#REF!,0),MATCH("Value",#REF!,0)),"")</f>
        <v/>
      </c>
      <c r="I25" s="199" t="str">
        <f>IFERROR(INDEX(#REF!,MATCH((CONCATENATE(Dates!$C$7,I$21,$A25,$B25)),#REF!,0),MATCH("Value",#REF!,0)),"")</f>
        <v/>
      </c>
      <c r="J25" s="199" t="str">
        <f>IFERROR(INDEX(#REF!,MATCH((CONCATENATE(Dates!$C$7,J$21,$A25,$B25)),#REF!,0),MATCH("Value",#REF!,0)),"")</f>
        <v/>
      </c>
      <c r="K25" s="6"/>
    </row>
    <row r="26" spans="1:35" ht="26" customHeight="1">
      <c r="A26" s="7"/>
      <c r="B26" s="8"/>
      <c r="C26" s="4" t="str">
        <f>IFERROR(INDEX('Metric Data'!$A:$AB,MATCH($A26,'Metric Data'!$B:$B,0),MATCH(C$4,'Metric Data'!$A$1:$O$1,0)),"")</f>
        <v/>
      </c>
      <c r="D26" s="4" t="str">
        <f>IFERROR(INDEX('Metric Data'!$A:$AB,MATCH(CONCATENATE($A26,$B26),'Metric Data'!$A:$A,0),MATCH(D$4,'Metric Data'!$A$1:$O$1,0)),"")</f>
        <v/>
      </c>
      <c r="E26" s="200"/>
      <c r="F26" s="201"/>
      <c r="G26" s="199" t="str">
        <f>IFERROR(INDEX(#REF!,MATCH((CONCATENATE(Dates!$C$7,G$21,$A26,$B26)),#REF!,0),MATCH("Value",#REF!,0)),"")</f>
        <v/>
      </c>
      <c r="H26" s="199" t="str">
        <f>IFERROR(INDEX(#REF!,MATCH((CONCATENATE(Dates!$C$7,H$21,$A26,$B26)),#REF!,0),MATCH("Value",#REF!,0)),"")</f>
        <v/>
      </c>
      <c r="I26" s="199" t="str">
        <f>IFERROR(INDEX(#REF!,MATCH((CONCATENATE(Dates!$C$7,I$21,$A26,$B26)),#REF!,0),MATCH("Value",#REF!,0)),"")</f>
        <v/>
      </c>
      <c r="J26" s="199" t="str">
        <f>IFERROR(INDEX(#REF!,MATCH((CONCATENATE(Dates!$C$7,J$21,$A26,$B26)),#REF!,0),MATCH("Value",#REF!,0)),"")</f>
        <v/>
      </c>
      <c r="K26" s="6"/>
    </row>
    <row r="27" spans="1:35" ht="26" customHeight="1">
      <c r="A27" s="7"/>
      <c r="B27" s="8"/>
      <c r="C27" s="4" t="str">
        <f>IFERROR(INDEX('Metric Data'!$A:$AB,MATCH($A27,'Metric Data'!$B:$B,0),MATCH(C$4,'Metric Data'!$A$1:$O$1,0)),"")</f>
        <v/>
      </c>
      <c r="D27" s="4" t="str">
        <f>IFERROR(INDEX('Metric Data'!$A:$AB,MATCH(CONCATENATE($A27,$B27),'Metric Data'!$A:$A,0),MATCH(D$4,'Metric Data'!$A$1:$O$1,0)),"")</f>
        <v/>
      </c>
      <c r="E27" s="200"/>
      <c r="F27" s="201"/>
      <c r="G27" s="199" t="str">
        <f>IFERROR(INDEX(#REF!,MATCH((CONCATENATE(Dates!$C$7,G$21,$A27,$B27)),#REF!,0),MATCH("Value",#REF!,0)),"")</f>
        <v/>
      </c>
      <c r="H27" s="199" t="str">
        <f>IFERROR(INDEX(#REF!,MATCH((CONCATENATE(Dates!$C$7,H$21,$A27,$B27)),#REF!,0),MATCH("Value",#REF!,0)),"")</f>
        <v/>
      </c>
      <c r="I27" s="199" t="str">
        <f>IFERROR(INDEX(#REF!,MATCH((CONCATENATE(Dates!$C$7,I$21,$A27,$B27)),#REF!,0),MATCH("Value",#REF!,0)),"")</f>
        <v/>
      </c>
      <c r="J27" s="199" t="str">
        <f>IFERROR(INDEX(#REF!,MATCH((CONCATENATE(Dates!$C$7,J$21,$A27,$B27)),#REF!,0),MATCH("Value",#REF!,0)),"")</f>
        <v/>
      </c>
      <c r="K27" s="6"/>
    </row>
    <row r="28" spans="1:35" ht="26" customHeight="1">
      <c r="A28" s="7"/>
      <c r="B28" s="8"/>
      <c r="C28" s="4" t="str">
        <f>IFERROR(INDEX('Metric Data'!$A:$AB,MATCH($A28,'Metric Data'!$B:$B,0),MATCH(C$4,'Metric Data'!$A$1:$O$1,0)),"")</f>
        <v/>
      </c>
      <c r="D28" s="4" t="str">
        <f>IFERROR(INDEX('Metric Data'!$A:$AB,MATCH(CONCATENATE($A28,$B28),'Metric Data'!$A:$A,0),MATCH(D$4,'Metric Data'!$A$1:$O$1,0)),"")</f>
        <v/>
      </c>
      <c r="E28" s="200"/>
      <c r="F28" s="201"/>
      <c r="G28" s="199" t="str">
        <f>IFERROR(INDEX(#REF!,MATCH((CONCATENATE(Dates!$C$7,G$21,$A28,$B28)),#REF!,0),MATCH("Value",#REF!,0)),"")</f>
        <v/>
      </c>
      <c r="H28" s="199" t="str">
        <f>IFERROR(INDEX(#REF!,MATCH((CONCATENATE(Dates!$C$7,H$21,$A28,$B28)),#REF!,0),MATCH("Value",#REF!,0)),"")</f>
        <v/>
      </c>
      <c r="I28" s="199" t="str">
        <f>IFERROR(INDEX(#REF!,MATCH((CONCATENATE(Dates!$C$7,I$21,$A28,$B28)),#REF!,0),MATCH("Value",#REF!,0)),"")</f>
        <v/>
      </c>
      <c r="J28" s="199" t="str">
        <f>IFERROR(INDEX(#REF!,MATCH((CONCATENATE(Dates!$C$7,J$21,$A28,$B28)),#REF!,0),MATCH("Value",#REF!,0)),"")</f>
        <v/>
      </c>
      <c r="K28" s="6"/>
    </row>
    <row r="29" spans="1:35" ht="26" customHeight="1">
      <c r="A29" s="7"/>
      <c r="B29" s="8"/>
      <c r="C29" s="4" t="str">
        <f>IFERROR(INDEX('Metric Data'!$A:$AB,MATCH($A29,'Metric Data'!$B:$B,0),MATCH(C$4,'Metric Data'!$A$1:$O$1,0)),"")</f>
        <v/>
      </c>
      <c r="D29" s="4" t="str">
        <f>IFERROR(INDEX('Metric Data'!$A:$AB,MATCH(CONCATENATE($A29,$B29),'Metric Data'!$A:$A,0),MATCH(D$4,'Metric Data'!$A$1:$O$1,0)),"")</f>
        <v/>
      </c>
      <c r="E29" s="200"/>
      <c r="F29" s="201"/>
      <c r="G29" s="199" t="str">
        <f>IFERROR(INDEX(#REF!,MATCH((CONCATENATE(Dates!$C$7,G$21,$A29,$B29)),#REF!,0),MATCH("Value",#REF!,0)),"")</f>
        <v/>
      </c>
      <c r="H29" s="199" t="str">
        <f>IFERROR(INDEX(#REF!,MATCH((CONCATENATE(Dates!$C$7,H$21,$A29,$B29)),#REF!,0),MATCH("Value",#REF!,0)),"")</f>
        <v/>
      </c>
      <c r="I29" s="199" t="str">
        <f>IFERROR(INDEX(#REF!,MATCH((CONCATENATE(Dates!$C$7,I$21,$A29,$B29)),#REF!,0),MATCH("Value",#REF!,0)),"")</f>
        <v/>
      </c>
      <c r="J29" s="199" t="str">
        <f>IFERROR(INDEX(#REF!,MATCH((CONCATENATE(Dates!$C$7,J$21,$A29,$B29)),#REF!,0),MATCH("Value",#REF!,0)),"")</f>
        <v/>
      </c>
      <c r="K29" s="6"/>
    </row>
    <row r="30" spans="1:35" ht="26" customHeight="1">
      <c r="A30" s="7"/>
      <c r="B30" s="8"/>
      <c r="C30" s="4" t="str">
        <f>IFERROR(INDEX('Metric Data'!$A:$AB,MATCH($A30,'Metric Data'!$B:$B,0),MATCH(C$4,'Metric Data'!$A$1:$O$1,0)),"")</f>
        <v/>
      </c>
      <c r="D30" s="4" t="str">
        <f>IFERROR(INDEX('Metric Data'!$A:$AB,MATCH(CONCATENATE($A30,$B30),'Metric Data'!$A:$A,0),MATCH(D$4,'Metric Data'!$A$1:$O$1,0)),"")</f>
        <v/>
      </c>
      <c r="E30" s="200"/>
      <c r="F30" s="201"/>
      <c r="G30" s="199" t="str">
        <f>IFERROR(INDEX(#REF!,MATCH((CONCATENATE(Dates!$C$7,G$21,$A30,$B30)),#REF!,0),MATCH("Value",#REF!,0)),"")</f>
        <v/>
      </c>
      <c r="H30" s="199" t="str">
        <f>IFERROR(INDEX(#REF!,MATCH((CONCATENATE(Dates!$C$7,H$21,$A30,$B30)),#REF!,0),MATCH("Value",#REF!,0)),"")</f>
        <v/>
      </c>
      <c r="I30" s="199" t="str">
        <f>IFERROR(INDEX(#REF!,MATCH((CONCATENATE(Dates!$C$7,I$21,$A30,$B30)),#REF!,0),MATCH("Value",#REF!,0)),"")</f>
        <v/>
      </c>
      <c r="J30" s="199" t="str">
        <f>IFERROR(INDEX(#REF!,MATCH((CONCATENATE(Dates!$C$7,J$21,$A30,$B30)),#REF!,0),MATCH("Value",#REF!,0)),"")</f>
        <v/>
      </c>
      <c r="K30" s="6"/>
    </row>
    <row r="31" spans="1:35" ht="26" customHeight="1">
      <c r="A31" s="7"/>
      <c r="B31" s="8"/>
      <c r="C31" s="4" t="str">
        <f>IFERROR(INDEX('Metric Data'!$A:$AB,MATCH($A31,'Metric Data'!$B:$B,0),MATCH(C$4,'Metric Data'!$A$1:$O$1,0)),"")</f>
        <v/>
      </c>
      <c r="D31" s="4" t="str">
        <f>IFERROR(INDEX('Metric Data'!$A:$AB,MATCH(CONCATENATE($A31,$B31),'Metric Data'!$A:$A,0),MATCH(D$4,'Metric Data'!$A$1:$O$1,0)),"")</f>
        <v/>
      </c>
      <c r="E31" s="200"/>
      <c r="F31" s="201"/>
      <c r="G31" s="199" t="str">
        <f>IFERROR(INDEX(#REF!,MATCH((CONCATENATE(Dates!$C$7,G$21,$A31,$B31)),#REF!,0),MATCH("Value",#REF!,0)),"")</f>
        <v/>
      </c>
      <c r="H31" s="199" t="str">
        <f>IFERROR(INDEX(#REF!,MATCH((CONCATENATE(Dates!$C$7,H$21,$A31,$B31)),#REF!,0),MATCH("Value",#REF!,0)),"")</f>
        <v/>
      </c>
      <c r="I31" s="199" t="str">
        <f>IFERROR(INDEX(#REF!,MATCH((CONCATENATE(Dates!$C$7,I$21,$A31,$B31)),#REF!,0),MATCH("Value",#REF!,0)),"")</f>
        <v/>
      </c>
      <c r="J31" s="199" t="str">
        <f>IFERROR(INDEX(#REF!,MATCH((CONCATENATE(Dates!$C$7,J$21,$A31,$B31)),#REF!,0),MATCH("Value",#REF!,0)),"")</f>
        <v/>
      </c>
      <c r="K31" s="6"/>
    </row>
    <row r="32" spans="1:35" ht="15" customHeight="1">
      <c r="A32" s="9"/>
      <c r="B32" s="9"/>
      <c r="C32" s="9"/>
      <c r="D32" s="9"/>
      <c r="F32" s="9"/>
      <c r="G32" s="9"/>
      <c r="H32" s="9"/>
      <c r="I32" s="9"/>
      <c r="J32" s="9"/>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customSheetViews>
    <customSheetView guid="{BF85068E-F58D-4EAB-8647-6833ECCE5F0F}" state="hidden" showRuler="0">
      <selection sqref="A1:AH1"/>
      <pageMargins left="0" right="0" top="0" bottom="0" header="0" footer="0"/>
      <headerFooter>
        <oddHeader>&amp;R&amp;"Arial"&amp;8&amp;K000000 [OFFICIAL]&amp;1#_x000D_</oddHeader>
      </headerFooter>
    </customSheetView>
  </customSheetViews>
  <mergeCells count="4">
    <mergeCell ref="F3:J3"/>
    <mergeCell ref="F20:J20"/>
    <mergeCell ref="A18:AH18"/>
    <mergeCell ref="A1:AH1"/>
  </mergeCells>
  <pageMargins left="0.75" right="0.75" top="1" bottom="1" header="0.5" footer="0.5"/>
  <headerFooter>
    <oddHeader>&amp;R&amp;"Arial"&amp;8&amp;K000000 [OFFICIAL]&amp;1#_x000D_</oddHeader>
  </headerFooter>
  <customProperties>
    <customPr name="_pios_id" r:id="rId1"/>
  </customProperties>
  <extLst>
    <ext xmlns:x14="http://schemas.microsoft.com/office/spreadsheetml/2009/9/main" uri="{CCE6A557-97BC-4b89-ADB6-D9C93CAAB3DF}">
      <x14:dataValidations xmlns:xm="http://schemas.microsoft.com/office/excel/2006/main" count="3">
        <x14:dataValidation type="list" allowBlank="1" xr:uid="{00000000-0002-0000-1F00-000000000000}">
          <x14:formula1>
            <xm:f>'Metric Data'!$E$2:$E$1048576</xm:f>
          </x14:formula1>
          <xm:sqref>G19 G2</xm:sqref>
        </x14:dataValidation>
        <x14:dataValidation type="list" allowBlank="1" xr:uid="{00000000-0002-0000-1F00-000001000000}">
          <x14:formula1>
            <xm:f>'Metric Data'!$C$2:$C$1048576</xm:f>
          </x14:formula1>
          <xm:sqref>B5:B14 B22:B31</xm:sqref>
        </x14:dataValidation>
        <x14:dataValidation type="list" allowBlank="1" xr:uid="{00000000-0002-0000-1F00-000002000000}">
          <x14:formula1>
            <xm:f>'Metric Data'!$B$2:$B$1048576</xm:f>
          </x14:formula1>
          <xm:sqref>A22:A31 A5:A14</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AQ50"/>
  <sheetViews>
    <sheetView showRuler="0" workbookViewId="0">
      <selection sqref="A1:AP1"/>
    </sheetView>
  </sheetViews>
  <sheetFormatPr defaultColWidth="13.08984375" defaultRowHeight="12.5"/>
  <cols>
    <col min="1" max="1" width="20.36328125" customWidth="1"/>
    <col min="2" max="2" width="21.08984375" customWidth="1"/>
    <col min="3" max="3" width="45.6328125" customWidth="1"/>
    <col min="4" max="4" width="20.36328125" customWidth="1"/>
    <col min="5" max="5" width="4.08984375" customWidth="1"/>
    <col min="6" max="6" width="29.90625" customWidth="1"/>
  </cols>
  <sheetData>
    <row r="1" spans="1:43" ht="15" customHeight="1">
      <c r="A1" s="555" t="s">
        <v>0</v>
      </c>
      <c r="B1" s="556"/>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6"/>
      <c r="AF1" s="556"/>
      <c r="AG1" s="556"/>
      <c r="AH1" s="556"/>
      <c r="AI1" s="556"/>
      <c r="AJ1" s="556"/>
      <c r="AK1" s="556"/>
      <c r="AL1" s="556"/>
      <c r="AM1" s="556"/>
      <c r="AN1" s="556"/>
      <c r="AO1" s="556"/>
      <c r="AP1" s="557"/>
      <c r="AQ1" s="5"/>
    </row>
    <row r="2" spans="1:43" ht="15" customHeight="1">
      <c r="F2" s="202" t="s">
        <v>10665</v>
      </c>
      <c r="G2" s="1" t="s">
        <v>10666</v>
      </c>
    </row>
    <row r="3" spans="1:43" ht="15" customHeight="1">
      <c r="F3" s="595" t="s">
        <v>10660</v>
      </c>
      <c r="G3" s="596"/>
      <c r="H3" s="596"/>
      <c r="I3" s="596"/>
      <c r="J3" s="596"/>
      <c r="K3" s="596"/>
      <c r="L3" s="596"/>
      <c r="M3" s="596"/>
      <c r="N3" s="596"/>
      <c r="O3" s="596"/>
      <c r="P3" s="596"/>
      <c r="Q3" s="596"/>
      <c r="R3" s="596"/>
    </row>
    <row r="4" spans="1:43" ht="15" customHeight="1">
      <c r="A4" s="2" t="s">
        <v>1</v>
      </c>
      <c r="B4" s="2" t="s">
        <v>2</v>
      </c>
      <c r="C4" s="2" t="s">
        <v>3</v>
      </c>
      <c r="D4" s="3" t="s">
        <v>4</v>
      </c>
      <c r="E4" s="200"/>
      <c r="F4" s="196" t="s">
        <v>10661</v>
      </c>
      <c r="G4" s="198" t="str">
        <f>G$2</f>
        <v>Jan</v>
      </c>
      <c r="H4" s="198" t="str">
        <f t="shared" ref="H4:R4" si="0">_xlfn.IFS(G$4="Jan","Feb",G$4="Feb","Mar",G$4="Mar","Apr",G$4="Apr","May",G$4="May","Jun",G$4="Jun","Jul",G$4="Jul","Aug",G$4="Aug","Sep",G$4="Sep","Oct",G$4="Oct","Nov",G$4="Nov","Dec",G$4="Dec","Jan")</f>
        <v>Feb</v>
      </c>
      <c r="I4" s="198" t="str">
        <f t="shared" si="0"/>
        <v>Mar</v>
      </c>
      <c r="J4" s="198" t="str">
        <f t="shared" si="0"/>
        <v>Apr</v>
      </c>
      <c r="K4" s="198" t="str">
        <f t="shared" si="0"/>
        <v>May</v>
      </c>
      <c r="L4" s="198" t="str">
        <f t="shared" si="0"/>
        <v>Jun</v>
      </c>
      <c r="M4" s="198" t="str">
        <f t="shared" si="0"/>
        <v>Jul</v>
      </c>
      <c r="N4" s="198" t="str">
        <f t="shared" si="0"/>
        <v>Aug</v>
      </c>
      <c r="O4" s="198" t="str">
        <f t="shared" si="0"/>
        <v>Sep</v>
      </c>
      <c r="P4" s="198" t="str">
        <f t="shared" si="0"/>
        <v>Oct</v>
      </c>
      <c r="Q4" s="198" t="str">
        <f t="shared" si="0"/>
        <v>Nov</v>
      </c>
      <c r="R4" s="198" t="str">
        <f t="shared" si="0"/>
        <v>Dec</v>
      </c>
      <c r="S4" s="6"/>
    </row>
    <row r="5" spans="1:43" ht="26" customHeight="1">
      <c r="A5" s="7"/>
      <c r="B5" s="8"/>
      <c r="C5" s="4" t="str">
        <f>IFERROR(INDEX('Metric Data'!$A:$AB,MATCH($A5,'Metric Data'!$B:$B,0),MATCH(C$4,'Metric Data'!$A$1:$O$1,0)),"")</f>
        <v/>
      </c>
      <c r="D5" s="4" t="str">
        <f>IFERROR(INDEX('Metric Data'!$A:$AB,MATCH(CONCATENATE($A5,$B5),'Metric Data'!$A:$A,0),MATCH(D$4,'Metric Data'!$A$1:$O$1,0)),"")</f>
        <v/>
      </c>
      <c r="E5" s="200"/>
      <c r="F5" s="201"/>
      <c r="G5" s="199" t="str">
        <f>IF($A5="","",IFERROR(INDEX(#REF!,MATCH((CONCATENATE(Dates!$C$7,G$4,$A5,$B5)),#REF!,0),MATCH("Value",#REF!,0)),""))</f>
        <v/>
      </c>
      <c r="H5" s="199" t="str">
        <f>IF($A5="","",IFERROR(INDEX(#REF!,MATCH((CONCATENATE(Dates!$C$7,H$4,$A5,$B5)),#REF!,0),MATCH("Value",#REF!,0)),""))</f>
        <v/>
      </c>
      <c r="I5" s="199" t="str">
        <f>IF($A5="","",IFERROR(INDEX(#REF!,MATCH((CONCATENATE(Dates!$C$7,I$4,$A5,$B5)),#REF!,0),MATCH("Value",#REF!,0)),""))</f>
        <v/>
      </c>
      <c r="J5" s="199" t="str">
        <f>IF($A5="","",IFERROR(INDEX(#REF!,MATCH((CONCATENATE(Dates!$C$7,J$4,$A5,$B5)),#REF!,0),MATCH("Value",#REF!,0)),""))</f>
        <v/>
      </c>
      <c r="K5" s="199" t="str">
        <f>IF($A5="","",IFERROR(INDEX(#REF!,MATCH((CONCATENATE(Dates!$C$7,K$4,$A5,$B5)),#REF!,0),MATCH("Value",#REF!,0)),""))</f>
        <v/>
      </c>
      <c r="L5" s="199" t="str">
        <f>IF($A5="","",IFERROR(INDEX(#REF!,MATCH((CONCATENATE(Dates!$C$7,L$4,$A5,$B5)),#REF!,0),MATCH("Value",#REF!,0)),""))</f>
        <v/>
      </c>
      <c r="M5" s="199" t="str">
        <f>IF($A5="","",IFERROR(INDEX(#REF!,MATCH((CONCATENATE(Dates!$C$7,M$4,$A5,$B5)),#REF!,0),MATCH("Value",#REF!,0)),""))</f>
        <v/>
      </c>
      <c r="N5" s="199" t="str">
        <f>IF($A5="","",IFERROR(INDEX(#REF!,MATCH((CONCATENATE(Dates!$C$7,N$4,$A5,$B5)),#REF!,0),MATCH("Value",#REF!,0)),""))</f>
        <v/>
      </c>
      <c r="O5" s="199" t="str">
        <f>IF($A5="","",IFERROR(INDEX(#REF!,MATCH((CONCATENATE(Dates!$C$7,O$4,$A5,$B5)),#REF!,0),MATCH("Value",#REF!,0)),""))</f>
        <v/>
      </c>
      <c r="P5" s="199" t="str">
        <f>IF($A5="","",IFERROR(INDEX(#REF!,MATCH((CONCATENATE(Dates!$C$7,P$4,$A5,$B5)),#REF!,0),MATCH("Value",#REF!,0)),""))</f>
        <v/>
      </c>
      <c r="Q5" s="199" t="str">
        <f>IF($A5="","",IFERROR(INDEX(#REF!,MATCH((CONCATENATE(Dates!$C$7,Q$4,$A5,$B5)),#REF!,0),MATCH("Value",#REF!,0)),""))</f>
        <v/>
      </c>
      <c r="R5" s="199" t="str">
        <f>IF($A5="","",IFERROR(INDEX(#REF!,MATCH((CONCATENATE(Dates!$C$7,R$4,$A5,$B5)),#REF!,0),MATCH("Value",#REF!,0)),""))</f>
        <v/>
      </c>
      <c r="S5" s="6"/>
    </row>
    <row r="6" spans="1:43" ht="26" customHeight="1">
      <c r="A6" s="7"/>
      <c r="B6" s="8"/>
      <c r="C6" s="4" t="str">
        <f>IFERROR(INDEX('Metric Data'!$A:$AB,MATCH($A6,'Metric Data'!$B:$B,0),MATCH(C$4,'Metric Data'!$A$1:$O$1,0)),"")</f>
        <v/>
      </c>
      <c r="D6" s="4" t="str">
        <f>IFERROR(INDEX('Metric Data'!$A:$AB,MATCH(CONCATENATE($A6,$B6),'Metric Data'!$A:$A,0),MATCH(D$4,'Metric Data'!$A$1:$O$1,0)),"")</f>
        <v/>
      </c>
      <c r="E6" s="200"/>
      <c r="F6" s="201"/>
      <c r="G6" s="199" t="str">
        <f>IF($A6="","",IFERROR(INDEX(#REF!,MATCH((CONCATENATE(Dates!$C$7,G$4,$A6,$B6)),#REF!,0),MATCH("Value",#REF!,0)),""))</f>
        <v/>
      </c>
      <c r="H6" s="199" t="str">
        <f>IF($A6="","",IFERROR(INDEX(#REF!,MATCH((CONCATENATE(Dates!$C$7,H$4,$A6,$B6)),#REF!,0),MATCH("Value",#REF!,0)),""))</f>
        <v/>
      </c>
      <c r="I6" s="199" t="str">
        <f>IF($A6="","",IFERROR(INDEX(#REF!,MATCH((CONCATENATE(Dates!$C$7,I$4,$A6,$B6)),#REF!,0),MATCH("Value",#REF!,0)),""))</f>
        <v/>
      </c>
      <c r="J6" s="199" t="str">
        <f>IF($A6="","",IFERROR(INDEX(#REF!,MATCH((CONCATENATE(Dates!$C$7,J$4,$A6,$B6)),#REF!,0),MATCH("Value",#REF!,0)),""))</f>
        <v/>
      </c>
      <c r="K6" s="199" t="str">
        <f>IF($A6="","",IFERROR(INDEX(#REF!,MATCH((CONCATENATE(Dates!$C$7,K$4,$A6,$B6)),#REF!,0),MATCH("Value",#REF!,0)),""))</f>
        <v/>
      </c>
      <c r="L6" s="199" t="str">
        <f>IF($A6="","",IFERROR(INDEX(#REF!,MATCH((CONCATENATE(Dates!$C$7,L$4,$A6,$B6)),#REF!,0),MATCH("Value",#REF!,0)),""))</f>
        <v/>
      </c>
      <c r="M6" s="199" t="str">
        <f>IF($A6="","",IFERROR(INDEX(#REF!,MATCH((CONCATENATE(Dates!$C$7,M$4,$A6,$B6)),#REF!,0),MATCH("Value",#REF!,0)),""))</f>
        <v/>
      </c>
      <c r="N6" s="199" t="str">
        <f>IF($A6="","",IFERROR(INDEX(#REF!,MATCH((CONCATENATE(Dates!$C$7,N$4,$A6,$B6)),#REF!,0),MATCH("Value",#REF!,0)),""))</f>
        <v/>
      </c>
      <c r="O6" s="199" t="str">
        <f>IF($A6="","",IFERROR(INDEX(#REF!,MATCH((CONCATENATE(Dates!$C$7,O$4,$A6,$B6)),#REF!,0),MATCH("Value",#REF!,0)),""))</f>
        <v/>
      </c>
      <c r="P6" s="199" t="str">
        <f>IF($A6="","",IFERROR(INDEX(#REF!,MATCH((CONCATENATE(Dates!$C$7,P$4,$A6,$B6)),#REF!,0),MATCH("Value",#REF!,0)),""))</f>
        <v/>
      </c>
      <c r="Q6" s="199" t="str">
        <f>IF($A6="","",IFERROR(INDEX(#REF!,MATCH((CONCATENATE(Dates!$C$7,Q$4,$A6,$B6)),#REF!,0),MATCH("Value",#REF!,0)),""))</f>
        <v/>
      </c>
      <c r="R6" s="199" t="str">
        <f>IF($A6="","",IFERROR(INDEX(#REF!,MATCH((CONCATENATE(Dates!$C$7,R$4,$A6,$B6)),#REF!,0),MATCH("Value",#REF!,0)),""))</f>
        <v/>
      </c>
      <c r="S6" s="6"/>
    </row>
    <row r="7" spans="1:43" ht="26" customHeight="1">
      <c r="A7" s="7"/>
      <c r="B7" s="8"/>
      <c r="C7" s="4" t="str">
        <f>IFERROR(INDEX('Metric Data'!$A:$AB,MATCH($A7,'Metric Data'!$B:$B,0),MATCH(C$4,'Metric Data'!$A$1:$O$1,0)),"")</f>
        <v/>
      </c>
      <c r="D7" s="4" t="str">
        <f>IFERROR(INDEX('Metric Data'!$A:$AB,MATCH(CONCATENATE($A7,$B7),'Metric Data'!$A:$A,0),MATCH(D$4,'Metric Data'!$A$1:$O$1,0)),"")</f>
        <v/>
      </c>
      <c r="E7" s="200"/>
      <c r="F7" s="201"/>
      <c r="G7" s="199" t="str">
        <f>IF($A7="","",IFERROR(INDEX(#REF!,MATCH((CONCATENATE(Dates!$C$7,G$4,$A7,$B7)),#REF!,0),MATCH("Value",#REF!,0)),""))</f>
        <v/>
      </c>
      <c r="H7" s="199" t="str">
        <f>IF($A7="","",IFERROR(INDEX(#REF!,MATCH((CONCATENATE(Dates!$C$7,H$4,$A7,$B7)),#REF!,0),MATCH("Value",#REF!,0)),""))</f>
        <v/>
      </c>
      <c r="I7" s="199" t="str">
        <f>IF($A7="","",IFERROR(INDEX(#REF!,MATCH((CONCATENATE(Dates!$C$7,I$4,$A7,$B7)),#REF!,0),MATCH("Value",#REF!,0)),""))</f>
        <v/>
      </c>
      <c r="J7" s="199" t="str">
        <f>IF($A7="","",IFERROR(INDEX(#REF!,MATCH((CONCATENATE(Dates!$C$7,J$4,$A7,$B7)),#REF!,0),MATCH("Value",#REF!,0)),""))</f>
        <v/>
      </c>
      <c r="K7" s="199" t="str">
        <f>IF($A7="","",IFERROR(INDEX(#REF!,MATCH((CONCATENATE(Dates!$C$7,K$4,$A7,$B7)),#REF!,0),MATCH("Value",#REF!,0)),""))</f>
        <v/>
      </c>
      <c r="L7" s="199" t="str">
        <f>IF($A7="","",IFERROR(INDEX(#REF!,MATCH((CONCATENATE(Dates!$C$7,L$4,$A7,$B7)),#REF!,0),MATCH("Value",#REF!,0)),""))</f>
        <v/>
      </c>
      <c r="M7" s="199" t="str">
        <f>IF($A7="","",IFERROR(INDEX(#REF!,MATCH((CONCATENATE(Dates!$C$7,M$4,$A7,$B7)),#REF!,0),MATCH("Value",#REF!,0)),""))</f>
        <v/>
      </c>
      <c r="N7" s="199" t="str">
        <f>IF($A7="","",IFERROR(INDEX(#REF!,MATCH((CONCATENATE(Dates!$C$7,N$4,$A7,$B7)),#REF!,0),MATCH("Value",#REF!,0)),""))</f>
        <v/>
      </c>
      <c r="O7" s="199" t="str">
        <f>IF($A7="","",IFERROR(INDEX(#REF!,MATCH((CONCATENATE(Dates!$C$7,O$4,$A7,$B7)),#REF!,0),MATCH("Value",#REF!,0)),""))</f>
        <v/>
      </c>
      <c r="P7" s="199" t="str">
        <f>IF($A7="","",IFERROR(INDEX(#REF!,MATCH((CONCATENATE(Dates!$C$7,P$4,$A7,$B7)),#REF!,0),MATCH("Value",#REF!,0)),""))</f>
        <v/>
      </c>
      <c r="Q7" s="199" t="str">
        <f>IF($A7="","",IFERROR(INDEX(#REF!,MATCH((CONCATENATE(Dates!$C$7,Q$4,$A7,$B7)),#REF!,0),MATCH("Value",#REF!,0)),""))</f>
        <v/>
      </c>
      <c r="R7" s="199" t="str">
        <f>IF($A7="","",IFERROR(INDEX(#REF!,MATCH((CONCATENATE(Dates!$C$7,R$4,$A7,$B7)),#REF!,0),MATCH("Value",#REF!,0)),""))</f>
        <v/>
      </c>
      <c r="S7" s="6"/>
    </row>
    <row r="8" spans="1:43" ht="26" customHeight="1">
      <c r="A8" s="7"/>
      <c r="B8" s="8"/>
      <c r="C8" s="4" t="str">
        <f>IFERROR(INDEX('Metric Data'!$A:$AB,MATCH($A8,'Metric Data'!$B:$B,0),MATCH(C$4,'Metric Data'!$A$1:$O$1,0)),"")</f>
        <v/>
      </c>
      <c r="D8" s="4" t="str">
        <f>IFERROR(INDEX('Metric Data'!$A:$AB,MATCH(CONCATENATE($A8,$B8),'Metric Data'!$A:$A,0),MATCH(D$4,'Metric Data'!$A$1:$O$1,0)),"")</f>
        <v/>
      </c>
      <c r="E8" s="200"/>
      <c r="F8" s="201"/>
      <c r="G8" s="199" t="str">
        <f>IF($A8="","",IFERROR(INDEX(#REF!,MATCH((CONCATENATE(Dates!$C$7,G$4,$A8,$B8)),#REF!,0),MATCH("Value",#REF!,0)),""))</f>
        <v/>
      </c>
      <c r="H8" s="199" t="str">
        <f>IF($A8="","",IFERROR(INDEX(#REF!,MATCH((CONCATENATE(Dates!$C$7,H$4,$A8,$B8)),#REF!,0),MATCH("Value",#REF!,0)),""))</f>
        <v/>
      </c>
      <c r="I8" s="199" t="str">
        <f>IF($A8="","",IFERROR(INDEX(#REF!,MATCH((CONCATENATE(Dates!$C$7,I$4,$A8,$B8)),#REF!,0),MATCH("Value",#REF!,0)),""))</f>
        <v/>
      </c>
      <c r="J8" s="199" t="str">
        <f>IF($A8="","",IFERROR(INDEX(#REF!,MATCH((CONCATENATE(Dates!$C$7,J$4,$A8,$B8)),#REF!,0),MATCH("Value",#REF!,0)),""))</f>
        <v/>
      </c>
      <c r="K8" s="199" t="str">
        <f>IF($A8="","",IFERROR(INDEX(#REF!,MATCH((CONCATENATE(Dates!$C$7,K$4,$A8,$B8)),#REF!,0),MATCH("Value",#REF!,0)),""))</f>
        <v/>
      </c>
      <c r="L8" s="199" t="str">
        <f>IF($A8="","",IFERROR(INDEX(#REF!,MATCH((CONCATENATE(Dates!$C$7,L$4,$A8,$B8)),#REF!,0),MATCH("Value",#REF!,0)),""))</f>
        <v/>
      </c>
      <c r="M8" s="199" t="str">
        <f>IF($A8="","",IFERROR(INDEX(#REF!,MATCH((CONCATENATE(Dates!$C$7,M$4,$A8,$B8)),#REF!,0),MATCH("Value",#REF!,0)),""))</f>
        <v/>
      </c>
      <c r="N8" s="199" t="str">
        <f>IF($A8="","",IFERROR(INDEX(#REF!,MATCH((CONCATENATE(Dates!$C$7,N$4,$A8,$B8)),#REF!,0),MATCH("Value",#REF!,0)),""))</f>
        <v/>
      </c>
      <c r="O8" s="199" t="str">
        <f>IF($A8="","",IFERROR(INDEX(#REF!,MATCH((CONCATENATE(Dates!$C$7,O$4,$A8,$B8)),#REF!,0),MATCH("Value",#REF!,0)),""))</f>
        <v/>
      </c>
      <c r="P8" s="199" t="str">
        <f>IF($A8="","",IFERROR(INDEX(#REF!,MATCH((CONCATENATE(Dates!$C$7,P$4,$A8,$B8)),#REF!,0),MATCH("Value",#REF!,0)),""))</f>
        <v/>
      </c>
      <c r="Q8" s="199" t="str">
        <f>IF($A8="","",IFERROR(INDEX(#REF!,MATCH((CONCATENATE(Dates!$C$7,Q$4,$A8,$B8)),#REF!,0),MATCH("Value",#REF!,0)),""))</f>
        <v/>
      </c>
      <c r="R8" s="199" t="str">
        <f>IF($A8="","",IFERROR(INDEX(#REF!,MATCH((CONCATENATE(Dates!$C$7,R$4,$A8,$B8)),#REF!,0),MATCH("Value",#REF!,0)),""))</f>
        <v/>
      </c>
      <c r="S8" s="6"/>
    </row>
    <row r="9" spans="1:43" ht="26" customHeight="1">
      <c r="A9" s="7"/>
      <c r="B9" s="8"/>
      <c r="C9" s="4" t="str">
        <f>IFERROR(INDEX('Metric Data'!$A:$AB,MATCH($A9,'Metric Data'!$B:$B,0),MATCH(C$4,'Metric Data'!$A$1:$O$1,0)),"")</f>
        <v/>
      </c>
      <c r="D9" s="4" t="str">
        <f>IFERROR(INDEX('Metric Data'!$A:$AB,MATCH(CONCATENATE($A9,$B9),'Metric Data'!$A:$A,0),MATCH(D$4,'Metric Data'!$A$1:$O$1,0)),"")</f>
        <v/>
      </c>
      <c r="E9" s="200"/>
      <c r="F9" s="201"/>
      <c r="G9" s="199" t="str">
        <f>IF($A9="","",IFERROR(INDEX(#REF!,MATCH((CONCATENATE(Dates!$C$7,G$4,$A9,$B9)),#REF!,0),MATCH("Value",#REF!,0)),""))</f>
        <v/>
      </c>
      <c r="H9" s="199" t="str">
        <f>IF($A9="","",IFERROR(INDEX(#REF!,MATCH((CONCATENATE(Dates!$C$7,H$4,$A9,$B9)),#REF!,0),MATCH("Value",#REF!,0)),""))</f>
        <v/>
      </c>
      <c r="I9" s="199" t="str">
        <f>IF($A9="","",IFERROR(INDEX(#REF!,MATCH((CONCATENATE(Dates!$C$7,I$4,$A9,$B9)),#REF!,0),MATCH("Value",#REF!,0)),""))</f>
        <v/>
      </c>
      <c r="J9" s="199" t="str">
        <f>IF($A9="","",IFERROR(INDEX(#REF!,MATCH((CONCATENATE(Dates!$C$7,J$4,$A9,$B9)),#REF!,0),MATCH("Value",#REF!,0)),""))</f>
        <v/>
      </c>
      <c r="K9" s="199" t="str">
        <f>IF($A9="","",IFERROR(INDEX(#REF!,MATCH((CONCATENATE(Dates!$C$7,K$4,$A9,$B9)),#REF!,0),MATCH("Value",#REF!,0)),""))</f>
        <v/>
      </c>
      <c r="L9" s="199" t="str">
        <f>IF($A9="","",IFERROR(INDEX(#REF!,MATCH((CONCATENATE(Dates!$C$7,L$4,$A9,$B9)),#REF!,0),MATCH("Value",#REF!,0)),""))</f>
        <v/>
      </c>
      <c r="M9" s="199" t="str">
        <f>IF($A9="","",IFERROR(INDEX(#REF!,MATCH((CONCATENATE(Dates!$C$7,M$4,$A9,$B9)),#REF!,0),MATCH("Value",#REF!,0)),""))</f>
        <v/>
      </c>
      <c r="N9" s="199" t="str">
        <f>IF($A9="","",IFERROR(INDEX(#REF!,MATCH((CONCATENATE(Dates!$C$7,N$4,$A9,$B9)),#REF!,0),MATCH("Value",#REF!,0)),""))</f>
        <v/>
      </c>
      <c r="O9" s="199" t="str">
        <f>IF($A9="","",IFERROR(INDEX(#REF!,MATCH((CONCATENATE(Dates!$C$7,O$4,$A9,$B9)),#REF!,0),MATCH("Value",#REF!,0)),""))</f>
        <v/>
      </c>
      <c r="P9" s="199" t="str">
        <f>IF($A9="","",IFERROR(INDEX(#REF!,MATCH((CONCATENATE(Dates!$C$7,P$4,$A9,$B9)),#REF!,0),MATCH("Value",#REF!,0)),""))</f>
        <v/>
      </c>
      <c r="Q9" s="199" t="str">
        <f>IF($A9="","",IFERROR(INDEX(#REF!,MATCH((CONCATENATE(Dates!$C$7,Q$4,$A9,$B9)),#REF!,0),MATCH("Value",#REF!,0)),""))</f>
        <v/>
      </c>
      <c r="R9" s="199" t="str">
        <f>IF($A9="","",IFERROR(INDEX(#REF!,MATCH((CONCATENATE(Dates!$C$7,R$4,$A9,$B9)),#REF!,0),MATCH("Value",#REF!,0)),""))</f>
        <v/>
      </c>
      <c r="S9" s="6"/>
    </row>
    <row r="10" spans="1:43" ht="26" customHeight="1">
      <c r="A10" s="7"/>
      <c r="B10" s="8"/>
      <c r="C10" s="4" t="str">
        <f>IFERROR(INDEX('Metric Data'!$A:$AB,MATCH($A10,'Metric Data'!$B:$B,0),MATCH(C$4,'Metric Data'!$A$1:$O$1,0)),"")</f>
        <v/>
      </c>
      <c r="D10" s="4" t="str">
        <f>IFERROR(INDEX('Metric Data'!$A:$AB,MATCH(CONCATENATE($A10,$B10),'Metric Data'!$A:$A,0),MATCH(D$4,'Metric Data'!$A$1:$O$1,0)),"")</f>
        <v/>
      </c>
      <c r="E10" s="200"/>
      <c r="F10" s="201"/>
      <c r="G10" s="199" t="str">
        <f>IF($A10="","",IFERROR(INDEX(#REF!,MATCH((CONCATENATE(Dates!$C$7,G$4,$A10,$B10)),#REF!,0),MATCH("Value",#REF!,0)),""))</f>
        <v/>
      </c>
      <c r="H10" s="199" t="str">
        <f>IF($A10="","",IFERROR(INDEX(#REF!,MATCH((CONCATENATE(Dates!$C$7,H$4,$A10,$B10)),#REF!,0),MATCH("Value",#REF!,0)),""))</f>
        <v/>
      </c>
      <c r="I10" s="199" t="str">
        <f>IF($A10="","",IFERROR(INDEX(#REF!,MATCH((CONCATENATE(Dates!$C$7,I$4,$A10,$B10)),#REF!,0),MATCH("Value",#REF!,0)),""))</f>
        <v/>
      </c>
      <c r="J10" s="199" t="str">
        <f>IF($A10="","",IFERROR(INDEX(#REF!,MATCH((CONCATENATE(Dates!$C$7,J$4,$A10,$B10)),#REF!,0),MATCH("Value",#REF!,0)),""))</f>
        <v/>
      </c>
      <c r="K10" s="199" t="str">
        <f>IF($A10="","",IFERROR(INDEX(#REF!,MATCH((CONCATENATE(Dates!$C$7,K$4,$A10,$B10)),#REF!,0),MATCH("Value",#REF!,0)),""))</f>
        <v/>
      </c>
      <c r="L10" s="199" t="str">
        <f>IF($A10="","",IFERROR(INDEX(#REF!,MATCH((CONCATENATE(Dates!$C$7,L$4,$A10,$B10)),#REF!,0),MATCH("Value",#REF!,0)),""))</f>
        <v/>
      </c>
      <c r="M10" s="199" t="str">
        <f>IF($A10="","",IFERROR(INDEX(#REF!,MATCH((CONCATENATE(Dates!$C$7,M$4,$A10,$B10)),#REF!,0),MATCH("Value",#REF!,0)),""))</f>
        <v/>
      </c>
      <c r="N10" s="199" t="str">
        <f>IF($A10="","",IFERROR(INDEX(#REF!,MATCH((CONCATENATE(Dates!$C$7,N$4,$A10,$B10)),#REF!,0),MATCH("Value",#REF!,0)),""))</f>
        <v/>
      </c>
      <c r="O10" s="199" t="str">
        <f>IF($A10="","",IFERROR(INDEX(#REF!,MATCH((CONCATENATE(Dates!$C$7,O$4,$A10,$B10)),#REF!,0),MATCH("Value",#REF!,0)),""))</f>
        <v/>
      </c>
      <c r="P10" s="199" t="str">
        <f>IF($A10="","",IFERROR(INDEX(#REF!,MATCH((CONCATENATE(Dates!$C$7,P$4,$A10,$B10)),#REF!,0),MATCH("Value",#REF!,0)),""))</f>
        <v/>
      </c>
      <c r="Q10" s="199" t="str">
        <f>IF($A10="","",IFERROR(INDEX(#REF!,MATCH((CONCATENATE(Dates!$C$7,Q$4,$A10,$B10)),#REF!,0),MATCH("Value",#REF!,0)),""))</f>
        <v/>
      </c>
      <c r="R10" s="199" t="str">
        <f>IF($A10="","",IFERROR(INDEX(#REF!,MATCH((CONCATENATE(Dates!$C$7,R$4,$A10,$B10)),#REF!,0),MATCH("Value",#REF!,0)),""))</f>
        <v/>
      </c>
      <c r="S10" s="6"/>
    </row>
    <row r="11" spans="1:43" ht="26" customHeight="1">
      <c r="A11" s="7"/>
      <c r="B11" s="8"/>
      <c r="C11" s="4" t="str">
        <f>IFERROR(INDEX('Metric Data'!$A:$AB,MATCH($A11,'Metric Data'!$B:$B,0),MATCH(C$4,'Metric Data'!$A$1:$O$1,0)),"")</f>
        <v/>
      </c>
      <c r="D11" s="4" t="str">
        <f>IFERROR(INDEX('Metric Data'!$A:$AB,MATCH(CONCATENATE($A11,$B11),'Metric Data'!$A:$A,0),MATCH(D$4,'Metric Data'!$A$1:$O$1,0)),"")</f>
        <v/>
      </c>
      <c r="E11" s="200"/>
      <c r="F11" s="201"/>
      <c r="G11" s="199" t="str">
        <f>IF($A11="","",IFERROR(INDEX(#REF!,MATCH((CONCATENATE(Dates!$C$7,G$4,$A11,$B11)),#REF!,0),MATCH("Value",#REF!,0)),""))</f>
        <v/>
      </c>
      <c r="H11" s="199" t="str">
        <f>IF($A11="","",IFERROR(INDEX(#REF!,MATCH((CONCATENATE(Dates!$C$7,H$4,$A11,$B11)),#REF!,0),MATCH("Value",#REF!,0)),""))</f>
        <v/>
      </c>
      <c r="I11" s="199" t="str">
        <f>IF($A11="","",IFERROR(INDEX(#REF!,MATCH((CONCATENATE(Dates!$C$7,I$4,$A11,$B11)),#REF!,0),MATCH("Value",#REF!,0)),""))</f>
        <v/>
      </c>
      <c r="J11" s="199" t="str">
        <f>IF($A11="","",IFERROR(INDEX(#REF!,MATCH((CONCATENATE(Dates!$C$7,J$4,$A11,$B11)),#REF!,0),MATCH("Value",#REF!,0)),""))</f>
        <v/>
      </c>
      <c r="K11" s="199" t="str">
        <f>IF($A11="","",IFERROR(INDEX(#REF!,MATCH((CONCATENATE(Dates!$C$7,K$4,$A11,$B11)),#REF!,0),MATCH("Value",#REF!,0)),""))</f>
        <v/>
      </c>
      <c r="L11" s="199" t="str">
        <f>IF($A11="","",IFERROR(INDEX(#REF!,MATCH((CONCATENATE(Dates!$C$7,L$4,$A11,$B11)),#REF!,0),MATCH("Value",#REF!,0)),""))</f>
        <v/>
      </c>
      <c r="M11" s="199" t="str">
        <f>IF($A11="","",IFERROR(INDEX(#REF!,MATCH((CONCATENATE(Dates!$C$7,M$4,$A11,$B11)),#REF!,0),MATCH("Value",#REF!,0)),""))</f>
        <v/>
      </c>
      <c r="N11" s="199" t="str">
        <f>IF($A11="","",IFERROR(INDEX(#REF!,MATCH((CONCATENATE(Dates!$C$7,N$4,$A11,$B11)),#REF!,0),MATCH("Value",#REF!,0)),""))</f>
        <v/>
      </c>
      <c r="O11" s="199" t="str">
        <f>IF($A11="","",IFERROR(INDEX(#REF!,MATCH((CONCATENATE(Dates!$C$7,O$4,$A11,$B11)),#REF!,0),MATCH("Value",#REF!,0)),""))</f>
        <v/>
      </c>
      <c r="P11" s="199" t="str">
        <f>IF($A11="","",IFERROR(INDEX(#REF!,MATCH((CONCATENATE(Dates!$C$7,P$4,$A11,$B11)),#REF!,0),MATCH("Value",#REF!,0)),""))</f>
        <v/>
      </c>
      <c r="Q11" s="199" t="str">
        <f>IF($A11="","",IFERROR(INDEX(#REF!,MATCH((CONCATENATE(Dates!$C$7,Q$4,$A11,$B11)),#REF!,0),MATCH("Value",#REF!,0)),""))</f>
        <v/>
      </c>
      <c r="R11" s="199" t="str">
        <f>IF($A11="","",IFERROR(INDEX(#REF!,MATCH((CONCATENATE(Dates!$C$7,R$4,$A11,$B11)),#REF!,0),MATCH("Value",#REF!,0)),""))</f>
        <v/>
      </c>
      <c r="S11" s="6"/>
    </row>
    <row r="12" spans="1:43" ht="26" customHeight="1">
      <c r="A12" s="7"/>
      <c r="B12" s="8"/>
      <c r="C12" s="4" t="str">
        <f>IFERROR(INDEX('Metric Data'!$A:$AB,MATCH($A12,'Metric Data'!$B:$B,0),MATCH(C$4,'Metric Data'!$A$1:$O$1,0)),"")</f>
        <v/>
      </c>
      <c r="D12" s="4" t="str">
        <f>IFERROR(INDEX('Metric Data'!$A:$AB,MATCH(CONCATENATE($A12,$B12),'Metric Data'!$A:$A,0),MATCH(D$4,'Metric Data'!$A$1:$O$1,0)),"")</f>
        <v/>
      </c>
      <c r="E12" s="200"/>
      <c r="F12" s="201"/>
      <c r="G12" s="199" t="str">
        <f>IF($A12="","",IFERROR(INDEX(#REF!,MATCH((CONCATENATE(Dates!$C$7,G$4,$A12,$B12)),#REF!,0),MATCH("Value",#REF!,0)),""))</f>
        <v/>
      </c>
      <c r="H12" s="199" t="str">
        <f>IF($A12="","",IFERROR(INDEX(#REF!,MATCH((CONCATENATE(Dates!$C$7,H$4,$A12,$B12)),#REF!,0),MATCH("Value",#REF!,0)),""))</f>
        <v/>
      </c>
      <c r="I12" s="199" t="str">
        <f>IF($A12="","",IFERROR(INDEX(#REF!,MATCH((CONCATENATE(Dates!$C$7,I$4,$A12,$B12)),#REF!,0),MATCH("Value",#REF!,0)),""))</f>
        <v/>
      </c>
      <c r="J12" s="199" t="str">
        <f>IF($A12="","",IFERROR(INDEX(#REF!,MATCH((CONCATENATE(Dates!$C$7,J$4,$A12,$B12)),#REF!,0),MATCH("Value",#REF!,0)),""))</f>
        <v/>
      </c>
      <c r="K12" s="199" t="str">
        <f>IF($A12="","",IFERROR(INDEX(#REF!,MATCH((CONCATENATE(Dates!$C$7,K$4,$A12,$B12)),#REF!,0),MATCH("Value",#REF!,0)),""))</f>
        <v/>
      </c>
      <c r="L12" s="199" t="str">
        <f>IF($A12="","",IFERROR(INDEX(#REF!,MATCH((CONCATENATE(Dates!$C$7,L$4,$A12,$B12)),#REF!,0),MATCH("Value",#REF!,0)),""))</f>
        <v/>
      </c>
      <c r="M12" s="199" t="str">
        <f>IF($A12="","",IFERROR(INDEX(#REF!,MATCH((CONCATENATE(Dates!$C$7,M$4,$A12,$B12)),#REF!,0),MATCH("Value",#REF!,0)),""))</f>
        <v/>
      </c>
      <c r="N12" s="199" t="str">
        <f>IF($A12="","",IFERROR(INDEX(#REF!,MATCH((CONCATENATE(Dates!$C$7,N$4,$A12,$B12)),#REF!,0),MATCH("Value",#REF!,0)),""))</f>
        <v/>
      </c>
      <c r="O12" s="199" t="str">
        <f>IF($A12="","",IFERROR(INDEX(#REF!,MATCH((CONCATENATE(Dates!$C$7,O$4,$A12,$B12)),#REF!,0),MATCH("Value",#REF!,0)),""))</f>
        <v/>
      </c>
      <c r="P12" s="199" t="str">
        <f>IF($A12="","",IFERROR(INDEX(#REF!,MATCH((CONCATENATE(Dates!$C$7,P$4,$A12,$B12)),#REF!,0),MATCH("Value",#REF!,0)),""))</f>
        <v/>
      </c>
      <c r="Q12" s="199" t="str">
        <f>IF($A12="","",IFERROR(INDEX(#REF!,MATCH((CONCATENATE(Dates!$C$7,Q$4,$A12,$B12)),#REF!,0),MATCH("Value",#REF!,0)),""))</f>
        <v/>
      </c>
      <c r="R12" s="199" t="str">
        <f>IF($A12="","",IFERROR(INDEX(#REF!,MATCH((CONCATENATE(Dates!$C$7,R$4,$A12,$B12)),#REF!,0),MATCH("Value",#REF!,0)),""))</f>
        <v/>
      </c>
      <c r="S12" s="6"/>
    </row>
    <row r="13" spans="1:43" ht="26" customHeight="1">
      <c r="A13" s="7"/>
      <c r="B13" s="8"/>
      <c r="C13" s="4" t="str">
        <f>IFERROR(INDEX('Metric Data'!$A:$AB,MATCH($A13,'Metric Data'!$B:$B,0),MATCH(C$4,'Metric Data'!$A$1:$O$1,0)),"")</f>
        <v/>
      </c>
      <c r="D13" s="4" t="str">
        <f>IFERROR(INDEX('Metric Data'!$A:$AB,MATCH(CONCATENATE($A13,$B13),'Metric Data'!$A:$A,0),MATCH(D$4,'Metric Data'!$A$1:$O$1,0)),"")</f>
        <v/>
      </c>
      <c r="E13" s="200"/>
      <c r="F13" s="201"/>
      <c r="G13" s="199" t="str">
        <f>IF($A13="","",IFERROR(INDEX(#REF!,MATCH((CONCATENATE(Dates!$C$7,G$4,$A13,$B13)),#REF!,0),MATCH("Value",#REF!,0)),""))</f>
        <v/>
      </c>
      <c r="H13" s="199" t="str">
        <f>IF($A13="","",IFERROR(INDEX(#REF!,MATCH((CONCATENATE(Dates!$C$7,H$4,$A13,$B13)),#REF!,0),MATCH("Value",#REF!,0)),""))</f>
        <v/>
      </c>
      <c r="I13" s="199" t="str">
        <f>IF($A13="","",IFERROR(INDEX(#REF!,MATCH((CONCATENATE(Dates!$C$7,I$4,$A13,$B13)),#REF!,0),MATCH("Value",#REF!,0)),""))</f>
        <v/>
      </c>
      <c r="J13" s="199" t="str">
        <f>IF($A13="","",IFERROR(INDEX(#REF!,MATCH((CONCATENATE(Dates!$C$7,J$4,$A13,$B13)),#REF!,0),MATCH("Value",#REF!,0)),""))</f>
        <v/>
      </c>
      <c r="K13" s="199" t="str">
        <f>IF($A13="","",IFERROR(INDEX(#REF!,MATCH((CONCATENATE(Dates!$C$7,K$4,$A13,$B13)),#REF!,0),MATCH("Value",#REF!,0)),""))</f>
        <v/>
      </c>
      <c r="L13" s="199" t="str">
        <f>IF($A13="","",IFERROR(INDEX(#REF!,MATCH((CONCATENATE(Dates!$C$7,L$4,$A13,$B13)),#REF!,0),MATCH("Value",#REF!,0)),""))</f>
        <v/>
      </c>
      <c r="M13" s="199" t="str">
        <f>IF($A13="","",IFERROR(INDEX(#REF!,MATCH((CONCATENATE(Dates!$C$7,M$4,$A13,$B13)),#REF!,0),MATCH("Value",#REF!,0)),""))</f>
        <v/>
      </c>
      <c r="N13" s="199" t="str">
        <f>IF($A13="","",IFERROR(INDEX(#REF!,MATCH((CONCATENATE(Dates!$C$7,N$4,$A13,$B13)),#REF!,0),MATCH("Value",#REF!,0)),""))</f>
        <v/>
      </c>
      <c r="O13" s="199" t="str">
        <f>IF($A13="","",IFERROR(INDEX(#REF!,MATCH((CONCATENATE(Dates!$C$7,O$4,$A13,$B13)),#REF!,0),MATCH("Value",#REF!,0)),""))</f>
        <v/>
      </c>
      <c r="P13" s="199" t="str">
        <f>IF($A13="","",IFERROR(INDEX(#REF!,MATCH((CONCATENATE(Dates!$C$7,P$4,$A13,$B13)),#REF!,0),MATCH("Value",#REF!,0)),""))</f>
        <v/>
      </c>
      <c r="Q13" s="199" t="str">
        <f>IF($A13="","",IFERROR(INDEX(#REF!,MATCH((CONCATENATE(Dates!$C$7,Q$4,$A13,$B13)),#REF!,0),MATCH("Value",#REF!,0)),""))</f>
        <v/>
      </c>
      <c r="R13" s="199" t="str">
        <f>IF($A13="","",IFERROR(INDEX(#REF!,MATCH((CONCATENATE(Dates!$C$7,R$4,$A13,$B13)),#REF!,0),MATCH("Value",#REF!,0)),""))</f>
        <v/>
      </c>
      <c r="S13" s="6"/>
    </row>
    <row r="14" spans="1:43" ht="26" customHeight="1">
      <c r="A14" s="7"/>
      <c r="B14" s="8"/>
      <c r="C14" s="4" t="str">
        <f>IFERROR(INDEX('Metric Data'!$A:$AB,MATCH($A14,'Metric Data'!$B:$B,0),MATCH(C$4,'Metric Data'!$A$1:$O$1,0)),"")</f>
        <v/>
      </c>
      <c r="D14" s="4" t="str">
        <f>IFERROR(INDEX('Metric Data'!$A:$AB,MATCH(CONCATENATE($A14,$B14),'Metric Data'!$A:$A,0),MATCH(D$4,'Metric Data'!$A$1:$O$1,0)),"")</f>
        <v/>
      </c>
      <c r="E14" s="200"/>
      <c r="F14" s="201"/>
      <c r="G14" s="199" t="str">
        <f>IF($A14="","",IFERROR(INDEX(#REF!,MATCH((CONCATENATE(Dates!$C$7,G$4,$A14,$B14)),#REF!,0),MATCH("Value",#REF!,0)),""))</f>
        <v/>
      </c>
      <c r="H14" s="199" t="str">
        <f>IF($A14="","",IFERROR(INDEX(#REF!,MATCH((CONCATENATE(Dates!$C$7,H$4,$A14,$B14)),#REF!,0),MATCH("Value",#REF!,0)),""))</f>
        <v/>
      </c>
      <c r="I14" s="199" t="str">
        <f>IF($A14="","",IFERROR(INDEX(#REF!,MATCH((CONCATENATE(Dates!$C$7,I$4,$A14,$B14)),#REF!,0),MATCH("Value",#REF!,0)),""))</f>
        <v/>
      </c>
      <c r="J14" s="199" t="str">
        <f>IF($A14="","",IFERROR(INDEX(#REF!,MATCH((CONCATENATE(Dates!$C$7,J$4,$A14,$B14)),#REF!,0),MATCH("Value",#REF!,0)),""))</f>
        <v/>
      </c>
      <c r="K14" s="199" t="str">
        <f>IF($A14="","",IFERROR(INDEX(#REF!,MATCH((CONCATENATE(Dates!$C$7,K$4,$A14,$B14)),#REF!,0),MATCH("Value",#REF!,0)),""))</f>
        <v/>
      </c>
      <c r="L14" s="199" t="str">
        <f>IF($A14="","",IFERROR(INDEX(#REF!,MATCH((CONCATENATE(Dates!$C$7,L$4,$A14,$B14)),#REF!,0),MATCH("Value",#REF!,0)),""))</f>
        <v/>
      </c>
      <c r="M14" s="199" t="str">
        <f>IF($A14="","",IFERROR(INDEX(#REF!,MATCH((CONCATENATE(Dates!$C$7,M$4,$A14,$B14)),#REF!,0),MATCH("Value",#REF!,0)),""))</f>
        <v/>
      </c>
      <c r="N14" s="199" t="str">
        <f>IF($A14="","",IFERROR(INDEX(#REF!,MATCH((CONCATENATE(Dates!$C$7,N$4,$A14,$B14)),#REF!,0),MATCH("Value",#REF!,0)),""))</f>
        <v/>
      </c>
      <c r="O14" s="199" t="str">
        <f>IF($A14="","",IFERROR(INDEX(#REF!,MATCH((CONCATENATE(Dates!$C$7,O$4,$A14,$B14)),#REF!,0),MATCH("Value",#REF!,0)),""))</f>
        <v/>
      </c>
      <c r="P14" s="199" t="str">
        <f>IF($A14="","",IFERROR(INDEX(#REF!,MATCH((CONCATENATE(Dates!$C$7,P$4,$A14,$B14)),#REF!,0),MATCH("Value",#REF!,0)),""))</f>
        <v/>
      </c>
      <c r="Q14" s="199" t="str">
        <f>IF($A14="","",IFERROR(INDEX(#REF!,MATCH((CONCATENATE(Dates!$C$7,Q$4,$A14,$B14)),#REF!,0),MATCH("Value",#REF!,0)),""))</f>
        <v/>
      </c>
      <c r="R14" s="199" t="str">
        <f>IF($A14="","",IFERROR(INDEX(#REF!,MATCH((CONCATENATE(Dates!$C$7,R$4,$A14,$B14)),#REF!,0),MATCH("Value",#REF!,0)),""))</f>
        <v/>
      </c>
      <c r="S14" s="6"/>
    </row>
    <row r="15" spans="1:43" ht="15" customHeight="1">
      <c r="A15" s="9"/>
      <c r="B15" s="9"/>
      <c r="C15" s="9"/>
      <c r="D15" s="9"/>
      <c r="F15" s="9"/>
      <c r="G15" s="9"/>
      <c r="H15" s="9"/>
      <c r="I15" s="9"/>
      <c r="J15" s="9"/>
      <c r="K15" s="9"/>
      <c r="L15" s="9"/>
      <c r="M15" s="9"/>
      <c r="N15" s="9"/>
      <c r="O15" s="9"/>
      <c r="P15" s="9"/>
      <c r="Q15" s="9"/>
      <c r="R15" s="9"/>
    </row>
    <row r="16" spans="1:43" ht="15" customHeight="1"/>
    <row r="17" spans="1:43" ht="15" customHeight="1"/>
    <row r="18" spans="1:43" ht="15" customHeight="1">
      <c r="A18" s="555" t="s">
        <v>10663</v>
      </c>
      <c r="B18" s="556"/>
      <c r="C18" s="556"/>
      <c r="D18" s="556"/>
      <c r="E18" s="556"/>
      <c r="F18" s="556"/>
      <c r="G18" s="556"/>
      <c r="H18" s="556"/>
      <c r="I18" s="556"/>
      <c r="J18" s="556"/>
      <c r="K18" s="556"/>
      <c r="L18" s="556"/>
      <c r="M18" s="556"/>
      <c r="N18" s="556"/>
      <c r="O18" s="556"/>
      <c r="P18" s="556"/>
      <c r="Q18" s="556"/>
      <c r="R18" s="556"/>
      <c r="S18" s="556"/>
      <c r="T18" s="556"/>
      <c r="U18" s="556"/>
      <c r="V18" s="556"/>
      <c r="W18" s="556"/>
      <c r="X18" s="556"/>
      <c r="Y18" s="556"/>
      <c r="Z18" s="556"/>
      <c r="AA18" s="556"/>
      <c r="AB18" s="556"/>
      <c r="AC18" s="556"/>
      <c r="AD18" s="556"/>
      <c r="AE18" s="556"/>
      <c r="AF18" s="556"/>
      <c r="AG18" s="556"/>
      <c r="AH18" s="556"/>
      <c r="AI18" s="556"/>
      <c r="AJ18" s="556"/>
      <c r="AK18" s="556"/>
      <c r="AL18" s="556"/>
      <c r="AM18" s="556"/>
      <c r="AN18" s="556"/>
      <c r="AO18" s="556"/>
      <c r="AP18" s="557"/>
      <c r="AQ18" s="5"/>
    </row>
    <row r="19" spans="1:43" ht="15" customHeight="1">
      <c r="F19" s="202" t="s">
        <v>10665</v>
      </c>
      <c r="G19" s="1" t="s">
        <v>10666</v>
      </c>
    </row>
    <row r="20" spans="1:43" ht="15" customHeight="1">
      <c r="F20" s="595" t="s">
        <v>10660</v>
      </c>
      <c r="G20" s="596"/>
      <c r="H20" s="596"/>
      <c r="I20" s="596"/>
      <c r="J20" s="596"/>
      <c r="K20" s="596"/>
      <c r="L20" s="596"/>
      <c r="M20" s="596"/>
      <c r="N20" s="596"/>
      <c r="O20" s="596"/>
      <c r="P20" s="596"/>
      <c r="Q20" s="596"/>
      <c r="R20" s="596"/>
    </row>
    <row r="21" spans="1:43" ht="15" customHeight="1">
      <c r="A21" s="2" t="s">
        <v>1</v>
      </c>
      <c r="B21" s="2" t="s">
        <v>2</v>
      </c>
      <c r="C21" s="2" t="s">
        <v>3</v>
      </c>
      <c r="D21" s="3" t="s">
        <v>4</v>
      </c>
      <c r="E21" s="200"/>
      <c r="F21" s="196" t="s">
        <v>1327</v>
      </c>
      <c r="G21" s="198" t="str">
        <f>G$19</f>
        <v>Jan</v>
      </c>
      <c r="H21" s="198" t="str">
        <f t="shared" ref="H21:R21" si="1">_xlfn.IFS(G$21="Jan","Feb",G$21="Feb","Mar",G$21="Mar","Apr",G$21="Apr","May",G$21="May","Jun",G$21="Jun","Jul",G$21="Jul","Aug",G$21="Aug","Sep",G$21="Sep","Oct",G$21="Oct","Nov",G$21="Nov","Dec",G$21="Dec","Jan")</f>
        <v>Feb</v>
      </c>
      <c r="I21" s="198" t="str">
        <f t="shared" si="1"/>
        <v>Mar</v>
      </c>
      <c r="J21" s="198" t="str">
        <f t="shared" si="1"/>
        <v>Apr</v>
      </c>
      <c r="K21" s="198" t="str">
        <f t="shared" si="1"/>
        <v>May</v>
      </c>
      <c r="L21" s="198" t="str">
        <f t="shared" si="1"/>
        <v>Jun</v>
      </c>
      <c r="M21" s="198" t="str">
        <f t="shared" si="1"/>
        <v>Jul</v>
      </c>
      <c r="N21" s="198" t="str">
        <f t="shared" si="1"/>
        <v>Aug</v>
      </c>
      <c r="O21" s="198" t="str">
        <f t="shared" si="1"/>
        <v>Sep</v>
      </c>
      <c r="P21" s="198" t="str">
        <f t="shared" si="1"/>
        <v>Oct</v>
      </c>
      <c r="Q21" s="198" t="str">
        <f t="shared" si="1"/>
        <v>Nov</v>
      </c>
      <c r="R21" s="198" t="str">
        <f t="shared" si="1"/>
        <v>Dec</v>
      </c>
      <c r="S21" s="6"/>
    </row>
    <row r="22" spans="1:43" ht="26" customHeight="1">
      <c r="A22" s="7"/>
      <c r="B22" s="8"/>
      <c r="C22" s="4" t="str">
        <f>IFERROR(INDEX('Metric Data'!$A:$AB,MATCH($A22,'Metric Data'!$B:$B,0),MATCH(C$4,'Metric Data'!$A$1:$O$1,0)),"")</f>
        <v/>
      </c>
      <c r="D22" s="4" t="str">
        <f>IFERROR(INDEX('Metric Data'!$A:$AB,MATCH(CONCATENATE($A22,$B22),'Metric Data'!$A:$A,0),MATCH(D$4,'Metric Data'!$A$1:$O$1,0)),"")</f>
        <v/>
      </c>
      <c r="E22" s="200"/>
      <c r="F22" s="201"/>
      <c r="G22" s="199" t="str">
        <f>IF($A22="","",IFERROR(INDEX(#REF!,MATCH((CONCATENATE(Dates!$C$7,G$21,$A22,$B22)),#REF!,0),MATCH("Value",#REF!,0)),""))</f>
        <v/>
      </c>
      <c r="H22" s="199" t="str">
        <f>IF($A22="","",IFERROR(INDEX(#REF!,MATCH((CONCATENATE(Dates!$C$7,H$21,$A22,$B22)),#REF!,0),MATCH("Value",#REF!,0)),""))</f>
        <v/>
      </c>
      <c r="I22" s="199" t="str">
        <f>IF($A22="","",IFERROR(INDEX(#REF!,MATCH((CONCATENATE(Dates!$C$7,I$21,$A22,$B22)),#REF!,0),MATCH("Value",#REF!,0)),""))</f>
        <v/>
      </c>
      <c r="J22" s="199" t="str">
        <f>IF($A22="","",IFERROR(INDEX(#REF!,MATCH((CONCATENATE(Dates!$C$7,J$21,$A22,$B22)),#REF!,0),MATCH("Value",#REF!,0)),""))</f>
        <v/>
      </c>
      <c r="K22" s="199" t="str">
        <f>IF($A22="","",IFERROR(INDEX(#REF!,MATCH((CONCATENATE(Dates!$C$7,K$21,$A22,$B22)),#REF!,0),MATCH("Value",#REF!,0)),""))</f>
        <v/>
      </c>
      <c r="L22" s="199" t="str">
        <f>IF($A22="","",IFERROR(INDEX(#REF!,MATCH((CONCATENATE(Dates!$C$7,L$21,$A22,$B22)),#REF!,0),MATCH("Value",#REF!,0)),""))</f>
        <v/>
      </c>
      <c r="M22" s="199" t="str">
        <f>IF($A22="","",IFERROR(INDEX(#REF!,MATCH((CONCATENATE(Dates!$C$7,M$21,$A22,$B22)),#REF!,0),MATCH("Value",#REF!,0)),""))</f>
        <v/>
      </c>
      <c r="N22" s="199" t="str">
        <f>IF($A22="","",IFERROR(INDEX(#REF!,MATCH((CONCATENATE(Dates!$C$7,N$21,$A22,$B22)),#REF!,0),MATCH("Value",#REF!,0)),""))</f>
        <v/>
      </c>
      <c r="O22" s="199" t="str">
        <f>IF($A22="","",IFERROR(INDEX(#REF!,MATCH((CONCATENATE(Dates!$C$7,O$21,$A22,$B22)),#REF!,0),MATCH("Value",#REF!,0)),""))</f>
        <v/>
      </c>
      <c r="P22" s="199" t="str">
        <f>IF($A22="","",IFERROR(INDEX(#REF!,MATCH((CONCATENATE(Dates!$C$7,P$21,$A22,$B22)),#REF!,0),MATCH("Value",#REF!,0)),""))</f>
        <v/>
      </c>
      <c r="Q22" s="199" t="str">
        <f>IF($A22="","",IFERROR(INDEX(#REF!,MATCH((CONCATENATE(Dates!$C$7,Q$21,$A22,$B22)),#REF!,0),MATCH("Value",#REF!,0)),""))</f>
        <v/>
      </c>
      <c r="R22" s="199" t="str">
        <f>IF($A22="","",IFERROR(INDEX(#REF!,MATCH((CONCATENATE(Dates!$C$7,R$21,$A22,$B22)),#REF!,0),MATCH("Value",#REF!,0)),""))</f>
        <v/>
      </c>
      <c r="S22" s="6"/>
    </row>
    <row r="23" spans="1:43" ht="26" customHeight="1">
      <c r="A23" s="7"/>
      <c r="B23" s="8"/>
      <c r="C23" s="4" t="str">
        <f>IFERROR(INDEX('Metric Data'!$A:$AB,MATCH($A23,'Metric Data'!$B:$B,0),MATCH(C$4,'Metric Data'!$A$1:$O$1,0)),"")</f>
        <v/>
      </c>
      <c r="D23" s="4" t="str">
        <f>IFERROR(INDEX('Metric Data'!$A:$AB,MATCH(CONCATENATE($A23,$B23),'Metric Data'!$A:$A,0),MATCH(D$4,'Metric Data'!$A$1:$O$1,0)),"")</f>
        <v/>
      </c>
      <c r="E23" s="200"/>
      <c r="F23" s="201"/>
      <c r="G23" s="199" t="str">
        <f>IF($A23="","",IFERROR(INDEX(#REF!,MATCH((CONCATENATE(Dates!$C$7,G$21,$A23,$B23)),#REF!,0),MATCH("Value",#REF!,0)),""))</f>
        <v/>
      </c>
      <c r="H23" s="199" t="str">
        <f>IF($A23="","",IFERROR(INDEX(#REF!,MATCH((CONCATENATE(Dates!$C$7,H$21,$A23,$B23)),#REF!,0),MATCH("Value",#REF!,0)),""))</f>
        <v/>
      </c>
      <c r="I23" s="199" t="str">
        <f>IF($A23="","",IFERROR(INDEX(#REF!,MATCH((CONCATENATE(Dates!$C$7,I$21,$A23,$B23)),#REF!,0),MATCH("Value",#REF!,0)),""))</f>
        <v/>
      </c>
      <c r="J23" s="199" t="str">
        <f>IF($A23="","",IFERROR(INDEX(#REF!,MATCH((CONCATENATE(Dates!$C$7,J$21,$A23,$B23)),#REF!,0),MATCH("Value",#REF!,0)),""))</f>
        <v/>
      </c>
      <c r="K23" s="199" t="str">
        <f>IF($A23="","",IFERROR(INDEX(#REF!,MATCH((CONCATENATE(Dates!$C$7,K$21,$A23,$B23)),#REF!,0),MATCH("Value",#REF!,0)),""))</f>
        <v/>
      </c>
      <c r="L23" s="199" t="str">
        <f>IF($A23="","",IFERROR(INDEX(#REF!,MATCH((CONCATENATE(Dates!$C$7,L$21,$A23,$B23)),#REF!,0),MATCH("Value",#REF!,0)),""))</f>
        <v/>
      </c>
      <c r="M23" s="199" t="str">
        <f>IF($A23="","",IFERROR(INDEX(#REF!,MATCH((CONCATENATE(Dates!$C$7,M$21,$A23,$B23)),#REF!,0),MATCH("Value",#REF!,0)),""))</f>
        <v/>
      </c>
      <c r="N23" s="199" t="str">
        <f>IF($A23="","",IFERROR(INDEX(#REF!,MATCH((CONCATENATE(Dates!$C$7,N$21,$A23,$B23)),#REF!,0),MATCH("Value",#REF!,0)),""))</f>
        <v/>
      </c>
      <c r="O23" s="199" t="str">
        <f>IF($A23="","",IFERROR(INDEX(#REF!,MATCH((CONCATENATE(Dates!$C$7,O$21,$A23,$B23)),#REF!,0),MATCH("Value",#REF!,0)),""))</f>
        <v/>
      </c>
      <c r="P23" s="199" t="str">
        <f>IF($A23="","",IFERROR(INDEX(#REF!,MATCH((CONCATENATE(Dates!$C$7,P$21,$A23,$B23)),#REF!,0),MATCH("Value",#REF!,0)),""))</f>
        <v/>
      </c>
      <c r="Q23" s="199" t="str">
        <f>IF($A23="","",IFERROR(INDEX(#REF!,MATCH((CONCATENATE(Dates!$C$7,Q$21,$A23,$B23)),#REF!,0),MATCH("Value",#REF!,0)),""))</f>
        <v/>
      </c>
      <c r="R23" s="199" t="str">
        <f>IF($A23="","",IFERROR(INDEX(#REF!,MATCH((CONCATENATE(Dates!$C$7,R$21,$A23,$B23)),#REF!,0),MATCH("Value",#REF!,0)),""))</f>
        <v/>
      </c>
      <c r="S23" s="6"/>
    </row>
    <row r="24" spans="1:43" ht="26" customHeight="1">
      <c r="A24" s="7"/>
      <c r="B24" s="8"/>
      <c r="C24" s="4" t="str">
        <f>IFERROR(INDEX('Metric Data'!$A:$AB,MATCH($A24,'Metric Data'!$B:$B,0),MATCH(C$4,'Metric Data'!$A$1:$O$1,0)),"")</f>
        <v/>
      </c>
      <c r="D24" s="4" t="str">
        <f>IFERROR(INDEX('Metric Data'!$A:$AB,MATCH(CONCATENATE($A24,$B24),'Metric Data'!$A:$A,0),MATCH(D$4,'Metric Data'!$A$1:$O$1,0)),"")</f>
        <v/>
      </c>
      <c r="E24" s="200"/>
      <c r="F24" s="201"/>
      <c r="G24" s="199" t="str">
        <f>IF($A24="","",IFERROR(INDEX(#REF!,MATCH((CONCATENATE(Dates!$C$7,G$21,$A24,$B24)),#REF!,0),MATCH("Value",#REF!,0)),""))</f>
        <v/>
      </c>
      <c r="H24" s="199" t="str">
        <f>IF($A24="","",IFERROR(INDEX(#REF!,MATCH((CONCATENATE(Dates!$C$7,H$21,$A24,$B24)),#REF!,0),MATCH("Value",#REF!,0)),""))</f>
        <v/>
      </c>
      <c r="I24" s="199" t="str">
        <f>IF($A24="","",IFERROR(INDEX(#REF!,MATCH((CONCATENATE(Dates!$C$7,I$21,$A24,$B24)),#REF!,0),MATCH("Value",#REF!,0)),""))</f>
        <v/>
      </c>
      <c r="J24" s="199" t="str">
        <f>IF($A24="","",IFERROR(INDEX(#REF!,MATCH((CONCATENATE(Dates!$C$7,J$21,$A24,$B24)),#REF!,0),MATCH("Value",#REF!,0)),""))</f>
        <v/>
      </c>
      <c r="K24" s="199" t="str">
        <f>IF($A24="","",IFERROR(INDEX(#REF!,MATCH((CONCATENATE(Dates!$C$7,K$21,$A24,$B24)),#REF!,0),MATCH("Value",#REF!,0)),""))</f>
        <v/>
      </c>
      <c r="L24" s="199" t="str">
        <f>IF($A24="","",IFERROR(INDEX(#REF!,MATCH((CONCATENATE(Dates!$C$7,L$21,$A24,$B24)),#REF!,0),MATCH("Value",#REF!,0)),""))</f>
        <v/>
      </c>
      <c r="M24" s="199" t="str">
        <f>IF($A24="","",IFERROR(INDEX(#REF!,MATCH((CONCATENATE(Dates!$C$7,M$21,$A24,$B24)),#REF!,0),MATCH("Value",#REF!,0)),""))</f>
        <v/>
      </c>
      <c r="N24" s="199" t="str">
        <f>IF($A24="","",IFERROR(INDEX(#REF!,MATCH((CONCATENATE(Dates!$C$7,N$21,$A24,$B24)),#REF!,0),MATCH("Value",#REF!,0)),""))</f>
        <v/>
      </c>
      <c r="O24" s="199" t="str">
        <f>IF($A24="","",IFERROR(INDEX(#REF!,MATCH((CONCATENATE(Dates!$C$7,O$21,$A24,$B24)),#REF!,0),MATCH("Value",#REF!,0)),""))</f>
        <v/>
      </c>
      <c r="P24" s="199" t="str">
        <f>IF($A24="","",IFERROR(INDEX(#REF!,MATCH((CONCATENATE(Dates!$C$7,P$21,$A24,$B24)),#REF!,0),MATCH("Value",#REF!,0)),""))</f>
        <v/>
      </c>
      <c r="Q24" s="199" t="str">
        <f>IF($A24="","",IFERROR(INDEX(#REF!,MATCH((CONCATENATE(Dates!$C$7,Q$21,$A24,$B24)),#REF!,0),MATCH("Value",#REF!,0)),""))</f>
        <v/>
      </c>
      <c r="R24" s="199" t="str">
        <f>IF($A24="","",IFERROR(INDEX(#REF!,MATCH((CONCATENATE(Dates!$C$7,R$21,$A24,$B24)),#REF!,0),MATCH("Value",#REF!,0)),""))</f>
        <v/>
      </c>
      <c r="S24" s="6"/>
    </row>
    <row r="25" spans="1:43" ht="26" customHeight="1">
      <c r="A25" s="7"/>
      <c r="B25" s="8"/>
      <c r="C25" s="4" t="str">
        <f>IFERROR(INDEX('Metric Data'!$A:$AB,MATCH($A25,'Metric Data'!$B:$B,0),MATCH(C$4,'Metric Data'!$A$1:$O$1,0)),"")</f>
        <v/>
      </c>
      <c r="D25" s="4" t="str">
        <f>IFERROR(INDEX('Metric Data'!$A:$AB,MATCH(CONCATENATE($A25,$B25),'Metric Data'!$A:$A,0),MATCH(D$4,'Metric Data'!$A$1:$O$1,0)),"")</f>
        <v/>
      </c>
      <c r="E25" s="200"/>
      <c r="F25" s="201"/>
      <c r="G25" s="199" t="str">
        <f>IF($A25="","",IFERROR(INDEX(#REF!,MATCH((CONCATENATE(Dates!$C$7,G$21,$A25,$B25)),#REF!,0),MATCH("Value",#REF!,0)),""))</f>
        <v/>
      </c>
      <c r="H25" s="199" t="str">
        <f>IF($A25="","",IFERROR(INDEX(#REF!,MATCH((CONCATENATE(Dates!$C$7,H$21,$A25,$B25)),#REF!,0),MATCH("Value",#REF!,0)),""))</f>
        <v/>
      </c>
      <c r="I25" s="199" t="str">
        <f>IF($A25="","",IFERROR(INDEX(#REF!,MATCH((CONCATENATE(Dates!$C$7,I$21,$A25,$B25)),#REF!,0),MATCH("Value",#REF!,0)),""))</f>
        <v/>
      </c>
      <c r="J25" s="199" t="str">
        <f>IF($A25="","",IFERROR(INDEX(#REF!,MATCH((CONCATENATE(Dates!$C$7,J$21,$A25,$B25)),#REF!,0),MATCH("Value",#REF!,0)),""))</f>
        <v/>
      </c>
      <c r="K25" s="199" t="str">
        <f>IF($A25="","",IFERROR(INDEX(#REF!,MATCH((CONCATENATE(Dates!$C$7,K$21,$A25,$B25)),#REF!,0),MATCH("Value",#REF!,0)),""))</f>
        <v/>
      </c>
      <c r="L25" s="199" t="str">
        <f>IF($A25="","",IFERROR(INDEX(#REF!,MATCH((CONCATENATE(Dates!$C$7,L$21,$A25,$B25)),#REF!,0),MATCH("Value",#REF!,0)),""))</f>
        <v/>
      </c>
      <c r="M25" s="199" t="str">
        <f>IF($A25="","",IFERROR(INDEX(#REF!,MATCH((CONCATENATE(Dates!$C$7,M$21,$A25,$B25)),#REF!,0),MATCH("Value",#REF!,0)),""))</f>
        <v/>
      </c>
      <c r="N25" s="199" t="str">
        <f>IF($A25="","",IFERROR(INDEX(#REF!,MATCH((CONCATENATE(Dates!$C$7,N$21,$A25,$B25)),#REF!,0),MATCH("Value",#REF!,0)),""))</f>
        <v/>
      </c>
      <c r="O25" s="199" t="str">
        <f>IF($A25="","",IFERROR(INDEX(#REF!,MATCH((CONCATENATE(Dates!$C$7,O$21,$A25,$B25)),#REF!,0),MATCH("Value",#REF!,0)),""))</f>
        <v/>
      </c>
      <c r="P25" s="199" t="str">
        <f>IF($A25="","",IFERROR(INDEX(#REF!,MATCH((CONCATENATE(Dates!$C$7,P$21,$A25,$B25)),#REF!,0),MATCH("Value",#REF!,0)),""))</f>
        <v/>
      </c>
      <c r="Q25" s="199" t="str">
        <f>IF($A25="","",IFERROR(INDEX(#REF!,MATCH((CONCATENATE(Dates!$C$7,Q$21,$A25,$B25)),#REF!,0),MATCH("Value",#REF!,0)),""))</f>
        <v/>
      </c>
      <c r="R25" s="199" t="str">
        <f>IF($A25="","",IFERROR(INDEX(#REF!,MATCH((CONCATENATE(Dates!$C$7,R$21,$A25,$B25)),#REF!,0),MATCH("Value",#REF!,0)),""))</f>
        <v/>
      </c>
      <c r="S25" s="6"/>
    </row>
    <row r="26" spans="1:43" ht="26" customHeight="1">
      <c r="A26" s="7"/>
      <c r="B26" s="8"/>
      <c r="C26" s="4" t="str">
        <f>IFERROR(INDEX('Metric Data'!$A:$AB,MATCH($A26,'Metric Data'!$B:$B,0),MATCH(C$4,'Metric Data'!$A$1:$O$1,0)),"")</f>
        <v/>
      </c>
      <c r="D26" s="4" t="str">
        <f>IFERROR(INDEX('Metric Data'!$A:$AB,MATCH(CONCATENATE($A26,$B26),'Metric Data'!$A:$A,0),MATCH(D$4,'Metric Data'!$A$1:$O$1,0)),"")</f>
        <v/>
      </c>
      <c r="E26" s="200"/>
      <c r="F26" s="201"/>
      <c r="G26" s="199" t="str">
        <f>IF($A26="","",IFERROR(INDEX(#REF!,MATCH((CONCATENATE(Dates!$C$7,G$21,$A26,$B26)),#REF!,0),MATCH("Value",#REF!,0)),""))</f>
        <v/>
      </c>
      <c r="H26" s="199" t="str">
        <f>IF($A26="","",IFERROR(INDEX(#REF!,MATCH((CONCATENATE(Dates!$C$7,H$21,$A26,$B26)),#REF!,0),MATCH("Value",#REF!,0)),""))</f>
        <v/>
      </c>
      <c r="I26" s="199" t="str">
        <f>IF($A26="","",IFERROR(INDEX(#REF!,MATCH((CONCATENATE(Dates!$C$7,I$21,$A26,$B26)),#REF!,0),MATCH("Value",#REF!,0)),""))</f>
        <v/>
      </c>
      <c r="J26" s="199" t="str">
        <f>IF($A26="","",IFERROR(INDEX(#REF!,MATCH((CONCATENATE(Dates!$C$7,J$21,$A26,$B26)),#REF!,0),MATCH("Value",#REF!,0)),""))</f>
        <v/>
      </c>
      <c r="K26" s="199" t="str">
        <f>IF($A26="","",IFERROR(INDEX(#REF!,MATCH((CONCATENATE(Dates!$C$7,K$21,$A26,$B26)),#REF!,0),MATCH("Value",#REF!,0)),""))</f>
        <v/>
      </c>
      <c r="L26" s="199" t="str">
        <f>IF($A26="","",IFERROR(INDEX(#REF!,MATCH((CONCATENATE(Dates!$C$7,L$21,$A26,$B26)),#REF!,0),MATCH("Value",#REF!,0)),""))</f>
        <v/>
      </c>
      <c r="M26" s="199" t="str">
        <f>IF($A26="","",IFERROR(INDEX(#REF!,MATCH((CONCATENATE(Dates!$C$7,M$21,$A26,$B26)),#REF!,0),MATCH("Value",#REF!,0)),""))</f>
        <v/>
      </c>
      <c r="N26" s="199" t="str">
        <f>IF($A26="","",IFERROR(INDEX(#REF!,MATCH((CONCATENATE(Dates!$C$7,N$21,$A26,$B26)),#REF!,0),MATCH("Value",#REF!,0)),""))</f>
        <v/>
      </c>
      <c r="O26" s="199" t="str">
        <f>IF($A26="","",IFERROR(INDEX(#REF!,MATCH((CONCATENATE(Dates!$C$7,O$21,$A26,$B26)),#REF!,0),MATCH("Value",#REF!,0)),""))</f>
        <v/>
      </c>
      <c r="P26" s="199" t="str">
        <f>IF($A26="","",IFERROR(INDEX(#REF!,MATCH((CONCATENATE(Dates!$C$7,P$21,$A26,$B26)),#REF!,0),MATCH("Value",#REF!,0)),""))</f>
        <v/>
      </c>
      <c r="Q26" s="199" t="str">
        <f>IF($A26="","",IFERROR(INDEX(#REF!,MATCH((CONCATENATE(Dates!$C$7,Q$21,$A26,$B26)),#REF!,0),MATCH("Value",#REF!,0)),""))</f>
        <v/>
      </c>
      <c r="R26" s="199" t="str">
        <f>IF($A26="","",IFERROR(INDEX(#REF!,MATCH((CONCATENATE(Dates!$C$7,R$21,$A26,$B26)),#REF!,0),MATCH("Value",#REF!,0)),""))</f>
        <v/>
      </c>
      <c r="S26" s="6"/>
    </row>
    <row r="27" spans="1:43" ht="26" customHeight="1">
      <c r="A27" s="7"/>
      <c r="B27" s="8"/>
      <c r="C27" s="4" t="str">
        <f>IFERROR(INDEX('Metric Data'!$A:$AB,MATCH($A27,'Metric Data'!$B:$B,0),MATCH(C$4,'Metric Data'!$A$1:$O$1,0)),"")</f>
        <v/>
      </c>
      <c r="D27" s="4" t="str">
        <f>IFERROR(INDEX('Metric Data'!$A:$AB,MATCH(CONCATENATE($A27,$B27),'Metric Data'!$A:$A,0),MATCH(D$4,'Metric Data'!$A$1:$O$1,0)),"")</f>
        <v/>
      </c>
      <c r="E27" s="200"/>
      <c r="F27" s="201"/>
      <c r="G27" s="199" t="str">
        <f>IF($A27="","",IFERROR(INDEX(#REF!,MATCH((CONCATENATE(Dates!$C$7,G$21,$A27,$B27)),#REF!,0),MATCH("Value",#REF!,0)),""))</f>
        <v/>
      </c>
      <c r="H27" s="199" t="str">
        <f>IF($A27="","",IFERROR(INDEX(#REF!,MATCH((CONCATENATE(Dates!$C$7,H$21,$A27,$B27)),#REF!,0),MATCH("Value",#REF!,0)),""))</f>
        <v/>
      </c>
      <c r="I27" s="199" t="str">
        <f>IF($A27="","",IFERROR(INDEX(#REF!,MATCH((CONCATENATE(Dates!$C$7,I$21,$A27,$B27)),#REF!,0),MATCH("Value",#REF!,0)),""))</f>
        <v/>
      </c>
      <c r="J27" s="199" t="str">
        <f>IF($A27="","",IFERROR(INDEX(#REF!,MATCH((CONCATENATE(Dates!$C$7,J$21,$A27,$B27)),#REF!,0),MATCH("Value",#REF!,0)),""))</f>
        <v/>
      </c>
      <c r="K27" s="199" t="str">
        <f>IF($A27="","",IFERROR(INDEX(#REF!,MATCH((CONCATENATE(Dates!$C$7,K$21,$A27,$B27)),#REF!,0),MATCH("Value",#REF!,0)),""))</f>
        <v/>
      </c>
      <c r="L27" s="199" t="str">
        <f>IF($A27="","",IFERROR(INDEX(#REF!,MATCH((CONCATENATE(Dates!$C$7,L$21,$A27,$B27)),#REF!,0),MATCH("Value",#REF!,0)),""))</f>
        <v/>
      </c>
      <c r="M27" s="199" t="str">
        <f>IF($A27="","",IFERROR(INDEX(#REF!,MATCH((CONCATENATE(Dates!$C$7,M$21,$A27,$B27)),#REF!,0),MATCH("Value",#REF!,0)),""))</f>
        <v/>
      </c>
      <c r="N27" s="199" t="str">
        <f>IF($A27="","",IFERROR(INDEX(#REF!,MATCH((CONCATENATE(Dates!$C$7,N$21,$A27,$B27)),#REF!,0),MATCH("Value",#REF!,0)),""))</f>
        <v/>
      </c>
      <c r="O27" s="199" t="str">
        <f>IF($A27="","",IFERROR(INDEX(#REF!,MATCH((CONCATENATE(Dates!$C$7,O$21,$A27,$B27)),#REF!,0),MATCH("Value",#REF!,0)),""))</f>
        <v/>
      </c>
      <c r="P27" s="199" t="str">
        <f>IF($A27="","",IFERROR(INDEX(#REF!,MATCH((CONCATENATE(Dates!$C$7,P$21,$A27,$B27)),#REF!,0),MATCH("Value",#REF!,0)),""))</f>
        <v/>
      </c>
      <c r="Q27" s="199" t="str">
        <f>IF($A27="","",IFERROR(INDEX(#REF!,MATCH((CONCATENATE(Dates!$C$7,Q$21,$A27,$B27)),#REF!,0),MATCH("Value",#REF!,0)),""))</f>
        <v/>
      </c>
      <c r="R27" s="199" t="str">
        <f>IF($A27="","",IFERROR(INDEX(#REF!,MATCH((CONCATENATE(Dates!$C$7,R$21,$A27,$B27)),#REF!,0),MATCH("Value",#REF!,0)),""))</f>
        <v/>
      </c>
      <c r="S27" s="6"/>
    </row>
    <row r="28" spans="1:43" ht="26" customHeight="1">
      <c r="A28" s="7"/>
      <c r="B28" s="8"/>
      <c r="C28" s="4" t="str">
        <f>IFERROR(INDEX('Metric Data'!$A:$AB,MATCH($A28,'Metric Data'!$B:$B,0),MATCH(C$4,'Metric Data'!$A$1:$O$1,0)),"")</f>
        <v/>
      </c>
      <c r="D28" s="4" t="str">
        <f>IFERROR(INDEX('Metric Data'!$A:$AB,MATCH(CONCATENATE($A28,$B28),'Metric Data'!$A:$A,0),MATCH(D$4,'Metric Data'!$A$1:$O$1,0)),"")</f>
        <v/>
      </c>
      <c r="E28" s="200"/>
      <c r="F28" s="201"/>
      <c r="G28" s="199" t="str">
        <f>IF($A28="","",IFERROR(INDEX(#REF!,MATCH((CONCATENATE(Dates!$C$7,G$21,$A28,$B28)),#REF!,0),MATCH("Value",#REF!,0)),""))</f>
        <v/>
      </c>
      <c r="H28" s="199" t="str">
        <f>IF($A28="","",IFERROR(INDEX(#REF!,MATCH((CONCATENATE(Dates!$C$7,H$21,$A28,$B28)),#REF!,0),MATCH("Value",#REF!,0)),""))</f>
        <v/>
      </c>
      <c r="I28" s="199" t="str">
        <f>IF($A28="","",IFERROR(INDEX(#REF!,MATCH((CONCATENATE(Dates!$C$7,I$21,$A28,$B28)),#REF!,0),MATCH("Value",#REF!,0)),""))</f>
        <v/>
      </c>
      <c r="J28" s="199" t="str">
        <f>IF($A28="","",IFERROR(INDEX(#REF!,MATCH((CONCATENATE(Dates!$C$7,J$21,$A28,$B28)),#REF!,0),MATCH("Value",#REF!,0)),""))</f>
        <v/>
      </c>
      <c r="K28" s="199" t="str">
        <f>IF($A28="","",IFERROR(INDEX(#REF!,MATCH((CONCATENATE(Dates!$C$7,K$21,$A28,$B28)),#REF!,0),MATCH("Value",#REF!,0)),""))</f>
        <v/>
      </c>
      <c r="L28" s="199" t="str">
        <f>IF($A28="","",IFERROR(INDEX(#REF!,MATCH((CONCATENATE(Dates!$C$7,L$21,$A28,$B28)),#REF!,0),MATCH("Value",#REF!,0)),""))</f>
        <v/>
      </c>
      <c r="M28" s="199" t="str">
        <f>IF($A28="","",IFERROR(INDEX(#REF!,MATCH((CONCATENATE(Dates!$C$7,M$21,$A28,$B28)),#REF!,0),MATCH("Value",#REF!,0)),""))</f>
        <v/>
      </c>
      <c r="N28" s="199" t="str">
        <f>IF($A28="","",IFERROR(INDEX(#REF!,MATCH((CONCATENATE(Dates!$C$7,N$21,$A28,$B28)),#REF!,0),MATCH("Value",#REF!,0)),""))</f>
        <v/>
      </c>
      <c r="O28" s="199" t="str">
        <f>IF($A28="","",IFERROR(INDEX(#REF!,MATCH((CONCATENATE(Dates!$C$7,O$21,$A28,$B28)),#REF!,0),MATCH("Value",#REF!,0)),""))</f>
        <v/>
      </c>
      <c r="P28" s="199" t="str">
        <f>IF($A28="","",IFERROR(INDEX(#REF!,MATCH((CONCATENATE(Dates!$C$7,P$21,$A28,$B28)),#REF!,0),MATCH("Value",#REF!,0)),""))</f>
        <v/>
      </c>
      <c r="Q28" s="199" t="str">
        <f>IF($A28="","",IFERROR(INDEX(#REF!,MATCH((CONCATENATE(Dates!$C$7,Q$21,$A28,$B28)),#REF!,0),MATCH("Value",#REF!,0)),""))</f>
        <v/>
      </c>
      <c r="R28" s="199" t="str">
        <f>IF($A28="","",IFERROR(INDEX(#REF!,MATCH((CONCATENATE(Dates!$C$7,R$21,$A28,$B28)),#REF!,0),MATCH("Value",#REF!,0)),""))</f>
        <v/>
      </c>
      <c r="S28" s="6"/>
    </row>
    <row r="29" spans="1:43" ht="26" customHeight="1">
      <c r="A29" s="7"/>
      <c r="B29" s="8"/>
      <c r="C29" s="4" t="str">
        <f>IFERROR(INDEX('Metric Data'!$A:$AB,MATCH($A29,'Metric Data'!$B:$B,0),MATCH(C$4,'Metric Data'!$A$1:$O$1,0)),"")</f>
        <v/>
      </c>
      <c r="D29" s="4" t="str">
        <f>IFERROR(INDEX('Metric Data'!$A:$AB,MATCH(CONCATENATE($A29,$B29),'Metric Data'!$A:$A,0),MATCH(D$4,'Metric Data'!$A$1:$O$1,0)),"")</f>
        <v/>
      </c>
      <c r="E29" s="200"/>
      <c r="F29" s="201"/>
      <c r="G29" s="199" t="str">
        <f>IF($A29="","",IFERROR(INDEX(#REF!,MATCH((CONCATENATE(Dates!$C$7,G$21,$A29,$B29)),#REF!,0),MATCH("Value",#REF!,0)),""))</f>
        <v/>
      </c>
      <c r="H29" s="199" t="str">
        <f>IF($A29="","",IFERROR(INDEX(#REF!,MATCH((CONCATENATE(Dates!$C$7,H$21,$A29,$B29)),#REF!,0),MATCH("Value",#REF!,0)),""))</f>
        <v/>
      </c>
      <c r="I29" s="199" t="str">
        <f>IF($A29="","",IFERROR(INDEX(#REF!,MATCH((CONCATENATE(Dates!$C$7,I$21,$A29,$B29)),#REF!,0),MATCH("Value",#REF!,0)),""))</f>
        <v/>
      </c>
      <c r="J29" s="199" t="str">
        <f>IF($A29="","",IFERROR(INDEX(#REF!,MATCH((CONCATENATE(Dates!$C$7,J$21,$A29,$B29)),#REF!,0),MATCH("Value",#REF!,0)),""))</f>
        <v/>
      </c>
      <c r="K29" s="199" t="str">
        <f>IF($A29="","",IFERROR(INDEX(#REF!,MATCH((CONCATENATE(Dates!$C$7,K$21,$A29,$B29)),#REF!,0),MATCH("Value",#REF!,0)),""))</f>
        <v/>
      </c>
      <c r="L29" s="199" t="str">
        <f>IF($A29="","",IFERROR(INDEX(#REF!,MATCH((CONCATENATE(Dates!$C$7,L$21,$A29,$B29)),#REF!,0),MATCH("Value",#REF!,0)),""))</f>
        <v/>
      </c>
      <c r="M29" s="199" t="str">
        <f>IF($A29="","",IFERROR(INDEX(#REF!,MATCH((CONCATENATE(Dates!$C$7,M$21,$A29,$B29)),#REF!,0),MATCH("Value",#REF!,0)),""))</f>
        <v/>
      </c>
      <c r="N29" s="199" t="str">
        <f>IF($A29="","",IFERROR(INDEX(#REF!,MATCH((CONCATENATE(Dates!$C$7,N$21,$A29,$B29)),#REF!,0),MATCH("Value",#REF!,0)),""))</f>
        <v/>
      </c>
      <c r="O29" s="199" t="str">
        <f>IF($A29="","",IFERROR(INDEX(#REF!,MATCH((CONCATENATE(Dates!$C$7,O$21,$A29,$B29)),#REF!,0),MATCH("Value",#REF!,0)),""))</f>
        <v/>
      </c>
      <c r="P29" s="199" t="str">
        <f>IF($A29="","",IFERROR(INDEX(#REF!,MATCH((CONCATENATE(Dates!$C$7,P$21,$A29,$B29)),#REF!,0),MATCH("Value",#REF!,0)),""))</f>
        <v/>
      </c>
      <c r="Q29" s="199" t="str">
        <f>IF($A29="","",IFERROR(INDEX(#REF!,MATCH((CONCATENATE(Dates!$C$7,Q$21,$A29,$B29)),#REF!,0),MATCH("Value",#REF!,0)),""))</f>
        <v/>
      </c>
      <c r="R29" s="199" t="str">
        <f>IF($A29="","",IFERROR(INDEX(#REF!,MATCH((CONCATENATE(Dates!$C$7,R$21,$A29,$B29)),#REF!,0),MATCH("Value",#REF!,0)),""))</f>
        <v/>
      </c>
      <c r="S29" s="6"/>
    </row>
    <row r="30" spans="1:43" ht="26" customHeight="1">
      <c r="A30" s="7"/>
      <c r="B30" s="8"/>
      <c r="C30" s="4" t="str">
        <f>IFERROR(INDEX('Metric Data'!$A:$AB,MATCH($A30,'Metric Data'!$B:$B,0),MATCH(C$4,'Metric Data'!$A$1:$O$1,0)),"")</f>
        <v/>
      </c>
      <c r="D30" s="4" t="str">
        <f>IFERROR(INDEX('Metric Data'!$A:$AB,MATCH(CONCATENATE($A30,$B30),'Metric Data'!$A:$A,0),MATCH(D$4,'Metric Data'!$A$1:$O$1,0)),"")</f>
        <v/>
      </c>
      <c r="E30" s="200"/>
      <c r="F30" s="201"/>
      <c r="G30" s="199" t="str">
        <f>IF($A30="","",IFERROR(INDEX(#REF!,MATCH((CONCATENATE(Dates!$C$7,G$21,$A30,$B30)),#REF!,0),MATCH("Value",#REF!,0)),""))</f>
        <v/>
      </c>
      <c r="H30" s="199" t="str">
        <f>IF($A30="","",IFERROR(INDEX(#REF!,MATCH((CONCATENATE(Dates!$C$7,H$21,$A30,$B30)),#REF!,0),MATCH("Value",#REF!,0)),""))</f>
        <v/>
      </c>
      <c r="I30" s="199" t="str">
        <f>IF($A30="","",IFERROR(INDEX(#REF!,MATCH((CONCATENATE(Dates!$C$7,I$21,$A30,$B30)),#REF!,0),MATCH("Value",#REF!,0)),""))</f>
        <v/>
      </c>
      <c r="J30" s="199" t="str">
        <f>IF($A30="","",IFERROR(INDEX(#REF!,MATCH((CONCATENATE(Dates!$C$7,J$21,$A30,$B30)),#REF!,0),MATCH("Value",#REF!,0)),""))</f>
        <v/>
      </c>
      <c r="K30" s="199" t="str">
        <f>IF($A30="","",IFERROR(INDEX(#REF!,MATCH((CONCATENATE(Dates!$C$7,K$21,$A30,$B30)),#REF!,0),MATCH("Value",#REF!,0)),""))</f>
        <v/>
      </c>
      <c r="L30" s="199" t="str">
        <f>IF($A30="","",IFERROR(INDEX(#REF!,MATCH((CONCATENATE(Dates!$C$7,L$21,$A30,$B30)),#REF!,0),MATCH("Value",#REF!,0)),""))</f>
        <v/>
      </c>
      <c r="M30" s="199" t="str">
        <f>IF($A30="","",IFERROR(INDEX(#REF!,MATCH((CONCATENATE(Dates!$C$7,M$21,$A30,$B30)),#REF!,0),MATCH("Value",#REF!,0)),""))</f>
        <v/>
      </c>
      <c r="N30" s="199" t="str">
        <f>IF($A30="","",IFERROR(INDEX(#REF!,MATCH((CONCATENATE(Dates!$C$7,N$21,$A30,$B30)),#REF!,0),MATCH("Value",#REF!,0)),""))</f>
        <v/>
      </c>
      <c r="O30" s="199" t="str">
        <f>IF($A30="","",IFERROR(INDEX(#REF!,MATCH((CONCATENATE(Dates!$C$7,O$21,$A30,$B30)),#REF!,0),MATCH("Value",#REF!,0)),""))</f>
        <v/>
      </c>
      <c r="P30" s="199" t="str">
        <f>IF($A30="","",IFERROR(INDEX(#REF!,MATCH((CONCATENATE(Dates!$C$7,P$21,$A30,$B30)),#REF!,0),MATCH("Value",#REF!,0)),""))</f>
        <v/>
      </c>
      <c r="Q30" s="199" t="str">
        <f>IF($A30="","",IFERROR(INDEX(#REF!,MATCH((CONCATENATE(Dates!$C$7,Q$21,$A30,$B30)),#REF!,0),MATCH("Value",#REF!,0)),""))</f>
        <v/>
      </c>
      <c r="R30" s="199" t="str">
        <f>IF($A30="","",IFERROR(INDEX(#REF!,MATCH((CONCATENATE(Dates!$C$7,R$21,$A30,$B30)),#REF!,0),MATCH("Value",#REF!,0)),""))</f>
        <v/>
      </c>
      <c r="S30" s="6"/>
    </row>
    <row r="31" spans="1:43" ht="26" customHeight="1">
      <c r="A31" s="7"/>
      <c r="B31" s="8"/>
      <c r="C31" s="4" t="str">
        <f>IFERROR(INDEX('Metric Data'!$A:$AB,MATCH($A31,'Metric Data'!$B:$B,0),MATCH(C$4,'Metric Data'!$A$1:$O$1,0)),"")</f>
        <v/>
      </c>
      <c r="D31" s="4" t="str">
        <f>IFERROR(INDEX('Metric Data'!$A:$AB,MATCH(CONCATENATE($A31,$B31),'Metric Data'!$A:$A,0),MATCH(D$4,'Metric Data'!$A$1:$O$1,0)),"")</f>
        <v/>
      </c>
      <c r="E31" s="200"/>
      <c r="F31" s="201"/>
      <c r="G31" s="199" t="str">
        <f>IF($A31="","",IFERROR(INDEX(#REF!,MATCH((CONCATENATE(Dates!$C$7,G$21,$A31,$B31)),#REF!,0),MATCH("Value",#REF!,0)),""))</f>
        <v/>
      </c>
      <c r="H31" s="199" t="str">
        <f>IF($A31="","",IFERROR(INDEX(#REF!,MATCH((CONCATENATE(Dates!$C$7,H$21,$A31,$B31)),#REF!,0),MATCH("Value",#REF!,0)),""))</f>
        <v/>
      </c>
      <c r="I31" s="199" t="str">
        <f>IF($A31="","",IFERROR(INDEX(#REF!,MATCH((CONCATENATE(Dates!$C$7,I$21,$A31,$B31)),#REF!,0),MATCH("Value",#REF!,0)),""))</f>
        <v/>
      </c>
      <c r="J31" s="199" t="str">
        <f>IF($A31="","",IFERROR(INDEX(#REF!,MATCH((CONCATENATE(Dates!$C$7,J$21,$A31,$B31)),#REF!,0),MATCH("Value",#REF!,0)),""))</f>
        <v/>
      </c>
      <c r="K31" s="199" t="str">
        <f>IF($A31="","",IFERROR(INDEX(#REF!,MATCH((CONCATENATE(Dates!$C$7,K$21,$A31,$B31)),#REF!,0),MATCH("Value",#REF!,0)),""))</f>
        <v/>
      </c>
      <c r="L31" s="199" t="str">
        <f>IF($A31="","",IFERROR(INDEX(#REF!,MATCH((CONCATENATE(Dates!$C$7,L$21,$A31,$B31)),#REF!,0),MATCH("Value",#REF!,0)),""))</f>
        <v/>
      </c>
      <c r="M31" s="199" t="str">
        <f>IF($A31="","",IFERROR(INDEX(#REF!,MATCH((CONCATENATE(Dates!$C$7,M$21,$A31,$B31)),#REF!,0),MATCH("Value",#REF!,0)),""))</f>
        <v/>
      </c>
      <c r="N31" s="199" t="str">
        <f>IF($A31="","",IFERROR(INDEX(#REF!,MATCH((CONCATENATE(Dates!$C$7,N$21,$A31,$B31)),#REF!,0),MATCH("Value",#REF!,0)),""))</f>
        <v/>
      </c>
      <c r="O31" s="199" t="str">
        <f>IF($A31="","",IFERROR(INDEX(#REF!,MATCH((CONCATENATE(Dates!$C$7,O$21,$A31,$B31)),#REF!,0),MATCH("Value",#REF!,0)),""))</f>
        <v/>
      </c>
      <c r="P31" s="199" t="str">
        <f>IF($A31="","",IFERROR(INDEX(#REF!,MATCH((CONCATENATE(Dates!$C$7,P$21,$A31,$B31)),#REF!,0),MATCH("Value",#REF!,0)),""))</f>
        <v/>
      </c>
      <c r="Q31" s="199" t="str">
        <f>IF($A31="","",IFERROR(INDEX(#REF!,MATCH((CONCATENATE(Dates!$C$7,Q$21,$A31,$B31)),#REF!,0),MATCH("Value",#REF!,0)),""))</f>
        <v/>
      </c>
      <c r="R31" s="199" t="str">
        <f>IF($A31="","",IFERROR(INDEX(#REF!,MATCH((CONCATENATE(Dates!$C$7,R$21,$A31,$B31)),#REF!,0),MATCH("Value",#REF!,0)),""))</f>
        <v/>
      </c>
      <c r="S31" s="6"/>
    </row>
    <row r="32" spans="1:43" ht="15" customHeight="1">
      <c r="A32" s="9"/>
      <c r="B32" s="9"/>
      <c r="C32" s="9"/>
      <c r="D32" s="9"/>
      <c r="F32" s="9"/>
      <c r="G32" s="9"/>
      <c r="H32" s="9"/>
      <c r="I32" s="9"/>
      <c r="J32" s="9"/>
      <c r="K32" s="9"/>
      <c r="L32" s="9"/>
      <c r="M32" s="9"/>
      <c r="N32" s="9"/>
      <c r="O32" s="9"/>
      <c r="P32" s="9"/>
      <c r="Q32" s="9"/>
      <c r="R32" s="9"/>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customSheetViews>
    <customSheetView guid="{BF85068E-F58D-4EAB-8647-6833ECCE5F0F}" state="hidden" showRuler="0">
      <selection sqref="A1:AP1"/>
      <pageMargins left="0" right="0" top="0" bottom="0" header="0" footer="0"/>
      <headerFooter>
        <oddHeader>&amp;R&amp;"Arial"&amp;8&amp;K000000 [OFFICIAL]&amp;1#_x000D_</oddHeader>
      </headerFooter>
    </customSheetView>
  </customSheetViews>
  <mergeCells count="4">
    <mergeCell ref="F3:R3"/>
    <mergeCell ref="F20:R20"/>
    <mergeCell ref="A18:AP18"/>
    <mergeCell ref="A1:AP1"/>
  </mergeCells>
  <pageMargins left="0.75" right="0.75" top="1" bottom="1" header="0.5" footer="0.5"/>
  <headerFooter>
    <oddHeader>&amp;R&amp;"Arial"&amp;8&amp;K000000 [OFFICIAL]&amp;1#_x000D_</oddHeader>
  </headerFooter>
  <customProperties>
    <customPr name="_pios_id" r:id="rId1"/>
  </customProperties>
  <extLst>
    <ext xmlns:x14="http://schemas.microsoft.com/office/spreadsheetml/2009/9/main" uri="{CCE6A557-97BC-4b89-ADB6-D9C93CAAB3DF}">
      <x14:dataValidations xmlns:xm="http://schemas.microsoft.com/office/excel/2006/main" count="3">
        <x14:dataValidation type="list" allowBlank="1" xr:uid="{00000000-0002-0000-2000-000000000000}">
          <x14:formula1>
            <xm:f>'Metric Data'!$E$2:$E$1048576</xm:f>
          </x14:formula1>
          <xm:sqref>G19 G2</xm:sqref>
        </x14:dataValidation>
        <x14:dataValidation type="list" allowBlank="1" xr:uid="{00000000-0002-0000-2000-000001000000}">
          <x14:formula1>
            <xm:f>'Metric Data'!$C$2:$C$1048576</xm:f>
          </x14:formula1>
          <xm:sqref>B5:B14 B22:B31</xm:sqref>
        </x14:dataValidation>
        <x14:dataValidation type="list" allowBlank="1" xr:uid="{00000000-0002-0000-2000-000002000000}">
          <x14:formula1>
            <xm:f>'Metric Data'!$B$2:$B$1048576</xm:f>
          </x14:formula1>
          <xm:sqref>A22:A31 A5:A14</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AB41"/>
  <sheetViews>
    <sheetView showRuler="0" workbookViewId="0">
      <selection sqref="A1:AA1"/>
    </sheetView>
  </sheetViews>
  <sheetFormatPr defaultColWidth="13.08984375" defaultRowHeight="12.5"/>
  <cols>
    <col min="1" max="2" width="20.36328125" customWidth="1"/>
    <col min="3" max="3" width="4.08984375" customWidth="1"/>
    <col min="4" max="4" width="29.90625" customWidth="1"/>
    <col min="5" max="5" width="18.90625" customWidth="1"/>
    <col min="6" max="6" width="16.6328125" customWidth="1"/>
    <col min="7" max="7" width="18.90625" customWidth="1"/>
    <col min="8" max="8" width="16.6328125" customWidth="1"/>
    <col min="9" max="9" width="18.90625" customWidth="1"/>
    <col min="10" max="10" width="16.6328125" customWidth="1"/>
  </cols>
  <sheetData>
    <row r="1" spans="1:28" ht="15" customHeight="1">
      <c r="A1" s="555" t="s">
        <v>0</v>
      </c>
      <c r="B1" s="556"/>
      <c r="C1" s="556"/>
      <c r="D1" s="556"/>
      <c r="E1" s="556"/>
      <c r="F1" s="556"/>
      <c r="G1" s="556"/>
      <c r="H1" s="556"/>
      <c r="I1" s="556"/>
      <c r="J1" s="556"/>
      <c r="K1" s="556"/>
      <c r="L1" s="556"/>
      <c r="M1" s="556"/>
      <c r="N1" s="556"/>
      <c r="O1" s="556"/>
      <c r="P1" s="556"/>
      <c r="Q1" s="556"/>
      <c r="R1" s="556"/>
      <c r="S1" s="556"/>
      <c r="T1" s="556"/>
      <c r="U1" s="556"/>
      <c r="V1" s="556"/>
      <c r="W1" s="556"/>
      <c r="X1" s="556"/>
      <c r="Y1" s="556"/>
      <c r="Z1" s="556"/>
      <c r="AA1" s="557"/>
      <c r="AB1" s="5"/>
    </row>
    <row r="2" spans="1:28" ht="15" customHeight="1">
      <c r="E2" s="604" t="s">
        <v>48</v>
      </c>
      <c r="F2" s="604"/>
      <c r="G2" s="604" t="s">
        <v>48</v>
      </c>
      <c r="H2" s="604"/>
      <c r="I2" s="604" t="s">
        <v>48</v>
      </c>
      <c r="J2" s="604"/>
    </row>
    <row r="3" spans="1:28" ht="15" customHeight="1">
      <c r="E3" s="203" t="str">
        <f>Dates!$C$7</f>
        <v>2024</v>
      </c>
      <c r="F3" s="203" t="str">
        <f>Dates!$C$7</f>
        <v>2024</v>
      </c>
      <c r="G3" s="203">
        <f>E3-1</f>
        <v>2023</v>
      </c>
      <c r="H3" s="203">
        <f>F3-1</f>
        <v>2023</v>
      </c>
      <c r="I3" s="203">
        <f>G3-1</f>
        <v>2022</v>
      </c>
      <c r="J3" s="203">
        <f>H3-1</f>
        <v>2022</v>
      </c>
    </row>
    <row r="4" spans="1:28" ht="15" customHeight="1">
      <c r="E4" s="3" t="s">
        <v>4</v>
      </c>
      <c r="F4" s="3" t="s">
        <v>4</v>
      </c>
      <c r="G4" s="3" t="s">
        <v>4</v>
      </c>
      <c r="H4" s="3" t="s">
        <v>4</v>
      </c>
      <c r="I4" s="3" t="s">
        <v>4</v>
      </c>
      <c r="J4" s="204" t="s">
        <v>4</v>
      </c>
    </row>
    <row r="5" spans="1:28" ht="15" customHeight="1">
      <c r="E5" s="9"/>
      <c r="F5" s="9"/>
      <c r="G5" s="9"/>
      <c r="H5" s="9"/>
      <c r="I5" s="9"/>
      <c r="J5" s="9"/>
    </row>
    <row r="6" spans="1:28" ht="15" customHeight="1"/>
    <row r="7" spans="1:28" ht="15" customHeight="1">
      <c r="D7" s="602" t="s">
        <v>10660</v>
      </c>
      <c r="E7" s="603"/>
      <c r="F7" s="603"/>
      <c r="G7" s="603"/>
      <c r="H7" s="603"/>
      <c r="I7" s="603"/>
      <c r="J7" s="599"/>
      <c r="K7" s="6"/>
    </row>
    <row r="8" spans="1:28" ht="15" customHeight="1">
      <c r="D8" s="600" t="s">
        <v>10661</v>
      </c>
      <c r="E8" s="598" t="str">
        <f>Dates!$C$7</f>
        <v>2024</v>
      </c>
      <c r="F8" s="599"/>
      <c r="G8" s="598">
        <f>E8-1</f>
        <v>2023</v>
      </c>
      <c r="H8" s="599"/>
      <c r="I8" s="598">
        <f>G8-1</f>
        <v>2022</v>
      </c>
      <c r="J8" s="599"/>
      <c r="K8" s="6"/>
    </row>
    <row r="9" spans="1:28" ht="15" customHeight="1">
      <c r="A9" s="2" t="s">
        <v>1</v>
      </c>
      <c r="B9" s="2" t="s">
        <v>3</v>
      </c>
      <c r="C9" s="200"/>
      <c r="D9" s="601"/>
      <c r="E9" s="198" t="str">
        <f>IFERROR(INDEX('Metric Data'!$A:$AB,MATCH(CONCATENATE($A10,E$5),'Metric Data'!$A:$A,0),MATCH(E$4,'Metric Data'!$A$1:$O$1,0)),"")</f>
        <v/>
      </c>
      <c r="F9" s="198" t="str">
        <f>IFERROR(INDEX('Metric Data'!$A:$AB,MATCH(CONCATENATE($A10,F$5),'Metric Data'!$A:$A,0),MATCH(F$4,'Metric Data'!$A$1:$O$1,0)),"")</f>
        <v/>
      </c>
      <c r="G9" s="198" t="str">
        <f>IFERROR(INDEX('Metric Data'!$A:$AB,MATCH(CONCATENATE($A10,G$5),'Metric Data'!$A:$A,0),MATCH(G$4,'Metric Data'!$A$1:$O$1,0)),"")</f>
        <v/>
      </c>
      <c r="H9" s="198" t="str">
        <f>IFERROR(INDEX('Metric Data'!$A:$AB,MATCH(CONCATENATE($A10,H$5),'Metric Data'!$A:$A,0),MATCH(H$4,'Metric Data'!$A$1:$O$1,0)),"")</f>
        <v/>
      </c>
      <c r="I9" s="198" t="str">
        <f>IFERROR(INDEX('Metric Data'!$A:$AB,MATCH(CONCATENATE($A10,I$5),'Metric Data'!$A:$A,0),MATCH(I$4,'Metric Data'!$A$1:$O$1,0)),"")</f>
        <v/>
      </c>
      <c r="J9" s="198" t="str">
        <f>IFERROR(INDEX('Metric Data'!$A:$AB,MATCH(CONCATENATE($A10,J$5),'Metric Data'!$A:$A,0),MATCH(J$4,'Metric Data'!$A$1:$O$1,0)),"")</f>
        <v/>
      </c>
      <c r="K9" s="6"/>
    </row>
    <row r="10" spans="1:28" ht="26" customHeight="1">
      <c r="A10" s="7"/>
      <c r="B10" s="4" t="str">
        <f>IFERROR(INDEX('Metric Data'!$A:$AB,MATCH($A10,'Metric Data'!$B:$B,0),MATCH(B$9,'Metric Data'!$A$1:$O$1,0)),"")</f>
        <v/>
      </c>
      <c r="C10" s="200"/>
      <c r="D10" s="201"/>
      <c r="E10" s="199" t="e">
        <f>_xlfn.IFNA(INDEX(#REF!,MATCH(_xlfn.TEXTJOIN("",TRUE,E$3,$A10,E$5),#REF!,0),MATCH("Value",#REF!,0)),"")</f>
        <v>#REF!</v>
      </c>
      <c r="F10" s="199" t="e">
        <f>_xlfn.IFNA(INDEX(#REF!,MATCH(_xlfn.TEXTJOIN("",TRUE,F$3,$A10,F$5),#REF!,0),MATCH("Value",#REF!,0)),"")</f>
        <v>#REF!</v>
      </c>
      <c r="G10" s="199" t="e">
        <f>_xlfn.IFNA(INDEX(#REF!,MATCH(_xlfn.TEXTJOIN("",TRUE,G$3,$A10,G$5),#REF!,0),MATCH("Value",#REF!,0)),"")</f>
        <v>#REF!</v>
      </c>
      <c r="H10" s="199" t="e">
        <f>_xlfn.IFNA(INDEX(#REF!,MATCH(_xlfn.TEXTJOIN("",TRUE,H$3,$A10,H$5),#REF!,0),MATCH("Value",#REF!,0)),"")</f>
        <v>#REF!</v>
      </c>
      <c r="I10" s="199" t="e">
        <f>_xlfn.IFNA(INDEX(#REF!,MATCH(_xlfn.TEXTJOIN("",TRUE,I$3,$A10,I$5),#REF!,0),MATCH("Value",#REF!,0)),"")</f>
        <v>#REF!</v>
      </c>
      <c r="J10" s="199" t="e">
        <f>_xlfn.IFNA(INDEX(#REF!,MATCH(_xlfn.TEXTJOIN("",TRUE,J$3,$A10,J$5),#REF!,0),MATCH("Value",#REF!,0)),"")</f>
        <v>#REF!</v>
      </c>
      <c r="K10" s="6"/>
    </row>
    <row r="11" spans="1:28" ht="26" customHeight="1">
      <c r="A11" s="7"/>
      <c r="B11" s="4" t="str">
        <f>IFERROR(INDEX('Metric Data'!$A:$AB,MATCH($A11,'Metric Data'!$B:$B,0),MATCH(B$9,'Metric Data'!$A$1:$O$1,0)),"")</f>
        <v/>
      </c>
      <c r="C11" s="200"/>
      <c r="D11" s="201"/>
      <c r="E11" s="199" t="e">
        <f>_xlfn.IFNA(INDEX(#REF!,MATCH(_xlfn.TEXTJOIN("",TRUE,E$3,$A11,E$5),#REF!,0),MATCH("Value",#REF!,0)),"")</f>
        <v>#REF!</v>
      </c>
      <c r="F11" s="199" t="e">
        <f>_xlfn.IFNA(INDEX(#REF!,MATCH(_xlfn.TEXTJOIN("",TRUE,F$3,$A11,F$5),#REF!,0),MATCH("Value",#REF!,0)),"")</f>
        <v>#REF!</v>
      </c>
      <c r="G11" s="199" t="e">
        <f>_xlfn.IFNA(INDEX(#REF!,MATCH(_xlfn.TEXTJOIN("",TRUE,G$3,$A11,G$5),#REF!,0),MATCH("Value",#REF!,0)),"")</f>
        <v>#REF!</v>
      </c>
      <c r="H11" s="199" t="e">
        <f>_xlfn.IFNA(INDEX(#REF!,MATCH(_xlfn.TEXTJOIN("",TRUE,H$3,$A11,H$5),#REF!,0),MATCH("Value",#REF!,0)),"")</f>
        <v>#REF!</v>
      </c>
      <c r="I11" s="199" t="e">
        <f>_xlfn.IFNA(INDEX(#REF!,MATCH(_xlfn.TEXTJOIN("",TRUE,I$3,$A11,I$5),#REF!,0),MATCH("Value",#REF!,0)),"")</f>
        <v>#REF!</v>
      </c>
      <c r="J11" s="199" t="e">
        <f>_xlfn.IFNA(INDEX(#REF!,MATCH(_xlfn.TEXTJOIN("",TRUE,J$3,$A11,J$5),#REF!,0),MATCH("Value",#REF!,0)),"")</f>
        <v>#REF!</v>
      </c>
      <c r="K11" s="6"/>
    </row>
    <row r="12" spans="1:28" ht="26" customHeight="1">
      <c r="A12" s="7"/>
      <c r="B12" s="4" t="str">
        <f>IFERROR(INDEX('Metric Data'!$A:$AB,MATCH($A12,'Metric Data'!$B:$B,0),MATCH(B$9,'Metric Data'!$A$1:$O$1,0)),"")</f>
        <v/>
      </c>
      <c r="C12" s="200"/>
      <c r="D12" s="201"/>
      <c r="E12" s="199" t="e">
        <f>_xlfn.IFNA(INDEX(#REF!,MATCH(_xlfn.TEXTJOIN("",TRUE,E$3,$A12,E$5),#REF!,0),MATCH("Value",#REF!,0)),"")</f>
        <v>#REF!</v>
      </c>
      <c r="F12" s="199" t="e">
        <f>_xlfn.IFNA(INDEX(#REF!,MATCH(_xlfn.TEXTJOIN("",TRUE,F$3,$A12,F$5),#REF!,0),MATCH("Value",#REF!,0)),"")</f>
        <v>#REF!</v>
      </c>
      <c r="G12" s="199" t="e">
        <f>_xlfn.IFNA(INDEX(#REF!,MATCH(_xlfn.TEXTJOIN("",TRUE,G$3,$A12,G$5),#REF!,0),MATCH("Value",#REF!,0)),"")</f>
        <v>#REF!</v>
      </c>
      <c r="H12" s="199" t="e">
        <f>_xlfn.IFNA(INDEX(#REF!,MATCH(_xlfn.TEXTJOIN("",TRUE,H$3,$A12,H$5),#REF!,0),MATCH("Value",#REF!,0)),"")</f>
        <v>#REF!</v>
      </c>
      <c r="I12" s="199" t="e">
        <f>_xlfn.IFNA(INDEX(#REF!,MATCH(_xlfn.TEXTJOIN("",TRUE,I$3,$A12,I$5),#REF!,0),MATCH("Value",#REF!,0)),"")</f>
        <v>#REF!</v>
      </c>
      <c r="J12" s="199" t="e">
        <f>_xlfn.IFNA(INDEX(#REF!,MATCH(_xlfn.TEXTJOIN("",TRUE,J$3,$A12,J$5),#REF!,0),MATCH("Value",#REF!,0)),"")</f>
        <v>#REF!</v>
      </c>
      <c r="K12" s="6"/>
    </row>
    <row r="13" spans="1:28" ht="26" customHeight="1">
      <c r="A13" s="7"/>
      <c r="B13" s="4" t="str">
        <f>IFERROR(INDEX('Metric Data'!$A:$AB,MATCH($A13,'Metric Data'!$B:$B,0),MATCH(B$9,'Metric Data'!$A$1:$O$1,0)),"")</f>
        <v/>
      </c>
      <c r="C13" s="200"/>
      <c r="D13" s="201"/>
      <c r="E13" s="199" t="e">
        <f>_xlfn.IFNA(INDEX(#REF!,MATCH(_xlfn.TEXTJOIN("",TRUE,E$3,$A13,E$5),#REF!,0),MATCH("Value",#REF!,0)),"")</f>
        <v>#REF!</v>
      </c>
      <c r="F13" s="199" t="e">
        <f>_xlfn.IFNA(INDEX(#REF!,MATCH(_xlfn.TEXTJOIN("",TRUE,F$3,$A13,F$5),#REF!,0),MATCH("Value",#REF!,0)),"")</f>
        <v>#REF!</v>
      </c>
      <c r="G13" s="199" t="e">
        <f>_xlfn.IFNA(INDEX(#REF!,MATCH(_xlfn.TEXTJOIN("",TRUE,G$3,$A13,G$5),#REF!,0),MATCH("Value",#REF!,0)),"")</f>
        <v>#REF!</v>
      </c>
      <c r="H13" s="199" t="e">
        <f>_xlfn.IFNA(INDEX(#REF!,MATCH(_xlfn.TEXTJOIN("",TRUE,H$3,$A13,H$5),#REF!,0),MATCH("Value",#REF!,0)),"")</f>
        <v>#REF!</v>
      </c>
      <c r="I13" s="199" t="e">
        <f>_xlfn.IFNA(INDEX(#REF!,MATCH(_xlfn.TEXTJOIN("",TRUE,I$3,$A13,I$5),#REF!,0),MATCH("Value",#REF!,0)),"")</f>
        <v>#REF!</v>
      </c>
      <c r="J13" s="199" t="e">
        <f>_xlfn.IFNA(INDEX(#REF!,MATCH(_xlfn.TEXTJOIN("",TRUE,J$3,$A13,J$5),#REF!,0),MATCH("Value",#REF!,0)),"")</f>
        <v>#REF!</v>
      </c>
      <c r="K13" s="6"/>
    </row>
    <row r="14" spans="1:28" ht="26" customHeight="1">
      <c r="A14" s="7"/>
      <c r="B14" s="4" t="str">
        <f>IFERROR(INDEX('Metric Data'!$A:$AB,MATCH($A14,'Metric Data'!$B:$B,0),MATCH(B$9,'Metric Data'!$A$1:$O$1,0)),"")</f>
        <v/>
      </c>
      <c r="C14" s="200"/>
      <c r="D14" s="201"/>
      <c r="E14" s="199" t="e">
        <f>_xlfn.IFNA(INDEX(#REF!,MATCH(_xlfn.TEXTJOIN("",TRUE,E$3,$A14,E$5),#REF!,0),MATCH("Value",#REF!,0)),"")</f>
        <v>#REF!</v>
      </c>
      <c r="F14" s="199" t="e">
        <f>_xlfn.IFNA(INDEX(#REF!,MATCH(_xlfn.TEXTJOIN("",TRUE,F$3,$A14,F$5),#REF!,0),MATCH("Value",#REF!,0)),"")</f>
        <v>#REF!</v>
      </c>
      <c r="G14" s="199" t="e">
        <f>_xlfn.IFNA(INDEX(#REF!,MATCH(_xlfn.TEXTJOIN("",TRUE,G$3,$A14,G$5),#REF!,0),MATCH("Value",#REF!,0)),"")</f>
        <v>#REF!</v>
      </c>
      <c r="H14" s="199" t="e">
        <f>_xlfn.IFNA(INDEX(#REF!,MATCH(_xlfn.TEXTJOIN("",TRUE,H$3,$A14,H$5),#REF!,0),MATCH("Value",#REF!,0)),"")</f>
        <v>#REF!</v>
      </c>
      <c r="I14" s="199" t="e">
        <f>_xlfn.IFNA(INDEX(#REF!,MATCH(_xlfn.TEXTJOIN("",TRUE,I$3,$A14,I$5),#REF!,0),MATCH("Value",#REF!,0)),"")</f>
        <v>#REF!</v>
      </c>
      <c r="J14" s="199" t="e">
        <f>_xlfn.IFNA(INDEX(#REF!,MATCH(_xlfn.TEXTJOIN("",TRUE,J$3,$A14,J$5),#REF!,0),MATCH("Value",#REF!,0)),"")</f>
        <v>#REF!</v>
      </c>
      <c r="K14" s="6"/>
    </row>
    <row r="15" spans="1:28" ht="26" customHeight="1">
      <c r="A15" s="7"/>
      <c r="B15" s="4" t="str">
        <f>IFERROR(INDEX('Metric Data'!$A:$AB,MATCH($A15,'Metric Data'!$B:$B,0),MATCH(B$9,'Metric Data'!$A$1:$O$1,0)),"")</f>
        <v/>
      </c>
      <c r="C15" s="200"/>
      <c r="D15" s="201"/>
      <c r="E15" s="199" t="e">
        <f>_xlfn.IFNA(INDEX(#REF!,MATCH(_xlfn.TEXTJOIN("",TRUE,E$3,$A15,E$5),#REF!,0),MATCH("Value",#REF!,0)),"")</f>
        <v>#REF!</v>
      </c>
      <c r="F15" s="199" t="e">
        <f>_xlfn.IFNA(INDEX(#REF!,MATCH(_xlfn.TEXTJOIN("",TRUE,F$3,$A15,F$5),#REF!,0),MATCH("Value",#REF!,0)),"")</f>
        <v>#REF!</v>
      </c>
      <c r="G15" s="199" t="e">
        <f>_xlfn.IFNA(INDEX(#REF!,MATCH(_xlfn.TEXTJOIN("",TRUE,G$3,$A15,G$5),#REF!,0),MATCH("Value",#REF!,0)),"")</f>
        <v>#REF!</v>
      </c>
      <c r="H15" s="199" t="e">
        <f>_xlfn.IFNA(INDEX(#REF!,MATCH(_xlfn.TEXTJOIN("",TRUE,H$3,$A15,H$5),#REF!,0),MATCH("Value",#REF!,0)),"")</f>
        <v>#REF!</v>
      </c>
      <c r="I15" s="199" t="e">
        <f>_xlfn.IFNA(INDEX(#REF!,MATCH(_xlfn.TEXTJOIN("",TRUE,I$3,$A15,I$5),#REF!,0),MATCH("Value",#REF!,0)),"")</f>
        <v>#REF!</v>
      </c>
      <c r="J15" s="199" t="e">
        <f>_xlfn.IFNA(INDEX(#REF!,MATCH(_xlfn.TEXTJOIN("",TRUE,J$3,$A15,J$5),#REF!,0),MATCH("Value",#REF!,0)),"")</f>
        <v>#REF!</v>
      </c>
      <c r="K15" s="6"/>
    </row>
    <row r="16" spans="1:28" ht="26" customHeight="1">
      <c r="A16" s="7"/>
      <c r="B16" s="4" t="str">
        <f>IFERROR(INDEX('Metric Data'!$A:$AB,MATCH($A16,'Metric Data'!$B:$B,0),MATCH(B$9,'Metric Data'!$A$1:$O$1,0)),"")</f>
        <v/>
      </c>
      <c r="C16" s="200"/>
      <c r="D16" s="201"/>
      <c r="E16" s="199" t="e">
        <f>_xlfn.IFNA(INDEX(#REF!,MATCH(_xlfn.TEXTJOIN("",TRUE,E$3,$A16,E$5),#REF!,0),MATCH("Value",#REF!,0)),"")</f>
        <v>#REF!</v>
      </c>
      <c r="F16" s="199" t="e">
        <f>_xlfn.IFNA(INDEX(#REF!,MATCH(_xlfn.TEXTJOIN("",TRUE,F$3,$A16,F$5),#REF!,0),MATCH("Value",#REF!,0)),"")</f>
        <v>#REF!</v>
      </c>
      <c r="G16" s="199" t="e">
        <f>_xlfn.IFNA(INDEX(#REF!,MATCH(_xlfn.TEXTJOIN("",TRUE,G$3,$A16,G$5),#REF!,0),MATCH("Value",#REF!,0)),"")</f>
        <v>#REF!</v>
      </c>
      <c r="H16" s="199" t="e">
        <f>_xlfn.IFNA(INDEX(#REF!,MATCH(_xlfn.TEXTJOIN("",TRUE,H$3,$A16,H$5),#REF!,0),MATCH("Value",#REF!,0)),"")</f>
        <v>#REF!</v>
      </c>
      <c r="I16" s="199" t="e">
        <f>_xlfn.IFNA(INDEX(#REF!,MATCH(_xlfn.TEXTJOIN("",TRUE,I$3,$A16,I$5),#REF!,0),MATCH("Value",#REF!,0)),"")</f>
        <v>#REF!</v>
      </c>
      <c r="J16" s="199" t="e">
        <f>_xlfn.IFNA(INDEX(#REF!,MATCH(_xlfn.TEXTJOIN("",TRUE,J$3,$A16,J$5),#REF!,0),MATCH("Value",#REF!,0)),"")</f>
        <v>#REF!</v>
      </c>
      <c r="K16" s="6"/>
    </row>
    <row r="17" spans="1:11" ht="26" customHeight="1">
      <c r="A17" s="7"/>
      <c r="B17" s="4" t="str">
        <f>IFERROR(INDEX('Metric Data'!$A:$AB,MATCH($A17,'Metric Data'!$B:$B,0),MATCH(B$9,'Metric Data'!$A$1:$O$1,0)),"")</f>
        <v/>
      </c>
      <c r="C17" s="200"/>
      <c r="D17" s="201"/>
      <c r="E17" s="199" t="e">
        <f>_xlfn.IFNA(INDEX(#REF!,MATCH(_xlfn.TEXTJOIN("",TRUE,E$3,$A17,E$5),#REF!,0),MATCH("Value",#REF!,0)),"")</f>
        <v>#REF!</v>
      </c>
      <c r="F17" s="199" t="e">
        <f>_xlfn.IFNA(INDEX(#REF!,MATCH(_xlfn.TEXTJOIN("",TRUE,F$3,$A17,F$5),#REF!,0),MATCH("Value",#REF!,0)),"")</f>
        <v>#REF!</v>
      </c>
      <c r="G17" s="199" t="e">
        <f>_xlfn.IFNA(INDEX(#REF!,MATCH(_xlfn.TEXTJOIN("",TRUE,G$3,$A17,G$5),#REF!,0),MATCH("Value",#REF!,0)),"")</f>
        <v>#REF!</v>
      </c>
      <c r="H17" s="199" t="e">
        <f>_xlfn.IFNA(INDEX(#REF!,MATCH(_xlfn.TEXTJOIN("",TRUE,H$3,$A17,H$5),#REF!,0),MATCH("Value",#REF!,0)),"")</f>
        <v>#REF!</v>
      </c>
      <c r="I17" s="199" t="e">
        <f>_xlfn.IFNA(INDEX(#REF!,MATCH(_xlfn.TEXTJOIN("",TRUE,I$3,$A17,I$5),#REF!,0),MATCH("Value",#REF!,0)),"")</f>
        <v>#REF!</v>
      </c>
      <c r="J17" s="199" t="e">
        <f>_xlfn.IFNA(INDEX(#REF!,MATCH(_xlfn.TEXTJOIN("",TRUE,J$3,$A17,J$5),#REF!,0),MATCH("Value",#REF!,0)),"")</f>
        <v>#REF!</v>
      </c>
      <c r="K17" s="6"/>
    </row>
    <row r="18" spans="1:11" ht="26" customHeight="1">
      <c r="A18" s="7"/>
      <c r="B18" s="4" t="str">
        <f>IFERROR(INDEX('Metric Data'!$A:$AB,MATCH($A18,'Metric Data'!$B:$B,0),MATCH(B$9,'Metric Data'!$A$1:$O$1,0)),"")</f>
        <v/>
      </c>
      <c r="C18" s="200"/>
      <c r="D18" s="201"/>
      <c r="E18" s="199" t="e">
        <f>_xlfn.IFNA(INDEX(#REF!,MATCH(_xlfn.TEXTJOIN("",TRUE,E$3,$A18,E$5),#REF!,0),MATCH("Value",#REF!,0)),"")</f>
        <v>#REF!</v>
      </c>
      <c r="F18" s="199" t="e">
        <f>_xlfn.IFNA(INDEX(#REF!,MATCH(_xlfn.TEXTJOIN("",TRUE,F$3,$A18,F$5),#REF!,0),MATCH("Value",#REF!,0)),"")</f>
        <v>#REF!</v>
      </c>
      <c r="G18" s="199" t="e">
        <f>_xlfn.IFNA(INDEX(#REF!,MATCH(_xlfn.TEXTJOIN("",TRUE,G$3,$A18,G$5),#REF!,0),MATCH("Value",#REF!,0)),"")</f>
        <v>#REF!</v>
      </c>
      <c r="H18" s="199" t="e">
        <f>_xlfn.IFNA(INDEX(#REF!,MATCH(_xlfn.TEXTJOIN("",TRUE,H$3,$A18,H$5),#REF!,0),MATCH("Value",#REF!,0)),"")</f>
        <v>#REF!</v>
      </c>
      <c r="I18" s="199" t="e">
        <f>_xlfn.IFNA(INDEX(#REF!,MATCH(_xlfn.TEXTJOIN("",TRUE,I$3,$A18,I$5),#REF!,0),MATCH("Value",#REF!,0)),"")</f>
        <v>#REF!</v>
      </c>
      <c r="J18" s="199" t="e">
        <f>_xlfn.IFNA(INDEX(#REF!,MATCH(_xlfn.TEXTJOIN("",TRUE,J$3,$A18,J$5),#REF!,0),MATCH("Value",#REF!,0)),"")</f>
        <v>#REF!</v>
      </c>
      <c r="K18" s="6"/>
    </row>
    <row r="19" spans="1:11" ht="26" customHeight="1">
      <c r="A19" s="7"/>
      <c r="B19" s="4" t="str">
        <f>IFERROR(INDEX('Metric Data'!$A:$AB,MATCH($A19,'Metric Data'!$B:$B,0),MATCH(B$9,'Metric Data'!$A$1:$O$1,0)),"")</f>
        <v/>
      </c>
      <c r="C19" s="200"/>
      <c r="D19" s="201"/>
      <c r="E19" s="199" t="e">
        <f>_xlfn.IFNA(INDEX(#REF!,MATCH(_xlfn.TEXTJOIN("",TRUE,E$3,$A19,E$5),#REF!,0),MATCH("Value",#REF!,0)),"")</f>
        <v>#REF!</v>
      </c>
      <c r="F19" s="199" t="e">
        <f>_xlfn.IFNA(INDEX(#REF!,MATCH(_xlfn.TEXTJOIN("",TRUE,F$3,$A19,F$5),#REF!,0),MATCH("Value",#REF!,0)),"")</f>
        <v>#REF!</v>
      </c>
      <c r="G19" s="199" t="e">
        <f>_xlfn.IFNA(INDEX(#REF!,MATCH(_xlfn.TEXTJOIN("",TRUE,G$3,$A19,G$5),#REF!,0),MATCH("Value",#REF!,0)),"")</f>
        <v>#REF!</v>
      </c>
      <c r="H19" s="199" t="e">
        <f>_xlfn.IFNA(INDEX(#REF!,MATCH(_xlfn.TEXTJOIN("",TRUE,H$3,$A19,H$5),#REF!,0),MATCH("Value",#REF!,0)),"")</f>
        <v>#REF!</v>
      </c>
      <c r="I19" s="199" t="e">
        <f>_xlfn.IFNA(INDEX(#REF!,MATCH(_xlfn.TEXTJOIN("",TRUE,I$3,$A19,I$5),#REF!,0),MATCH("Value",#REF!,0)),"")</f>
        <v>#REF!</v>
      </c>
      <c r="J19" s="199" t="e">
        <f>_xlfn.IFNA(INDEX(#REF!,MATCH(_xlfn.TEXTJOIN("",TRUE,J$3,$A19,J$5),#REF!,0),MATCH("Value",#REF!,0)),"")</f>
        <v>#REF!</v>
      </c>
      <c r="K19" s="6"/>
    </row>
    <row r="20" spans="1:11" ht="15" customHeight="1">
      <c r="A20" s="9"/>
      <c r="B20" s="9"/>
      <c r="D20" s="9"/>
      <c r="E20" s="9"/>
      <c r="F20" s="9"/>
      <c r="G20" s="9"/>
      <c r="H20" s="9"/>
      <c r="I20" s="9"/>
      <c r="J20" s="9"/>
    </row>
    <row r="21" spans="1:11" ht="15" customHeight="1"/>
    <row r="22" spans="1:11" ht="15" customHeight="1"/>
    <row r="23" spans="1:11" ht="15" customHeight="1"/>
    <row r="24" spans="1:11" ht="15" customHeight="1"/>
    <row r="25" spans="1:11" ht="15" customHeight="1"/>
    <row r="26" spans="1:11" ht="15" customHeight="1"/>
    <row r="27" spans="1:11" ht="15" customHeight="1"/>
    <row r="28" spans="1:11" ht="15" customHeight="1"/>
    <row r="29" spans="1:11" ht="15" customHeight="1"/>
    <row r="30" spans="1:11" ht="15" customHeight="1"/>
    <row r="31" spans="1:11" ht="15" customHeight="1"/>
    <row r="32" spans="1:11" ht="15" customHeight="1"/>
    <row r="33" ht="15" customHeight="1"/>
    <row r="34" ht="15" customHeight="1"/>
    <row r="35" ht="15" customHeight="1"/>
    <row r="36" ht="15" customHeight="1"/>
    <row r="37" ht="15" customHeight="1"/>
    <row r="38" ht="15" customHeight="1"/>
    <row r="39" ht="15" customHeight="1"/>
    <row r="40" ht="15" customHeight="1"/>
    <row r="41" ht="15" customHeight="1"/>
  </sheetData>
  <customSheetViews>
    <customSheetView guid="{BF85068E-F58D-4EAB-8647-6833ECCE5F0F}" state="hidden" showRuler="0">
      <selection sqref="A1:AA1"/>
      <pageMargins left="0" right="0" top="0" bottom="0" header="0" footer="0"/>
      <headerFooter>
        <oddHeader>&amp;R&amp;"Arial"&amp;8&amp;K000000 [OFFICIAL]&amp;1#_x000D_</oddHeader>
      </headerFooter>
    </customSheetView>
  </customSheetViews>
  <mergeCells count="9">
    <mergeCell ref="A1:AA1"/>
    <mergeCell ref="I8:J8"/>
    <mergeCell ref="D8:D9"/>
    <mergeCell ref="E8:F8"/>
    <mergeCell ref="D7:J7"/>
    <mergeCell ref="G8:H8"/>
    <mergeCell ref="E2:F2"/>
    <mergeCell ref="G2:H2"/>
    <mergeCell ref="I2:J2"/>
  </mergeCells>
  <pageMargins left="0.75" right="0.75" top="1" bottom="1" header="0.5" footer="0.5"/>
  <headerFooter>
    <oddHeader>&amp;R&amp;"Arial"&amp;8&amp;K000000 [OFFICIAL]&amp;1#_x000D_</oddHeader>
  </headerFooter>
  <customProperties>
    <customPr name="_pios_id" r:id="rId1"/>
  </customProperties>
  <extLst>
    <ext xmlns:x14="http://schemas.microsoft.com/office/spreadsheetml/2009/9/main" uri="{CCE6A557-97BC-4b89-ADB6-D9C93CAAB3DF}">
      <x14:dataValidations xmlns:xm="http://schemas.microsoft.com/office/excel/2006/main" count="2">
        <x14:dataValidation type="list" allowBlank="1" xr:uid="{00000000-0002-0000-2100-000000000000}">
          <x14:formula1>
            <xm:f>'Metric Data'!$C$2:$C$1048576</xm:f>
          </x14:formula1>
          <xm:sqref>E5:J5</xm:sqref>
        </x14:dataValidation>
        <x14:dataValidation type="list" allowBlank="1" xr:uid="{00000000-0002-0000-2100-000001000000}">
          <x14:formula1>
            <xm:f>'Metric Data'!$B$2:$B$1048576</xm:f>
          </x14:formula1>
          <xm:sqref>A10:A19</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A50"/>
  <sheetViews>
    <sheetView showRuler="0" workbookViewId="0"/>
  </sheetViews>
  <sheetFormatPr defaultColWidth="13.08984375" defaultRowHeight="12.5"/>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AF36"/>
  <sheetViews>
    <sheetView showRuler="0" workbookViewId="0">
      <selection sqref="A1:AE1"/>
    </sheetView>
  </sheetViews>
  <sheetFormatPr defaultColWidth="13.08984375" defaultRowHeight="12.5"/>
  <cols>
    <col min="1" max="1" width="20.36328125" customWidth="1"/>
    <col min="2" max="2" width="21.08984375" customWidth="1"/>
    <col min="3" max="3" width="22.6328125" customWidth="1"/>
    <col min="4" max="4" width="45.6328125" customWidth="1"/>
    <col min="5" max="5" width="20.36328125" customWidth="1"/>
    <col min="6" max="6" width="4.08984375" customWidth="1"/>
    <col min="7" max="7" width="29.90625" customWidth="1"/>
  </cols>
  <sheetData>
    <row r="1" spans="1:32" ht="15" customHeight="1">
      <c r="A1" s="555" t="s">
        <v>0</v>
      </c>
      <c r="B1" s="556"/>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7"/>
      <c r="AF1" s="5"/>
    </row>
    <row r="2" spans="1:32" ht="15" customHeight="1"/>
    <row r="3" spans="1:32" ht="15" customHeight="1"/>
    <row r="4" spans="1:32" ht="15" customHeight="1">
      <c r="A4" s="2" t="s">
        <v>1</v>
      </c>
      <c r="B4" s="2" t="s">
        <v>2</v>
      </c>
      <c r="C4" s="2" t="s">
        <v>10667</v>
      </c>
      <c r="D4" s="2" t="s">
        <v>3</v>
      </c>
      <c r="E4" s="3" t="s">
        <v>4</v>
      </c>
      <c r="F4" s="200"/>
      <c r="G4" s="196" t="s">
        <v>10668</v>
      </c>
      <c r="H4" s="197" t="str">
        <f>Dates!$C$7</f>
        <v>2024</v>
      </c>
      <c r="I4" s="6"/>
    </row>
    <row r="5" spans="1:32" ht="26" customHeight="1">
      <c r="A5" s="7"/>
      <c r="B5" s="8"/>
      <c r="C5" s="8"/>
      <c r="D5" s="4" t="str">
        <f>IFERROR(INDEX('Metric Data'!$A:$AB,MATCH($A5,'Metric Data'!$B:$B,0),MATCH(D$4,'Metric Data'!$A$1:$O$1,0)),"")</f>
        <v/>
      </c>
      <c r="E5" s="4" t="str">
        <f>IFERROR(INDEX('Metric Data'!$A:$AB,MATCH(CONCATENATE($A5,$B5),'Metric Data'!$A:$A,0),MATCH(E$4,'Metric Data'!$A$1:$O$1,0)),"")</f>
        <v/>
      </c>
      <c r="F5" s="200"/>
      <c r="G5" s="201"/>
      <c r="H5" s="199" t="str">
        <f>IFERROR(INDEX(#REF!,MATCH((CONCATENATE(H$4,IF($C5="Annual","",$C5),$A5,$B5)),#REF!,0),MATCH("Value",#REF!,0)),"")</f>
        <v/>
      </c>
      <c r="I5" s="6"/>
    </row>
    <row r="6" spans="1:32" ht="26" customHeight="1">
      <c r="A6" s="7"/>
      <c r="B6" s="8"/>
      <c r="C6" s="8"/>
      <c r="D6" s="4" t="str">
        <f>IFERROR(INDEX('Metric Data'!$A:$AB,MATCH($A6,'Metric Data'!$B:$B,0),MATCH(D$4,'Metric Data'!$A$1:$O$1,0)),"")</f>
        <v/>
      </c>
      <c r="E6" s="4" t="str">
        <f>IFERROR(INDEX('Metric Data'!$A:$AB,MATCH(CONCATENATE($A6,$B6),'Metric Data'!$A:$A,0),MATCH(E$4,'Metric Data'!$A$1:$O$1,0)),"")</f>
        <v/>
      </c>
      <c r="F6" s="200"/>
      <c r="G6" s="201"/>
      <c r="H6" s="199" t="str">
        <f>IFERROR(INDEX(#REF!,MATCH((CONCATENATE(H$4,IF($C6="Annual","",$C6),$A6,$B6)),#REF!,0),MATCH("Value",#REF!,0)),"")</f>
        <v/>
      </c>
      <c r="I6" s="6"/>
    </row>
    <row r="7" spans="1:32" ht="26" customHeight="1">
      <c r="A7" s="7"/>
      <c r="B7" s="8"/>
      <c r="C7" s="8"/>
      <c r="D7" s="4" t="str">
        <f>IFERROR(INDEX('Metric Data'!$A:$AB,MATCH($A7,'Metric Data'!$B:$B,0),MATCH(D$4,'Metric Data'!$A$1:$O$1,0)),"")</f>
        <v/>
      </c>
      <c r="E7" s="4" t="str">
        <f>IFERROR(INDEX('Metric Data'!$A:$AB,MATCH(CONCATENATE($A7,$B7),'Metric Data'!$A:$A,0),MATCH(E$4,'Metric Data'!$A$1:$O$1,0)),"")</f>
        <v/>
      </c>
      <c r="F7" s="200"/>
      <c r="G7" s="201"/>
      <c r="H7" s="199" t="str">
        <f>IFERROR(INDEX(#REF!,MATCH((CONCATENATE(H$4,IF($C7="Annual","",$C7),$A7,$B7)),#REF!,0),MATCH("Value",#REF!,0)),"")</f>
        <v/>
      </c>
      <c r="I7" s="6"/>
    </row>
    <row r="8" spans="1:32" ht="26" customHeight="1">
      <c r="A8" s="7"/>
      <c r="B8" s="8"/>
      <c r="C8" s="8"/>
      <c r="D8" s="4" t="str">
        <f>IFERROR(INDEX('Metric Data'!$A:$AB,MATCH($A8,'Metric Data'!$B:$B,0),MATCH(D$4,'Metric Data'!$A$1:$O$1,0)),"")</f>
        <v/>
      </c>
      <c r="E8" s="4" t="str">
        <f>IFERROR(INDEX('Metric Data'!$A:$AB,MATCH(CONCATENATE($A8,$B8),'Metric Data'!$A:$A,0),MATCH(E$4,'Metric Data'!$A$1:$O$1,0)),"")</f>
        <v/>
      </c>
      <c r="F8" s="200"/>
      <c r="G8" s="201"/>
      <c r="H8" s="199" t="str">
        <f>IFERROR(INDEX(#REF!,MATCH((CONCATENATE(H$4,IF($C8="Annual","",$C8),$A8,$B8)),#REF!,0),MATCH("Value",#REF!,0)),"")</f>
        <v/>
      </c>
      <c r="I8" s="6"/>
    </row>
    <row r="9" spans="1:32" ht="26" customHeight="1">
      <c r="A9" s="7"/>
      <c r="B9" s="8"/>
      <c r="C9" s="8"/>
      <c r="D9" s="4" t="str">
        <f>IFERROR(INDEX('Metric Data'!$A:$AB,MATCH($A9,'Metric Data'!$B:$B,0),MATCH(D$4,'Metric Data'!$A$1:$O$1,0)),"")</f>
        <v/>
      </c>
      <c r="E9" s="4" t="str">
        <f>IFERROR(INDEX('Metric Data'!$A:$AB,MATCH(CONCATENATE($A9,$B9),'Metric Data'!$A:$A,0),MATCH(E$4,'Metric Data'!$A$1:$O$1,0)),"")</f>
        <v/>
      </c>
      <c r="F9" s="200"/>
      <c r="G9" s="201"/>
      <c r="H9" s="199" t="str">
        <f>IFERROR(INDEX(#REF!,MATCH((CONCATENATE(H$4,IF($C9="Annual","",$C9),$A9,$B9)),#REF!,0),MATCH("Value",#REF!,0)),"")</f>
        <v/>
      </c>
      <c r="I9" s="6"/>
    </row>
    <row r="10" spans="1:32" ht="26" customHeight="1">
      <c r="A10" s="7"/>
      <c r="B10" s="8"/>
      <c r="C10" s="8"/>
      <c r="D10" s="4" t="str">
        <f>IFERROR(INDEX('Metric Data'!$A:$AB,MATCH($A10,'Metric Data'!$B:$B,0),MATCH(D$4,'Metric Data'!$A$1:$O$1,0)),"")</f>
        <v/>
      </c>
      <c r="E10" s="4" t="str">
        <f>IFERROR(INDEX('Metric Data'!$A:$AB,MATCH(CONCATENATE($A10,$B10),'Metric Data'!$A:$A,0),MATCH(E$4,'Metric Data'!$A$1:$O$1,0)),"")</f>
        <v/>
      </c>
      <c r="F10" s="200"/>
      <c r="G10" s="201"/>
      <c r="H10" s="199" t="str">
        <f>IFERROR(INDEX(#REF!,MATCH((CONCATENATE(H$4,IF($C10="Annual","",$C10),$A10,$B10)),#REF!,0),MATCH("Value",#REF!,0)),"")</f>
        <v/>
      </c>
      <c r="I10" s="6"/>
    </row>
    <row r="11" spans="1:32" ht="26" customHeight="1">
      <c r="A11" s="7"/>
      <c r="B11" s="8"/>
      <c r="C11" s="8"/>
      <c r="D11" s="4" t="str">
        <f>IFERROR(INDEX('Metric Data'!$A:$AB,MATCH($A11,'Metric Data'!$B:$B,0),MATCH(D$4,'Metric Data'!$A$1:$O$1,0)),"")</f>
        <v/>
      </c>
      <c r="E11" s="4" t="str">
        <f>IFERROR(INDEX('Metric Data'!$A:$AB,MATCH(CONCATENATE($A11,$B11),'Metric Data'!$A:$A,0),MATCH(E$4,'Metric Data'!$A$1:$O$1,0)),"")</f>
        <v/>
      </c>
      <c r="F11" s="200"/>
      <c r="G11" s="201"/>
      <c r="H11" s="199" t="str">
        <f>IFERROR(INDEX(#REF!,MATCH((CONCATENATE(H$4,IF($C11="Annual","",$C11),$A11,$B11)),#REF!,0),MATCH("Value",#REF!,0)),"")</f>
        <v/>
      </c>
      <c r="I11" s="6"/>
    </row>
    <row r="12" spans="1:32" ht="26" customHeight="1">
      <c r="A12" s="7"/>
      <c r="B12" s="8"/>
      <c r="C12" s="8"/>
      <c r="D12" s="4" t="str">
        <f>IFERROR(INDEX('Metric Data'!$A:$AB,MATCH($A12,'Metric Data'!$B:$B,0),MATCH(D$4,'Metric Data'!$A$1:$O$1,0)),"")</f>
        <v/>
      </c>
      <c r="E12" s="4" t="str">
        <f>IFERROR(INDEX('Metric Data'!$A:$AB,MATCH(CONCATENATE($A12,$B12),'Metric Data'!$A:$A,0),MATCH(E$4,'Metric Data'!$A$1:$O$1,0)),"")</f>
        <v/>
      </c>
      <c r="F12" s="200"/>
      <c r="G12" s="201"/>
      <c r="H12" s="199" t="str">
        <f>IFERROR(INDEX(#REF!,MATCH((CONCATENATE(H$4,IF($C12="Annual","",$C12),$A12,$B12)),#REF!,0),MATCH("Value",#REF!,0)),"")</f>
        <v/>
      </c>
      <c r="I12" s="6"/>
    </row>
    <row r="13" spans="1:32" ht="26" customHeight="1">
      <c r="A13" s="7"/>
      <c r="B13" s="8"/>
      <c r="C13" s="8"/>
      <c r="D13" s="4" t="str">
        <f>IFERROR(INDEX('Metric Data'!$A:$AB,MATCH($A13,'Metric Data'!$B:$B,0),MATCH(D$4,'Metric Data'!$A$1:$O$1,0)),"")</f>
        <v/>
      </c>
      <c r="E13" s="4" t="str">
        <f>IFERROR(INDEX('Metric Data'!$A:$AB,MATCH(CONCATENATE($A13,$B13),'Metric Data'!$A:$A,0),MATCH(E$4,'Metric Data'!$A$1:$O$1,0)),"")</f>
        <v/>
      </c>
      <c r="F13" s="200"/>
      <c r="G13" s="201"/>
      <c r="H13" s="199" t="str">
        <f>IFERROR(INDEX(#REF!,MATCH((CONCATENATE(H$4,IF($C13="Annual","",$C13),$A13,$B13)),#REF!,0),MATCH("Value",#REF!,0)),"")</f>
        <v/>
      </c>
      <c r="I13" s="6"/>
    </row>
    <row r="14" spans="1:32" ht="26" customHeight="1">
      <c r="A14" s="7"/>
      <c r="B14" s="8"/>
      <c r="C14" s="8"/>
      <c r="D14" s="4" t="str">
        <f>IFERROR(INDEX('Metric Data'!$A:$AB,MATCH($A14,'Metric Data'!$B:$B,0),MATCH(D$4,'Metric Data'!$A$1:$O$1,0)),"")</f>
        <v/>
      </c>
      <c r="E14" s="4" t="str">
        <f>IFERROR(INDEX('Metric Data'!$A:$AB,MATCH(CONCATENATE($A14,$B14),'Metric Data'!$A:$A,0),MATCH(E$4,'Metric Data'!$A$1:$O$1,0)),"")</f>
        <v/>
      </c>
      <c r="F14" s="200"/>
      <c r="G14" s="201"/>
      <c r="H14" s="199" t="str">
        <f>IFERROR(INDEX(#REF!,MATCH((CONCATENATE(H$4,IF($C14="Annual","",$C14),$A14,$B14)),#REF!,0),MATCH("Value",#REF!,0)),"")</f>
        <v/>
      </c>
      <c r="I14" s="6"/>
    </row>
    <row r="15" spans="1:32" ht="15" customHeight="1">
      <c r="A15" s="9"/>
      <c r="B15" s="9"/>
      <c r="C15" s="9"/>
      <c r="D15" s="9"/>
      <c r="E15" s="9"/>
      <c r="G15" s="9"/>
      <c r="H15" s="9"/>
    </row>
    <row r="16" spans="1:32"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sheetData>
  <customSheetViews>
    <customSheetView guid="{BF85068E-F58D-4EAB-8647-6833ECCE5F0F}" state="hidden" showRuler="0">
      <selection sqref="A1:AE1"/>
      <pageMargins left="0" right="0" top="0" bottom="0" header="0" footer="0"/>
      <headerFooter>
        <oddHeader>&amp;R&amp;"Arial"&amp;8&amp;K000000 [OFFICIAL]&amp;1#_x000D_</oddHeader>
      </headerFooter>
    </customSheetView>
  </customSheetViews>
  <mergeCells count="1">
    <mergeCell ref="A1:AE1"/>
  </mergeCells>
  <pageMargins left="0.75" right="0.75" top="1" bottom="1" header="0.5" footer="0.5"/>
  <headerFooter>
    <oddHeader>&amp;R&amp;"Arial"&amp;8&amp;K000000 [OFFICIAL]&amp;1#_x000D_</oddHeader>
  </headerFooter>
  <customProperties>
    <customPr name="_pios_id" r:id="rId1"/>
  </customProperties>
  <extLst>
    <ext xmlns:x14="http://schemas.microsoft.com/office/spreadsheetml/2009/9/main" uri="{CCE6A557-97BC-4b89-ADB6-D9C93CAAB3DF}">
      <x14:dataValidations xmlns:xm="http://schemas.microsoft.com/office/excel/2006/main" count="3">
        <x14:dataValidation type="list" allowBlank="1" xr:uid="{00000000-0002-0000-2300-000000000000}">
          <x14:formula1>
            <xm:f>'Metric Data'!$E$2:$E$1048576</xm:f>
          </x14:formula1>
          <xm:sqref>C5:C14</xm:sqref>
        </x14:dataValidation>
        <x14:dataValidation type="list" allowBlank="1" xr:uid="{00000000-0002-0000-2300-000001000000}">
          <x14:formula1>
            <xm:f>'Metric Data'!$C$2:$C$1048576</xm:f>
          </x14:formula1>
          <xm:sqref>B5:B14</xm:sqref>
        </x14:dataValidation>
        <x14:dataValidation type="list" allowBlank="1" xr:uid="{00000000-0002-0000-2300-000002000000}">
          <x14:formula1>
            <xm:f>'Metric Data'!$B$2:$B$1048576</xm:f>
          </x14:formula1>
          <xm:sqref>A5:A14</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AD37"/>
  <sheetViews>
    <sheetView showRuler="0" workbookViewId="0">
      <selection activeCell="B14" sqref="B14"/>
    </sheetView>
  </sheetViews>
  <sheetFormatPr defaultColWidth="13.08984375" defaultRowHeight="12.5"/>
  <cols>
    <col min="1" max="1" width="20.36328125" customWidth="1"/>
    <col min="2" max="2" width="22.6328125" customWidth="1"/>
    <col min="3" max="3" width="45.6328125" customWidth="1"/>
    <col min="4" max="4" width="4.08984375" customWidth="1"/>
    <col min="5" max="5" width="29.90625" customWidth="1"/>
    <col min="6" max="6" width="18.6328125" customWidth="1"/>
  </cols>
  <sheetData>
    <row r="1" spans="1:30" ht="15" customHeight="1">
      <c r="A1" s="555" t="s">
        <v>0</v>
      </c>
      <c r="B1" s="556"/>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7"/>
      <c r="AD1" s="5"/>
    </row>
    <row r="2" spans="1:30" ht="15" customHeight="1"/>
    <row r="3" spans="1:30" ht="15" customHeight="1">
      <c r="F3" s="3" t="s">
        <v>4</v>
      </c>
      <c r="G3" s="6"/>
    </row>
    <row r="4" spans="1:30" ht="15" customHeight="1">
      <c r="F4" s="58"/>
    </row>
    <row r="5" spans="1:30" ht="15" customHeight="1">
      <c r="A5" s="2" t="s">
        <v>1</v>
      </c>
      <c r="B5" s="2" t="s">
        <v>10669</v>
      </c>
      <c r="C5" s="2" t="s">
        <v>3</v>
      </c>
      <c r="D5" s="200"/>
      <c r="E5" s="196" t="s">
        <v>10668</v>
      </c>
      <c r="F5" s="198" t="str">
        <f>IFERROR(INDEX('Metric Data'!$A:$AB,MATCH(CONCATENATE($A6,F$4),'Metric Data'!$A:$A,0),MATCH(F$3,'Metric Data'!$A$1:$O$1,0)),"")</f>
        <v/>
      </c>
      <c r="G5" s="6"/>
    </row>
    <row r="6" spans="1:30" ht="26" customHeight="1">
      <c r="A6" s="7"/>
      <c r="B6" s="7"/>
      <c r="C6" s="4"/>
      <c r="D6" s="200"/>
      <c r="E6" s="201"/>
      <c r="F6" s="199" t="str">
        <f>IFERROR(INDEX(#REF!,MATCH((CONCATENATE(Dates!$C$7,IF($B6="Annual","",$B6),$A6,F$4)),#REF!,0),MATCH("Value",#REF!,0)),"")</f>
        <v/>
      </c>
      <c r="G6" s="6"/>
    </row>
    <row r="7" spans="1:30" ht="26" customHeight="1">
      <c r="A7" s="7"/>
      <c r="B7" s="7"/>
      <c r="C7" s="4"/>
      <c r="D7" s="200"/>
      <c r="E7" s="201"/>
      <c r="F7" s="199" t="str">
        <f>IFERROR(INDEX(#REF!,MATCH((CONCATENATE(Dates!$C$7,IF($B7="Annual","",$B7),$A7,F$4)),#REF!,0),MATCH("Value",#REF!,0)),"")</f>
        <v/>
      </c>
      <c r="G7" s="6"/>
    </row>
    <row r="8" spans="1:30" ht="26" customHeight="1">
      <c r="A8" s="7"/>
      <c r="B8" s="7"/>
      <c r="C8" s="4"/>
      <c r="D8" s="200"/>
      <c r="E8" s="201"/>
      <c r="F8" s="199" t="str">
        <f>IFERROR(INDEX(#REF!,MATCH((CONCATENATE(Dates!$C$7,IF($B8="Annual","",$B8),$A8,F$4)),#REF!,0),MATCH("Value",#REF!,0)),"")</f>
        <v/>
      </c>
      <c r="G8" s="6"/>
    </row>
    <row r="9" spans="1:30" ht="26" customHeight="1">
      <c r="A9" s="7"/>
      <c r="B9" s="7"/>
      <c r="C9" s="4"/>
      <c r="D9" s="200"/>
      <c r="E9" s="201"/>
      <c r="F9" s="199" t="str">
        <f>IFERROR(INDEX(#REF!,MATCH((CONCATENATE(Dates!$C$7,IF($B9="Annual","",$B9),$A9,F$4)),#REF!,0),MATCH("Value",#REF!,0)),"")</f>
        <v/>
      </c>
      <c r="G9" s="6"/>
    </row>
    <row r="10" spans="1:30" ht="26" customHeight="1">
      <c r="A10" s="7"/>
      <c r="B10" s="7"/>
      <c r="C10" s="4" t="str">
        <f>IFERROR(INDEX('Metric Data'!$A:$AB,MATCH($A10,'Metric Data'!$B:$B,0),MATCH(C$5,'Metric Data'!$A$1:$O$1,0)),"")</f>
        <v/>
      </c>
      <c r="D10" s="200"/>
      <c r="E10" s="201"/>
      <c r="F10" s="199" t="str">
        <f>IFERROR(INDEX(#REF!,MATCH((CONCATENATE(Dates!$C$7,IF($B10="Annual","",$B10),$A10,F$4)),#REF!,0),MATCH("Value",#REF!,0)),"")</f>
        <v/>
      </c>
      <c r="G10" s="6"/>
    </row>
    <row r="11" spans="1:30" ht="26" customHeight="1">
      <c r="A11" s="7"/>
      <c r="B11" s="7"/>
      <c r="C11" s="4" t="str">
        <f>IFERROR(INDEX('Metric Data'!$A:$AB,MATCH($A11,'Metric Data'!$B:$B,0),MATCH(C$5,'Metric Data'!$A$1:$O$1,0)),"")</f>
        <v/>
      </c>
      <c r="D11" s="200"/>
      <c r="E11" s="201"/>
      <c r="F11" s="199" t="str">
        <f>IFERROR(INDEX(#REF!,MATCH((CONCATENATE(Dates!$C$7,IF($B11="Annual","",$B11),$A11,F$4)),#REF!,0),MATCH("Value",#REF!,0)),"")</f>
        <v/>
      </c>
      <c r="G11" s="6"/>
    </row>
    <row r="12" spans="1:30" ht="26" customHeight="1">
      <c r="A12" s="7"/>
      <c r="B12" s="7"/>
      <c r="C12" s="4" t="str">
        <f>IFERROR(INDEX('Metric Data'!$A:$AB,MATCH($A12,'Metric Data'!$B:$B,0),MATCH(C$5,'Metric Data'!$A$1:$O$1,0)),"")</f>
        <v/>
      </c>
      <c r="D12" s="200"/>
      <c r="E12" s="201"/>
      <c r="F12" s="199" t="str">
        <f>IFERROR(INDEX(#REF!,MATCH((CONCATENATE(Dates!$C$7,IF($B12="Annual","",$B12),$A12,F$4)),#REF!,0),MATCH("Value",#REF!,0)),"")</f>
        <v/>
      </c>
      <c r="G12" s="6"/>
    </row>
    <row r="13" spans="1:30" ht="26" customHeight="1">
      <c r="A13" s="7"/>
      <c r="B13" s="7"/>
      <c r="C13" s="4" t="str">
        <f>IFERROR(INDEX('Metric Data'!$A:$AB,MATCH($A13,'Metric Data'!$B:$B,0),MATCH(C$5,'Metric Data'!$A$1:$O$1,0)),"")</f>
        <v/>
      </c>
      <c r="D13" s="200"/>
      <c r="E13" s="201"/>
      <c r="F13" s="199" t="str">
        <f>IFERROR(INDEX(#REF!,MATCH((CONCATENATE(Dates!$C$7,IF($B13="Annual","",$B13),$A13,F$4)),#REF!,0),MATCH("Value",#REF!,0)),"")</f>
        <v/>
      </c>
      <c r="G13" s="6"/>
    </row>
    <row r="14" spans="1:30" ht="26" customHeight="1">
      <c r="A14" s="7"/>
      <c r="B14" s="7"/>
      <c r="C14" s="4" t="str">
        <f>IFERROR(INDEX('Metric Data'!$A:$AB,MATCH($A14,'Metric Data'!$B:$B,0),MATCH(C$5,'Metric Data'!$A$1:$O$1,0)),"")</f>
        <v/>
      </c>
      <c r="D14" s="200"/>
      <c r="E14" s="201"/>
      <c r="F14" s="199" t="str">
        <f>IFERROR(INDEX(#REF!,MATCH((CONCATENATE(Dates!$C$7,IF($B14="Annual","",$B14),$A14,F$4)),#REF!,0),MATCH("Value",#REF!,0)),"")</f>
        <v/>
      </c>
      <c r="G14" s="6"/>
    </row>
    <row r="15" spans="1:30" ht="26" customHeight="1">
      <c r="A15" s="7"/>
      <c r="B15" s="7"/>
      <c r="C15" s="4" t="str">
        <f>IFERROR(INDEX('Metric Data'!$A:$AB,MATCH($A15,'Metric Data'!$B:$B,0),MATCH(C$5,'Metric Data'!$A$1:$O$1,0)),"")</f>
        <v/>
      </c>
      <c r="D15" s="200"/>
      <c r="E15" s="201"/>
      <c r="F15" s="199" t="str">
        <f>IFERROR(INDEX(#REF!,MATCH((CONCATENATE(Dates!$C$7,IF($B15="Annual","",$B15),$A15,F$4)),#REF!,0),MATCH("Value",#REF!,0)),"")</f>
        <v/>
      </c>
      <c r="G15" s="6"/>
    </row>
    <row r="16" spans="1:30" ht="15" customHeight="1">
      <c r="A16" s="9"/>
      <c r="B16" s="9"/>
      <c r="C16" s="9"/>
      <c r="E16" s="9"/>
      <c r="F16" s="9"/>
    </row>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sheetData>
  <customSheetViews>
    <customSheetView guid="{BF85068E-F58D-4EAB-8647-6833ECCE5F0F}" state="hidden" showRuler="0">
      <selection activeCell="B14" sqref="B14"/>
      <pageMargins left="0" right="0" top="0" bottom="0" header="0" footer="0"/>
      <headerFooter>
        <oddHeader>&amp;R&amp;"Arial"&amp;8&amp;K000000 [OFFICIAL]&amp;1#_x000D_</oddHeader>
      </headerFooter>
    </customSheetView>
  </customSheetViews>
  <mergeCells count="1">
    <mergeCell ref="A1:AC1"/>
  </mergeCells>
  <pageMargins left="0.75" right="0.75" top="1" bottom="1" header="0.5" footer="0.5"/>
  <headerFooter>
    <oddHeader>&amp;R&amp;"Arial"&amp;8&amp;K000000 [OFFICIAL]&amp;1#_x000D_</oddHeader>
  </headerFooter>
  <customProperties>
    <customPr name="_pios_id" r:id="rId1"/>
  </customProperties>
  <extLst>
    <ext xmlns:x14="http://schemas.microsoft.com/office/spreadsheetml/2009/9/main" uri="{CCE6A557-97BC-4b89-ADB6-D9C93CAAB3DF}">
      <x14:dataValidations xmlns:xm="http://schemas.microsoft.com/office/excel/2006/main" count="3">
        <x14:dataValidation type="list" allowBlank="1" xr:uid="{00000000-0002-0000-2400-000000000000}">
          <x14:formula1>
            <xm:f>'Metric Data'!$C$2:$C$1048576</xm:f>
          </x14:formula1>
          <xm:sqref>F4</xm:sqref>
        </x14:dataValidation>
        <x14:dataValidation type="list" allowBlank="1" xr:uid="{00000000-0002-0000-2400-000001000000}">
          <x14:formula1>
            <xm:f>'Metric Data'!$E$2:$E$1048576</xm:f>
          </x14:formula1>
          <xm:sqref>B6:B15</xm:sqref>
        </x14:dataValidation>
        <x14:dataValidation type="list" allowBlank="1" xr:uid="{00000000-0002-0000-2400-000002000000}">
          <x14:formula1>
            <xm:f>'Metric Data'!$B$2:$B$1048576</xm:f>
          </x14:formula1>
          <xm:sqref>A6:A15</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AH36"/>
  <sheetViews>
    <sheetView showRuler="0" workbookViewId="0">
      <selection sqref="A1:AG1"/>
    </sheetView>
  </sheetViews>
  <sheetFormatPr defaultColWidth="13.08984375" defaultRowHeight="12.5"/>
  <cols>
    <col min="1" max="1" width="20.36328125" customWidth="1"/>
    <col min="2" max="2" width="21.08984375" customWidth="1"/>
    <col min="3" max="3" width="22.6328125" customWidth="1"/>
    <col min="4" max="4" width="45.6328125" customWidth="1"/>
    <col min="5" max="5" width="20.36328125" customWidth="1"/>
    <col min="6" max="6" width="4.08984375" customWidth="1"/>
    <col min="7" max="7" width="29.90625" customWidth="1"/>
  </cols>
  <sheetData>
    <row r="1" spans="1:34" ht="15" customHeight="1">
      <c r="A1" s="555" t="s">
        <v>0</v>
      </c>
      <c r="B1" s="556"/>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6"/>
      <c r="AF1" s="556"/>
      <c r="AG1" s="557"/>
      <c r="AH1" s="5"/>
    </row>
    <row r="2" spans="1:34" ht="15" customHeight="1"/>
    <row r="3" spans="1:34" ht="15" customHeight="1"/>
    <row r="4" spans="1:34" ht="15" customHeight="1">
      <c r="A4" s="2" t="s">
        <v>1</v>
      </c>
      <c r="B4" s="2" t="s">
        <v>2</v>
      </c>
      <c r="C4" s="2" t="s">
        <v>10667</v>
      </c>
      <c r="D4" s="2" t="s">
        <v>3</v>
      </c>
      <c r="E4" s="3" t="s">
        <v>4</v>
      </c>
      <c r="F4" s="200"/>
      <c r="G4" s="196" t="s">
        <v>10668</v>
      </c>
      <c r="H4" s="197" t="str">
        <f>Dates!$C$7</f>
        <v>2024</v>
      </c>
      <c r="I4" s="197">
        <f>H$4-1</f>
        <v>2023</v>
      </c>
      <c r="J4" s="197">
        <f>I$4-1</f>
        <v>2022</v>
      </c>
      <c r="K4" s="6"/>
    </row>
    <row r="5" spans="1:34" ht="26" customHeight="1">
      <c r="A5" s="7"/>
      <c r="B5" s="8"/>
      <c r="C5" s="8"/>
      <c r="D5" s="4" t="str">
        <f>IFERROR(INDEX('Metric Data'!$A:$AB,MATCH($A5,'Metric Data'!$B:$B,0),MATCH(D$4,'Metric Data'!$A$1:$O$1,0)),"")</f>
        <v/>
      </c>
      <c r="E5" s="4" t="str">
        <f>IFERROR(INDEX('Metric Data'!$A:$AB,MATCH(CONCATENATE($A5,$B5),'Metric Data'!$A:$A,0),MATCH(E$4,'Metric Data'!$A$1:$O$1,0)),"")</f>
        <v/>
      </c>
      <c r="F5" s="200"/>
      <c r="G5" s="201"/>
      <c r="H5" s="199" t="str">
        <f>IFERROR(INDEX(#REF!,MATCH((CONCATENATE(H$4,IF($C5="Annual","",$C5),$A5,$B5)),#REF!,0),MATCH("Value",#REF!,0)),"")</f>
        <v/>
      </c>
      <c r="I5" s="199" t="str">
        <f>IFERROR(INDEX(#REF!,MATCH((CONCATENATE(I$4,IF($C5="Annual","",$C5),$A5,$B5)),#REF!,0),MATCH("Value",#REF!,0)),"")</f>
        <v/>
      </c>
      <c r="J5" s="199" t="str">
        <f>IFERROR(INDEX(#REF!,MATCH((CONCATENATE(J$4,IF($C5="Annual","",$C5),$A5,$B5)),#REF!,0),MATCH("Value",#REF!,0)),"")</f>
        <v/>
      </c>
      <c r="K5" s="6"/>
    </row>
    <row r="6" spans="1:34" ht="26" customHeight="1">
      <c r="A6" s="7"/>
      <c r="B6" s="8"/>
      <c r="C6" s="8"/>
      <c r="D6" s="4" t="str">
        <f>IFERROR(INDEX('Metric Data'!$A:$AB,MATCH($A6,'Metric Data'!$B:$B,0),MATCH(D$4,'Metric Data'!$A$1:$O$1,0)),"")</f>
        <v/>
      </c>
      <c r="E6" s="4" t="str">
        <f>IFERROR(INDEX('Metric Data'!$A:$AB,MATCH(CONCATENATE($A6,$B6),'Metric Data'!$A:$A,0),MATCH(E$4,'Metric Data'!$A$1:$O$1,0)),"")</f>
        <v/>
      </c>
      <c r="F6" s="200"/>
      <c r="G6" s="201"/>
      <c r="H6" s="199" t="str">
        <f>IFERROR(INDEX(#REF!,MATCH((CONCATENATE(H$4,IF($C6="Annual","",$C6),$A6,$B6)),#REF!,0),MATCH("Value",#REF!,0)),"")</f>
        <v/>
      </c>
      <c r="I6" s="199" t="str">
        <f>IFERROR(INDEX(#REF!,MATCH((CONCATENATE(I$4,IF($C6="Annual","",$C6),$A6,$B6)),#REF!,0),MATCH("Value",#REF!,0)),"")</f>
        <v/>
      </c>
      <c r="J6" s="199" t="str">
        <f>IFERROR(INDEX(#REF!,MATCH((CONCATENATE(J$4,IF($C6="Annual","",$C6),$A6,$B6)),#REF!,0),MATCH("Value",#REF!,0)),"")</f>
        <v/>
      </c>
      <c r="K6" s="6"/>
    </row>
    <row r="7" spans="1:34" ht="26" customHeight="1">
      <c r="A7" s="7"/>
      <c r="B7" s="8"/>
      <c r="C7" s="8"/>
      <c r="D7" s="4" t="str">
        <f>IFERROR(INDEX('Metric Data'!$A:$AB,MATCH($A7,'Metric Data'!$B:$B,0),MATCH(D$4,'Metric Data'!$A$1:$O$1,0)),"")</f>
        <v/>
      </c>
      <c r="E7" s="4" t="str">
        <f>IFERROR(INDEX('Metric Data'!$A:$AB,MATCH(CONCATENATE($A7,$B7),'Metric Data'!$A:$A,0),MATCH(E$4,'Metric Data'!$A$1:$O$1,0)),"")</f>
        <v/>
      </c>
      <c r="F7" s="200"/>
      <c r="G7" s="201"/>
      <c r="H7" s="199" t="str">
        <f>IFERROR(INDEX(#REF!,MATCH((CONCATENATE(H$4,IF($C7="Annual","",$C7),$A7,$B7)),#REF!,0),MATCH("Value",#REF!,0)),"")</f>
        <v/>
      </c>
      <c r="I7" s="199" t="str">
        <f>IFERROR(INDEX(#REF!,MATCH((CONCATENATE(I$4,IF($C7="Annual","",$C7),$A7,$B7)),#REF!,0),MATCH("Value",#REF!,0)),"")</f>
        <v/>
      </c>
      <c r="J7" s="199" t="str">
        <f>IFERROR(INDEX(#REF!,MATCH((CONCATENATE(J$4,IF($C7="Annual","",$C7),$A7,$B7)),#REF!,0),MATCH("Value",#REF!,0)),"")</f>
        <v/>
      </c>
      <c r="K7" s="6"/>
    </row>
    <row r="8" spans="1:34" ht="26" customHeight="1">
      <c r="A8" s="7"/>
      <c r="B8" s="8"/>
      <c r="C8" s="8"/>
      <c r="D8" s="4" t="str">
        <f>IFERROR(INDEX('Metric Data'!$A:$AB,MATCH($A8,'Metric Data'!$B:$B,0),MATCH(D$4,'Metric Data'!$A$1:$O$1,0)),"")</f>
        <v/>
      </c>
      <c r="E8" s="4" t="str">
        <f>IFERROR(INDEX('Metric Data'!$A:$AB,MATCH(CONCATENATE($A8,$B8),'Metric Data'!$A:$A,0),MATCH(E$4,'Metric Data'!$A$1:$O$1,0)),"")</f>
        <v/>
      </c>
      <c r="F8" s="200"/>
      <c r="G8" s="201"/>
      <c r="H8" s="199" t="str">
        <f>IFERROR(INDEX(#REF!,MATCH((CONCATENATE(H$4,IF($C8="Annual","",$C8),$A8,$B8)),#REF!,0),MATCH("Value",#REF!,0)),"")</f>
        <v/>
      </c>
      <c r="I8" s="199" t="str">
        <f>IFERROR(INDEX(#REF!,MATCH((CONCATENATE(I$4,IF($C8="Annual","",$C8),$A8,$B8)),#REF!,0),MATCH("Value",#REF!,0)),"")</f>
        <v/>
      </c>
      <c r="J8" s="199" t="str">
        <f>IFERROR(INDEX(#REF!,MATCH((CONCATENATE(J$4,IF($C8="Annual","",$C8),$A8,$B8)),#REF!,0),MATCH("Value",#REF!,0)),"")</f>
        <v/>
      </c>
      <c r="K8" s="6"/>
    </row>
    <row r="9" spans="1:34" ht="26" customHeight="1">
      <c r="A9" s="7"/>
      <c r="B9" s="8"/>
      <c r="C9" s="8"/>
      <c r="D9" s="4" t="str">
        <f>IFERROR(INDEX('Metric Data'!$A:$AB,MATCH($A9,'Metric Data'!$B:$B,0),MATCH(D$4,'Metric Data'!$A$1:$O$1,0)),"")</f>
        <v/>
      </c>
      <c r="E9" s="4" t="str">
        <f>IFERROR(INDEX('Metric Data'!$A:$AB,MATCH(CONCATENATE($A9,$B9),'Metric Data'!$A:$A,0),MATCH(E$4,'Metric Data'!$A$1:$O$1,0)),"")</f>
        <v/>
      </c>
      <c r="F9" s="200"/>
      <c r="G9" s="201"/>
      <c r="H9" s="199" t="str">
        <f>IFERROR(INDEX(#REF!,MATCH((CONCATENATE(H$4,IF($C9="Annual","",$C9),$A9,$B9)),#REF!,0),MATCH("Value",#REF!,0)),"")</f>
        <v/>
      </c>
      <c r="I9" s="199" t="str">
        <f>IFERROR(INDEX(#REF!,MATCH((CONCATENATE(I$4,IF($C9="Annual","",$C9),$A9,$B9)),#REF!,0),MATCH("Value",#REF!,0)),"")</f>
        <v/>
      </c>
      <c r="J9" s="199" t="str">
        <f>IFERROR(INDEX(#REF!,MATCH((CONCATENATE(J$4,IF($C9="Annual","",$C9),$A9,$B9)),#REF!,0),MATCH("Value",#REF!,0)),"")</f>
        <v/>
      </c>
      <c r="K9" s="6"/>
    </row>
    <row r="10" spans="1:34" ht="26" customHeight="1">
      <c r="A10" s="7"/>
      <c r="B10" s="8"/>
      <c r="C10" s="8"/>
      <c r="D10" s="4" t="str">
        <f>IFERROR(INDEX('Metric Data'!$A:$AB,MATCH($A10,'Metric Data'!$B:$B,0),MATCH(D$4,'Metric Data'!$A$1:$O$1,0)),"")</f>
        <v/>
      </c>
      <c r="E10" s="4" t="str">
        <f>IFERROR(INDEX('Metric Data'!$A:$AB,MATCH(CONCATENATE($A10,$B10),'Metric Data'!$A:$A,0),MATCH(E$4,'Metric Data'!$A$1:$O$1,0)),"")</f>
        <v/>
      </c>
      <c r="F10" s="200"/>
      <c r="G10" s="201"/>
      <c r="H10" s="199" t="str">
        <f>IFERROR(INDEX(#REF!,MATCH((CONCATENATE(H$4,IF($C10="Annual","",$C10),$A10,$B10)),#REF!,0),MATCH("Value",#REF!,0)),"")</f>
        <v/>
      </c>
      <c r="I10" s="199" t="str">
        <f>IFERROR(INDEX(#REF!,MATCH((CONCATENATE(I$4,IF($C10="Annual","",$C10),$A10,$B10)),#REF!,0),MATCH("Value",#REF!,0)),"")</f>
        <v/>
      </c>
      <c r="J10" s="199" t="str">
        <f>IFERROR(INDEX(#REF!,MATCH((CONCATENATE(J$4,IF($C10="Annual","",$C10),$A10,$B10)),#REF!,0),MATCH("Value",#REF!,0)),"")</f>
        <v/>
      </c>
      <c r="K10" s="6"/>
    </row>
    <row r="11" spans="1:34" ht="26" customHeight="1">
      <c r="A11" s="7"/>
      <c r="B11" s="8"/>
      <c r="C11" s="8"/>
      <c r="D11" s="4" t="str">
        <f>IFERROR(INDEX('Metric Data'!$A:$AB,MATCH($A11,'Metric Data'!$B:$B,0),MATCH(D$4,'Metric Data'!$A$1:$O$1,0)),"")</f>
        <v/>
      </c>
      <c r="E11" s="4" t="str">
        <f>IFERROR(INDEX('Metric Data'!$A:$AB,MATCH(CONCATENATE($A11,$B11),'Metric Data'!$A:$A,0),MATCH(E$4,'Metric Data'!$A$1:$O$1,0)),"")</f>
        <v/>
      </c>
      <c r="F11" s="200"/>
      <c r="G11" s="201"/>
      <c r="H11" s="199" t="str">
        <f>IFERROR(INDEX(#REF!,MATCH((CONCATENATE(H$4,IF($C11="Annual","",$C11),$A11,$B11)),#REF!,0),MATCH("Value",#REF!,0)),"")</f>
        <v/>
      </c>
      <c r="I11" s="199" t="str">
        <f>IFERROR(INDEX(#REF!,MATCH((CONCATENATE(I$4,IF($C11="Annual","",$C11),$A11,$B11)),#REF!,0),MATCH("Value",#REF!,0)),"")</f>
        <v/>
      </c>
      <c r="J11" s="199" t="str">
        <f>IFERROR(INDEX(#REF!,MATCH((CONCATENATE(J$4,IF($C11="Annual","",$C11),$A11,$B11)),#REF!,0),MATCH("Value",#REF!,0)),"")</f>
        <v/>
      </c>
      <c r="K11" s="6"/>
    </row>
    <row r="12" spans="1:34" ht="26" customHeight="1">
      <c r="A12" s="7"/>
      <c r="B12" s="8"/>
      <c r="C12" s="8"/>
      <c r="D12" s="4" t="str">
        <f>IFERROR(INDEX('Metric Data'!$A:$AB,MATCH($A12,'Metric Data'!$B:$B,0),MATCH(D$4,'Metric Data'!$A$1:$O$1,0)),"")</f>
        <v/>
      </c>
      <c r="E12" s="4" t="str">
        <f>IFERROR(INDEX('Metric Data'!$A:$AB,MATCH(CONCATENATE($A12,$B12),'Metric Data'!$A:$A,0),MATCH(E$4,'Metric Data'!$A$1:$O$1,0)),"")</f>
        <v/>
      </c>
      <c r="F12" s="200"/>
      <c r="G12" s="201"/>
      <c r="H12" s="199" t="str">
        <f>IFERROR(INDEX(#REF!,MATCH((CONCATENATE(H$4,IF($C12="Annual","",$C12),$A12,$B12)),#REF!,0),MATCH("Value",#REF!,0)),"")</f>
        <v/>
      </c>
      <c r="I12" s="199" t="str">
        <f>IFERROR(INDEX(#REF!,MATCH((CONCATENATE(I$4,IF($C12="Annual","",$C12),$A12,$B12)),#REF!,0),MATCH("Value",#REF!,0)),"")</f>
        <v/>
      </c>
      <c r="J12" s="199" t="str">
        <f>IFERROR(INDEX(#REF!,MATCH((CONCATENATE(J$4,IF($C12="Annual","",$C12),$A12,$B12)),#REF!,0),MATCH("Value",#REF!,0)),"")</f>
        <v/>
      </c>
      <c r="K12" s="6"/>
    </row>
    <row r="13" spans="1:34" ht="26" customHeight="1">
      <c r="A13" s="7"/>
      <c r="B13" s="8"/>
      <c r="C13" s="8"/>
      <c r="D13" s="4" t="str">
        <f>IFERROR(INDEX('Metric Data'!$A:$AB,MATCH($A13,'Metric Data'!$B:$B,0),MATCH(D$4,'Metric Data'!$A$1:$O$1,0)),"")</f>
        <v/>
      </c>
      <c r="E13" s="4" t="str">
        <f>IFERROR(INDEX('Metric Data'!$A:$AB,MATCH(CONCATENATE($A13,$B13),'Metric Data'!$A:$A,0),MATCH(E$4,'Metric Data'!$A$1:$O$1,0)),"")</f>
        <v/>
      </c>
      <c r="F13" s="200"/>
      <c r="G13" s="201"/>
      <c r="H13" s="199" t="str">
        <f>IFERROR(INDEX(#REF!,MATCH((CONCATENATE(H$4,IF($C13="Annual","",$C13),$A13,$B13)),#REF!,0),MATCH("Value",#REF!,0)),"")</f>
        <v/>
      </c>
      <c r="I13" s="199" t="str">
        <f>IFERROR(INDEX(#REF!,MATCH((CONCATENATE(I$4,IF($C13="Annual","",$C13),$A13,$B13)),#REF!,0),MATCH("Value",#REF!,0)),"")</f>
        <v/>
      </c>
      <c r="J13" s="199" t="str">
        <f>IFERROR(INDEX(#REF!,MATCH((CONCATENATE(J$4,IF($C13="Annual","",$C13),$A13,$B13)),#REF!,0),MATCH("Value",#REF!,0)),"")</f>
        <v/>
      </c>
      <c r="K13" s="6"/>
    </row>
    <row r="14" spans="1:34" ht="26" customHeight="1">
      <c r="A14" s="7"/>
      <c r="B14" s="8"/>
      <c r="C14" s="8"/>
      <c r="D14" s="4" t="str">
        <f>IFERROR(INDEX('Metric Data'!$A:$AB,MATCH($A14,'Metric Data'!$B:$B,0),MATCH(D$4,'Metric Data'!$A$1:$O$1,0)),"")</f>
        <v/>
      </c>
      <c r="E14" s="4" t="str">
        <f>IFERROR(INDEX('Metric Data'!$A:$AB,MATCH(CONCATENATE($A14,$B14),'Metric Data'!$A:$A,0),MATCH(E$4,'Metric Data'!$A$1:$O$1,0)),"")</f>
        <v/>
      </c>
      <c r="F14" s="200"/>
      <c r="G14" s="201"/>
      <c r="H14" s="199" t="str">
        <f>IFERROR(INDEX(#REF!,MATCH((CONCATENATE(H$4,IF($C14="Annual","",$C14),$A14,$B14)),#REF!,0),MATCH("Value",#REF!,0)),"")</f>
        <v/>
      </c>
      <c r="I14" s="199" t="str">
        <f>IFERROR(INDEX(#REF!,MATCH((CONCATENATE(I$4,IF($C14="Annual","",$C14),$A14,$B14)),#REF!,0),MATCH("Value",#REF!,0)),"")</f>
        <v/>
      </c>
      <c r="J14" s="199" t="str">
        <f>IFERROR(INDEX(#REF!,MATCH((CONCATENATE(J$4,IF($C14="Annual","",$C14),$A14,$B14)),#REF!,0),MATCH("Value",#REF!,0)),"")</f>
        <v/>
      </c>
      <c r="K14" s="6"/>
    </row>
    <row r="15" spans="1:34" ht="15" customHeight="1">
      <c r="A15" s="9"/>
      <c r="B15" s="9"/>
      <c r="C15" s="9"/>
      <c r="D15" s="9"/>
      <c r="E15" s="9"/>
      <c r="G15" s="9"/>
      <c r="H15" s="9"/>
      <c r="I15" s="9"/>
      <c r="J15" s="9"/>
    </row>
    <row r="16" spans="1:34"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sheetData>
  <customSheetViews>
    <customSheetView guid="{BF85068E-F58D-4EAB-8647-6833ECCE5F0F}" state="hidden" showRuler="0">
      <selection sqref="A1:AG1"/>
      <pageMargins left="0" right="0" top="0" bottom="0" header="0" footer="0"/>
      <headerFooter>
        <oddHeader>&amp;R&amp;"Arial"&amp;8&amp;K000000 [OFFICIAL]&amp;1#_x000D_</oddHeader>
      </headerFooter>
    </customSheetView>
  </customSheetViews>
  <mergeCells count="1">
    <mergeCell ref="A1:AG1"/>
  </mergeCells>
  <pageMargins left="0.75" right="0.75" top="1" bottom="1" header="0.5" footer="0.5"/>
  <headerFooter>
    <oddHeader>&amp;R&amp;"Arial"&amp;8&amp;K000000 [OFFICIAL]&amp;1#_x000D_</oddHeader>
  </headerFooter>
  <customProperties>
    <customPr name="_pios_id" r:id="rId1"/>
  </customProperties>
  <extLst>
    <ext xmlns:x14="http://schemas.microsoft.com/office/spreadsheetml/2009/9/main" uri="{CCE6A557-97BC-4b89-ADB6-D9C93CAAB3DF}">
      <x14:dataValidations xmlns:xm="http://schemas.microsoft.com/office/excel/2006/main" count="3">
        <x14:dataValidation type="list" allowBlank="1" xr:uid="{00000000-0002-0000-2500-000000000000}">
          <x14:formula1>
            <xm:f>'Metric Data'!$E$2:$E$1048576</xm:f>
          </x14:formula1>
          <xm:sqref>C5:C14</xm:sqref>
        </x14:dataValidation>
        <x14:dataValidation type="list" allowBlank="1" xr:uid="{00000000-0002-0000-2500-000001000000}">
          <x14:formula1>
            <xm:f>'Metric Data'!$C$2:$C$1048576</xm:f>
          </x14:formula1>
          <xm:sqref>B5:B14</xm:sqref>
        </x14:dataValidation>
        <x14:dataValidation type="list" allowBlank="1" xr:uid="{00000000-0002-0000-2500-000002000000}">
          <x14:formula1>
            <xm:f>'Metric Data'!$B$2:$B$1048576</xm:f>
          </x14:formula1>
          <xm:sqref>A5:A14</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AF31"/>
  <sheetViews>
    <sheetView showRuler="0" workbookViewId="0">
      <selection sqref="A1:AE1"/>
    </sheetView>
  </sheetViews>
  <sheetFormatPr defaultColWidth="13.08984375" defaultRowHeight="12.5"/>
  <cols>
    <col min="1" max="2" width="20.36328125" customWidth="1"/>
    <col min="3" max="3" width="45.6328125" customWidth="1"/>
    <col min="4" max="4" width="4.08984375" customWidth="1"/>
    <col min="5" max="5" width="29.90625" customWidth="1"/>
    <col min="6" max="8" width="16.6328125" customWidth="1"/>
  </cols>
  <sheetData>
    <row r="1" spans="1:32" ht="15" customHeight="1">
      <c r="A1" s="555" t="s">
        <v>0</v>
      </c>
      <c r="B1" s="556"/>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7"/>
      <c r="AF1" s="5"/>
    </row>
    <row r="2" spans="1:32" ht="15" customHeight="1"/>
    <row r="3" spans="1:32" ht="15" customHeight="1">
      <c r="F3" s="3" t="s">
        <v>4</v>
      </c>
      <c r="G3" s="3" t="s">
        <v>4</v>
      </c>
      <c r="H3" s="3" t="s">
        <v>4</v>
      </c>
      <c r="I3" s="6"/>
    </row>
    <row r="4" spans="1:32" ht="15" customHeight="1">
      <c r="F4" s="58"/>
      <c r="G4" s="58"/>
      <c r="H4" s="58"/>
    </row>
    <row r="5" spans="1:32" ht="15" customHeight="1">
      <c r="A5" s="2" t="s">
        <v>1</v>
      </c>
      <c r="B5" s="205" t="s">
        <v>1326</v>
      </c>
      <c r="C5" s="206" t="s">
        <v>3</v>
      </c>
      <c r="D5" s="200"/>
      <c r="E5" s="196" t="s">
        <v>10668</v>
      </c>
      <c r="F5" s="198" t="str">
        <f>IFERROR(INDEX('Metric Data'!$A:$AB,MATCH(CONCATENATE($A6,F$4),'Metric Data'!$A:$A,0),MATCH(F$3,'Metric Data'!$A$1:$O$1,0)),"")</f>
        <v/>
      </c>
      <c r="G5" s="198" t="str">
        <f>IFERROR(INDEX('Metric Data'!$A:$AB,MATCH(CONCATENATE($A6,G$4),'Metric Data'!$A:$A,0),MATCH(G$3,'Metric Data'!$A$1:$O$1,0)),"")</f>
        <v/>
      </c>
      <c r="H5" s="198" t="str">
        <f>IFERROR(INDEX('Metric Data'!$A:$AB,MATCH(CONCATENATE($A6,H$4),'Metric Data'!$A:$A,0),MATCH(H$3,'Metric Data'!$A$1:$O$1,0)),"")</f>
        <v/>
      </c>
      <c r="I5" s="6"/>
    </row>
    <row r="6" spans="1:32" ht="26" customHeight="1">
      <c r="A6" s="7"/>
      <c r="B6" s="7"/>
      <c r="C6" s="4" t="str">
        <f>IFERROR(INDEX('Metric Data'!$A:$AB,MATCH($A6,'Metric Data'!$B:$B,0),MATCH(C$5,'Metric Data'!$A$1:$O$1,0)),"")</f>
        <v/>
      </c>
      <c r="D6" s="200"/>
      <c r="E6" s="201"/>
      <c r="F6" s="199" t="str">
        <f>IFERROR(INDEX(#REF!,MATCH((CONCATENATE(Dates!$C$7,IF($B6="Annual","",$B6),$A6,F$4)),#REF!,0),MATCH("Value",#REF!,0)),"")</f>
        <v/>
      </c>
      <c r="G6" s="199" t="str">
        <f>IFERROR(INDEX(#REF!,MATCH((CONCATENATE(Dates!$C$7,IF($B6="Annual","",$B6),$A6,G$4)),#REF!,0),MATCH("Value",#REF!,0)),"")</f>
        <v/>
      </c>
      <c r="H6" s="199" t="str">
        <f>IFERROR(INDEX(#REF!,MATCH((CONCATENATE(Dates!$C$7,IF($B6="Annual","",$B6),$A6,H$4)),#REF!,0),MATCH("Value",#REF!,0)),"")</f>
        <v/>
      </c>
      <c r="I6" s="6"/>
    </row>
    <row r="7" spans="1:32" ht="26" customHeight="1">
      <c r="A7" s="7"/>
      <c r="B7" s="7"/>
      <c r="C7" s="4" t="str">
        <f>IFERROR(INDEX('Metric Data'!$A:$AB,MATCH($A7,'Metric Data'!$B:$B,0),MATCH(C$5,'Metric Data'!$A$1:$O$1,0)),"")</f>
        <v/>
      </c>
      <c r="D7" s="200"/>
      <c r="E7" s="201"/>
      <c r="F7" s="199" t="str">
        <f>IFERROR(INDEX(#REF!,MATCH((CONCATENATE(Dates!$C$7,IF($B7="Annual","",$B7),$A7,F$4)),#REF!,0),MATCH("Value",#REF!,0)),"")</f>
        <v/>
      </c>
      <c r="G7" s="199" t="str">
        <f>IFERROR(INDEX(#REF!,MATCH((CONCATENATE(Dates!$C$7,IF($B7="Annual","",$B7),$A7,G$4)),#REF!,0),MATCH("Value",#REF!,0)),"")</f>
        <v/>
      </c>
      <c r="H7" s="199" t="str">
        <f>IFERROR(INDEX(#REF!,MATCH((CONCATENATE(Dates!$C$7,IF($B7="Annual","",$B7),$A7,H$4)),#REF!,0),MATCH("Value",#REF!,0)),"")</f>
        <v/>
      </c>
      <c r="I7" s="6"/>
    </row>
    <row r="8" spans="1:32" ht="26" customHeight="1">
      <c r="A8" s="7"/>
      <c r="B8" s="7"/>
      <c r="C8" s="4" t="str">
        <f>IFERROR(INDEX('Metric Data'!$A:$AB,MATCH($A8,'Metric Data'!$B:$B,0),MATCH(C$5,'Metric Data'!$A$1:$O$1,0)),"")</f>
        <v/>
      </c>
      <c r="D8" s="200"/>
      <c r="E8" s="201"/>
      <c r="F8" s="199" t="str">
        <f>IFERROR(INDEX(#REF!,MATCH((CONCATENATE(Dates!$C$7,IF($B8="Annual","",$B8),$A8,F$4)),#REF!,0),MATCH("Value",#REF!,0)),"")</f>
        <v/>
      </c>
      <c r="G8" s="199" t="str">
        <f>IFERROR(INDEX(#REF!,MATCH((CONCATENATE(Dates!$C$7,IF($B8="Annual","",$B8),$A8,G$4)),#REF!,0),MATCH("Value",#REF!,0)),"")</f>
        <v/>
      </c>
      <c r="H8" s="199" t="str">
        <f>IFERROR(INDEX(#REF!,MATCH((CONCATENATE(Dates!$C$7,IF($B8="Annual","",$B8),$A8,H$4)),#REF!,0),MATCH("Value",#REF!,0)),"")</f>
        <v/>
      </c>
      <c r="I8" s="6"/>
    </row>
    <row r="9" spans="1:32" ht="26" customHeight="1">
      <c r="A9" s="7"/>
      <c r="B9" s="7"/>
      <c r="C9" s="4" t="str">
        <f>IFERROR(INDEX('Metric Data'!$A:$AB,MATCH($A9,'Metric Data'!$B:$B,0),MATCH(C$5,'Metric Data'!$A$1:$O$1,0)),"")</f>
        <v/>
      </c>
      <c r="D9" s="200"/>
      <c r="E9" s="201"/>
      <c r="F9" s="199" t="str">
        <f>IFERROR(INDEX(#REF!,MATCH((CONCATENATE(Dates!$C$7,IF($B9="Annual","",$B9),$A9,F$4)),#REF!,0),MATCH("Value",#REF!,0)),"")</f>
        <v/>
      </c>
      <c r="G9" s="199" t="str">
        <f>IFERROR(INDEX(#REF!,MATCH((CONCATENATE(Dates!$C$7,IF($B9="Annual","",$B9),$A9,G$4)),#REF!,0),MATCH("Value",#REF!,0)),"")</f>
        <v/>
      </c>
      <c r="H9" s="199" t="str">
        <f>IFERROR(INDEX(#REF!,MATCH((CONCATENATE(Dates!$C$7,IF($B9="Annual","",$B9),$A9,H$4)),#REF!,0),MATCH("Value",#REF!,0)),"")</f>
        <v/>
      </c>
      <c r="I9" s="6"/>
    </row>
    <row r="10" spans="1:32" ht="15" customHeight="1">
      <c r="A10" s="9"/>
      <c r="B10" s="9"/>
      <c r="C10" s="9"/>
      <c r="E10" s="9"/>
      <c r="F10" s="9"/>
      <c r="G10" s="9"/>
      <c r="H10" s="9"/>
    </row>
    <row r="11" spans="1:32" ht="15" customHeight="1"/>
    <row r="12" spans="1:32" ht="15" customHeight="1"/>
    <row r="13" spans="1:32" ht="15" customHeight="1"/>
    <row r="14" spans="1:32" ht="15" customHeight="1"/>
    <row r="15" spans="1:32" ht="15" customHeight="1"/>
    <row r="16" spans="1:32"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sheetData>
  <customSheetViews>
    <customSheetView guid="{BF85068E-F58D-4EAB-8647-6833ECCE5F0F}" state="hidden" showRuler="0">
      <selection sqref="A1:AE1"/>
      <pageMargins left="0" right="0" top="0" bottom="0" header="0" footer="0"/>
      <headerFooter>
        <oddHeader>&amp;R&amp;"Arial"&amp;8&amp;K000000 [OFFICIAL]&amp;1#_x000D_</oddHeader>
      </headerFooter>
    </customSheetView>
  </customSheetViews>
  <mergeCells count="1">
    <mergeCell ref="A1:AE1"/>
  </mergeCells>
  <pageMargins left="0.75" right="0.75" top="1" bottom="1" header="0.5" footer="0.5"/>
  <headerFooter>
    <oddHeader>&amp;R&amp;"Arial"&amp;8&amp;K000000 [OFFICIAL]&amp;1#_x000D_</oddHeader>
  </headerFooter>
  <customProperties>
    <customPr name="_pios_id" r:id="rId1"/>
  </customProperties>
  <extLst>
    <ext xmlns:x14="http://schemas.microsoft.com/office/spreadsheetml/2009/9/main" uri="{CCE6A557-97BC-4b89-ADB6-D9C93CAAB3DF}">
      <x14:dataValidations xmlns:xm="http://schemas.microsoft.com/office/excel/2006/main" count="3">
        <x14:dataValidation type="list" allowBlank="1" xr:uid="{00000000-0002-0000-2600-000000000000}">
          <x14:formula1>
            <xm:f>'Metric Data'!$B$2:$B$1048576</xm:f>
          </x14:formula1>
          <xm:sqref>A6:A9</xm:sqref>
        </x14:dataValidation>
        <x14:dataValidation type="list" allowBlank="1" xr:uid="{00000000-0002-0000-2600-000001000000}">
          <x14:formula1>
            <xm:f>'Metric Data'!$E$2:$E$1048576</xm:f>
          </x14:formula1>
          <xm:sqref>B6:B9</xm:sqref>
        </x14:dataValidation>
        <x14:dataValidation type="list" allowBlank="1" xr:uid="{00000000-0002-0000-2600-000002000000}">
          <x14:formula1>
            <xm:f>'Metric Data'!$C$2:$C$1048576</xm:f>
          </x14:formula1>
          <xm:sqref>F4:H4</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O75"/>
  <sheetViews>
    <sheetView showRuler="0" topLeftCell="J64" zoomScaleNormal="100" workbookViewId="0">
      <selection activeCell="O72" sqref="O72"/>
    </sheetView>
  </sheetViews>
  <sheetFormatPr defaultColWidth="13.08984375" defaultRowHeight="14.5"/>
  <cols>
    <col min="1" max="1" width="9.08984375" style="228" hidden="1" customWidth="1"/>
    <col min="2" max="2" width="29.90625" style="228" hidden="1" customWidth="1"/>
    <col min="3" max="3" width="33.6328125" style="228" hidden="1" customWidth="1"/>
    <col min="4" max="4" width="2.36328125" style="228" customWidth="1"/>
    <col min="5" max="5" width="4.6328125" style="226" bestFit="1" customWidth="1"/>
    <col min="6" max="6" width="11" style="226" customWidth="1"/>
    <col min="7" max="7" width="15.54296875" style="226" customWidth="1"/>
    <col min="8" max="8" width="23.54296875" style="226" customWidth="1"/>
    <col min="9" max="9" width="57.81640625" style="226" customWidth="1"/>
    <col min="10" max="10" width="36.6328125" style="226" customWidth="1"/>
    <col min="11" max="11" width="13.6328125" style="226" customWidth="1"/>
    <col min="12" max="15" width="16.81640625" style="226" customWidth="1"/>
    <col min="16" max="16384" width="13.08984375" style="228"/>
  </cols>
  <sheetData>
    <row r="1" spans="1:15" s="226" customFormat="1" ht="15" customHeight="1">
      <c r="A1" s="224" t="s">
        <v>1</v>
      </c>
      <c r="B1" s="224" t="s">
        <v>10670</v>
      </c>
      <c r="C1" s="225" t="s">
        <v>2</v>
      </c>
      <c r="E1" s="227"/>
      <c r="F1" s="227"/>
      <c r="G1" s="227"/>
      <c r="H1" s="227"/>
      <c r="I1" s="227"/>
      <c r="J1" s="227"/>
      <c r="K1" s="227"/>
      <c r="L1" s="227"/>
      <c r="M1" s="227"/>
      <c r="N1" s="227"/>
      <c r="O1" s="227"/>
    </row>
    <row r="2" spans="1:15" ht="30" customHeight="1">
      <c r="A2" s="208"/>
      <c r="B2" s="208"/>
      <c r="E2" s="229" t="s">
        <v>10671</v>
      </c>
      <c r="F2" s="230" t="s">
        <v>10672</v>
      </c>
      <c r="G2" s="605" t="s">
        <v>10673</v>
      </c>
      <c r="H2" s="605"/>
      <c r="I2" s="230" t="s">
        <v>10674</v>
      </c>
      <c r="J2" s="230" t="s">
        <v>10675</v>
      </c>
      <c r="K2" s="230" t="s">
        <v>9441</v>
      </c>
      <c r="L2" s="231">
        <f>M2+1</f>
        <v>2025</v>
      </c>
      <c r="M2" s="231" t="str">
        <f>Dates!C7</f>
        <v>2024</v>
      </c>
      <c r="N2" s="232">
        <f>M2-1</f>
        <v>2023</v>
      </c>
      <c r="O2" s="547">
        <f>N2-1</f>
        <v>2022</v>
      </c>
    </row>
    <row r="3" spans="1:15" ht="15" customHeight="1">
      <c r="A3" s="233" t="s">
        <v>445</v>
      </c>
      <c r="B3" s="233" t="str">
        <f>IFERROR(INDEX('Metric Data'!$A:$AB,MATCH(CONCATENATE($A3,$C3),'Metric Data'!$A:$A,0),MATCH("Dimension Value",'Metric Data'!$A$1:$O$1,0)),"")</f>
        <v>Anglo American Platinum Managed Operations</v>
      </c>
      <c r="C3" s="234" t="s">
        <v>1349</v>
      </c>
      <c r="E3" s="610"/>
      <c r="F3" s="609" t="s">
        <v>2224</v>
      </c>
      <c r="G3" s="606" t="s">
        <v>10676</v>
      </c>
      <c r="H3" s="235" t="s">
        <v>10677</v>
      </c>
      <c r="I3" s="236" t="s">
        <v>10678</v>
      </c>
      <c r="J3" s="236" t="s">
        <v>10679</v>
      </c>
      <c r="K3" s="236" t="s">
        <v>1353</v>
      </c>
      <c r="L3" s="237">
        <v>2</v>
      </c>
      <c r="M3" s="237">
        <v>3</v>
      </c>
      <c r="N3" s="534">
        <v>0</v>
      </c>
      <c r="O3" s="537">
        <v>0</v>
      </c>
    </row>
    <row r="4" spans="1:15" ht="15" customHeight="1">
      <c r="A4" s="238" t="s">
        <v>444</v>
      </c>
      <c r="B4" s="233" t="str">
        <f>IFERROR(INDEX('Metric Data'!$A:$AB,MATCH(CONCATENATE($A4,$C4),'Metric Data'!$A:$A,0),MATCH("Dimension Value",'Metric Data'!$A$1:$O$1,0)),"")</f>
        <v>Anglo American Platinum Managed Operations</v>
      </c>
      <c r="C4" s="234" t="s">
        <v>1349</v>
      </c>
      <c r="E4" s="611"/>
      <c r="F4" s="609"/>
      <c r="G4" s="606"/>
      <c r="H4" s="606" t="s">
        <v>10680</v>
      </c>
      <c r="I4" s="236" t="s">
        <v>2361</v>
      </c>
      <c r="J4" s="236" t="s">
        <v>10679</v>
      </c>
      <c r="K4" s="236" t="s">
        <v>1353</v>
      </c>
      <c r="L4" s="237">
        <v>99</v>
      </c>
      <c r="M4" s="237">
        <v>114</v>
      </c>
      <c r="N4" s="534">
        <v>122</v>
      </c>
      <c r="O4" s="538">
        <v>156</v>
      </c>
    </row>
    <row r="5" spans="1:15" ht="15" customHeight="1">
      <c r="A5" s="238" t="s">
        <v>443</v>
      </c>
      <c r="B5" s="233" t="str">
        <f>IFERROR(INDEX('Metric Data'!$A:$AB,MATCH(CONCATENATE($A5,$C5),'Metric Data'!$A:$A,0),MATCH("Dimension Value",'Metric Data'!$A$1:$O$1,0)),"")</f>
        <v>Anglo American Platinum Managed Operations</v>
      </c>
      <c r="C5" s="234" t="s">
        <v>1349</v>
      </c>
      <c r="E5" s="611"/>
      <c r="F5" s="609"/>
      <c r="G5" s="606"/>
      <c r="H5" s="606"/>
      <c r="I5" s="236" t="s">
        <v>2368</v>
      </c>
      <c r="J5" s="236" t="s">
        <v>10679</v>
      </c>
      <c r="K5" s="236" t="s">
        <v>1353</v>
      </c>
      <c r="L5" s="237">
        <v>17</v>
      </c>
      <c r="M5" s="237">
        <v>15</v>
      </c>
      <c r="N5" s="534">
        <v>13</v>
      </c>
      <c r="O5" s="538">
        <v>31</v>
      </c>
    </row>
    <row r="6" spans="1:15" ht="15" customHeight="1">
      <c r="A6" s="238" t="s">
        <v>442</v>
      </c>
      <c r="B6" s="233" t="str">
        <f>IFERROR(INDEX('Metric Data'!$A:$AB,MATCH(CONCATENATE($A6,$C6),'Metric Data'!$A:$A,0),MATCH("Dimension Value",'Metric Data'!$A$1:$O$1,0)),"")</f>
        <v>Anglo American Platinum Managed Operations</v>
      </c>
      <c r="C6" s="234" t="s">
        <v>1349</v>
      </c>
      <c r="E6" s="611"/>
      <c r="F6" s="609"/>
      <c r="G6" s="606"/>
      <c r="H6" s="606"/>
      <c r="I6" s="236" t="s">
        <v>2370</v>
      </c>
      <c r="J6" s="236" t="s">
        <v>10679</v>
      </c>
      <c r="K6" s="236" t="s">
        <v>1353</v>
      </c>
      <c r="L6" s="237">
        <v>116</v>
      </c>
      <c r="M6" s="237">
        <v>141</v>
      </c>
      <c r="N6" s="534">
        <v>179</v>
      </c>
      <c r="O6" s="538">
        <v>158</v>
      </c>
    </row>
    <row r="7" spans="1:15" ht="15" customHeight="1">
      <c r="A7" s="238" t="s">
        <v>441</v>
      </c>
      <c r="B7" s="233" t="str">
        <f>IFERROR(INDEX('Metric Data'!$A:$AB,MATCH(CONCATENATE($A7,$C7),'Metric Data'!$A:$A,0),MATCH("Dimension Value",'Metric Data'!$A$1:$O$1,0)),"")</f>
        <v>Anglo American Platinum Managed Operations</v>
      </c>
      <c r="C7" s="234" t="s">
        <v>1349</v>
      </c>
      <c r="E7" s="611"/>
      <c r="F7" s="609"/>
      <c r="G7" s="606"/>
      <c r="H7" s="606"/>
      <c r="I7" s="236" t="s">
        <v>2364</v>
      </c>
      <c r="J7" s="236" t="s">
        <v>10679</v>
      </c>
      <c r="K7" s="236" t="s">
        <v>1353</v>
      </c>
      <c r="L7" s="237">
        <v>117</v>
      </c>
      <c r="M7" s="237">
        <v>132</v>
      </c>
      <c r="N7" s="534">
        <v>135</v>
      </c>
      <c r="O7" s="538">
        <v>187</v>
      </c>
    </row>
    <row r="8" spans="1:15" ht="15" customHeight="1">
      <c r="A8" s="238" t="s">
        <v>440</v>
      </c>
      <c r="B8" s="233" t="str">
        <f>IFERROR(INDEX('Metric Data'!$A:$AB,MATCH(CONCATENATE($A8,$C8),'Metric Data'!$A:$A,0),MATCH("Dimension Value",'Metric Data'!$A$1:$O$1,0)),"")</f>
        <v>Anglo American Platinum Managed Operations</v>
      </c>
      <c r="C8" s="234" t="s">
        <v>1349</v>
      </c>
      <c r="E8" s="611"/>
      <c r="F8" s="609"/>
      <c r="G8" s="606"/>
      <c r="H8" s="606"/>
      <c r="I8" s="236" t="s">
        <v>2357</v>
      </c>
      <c r="J8" s="236" t="s">
        <v>10679</v>
      </c>
      <c r="K8" s="236" t="s">
        <v>1353</v>
      </c>
      <c r="L8" s="237">
        <v>233</v>
      </c>
      <c r="M8" s="237">
        <v>273</v>
      </c>
      <c r="N8" s="534">
        <v>314</v>
      </c>
      <c r="O8" s="538">
        <v>345</v>
      </c>
    </row>
    <row r="9" spans="1:15" ht="15" customHeight="1">
      <c r="A9" s="238" t="s">
        <v>543</v>
      </c>
      <c r="B9" s="233" t="str">
        <f>IFERROR(INDEX('Metric Data'!$A:$AB,MATCH(CONCATENATE($A9,$C9),'Metric Data'!$A:$A,0),MATCH("Dimension Value",'Metric Data'!$A$1:$O$1,0)),"")</f>
        <v>Anglo American Platinum Managed Operations</v>
      </c>
      <c r="C9" s="234" t="s">
        <v>1349</v>
      </c>
      <c r="E9" s="611"/>
      <c r="F9" s="609"/>
      <c r="G9" s="606"/>
      <c r="H9" s="606" t="s">
        <v>10681</v>
      </c>
      <c r="I9" s="236" t="s">
        <v>2391</v>
      </c>
      <c r="J9" s="236" t="s">
        <v>10679</v>
      </c>
      <c r="K9" s="236" t="s">
        <v>10682</v>
      </c>
      <c r="L9" s="237">
        <v>79108156</v>
      </c>
      <c r="M9" s="237">
        <v>79218088.605000004</v>
      </c>
      <c r="N9" s="534">
        <v>83990951.140000001</v>
      </c>
      <c r="O9" s="538">
        <v>79912408</v>
      </c>
    </row>
    <row r="10" spans="1:15" ht="15" customHeight="1">
      <c r="A10" s="238" t="s">
        <v>526</v>
      </c>
      <c r="B10" s="233" t="s">
        <v>338</v>
      </c>
      <c r="C10" s="239" t="s">
        <v>2220</v>
      </c>
      <c r="E10" s="611"/>
      <c r="F10" s="609"/>
      <c r="G10" s="606"/>
      <c r="H10" s="606"/>
      <c r="I10" s="607" t="s">
        <v>10683</v>
      </c>
      <c r="J10" s="236" t="s">
        <v>338</v>
      </c>
      <c r="K10" s="236" t="s">
        <v>10682</v>
      </c>
      <c r="L10" s="237">
        <v>9295014</v>
      </c>
      <c r="M10" s="237">
        <v>11532896</v>
      </c>
      <c r="N10" s="534">
        <v>12076023</v>
      </c>
      <c r="O10" s="538">
        <v>11941947</v>
      </c>
    </row>
    <row r="11" spans="1:15" ht="15" customHeight="1">
      <c r="A11" s="238" t="s">
        <v>526</v>
      </c>
      <c r="B11" s="233" t="s">
        <v>331</v>
      </c>
      <c r="C11" s="234" t="s">
        <v>2238</v>
      </c>
      <c r="E11" s="611"/>
      <c r="F11" s="609"/>
      <c r="G11" s="606"/>
      <c r="H11" s="606"/>
      <c r="I11" s="607"/>
      <c r="J11" s="236" t="s">
        <v>331</v>
      </c>
      <c r="K11" s="236" t="s">
        <v>10682</v>
      </c>
      <c r="L11" s="237">
        <v>9587735</v>
      </c>
      <c r="M11" s="237">
        <v>10036586</v>
      </c>
      <c r="N11" s="534">
        <v>10761364</v>
      </c>
      <c r="O11" s="538">
        <v>10954801</v>
      </c>
    </row>
    <row r="12" spans="1:15" ht="15" customHeight="1">
      <c r="A12" s="238" t="s">
        <v>526</v>
      </c>
      <c r="B12" s="233" t="s">
        <v>335</v>
      </c>
      <c r="C12" s="234" t="s">
        <v>2169</v>
      </c>
      <c r="E12" s="611"/>
      <c r="F12" s="609"/>
      <c r="G12" s="606"/>
      <c r="H12" s="606"/>
      <c r="I12" s="607"/>
      <c r="J12" s="236" t="s">
        <v>10684</v>
      </c>
      <c r="K12" s="236" t="s">
        <v>10682</v>
      </c>
      <c r="L12" s="237">
        <v>9849711.5999999996</v>
      </c>
      <c r="M12" s="237">
        <v>10854756.83</v>
      </c>
      <c r="N12" s="534">
        <v>12180072.289999999</v>
      </c>
      <c r="O12" s="538">
        <v>10891816</v>
      </c>
    </row>
    <row r="13" spans="1:15" ht="15" customHeight="1">
      <c r="A13" s="238" t="s">
        <v>526</v>
      </c>
      <c r="B13" s="238" t="s">
        <v>332</v>
      </c>
      <c r="C13" s="240" t="s">
        <v>2187</v>
      </c>
      <c r="E13" s="611"/>
      <c r="F13" s="609"/>
      <c r="G13" s="606"/>
      <c r="H13" s="606"/>
      <c r="I13" s="607"/>
      <c r="J13" s="236" t="s">
        <v>10685</v>
      </c>
      <c r="K13" s="236" t="s">
        <v>10682</v>
      </c>
      <c r="L13" s="237">
        <v>5579835.4400000004</v>
      </c>
      <c r="M13" s="237">
        <v>5154258</v>
      </c>
      <c r="N13" s="534">
        <v>5508931.8899999997</v>
      </c>
      <c r="O13" s="538">
        <v>5300023</v>
      </c>
    </row>
    <row r="14" spans="1:15" ht="15" customHeight="1">
      <c r="A14" s="238" t="s">
        <v>526</v>
      </c>
      <c r="B14" s="238" t="s">
        <v>336</v>
      </c>
      <c r="C14" s="234" t="s">
        <v>2163</v>
      </c>
      <c r="E14" s="611"/>
      <c r="F14" s="609"/>
      <c r="G14" s="606"/>
      <c r="H14" s="606"/>
      <c r="I14" s="607"/>
      <c r="J14" s="236" t="s">
        <v>10686</v>
      </c>
      <c r="K14" s="236" t="s">
        <v>10682</v>
      </c>
      <c r="L14" s="237">
        <v>2041003</v>
      </c>
      <c r="M14" s="237">
        <v>2388612</v>
      </c>
      <c r="N14" s="534">
        <v>2906069</v>
      </c>
      <c r="O14" s="538">
        <v>3244965</v>
      </c>
    </row>
    <row r="15" spans="1:15" ht="15" customHeight="1">
      <c r="A15" s="238" t="s">
        <v>526</v>
      </c>
      <c r="B15" s="238" t="s">
        <v>340</v>
      </c>
      <c r="C15" s="234" t="s">
        <v>2158</v>
      </c>
      <c r="E15" s="611"/>
      <c r="F15" s="609"/>
      <c r="G15" s="606"/>
      <c r="H15" s="606"/>
      <c r="I15" s="607"/>
      <c r="J15" s="236" t="s">
        <v>340</v>
      </c>
      <c r="K15" s="236" t="s">
        <v>10682</v>
      </c>
      <c r="L15" s="237">
        <v>5828758</v>
      </c>
      <c r="M15" s="237">
        <v>5377300.9699999997</v>
      </c>
      <c r="N15" s="534">
        <v>6785522.7800000003</v>
      </c>
      <c r="O15" s="538">
        <v>6579071</v>
      </c>
    </row>
    <row r="16" spans="1:15" ht="15" customHeight="1">
      <c r="A16" s="238" t="s">
        <v>526</v>
      </c>
      <c r="B16" s="238" t="s">
        <v>350</v>
      </c>
      <c r="C16" s="234" t="s">
        <v>2194</v>
      </c>
      <c r="E16" s="611"/>
      <c r="F16" s="609"/>
      <c r="G16" s="606"/>
      <c r="H16" s="606"/>
      <c r="I16" s="607"/>
      <c r="J16" s="236" t="s">
        <v>350</v>
      </c>
      <c r="K16" s="236" t="s">
        <v>10682</v>
      </c>
      <c r="L16" s="237">
        <v>544735</v>
      </c>
      <c r="M16" s="237">
        <v>697365.45</v>
      </c>
      <c r="N16" s="534">
        <v>705281.26</v>
      </c>
      <c r="O16" s="538">
        <v>494628</v>
      </c>
    </row>
    <row r="17" spans="1:15" ht="15" customHeight="1">
      <c r="A17" s="238" t="s">
        <v>526</v>
      </c>
      <c r="B17" s="238" t="s">
        <v>343</v>
      </c>
      <c r="C17" s="234" t="s">
        <v>2166</v>
      </c>
      <c r="E17" s="611"/>
      <c r="F17" s="609"/>
      <c r="G17" s="606"/>
      <c r="H17" s="606"/>
      <c r="I17" s="607"/>
      <c r="J17" s="236" t="s">
        <v>10687</v>
      </c>
      <c r="K17" s="236" t="s">
        <v>10682</v>
      </c>
      <c r="L17" s="237">
        <v>707743</v>
      </c>
      <c r="M17" s="237">
        <v>1327112.07</v>
      </c>
      <c r="N17" s="534">
        <v>1100367.42</v>
      </c>
      <c r="O17" s="538">
        <v>536509</v>
      </c>
    </row>
    <row r="18" spans="1:15" ht="15" customHeight="1">
      <c r="A18" s="238" t="s">
        <v>526</v>
      </c>
      <c r="B18" s="238" t="s">
        <v>327</v>
      </c>
      <c r="C18" s="234" t="s">
        <v>2184</v>
      </c>
      <c r="E18" s="611"/>
      <c r="F18" s="609"/>
      <c r="G18" s="606"/>
      <c r="H18" s="606"/>
      <c r="I18" s="607"/>
      <c r="J18" s="236" t="s">
        <v>10688</v>
      </c>
      <c r="K18" s="236" t="s">
        <v>10682</v>
      </c>
      <c r="L18" s="237">
        <v>7714263.8700000001</v>
      </c>
      <c r="M18" s="237">
        <v>6113883</v>
      </c>
      <c r="N18" s="534">
        <v>5560312.1500000004</v>
      </c>
      <c r="O18" s="538">
        <v>4478073</v>
      </c>
    </row>
    <row r="19" spans="1:15" ht="15" customHeight="1">
      <c r="A19" s="238" t="s">
        <v>526</v>
      </c>
      <c r="B19" s="238" t="s">
        <v>182</v>
      </c>
      <c r="C19" s="234" t="s">
        <v>2148</v>
      </c>
      <c r="E19" s="611"/>
      <c r="F19" s="609"/>
      <c r="G19" s="606"/>
      <c r="H19" s="606"/>
      <c r="I19" s="607"/>
      <c r="J19" s="236" t="s">
        <v>10689</v>
      </c>
      <c r="K19" s="236" t="s">
        <v>10682</v>
      </c>
      <c r="L19" s="237">
        <v>1675806</v>
      </c>
      <c r="M19" s="237">
        <v>1640208</v>
      </c>
      <c r="N19" s="534">
        <v>2255325</v>
      </c>
      <c r="O19" s="538">
        <v>1976705</v>
      </c>
    </row>
    <row r="20" spans="1:15" ht="15" customHeight="1">
      <c r="A20" s="238" t="s">
        <v>526</v>
      </c>
      <c r="B20" s="238" t="s">
        <v>328</v>
      </c>
      <c r="C20" s="234" t="s">
        <v>2204</v>
      </c>
      <c r="E20" s="611"/>
      <c r="F20" s="609"/>
      <c r="G20" s="606"/>
      <c r="H20" s="606"/>
      <c r="I20" s="607"/>
      <c r="J20" s="236" t="s">
        <v>328</v>
      </c>
      <c r="K20" s="236" t="s">
        <v>10682</v>
      </c>
      <c r="L20" s="237">
        <v>2689717</v>
      </c>
      <c r="M20" s="237">
        <v>2558032</v>
      </c>
      <c r="N20" s="534">
        <v>3287411</v>
      </c>
      <c r="O20" s="538">
        <v>4221273</v>
      </c>
    </row>
    <row r="21" spans="1:15" ht="15" customHeight="1">
      <c r="A21" s="238" t="s">
        <v>526</v>
      </c>
      <c r="B21" s="233" t="s">
        <v>333</v>
      </c>
      <c r="C21" s="234" t="s">
        <v>2176</v>
      </c>
      <c r="E21" s="611"/>
      <c r="F21" s="609"/>
      <c r="G21" s="606"/>
      <c r="H21" s="606"/>
      <c r="I21" s="607"/>
      <c r="J21" s="236" t="s">
        <v>333</v>
      </c>
      <c r="K21" s="236" t="s">
        <v>10682</v>
      </c>
      <c r="L21" s="237">
        <v>411662</v>
      </c>
      <c r="M21" s="237">
        <v>717233.26</v>
      </c>
      <c r="N21" s="534">
        <v>1362630</v>
      </c>
      <c r="O21" s="538">
        <v>935628</v>
      </c>
    </row>
    <row r="22" spans="1:15" ht="15" customHeight="1">
      <c r="A22" s="238" t="s">
        <v>526</v>
      </c>
      <c r="B22" s="233" t="s">
        <v>329</v>
      </c>
      <c r="C22" s="234" t="s">
        <v>2207</v>
      </c>
      <c r="E22" s="611"/>
      <c r="F22" s="609"/>
      <c r="G22" s="606"/>
      <c r="H22" s="606"/>
      <c r="I22" s="607"/>
      <c r="J22" s="236" t="s">
        <v>329</v>
      </c>
      <c r="K22" s="236" t="s">
        <v>10682</v>
      </c>
      <c r="L22" s="237">
        <v>1264600</v>
      </c>
      <c r="M22" s="237">
        <v>1135585</v>
      </c>
      <c r="N22" s="534">
        <v>1334194</v>
      </c>
      <c r="O22" s="538">
        <v>2399905</v>
      </c>
    </row>
    <row r="23" spans="1:15" ht="15" customHeight="1">
      <c r="A23" s="238" t="s">
        <v>526</v>
      </c>
      <c r="B23" s="238" t="s">
        <v>341</v>
      </c>
      <c r="C23" s="234" t="s">
        <v>2181</v>
      </c>
      <c r="E23" s="611"/>
      <c r="F23" s="609"/>
      <c r="G23" s="606"/>
      <c r="H23" s="606"/>
      <c r="I23" s="607"/>
      <c r="J23" s="236" t="s">
        <v>10690</v>
      </c>
      <c r="K23" s="236" t="s">
        <v>10682</v>
      </c>
      <c r="L23" s="237">
        <v>242327.94</v>
      </c>
      <c r="M23" s="237">
        <v>249736.15</v>
      </c>
      <c r="N23" s="534">
        <v>268543.03999999998</v>
      </c>
      <c r="O23" s="538">
        <v>298091</v>
      </c>
    </row>
    <row r="24" spans="1:15" ht="15" customHeight="1">
      <c r="A24" s="238" t="s">
        <v>526</v>
      </c>
      <c r="B24" s="233" t="s">
        <v>91</v>
      </c>
      <c r="C24" s="234" t="s">
        <v>2141</v>
      </c>
      <c r="E24" s="611"/>
      <c r="F24" s="609"/>
      <c r="G24" s="606"/>
      <c r="H24" s="606"/>
      <c r="I24" s="607"/>
      <c r="J24" s="236" t="s">
        <v>10691</v>
      </c>
      <c r="K24" s="236" t="s">
        <v>10682</v>
      </c>
      <c r="L24" s="237">
        <v>4370278.25</v>
      </c>
      <c r="M24" s="237">
        <v>4403403.34</v>
      </c>
      <c r="N24" s="534">
        <v>4593924.9400000004</v>
      </c>
      <c r="O24" s="538">
        <v>4172861</v>
      </c>
    </row>
    <row r="25" spans="1:15" ht="15" customHeight="1">
      <c r="A25" s="238" t="s">
        <v>526</v>
      </c>
      <c r="B25" s="233" t="s">
        <v>344</v>
      </c>
      <c r="C25" s="234" t="s">
        <v>2153</v>
      </c>
      <c r="E25" s="611"/>
      <c r="F25" s="609"/>
      <c r="G25" s="606"/>
      <c r="H25" s="606"/>
      <c r="I25" s="607"/>
      <c r="J25" s="236" t="s">
        <v>344</v>
      </c>
      <c r="K25" s="236" t="s">
        <v>10682</v>
      </c>
      <c r="L25" s="237">
        <v>2637075.85</v>
      </c>
      <c r="M25" s="237">
        <v>2093671.23</v>
      </c>
      <c r="N25" s="534">
        <v>2127216</v>
      </c>
      <c r="O25" s="538">
        <v>1940742</v>
      </c>
    </row>
    <row r="26" spans="1:15" ht="15" customHeight="1">
      <c r="A26" s="238" t="s">
        <v>526</v>
      </c>
      <c r="B26" s="238" t="s">
        <v>355</v>
      </c>
      <c r="C26" s="234" t="s">
        <v>2264</v>
      </c>
      <c r="E26" s="611"/>
      <c r="F26" s="609"/>
      <c r="G26" s="606"/>
      <c r="H26" s="606"/>
      <c r="I26" s="607"/>
      <c r="J26" s="236" t="s">
        <v>10692</v>
      </c>
      <c r="K26" s="236" t="s">
        <v>10682</v>
      </c>
      <c r="L26" s="237">
        <v>4761384.97</v>
      </c>
      <c r="M26" s="237">
        <v>3645932.75</v>
      </c>
      <c r="N26" s="534">
        <v>1676321.62</v>
      </c>
      <c r="O26" s="538">
        <v>1177123</v>
      </c>
    </row>
    <row r="27" spans="1:15" ht="15" customHeight="1">
      <c r="A27" s="238" t="s">
        <v>363</v>
      </c>
      <c r="B27" s="238" t="s">
        <v>927</v>
      </c>
      <c r="C27" s="234" t="s">
        <v>1349</v>
      </c>
      <c r="E27" s="611"/>
      <c r="F27" s="609"/>
      <c r="G27" s="606" t="s">
        <v>10693</v>
      </c>
      <c r="H27" s="606" t="s">
        <v>10694</v>
      </c>
      <c r="I27" s="236" t="s">
        <v>10695</v>
      </c>
      <c r="J27" s="236" t="s">
        <v>10679</v>
      </c>
      <c r="K27" s="236" t="s">
        <v>10696</v>
      </c>
      <c r="L27" s="236">
        <v>2.5000000000000001E-2</v>
      </c>
      <c r="M27" s="241">
        <v>3.7999999999999999E-2</v>
      </c>
      <c r="N27" s="535">
        <v>0</v>
      </c>
      <c r="O27" s="539">
        <v>0</v>
      </c>
    </row>
    <row r="28" spans="1:15" ht="15" customHeight="1">
      <c r="A28" s="238" t="s">
        <v>362</v>
      </c>
      <c r="B28" s="238" t="s">
        <v>927</v>
      </c>
      <c r="C28" s="234" t="s">
        <v>1349</v>
      </c>
      <c r="E28" s="611"/>
      <c r="F28" s="609"/>
      <c r="G28" s="606"/>
      <c r="H28" s="606"/>
      <c r="I28" s="236" t="s">
        <v>10697</v>
      </c>
      <c r="J28" s="236" t="s">
        <v>10679</v>
      </c>
      <c r="K28" s="236" t="s">
        <v>10696</v>
      </c>
      <c r="L28" s="242">
        <v>1.48</v>
      </c>
      <c r="M28" s="242">
        <v>1.67</v>
      </c>
      <c r="N28" s="536">
        <v>1.61</v>
      </c>
      <c r="O28" s="540">
        <v>2.34</v>
      </c>
    </row>
    <row r="29" spans="1:15" ht="15" customHeight="1">
      <c r="A29" s="238" t="s">
        <v>361</v>
      </c>
      <c r="B29" s="238" t="s">
        <v>927</v>
      </c>
      <c r="C29" s="234" t="s">
        <v>1349</v>
      </c>
      <c r="E29" s="611"/>
      <c r="F29" s="609"/>
      <c r="G29" s="606"/>
      <c r="H29" s="606"/>
      <c r="I29" s="236" t="s">
        <v>2269</v>
      </c>
      <c r="J29" s="236" t="s">
        <v>10679</v>
      </c>
      <c r="K29" s="236" t="s">
        <v>10696</v>
      </c>
      <c r="L29" s="242">
        <v>1.74</v>
      </c>
      <c r="M29" s="242">
        <v>2.08</v>
      </c>
      <c r="N29" s="536">
        <v>2.14</v>
      </c>
      <c r="O29" s="540">
        <v>2.72</v>
      </c>
    </row>
    <row r="30" spans="1:15" ht="15" customHeight="1">
      <c r="A30" s="238" t="s">
        <v>360</v>
      </c>
      <c r="B30" s="238" t="s">
        <v>927</v>
      </c>
      <c r="C30" s="234" t="s">
        <v>1349</v>
      </c>
      <c r="E30" s="611"/>
      <c r="F30" s="609"/>
      <c r="G30" s="606"/>
      <c r="H30" s="606"/>
      <c r="I30" s="236" t="s">
        <v>2280</v>
      </c>
      <c r="J30" s="236" t="s">
        <v>10679</v>
      </c>
      <c r="K30" s="236" t="s">
        <v>10696</v>
      </c>
      <c r="L30" s="242">
        <v>1.24</v>
      </c>
      <c r="M30" s="242">
        <v>1.19</v>
      </c>
      <c r="N30" s="536">
        <v>1.01</v>
      </c>
      <c r="O30" s="540">
        <v>1.89</v>
      </c>
    </row>
    <row r="31" spans="1:15" ht="15" customHeight="1">
      <c r="A31" s="238" t="s">
        <v>359</v>
      </c>
      <c r="B31" s="238" t="s">
        <v>927</v>
      </c>
      <c r="C31" s="234" t="s">
        <v>1349</v>
      </c>
      <c r="E31" s="611"/>
      <c r="F31" s="609"/>
      <c r="G31" s="606"/>
      <c r="H31" s="606"/>
      <c r="I31" s="236" t="s">
        <v>10698</v>
      </c>
      <c r="J31" s="236" t="s">
        <v>10679</v>
      </c>
      <c r="K31" s="236" t="s">
        <v>10696</v>
      </c>
      <c r="L31" s="242">
        <v>1.25</v>
      </c>
      <c r="M31" s="242">
        <v>1.44</v>
      </c>
      <c r="N31" s="536">
        <v>1.45</v>
      </c>
      <c r="O31" s="540">
        <v>1.95</v>
      </c>
    </row>
    <row r="32" spans="1:15" ht="15" customHeight="1">
      <c r="A32" s="238" t="s">
        <v>358</v>
      </c>
      <c r="B32" s="238" t="s">
        <v>927</v>
      </c>
      <c r="C32" s="234" t="s">
        <v>1349</v>
      </c>
      <c r="E32" s="611"/>
      <c r="F32" s="609"/>
      <c r="G32" s="606"/>
      <c r="H32" s="606"/>
      <c r="I32" s="236" t="s">
        <v>2261</v>
      </c>
      <c r="J32" s="236" t="s">
        <v>10679</v>
      </c>
      <c r="K32" s="236" t="s">
        <v>10696</v>
      </c>
      <c r="L32" s="242">
        <v>1.52</v>
      </c>
      <c r="M32" s="242">
        <v>1.78</v>
      </c>
      <c r="N32" s="536">
        <v>1.96</v>
      </c>
      <c r="O32" s="540">
        <v>2.35</v>
      </c>
    </row>
    <row r="33" spans="1:15" ht="15" customHeight="1">
      <c r="A33" s="238" t="s">
        <v>357</v>
      </c>
      <c r="B33" s="238" t="s">
        <v>927</v>
      </c>
      <c r="C33" s="234" t="s">
        <v>1349</v>
      </c>
      <c r="E33" s="611"/>
      <c r="F33" s="609"/>
      <c r="G33" s="606"/>
      <c r="H33" s="606"/>
      <c r="I33" s="236" t="s">
        <v>2250</v>
      </c>
      <c r="J33" s="236" t="s">
        <v>10679</v>
      </c>
      <c r="K33" s="236" t="s">
        <v>10696</v>
      </c>
      <c r="L33" s="242">
        <v>0.99</v>
      </c>
      <c r="M33" s="242">
        <v>1.05</v>
      </c>
      <c r="N33" s="536">
        <v>0.88</v>
      </c>
      <c r="O33" s="540">
        <v>1.48</v>
      </c>
    </row>
    <row r="34" spans="1:15" ht="15" customHeight="1">
      <c r="A34" s="238" t="s">
        <v>356</v>
      </c>
      <c r="B34" s="238" t="s">
        <v>927</v>
      </c>
      <c r="C34" s="234" t="s">
        <v>1349</v>
      </c>
      <c r="E34" s="611"/>
      <c r="F34" s="609"/>
      <c r="G34" s="606"/>
      <c r="H34" s="606" t="s">
        <v>10699</v>
      </c>
      <c r="I34" s="236" t="s">
        <v>2232</v>
      </c>
      <c r="J34" s="236" t="s">
        <v>10679</v>
      </c>
      <c r="K34" s="236" t="s">
        <v>10696</v>
      </c>
      <c r="L34" s="242">
        <v>1.48</v>
      </c>
      <c r="M34" s="242">
        <v>1.67</v>
      </c>
      <c r="N34" s="536">
        <v>1.61</v>
      </c>
      <c r="O34" s="540">
        <v>2.34</v>
      </c>
    </row>
    <row r="35" spans="1:15" ht="15" customHeight="1">
      <c r="A35" s="238" t="s">
        <v>325</v>
      </c>
      <c r="B35" s="238" t="s">
        <v>338</v>
      </c>
      <c r="C35" s="239" t="s">
        <v>2220</v>
      </c>
      <c r="E35" s="611"/>
      <c r="F35" s="609"/>
      <c r="G35" s="606"/>
      <c r="H35" s="606"/>
      <c r="I35" s="607" t="s">
        <v>11150</v>
      </c>
      <c r="J35" s="236" t="s">
        <v>338</v>
      </c>
      <c r="K35" s="236" t="s">
        <v>10696</v>
      </c>
      <c r="L35" s="242">
        <v>1.61</v>
      </c>
      <c r="M35" s="242">
        <v>2.69</v>
      </c>
      <c r="N35" s="536">
        <v>2.82</v>
      </c>
      <c r="O35" s="540">
        <v>3.77</v>
      </c>
    </row>
    <row r="36" spans="1:15" ht="15" customHeight="1">
      <c r="A36" s="238" t="s">
        <v>325</v>
      </c>
      <c r="B36" s="233" t="s">
        <v>331</v>
      </c>
      <c r="C36" s="234" t="s">
        <v>2238</v>
      </c>
      <c r="E36" s="611"/>
      <c r="F36" s="609"/>
      <c r="G36" s="606"/>
      <c r="H36" s="606"/>
      <c r="I36" s="607"/>
      <c r="J36" s="236" t="s">
        <v>331</v>
      </c>
      <c r="K36" s="236" t="s">
        <v>10696</v>
      </c>
      <c r="L36" s="242">
        <v>2.92</v>
      </c>
      <c r="M36" s="242">
        <v>3.39</v>
      </c>
      <c r="N36" s="536">
        <v>2.79</v>
      </c>
      <c r="O36" s="540">
        <v>4.0199999999999996</v>
      </c>
    </row>
    <row r="37" spans="1:15" ht="15" customHeight="1">
      <c r="A37" s="238" t="s">
        <v>325</v>
      </c>
      <c r="B37" s="233" t="s">
        <v>335</v>
      </c>
      <c r="C37" s="234" t="s">
        <v>2169</v>
      </c>
      <c r="E37" s="611"/>
      <c r="F37" s="609"/>
      <c r="G37" s="606"/>
      <c r="H37" s="606"/>
      <c r="I37" s="607"/>
      <c r="J37" s="236" t="s">
        <v>10684</v>
      </c>
      <c r="K37" s="236" t="s">
        <v>10696</v>
      </c>
      <c r="L37" s="242">
        <v>0.51</v>
      </c>
      <c r="M37" s="242">
        <v>0.55000000000000004</v>
      </c>
      <c r="N37" s="536">
        <v>0.82</v>
      </c>
      <c r="O37" s="540">
        <v>1.01</v>
      </c>
    </row>
    <row r="38" spans="1:15" ht="15" customHeight="1">
      <c r="A38" s="238" t="s">
        <v>325</v>
      </c>
      <c r="B38" s="233" t="s">
        <v>332</v>
      </c>
      <c r="C38" s="240" t="s">
        <v>2187</v>
      </c>
      <c r="E38" s="611"/>
      <c r="F38" s="609"/>
      <c r="G38" s="606"/>
      <c r="H38" s="606"/>
      <c r="I38" s="607"/>
      <c r="J38" s="236" t="s">
        <v>10685</v>
      </c>
      <c r="K38" s="236" t="s">
        <v>10696</v>
      </c>
      <c r="L38" s="242">
        <v>1.61</v>
      </c>
      <c r="M38" s="242">
        <v>1.1599999999999999</v>
      </c>
      <c r="N38" s="536">
        <v>0.91</v>
      </c>
      <c r="O38" s="540">
        <v>2.08</v>
      </c>
    </row>
    <row r="39" spans="1:15" ht="15" customHeight="1">
      <c r="A39" s="238" t="s">
        <v>325</v>
      </c>
      <c r="B39" s="238" t="s">
        <v>336</v>
      </c>
      <c r="C39" s="234" t="s">
        <v>2163</v>
      </c>
      <c r="E39" s="611"/>
      <c r="F39" s="609"/>
      <c r="G39" s="606"/>
      <c r="H39" s="606"/>
      <c r="I39" s="607"/>
      <c r="J39" s="236" t="s">
        <v>10686</v>
      </c>
      <c r="K39" s="236" t="s">
        <v>10696</v>
      </c>
      <c r="L39" s="242">
        <v>0</v>
      </c>
      <c r="M39" s="242">
        <v>0.42</v>
      </c>
      <c r="N39" s="536">
        <v>1.38</v>
      </c>
      <c r="O39" s="540">
        <v>1.54</v>
      </c>
    </row>
    <row r="40" spans="1:15" ht="15" customHeight="1">
      <c r="A40" s="238" t="s">
        <v>325</v>
      </c>
      <c r="B40" s="238" t="s">
        <v>340</v>
      </c>
      <c r="C40" s="234" t="s">
        <v>2158</v>
      </c>
      <c r="E40" s="611"/>
      <c r="F40" s="609"/>
      <c r="G40" s="606"/>
      <c r="H40" s="606"/>
      <c r="I40" s="607"/>
      <c r="J40" s="236" t="s">
        <v>340</v>
      </c>
      <c r="K40" s="236" t="s">
        <v>10696</v>
      </c>
      <c r="L40" s="242">
        <v>0.69</v>
      </c>
      <c r="M40" s="242">
        <v>1.1200000000000001</v>
      </c>
      <c r="N40" s="536">
        <v>0.28999999999999998</v>
      </c>
      <c r="O40" s="540">
        <v>0.3</v>
      </c>
    </row>
    <row r="41" spans="1:15" ht="15" customHeight="1">
      <c r="A41" s="238" t="s">
        <v>325</v>
      </c>
      <c r="B41" s="238" t="s">
        <v>350</v>
      </c>
      <c r="C41" s="234" t="s">
        <v>2194</v>
      </c>
      <c r="E41" s="611"/>
      <c r="F41" s="609"/>
      <c r="G41" s="606"/>
      <c r="H41" s="606"/>
      <c r="I41" s="607"/>
      <c r="J41" s="236" t="s">
        <v>350</v>
      </c>
      <c r="K41" s="236" t="s">
        <v>10696</v>
      </c>
      <c r="L41" s="242">
        <v>0</v>
      </c>
      <c r="M41" s="242">
        <v>0</v>
      </c>
      <c r="N41" s="536">
        <v>0</v>
      </c>
      <c r="O41" s="540">
        <v>0</v>
      </c>
    </row>
    <row r="42" spans="1:15" ht="15" customHeight="1">
      <c r="A42" s="238" t="s">
        <v>325</v>
      </c>
      <c r="B42" s="238" t="s">
        <v>343</v>
      </c>
      <c r="C42" s="234" t="s">
        <v>2166</v>
      </c>
      <c r="E42" s="611"/>
      <c r="F42" s="609"/>
      <c r="G42" s="606"/>
      <c r="H42" s="606"/>
      <c r="I42" s="607"/>
      <c r="J42" s="236" t="s">
        <v>10687</v>
      </c>
      <c r="K42" s="236" t="s">
        <v>10696</v>
      </c>
      <c r="L42" s="242">
        <v>0</v>
      </c>
      <c r="M42" s="242">
        <v>3.49</v>
      </c>
      <c r="N42" s="536">
        <v>0</v>
      </c>
      <c r="O42" s="540">
        <v>1.89</v>
      </c>
    </row>
    <row r="43" spans="1:15" ht="15" customHeight="1">
      <c r="A43" s="238" t="s">
        <v>325</v>
      </c>
      <c r="B43" s="238" t="s">
        <v>327</v>
      </c>
      <c r="C43" s="234" t="s">
        <v>2184</v>
      </c>
      <c r="E43" s="611"/>
      <c r="F43" s="609"/>
      <c r="G43" s="606"/>
      <c r="H43" s="606"/>
      <c r="I43" s="607"/>
      <c r="J43" s="236" t="s">
        <v>10688</v>
      </c>
      <c r="K43" s="236" t="s">
        <v>10696</v>
      </c>
      <c r="L43" s="242">
        <v>2.2000000000000002</v>
      </c>
      <c r="M43" s="242">
        <v>2.29</v>
      </c>
      <c r="N43" s="536">
        <v>1.44</v>
      </c>
      <c r="O43" s="540">
        <v>2.68</v>
      </c>
    </row>
    <row r="44" spans="1:15" ht="15" customHeight="1">
      <c r="A44" s="238" t="s">
        <v>325</v>
      </c>
      <c r="B44" s="238" t="s">
        <v>182</v>
      </c>
      <c r="C44" s="234" t="s">
        <v>2148</v>
      </c>
      <c r="E44" s="611"/>
      <c r="F44" s="609"/>
      <c r="G44" s="606"/>
      <c r="H44" s="606"/>
      <c r="I44" s="607"/>
      <c r="J44" s="236" t="s">
        <v>10689</v>
      </c>
      <c r="K44" s="236" t="s">
        <v>10696</v>
      </c>
      <c r="L44" s="242">
        <v>2.39</v>
      </c>
      <c r="M44" s="242">
        <v>0.61</v>
      </c>
      <c r="N44" s="536">
        <v>2.2200000000000002</v>
      </c>
      <c r="O44" s="540">
        <v>1.01</v>
      </c>
    </row>
    <row r="45" spans="1:15" ht="15" customHeight="1">
      <c r="A45" s="238" t="s">
        <v>325</v>
      </c>
      <c r="B45" s="238" t="s">
        <v>328</v>
      </c>
      <c r="C45" s="234" t="s">
        <v>2204</v>
      </c>
      <c r="E45" s="611"/>
      <c r="F45" s="609"/>
      <c r="G45" s="606"/>
      <c r="H45" s="606"/>
      <c r="I45" s="607"/>
      <c r="J45" s="236" t="s">
        <v>328</v>
      </c>
      <c r="K45" s="236" t="s">
        <v>10696</v>
      </c>
      <c r="L45" s="242">
        <v>1.49</v>
      </c>
      <c r="M45" s="242">
        <v>2.74</v>
      </c>
      <c r="N45" s="536">
        <v>1.83</v>
      </c>
      <c r="O45" s="540">
        <v>4.26</v>
      </c>
    </row>
    <row r="46" spans="1:15" ht="15" customHeight="1">
      <c r="A46" s="238" t="s">
        <v>325</v>
      </c>
      <c r="B46" s="238" t="s">
        <v>333</v>
      </c>
      <c r="C46" s="234" t="s">
        <v>2176</v>
      </c>
      <c r="E46" s="611"/>
      <c r="F46" s="609"/>
      <c r="G46" s="606"/>
      <c r="H46" s="606"/>
      <c r="I46" s="607"/>
      <c r="J46" s="236" t="s">
        <v>333</v>
      </c>
      <c r="K46" s="236" t="s">
        <v>10696</v>
      </c>
      <c r="L46" s="242">
        <v>2.4300000000000002</v>
      </c>
      <c r="M46" s="242">
        <v>0</v>
      </c>
      <c r="N46" s="536">
        <v>1.47</v>
      </c>
      <c r="O46" s="540">
        <v>2.14</v>
      </c>
    </row>
    <row r="47" spans="1:15" ht="15" customHeight="1">
      <c r="A47" s="238" t="s">
        <v>325</v>
      </c>
      <c r="B47" s="233" t="s">
        <v>329</v>
      </c>
      <c r="C47" s="234" t="s">
        <v>2207</v>
      </c>
      <c r="E47" s="611"/>
      <c r="F47" s="609"/>
      <c r="G47" s="606"/>
      <c r="H47" s="606"/>
      <c r="I47" s="607"/>
      <c r="J47" s="236" t="s">
        <v>329</v>
      </c>
      <c r="K47" s="236" t="s">
        <v>10696</v>
      </c>
      <c r="L47" s="242">
        <v>0.79</v>
      </c>
      <c r="M47" s="242">
        <v>0</v>
      </c>
      <c r="N47" s="536">
        <v>0</v>
      </c>
      <c r="O47" s="540">
        <v>2.5</v>
      </c>
    </row>
    <row r="48" spans="1:15" ht="15" customHeight="1">
      <c r="A48" s="238" t="s">
        <v>325</v>
      </c>
      <c r="B48" s="233" t="s">
        <v>341</v>
      </c>
      <c r="C48" s="234" t="s">
        <v>2181</v>
      </c>
      <c r="E48" s="611"/>
      <c r="F48" s="609"/>
      <c r="G48" s="606"/>
      <c r="H48" s="606"/>
      <c r="I48" s="607"/>
      <c r="J48" s="236" t="s">
        <v>10690</v>
      </c>
      <c r="K48" s="236" t="s">
        <v>10696</v>
      </c>
      <c r="L48" s="242">
        <v>0</v>
      </c>
      <c r="M48" s="242">
        <v>0</v>
      </c>
      <c r="N48" s="536">
        <v>7.45</v>
      </c>
      <c r="O48" s="540">
        <v>0</v>
      </c>
    </row>
    <row r="49" spans="1:15" ht="15" customHeight="1">
      <c r="A49" s="238" t="s">
        <v>325</v>
      </c>
      <c r="B49" s="238" t="s">
        <v>91</v>
      </c>
      <c r="C49" s="234" t="s">
        <v>2141</v>
      </c>
      <c r="E49" s="611"/>
      <c r="F49" s="609"/>
      <c r="G49" s="606"/>
      <c r="H49" s="606"/>
      <c r="I49" s="607"/>
      <c r="J49" s="236" t="s">
        <v>10691</v>
      </c>
      <c r="K49" s="236" t="s">
        <v>10696</v>
      </c>
      <c r="L49" s="242">
        <v>2.52</v>
      </c>
      <c r="M49" s="242">
        <v>1.59</v>
      </c>
      <c r="N49" s="536">
        <v>2.39</v>
      </c>
      <c r="O49" s="540">
        <v>4.3099999999999996</v>
      </c>
    </row>
    <row r="50" spans="1:15" ht="15" customHeight="1">
      <c r="A50" s="238" t="s">
        <v>325</v>
      </c>
      <c r="B50" s="233" t="s">
        <v>344</v>
      </c>
      <c r="C50" s="234" t="s">
        <v>2153</v>
      </c>
      <c r="E50" s="611"/>
      <c r="F50" s="609"/>
      <c r="G50" s="606"/>
      <c r="H50" s="606"/>
      <c r="I50" s="607"/>
      <c r="J50" s="236" t="s">
        <v>344</v>
      </c>
      <c r="K50" s="236" t="s">
        <v>10696</v>
      </c>
      <c r="L50" s="242">
        <v>1.52</v>
      </c>
      <c r="M50" s="242">
        <v>1.91</v>
      </c>
      <c r="N50" s="536">
        <v>3.76</v>
      </c>
      <c r="O50" s="540">
        <v>1.55</v>
      </c>
    </row>
    <row r="51" spans="1:15" ht="15" customHeight="1">
      <c r="A51" s="238" t="s">
        <v>325</v>
      </c>
      <c r="B51" s="233" t="s">
        <v>355</v>
      </c>
      <c r="C51" s="234" t="s">
        <v>2264</v>
      </c>
      <c r="E51" s="611"/>
      <c r="F51" s="609"/>
      <c r="G51" s="606"/>
      <c r="H51" s="606"/>
      <c r="I51" s="607"/>
      <c r="J51" s="236" t="s">
        <v>10692</v>
      </c>
      <c r="K51" s="236" t="s">
        <v>10696</v>
      </c>
      <c r="L51" s="242">
        <v>1.89</v>
      </c>
      <c r="M51" s="242">
        <v>2.95</v>
      </c>
      <c r="N51" s="536">
        <v>2.79</v>
      </c>
      <c r="O51" s="540">
        <v>1.69</v>
      </c>
    </row>
    <row r="52" spans="1:15" ht="15" customHeight="1">
      <c r="A52" s="238" t="s">
        <v>322</v>
      </c>
      <c r="B52" s="238" t="s">
        <v>927</v>
      </c>
      <c r="C52" s="234" t="s">
        <v>1349</v>
      </c>
      <c r="E52" s="611"/>
      <c r="F52" s="609"/>
      <c r="G52" s="606"/>
      <c r="H52" s="606" t="s">
        <v>10700</v>
      </c>
      <c r="I52" s="236" t="s">
        <v>2284</v>
      </c>
      <c r="J52" s="236" t="s">
        <v>10679</v>
      </c>
      <c r="K52" s="236" t="s">
        <v>10696</v>
      </c>
      <c r="L52" s="242">
        <v>1.25</v>
      </c>
      <c r="M52" s="242">
        <v>1.44</v>
      </c>
      <c r="N52" s="536">
        <v>1.45</v>
      </c>
      <c r="O52" s="540">
        <v>1.95</v>
      </c>
    </row>
    <row r="53" spans="1:15" ht="15" customHeight="1">
      <c r="A53" s="238" t="s">
        <v>364</v>
      </c>
      <c r="B53" s="238" t="s">
        <v>338</v>
      </c>
      <c r="C53" s="239" t="s">
        <v>2220</v>
      </c>
      <c r="E53" s="611"/>
      <c r="F53" s="609"/>
      <c r="G53" s="606"/>
      <c r="H53" s="606"/>
      <c r="I53" s="607" t="s">
        <v>11151</v>
      </c>
      <c r="J53" s="236" t="s">
        <v>338</v>
      </c>
      <c r="K53" s="236" t="s">
        <v>10696</v>
      </c>
      <c r="L53" s="242">
        <v>1.61</v>
      </c>
      <c r="M53" s="242">
        <v>2.4300000000000002</v>
      </c>
      <c r="N53" s="536">
        <v>2.57</v>
      </c>
      <c r="O53" s="540">
        <v>3.6</v>
      </c>
    </row>
    <row r="54" spans="1:15" ht="15" customHeight="1">
      <c r="A54" s="238" t="s">
        <v>364</v>
      </c>
      <c r="B54" s="238" t="s">
        <v>331</v>
      </c>
      <c r="C54" s="234" t="s">
        <v>2238</v>
      </c>
      <c r="E54" s="611"/>
      <c r="F54" s="609"/>
      <c r="G54" s="606"/>
      <c r="H54" s="606"/>
      <c r="I54" s="607"/>
      <c r="J54" s="236" t="s">
        <v>331</v>
      </c>
      <c r="K54" s="236" t="s">
        <v>10696</v>
      </c>
      <c r="L54" s="242">
        <v>2.61</v>
      </c>
      <c r="M54" s="242">
        <v>3.09</v>
      </c>
      <c r="N54" s="536">
        <v>2.5099999999999998</v>
      </c>
      <c r="O54" s="540">
        <v>3.74</v>
      </c>
    </row>
    <row r="55" spans="1:15" ht="15" customHeight="1">
      <c r="A55" s="238" t="s">
        <v>364</v>
      </c>
      <c r="B55" s="238" t="s">
        <v>335</v>
      </c>
      <c r="C55" s="234" t="s">
        <v>2169</v>
      </c>
      <c r="E55" s="611"/>
      <c r="F55" s="609"/>
      <c r="G55" s="606"/>
      <c r="H55" s="606"/>
      <c r="I55" s="607"/>
      <c r="J55" s="236" t="s">
        <v>10684</v>
      </c>
      <c r="K55" s="236" t="s">
        <v>10696</v>
      </c>
      <c r="L55" s="242">
        <v>0.41</v>
      </c>
      <c r="M55" s="242">
        <v>0.37</v>
      </c>
      <c r="N55" s="536">
        <v>0.82</v>
      </c>
      <c r="O55" s="540">
        <v>0.83</v>
      </c>
    </row>
    <row r="56" spans="1:15" ht="15" customHeight="1">
      <c r="A56" s="238" t="s">
        <v>364</v>
      </c>
      <c r="B56" s="238" t="s">
        <v>332</v>
      </c>
      <c r="C56" s="240" t="s">
        <v>2187</v>
      </c>
      <c r="E56" s="611"/>
      <c r="F56" s="609"/>
      <c r="G56" s="606"/>
      <c r="H56" s="606"/>
      <c r="I56" s="607"/>
      <c r="J56" s="236" t="s">
        <v>10685</v>
      </c>
      <c r="K56" s="236" t="s">
        <v>10696</v>
      </c>
      <c r="L56" s="242">
        <v>1.43</v>
      </c>
      <c r="M56" s="242">
        <v>1.1599999999999999</v>
      </c>
      <c r="N56" s="536">
        <v>0.91</v>
      </c>
      <c r="O56" s="540">
        <v>1.32</v>
      </c>
    </row>
    <row r="57" spans="1:15" ht="15" customHeight="1">
      <c r="A57" s="238" t="s">
        <v>364</v>
      </c>
      <c r="B57" s="238" t="s">
        <v>336</v>
      </c>
      <c r="C57" s="234" t="s">
        <v>2163</v>
      </c>
      <c r="E57" s="611"/>
      <c r="F57" s="609"/>
      <c r="G57" s="606"/>
      <c r="H57" s="606"/>
      <c r="I57" s="607"/>
      <c r="J57" s="236" t="s">
        <v>10686</v>
      </c>
      <c r="K57" s="236" t="s">
        <v>10696</v>
      </c>
      <c r="L57" s="242">
        <v>0</v>
      </c>
      <c r="M57" s="242">
        <v>0.42</v>
      </c>
      <c r="N57" s="536">
        <v>1.38</v>
      </c>
      <c r="O57" s="540">
        <v>0.92</v>
      </c>
    </row>
    <row r="58" spans="1:15" ht="15" customHeight="1">
      <c r="A58" s="238" t="s">
        <v>364</v>
      </c>
      <c r="B58" s="238" t="s">
        <v>340</v>
      </c>
      <c r="C58" s="234" t="s">
        <v>2158</v>
      </c>
      <c r="E58" s="611"/>
      <c r="F58" s="609"/>
      <c r="G58" s="606"/>
      <c r="H58" s="606"/>
      <c r="I58" s="607"/>
      <c r="J58" s="236" t="s">
        <v>340</v>
      </c>
      <c r="K58" s="236" t="s">
        <v>10696</v>
      </c>
      <c r="L58" s="242">
        <v>0.51</v>
      </c>
      <c r="M58" s="242">
        <v>0.93</v>
      </c>
      <c r="N58" s="536">
        <v>0.15</v>
      </c>
      <c r="O58" s="540">
        <v>0.15</v>
      </c>
    </row>
    <row r="59" spans="1:15" ht="15" customHeight="1">
      <c r="A59" s="238" t="s">
        <v>364</v>
      </c>
      <c r="B59" s="238" t="s">
        <v>350</v>
      </c>
      <c r="C59" s="234" t="s">
        <v>2194</v>
      </c>
      <c r="E59" s="611"/>
      <c r="F59" s="609"/>
      <c r="G59" s="606"/>
      <c r="H59" s="606"/>
      <c r="I59" s="607"/>
      <c r="J59" s="236" t="s">
        <v>350</v>
      </c>
      <c r="K59" s="236" t="s">
        <v>10696</v>
      </c>
      <c r="L59" s="242">
        <v>0</v>
      </c>
      <c r="M59" s="242">
        <v>0</v>
      </c>
      <c r="N59" s="536">
        <v>0</v>
      </c>
      <c r="O59" s="540">
        <v>0</v>
      </c>
    </row>
    <row r="60" spans="1:15" ht="15" customHeight="1">
      <c r="A60" s="238" t="s">
        <v>364</v>
      </c>
      <c r="B60" s="233" t="s">
        <v>343</v>
      </c>
      <c r="C60" s="234" t="s">
        <v>2166</v>
      </c>
      <c r="E60" s="611"/>
      <c r="F60" s="609"/>
      <c r="G60" s="606"/>
      <c r="H60" s="606"/>
      <c r="I60" s="607"/>
      <c r="J60" s="236" t="s">
        <v>10687</v>
      </c>
      <c r="K60" s="236" t="s">
        <v>10696</v>
      </c>
      <c r="L60" s="242">
        <v>0</v>
      </c>
      <c r="M60" s="242">
        <v>3.49</v>
      </c>
      <c r="N60" s="536">
        <v>0</v>
      </c>
      <c r="O60" s="540">
        <v>1.89</v>
      </c>
    </row>
    <row r="61" spans="1:15" ht="15" customHeight="1">
      <c r="A61" s="238" t="s">
        <v>364</v>
      </c>
      <c r="B61" s="233" t="s">
        <v>327</v>
      </c>
      <c r="C61" s="234" t="s">
        <v>2184</v>
      </c>
      <c r="E61" s="611"/>
      <c r="F61" s="609"/>
      <c r="G61" s="606"/>
      <c r="H61" s="606"/>
      <c r="I61" s="607"/>
      <c r="J61" s="236" t="s">
        <v>10688</v>
      </c>
      <c r="K61" s="236" t="s">
        <v>10696</v>
      </c>
      <c r="L61" s="242">
        <v>1.56</v>
      </c>
      <c r="M61" s="242">
        <v>1.64</v>
      </c>
      <c r="N61" s="536">
        <v>1.26</v>
      </c>
      <c r="O61" s="540">
        <v>2.23</v>
      </c>
    </row>
    <row r="62" spans="1:15" ht="15" customHeight="1">
      <c r="A62" s="238" t="s">
        <v>364</v>
      </c>
      <c r="B62" s="233" t="s">
        <v>182</v>
      </c>
      <c r="C62" s="234" t="s">
        <v>2148</v>
      </c>
      <c r="E62" s="611"/>
      <c r="F62" s="609"/>
      <c r="G62" s="606"/>
      <c r="H62" s="606"/>
      <c r="I62" s="607"/>
      <c r="J62" s="236" t="s">
        <v>10689</v>
      </c>
      <c r="K62" s="236" t="s">
        <v>10696</v>
      </c>
      <c r="L62" s="242">
        <v>1.79</v>
      </c>
      <c r="M62" s="242">
        <v>0.61</v>
      </c>
      <c r="N62" s="536">
        <v>2.2200000000000002</v>
      </c>
      <c r="O62" s="540">
        <v>0.51</v>
      </c>
    </row>
    <row r="63" spans="1:15" ht="15" customHeight="1">
      <c r="A63" s="238" t="s">
        <v>364</v>
      </c>
      <c r="B63" s="238" t="s">
        <v>328</v>
      </c>
      <c r="C63" s="234" t="s">
        <v>2204</v>
      </c>
      <c r="E63" s="611"/>
      <c r="F63" s="609"/>
      <c r="G63" s="606"/>
      <c r="H63" s="606"/>
      <c r="I63" s="607"/>
      <c r="J63" s="236" t="s">
        <v>328</v>
      </c>
      <c r="K63" s="236" t="s">
        <v>10696</v>
      </c>
      <c r="L63" s="242">
        <v>1.1200000000000001</v>
      </c>
      <c r="M63" s="242">
        <v>2.35</v>
      </c>
      <c r="N63" s="536">
        <v>1.83</v>
      </c>
      <c r="O63" s="540">
        <v>3.55</v>
      </c>
    </row>
    <row r="64" spans="1:15" ht="15" customHeight="1">
      <c r="A64" s="238" t="s">
        <v>364</v>
      </c>
      <c r="B64" s="233" t="s">
        <v>333</v>
      </c>
      <c r="C64" s="234" t="s">
        <v>2176</v>
      </c>
      <c r="E64" s="611"/>
      <c r="F64" s="609"/>
      <c r="G64" s="606"/>
      <c r="H64" s="606"/>
      <c r="I64" s="607"/>
      <c r="J64" s="236" t="s">
        <v>333</v>
      </c>
      <c r="K64" s="236" t="s">
        <v>10696</v>
      </c>
      <c r="L64" s="242">
        <v>2.4300000000000002</v>
      </c>
      <c r="M64" s="242">
        <v>0</v>
      </c>
      <c r="N64" s="536">
        <v>1.47</v>
      </c>
      <c r="O64" s="540">
        <v>1.07</v>
      </c>
    </row>
    <row r="65" spans="1:15" ht="15" customHeight="1">
      <c r="A65" s="238" t="s">
        <v>364</v>
      </c>
      <c r="B65" s="233" t="s">
        <v>329</v>
      </c>
      <c r="C65" s="234" t="s">
        <v>2207</v>
      </c>
      <c r="E65" s="611"/>
      <c r="F65" s="609"/>
      <c r="G65" s="606"/>
      <c r="H65" s="606"/>
      <c r="I65" s="607"/>
      <c r="J65" s="236" t="s">
        <v>329</v>
      </c>
      <c r="K65" s="236" t="s">
        <v>10696</v>
      </c>
      <c r="L65" s="242">
        <v>0.79</v>
      </c>
      <c r="M65" s="242">
        <v>0</v>
      </c>
      <c r="N65" s="536">
        <v>0</v>
      </c>
      <c r="O65" s="540">
        <v>1.25</v>
      </c>
    </row>
    <row r="66" spans="1:15" ht="15" customHeight="1">
      <c r="A66" s="238" t="s">
        <v>364</v>
      </c>
      <c r="B66" s="233" t="s">
        <v>341</v>
      </c>
      <c r="C66" s="234" t="s">
        <v>2181</v>
      </c>
      <c r="E66" s="611"/>
      <c r="F66" s="609"/>
      <c r="G66" s="606"/>
      <c r="H66" s="606"/>
      <c r="I66" s="607"/>
      <c r="J66" s="236" t="s">
        <v>10690</v>
      </c>
      <c r="K66" s="236" t="s">
        <v>10696</v>
      </c>
      <c r="L66" s="242">
        <v>0</v>
      </c>
      <c r="M66" s="242">
        <v>0</v>
      </c>
      <c r="N66" s="536">
        <v>7.45</v>
      </c>
      <c r="O66" s="540">
        <v>0</v>
      </c>
    </row>
    <row r="67" spans="1:15" ht="15" customHeight="1">
      <c r="A67" s="238" t="s">
        <v>364</v>
      </c>
      <c r="B67" s="238" t="s">
        <v>91</v>
      </c>
      <c r="C67" s="234" t="s">
        <v>2141</v>
      </c>
      <c r="E67" s="611"/>
      <c r="F67" s="609"/>
      <c r="G67" s="606"/>
      <c r="H67" s="606"/>
      <c r="I67" s="607"/>
      <c r="J67" s="236" t="s">
        <v>10691</v>
      </c>
      <c r="K67" s="236" t="s">
        <v>10696</v>
      </c>
      <c r="L67" s="242">
        <v>2.29</v>
      </c>
      <c r="M67" s="242">
        <v>1.1399999999999999</v>
      </c>
      <c r="N67" s="536">
        <v>2.39</v>
      </c>
      <c r="O67" s="540">
        <v>3.12</v>
      </c>
    </row>
    <row r="68" spans="1:15" ht="15" customHeight="1">
      <c r="A68" s="238" t="s">
        <v>364</v>
      </c>
      <c r="B68" s="238" t="s">
        <v>344</v>
      </c>
      <c r="C68" s="234" t="s">
        <v>2153</v>
      </c>
      <c r="E68" s="611"/>
      <c r="F68" s="609"/>
      <c r="G68" s="606"/>
      <c r="H68" s="606"/>
      <c r="I68" s="607"/>
      <c r="J68" s="236" t="s">
        <v>344</v>
      </c>
      <c r="K68" s="236" t="s">
        <v>10696</v>
      </c>
      <c r="L68" s="242">
        <v>1.52</v>
      </c>
      <c r="M68" s="242">
        <v>1.43</v>
      </c>
      <c r="N68" s="536">
        <v>2.82</v>
      </c>
      <c r="O68" s="540">
        <v>1.03</v>
      </c>
    </row>
    <row r="69" spans="1:15" ht="15" customHeight="1">
      <c r="A69" s="238" t="s">
        <v>364</v>
      </c>
      <c r="B69" s="238" t="s">
        <v>355</v>
      </c>
      <c r="C69" s="234" t="s">
        <v>2264</v>
      </c>
      <c r="E69" s="612"/>
      <c r="F69" s="609"/>
      <c r="G69" s="606"/>
      <c r="H69" s="606"/>
      <c r="I69" s="607"/>
      <c r="J69" s="236" t="s">
        <v>10692</v>
      </c>
      <c r="K69" s="236" t="s">
        <v>10696</v>
      </c>
      <c r="L69" s="242">
        <v>1.26</v>
      </c>
      <c r="M69" s="242">
        <v>2.73</v>
      </c>
      <c r="N69" s="536">
        <v>1.39</v>
      </c>
      <c r="O69" s="541">
        <v>1.69</v>
      </c>
    </row>
    <row r="70" spans="1:15" ht="15" customHeight="1">
      <c r="A70" s="238"/>
      <c r="B70" s="238"/>
      <c r="E70" s="532"/>
      <c r="F70" s="533"/>
      <c r="G70" s="533"/>
      <c r="H70" s="533"/>
      <c r="I70" s="533"/>
      <c r="J70" s="533"/>
      <c r="K70" s="533"/>
      <c r="L70" s="533"/>
      <c r="M70" s="533"/>
      <c r="N70" s="533"/>
      <c r="O70" s="532"/>
    </row>
    <row r="71" spans="1:15" ht="166.5" customHeight="1">
      <c r="A71" s="238"/>
      <c r="B71" s="238"/>
      <c r="E71" s="608" t="s">
        <v>10701</v>
      </c>
      <c r="F71" s="608"/>
      <c r="G71" s="608"/>
      <c r="H71" s="608"/>
      <c r="I71" s="608"/>
      <c r="J71" s="608"/>
      <c r="K71" s="608"/>
      <c r="L71" s="608"/>
      <c r="M71" s="608"/>
      <c r="N71" s="608"/>
      <c r="O71" s="608"/>
    </row>
    <row r="72" spans="1:15" ht="15" customHeight="1">
      <c r="A72" s="238"/>
      <c r="B72" s="238"/>
    </row>
    <row r="73" spans="1:15" ht="15" customHeight="1">
      <c r="A73" s="233"/>
      <c r="B73" s="233"/>
    </row>
    <row r="74" spans="1:15" ht="15" customHeight="1"/>
    <row r="75" spans="1:15" ht="15" customHeight="1"/>
  </sheetData>
  <customSheetViews>
    <customSheetView guid="{BF85068E-F58D-4EAB-8647-6833ECCE5F0F}" scale="130" hiddenColumns="1" showRuler="0" topLeftCell="J1">
      <selection activeCell="L4" sqref="L4"/>
      <pageMargins left="0" right="0" top="0" bottom="0" header="0" footer="0"/>
      <headerFooter>
        <oddHeader>&amp;R&amp;"Arial"&amp;8&amp;K000000 [OFFICIAL]&amp;1#_x000D_</oddHeader>
      </headerFooter>
    </customSheetView>
  </customSheetViews>
  <mergeCells count="14">
    <mergeCell ref="G2:H2"/>
    <mergeCell ref="G3:G26"/>
    <mergeCell ref="H9:H26"/>
    <mergeCell ref="I10:I26"/>
    <mergeCell ref="E71:O71"/>
    <mergeCell ref="H27:H33"/>
    <mergeCell ref="F3:F69"/>
    <mergeCell ref="E3:E69"/>
    <mergeCell ref="H34:H51"/>
    <mergeCell ref="I35:I51"/>
    <mergeCell ref="G27:G69"/>
    <mergeCell ref="I53:I69"/>
    <mergeCell ref="H52:H69"/>
    <mergeCell ref="H4:H8"/>
  </mergeCells>
  <pageMargins left="0.5" right="0.5" top="0.5" bottom="0.5" header="0.3" footer="0.3"/>
  <pageSetup paperSize="9" scale="59" fitToHeight="0" orientation="landscape" r:id="rId1"/>
  <headerFooter>
    <oddHeader>&amp;R&amp;"Arial"&amp;8&amp;K000000 [OFFICIAL]&amp;1#_x000D_</oddHeader>
  </headerFooter>
  <rowBreaks count="1" manualBreakCount="1">
    <brk id="51" max="16383" man="1"/>
  </rowBreaks>
  <customProperties>
    <customPr name="_pios_id" r:id="rId2"/>
  </customProperties>
  <extLst>
    <ext xmlns:x14="http://schemas.microsoft.com/office/spreadsheetml/2009/9/main" uri="{CCE6A557-97BC-4b89-ADB6-D9C93CAAB3DF}">
      <x14:dataValidations xmlns:xm="http://schemas.microsoft.com/office/excel/2006/main" count="2">
        <x14:dataValidation type="list" allowBlank="1" xr:uid="{00000000-0002-0000-2700-000000000000}">
          <x14:formula1>
            <xm:f>'Metric Data'!$B$2:$B$1048576</xm:f>
          </x14:formula1>
          <xm:sqref>A3:A69</xm:sqref>
        </x14:dataValidation>
        <x14:dataValidation type="list" allowBlank="1" xr:uid="{00000000-0002-0000-2700-000001000000}">
          <x14:formula1>
            <xm:f>'Metric Data'!$C:$C</xm:f>
          </x14:formula1>
          <xm:sqref>C1:C75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13"/>
  <sheetViews>
    <sheetView showRuler="0" workbookViewId="0"/>
  </sheetViews>
  <sheetFormatPr defaultColWidth="13.08984375" defaultRowHeight="12.5"/>
  <cols>
    <col min="1" max="1" width="27.08984375" customWidth="1"/>
    <col min="2" max="2" width="16.6328125" customWidth="1"/>
  </cols>
  <sheetData>
    <row r="1" spans="1:4" ht="15" customHeight="1">
      <c r="A1" s="50" t="s">
        <v>46</v>
      </c>
      <c r="B1" s="51" t="s">
        <v>47</v>
      </c>
      <c r="C1" s="6"/>
    </row>
    <row r="2" spans="1:4" ht="15" customHeight="1">
      <c r="A2" s="50" t="s">
        <v>46</v>
      </c>
      <c r="B2" s="51" t="s">
        <v>48</v>
      </c>
      <c r="C2" s="6"/>
    </row>
    <row r="3" spans="1:4" ht="15" customHeight="1">
      <c r="A3" s="55"/>
      <c r="B3" s="56"/>
    </row>
    <row r="4" spans="1:4" ht="15" customHeight="1">
      <c r="A4" s="52" t="s">
        <v>49</v>
      </c>
      <c r="B4" s="51" t="s">
        <v>50</v>
      </c>
      <c r="C4" s="57"/>
    </row>
    <row r="5" spans="1:4" ht="15" customHeight="1">
      <c r="A5" s="52" t="s">
        <v>51</v>
      </c>
      <c r="B5" s="51" t="s">
        <v>52</v>
      </c>
      <c r="C5" s="6"/>
    </row>
    <row r="6" spans="1:4" ht="15" customHeight="1">
      <c r="A6" s="52" t="s">
        <v>53</v>
      </c>
      <c r="B6" s="51" t="str">
        <f>IF(B5="ones",B4,IF(B5="thousands",B4&amp;"'000",IF(B5="millions",B4&amp;"",IF(B5="billions",B4&amp;"b","CHECK"))))</f>
        <v>$</v>
      </c>
      <c r="C6" s="57"/>
    </row>
    <row r="7" spans="1:4" ht="15" customHeight="1">
      <c r="B7" s="58"/>
    </row>
    <row r="8" spans="1:4" ht="15" customHeight="1">
      <c r="A8" s="53" t="s">
        <v>54</v>
      </c>
      <c r="B8" s="54" t="s">
        <v>55</v>
      </c>
      <c r="C8" s="54" t="s">
        <v>56</v>
      </c>
      <c r="D8" s="6"/>
    </row>
    <row r="9" spans="1:4" ht="15" customHeight="1">
      <c r="B9" s="9"/>
      <c r="C9" s="9"/>
    </row>
    <row r="10" spans="1:4" ht="15" customHeight="1"/>
    <row r="11" spans="1:4" ht="15" customHeight="1"/>
    <row r="12" spans="1:4" ht="15" customHeight="1"/>
    <row r="13" spans="1:4"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dataValidations count="1">
    <dataValidation type="list" allowBlank="1" sqref="B5" xr:uid="{00000000-0002-0000-0300-000000000000}">
      <formula1>"ones,thousands,millions,billions"</formula1>
    </dataValidation>
  </dataValidations>
  <pageMargins left="0.75" right="0.75" top="1" bottom="1" header="0.5" footer="0.5"/>
  <headerFooter>
    <oddHeader>&amp;R&amp;"Arial"&amp;8&amp;K000000 [OFFICIAL]&amp;1#_x000D_</oddHeader>
  </headerFooter>
  <customProperties>
    <customPr name="_pios_id" r:id="rId1"/>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O56"/>
  <sheetViews>
    <sheetView showRuler="0" topLeftCell="D3" zoomScaleNormal="100" workbookViewId="0">
      <selection activeCell="F3" sqref="F3:F37"/>
    </sheetView>
  </sheetViews>
  <sheetFormatPr defaultColWidth="13.08984375" defaultRowHeight="14.5"/>
  <cols>
    <col min="1" max="1" width="9.36328125" style="228" hidden="1" customWidth="1"/>
    <col min="2" max="2" width="42.08984375" style="228" hidden="1" customWidth="1"/>
    <col min="3" max="3" width="45.54296875" style="228" hidden="1" customWidth="1"/>
    <col min="4" max="4" width="2.36328125" style="228" customWidth="1"/>
    <col min="5" max="5" width="4.6328125" style="228" bestFit="1" customWidth="1"/>
    <col min="6" max="6" width="13.54296875" style="228" customWidth="1"/>
    <col min="7" max="7" width="33.36328125" style="228" bestFit="1" customWidth="1"/>
    <col min="8" max="8" width="33.36328125" style="228" customWidth="1"/>
    <col min="9" max="9" width="62.08984375" style="228" bestFit="1" customWidth="1"/>
    <col min="10" max="10" width="19.453125" style="228" bestFit="1" customWidth="1"/>
    <col min="11" max="11" width="13.08984375" style="228" bestFit="1" customWidth="1"/>
    <col min="12" max="15" width="16.81640625" style="228" customWidth="1"/>
    <col min="16" max="16384" width="13.08984375" style="228"/>
  </cols>
  <sheetData>
    <row r="1" spans="1:15">
      <c r="A1" s="244" t="s">
        <v>1</v>
      </c>
      <c r="B1" s="244" t="s">
        <v>10670</v>
      </c>
      <c r="C1" s="234" t="s">
        <v>2</v>
      </c>
    </row>
    <row r="2" spans="1:15" ht="30" customHeight="1">
      <c r="A2" s="208"/>
      <c r="B2" s="208"/>
      <c r="C2" s="234"/>
      <c r="E2" s="229" t="s">
        <v>10671</v>
      </c>
      <c r="F2" s="230" t="s">
        <v>10672</v>
      </c>
      <c r="G2" s="605" t="s">
        <v>10673</v>
      </c>
      <c r="H2" s="605"/>
      <c r="I2" s="230" t="s">
        <v>10674</v>
      </c>
      <c r="J2" s="230" t="s">
        <v>10702</v>
      </c>
      <c r="K2" s="230" t="s">
        <v>9441</v>
      </c>
      <c r="L2" s="231">
        <f>M2+1</f>
        <v>2025</v>
      </c>
      <c r="M2" s="231" t="str">
        <f>Dates!C7</f>
        <v>2024</v>
      </c>
      <c r="N2" s="232">
        <f>M2-1</f>
        <v>2023</v>
      </c>
      <c r="O2" s="547">
        <f>N2-1</f>
        <v>2022</v>
      </c>
    </row>
    <row r="3" spans="1:15" ht="14.15" customHeight="1">
      <c r="A3" s="233" t="s">
        <v>273</v>
      </c>
      <c r="B3" s="462" t="str">
        <f>C3</f>
        <v>BU_Valterra Platinum Managed Operations</v>
      </c>
      <c r="C3" s="463" t="s">
        <v>10703</v>
      </c>
      <c r="E3" s="618"/>
      <c r="F3" s="621" t="s">
        <v>10704</v>
      </c>
      <c r="G3" s="616" t="s">
        <v>10705</v>
      </c>
      <c r="H3" s="247" t="s">
        <v>10706</v>
      </c>
      <c r="I3" s="246" t="s">
        <v>10707</v>
      </c>
      <c r="J3" s="246" t="s">
        <v>10679</v>
      </c>
      <c r="K3" s="247" t="s">
        <v>1353</v>
      </c>
      <c r="L3" s="248">
        <v>40738</v>
      </c>
      <c r="M3" s="248">
        <v>42106</v>
      </c>
      <c r="N3" s="542">
        <v>45777</v>
      </c>
      <c r="O3" s="544">
        <v>42277</v>
      </c>
    </row>
    <row r="4" spans="1:15" ht="29">
      <c r="A4" s="238" t="s">
        <v>272</v>
      </c>
      <c r="B4" s="462" t="str">
        <f t="shared" ref="B4:B37" si="0">C4</f>
        <v>BU_Valterra Platinum Managed Operations</v>
      </c>
      <c r="C4" s="463" t="s">
        <v>10703</v>
      </c>
      <c r="E4" s="619"/>
      <c r="F4" s="622"/>
      <c r="G4" s="616"/>
      <c r="H4" s="614" t="s">
        <v>10708</v>
      </c>
      <c r="I4" s="246" t="s">
        <v>11148</v>
      </c>
      <c r="J4" s="613" t="s">
        <v>10679</v>
      </c>
      <c r="K4" s="247" t="s">
        <v>1353</v>
      </c>
      <c r="L4" s="248">
        <v>1156</v>
      </c>
      <c r="M4" s="248">
        <v>669</v>
      </c>
      <c r="N4" s="542">
        <v>1012</v>
      </c>
      <c r="O4" s="544">
        <v>304</v>
      </c>
    </row>
    <row r="5" spans="1:15">
      <c r="A5" s="238" t="s">
        <v>270</v>
      </c>
      <c r="B5" s="462" t="str">
        <f t="shared" si="0"/>
        <v>BU_Valterra Platinum Managed Operations</v>
      </c>
      <c r="C5" s="463" t="s">
        <v>10703</v>
      </c>
      <c r="E5" s="619"/>
      <c r="F5" s="622"/>
      <c r="G5" s="616"/>
      <c r="H5" s="614"/>
      <c r="I5" s="246" t="s">
        <v>2034</v>
      </c>
      <c r="J5" s="613"/>
      <c r="K5" s="247" t="s">
        <v>1353</v>
      </c>
      <c r="L5" s="248">
        <v>90</v>
      </c>
      <c r="M5" s="248">
        <v>223</v>
      </c>
      <c r="N5" s="542">
        <v>546</v>
      </c>
      <c r="O5" s="544">
        <v>16</v>
      </c>
    </row>
    <row r="6" spans="1:15" ht="14.15" customHeight="1">
      <c r="A6" s="238" t="s">
        <v>271</v>
      </c>
      <c r="B6" s="462" t="str">
        <f t="shared" si="0"/>
        <v>BU_Valterra Platinum Managed Operations</v>
      </c>
      <c r="C6" s="463" t="s">
        <v>10703</v>
      </c>
      <c r="E6" s="619"/>
      <c r="F6" s="622"/>
      <c r="G6" s="616"/>
      <c r="H6" s="614"/>
      <c r="I6" s="246" t="s">
        <v>10709</v>
      </c>
      <c r="J6" s="613"/>
      <c r="K6" s="247" t="s">
        <v>1353</v>
      </c>
      <c r="L6" s="248">
        <v>1066</v>
      </c>
      <c r="M6" s="248">
        <v>446</v>
      </c>
      <c r="N6" s="542">
        <v>466</v>
      </c>
      <c r="O6" s="544">
        <v>288</v>
      </c>
    </row>
    <row r="7" spans="1:15" ht="14.15" customHeight="1">
      <c r="A7" s="238" t="s">
        <v>269</v>
      </c>
      <c r="B7" s="462" t="str">
        <f t="shared" si="0"/>
        <v>BU_Valterra Platinum Managed Operations</v>
      </c>
      <c r="C7" s="463" t="s">
        <v>10703</v>
      </c>
      <c r="E7" s="619"/>
      <c r="F7" s="622"/>
      <c r="G7" s="616"/>
      <c r="H7" s="614" t="s">
        <v>10710</v>
      </c>
      <c r="I7" s="246" t="s">
        <v>10711</v>
      </c>
      <c r="J7" s="614" t="s">
        <v>10679</v>
      </c>
      <c r="K7" s="247" t="s">
        <v>1353</v>
      </c>
      <c r="L7" s="248">
        <v>25621</v>
      </c>
      <c r="M7" s="248">
        <v>23097</v>
      </c>
      <c r="N7" s="542">
        <v>24608</v>
      </c>
      <c r="O7" s="544">
        <v>26846</v>
      </c>
    </row>
    <row r="8" spans="1:15" ht="14.15" customHeight="1">
      <c r="A8" s="238" t="s">
        <v>274</v>
      </c>
      <c r="B8" s="462" t="str">
        <f t="shared" si="0"/>
        <v>BU_Valterra Platinum Managed Operations</v>
      </c>
      <c r="C8" s="463" t="s">
        <v>10703</v>
      </c>
      <c r="E8" s="619"/>
      <c r="F8" s="622"/>
      <c r="G8" s="616"/>
      <c r="H8" s="614"/>
      <c r="I8" s="246" t="s">
        <v>10712</v>
      </c>
      <c r="J8" s="614"/>
      <c r="K8" s="247" t="s">
        <v>1353</v>
      </c>
      <c r="L8" s="248">
        <v>19142</v>
      </c>
      <c r="M8" s="248">
        <v>15839</v>
      </c>
      <c r="N8" s="542">
        <v>16865</v>
      </c>
      <c r="O8" s="544">
        <v>16449</v>
      </c>
    </row>
    <row r="9" spans="1:15" ht="14.15" customHeight="1">
      <c r="A9" s="238" t="s">
        <v>275</v>
      </c>
      <c r="B9" s="462" t="str">
        <f t="shared" si="0"/>
        <v>BU_Valterra Platinum Managed Operations</v>
      </c>
      <c r="C9" s="463" t="s">
        <v>10703</v>
      </c>
      <c r="E9" s="619"/>
      <c r="F9" s="622"/>
      <c r="G9" s="616"/>
      <c r="H9" s="614"/>
      <c r="I9" s="246" t="s">
        <v>10713</v>
      </c>
      <c r="J9" s="614"/>
      <c r="K9" s="247" t="s">
        <v>1353</v>
      </c>
      <c r="L9" s="248">
        <v>7</v>
      </c>
      <c r="M9" s="248">
        <v>7</v>
      </c>
      <c r="N9" s="542">
        <v>16</v>
      </c>
      <c r="O9" s="544">
        <v>16</v>
      </c>
    </row>
    <row r="10" spans="1:15" ht="14.15" customHeight="1">
      <c r="A10" s="238" t="s">
        <v>615</v>
      </c>
      <c r="B10" s="462" t="str">
        <f t="shared" si="0"/>
        <v>BU_Valterra Platinum Managed Operations</v>
      </c>
      <c r="C10" s="463" t="s">
        <v>10703</v>
      </c>
      <c r="E10" s="619"/>
      <c r="F10" s="622"/>
      <c r="G10" s="616" t="s">
        <v>10714</v>
      </c>
      <c r="H10" s="614" t="s">
        <v>10715</v>
      </c>
      <c r="I10" s="246" t="s">
        <v>10716</v>
      </c>
      <c r="J10" s="613" t="s">
        <v>10679</v>
      </c>
      <c r="K10" s="247" t="s">
        <v>1353</v>
      </c>
      <c r="L10" s="248" t="s">
        <v>249</v>
      </c>
      <c r="M10" s="248" t="s">
        <v>249</v>
      </c>
      <c r="N10" s="542" t="s">
        <v>249</v>
      </c>
      <c r="O10" s="544" t="s">
        <v>249</v>
      </c>
    </row>
    <row r="11" spans="1:15" ht="14.15" customHeight="1">
      <c r="A11" s="238" t="s">
        <v>614</v>
      </c>
      <c r="B11" s="462" t="str">
        <f t="shared" si="0"/>
        <v>BU_Valterra Platinum Managed Operations</v>
      </c>
      <c r="C11" s="463" t="s">
        <v>10703</v>
      </c>
      <c r="E11" s="619"/>
      <c r="F11" s="622"/>
      <c r="G11" s="616"/>
      <c r="H11" s="614"/>
      <c r="I11" s="246" t="s">
        <v>10717</v>
      </c>
      <c r="J11" s="613"/>
      <c r="K11" s="247" t="s">
        <v>1353</v>
      </c>
      <c r="L11" s="248">
        <v>0</v>
      </c>
      <c r="M11" s="248">
        <v>0</v>
      </c>
      <c r="N11" s="542">
        <v>0</v>
      </c>
      <c r="O11" s="544">
        <v>0</v>
      </c>
    </row>
    <row r="12" spans="1:15">
      <c r="A12" s="238" t="s">
        <v>612</v>
      </c>
      <c r="B12" s="462" t="str">
        <f t="shared" si="0"/>
        <v>BU_Valterra Platinum Managed Operations</v>
      </c>
      <c r="C12" s="463" t="s">
        <v>10703</v>
      </c>
      <c r="E12" s="619"/>
      <c r="F12" s="622"/>
      <c r="G12" s="616"/>
      <c r="H12" s="614"/>
      <c r="I12" s="246" t="s">
        <v>10718</v>
      </c>
      <c r="J12" s="613"/>
      <c r="K12" s="247" t="s">
        <v>1353</v>
      </c>
      <c r="L12" s="248">
        <v>0</v>
      </c>
      <c r="M12" s="248">
        <v>0</v>
      </c>
      <c r="N12" s="542">
        <v>0</v>
      </c>
      <c r="O12" s="544">
        <v>0</v>
      </c>
    </row>
    <row r="13" spans="1:15" ht="14.15" customHeight="1">
      <c r="A13" s="238" t="s">
        <v>613</v>
      </c>
      <c r="B13" s="462" t="str">
        <f t="shared" si="0"/>
        <v>BU_Valterra Platinum Managed Operations</v>
      </c>
      <c r="C13" s="463" t="s">
        <v>10703</v>
      </c>
      <c r="E13" s="619"/>
      <c r="F13" s="622"/>
      <c r="G13" s="616"/>
      <c r="H13" s="614"/>
      <c r="I13" s="246" t="s">
        <v>10719</v>
      </c>
      <c r="J13" s="613"/>
      <c r="K13" s="247" t="s">
        <v>1353</v>
      </c>
      <c r="L13" s="248">
        <v>0</v>
      </c>
      <c r="M13" s="248">
        <v>0</v>
      </c>
      <c r="N13" s="542">
        <v>0</v>
      </c>
      <c r="O13" s="544">
        <v>0</v>
      </c>
    </row>
    <row r="14" spans="1:15" ht="14.15" customHeight="1">
      <c r="A14" s="238" t="s">
        <v>595</v>
      </c>
      <c r="B14" s="462" t="str">
        <f t="shared" si="0"/>
        <v>BU_Valterra Platinum Managed Operations</v>
      </c>
      <c r="C14" s="463" t="s">
        <v>10703</v>
      </c>
      <c r="E14" s="619"/>
      <c r="F14" s="622"/>
      <c r="G14" s="616"/>
      <c r="H14" s="614"/>
      <c r="I14" s="246" t="s">
        <v>2089</v>
      </c>
      <c r="J14" s="613"/>
      <c r="K14" s="247" t="s">
        <v>1353</v>
      </c>
      <c r="L14" s="248">
        <v>0</v>
      </c>
      <c r="M14" s="248">
        <v>0</v>
      </c>
      <c r="N14" s="542">
        <v>0</v>
      </c>
      <c r="O14" s="544">
        <v>0</v>
      </c>
    </row>
    <row r="15" spans="1:15" ht="25.25" customHeight="1">
      <c r="A15" s="238" t="s">
        <v>594</v>
      </c>
      <c r="B15" s="462" t="str">
        <f t="shared" si="0"/>
        <v>BU_Valterra Platinum Managed Operations</v>
      </c>
      <c r="C15" s="463" t="s">
        <v>10703</v>
      </c>
      <c r="E15" s="619"/>
      <c r="F15" s="622"/>
      <c r="G15" s="616"/>
      <c r="H15" s="247" t="s">
        <v>10720</v>
      </c>
      <c r="I15" s="246" t="s">
        <v>2091</v>
      </c>
      <c r="J15" s="246" t="s">
        <v>10679</v>
      </c>
      <c r="K15" s="247" t="s">
        <v>1353</v>
      </c>
      <c r="L15" s="248">
        <v>0</v>
      </c>
      <c r="M15" s="248">
        <v>1</v>
      </c>
      <c r="N15" s="542">
        <v>0</v>
      </c>
      <c r="O15" s="544">
        <v>1</v>
      </c>
    </row>
    <row r="16" spans="1:15" ht="14.15" customHeight="1">
      <c r="A16" s="238" t="s">
        <v>593</v>
      </c>
      <c r="B16" s="462" t="str">
        <f t="shared" si="0"/>
        <v>BU_Valterra Platinum Managed Operations</v>
      </c>
      <c r="C16" s="463" t="s">
        <v>10703</v>
      </c>
      <c r="E16" s="619"/>
      <c r="F16" s="622"/>
      <c r="G16" s="616"/>
      <c r="H16" s="614" t="s">
        <v>10721</v>
      </c>
      <c r="I16" s="246" t="s">
        <v>2081</v>
      </c>
      <c r="J16" s="613" t="s">
        <v>10679</v>
      </c>
      <c r="K16" s="247" t="s">
        <v>1353</v>
      </c>
      <c r="L16" s="248">
        <v>0</v>
      </c>
      <c r="M16" s="248">
        <v>0</v>
      </c>
      <c r="N16" s="542">
        <v>0</v>
      </c>
      <c r="O16" s="544">
        <v>0</v>
      </c>
    </row>
    <row r="17" spans="1:15" ht="14.15" customHeight="1">
      <c r="A17" s="238" t="s">
        <v>592</v>
      </c>
      <c r="B17" s="462" t="str">
        <f t="shared" si="0"/>
        <v>BU_Valterra Platinum Managed Operations</v>
      </c>
      <c r="C17" s="463" t="s">
        <v>10703</v>
      </c>
      <c r="E17" s="619"/>
      <c r="F17" s="622"/>
      <c r="G17" s="616"/>
      <c r="H17" s="614"/>
      <c r="I17" s="246" t="s">
        <v>2087</v>
      </c>
      <c r="J17" s="613"/>
      <c r="K17" s="247" t="s">
        <v>1353</v>
      </c>
      <c r="L17" s="248">
        <v>0</v>
      </c>
      <c r="M17" s="248">
        <v>0</v>
      </c>
      <c r="N17" s="542">
        <v>0</v>
      </c>
      <c r="O17" s="544">
        <v>0</v>
      </c>
    </row>
    <row r="18" spans="1:15" ht="14.15" customHeight="1">
      <c r="A18" s="238" t="s">
        <v>591</v>
      </c>
      <c r="B18" s="462" t="str">
        <f t="shared" si="0"/>
        <v>BU_Valterra Platinum Managed Operations</v>
      </c>
      <c r="C18" s="463" t="s">
        <v>10703</v>
      </c>
      <c r="E18" s="619"/>
      <c r="F18" s="622"/>
      <c r="G18" s="616"/>
      <c r="H18" s="614"/>
      <c r="I18" s="246" t="s">
        <v>2077</v>
      </c>
      <c r="J18" s="613"/>
      <c r="K18" s="247" t="s">
        <v>1353</v>
      </c>
      <c r="L18" s="248">
        <v>0</v>
      </c>
      <c r="M18" s="248">
        <v>0</v>
      </c>
      <c r="N18" s="542">
        <v>0</v>
      </c>
      <c r="O18" s="544">
        <v>0</v>
      </c>
    </row>
    <row r="19" spans="1:15" ht="14.15" customHeight="1">
      <c r="A19" s="238" t="s">
        <v>590</v>
      </c>
      <c r="B19" s="462" t="str">
        <f t="shared" si="0"/>
        <v>BU_Valterra Platinum Managed Operations</v>
      </c>
      <c r="C19" s="463" t="s">
        <v>10703</v>
      </c>
      <c r="E19" s="619"/>
      <c r="F19" s="622"/>
      <c r="G19" s="616"/>
      <c r="H19" s="614"/>
      <c r="I19" s="246" t="s">
        <v>2079</v>
      </c>
      <c r="J19" s="613"/>
      <c r="K19" s="247" t="s">
        <v>1353</v>
      </c>
      <c r="L19" s="248">
        <v>0</v>
      </c>
      <c r="M19" s="248">
        <v>0</v>
      </c>
      <c r="N19" s="542">
        <v>0</v>
      </c>
      <c r="O19" s="544">
        <v>0</v>
      </c>
    </row>
    <row r="20" spans="1:15" ht="14.15" customHeight="1">
      <c r="A20" s="238" t="s">
        <v>589</v>
      </c>
      <c r="B20" s="462" t="str">
        <f t="shared" si="0"/>
        <v>BU_Valterra Platinum Managed Operations</v>
      </c>
      <c r="C20" s="463" t="s">
        <v>10703</v>
      </c>
      <c r="E20" s="619"/>
      <c r="F20" s="622"/>
      <c r="G20" s="616"/>
      <c r="H20" s="614"/>
      <c r="I20" s="246" t="s">
        <v>2083</v>
      </c>
      <c r="J20" s="613"/>
      <c r="K20" s="247" t="s">
        <v>1353</v>
      </c>
      <c r="L20" s="248">
        <v>0</v>
      </c>
      <c r="M20" s="248">
        <v>0</v>
      </c>
      <c r="N20" s="542">
        <v>0</v>
      </c>
      <c r="O20" s="544">
        <v>0</v>
      </c>
    </row>
    <row r="21" spans="1:15" ht="14.15" customHeight="1">
      <c r="A21" s="238" t="s">
        <v>588</v>
      </c>
      <c r="B21" s="462" t="str">
        <f t="shared" si="0"/>
        <v>BU_Valterra Platinum Managed Operations</v>
      </c>
      <c r="C21" s="463" t="s">
        <v>10703</v>
      </c>
      <c r="E21" s="619"/>
      <c r="F21" s="622"/>
      <c r="G21" s="616"/>
      <c r="H21" s="614"/>
      <c r="I21" s="246" t="s">
        <v>2073</v>
      </c>
      <c r="J21" s="613"/>
      <c r="K21" s="247" t="s">
        <v>1353</v>
      </c>
      <c r="L21" s="248">
        <v>0</v>
      </c>
      <c r="M21" s="248">
        <v>0</v>
      </c>
      <c r="N21" s="542">
        <v>0</v>
      </c>
      <c r="O21" s="544">
        <v>0</v>
      </c>
    </row>
    <row r="22" spans="1:15" ht="14.15" customHeight="1">
      <c r="A22" s="238" t="s">
        <v>587</v>
      </c>
      <c r="B22" s="462" t="str">
        <f t="shared" si="0"/>
        <v>BU_Valterra Platinum Managed Operations</v>
      </c>
      <c r="C22" s="463" t="s">
        <v>10703</v>
      </c>
      <c r="E22" s="619"/>
      <c r="F22" s="622"/>
      <c r="G22" s="616"/>
      <c r="H22" s="614"/>
      <c r="I22" s="246" t="s">
        <v>392</v>
      </c>
      <c r="J22" s="613"/>
      <c r="K22" s="247" t="s">
        <v>1353</v>
      </c>
      <c r="L22" s="248">
        <v>0</v>
      </c>
      <c r="M22" s="248">
        <v>0</v>
      </c>
      <c r="N22" s="542">
        <v>0</v>
      </c>
      <c r="O22" s="544">
        <v>0</v>
      </c>
    </row>
    <row r="23" spans="1:15" ht="14.15" customHeight="1">
      <c r="A23" s="238" t="s">
        <v>586</v>
      </c>
      <c r="B23" s="462" t="str">
        <f t="shared" si="0"/>
        <v>BU_Valterra Platinum Managed Operations</v>
      </c>
      <c r="C23" s="463" t="s">
        <v>10703</v>
      </c>
      <c r="E23" s="619"/>
      <c r="F23" s="622"/>
      <c r="G23" s="616"/>
      <c r="H23" s="614"/>
      <c r="I23" s="246" t="s">
        <v>2085</v>
      </c>
      <c r="J23" s="613"/>
      <c r="K23" s="247" t="s">
        <v>1353</v>
      </c>
      <c r="L23" s="248">
        <v>0</v>
      </c>
      <c r="M23" s="248">
        <v>0</v>
      </c>
      <c r="N23" s="542">
        <v>0</v>
      </c>
      <c r="O23" s="544">
        <v>0</v>
      </c>
    </row>
    <row r="24" spans="1:15" ht="51.65" customHeight="1">
      <c r="A24" s="238" t="s">
        <v>616</v>
      </c>
      <c r="B24" s="462" t="str">
        <f t="shared" si="0"/>
        <v>BU_Valterra Platinum Managed Operations</v>
      </c>
      <c r="C24" s="463" t="s">
        <v>10703</v>
      </c>
      <c r="E24" s="619"/>
      <c r="F24" s="622"/>
      <c r="G24" s="245" t="s">
        <v>10722</v>
      </c>
      <c r="H24" s="246" t="s">
        <v>10723</v>
      </c>
      <c r="I24" s="493" t="s">
        <v>11149</v>
      </c>
      <c r="J24" s="246" t="s">
        <v>10679</v>
      </c>
      <c r="K24" s="247" t="s">
        <v>10696</v>
      </c>
      <c r="L24" s="248">
        <v>0</v>
      </c>
      <c r="M24" s="251">
        <v>5.0199999999999996</v>
      </c>
      <c r="N24" s="542">
        <v>0</v>
      </c>
      <c r="O24" s="545">
        <v>4.75</v>
      </c>
    </row>
    <row r="25" spans="1:15" ht="51.65" customHeight="1">
      <c r="A25" s="238" t="s">
        <v>524</v>
      </c>
      <c r="B25" s="462" t="str">
        <f t="shared" si="0"/>
        <v>BU_Valterra Platinum Managed Operations</v>
      </c>
      <c r="C25" s="463" t="s">
        <v>10703</v>
      </c>
      <c r="E25" s="619"/>
      <c r="F25" s="622"/>
      <c r="G25" s="624" t="s">
        <v>10724</v>
      </c>
      <c r="H25" s="625"/>
      <c r="I25" s="252" t="s">
        <v>10725</v>
      </c>
      <c r="J25" s="629" t="s">
        <v>10679</v>
      </c>
      <c r="K25" s="247" t="s">
        <v>1353</v>
      </c>
      <c r="L25" s="248">
        <v>16164</v>
      </c>
      <c r="M25" s="248">
        <v>16868</v>
      </c>
      <c r="N25" s="542">
        <v>19149</v>
      </c>
      <c r="O25" s="544">
        <v>18132</v>
      </c>
    </row>
    <row r="26" spans="1:15" ht="51.65" customHeight="1">
      <c r="A26" s="238" t="s">
        <v>523</v>
      </c>
      <c r="B26" s="462" t="str">
        <f t="shared" si="0"/>
        <v>BU_Valterra Platinum Managed Operations</v>
      </c>
      <c r="C26" s="463" t="s">
        <v>10703</v>
      </c>
      <c r="E26" s="619"/>
      <c r="F26" s="622"/>
      <c r="G26" s="626"/>
      <c r="H26" s="627"/>
      <c r="I26" s="254" t="s">
        <v>10726</v>
      </c>
      <c r="J26" s="630"/>
      <c r="K26" s="247" t="s">
        <v>1353</v>
      </c>
      <c r="L26" s="248">
        <v>22850</v>
      </c>
      <c r="M26" s="248">
        <v>17197</v>
      </c>
      <c r="N26" s="542">
        <v>15730</v>
      </c>
      <c r="O26" s="544">
        <v>12113</v>
      </c>
    </row>
    <row r="27" spans="1:15" ht="14.15" customHeight="1">
      <c r="A27" s="238" t="s">
        <v>522</v>
      </c>
      <c r="B27" s="462" t="str">
        <f t="shared" si="0"/>
        <v>BU_Valterra Platinum Managed Operations</v>
      </c>
      <c r="C27" s="463" t="s">
        <v>10703</v>
      </c>
      <c r="E27" s="619"/>
      <c r="F27" s="622"/>
      <c r="G27" s="626"/>
      <c r="H27" s="627"/>
      <c r="I27" s="247" t="s">
        <v>10727</v>
      </c>
      <c r="J27" s="631"/>
      <c r="K27" s="247" t="s">
        <v>10728</v>
      </c>
      <c r="L27" s="248">
        <v>99</v>
      </c>
      <c r="M27" s="248">
        <v>97</v>
      </c>
      <c r="N27" s="542">
        <v>95.02</v>
      </c>
      <c r="O27" s="544">
        <v>93</v>
      </c>
    </row>
    <row r="28" spans="1:15" ht="14.15" customHeight="1">
      <c r="A28" s="238" t="s">
        <v>521</v>
      </c>
      <c r="B28" s="462" t="str">
        <f t="shared" si="0"/>
        <v>BU_Valterra Platinum Managed Operations</v>
      </c>
      <c r="C28" s="463" t="s">
        <v>10703</v>
      </c>
      <c r="E28" s="619"/>
      <c r="F28" s="622"/>
      <c r="G28" s="626"/>
      <c r="H28" s="627"/>
      <c r="I28" s="247" t="s">
        <v>10729</v>
      </c>
      <c r="J28" s="631"/>
      <c r="K28" s="247" t="s">
        <v>10728</v>
      </c>
      <c r="L28" s="248">
        <v>96</v>
      </c>
      <c r="M28" s="256">
        <v>98</v>
      </c>
      <c r="N28" s="542">
        <v>94.32</v>
      </c>
      <c r="O28" s="544">
        <v>93</v>
      </c>
    </row>
    <row r="29" spans="1:15" ht="14.15" customHeight="1">
      <c r="A29" s="238" t="s">
        <v>520</v>
      </c>
      <c r="B29" s="462" t="str">
        <f t="shared" si="0"/>
        <v>BU_Valterra Platinum Managed Operations</v>
      </c>
      <c r="C29" s="463" t="s">
        <v>10703</v>
      </c>
      <c r="E29" s="619"/>
      <c r="F29" s="622"/>
      <c r="G29" s="626"/>
      <c r="H29" s="627"/>
      <c r="I29" s="247" t="s">
        <v>2065</v>
      </c>
      <c r="J29" s="631"/>
      <c r="K29" s="247" t="s">
        <v>1353</v>
      </c>
      <c r="L29" s="248">
        <v>77</v>
      </c>
      <c r="M29" s="248">
        <v>63</v>
      </c>
      <c r="N29" s="542">
        <v>95</v>
      </c>
      <c r="O29" s="544">
        <v>141</v>
      </c>
    </row>
    <row r="30" spans="1:15" ht="14.15" customHeight="1">
      <c r="A30" s="238" t="s">
        <v>519</v>
      </c>
      <c r="B30" s="462" t="str">
        <f t="shared" si="0"/>
        <v>BU_Valterra Platinum Managed Operations</v>
      </c>
      <c r="C30" s="463" t="s">
        <v>10703</v>
      </c>
      <c r="E30" s="619"/>
      <c r="F30" s="622"/>
      <c r="G30" s="628"/>
      <c r="H30" s="627"/>
      <c r="I30" s="247" t="s">
        <v>2067</v>
      </c>
      <c r="J30" s="632"/>
      <c r="K30" s="247" t="s">
        <v>1353</v>
      </c>
      <c r="L30" s="248">
        <v>0</v>
      </c>
      <c r="M30" s="248">
        <v>0</v>
      </c>
      <c r="N30" s="542">
        <v>0</v>
      </c>
      <c r="O30" s="544">
        <v>0</v>
      </c>
    </row>
    <row r="31" spans="1:15" ht="14.15" customHeight="1">
      <c r="A31" s="238" t="s">
        <v>773</v>
      </c>
      <c r="B31" s="462" t="str">
        <f t="shared" si="0"/>
        <v>BU_Valterra Platinum Managed Operations</v>
      </c>
      <c r="C31" s="463" t="s">
        <v>10703</v>
      </c>
      <c r="E31" s="619"/>
      <c r="F31" s="622"/>
      <c r="G31" s="616" t="s">
        <v>2108</v>
      </c>
      <c r="H31" s="616"/>
      <c r="I31" s="247" t="s">
        <v>2113</v>
      </c>
      <c r="J31" s="614" t="s">
        <v>10679</v>
      </c>
      <c r="K31" s="247" t="s">
        <v>1353</v>
      </c>
      <c r="L31" s="248">
        <v>25</v>
      </c>
      <c r="M31" s="248">
        <v>31</v>
      </c>
      <c r="N31" s="542">
        <v>63</v>
      </c>
      <c r="O31" s="544">
        <v>44</v>
      </c>
    </row>
    <row r="32" spans="1:15" ht="14.15" customHeight="1">
      <c r="A32" s="238" t="s">
        <v>772</v>
      </c>
      <c r="B32" s="462" t="str">
        <f t="shared" si="0"/>
        <v>BU_Valterra Platinum Managed Operations</v>
      </c>
      <c r="C32" s="463" t="s">
        <v>10703</v>
      </c>
      <c r="E32" s="619"/>
      <c r="F32" s="622"/>
      <c r="G32" s="616"/>
      <c r="H32" s="616"/>
      <c r="I32" s="246" t="s">
        <v>10730</v>
      </c>
      <c r="J32" s="614"/>
      <c r="K32" s="247" t="s">
        <v>10696</v>
      </c>
      <c r="L32" s="248">
        <v>136</v>
      </c>
      <c r="M32" s="248">
        <v>155.6</v>
      </c>
      <c r="N32" s="542">
        <v>295.5</v>
      </c>
      <c r="O32" s="544">
        <v>209</v>
      </c>
    </row>
    <row r="33" spans="1:15" ht="14.15" customHeight="1">
      <c r="A33" s="238" t="s">
        <v>771</v>
      </c>
      <c r="B33" s="462" t="str">
        <f t="shared" si="0"/>
        <v>BU_Valterra Platinum Managed Operations</v>
      </c>
      <c r="C33" s="463" t="s">
        <v>10703</v>
      </c>
      <c r="E33" s="619"/>
      <c r="F33" s="622"/>
      <c r="G33" s="616"/>
      <c r="H33" s="616"/>
      <c r="I33" s="246" t="s">
        <v>2107</v>
      </c>
      <c r="J33" s="614"/>
      <c r="K33" s="247" t="s">
        <v>1353</v>
      </c>
      <c r="L33" s="248">
        <v>1</v>
      </c>
      <c r="M33" s="248">
        <v>0</v>
      </c>
      <c r="N33" s="542">
        <v>0</v>
      </c>
      <c r="O33" s="544">
        <v>0</v>
      </c>
    </row>
    <row r="34" spans="1:15" ht="14.15" customHeight="1">
      <c r="A34" s="238" t="s">
        <v>66</v>
      </c>
      <c r="B34" s="462" t="str">
        <f t="shared" si="0"/>
        <v>BU_Valterra Platinum Managed Operations</v>
      </c>
      <c r="C34" s="463" t="s">
        <v>10703</v>
      </c>
      <c r="E34" s="619"/>
      <c r="F34" s="622"/>
      <c r="G34" s="616" t="s">
        <v>10731</v>
      </c>
      <c r="H34" s="616"/>
      <c r="I34" s="258" t="s">
        <v>2047</v>
      </c>
      <c r="J34" s="614" t="s">
        <v>10679</v>
      </c>
      <c r="K34" s="247" t="s">
        <v>1353</v>
      </c>
      <c r="L34" s="248">
        <v>253618</v>
      </c>
      <c r="M34" s="248">
        <v>291838</v>
      </c>
      <c r="N34" s="542">
        <v>387705</v>
      </c>
      <c r="O34" s="544">
        <v>420418</v>
      </c>
    </row>
    <row r="35" spans="1:15" ht="14.15" customHeight="1">
      <c r="A35" s="238" t="s">
        <v>65</v>
      </c>
      <c r="B35" s="462" t="str">
        <f t="shared" si="0"/>
        <v>BU_Valterra Platinum Managed Operations</v>
      </c>
      <c r="C35" s="463" t="s">
        <v>10703</v>
      </c>
      <c r="E35" s="619"/>
      <c r="F35" s="622"/>
      <c r="G35" s="616"/>
      <c r="H35" s="616"/>
      <c r="I35" s="259" t="s">
        <v>2050</v>
      </c>
      <c r="J35" s="614"/>
      <c r="K35" s="247" t="s">
        <v>1353</v>
      </c>
      <c r="L35" s="248">
        <v>8941</v>
      </c>
      <c r="M35" s="248">
        <v>15685</v>
      </c>
      <c r="N35" s="542">
        <v>32501</v>
      </c>
      <c r="O35" s="544">
        <v>47107</v>
      </c>
    </row>
    <row r="36" spans="1:15" ht="14.15" customHeight="1">
      <c r="A36" s="238" t="s">
        <v>64</v>
      </c>
      <c r="B36" s="462" t="str">
        <f t="shared" si="0"/>
        <v>BU_Valterra Platinum Managed Operations</v>
      </c>
      <c r="C36" s="463" t="s">
        <v>10703</v>
      </c>
      <c r="E36" s="619"/>
      <c r="F36" s="622"/>
      <c r="G36" s="616"/>
      <c r="H36" s="616"/>
      <c r="I36" s="259" t="s">
        <v>2055</v>
      </c>
      <c r="J36" s="614"/>
      <c r="K36" s="247" t="s">
        <v>1353</v>
      </c>
      <c r="L36" s="248">
        <v>242551</v>
      </c>
      <c r="M36" s="248">
        <v>274839</v>
      </c>
      <c r="N36" s="542">
        <v>354125</v>
      </c>
      <c r="O36" s="544">
        <v>372515</v>
      </c>
    </row>
    <row r="37" spans="1:15" ht="14.15" customHeight="1">
      <c r="A37" s="238" t="s">
        <v>63</v>
      </c>
      <c r="B37" s="462" t="str">
        <f t="shared" si="0"/>
        <v>BU_Valterra Platinum Managed Operations</v>
      </c>
      <c r="C37" s="463" t="s">
        <v>10703</v>
      </c>
      <c r="E37" s="620"/>
      <c r="F37" s="623"/>
      <c r="G37" s="617"/>
      <c r="H37" s="617"/>
      <c r="I37" s="260" t="s">
        <v>2044</v>
      </c>
      <c r="J37" s="633"/>
      <c r="K37" s="261" t="s">
        <v>10732</v>
      </c>
      <c r="L37" s="262">
        <v>5.79</v>
      </c>
      <c r="M37" s="262">
        <v>6.11</v>
      </c>
      <c r="N37" s="543">
        <v>7.55</v>
      </c>
      <c r="O37" s="546">
        <v>8.32</v>
      </c>
    </row>
    <row r="38" spans="1:15" ht="15" customHeight="1">
      <c r="A38" s="238"/>
      <c r="B38" s="462"/>
      <c r="C38" s="464"/>
      <c r="E38" s="531"/>
      <c r="F38" s="531"/>
      <c r="G38" s="531"/>
      <c r="H38" s="531"/>
      <c r="I38" s="531"/>
      <c r="J38" s="531"/>
      <c r="K38" s="531"/>
      <c r="L38" s="531"/>
      <c r="M38" s="531"/>
      <c r="N38" s="531"/>
      <c r="O38" s="531"/>
    </row>
    <row r="39" spans="1:15" ht="204.75" customHeight="1">
      <c r="A39" s="238"/>
      <c r="B39" s="462"/>
      <c r="C39" s="464"/>
      <c r="E39" s="615" t="s">
        <v>10733</v>
      </c>
      <c r="F39" s="615"/>
      <c r="G39" s="615"/>
      <c r="H39" s="615"/>
      <c r="I39" s="615"/>
      <c r="J39" s="615"/>
      <c r="K39" s="615"/>
      <c r="L39" s="615"/>
      <c r="M39" s="615"/>
      <c r="N39" s="615"/>
      <c r="O39" s="615"/>
    </row>
    <row r="40" spans="1:15" ht="15" customHeight="1">
      <c r="A40" s="238"/>
      <c r="B40" s="465"/>
      <c r="C40" s="464"/>
    </row>
    <row r="41" spans="1:15" ht="15" customHeight="1">
      <c r="A41" s="238"/>
      <c r="B41" s="465"/>
      <c r="C41" s="464"/>
    </row>
    <row r="42" spans="1:15" ht="15" customHeight="1">
      <c r="A42" s="233"/>
      <c r="B42" s="462"/>
      <c r="C42" s="464"/>
    </row>
    <row r="43" spans="1:15" ht="15" customHeight="1">
      <c r="B43" s="464"/>
      <c r="C43" s="464"/>
    </row>
    <row r="44" spans="1:15" ht="15" customHeight="1">
      <c r="B44" s="464"/>
      <c r="C44" s="464"/>
    </row>
    <row r="45" spans="1:15">
      <c r="B45" s="464"/>
      <c r="C45" s="464"/>
    </row>
    <row r="46" spans="1:15">
      <c r="B46" s="464"/>
      <c r="C46" s="464"/>
    </row>
    <row r="47" spans="1:15">
      <c r="B47" s="464"/>
      <c r="C47" s="464"/>
    </row>
    <row r="48" spans="1:15">
      <c r="B48" s="464"/>
      <c r="C48" s="464"/>
    </row>
    <row r="49" spans="2:3">
      <c r="B49" s="464"/>
      <c r="C49" s="464"/>
    </row>
    <row r="50" spans="2:3">
      <c r="B50" s="464"/>
      <c r="C50" s="464"/>
    </row>
    <row r="51" spans="2:3">
      <c r="B51" s="464"/>
      <c r="C51" s="464"/>
    </row>
    <row r="52" spans="2:3">
      <c r="B52" s="464"/>
      <c r="C52" s="464"/>
    </row>
    <row r="53" spans="2:3">
      <c r="B53" s="464"/>
      <c r="C53" s="464"/>
    </row>
    <row r="54" spans="2:3">
      <c r="B54" s="464"/>
      <c r="C54" s="464"/>
    </row>
    <row r="55" spans="2:3">
      <c r="B55" s="464"/>
      <c r="C55" s="464"/>
    </row>
    <row r="56" spans="2:3">
      <c r="B56" s="464"/>
      <c r="C56" s="464"/>
    </row>
  </sheetData>
  <customSheetViews>
    <customSheetView guid="{BF85068E-F58D-4EAB-8647-6833ECCE5F0F}" hiddenColumns="1" showRuler="0" topLeftCell="I1">
      <selection activeCell="M11" sqref="M11"/>
      <pageMargins left="0" right="0" top="0" bottom="0" header="0" footer="0"/>
      <pageSetup orientation="portrait" r:id="rId1"/>
      <headerFooter>
        <oddHeader>&amp;R&amp;"Arial"&amp;8&amp;K000000 [OFFICIAL]&amp;1#_x000D_</oddHeader>
      </headerFooter>
    </customSheetView>
  </customSheetViews>
  <mergeCells count="20">
    <mergeCell ref="J34:J37"/>
    <mergeCell ref="G3:G9"/>
    <mergeCell ref="H7:H9"/>
    <mergeCell ref="H4:H6"/>
    <mergeCell ref="G2:H2"/>
    <mergeCell ref="J4:J6"/>
    <mergeCell ref="J7:J9"/>
    <mergeCell ref="E39:O39"/>
    <mergeCell ref="G34:H37"/>
    <mergeCell ref="G31:H33"/>
    <mergeCell ref="J10:J14"/>
    <mergeCell ref="G10:G23"/>
    <mergeCell ref="H10:H14"/>
    <mergeCell ref="E3:E37"/>
    <mergeCell ref="H16:H23"/>
    <mergeCell ref="F3:F37"/>
    <mergeCell ref="G25:H30"/>
    <mergeCell ref="J25:J30"/>
    <mergeCell ref="J16:J23"/>
    <mergeCell ref="J31:J33"/>
  </mergeCells>
  <pageMargins left="0.5" right="0.5" top="0.5" bottom="0.5" header="0.3" footer="0.3"/>
  <pageSetup paperSize="9" scale="55" fitToHeight="0" orientation="landscape" r:id="rId2"/>
  <headerFooter>
    <oddHeader>&amp;R&amp;"Arial"&amp;8&amp;K000000 [OFFICIAL]&amp;1#_x000D_</oddHeader>
  </headerFooter>
  <customProperties>
    <customPr name="_pios_id" r:id="rId3"/>
  </customProperties>
  <extLst>
    <ext xmlns:x14="http://schemas.microsoft.com/office/spreadsheetml/2009/9/main" uri="{CCE6A557-97BC-4b89-ADB6-D9C93CAAB3DF}">
      <x14:dataValidations xmlns:xm="http://schemas.microsoft.com/office/excel/2006/main" count="2">
        <x14:dataValidation type="list" allowBlank="1" xr:uid="{00000000-0002-0000-2800-000000000000}">
          <x14:formula1>
            <xm:f>'Metric Data'!$B$2:$B$1048576</xm:f>
          </x14:formula1>
          <xm:sqref>A3:A37</xm:sqref>
        </x14:dataValidation>
        <x14:dataValidation type="list" allowBlank="1" xr:uid="{00000000-0002-0000-2800-000001000000}">
          <x14:formula1>
            <xm:f>'Metric Data'!$C:$C</xm:f>
          </x14:formula1>
          <xm:sqref>C1:C44</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O99"/>
  <sheetViews>
    <sheetView showRuler="0" topLeftCell="I1" zoomScaleNormal="100" workbookViewId="0">
      <pane ySplit="2" topLeftCell="A78" activePane="bottomLeft" state="frozen"/>
      <selection activeCell="G1" sqref="G1"/>
      <selection pane="bottomLeft" activeCell="L82" sqref="L82"/>
    </sheetView>
  </sheetViews>
  <sheetFormatPr defaultColWidth="13.08984375" defaultRowHeight="14.5"/>
  <cols>
    <col min="1" max="1" width="9.36328125" style="228" hidden="1" customWidth="1"/>
    <col min="2" max="2" width="42.08984375" style="228" hidden="1" customWidth="1"/>
    <col min="3" max="3" width="45.54296875" style="228" hidden="1" customWidth="1"/>
    <col min="4" max="4" width="2.36328125" style="228" customWidth="1"/>
    <col min="5" max="5" width="4.6328125" style="228" bestFit="1" customWidth="1"/>
    <col min="6" max="6" width="10.1796875" style="228" customWidth="1"/>
    <col min="7" max="7" width="22.6328125" style="228" customWidth="1"/>
    <col min="8" max="8" width="8.36328125" style="228" bestFit="1" customWidth="1"/>
    <col min="9" max="9" width="60.08984375" style="228" bestFit="1" customWidth="1"/>
    <col min="10" max="10" width="28.6328125" style="228" bestFit="1" customWidth="1"/>
    <col min="11" max="11" width="27.36328125" style="228" bestFit="1" customWidth="1"/>
    <col min="12" max="12" width="16.81640625" style="226" customWidth="1"/>
    <col min="13" max="13" width="16.81640625" style="263" customWidth="1"/>
    <col min="14" max="15" width="16.81640625" style="226" customWidth="1"/>
    <col min="16" max="16" width="13.6328125" style="228" customWidth="1"/>
    <col min="17" max="17" width="14.36328125" style="228" bestFit="1" customWidth="1"/>
    <col min="18" max="16384" width="13.08984375" style="228"/>
  </cols>
  <sheetData>
    <row r="1" spans="1:15">
      <c r="A1" s="244" t="s">
        <v>1</v>
      </c>
      <c r="B1" s="244" t="s">
        <v>10670</v>
      </c>
    </row>
    <row r="2" spans="1:15" ht="30" customHeight="1">
      <c r="A2" s="208"/>
      <c r="B2" s="208"/>
      <c r="E2" s="229" t="s">
        <v>10671</v>
      </c>
      <c r="F2" s="230" t="s">
        <v>10672</v>
      </c>
      <c r="G2" s="605" t="s">
        <v>10673</v>
      </c>
      <c r="H2" s="605"/>
      <c r="I2" s="230" t="s">
        <v>10674</v>
      </c>
      <c r="J2" s="230" t="s">
        <v>10702</v>
      </c>
      <c r="K2" s="230" t="s">
        <v>9441</v>
      </c>
      <c r="L2" s="231">
        <v>2025</v>
      </c>
      <c r="M2" s="264" t="str">
        <f>Dates!$C$7</f>
        <v>2024</v>
      </c>
      <c r="N2" s="232">
        <f>M2-1</f>
        <v>2023</v>
      </c>
      <c r="O2" s="232">
        <f>N2-1</f>
        <v>2022</v>
      </c>
    </row>
    <row r="3" spans="1:15" ht="15" customHeight="1">
      <c r="A3" s="233" t="s">
        <v>568</v>
      </c>
      <c r="B3" s="469" t="s">
        <v>10703</v>
      </c>
      <c r="C3" s="234" t="s">
        <v>10703</v>
      </c>
      <c r="E3" s="634"/>
      <c r="F3" s="621" t="s">
        <v>10734</v>
      </c>
      <c r="G3" s="616" t="s">
        <v>10735</v>
      </c>
      <c r="H3" s="616"/>
      <c r="I3" s="246" t="s">
        <v>1717</v>
      </c>
      <c r="J3" s="614" t="s">
        <v>10679</v>
      </c>
      <c r="K3" s="247" t="s">
        <v>10736</v>
      </c>
      <c r="L3" s="237">
        <v>33998.472600000001</v>
      </c>
      <c r="M3" s="237">
        <v>31961.91</v>
      </c>
      <c r="N3" s="237">
        <v>31962.5</v>
      </c>
      <c r="O3" s="265">
        <v>31157.72</v>
      </c>
    </row>
    <row r="4" spans="1:15" ht="15" customHeight="1">
      <c r="A4" s="238" t="s">
        <v>567</v>
      </c>
      <c r="B4" s="469" t="s">
        <v>10703</v>
      </c>
      <c r="C4" s="234" t="s">
        <v>1349</v>
      </c>
      <c r="E4" s="635"/>
      <c r="F4" s="622"/>
      <c r="G4" s="616"/>
      <c r="H4" s="616"/>
      <c r="I4" s="246" t="s">
        <v>1725</v>
      </c>
      <c r="J4" s="614"/>
      <c r="K4" s="247" t="s">
        <v>10736</v>
      </c>
      <c r="L4" s="237">
        <v>6604.6620000000003</v>
      </c>
      <c r="M4" s="237">
        <v>7379.06</v>
      </c>
      <c r="N4" s="237">
        <v>7265.86</v>
      </c>
      <c r="O4" s="265">
        <v>7936.18</v>
      </c>
    </row>
    <row r="5" spans="1:15" ht="15" customHeight="1">
      <c r="A5" s="238" t="s">
        <v>566</v>
      </c>
      <c r="B5" s="469" t="s">
        <v>10703</v>
      </c>
      <c r="C5" s="234" t="s">
        <v>1349</v>
      </c>
      <c r="E5" s="635"/>
      <c r="F5" s="622"/>
      <c r="G5" s="616"/>
      <c r="H5" s="616"/>
      <c r="I5" s="246" t="s">
        <v>1723</v>
      </c>
      <c r="J5" s="614"/>
      <c r="K5" s="247" t="s">
        <v>10736</v>
      </c>
      <c r="L5" s="237">
        <v>106384.1075</v>
      </c>
      <c r="M5" s="237">
        <v>104347.54</v>
      </c>
      <c r="N5" s="237">
        <v>104348.13</v>
      </c>
      <c r="O5" s="265">
        <v>118174.25</v>
      </c>
    </row>
    <row r="6" spans="1:15" ht="15" customHeight="1">
      <c r="A6" s="238" t="s">
        <v>565</v>
      </c>
      <c r="B6" s="469" t="s">
        <v>10703</v>
      </c>
      <c r="C6" s="234" t="s">
        <v>1349</v>
      </c>
      <c r="E6" s="635"/>
      <c r="F6" s="622"/>
      <c r="G6" s="616"/>
      <c r="H6" s="616"/>
      <c r="I6" s="246" t="s">
        <v>1728</v>
      </c>
      <c r="J6" s="614"/>
      <c r="K6" s="247" t="s">
        <v>10736</v>
      </c>
      <c r="L6" s="237">
        <v>1820.88</v>
      </c>
      <c r="M6" s="237">
        <v>1820.88</v>
      </c>
      <c r="N6" s="237">
        <v>1295.5999999999999</v>
      </c>
      <c r="O6" s="265">
        <v>1281.5999999999999</v>
      </c>
    </row>
    <row r="7" spans="1:15" ht="15" customHeight="1">
      <c r="A7" s="238" t="s">
        <v>564</v>
      </c>
      <c r="B7" s="469" t="s">
        <v>10703</v>
      </c>
      <c r="C7" s="234" t="s">
        <v>1349</v>
      </c>
      <c r="E7" s="635"/>
      <c r="F7" s="622"/>
      <c r="G7" s="616"/>
      <c r="H7" s="616"/>
      <c r="I7" s="246" t="s">
        <v>1713</v>
      </c>
      <c r="J7" s="614"/>
      <c r="K7" s="247" t="s">
        <v>10736</v>
      </c>
      <c r="L7" s="237">
        <v>1343.51</v>
      </c>
      <c r="M7" s="237">
        <v>1355.51</v>
      </c>
      <c r="N7" s="237">
        <v>1275.51</v>
      </c>
      <c r="O7" s="265">
        <v>1275.51</v>
      </c>
    </row>
    <row r="8" spans="1:15" ht="15" customHeight="1">
      <c r="A8" s="238" t="s">
        <v>563</v>
      </c>
      <c r="B8" s="469" t="s">
        <v>10703</v>
      </c>
      <c r="C8" s="234" t="s">
        <v>1349</v>
      </c>
      <c r="E8" s="635"/>
      <c r="F8" s="622"/>
      <c r="G8" s="616"/>
      <c r="H8" s="616"/>
      <c r="I8" s="246" t="s">
        <v>1721</v>
      </c>
      <c r="J8" s="614"/>
      <c r="K8" s="247" t="s">
        <v>10736</v>
      </c>
      <c r="L8" s="237">
        <v>11054.176100000001</v>
      </c>
      <c r="M8" s="237">
        <v>11054.18</v>
      </c>
      <c r="N8" s="237">
        <v>11054.18</v>
      </c>
      <c r="O8" s="265">
        <v>11054.18</v>
      </c>
    </row>
    <row r="9" spans="1:15" ht="15" customHeight="1">
      <c r="A9" s="238" t="s">
        <v>574</v>
      </c>
      <c r="B9" s="469" t="s">
        <v>10703</v>
      </c>
      <c r="C9" s="234" t="s">
        <v>1349</v>
      </c>
      <c r="E9" s="635"/>
      <c r="F9" s="622"/>
      <c r="G9" s="652" t="s">
        <v>10737</v>
      </c>
      <c r="H9" s="652"/>
      <c r="I9" s="246" t="s">
        <v>1736</v>
      </c>
      <c r="J9" s="614" t="s">
        <v>10679</v>
      </c>
      <c r="K9" s="247" t="s">
        <v>10736</v>
      </c>
      <c r="L9" s="236">
        <v>323.26</v>
      </c>
      <c r="M9" s="236">
        <v>30.41</v>
      </c>
      <c r="N9" s="236">
        <v>114.65</v>
      </c>
      <c r="O9" s="265">
        <v>43.55</v>
      </c>
    </row>
    <row r="10" spans="1:15" ht="15" customHeight="1">
      <c r="A10" s="238" t="s">
        <v>573</v>
      </c>
      <c r="B10" s="469" t="s">
        <v>10703</v>
      </c>
      <c r="C10" s="234" t="s">
        <v>1349</v>
      </c>
      <c r="E10" s="635"/>
      <c r="F10" s="622"/>
      <c r="G10" s="652"/>
      <c r="H10" s="652"/>
      <c r="I10" s="246" t="s">
        <v>10738</v>
      </c>
      <c r="J10" s="614"/>
      <c r="K10" s="247" t="s">
        <v>10736</v>
      </c>
      <c r="L10" s="236">
        <v>7.75</v>
      </c>
      <c r="M10" s="272">
        <v>0</v>
      </c>
      <c r="N10" s="236">
        <v>27.8</v>
      </c>
      <c r="O10" s="236">
        <v>27.6</v>
      </c>
    </row>
    <row r="11" spans="1:15" ht="15" customHeight="1">
      <c r="A11" s="238" t="s">
        <v>572</v>
      </c>
      <c r="B11" s="469" t="s">
        <v>10703</v>
      </c>
      <c r="C11" s="234" t="s">
        <v>1349</v>
      </c>
      <c r="E11" s="635"/>
      <c r="F11" s="622"/>
      <c r="G11" s="652"/>
      <c r="H11" s="652"/>
      <c r="I11" s="246" t="s">
        <v>1740</v>
      </c>
      <c r="J11" s="614"/>
      <c r="K11" s="247" t="s">
        <v>10736</v>
      </c>
      <c r="L11" s="236">
        <v>7.75</v>
      </c>
      <c r="M11" s="272">
        <v>0</v>
      </c>
      <c r="N11" s="236">
        <v>27.8</v>
      </c>
      <c r="O11" s="236">
        <v>31.28</v>
      </c>
    </row>
    <row r="12" spans="1:15" ht="15" customHeight="1">
      <c r="A12" s="238" t="s">
        <v>571</v>
      </c>
      <c r="B12" s="469" t="s">
        <v>10703</v>
      </c>
      <c r="C12" s="234" t="s">
        <v>1349</v>
      </c>
      <c r="E12" s="635"/>
      <c r="F12" s="622"/>
      <c r="G12" s="652"/>
      <c r="H12" s="652"/>
      <c r="I12" s="246" t="s">
        <v>1734</v>
      </c>
      <c r="J12" s="614"/>
      <c r="K12" s="247" t="s">
        <v>10736</v>
      </c>
      <c r="L12" s="236">
        <v>0</v>
      </c>
      <c r="M12" s="236">
        <v>52.78</v>
      </c>
      <c r="N12" s="236">
        <v>27.8</v>
      </c>
      <c r="O12" s="236">
        <v>31.28</v>
      </c>
    </row>
    <row r="13" spans="1:15" ht="15" customHeight="1">
      <c r="A13" s="238" t="s">
        <v>570</v>
      </c>
      <c r="B13" s="469" t="s">
        <v>10703</v>
      </c>
      <c r="C13" s="234" t="s">
        <v>1349</v>
      </c>
      <c r="E13" s="635"/>
      <c r="F13" s="622"/>
      <c r="G13" s="652"/>
      <c r="H13" s="652"/>
      <c r="I13" s="246" t="s">
        <v>10739</v>
      </c>
      <c r="J13" s="614"/>
      <c r="K13" s="247" t="s">
        <v>10736</v>
      </c>
      <c r="L13" s="236">
        <v>12.95</v>
      </c>
      <c r="M13" s="236">
        <v>52.78</v>
      </c>
      <c r="N13" s="236">
        <v>0</v>
      </c>
      <c r="O13" s="236">
        <v>31.28</v>
      </c>
    </row>
    <row r="14" spans="1:15" ht="31">
      <c r="A14" s="238" t="s">
        <v>569</v>
      </c>
      <c r="B14" s="469" t="s">
        <v>10703</v>
      </c>
      <c r="C14" s="234" t="s">
        <v>1349</v>
      </c>
      <c r="E14" s="635"/>
      <c r="F14" s="622"/>
      <c r="G14" s="652"/>
      <c r="H14" s="652"/>
      <c r="I14" s="246" t="s">
        <v>10740</v>
      </c>
      <c r="J14" s="614"/>
      <c r="K14" s="247" t="s">
        <v>10736</v>
      </c>
      <c r="L14" s="236">
        <v>399</v>
      </c>
      <c r="M14" s="237">
        <v>391.25</v>
      </c>
      <c r="N14" s="237">
        <v>391.25</v>
      </c>
      <c r="O14" s="265">
        <v>245.92</v>
      </c>
    </row>
    <row r="15" spans="1:15" ht="15" customHeight="1">
      <c r="A15" s="238" t="s">
        <v>582</v>
      </c>
      <c r="B15" s="469" t="s">
        <v>10703</v>
      </c>
      <c r="C15" s="234" t="s">
        <v>1349</v>
      </c>
      <c r="E15" s="635"/>
      <c r="F15" s="622"/>
      <c r="G15" s="616" t="s">
        <v>1746</v>
      </c>
      <c r="H15" s="616"/>
      <c r="I15" s="247" t="s">
        <v>10741</v>
      </c>
      <c r="J15" s="614" t="s">
        <v>10679</v>
      </c>
      <c r="K15" s="247" t="s">
        <v>10742</v>
      </c>
      <c r="L15" s="266">
        <v>90463907.047999993</v>
      </c>
      <c r="M15" s="266">
        <v>98110743.998999998</v>
      </c>
      <c r="N15" s="266">
        <v>95544866.560000002</v>
      </c>
      <c r="O15" s="267">
        <v>94933.74</v>
      </c>
    </row>
    <row r="16" spans="1:15" ht="15" customHeight="1">
      <c r="A16" s="238" t="s">
        <v>581</v>
      </c>
      <c r="B16" s="469" t="s">
        <v>10703</v>
      </c>
      <c r="C16" s="234" t="s">
        <v>1349</v>
      </c>
      <c r="E16" s="635"/>
      <c r="F16" s="622"/>
      <c r="G16" s="616"/>
      <c r="H16" s="616"/>
      <c r="I16" s="247" t="s">
        <v>10743</v>
      </c>
      <c r="J16" s="614"/>
      <c r="K16" s="247" t="s">
        <v>10742</v>
      </c>
      <c r="L16" s="266">
        <v>23171934.837000001</v>
      </c>
      <c r="M16" s="266">
        <v>23077916.219999999</v>
      </c>
      <c r="N16" s="266">
        <v>23262983.18</v>
      </c>
      <c r="O16" s="267">
        <v>24396.05</v>
      </c>
    </row>
    <row r="17" spans="1:15" ht="15" customHeight="1">
      <c r="A17" s="238" t="s">
        <v>580</v>
      </c>
      <c r="B17" s="469" t="s">
        <v>10703</v>
      </c>
      <c r="C17" s="234" t="s">
        <v>1349</v>
      </c>
      <c r="E17" s="635"/>
      <c r="F17" s="622"/>
      <c r="G17" s="616"/>
      <c r="H17" s="616"/>
      <c r="I17" s="247" t="s">
        <v>1755</v>
      </c>
      <c r="J17" s="614"/>
      <c r="K17" s="247" t="s">
        <v>10742</v>
      </c>
      <c r="L17" s="266">
        <v>50318709</v>
      </c>
      <c r="M17" s="266">
        <v>60169187</v>
      </c>
      <c r="N17" s="266">
        <v>61089159</v>
      </c>
      <c r="O17" s="268">
        <v>61456.47</v>
      </c>
    </row>
    <row r="18" spans="1:15" ht="15" customHeight="1">
      <c r="A18" s="238" t="s">
        <v>578</v>
      </c>
      <c r="B18" s="469" t="s">
        <v>10703</v>
      </c>
      <c r="C18" s="234" t="s">
        <v>1349</v>
      </c>
      <c r="E18" s="635"/>
      <c r="F18" s="622"/>
      <c r="G18" s="616"/>
      <c r="H18" s="616"/>
      <c r="I18" s="247" t="s">
        <v>1749</v>
      </c>
      <c r="J18" s="614"/>
      <c r="K18" s="247" t="s">
        <v>579</v>
      </c>
      <c r="L18" s="269">
        <v>2524068</v>
      </c>
      <c r="M18" s="269">
        <v>2578133.29</v>
      </c>
      <c r="N18" s="269">
        <v>3577264.78</v>
      </c>
      <c r="O18" s="270">
        <v>6.26</v>
      </c>
    </row>
    <row r="19" spans="1:15" ht="15" customHeight="1">
      <c r="A19" s="238" t="s">
        <v>577</v>
      </c>
      <c r="B19" s="469" t="s">
        <v>10703</v>
      </c>
      <c r="C19" s="234" t="s">
        <v>1349</v>
      </c>
      <c r="E19" s="635"/>
      <c r="F19" s="622"/>
      <c r="G19" s="616"/>
      <c r="H19" s="616"/>
      <c r="I19" s="247" t="s">
        <v>1757</v>
      </c>
      <c r="J19" s="614"/>
      <c r="K19" s="247" t="s">
        <v>10742</v>
      </c>
      <c r="L19" s="266">
        <v>191428</v>
      </c>
      <c r="M19" s="266">
        <v>188481.15</v>
      </c>
      <c r="N19" s="266">
        <v>122386.5</v>
      </c>
      <c r="O19" s="270">
        <v>0.21</v>
      </c>
    </row>
    <row r="20" spans="1:15" ht="15" customHeight="1">
      <c r="A20" s="238" t="s">
        <v>603</v>
      </c>
      <c r="B20" s="469" t="s">
        <v>10703</v>
      </c>
      <c r="C20" s="234" t="s">
        <v>1349</v>
      </c>
      <c r="E20" s="635"/>
      <c r="F20" s="622"/>
      <c r="G20" s="616" t="s">
        <v>10744</v>
      </c>
      <c r="H20" s="616"/>
      <c r="I20" s="246" t="s">
        <v>10745</v>
      </c>
      <c r="J20" s="614" t="s">
        <v>10679</v>
      </c>
      <c r="K20" s="247" t="s">
        <v>10746</v>
      </c>
      <c r="L20" s="242">
        <v>70.7</v>
      </c>
      <c r="M20" s="242">
        <v>72.489999999999995</v>
      </c>
      <c r="N20" s="242">
        <v>79.290000000000006</v>
      </c>
      <c r="O20" s="271">
        <v>76.33</v>
      </c>
    </row>
    <row r="21" spans="1:15" ht="15" customHeight="1">
      <c r="A21" s="238" t="s">
        <v>602</v>
      </c>
      <c r="B21" s="469" t="s">
        <v>10703</v>
      </c>
      <c r="C21" s="234" t="s">
        <v>1349</v>
      </c>
      <c r="E21" s="635"/>
      <c r="F21" s="622"/>
      <c r="G21" s="616"/>
      <c r="H21" s="616"/>
      <c r="I21" s="246" t="s">
        <v>10747</v>
      </c>
      <c r="J21" s="614"/>
      <c r="K21" s="247" t="s">
        <v>10746</v>
      </c>
      <c r="L21" s="236">
        <v>2969.48</v>
      </c>
      <c r="M21" s="242">
        <v>3044.45</v>
      </c>
      <c r="N21" s="242">
        <v>3329.98</v>
      </c>
      <c r="O21" s="271">
        <v>3205.87</v>
      </c>
    </row>
    <row r="22" spans="1:15" ht="15" customHeight="1">
      <c r="A22" s="238" t="s">
        <v>601</v>
      </c>
      <c r="B22" s="469" t="s">
        <v>10703</v>
      </c>
      <c r="C22" s="234" t="s">
        <v>1349</v>
      </c>
      <c r="E22" s="635"/>
      <c r="F22" s="622"/>
      <c r="G22" s="616"/>
      <c r="H22" s="616"/>
      <c r="I22" s="236" t="s">
        <v>10748</v>
      </c>
      <c r="J22" s="614" t="s">
        <v>10749</v>
      </c>
      <c r="K22" s="247" t="s">
        <v>10742</v>
      </c>
      <c r="L22" s="272">
        <v>0</v>
      </c>
      <c r="M22" s="272">
        <v>0</v>
      </c>
      <c r="N22" s="272">
        <v>8.18</v>
      </c>
      <c r="O22" s="270">
        <v>10.119999999999999</v>
      </c>
    </row>
    <row r="23" spans="1:15" ht="15" customHeight="1">
      <c r="A23" s="238" t="s">
        <v>600</v>
      </c>
      <c r="B23" s="469" t="s">
        <v>10703</v>
      </c>
      <c r="C23" s="234" t="s">
        <v>1349</v>
      </c>
      <c r="E23" s="635"/>
      <c r="F23" s="622"/>
      <c r="G23" s="616"/>
      <c r="H23" s="616"/>
      <c r="I23" s="236" t="s">
        <v>10750</v>
      </c>
      <c r="J23" s="614"/>
      <c r="K23" s="247" t="s">
        <v>10742</v>
      </c>
      <c r="L23" s="272">
        <v>0</v>
      </c>
      <c r="M23" s="272">
        <v>0</v>
      </c>
      <c r="N23" s="272">
        <v>0.66</v>
      </c>
      <c r="O23" s="270">
        <v>1.32</v>
      </c>
    </row>
    <row r="24" spans="1:15" ht="15" customHeight="1">
      <c r="A24" s="238" t="s">
        <v>599</v>
      </c>
      <c r="B24" s="469" t="s">
        <v>10703</v>
      </c>
      <c r="C24" s="234" t="s">
        <v>1349</v>
      </c>
      <c r="E24" s="635"/>
      <c r="F24" s="622"/>
      <c r="G24" s="616"/>
      <c r="H24" s="616"/>
      <c r="I24" s="236" t="s">
        <v>10751</v>
      </c>
      <c r="J24" s="614"/>
      <c r="K24" s="247" t="s">
        <v>10742</v>
      </c>
      <c r="L24" s="272">
        <v>0</v>
      </c>
      <c r="M24" s="272">
        <v>0</v>
      </c>
      <c r="N24" s="272">
        <v>0.2248</v>
      </c>
      <c r="O24" s="272">
        <v>0.55769999999999997</v>
      </c>
    </row>
    <row r="25" spans="1:15" ht="15" customHeight="1">
      <c r="A25" s="238" t="s">
        <v>585</v>
      </c>
      <c r="B25" s="469" t="s">
        <v>10703</v>
      </c>
      <c r="C25" s="234" t="s">
        <v>1349</v>
      </c>
      <c r="E25" s="635"/>
      <c r="F25" s="622"/>
      <c r="G25" s="616" t="s">
        <v>10752</v>
      </c>
      <c r="H25" s="616"/>
      <c r="I25" s="246" t="s">
        <v>1764</v>
      </c>
      <c r="J25" s="247" t="s">
        <v>10679</v>
      </c>
      <c r="K25" s="247" t="s">
        <v>10742</v>
      </c>
      <c r="L25" s="266">
        <v>542493391.32000005</v>
      </c>
      <c r="M25" s="266">
        <v>522832349.11000001</v>
      </c>
      <c r="N25" s="266">
        <v>503771898.30000001</v>
      </c>
      <c r="O25" s="268">
        <v>484499.76</v>
      </c>
    </row>
    <row r="26" spans="1:15" ht="15" customHeight="1">
      <c r="A26" s="238" t="s">
        <v>584</v>
      </c>
      <c r="B26" s="469" t="s">
        <v>10703</v>
      </c>
      <c r="C26" s="234" t="s">
        <v>1349</v>
      </c>
      <c r="E26" s="635"/>
      <c r="F26" s="622"/>
      <c r="G26" s="616"/>
      <c r="H26" s="616"/>
      <c r="I26" s="246" t="s">
        <v>10753</v>
      </c>
      <c r="J26" s="247" t="s">
        <v>10754</v>
      </c>
      <c r="K26" s="247" t="s">
        <v>10742</v>
      </c>
      <c r="L26" s="266">
        <v>1740088878</v>
      </c>
      <c r="M26" s="266">
        <v>1674248669</v>
      </c>
      <c r="N26" s="266">
        <v>1599180075</v>
      </c>
      <c r="O26" s="267">
        <v>1526351.17</v>
      </c>
    </row>
    <row r="27" spans="1:15" ht="15" customHeight="1">
      <c r="A27" s="238" t="s">
        <v>583</v>
      </c>
      <c r="B27" s="469" t="s">
        <v>10703</v>
      </c>
      <c r="C27" s="234" t="s">
        <v>1349</v>
      </c>
      <c r="E27" s="635"/>
      <c r="F27" s="622"/>
      <c r="G27" s="616"/>
      <c r="H27" s="616"/>
      <c r="I27" s="246" t="s">
        <v>10755</v>
      </c>
      <c r="J27" s="247" t="s">
        <v>10756</v>
      </c>
      <c r="K27" s="247" t="s">
        <v>10742</v>
      </c>
      <c r="L27" s="266">
        <v>244908</v>
      </c>
      <c r="M27" s="266">
        <v>196524</v>
      </c>
      <c r="N27" s="266">
        <v>0</v>
      </c>
      <c r="O27" s="273">
        <v>8078293</v>
      </c>
    </row>
    <row r="28" spans="1:15" ht="15" customHeight="1">
      <c r="A28" s="238" t="s">
        <v>611</v>
      </c>
      <c r="B28" s="469" t="s">
        <v>10703</v>
      </c>
      <c r="C28" s="234" t="s">
        <v>1349</v>
      </c>
      <c r="E28" s="635"/>
      <c r="F28" s="622"/>
      <c r="G28" s="644" t="s">
        <v>1785</v>
      </c>
      <c r="H28" s="645"/>
      <c r="I28" s="246" t="s">
        <v>10757</v>
      </c>
      <c r="J28" s="638" t="s">
        <v>10679</v>
      </c>
      <c r="K28" s="247" t="s">
        <v>10746</v>
      </c>
      <c r="L28" s="237">
        <v>3223.11</v>
      </c>
      <c r="M28" s="237">
        <v>913.94</v>
      </c>
      <c r="N28" s="237">
        <v>103.75999999999999</v>
      </c>
      <c r="O28" s="265">
        <v>67.42</v>
      </c>
    </row>
    <row r="29" spans="1:15" ht="15" customHeight="1">
      <c r="A29" s="238" t="s">
        <v>610</v>
      </c>
      <c r="B29" s="469" t="s">
        <v>10703</v>
      </c>
      <c r="C29" s="234" t="s">
        <v>1349</v>
      </c>
      <c r="E29" s="635"/>
      <c r="F29" s="622"/>
      <c r="G29" s="646"/>
      <c r="H29" s="647"/>
      <c r="I29" s="246" t="s">
        <v>3458</v>
      </c>
      <c r="J29" s="639"/>
      <c r="K29" s="247" t="s">
        <v>10746</v>
      </c>
      <c r="L29" s="237">
        <v>1110.82</v>
      </c>
      <c r="M29" s="237">
        <v>836.33799999999997</v>
      </c>
      <c r="N29" s="237">
        <v>1391.65</v>
      </c>
      <c r="O29" s="265">
        <v>1471.7</v>
      </c>
    </row>
    <row r="30" spans="1:15" ht="15" customHeight="1">
      <c r="A30" s="238" t="s">
        <v>609</v>
      </c>
      <c r="B30" s="469" t="s">
        <v>10703</v>
      </c>
      <c r="C30" s="234" t="s">
        <v>1349</v>
      </c>
      <c r="E30" s="635"/>
      <c r="F30" s="622"/>
      <c r="G30" s="646"/>
      <c r="H30" s="647"/>
      <c r="I30" s="246" t="s">
        <v>3460</v>
      </c>
      <c r="J30" s="639"/>
      <c r="K30" s="247" t="s">
        <v>10746</v>
      </c>
      <c r="L30" s="237">
        <v>1708.6299999999999</v>
      </c>
      <c r="M30" s="237">
        <v>1542.19</v>
      </c>
      <c r="N30" s="237">
        <v>3593.79</v>
      </c>
      <c r="O30" s="265">
        <v>7851.47</v>
      </c>
    </row>
    <row r="31" spans="1:15" ht="15" customHeight="1">
      <c r="A31" s="238" t="s">
        <v>608</v>
      </c>
      <c r="B31" s="469" t="s">
        <v>10703</v>
      </c>
      <c r="C31" s="234" t="s">
        <v>1349</v>
      </c>
      <c r="E31" s="635"/>
      <c r="F31" s="622"/>
      <c r="G31" s="646"/>
      <c r="H31" s="647"/>
      <c r="I31" s="246" t="s">
        <v>3462</v>
      </c>
      <c r="J31" s="639"/>
      <c r="K31" s="247" t="s">
        <v>10746</v>
      </c>
      <c r="L31" s="237">
        <v>2501.1799999999998</v>
      </c>
      <c r="M31" s="237">
        <v>2767.12</v>
      </c>
      <c r="N31" s="237">
        <v>4825.78</v>
      </c>
      <c r="O31" s="265">
        <v>2499.1799999999998</v>
      </c>
    </row>
    <row r="32" spans="1:15" ht="15" customHeight="1">
      <c r="A32" s="238"/>
      <c r="B32" s="469" t="s">
        <v>10703</v>
      </c>
      <c r="C32" s="234"/>
      <c r="E32" s="635"/>
      <c r="F32" s="622"/>
      <c r="G32" s="646"/>
      <c r="H32" s="647"/>
      <c r="I32" s="246" t="s">
        <v>10758</v>
      </c>
      <c r="J32" s="640"/>
      <c r="K32" s="247" t="s">
        <v>10746</v>
      </c>
      <c r="L32" s="237">
        <v>3935.89</v>
      </c>
      <c r="M32" s="237">
        <v>2859.9</v>
      </c>
      <c r="N32" s="237">
        <v>3237.82</v>
      </c>
      <c r="O32" s="265">
        <v>2904.82</v>
      </c>
    </row>
    <row r="33" spans="1:15" ht="15" customHeight="1">
      <c r="A33" s="238" t="s">
        <v>607</v>
      </c>
      <c r="B33" s="469" t="s">
        <v>10703</v>
      </c>
      <c r="C33" s="234" t="s">
        <v>1349</v>
      </c>
      <c r="E33" s="635"/>
      <c r="F33" s="622"/>
      <c r="G33" s="646"/>
      <c r="H33" s="647"/>
      <c r="I33" s="246" t="s">
        <v>10759</v>
      </c>
      <c r="J33" s="638" t="s">
        <v>10679</v>
      </c>
      <c r="K33" s="247" t="s">
        <v>10746</v>
      </c>
      <c r="L33" s="237">
        <v>3637.22</v>
      </c>
      <c r="M33" s="237">
        <v>63.353999999999999</v>
      </c>
      <c r="N33" s="237">
        <v>303.3</v>
      </c>
      <c r="O33" s="265">
        <v>0</v>
      </c>
    </row>
    <row r="34" spans="1:15" ht="15" customHeight="1">
      <c r="A34" s="238" t="s">
        <v>606</v>
      </c>
      <c r="B34" s="469" t="s">
        <v>10703</v>
      </c>
      <c r="C34" s="234" t="s">
        <v>1349</v>
      </c>
      <c r="E34" s="635"/>
      <c r="F34" s="622"/>
      <c r="G34" s="646"/>
      <c r="H34" s="647"/>
      <c r="I34" s="246" t="s">
        <v>10760</v>
      </c>
      <c r="J34" s="639"/>
      <c r="K34" s="247" t="s">
        <v>10746</v>
      </c>
      <c r="L34" s="237">
        <v>177.75</v>
      </c>
      <c r="M34" s="237">
        <v>1586.86</v>
      </c>
      <c r="N34" s="237">
        <v>611.83000000000004</v>
      </c>
      <c r="O34" s="265">
        <v>2114.8200000000002</v>
      </c>
    </row>
    <row r="35" spans="1:15" ht="15" customHeight="1">
      <c r="A35" s="238" t="s">
        <v>605</v>
      </c>
      <c r="B35" s="469" t="s">
        <v>10703</v>
      </c>
      <c r="C35" s="234" t="s">
        <v>1349</v>
      </c>
      <c r="E35" s="635"/>
      <c r="F35" s="622"/>
      <c r="G35" s="646"/>
      <c r="H35" s="647"/>
      <c r="I35" s="246" t="s">
        <v>3459</v>
      </c>
      <c r="J35" s="639"/>
      <c r="K35" s="247" t="s">
        <v>10746</v>
      </c>
      <c r="L35" s="237">
        <v>2572.6700000000005</v>
      </c>
      <c r="M35" s="237">
        <v>13370.04</v>
      </c>
      <c r="N35" s="237">
        <v>4302.62</v>
      </c>
      <c r="O35" s="265">
        <v>2959.62</v>
      </c>
    </row>
    <row r="36" spans="1:15" ht="15" customHeight="1">
      <c r="A36" s="238" t="s">
        <v>604</v>
      </c>
      <c r="B36" s="469" t="s">
        <v>10703</v>
      </c>
      <c r="C36" s="234" t="s">
        <v>1349</v>
      </c>
      <c r="E36" s="635"/>
      <c r="F36" s="622"/>
      <c r="G36" s="646"/>
      <c r="H36" s="647"/>
      <c r="I36" s="246" t="s">
        <v>3461</v>
      </c>
      <c r="J36" s="639"/>
      <c r="K36" s="247" t="s">
        <v>10746</v>
      </c>
      <c r="L36" s="237">
        <v>13355.18</v>
      </c>
      <c r="M36" s="237">
        <v>13370.04</v>
      </c>
      <c r="N36" s="237">
        <v>13809.08</v>
      </c>
      <c r="O36" s="265">
        <v>11593.02</v>
      </c>
    </row>
    <row r="37" spans="1:15" ht="15" customHeight="1" thickBot="1">
      <c r="A37" s="238"/>
      <c r="B37" s="469" t="s">
        <v>10703</v>
      </c>
      <c r="C37" s="234"/>
      <c r="E37" s="636"/>
      <c r="F37" s="637"/>
      <c r="G37" s="646"/>
      <c r="H37" s="647"/>
      <c r="I37" s="274" t="s">
        <v>10761</v>
      </c>
      <c r="J37" s="639"/>
      <c r="K37" s="253" t="s">
        <v>10746</v>
      </c>
      <c r="L37" s="275">
        <v>145.74</v>
      </c>
      <c r="M37" s="275">
        <v>113.51</v>
      </c>
      <c r="N37" s="275">
        <v>629.4</v>
      </c>
      <c r="O37" s="276">
        <v>288.41999999999996</v>
      </c>
    </row>
    <row r="38" spans="1:15" ht="15" customHeight="1">
      <c r="A38" s="238" t="s">
        <v>453</v>
      </c>
      <c r="B38" s="469" t="s">
        <v>10703</v>
      </c>
      <c r="C38" s="234" t="s">
        <v>1349</v>
      </c>
      <c r="E38" s="649"/>
      <c r="F38" s="648" t="s">
        <v>10762</v>
      </c>
      <c r="G38" s="641" t="s">
        <v>10763</v>
      </c>
      <c r="H38" s="642"/>
      <c r="I38" s="277" t="s">
        <v>1658</v>
      </c>
      <c r="J38" s="278" t="s">
        <v>10679</v>
      </c>
      <c r="K38" s="278" t="s">
        <v>10764</v>
      </c>
      <c r="L38" s="279">
        <v>83.18</v>
      </c>
      <c r="M38" s="280">
        <v>85.28</v>
      </c>
      <c r="N38" s="280">
        <v>93.28</v>
      </c>
      <c r="O38" s="281">
        <v>89.8</v>
      </c>
    </row>
    <row r="39" spans="1:15" ht="15" customHeight="1">
      <c r="A39" s="282" t="s">
        <v>10765</v>
      </c>
      <c r="B39" s="469" t="s">
        <v>10703</v>
      </c>
      <c r="C39" s="234" t="s">
        <v>1349</v>
      </c>
      <c r="E39" s="649"/>
      <c r="F39" s="648"/>
      <c r="G39" s="643"/>
      <c r="H39" s="616"/>
      <c r="I39" s="246" t="s">
        <v>1668</v>
      </c>
      <c r="J39" s="247" t="s">
        <v>10766</v>
      </c>
      <c r="K39" s="247" t="s">
        <v>10742</v>
      </c>
      <c r="L39" s="283">
        <v>133.19</v>
      </c>
      <c r="M39" s="283">
        <v>131.09</v>
      </c>
      <c r="N39" s="284">
        <v>124.03</v>
      </c>
      <c r="O39" s="285">
        <v>115.15</v>
      </c>
    </row>
    <row r="40" spans="1:15" ht="15" customHeight="1">
      <c r="A40" s="286" t="s">
        <v>452</v>
      </c>
      <c r="B40" s="469" t="s">
        <v>10703</v>
      </c>
      <c r="C40" s="234" t="s">
        <v>1349</v>
      </c>
      <c r="E40" s="649"/>
      <c r="F40" s="648"/>
      <c r="G40" s="643"/>
      <c r="H40" s="616"/>
      <c r="I40" s="287" t="s">
        <v>1668</v>
      </c>
      <c r="J40" s="288" t="s">
        <v>1669</v>
      </c>
      <c r="K40" s="247" t="s">
        <v>10742</v>
      </c>
      <c r="L40" s="283">
        <v>42.93</v>
      </c>
      <c r="M40" s="284">
        <v>45.53</v>
      </c>
      <c r="N40" s="284">
        <v>49.13</v>
      </c>
      <c r="O40" s="285">
        <v>41.1</v>
      </c>
    </row>
    <row r="41" spans="1:15" ht="15" customHeight="1">
      <c r="A41" s="286" t="s">
        <v>451</v>
      </c>
      <c r="B41" s="469" t="s">
        <v>10703</v>
      </c>
      <c r="C41" s="234" t="s">
        <v>1349</v>
      </c>
      <c r="E41" s="649"/>
      <c r="F41" s="648"/>
      <c r="G41" s="643"/>
      <c r="H41" s="616"/>
      <c r="I41" s="287" t="s">
        <v>1668</v>
      </c>
      <c r="J41" s="288" t="s">
        <v>182</v>
      </c>
      <c r="K41" s="247" t="s">
        <v>10742</v>
      </c>
      <c r="L41" s="283">
        <v>19.61</v>
      </c>
      <c r="M41" s="284">
        <v>20.18</v>
      </c>
      <c r="N41" s="284">
        <v>19.760000000000002</v>
      </c>
      <c r="O41" s="285">
        <v>18.48</v>
      </c>
    </row>
    <row r="42" spans="1:15" ht="15" customHeight="1">
      <c r="A42" s="286" t="s">
        <v>450</v>
      </c>
      <c r="B42" s="469" t="s">
        <v>10703</v>
      </c>
      <c r="C42" s="234" t="s">
        <v>1349</v>
      </c>
      <c r="E42" s="649"/>
      <c r="F42" s="648"/>
      <c r="G42" s="643"/>
      <c r="H42" s="616"/>
      <c r="I42" s="287" t="s">
        <v>1668</v>
      </c>
      <c r="J42" s="288" t="s">
        <v>10767</v>
      </c>
      <c r="K42" s="247" t="s">
        <v>10742</v>
      </c>
      <c r="L42" s="283">
        <v>70.650000000000006</v>
      </c>
      <c r="M42" s="284">
        <v>65.38</v>
      </c>
      <c r="N42" s="284">
        <v>55.15</v>
      </c>
      <c r="O42" s="285">
        <v>55.56</v>
      </c>
    </row>
    <row r="43" spans="1:15" ht="15" customHeight="1">
      <c r="A43" s="238" t="s">
        <v>449</v>
      </c>
      <c r="B43" s="469" t="s">
        <v>10703</v>
      </c>
      <c r="C43" s="234" t="s">
        <v>1349</v>
      </c>
      <c r="E43" s="649"/>
      <c r="F43" s="648"/>
      <c r="G43" s="643"/>
      <c r="H43" s="616"/>
      <c r="I43" s="246" t="s">
        <v>1652</v>
      </c>
      <c r="J43" s="247" t="s">
        <v>10679</v>
      </c>
      <c r="K43" s="247" t="s">
        <v>10764</v>
      </c>
      <c r="L43" s="289">
        <v>0.04</v>
      </c>
      <c r="M43" s="290">
        <v>0.04</v>
      </c>
      <c r="N43" s="290">
        <v>0.05</v>
      </c>
      <c r="O43" s="285">
        <v>7.0000000000000007E-2</v>
      </c>
    </row>
    <row r="44" spans="1:15" ht="15" customHeight="1">
      <c r="A44" s="238" t="s">
        <v>448</v>
      </c>
      <c r="B44" s="469" t="s">
        <v>10703</v>
      </c>
      <c r="C44" s="234" t="s">
        <v>1349</v>
      </c>
      <c r="E44" s="649"/>
      <c r="F44" s="648"/>
      <c r="G44" s="643"/>
      <c r="H44" s="616"/>
      <c r="I44" s="246" t="s">
        <v>1645</v>
      </c>
      <c r="J44" s="247" t="s">
        <v>1646</v>
      </c>
      <c r="K44" s="247" t="s">
        <v>10742</v>
      </c>
      <c r="L44" s="289">
        <v>6.79</v>
      </c>
      <c r="M44" s="290">
        <v>6.59</v>
      </c>
      <c r="N44" s="290">
        <v>9.17</v>
      </c>
      <c r="O44" s="285">
        <v>4.62</v>
      </c>
    </row>
    <row r="45" spans="1:15" ht="15" customHeight="1">
      <c r="A45" s="238" t="s">
        <v>447</v>
      </c>
      <c r="B45" s="469" t="s">
        <v>10703</v>
      </c>
      <c r="C45" s="234" t="s">
        <v>1349</v>
      </c>
      <c r="E45" s="649"/>
      <c r="F45" s="648"/>
      <c r="G45" s="643"/>
      <c r="H45" s="616"/>
      <c r="I45" s="246" t="s">
        <v>10768</v>
      </c>
      <c r="J45" s="247" t="s">
        <v>1663</v>
      </c>
      <c r="K45" s="247" t="s">
        <v>10742</v>
      </c>
      <c r="L45" s="289">
        <v>2.37</v>
      </c>
      <c r="M45" s="290">
        <v>2.81</v>
      </c>
      <c r="N45" s="290">
        <v>1.94</v>
      </c>
      <c r="O45" s="285" t="s">
        <v>10769</v>
      </c>
    </row>
    <row r="46" spans="1:15" ht="15" customHeight="1">
      <c r="A46" s="238" t="s">
        <v>446</v>
      </c>
      <c r="B46" s="469" t="s">
        <v>10703</v>
      </c>
      <c r="C46" s="234" t="s">
        <v>1349</v>
      </c>
      <c r="E46" s="649"/>
      <c r="F46" s="648"/>
      <c r="G46" s="643"/>
      <c r="H46" s="616"/>
      <c r="I46" s="246" t="s">
        <v>1665</v>
      </c>
      <c r="J46" s="247" t="s">
        <v>1666</v>
      </c>
      <c r="K46" s="247" t="s">
        <v>10764</v>
      </c>
      <c r="L46" s="289">
        <v>0.22</v>
      </c>
      <c r="M46" s="290">
        <v>0.31</v>
      </c>
      <c r="N46" s="290">
        <v>0.38</v>
      </c>
      <c r="O46" s="285">
        <v>0.27</v>
      </c>
    </row>
    <row r="47" spans="1:15" ht="15" customHeight="1">
      <c r="A47" s="238" t="s">
        <v>313</v>
      </c>
      <c r="B47" s="469" t="s">
        <v>10703</v>
      </c>
      <c r="C47" s="234" t="s">
        <v>1349</v>
      </c>
      <c r="E47" s="649"/>
      <c r="F47" s="648"/>
      <c r="G47" s="643" t="s">
        <v>10770</v>
      </c>
      <c r="H47" s="616"/>
      <c r="I47" s="650" t="s">
        <v>3423</v>
      </c>
      <c r="J47" s="614" t="s">
        <v>10679</v>
      </c>
      <c r="K47" s="247" t="s">
        <v>312</v>
      </c>
      <c r="L47" s="291">
        <v>0.85199999999999998</v>
      </c>
      <c r="M47" s="292">
        <v>0.86099999999999999</v>
      </c>
      <c r="N47" s="292">
        <v>0.88600000000000001</v>
      </c>
      <c r="O47" s="293">
        <v>0.77300000000000002</v>
      </c>
    </row>
    <row r="48" spans="1:15" ht="15" customHeight="1">
      <c r="A48" s="238" t="s">
        <v>311</v>
      </c>
      <c r="B48" s="469" t="s">
        <v>10703</v>
      </c>
      <c r="C48" s="234" t="s">
        <v>1349</v>
      </c>
      <c r="E48" s="649"/>
      <c r="F48" s="648"/>
      <c r="G48" s="643"/>
      <c r="H48" s="616"/>
      <c r="I48" s="651"/>
      <c r="J48" s="614"/>
      <c r="K48" s="247" t="s">
        <v>1609</v>
      </c>
      <c r="L48" s="295">
        <v>14.62</v>
      </c>
      <c r="M48" s="296">
        <v>13.99</v>
      </c>
      <c r="N48" s="296">
        <v>13.73</v>
      </c>
      <c r="O48" s="297">
        <v>16.36</v>
      </c>
    </row>
    <row r="49" spans="1:15" ht="15" customHeight="1">
      <c r="A49" s="238" t="s">
        <v>308</v>
      </c>
      <c r="B49" s="469" t="s">
        <v>10703</v>
      </c>
      <c r="C49" s="234" t="s">
        <v>1349</v>
      </c>
      <c r="E49" s="649"/>
      <c r="F49" s="648"/>
      <c r="G49" s="643"/>
      <c r="H49" s="616"/>
      <c r="I49" s="246" t="s">
        <v>3422</v>
      </c>
      <c r="J49" s="614"/>
      <c r="K49" s="247" t="s">
        <v>304</v>
      </c>
      <c r="L49" s="296">
        <v>12.89</v>
      </c>
      <c r="M49" s="296">
        <v>13</v>
      </c>
      <c r="N49" s="296">
        <v>13.52</v>
      </c>
      <c r="O49" s="297">
        <v>12.41</v>
      </c>
    </row>
    <row r="50" spans="1:15" ht="15" customHeight="1">
      <c r="A50" s="238" t="s">
        <v>307</v>
      </c>
      <c r="B50" s="469" t="s">
        <v>10703</v>
      </c>
      <c r="C50" s="234" t="s">
        <v>1349</v>
      </c>
      <c r="E50" s="649"/>
      <c r="F50" s="648"/>
      <c r="G50" s="643"/>
      <c r="H50" s="616"/>
      <c r="I50" s="246" t="s">
        <v>1611</v>
      </c>
      <c r="J50" s="614"/>
      <c r="K50" s="247" t="s">
        <v>304</v>
      </c>
      <c r="L50" s="296">
        <v>6.85</v>
      </c>
      <c r="M50" s="296">
        <v>6.88</v>
      </c>
      <c r="N50" s="296">
        <v>7.08</v>
      </c>
      <c r="O50" s="297">
        <v>6.45</v>
      </c>
    </row>
    <row r="51" spans="1:15" ht="15" customHeight="1">
      <c r="A51" s="238" t="s">
        <v>306</v>
      </c>
      <c r="B51" s="469" t="s">
        <v>10703</v>
      </c>
      <c r="C51" s="234" t="s">
        <v>1349</v>
      </c>
      <c r="E51" s="649"/>
      <c r="F51" s="648"/>
      <c r="G51" s="643"/>
      <c r="H51" s="616"/>
      <c r="I51" s="246" t="s">
        <v>1595</v>
      </c>
      <c r="J51" s="247" t="s">
        <v>249</v>
      </c>
      <c r="K51" s="247" t="s">
        <v>304</v>
      </c>
      <c r="L51" s="298" t="s">
        <v>249</v>
      </c>
      <c r="M51" s="298" t="s">
        <v>249</v>
      </c>
      <c r="N51" s="298" t="s">
        <v>249</v>
      </c>
      <c r="O51" s="299" t="s">
        <v>249</v>
      </c>
    </row>
    <row r="52" spans="1:15" ht="15" customHeight="1">
      <c r="A52" s="238" t="s">
        <v>305</v>
      </c>
      <c r="B52" s="469" t="s">
        <v>10703</v>
      </c>
      <c r="C52" s="234" t="s">
        <v>1349</v>
      </c>
      <c r="E52" s="649"/>
      <c r="F52" s="648"/>
      <c r="G52" s="643"/>
      <c r="H52" s="616"/>
      <c r="I52" s="246" t="s">
        <v>1602</v>
      </c>
      <c r="J52" s="247" t="s">
        <v>249</v>
      </c>
      <c r="K52" s="247" t="s">
        <v>304</v>
      </c>
      <c r="L52" s="298" t="s">
        <v>249</v>
      </c>
      <c r="M52" s="298" t="s">
        <v>249</v>
      </c>
      <c r="N52" s="298" t="s">
        <v>249</v>
      </c>
      <c r="O52" s="299" t="s">
        <v>249</v>
      </c>
    </row>
    <row r="53" spans="1:15" ht="15" customHeight="1">
      <c r="A53" s="238" t="s">
        <v>303</v>
      </c>
      <c r="B53" s="469" t="s">
        <v>10703</v>
      </c>
      <c r="C53" s="234" t="s">
        <v>1349</v>
      </c>
      <c r="E53" s="649"/>
      <c r="F53" s="648"/>
      <c r="G53" s="643"/>
      <c r="H53" s="616"/>
      <c r="I53" s="246" t="s">
        <v>1618</v>
      </c>
      <c r="J53" s="247" t="s">
        <v>10679</v>
      </c>
      <c r="K53" s="247" t="s">
        <v>304</v>
      </c>
      <c r="L53" s="296">
        <v>19.73</v>
      </c>
      <c r="M53" s="296">
        <v>19.88</v>
      </c>
      <c r="N53" s="296">
        <v>20.61</v>
      </c>
      <c r="O53" s="297">
        <v>18.850000000000001</v>
      </c>
    </row>
    <row r="54" spans="1:15" ht="15" customHeight="1">
      <c r="A54" s="238" t="s">
        <v>315</v>
      </c>
      <c r="B54" s="469" t="s">
        <v>10703</v>
      </c>
      <c r="C54" s="234" t="s">
        <v>1349</v>
      </c>
      <c r="E54" s="649"/>
      <c r="F54" s="648"/>
      <c r="G54" s="643" t="s">
        <v>10771</v>
      </c>
      <c r="H54" s="616"/>
      <c r="I54" s="246" t="s">
        <v>89</v>
      </c>
      <c r="J54" s="247" t="s">
        <v>10772</v>
      </c>
      <c r="K54" s="247" t="s">
        <v>304</v>
      </c>
      <c r="L54" s="296">
        <v>18.66</v>
      </c>
      <c r="M54" s="296">
        <v>18.91</v>
      </c>
      <c r="N54" s="296">
        <v>19.61</v>
      </c>
      <c r="O54" s="297">
        <v>17.87</v>
      </c>
    </row>
    <row r="55" spans="1:15" ht="15" customHeight="1">
      <c r="A55" s="238" t="s">
        <v>314</v>
      </c>
      <c r="B55" s="469" t="s">
        <v>10703</v>
      </c>
      <c r="C55" s="234" t="s">
        <v>1349</v>
      </c>
      <c r="E55" s="649"/>
      <c r="F55" s="648"/>
      <c r="G55" s="643"/>
      <c r="H55" s="616"/>
      <c r="I55" s="246" t="s">
        <v>10773</v>
      </c>
      <c r="J55" s="247" t="s">
        <v>10774</v>
      </c>
      <c r="K55" s="247" t="s">
        <v>304</v>
      </c>
      <c r="L55" s="296">
        <v>1.08</v>
      </c>
      <c r="M55" s="296">
        <v>0.97</v>
      </c>
      <c r="N55" s="296">
        <v>0.99</v>
      </c>
      <c r="O55" s="297">
        <v>0.98</v>
      </c>
    </row>
    <row r="56" spans="1:15" ht="15" customHeight="1">
      <c r="A56" s="238" t="s">
        <v>468</v>
      </c>
      <c r="B56" s="469" t="s">
        <v>10703</v>
      </c>
      <c r="C56" s="234" t="s">
        <v>1349</v>
      </c>
      <c r="E56" s="466"/>
      <c r="F56" s="648" t="s">
        <v>10762</v>
      </c>
      <c r="G56" s="643" t="s">
        <v>10775</v>
      </c>
      <c r="H56" s="616"/>
      <c r="I56" s="650" t="s">
        <v>1690</v>
      </c>
      <c r="J56" s="614" t="s">
        <v>10679</v>
      </c>
      <c r="K56" s="247" t="s">
        <v>1681</v>
      </c>
      <c r="L56" s="300">
        <v>0.187</v>
      </c>
      <c r="M56" s="300">
        <v>0.184</v>
      </c>
      <c r="N56" s="300">
        <v>0.184</v>
      </c>
      <c r="O56" s="301">
        <v>0.16800000000000001</v>
      </c>
    </row>
    <row r="57" spans="1:15" ht="15" customHeight="1">
      <c r="A57" s="238" t="s">
        <v>467</v>
      </c>
      <c r="B57" s="469" t="s">
        <v>10703</v>
      </c>
      <c r="C57" s="234" t="s">
        <v>1349</v>
      </c>
      <c r="E57" s="467"/>
      <c r="F57" s="648"/>
      <c r="G57" s="643"/>
      <c r="H57" s="616"/>
      <c r="I57" s="651"/>
      <c r="J57" s="614"/>
      <c r="K57" s="247" t="s">
        <v>1682</v>
      </c>
      <c r="L57" s="296">
        <v>3.2</v>
      </c>
      <c r="M57" s="300">
        <v>2.98</v>
      </c>
      <c r="N57" s="300">
        <v>2.86</v>
      </c>
      <c r="O57" s="301">
        <v>3.55</v>
      </c>
    </row>
    <row r="58" spans="1:15" ht="15" customHeight="1">
      <c r="A58" s="238" t="s">
        <v>464</v>
      </c>
      <c r="B58" s="469" t="s">
        <v>10703</v>
      </c>
      <c r="C58" s="234" t="s">
        <v>1349</v>
      </c>
      <c r="E58" s="467"/>
      <c r="F58" s="648"/>
      <c r="G58" s="643"/>
      <c r="H58" s="616"/>
      <c r="I58" s="247" t="s">
        <v>1710</v>
      </c>
      <c r="J58" s="247" t="s">
        <v>10679</v>
      </c>
      <c r="K58" s="247" t="s">
        <v>10776</v>
      </c>
      <c r="L58" s="300">
        <v>0.57999999999999996</v>
      </c>
      <c r="M58" s="300">
        <v>0.57999999999999996</v>
      </c>
      <c r="N58" s="300">
        <v>0.59</v>
      </c>
      <c r="O58" s="301">
        <v>0.54</v>
      </c>
    </row>
    <row r="59" spans="1:15" ht="15" customHeight="1">
      <c r="A59" s="238" t="s">
        <v>886</v>
      </c>
      <c r="B59" s="469" t="s">
        <v>10703</v>
      </c>
      <c r="C59" s="234" t="s">
        <v>1349</v>
      </c>
      <c r="E59" s="467"/>
      <c r="F59" s="648"/>
      <c r="G59" s="643"/>
      <c r="H59" s="616"/>
      <c r="I59" s="247" t="s">
        <v>10777</v>
      </c>
      <c r="J59" s="247" t="s">
        <v>249</v>
      </c>
      <c r="K59" s="247" t="s">
        <v>10776</v>
      </c>
      <c r="L59" s="302" t="s">
        <v>249</v>
      </c>
      <c r="M59" s="302" t="s">
        <v>249</v>
      </c>
      <c r="N59" s="302" t="s">
        <v>249</v>
      </c>
      <c r="O59" s="303" t="s">
        <v>249</v>
      </c>
    </row>
    <row r="60" spans="1:15" ht="15" customHeight="1">
      <c r="A60" s="238" t="s">
        <v>885</v>
      </c>
      <c r="B60" s="469" t="s">
        <v>10703</v>
      </c>
      <c r="C60" s="234" t="s">
        <v>1349</v>
      </c>
      <c r="E60" s="467"/>
      <c r="F60" s="648"/>
      <c r="G60" s="643"/>
      <c r="H60" s="616"/>
      <c r="I60" s="247" t="s">
        <v>10778</v>
      </c>
      <c r="J60" s="247" t="s">
        <v>249</v>
      </c>
      <c r="K60" s="247" t="s">
        <v>10776</v>
      </c>
      <c r="L60" s="302" t="s">
        <v>249</v>
      </c>
      <c r="M60" s="302" t="s">
        <v>249</v>
      </c>
      <c r="N60" s="302" t="s">
        <v>249</v>
      </c>
      <c r="O60" s="303" t="s">
        <v>249</v>
      </c>
    </row>
    <row r="61" spans="1:15" ht="15" customHeight="1">
      <c r="A61" s="238" t="s">
        <v>463</v>
      </c>
      <c r="B61" s="469" t="s">
        <v>10703</v>
      </c>
      <c r="C61" s="234" t="s">
        <v>1349</v>
      </c>
      <c r="E61" s="467"/>
      <c r="F61" s="648"/>
      <c r="G61" s="643"/>
      <c r="H61" s="616"/>
      <c r="I61" s="247" t="s">
        <v>10779</v>
      </c>
      <c r="J61" s="247" t="s">
        <v>249</v>
      </c>
      <c r="K61" s="247" t="s">
        <v>10776</v>
      </c>
      <c r="L61" s="302" t="s">
        <v>249</v>
      </c>
      <c r="M61" s="302" t="s">
        <v>249</v>
      </c>
      <c r="N61" s="302" t="s">
        <v>249</v>
      </c>
      <c r="O61" s="303" t="s">
        <v>249</v>
      </c>
    </row>
    <row r="62" spans="1:15" ht="15" customHeight="1">
      <c r="A62" s="238" t="s">
        <v>462</v>
      </c>
      <c r="B62" s="469" t="s">
        <v>10703</v>
      </c>
      <c r="C62" s="234" t="s">
        <v>1349</v>
      </c>
      <c r="E62" s="467"/>
      <c r="F62" s="648"/>
      <c r="G62" s="643"/>
      <c r="H62" s="616"/>
      <c r="I62" s="247" t="s">
        <v>10780</v>
      </c>
      <c r="J62" s="247" t="s">
        <v>10679</v>
      </c>
      <c r="K62" s="247" t="s">
        <v>10776</v>
      </c>
      <c r="L62" s="300">
        <v>0.57999999999999996</v>
      </c>
      <c r="M62" s="300">
        <v>0.57999999999999996</v>
      </c>
      <c r="N62" s="300">
        <v>0.59</v>
      </c>
      <c r="O62" s="301">
        <v>0.54</v>
      </c>
    </row>
    <row r="63" spans="1:15" ht="15" customHeight="1">
      <c r="A63" s="238" t="s">
        <v>461</v>
      </c>
      <c r="B63" s="469" t="s">
        <v>10703</v>
      </c>
      <c r="C63" s="234" t="s">
        <v>10781</v>
      </c>
      <c r="E63" s="467"/>
      <c r="F63" s="648"/>
      <c r="G63" s="643"/>
      <c r="H63" s="616"/>
      <c r="I63" s="247" t="s">
        <v>10782</v>
      </c>
      <c r="J63" s="247" t="s">
        <v>249</v>
      </c>
      <c r="K63" s="247" t="s">
        <v>10776</v>
      </c>
      <c r="L63" s="304" t="s">
        <v>249</v>
      </c>
      <c r="M63" s="304" t="s">
        <v>249</v>
      </c>
      <c r="N63" s="304" t="s">
        <v>249</v>
      </c>
      <c r="O63" s="303" t="s">
        <v>249</v>
      </c>
    </row>
    <row r="64" spans="1:15" ht="15" customHeight="1">
      <c r="A64" s="238" t="s">
        <v>460</v>
      </c>
      <c r="B64" s="469" t="s">
        <v>10703</v>
      </c>
      <c r="C64" s="234" t="s">
        <v>10781</v>
      </c>
      <c r="E64" s="467"/>
      <c r="F64" s="648"/>
      <c r="G64" s="643"/>
      <c r="H64" s="616"/>
      <c r="I64" s="247" t="s">
        <v>1677</v>
      </c>
      <c r="J64" s="247" t="s">
        <v>10679</v>
      </c>
      <c r="K64" s="247" t="s">
        <v>10776</v>
      </c>
      <c r="L64" s="300">
        <v>3.75</v>
      </c>
      <c r="M64" s="300">
        <v>3.66</v>
      </c>
      <c r="N64" s="300">
        <v>3.7</v>
      </c>
      <c r="O64" s="301">
        <v>3.55</v>
      </c>
    </row>
    <row r="65" spans="1:15" ht="15" customHeight="1">
      <c r="A65" s="238" t="s">
        <v>459</v>
      </c>
      <c r="B65" s="469" t="s">
        <v>10703</v>
      </c>
      <c r="C65" s="234" t="s">
        <v>10781</v>
      </c>
      <c r="E65" s="467"/>
      <c r="F65" s="648"/>
      <c r="G65" s="643"/>
      <c r="H65" s="616"/>
      <c r="I65" s="247" t="s">
        <v>10783</v>
      </c>
      <c r="J65" s="247" t="s">
        <v>10679</v>
      </c>
      <c r="K65" s="247" t="s">
        <v>10776</v>
      </c>
      <c r="L65" s="300">
        <v>3.75</v>
      </c>
      <c r="M65" s="300">
        <v>3.66</v>
      </c>
      <c r="N65" s="300">
        <v>3.7</v>
      </c>
      <c r="O65" s="301">
        <v>3.55</v>
      </c>
    </row>
    <row r="66" spans="1:15" ht="15" customHeight="1">
      <c r="A66" s="238" t="s">
        <v>458</v>
      </c>
      <c r="B66" s="469" t="s">
        <v>10703</v>
      </c>
      <c r="C66" s="234" t="s">
        <v>10781</v>
      </c>
      <c r="E66" s="467"/>
      <c r="F66" s="648"/>
      <c r="G66" s="643"/>
      <c r="H66" s="616"/>
      <c r="I66" s="247" t="s">
        <v>10784</v>
      </c>
      <c r="J66" s="247" t="s">
        <v>10679</v>
      </c>
      <c r="K66" s="247" t="s">
        <v>10776</v>
      </c>
      <c r="L66" s="300">
        <v>4.32</v>
      </c>
      <c r="M66" s="300">
        <v>4.24</v>
      </c>
      <c r="N66" s="300">
        <v>4.29</v>
      </c>
      <c r="O66" s="301">
        <v>4.09</v>
      </c>
    </row>
    <row r="67" spans="1:15" ht="15" customHeight="1">
      <c r="A67" s="238" t="s">
        <v>457</v>
      </c>
      <c r="B67" s="469" t="s">
        <v>10703</v>
      </c>
      <c r="C67" s="234" t="s">
        <v>10781</v>
      </c>
      <c r="E67" s="467"/>
      <c r="F67" s="648"/>
      <c r="G67" s="643" t="s">
        <v>10785</v>
      </c>
      <c r="H67" s="652" t="s">
        <v>1710</v>
      </c>
      <c r="I67" s="246" t="s">
        <v>89</v>
      </c>
      <c r="J67" s="247" t="s">
        <v>10772</v>
      </c>
      <c r="K67" s="247" t="s">
        <v>10776</v>
      </c>
      <c r="L67" s="300">
        <v>0.56000000000000005</v>
      </c>
      <c r="M67" s="300">
        <v>0.56000000000000005</v>
      </c>
      <c r="N67" s="300">
        <v>0.56999999999999995</v>
      </c>
      <c r="O67" s="301">
        <v>0.52</v>
      </c>
    </row>
    <row r="68" spans="1:15" ht="15" customHeight="1">
      <c r="A68" s="238" t="s">
        <v>456</v>
      </c>
      <c r="B68" s="469" t="s">
        <v>10703</v>
      </c>
      <c r="C68" s="234" t="s">
        <v>10781</v>
      </c>
      <c r="E68" s="467"/>
      <c r="F68" s="648"/>
      <c r="G68" s="643"/>
      <c r="H68" s="652"/>
      <c r="I68" s="246" t="s">
        <v>10773</v>
      </c>
      <c r="J68" s="247" t="s">
        <v>10774</v>
      </c>
      <c r="K68" s="247" t="s">
        <v>10776</v>
      </c>
      <c r="L68" s="300">
        <v>0.02</v>
      </c>
      <c r="M68" s="300">
        <v>0.02</v>
      </c>
      <c r="N68" s="300">
        <v>0.02</v>
      </c>
      <c r="O68" s="301">
        <v>0.02</v>
      </c>
    </row>
    <row r="69" spans="1:15" ht="15" customHeight="1">
      <c r="A69" s="238" t="s">
        <v>455</v>
      </c>
      <c r="B69" s="469" t="s">
        <v>10703</v>
      </c>
      <c r="C69" s="234" t="s">
        <v>10781</v>
      </c>
      <c r="E69" s="467"/>
      <c r="F69" s="648"/>
      <c r="G69" s="643"/>
      <c r="H69" s="652" t="s">
        <v>1677</v>
      </c>
      <c r="I69" s="246" t="s">
        <v>89</v>
      </c>
      <c r="J69" s="247" t="s">
        <v>10772</v>
      </c>
      <c r="K69" s="247" t="s">
        <v>10776</v>
      </c>
      <c r="L69" s="300">
        <v>3.61</v>
      </c>
      <c r="M69" s="300">
        <v>3.53</v>
      </c>
      <c r="N69" s="300">
        <v>3.58</v>
      </c>
      <c r="O69" s="301">
        <v>3.43</v>
      </c>
    </row>
    <row r="70" spans="1:15" ht="15" customHeight="1">
      <c r="A70" s="238" t="s">
        <v>454</v>
      </c>
      <c r="B70" s="469" t="s">
        <v>10703</v>
      </c>
      <c r="C70" s="234" t="s">
        <v>10781</v>
      </c>
      <c r="E70" s="467"/>
      <c r="F70" s="648"/>
      <c r="G70" s="643"/>
      <c r="H70" s="652"/>
      <c r="I70" s="246" t="s">
        <v>10773</v>
      </c>
      <c r="J70" s="247" t="s">
        <v>10774</v>
      </c>
      <c r="K70" s="247" t="s">
        <v>10776</v>
      </c>
      <c r="L70" s="300">
        <v>0.14000000000000001</v>
      </c>
      <c r="M70" s="300">
        <v>0.13</v>
      </c>
      <c r="N70" s="300">
        <v>0.13</v>
      </c>
      <c r="O70" s="301">
        <v>0.13</v>
      </c>
    </row>
    <row r="71" spans="1:15" ht="15" customHeight="1">
      <c r="A71" s="238" t="s">
        <v>719</v>
      </c>
      <c r="B71" s="469" t="s">
        <v>10703</v>
      </c>
      <c r="C71" s="234" t="s">
        <v>10781</v>
      </c>
      <c r="E71" s="467"/>
      <c r="F71" s="648"/>
      <c r="G71" s="643" t="s">
        <v>1806</v>
      </c>
      <c r="H71" s="616"/>
      <c r="I71" s="247" t="s">
        <v>1710</v>
      </c>
      <c r="J71" s="614" t="s">
        <v>10679</v>
      </c>
      <c r="K71" s="247" t="s">
        <v>10786</v>
      </c>
      <c r="L71" s="300">
        <v>576</v>
      </c>
      <c r="M71" s="300">
        <v>578</v>
      </c>
      <c r="N71" s="300">
        <v>587</v>
      </c>
      <c r="O71" s="301">
        <v>536</v>
      </c>
    </row>
    <row r="72" spans="1:15" ht="15" customHeight="1">
      <c r="A72" s="238" t="s">
        <v>718</v>
      </c>
      <c r="B72" s="469" t="s">
        <v>10703</v>
      </c>
      <c r="C72" s="234" t="s">
        <v>10781</v>
      </c>
      <c r="E72" s="467"/>
      <c r="F72" s="648"/>
      <c r="G72" s="643"/>
      <c r="H72" s="616"/>
      <c r="I72" s="247" t="s">
        <v>1677</v>
      </c>
      <c r="J72" s="614"/>
      <c r="K72" s="247" t="s">
        <v>10786</v>
      </c>
      <c r="L72" s="305">
        <v>3748</v>
      </c>
      <c r="M72" s="305">
        <v>3659</v>
      </c>
      <c r="N72" s="305">
        <v>3703</v>
      </c>
      <c r="O72" s="306">
        <v>3552</v>
      </c>
    </row>
    <row r="73" spans="1:15" ht="15" customHeight="1">
      <c r="A73" s="238" t="s">
        <v>717</v>
      </c>
      <c r="B73" s="469" t="s">
        <v>10703</v>
      </c>
      <c r="C73" s="234" t="s">
        <v>10781</v>
      </c>
      <c r="E73" s="467"/>
      <c r="F73" s="648"/>
      <c r="G73" s="643"/>
      <c r="H73" s="616"/>
      <c r="I73" s="247" t="s">
        <v>10787</v>
      </c>
      <c r="J73" s="614"/>
      <c r="K73" s="247" t="s">
        <v>10786</v>
      </c>
      <c r="L73" s="305">
        <v>4324</v>
      </c>
      <c r="M73" s="305">
        <v>4237</v>
      </c>
      <c r="N73" s="305">
        <v>4290</v>
      </c>
      <c r="O73" s="306">
        <v>4088</v>
      </c>
    </row>
    <row r="74" spans="1:15" ht="15" customHeight="1" thickBot="1">
      <c r="A74" s="238" t="s">
        <v>716</v>
      </c>
      <c r="B74" s="469" t="s">
        <v>10703</v>
      </c>
      <c r="C74" s="234" t="s">
        <v>10781</v>
      </c>
      <c r="E74" s="467"/>
      <c r="F74" s="648"/>
      <c r="G74" s="654"/>
      <c r="H74" s="655"/>
      <c r="I74" s="253" t="s">
        <v>10788</v>
      </c>
      <c r="J74" s="629"/>
      <c r="K74" s="253" t="s">
        <v>10789</v>
      </c>
      <c r="L74" s="307">
        <v>0.01</v>
      </c>
      <c r="M74" s="307">
        <v>-0.01</v>
      </c>
      <c r="N74" s="307">
        <v>0</v>
      </c>
      <c r="O74" s="308">
        <v>-0.05</v>
      </c>
    </row>
    <row r="75" spans="1:15" ht="15" customHeight="1">
      <c r="A75" s="238" t="s">
        <v>752</v>
      </c>
      <c r="B75" s="469" t="s">
        <v>10703</v>
      </c>
      <c r="C75" s="234" t="s">
        <v>10781</v>
      </c>
      <c r="E75" s="467"/>
      <c r="F75" s="648"/>
      <c r="G75" s="656" t="s">
        <v>10790</v>
      </c>
      <c r="H75" s="657"/>
      <c r="I75" s="309" t="s">
        <v>10791</v>
      </c>
      <c r="J75" s="661"/>
      <c r="K75" s="385" t="s">
        <v>10792</v>
      </c>
      <c r="L75" s="484" t="s">
        <v>10793</v>
      </c>
      <c r="M75" s="484" t="s">
        <v>10794</v>
      </c>
      <c r="N75" s="484" t="s">
        <v>10795</v>
      </c>
      <c r="O75" s="484" t="s">
        <v>10796</v>
      </c>
    </row>
    <row r="76" spans="1:15" ht="15" customHeight="1">
      <c r="A76" s="238" t="s">
        <v>751</v>
      </c>
      <c r="B76" s="469" t="s">
        <v>10703</v>
      </c>
      <c r="C76" s="234" t="s">
        <v>10781</v>
      </c>
      <c r="E76" s="467"/>
      <c r="F76" s="648"/>
      <c r="G76" s="658"/>
      <c r="H76" s="616"/>
      <c r="I76" s="258" t="s">
        <v>10797</v>
      </c>
      <c r="J76" s="614"/>
      <c r="K76" s="399" t="s">
        <v>10792</v>
      </c>
      <c r="L76" s="484" t="s">
        <v>10798</v>
      </c>
      <c r="M76" s="484" t="s">
        <v>10799</v>
      </c>
      <c r="N76" s="484" t="s">
        <v>10800</v>
      </c>
      <c r="O76" s="484" t="s">
        <v>10799</v>
      </c>
    </row>
    <row r="77" spans="1:15" ht="29">
      <c r="A77" s="238" t="s">
        <v>750</v>
      </c>
      <c r="B77" s="469" t="s">
        <v>10703</v>
      </c>
      <c r="C77" s="234" t="s">
        <v>10781</v>
      </c>
      <c r="E77" s="467"/>
      <c r="F77" s="648"/>
      <c r="G77" s="658"/>
      <c r="H77" s="616"/>
      <c r="I77" s="246" t="s">
        <v>10801</v>
      </c>
      <c r="J77" s="614"/>
      <c r="K77" s="311" t="s">
        <v>10792</v>
      </c>
      <c r="L77" s="484" t="s">
        <v>10802</v>
      </c>
      <c r="M77" s="484" t="s">
        <v>10803</v>
      </c>
      <c r="N77" s="484" t="s">
        <v>10803</v>
      </c>
      <c r="O77" s="484" t="s">
        <v>10804</v>
      </c>
    </row>
    <row r="78" spans="1:15" ht="15" customHeight="1">
      <c r="A78" s="238" t="s">
        <v>749</v>
      </c>
      <c r="B78" s="469" t="s">
        <v>10703</v>
      </c>
      <c r="C78" s="234" t="s">
        <v>10781</v>
      </c>
      <c r="E78" s="467"/>
      <c r="F78" s="648"/>
      <c r="G78" s="658"/>
      <c r="H78" s="616"/>
      <c r="I78" s="246" t="s">
        <v>10805</v>
      </c>
      <c r="J78" s="614"/>
      <c r="K78" s="311" t="s">
        <v>10792</v>
      </c>
      <c r="L78" s="484" t="s">
        <v>10806</v>
      </c>
      <c r="M78" s="484" t="s">
        <v>10807</v>
      </c>
      <c r="N78" s="484" t="s">
        <v>10808</v>
      </c>
      <c r="O78" s="484" t="s">
        <v>10809</v>
      </c>
    </row>
    <row r="79" spans="1:15" ht="15" customHeight="1">
      <c r="A79" s="238" t="s">
        <v>748</v>
      </c>
      <c r="B79" s="469" t="s">
        <v>10703</v>
      </c>
      <c r="C79" s="234" t="s">
        <v>10781</v>
      </c>
      <c r="E79" s="467"/>
      <c r="F79" s="648"/>
      <c r="G79" s="658"/>
      <c r="H79" s="616"/>
      <c r="I79" s="246" t="s">
        <v>10810</v>
      </c>
      <c r="J79" s="614"/>
      <c r="K79" s="311" t="s">
        <v>10792</v>
      </c>
      <c r="L79" s="484" t="s">
        <v>10811</v>
      </c>
      <c r="M79" s="484" t="s">
        <v>10812</v>
      </c>
      <c r="N79" s="484" t="s">
        <v>10812</v>
      </c>
      <c r="O79" s="484" t="s">
        <v>10813</v>
      </c>
    </row>
    <row r="80" spans="1:15" ht="15" customHeight="1">
      <c r="A80" s="238" t="s">
        <v>747</v>
      </c>
      <c r="B80" s="469" t="s">
        <v>10703</v>
      </c>
      <c r="C80" s="234" t="s">
        <v>10781</v>
      </c>
      <c r="E80" s="467"/>
      <c r="F80" s="648"/>
      <c r="G80" s="658"/>
      <c r="H80" s="616"/>
      <c r="I80" s="246" t="s">
        <v>10814</v>
      </c>
      <c r="J80" s="614"/>
      <c r="K80" s="311" t="s">
        <v>10792</v>
      </c>
      <c r="L80" s="484" t="s">
        <v>10815</v>
      </c>
      <c r="M80" s="484" t="s">
        <v>10815</v>
      </c>
      <c r="N80" s="484" t="s">
        <v>10815</v>
      </c>
      <c r="O80" s="484" t="s">
        <v>10816</v>
      </c>
    </row>
    <row r="81" spans="1:15" ht="15" customHeight="1">
      <c r="A81" s="238" t="s">
        <v>746</v>
      </c>
      <c r="B81" s="469" t="s">
        <v>10703</v>
      </c>
      <c r="C81" s="234" t="s">
        <v>10781</v>
      </c>
      <c r="E81" s="467"/>
      <c r="F81" s="648"/>
      <c r="G81" s="658"/>
      <c r="H81" s="616"/>
      <c r="I81" s="246" t="s">
        <v>10817</v>
      </c>
      <c r="J81" s="614"/>
      <c r="K81" s="311" t="s">
        <v>10792</v>
      </c>
      <c r="L81" s="484" t="s">
        <v>10818</v>
      </c>
      <c r="M81" s="484" t="s">
        <v>10818</v>
      </c>
      <c r="N81" s="484" t="s">
        <v>10818</v>
      </c>
      <c r="O81" s="484" t="s">
        <v>10818</v>
      </c>
    </row>
    <row r="82" spans="1:15" ht="15" customHeight="1">
      <c r="A82" s="238" t="s">
        <v>745</v>
      </c>
      <c r="B82" s="469" t="s">
        <v>10703</v>
      </c>
      <c r="C82" s="234" t="s">
        <v>10781</v>
      </c>
      <c r="E82" s="467"/>
      <c r="F82" s="648"/>
      <c r="G82" s="658"/>
      <c r="H82" s="616"/>
      <c r="I82" s="246" t="s">
        <v>10819</v>
      </c>
      <c r="J82" s="614"/>
      <c r="K82" s="311" t="s">
        <v>10792</v>
      </c>
      <c r="L82" s="484" t="s">
        <v>10820</v>
      </c>
      <c r="M82" s="486"/>
      <c r="N82" s="486"/>
      <c r="O82" s="486"/>
    </row>
    <row r="83" spans="1:15" ht="15" customHeight="1">
      <c r="A83" s="238"/>
      <c r="B83" s="469" t="s">
        <v>10703</v>
      </c>
      <c r="C83" s="234" t="s">
        <v>10781</v>
      </c>
      <c r="E83" s="467"/>
      <c r="F83" s="648"/>
      <c r="G83" s="658"/>
      <c r="H83" s="616"/>
      <c r="I83" s="246" t="s">
        <v>10821</v>
      </c>
      <c r="J83" s="614"/>
      <c r="K83" s="311" t="s">
        <v>10792</v>
      </c>
      <c r="L83" s="484" t="s">
        <v>10822</v>
      </c>
      <c r="M83" s="484" t="s">
        <v>10820</v>
      </c>
      <c r="N83" s="484" t="s">
        <v>10823</v>
      </c>
      <c r="O83" s="484" t="s">
        <v>10823</v>
      </c>
    </row>
    <row r="84" spans="1:15" ht="15" customHeight="1">
      <c r="A84" s="238" t="s">
        <v>744</v>
      </c>
      <c r="B84" s="469" t="s">
        <v>10703</v>
      </c>
      <c r="C84" s="234" t="s">
        <v>10781</v>
      </c>
      <c r="E84" s="467"/>
      <c r="F84" s="648"/>
      <c r="G84" s="658"/>
      <c r="H84" s="616"/>
      <c r="I84" s="246" t="s">
        <v>10824</v>
      </c>
      <c r="J84" s="614"/>
      <c r="K84" s="311" t="s">
        <v>10792</v>
      </c>
      <c r="L84" s="484" t="s">
        <v>10825</v>
      </c>
      <c r="M84" s="484" t="s">
        <v>10826</v>
      </c>
      <c r="N84" s="486"/>
      <c r="O84" s="486"/>
    </row>
    <row r="85" spans="1:15" ht="15" customHeight="1">
      <c r="A85" s="238" t="s">
        <v>743</v>
      </c>
      <c r="B85" s="469" t="s">
        <v>10703</v>
      </c>
      <c r="C85" s="234" t="s">
        <v>10781</v>
      </c>
      <c r="E85" s="467"/>
      <c r="F85" s="648"/>
      <c r="G85" s="658"/>
      <c r="H85" s="616"/>
      <c r="I85" s="246" t="s">
        <v>10827</v>
      </c>
      <c r="J85" s="614"/>
      <c r="K85" s="311" t="s">
        <v>10792</v>
      </c>
      <c r="L85" s="484" t="s">
        <v>10818</v>
      </c>
      <c r="M85" s="484" t="s">
        <v>10828</v>
      </c>
      <c r="N85" s="484" t="s">
        <v>10828</v>
      </c>
      <c r="O85" s="484" t="s">
        <v>10813</v>
      </c>
    </row>
    <row r="86" spans="1:15" ht="15" customHeight="1">
      <c r="A86" s="238" t="s">
        <v>742</v>
      </c>
      <c r="B86" s="469" t="s">
        <v>10703</v>
      </c>
      <c r="C86" s="234" t="s">
        <v>10781</v>
      </c>
      <c r="E86" s="467"/>
      <c r="F86" s="648"/>
      <c r="G86" s="658"/>
      <c r="H86" s="616"/>
      <c r="I86" s="246" t="s">
        <v>10829</v>
      </c>
      <c r="J86" s="614"/>
      <c r="K86" s="311" t="s">
        <v>10792</v>
      </c>
      <c r="L86" s="484" t="s">
        <v>10818</v>
      </c>
      <c r="M86" s="484" t="s">
        <v>10812</v>
      </c>
      <c r="N86" s="486"/>
      <c r="O86" s="486"/>
    </row>
    <row r="87" spans="1:15" ht="15" customHeight="1">
      <c r="A87" s="238" t="s">
        <v>741</v>
      </c>
      <c r="B87" s="469" t="s">
        <v>10703</v>
      </c>
      <c r="C87" s="234" t="s">
        <v>10781</v>
      </c>
      <c r="E87" s="467"/>
      <c r="F87" s="648"/>
      <c r="G87" s="658"/>
      <c r="H87" s="616"/>
      <c r="I87" s="246" t="s">
        <v>10830</v>
      </c>
      <c r="J87" s="614"/>
      <c r="K87" s="311" t="s">
        <v>10792</v>
      </c>
      <c r="L87" s="484" t="s">
        <v>10831</v>
      </c>
      <c r="M87" s="486"/>
      <c r="N87" s="486"/>
      <c r="O87" s="486"/>
    </row>
    <row r="88" spans="1:15" ht="15" customHeight="1">
      <c r="A88" s="238" t="s">
        <v>740</v>
      </c>
      <c r="B88" s="469" t="s">
        <v>10703</v>
      </c>
      <c r="C88" s="234" t="s">
        <v>10781</v>
      </c>
      <c r="E88" s="467"/>
      <c r="F88" s="648"/>
      <c r="G88" s="658"/>
      <c r="H88" s="616"/>
      <c r="I88" s="246" t="s">
        <v>10832</v>
      </c>
      <c r="J88" s="614"/>
      <c r="K88" s="311" t="s">
        <v>10792</v>
      </c>
      <c r="L88" s="486"/>
      <c r="M88" s="486"/>
      <c r="N88" s="486"/>
      <c r="O88" s="486"/>
    </row>
    <row r="89" spans="1:15" ht="15" customHeight="1">
      <c r="A89" s="238" t="s">
        <v>739</v>
      </c>
      <c r="B89" s="469" t="s">
        <v>10703</v>
      </c>
      <c r="C89" s="234" t="s">
        <v>10781</v>
      </c>
      <c r="E89" s="467"/>
      <c r="F89" s="648"/>
      <c r="G89" s="658"/>
      <c r="H89" s="616"/>
      <c r="I89" s="246" t="s">
        <v>10833</v>
      </c>
      <c r="J89" s="614"/>
      <c r="K89" s="311" t="s">
        <v>10792</v>
      </c>
      <c r="L89" s="484" t="s">
        <v>10834</v>
      </c>
      <c r="M89" s="484" t="s">
        <v>10822</v>
      </c>
      <c r="N89" s="484" t="s">
        <v>10822</v>
      </c>
      <c r="O89" s="484" t="s">
        <v>10835</v>
      </c>
    </row>
    <row r="90" spans="1:15" ht="15" customHeight="1" thickBot="1">
      <c r="A90" s="238" t="s">
        <v>738</v>
      </c>
      <c r="B90" s="469" t="s">
        <v>10703</v>
      </c>
      <c r="C90" s="234" t="s">
        <v>10781</v>
      </c>
      <c r="E90" s="467"/>
      <c r="F90" s="648"/>
      <c r="G90" s="659"/>
      <c r="H90" s="660"/>
      <c r="I90" s="312" t="s">
        <v>10836</v>
      </c>
      <c r="J90" s="662"/>
      <c r="K90" s="483" t="s">
        <v>10792</v>
      </c>
      <c r="L90" s="485" t="s">
        <v>10837</v>
      </c>
      <c r="M90" s="485" t="s">
        <v>10838</v>
      </c>
      <c r="N90" s="485" t="s">
        <v>10839</v>
      </c>
      <c r="O90" s="485" t="s">
        <v>10840</v>
      </c>
    </row>
    <row r="91" spans="1:15" ht="15" customHeight="1">
      <c r="A91" s="238" t="s">
        <v>321</v>
      </c>
      <c r="B91" s="469" t="s">
        <v>10703</v>
      </c>
      <c r="C91" s="234" t="s">
        <v>10781</v>
      </c>
      <c r="E91" s="467"/>
      <c r="F91" s="665" t="s">
        <v>10841</v>
      </c>
      <c r="G91" s="663" t="s">
        <v>10842</v>
      </c>
      <c r="H91" s="663"/>
      <c r="I91" s="294" t="s">
        <v>1637</v>
      </c>
      <c r="J91" s="632" t="s">
        <v>10679</v>
      </c>
      <c r="K91" s="257" t="s">
        <v>1353</v>
      </c>
      <c r="L91" s="313">
        <v>84</v>
      </c>
      <c r="M91" s="314">
        <v>63</v>
      </c>
      <c r="N91" s="314">
        <v>35</v>
      </c>
      <c r="O91" s="314">
        <v>66</v>
      </c>
    </row>
    <row r="92" spans="1:15" ht="15" customHeight="1">
      <c r="A92" s="238" t="s">
        <v>320</v>
      </c>
      <c r="B92" s="469" t="s">
        <v>10703</v>
      </c>
      <c r="C92" s="234" t="s">
        <v>10781</v>
      </c>
      <c r="E92" s="467"/>
      <c r="F92" s="665"/>
      <c r="G92" s="652"/>
      <c r="H92" s="652"/>
      <c r="I92" s="246" t="s">
        <v>1643</v>
      </c>
      <c r="J92" s="614"/>
      <c r="K92" s="247" t="s">
        <v>1353</v>
      </c>
      <c r="L92" s="315">
        <v>14</v>
      </c>
      <c r="M92" s="316">
        <v>21</v>
      </c>
      <c r="N92" s="316">
        <v>4</v>
      </c>
      <c r="O92" s="316">
        <v>11</v>
      </c>
    </row>
    <row r="93" spans="1:15" ht="15" customHeight="1">
      <c r="A93" s="238" t="s">
        <v>319</v>
      </c>
      <c r="B93" s="469" t="s">
        <v>10703</v>
      </c>
      <c r="C93" s="234" t="s">
        <v>10781</v>
      </c>
      <c r="E93" s="467"/>
      <c r="F93" s="665"/>
      <c r="G93" s="652"/>
      <c r="H93" s="652"/>
      <c r="I93" s="246" t="s">
        <v>1629</v>
      </c>
      <c r="J93" s="614"/>
      <c r="K93" s="247" t="s">
        <v>1353</v>
      </c>
      <c r="L93" s="315">
        <v>0</v>
      </c>
      <c r="M93" s="316">
        <v>0</v>
      </c>
      <c r="N93" s="316">
        <v>0</v>
      </c>
      <c r="O93" s="316">
        <v>1</v>
      </c>
    </row>
    <row r="94" spans="1:15" ht="15" customHeight="1">
      <c r="A94" s="238" t="s">
        <v>318</v>
      </c>
      <c r="B94" s="469" t="s">
        <v>10703</v>
      </c>
      <c r="C94" s="234" t="s">
        <v>10781</v>
      </c>
      <c r="E94" s="467"/>
      <c r="F94" s="665"/>
      <c r="G94" s="652"/>
      <c r="H94" s="652"/>
      <c r="I94" s="246" t="s">
        <v>1635</v>
      </c>
      <c r="J94" s="614"/>
      <c r="K94" s="247" t="s">
        <v>1353</v>
      </c>
      <c r="L94" s="315">
        <v>0</v>
      </c>
      <c r="M94" s="316">
        <v>0</v>
      </c>
      <c r="N94" s="316">
        <v>0</v>
      </c>
      <c r="O94" s="316">
        <v>0</v>
      </c>
    </row>
    <row r="95" spans="1:15" ht="15" customHeight="1">
      <c r="A95" s="238" t="s">
        <v>317</v>
      </c>
      <c r="B95" s="469" t="s">
        <v>10703</v>
      </c>
      <c r="C95" s="234" t="s">
        <v>10781</v>
      </c>
      <c r="E95" s="467"/>
      <c r="F95" s="665"/>
      <c r="G95" s="652"/>
      <c r="H95" s="652"/>
      <c r="I95" s="246" t="s">
        <v>1639</v>
      </c>
      <c r="J95" s="614"/>
      <c r="K95" s="247" t="s">
        <v>1353</v>
      </c>
      <c r="L95" s="315">
        <v>8</v>
      </c>
      <c r="M95" s="316">
        <v>9</v>
      </c>
      <c r="N95" s="316">
        <v>9</v>
      </c>
      <c r="O95" s="316">
        <v>0</v>
      </c>
    </row>
    <row r="96" spans="1:15" ht="15" customHeight="1">
      <c r="A96" s="238" t="s">
        <v>316</v>
      </c>
      <c r="B96" s="469" t="s">
        <v>10703</v>
      </c>
      <c r="C96" s="234" t="s">
        <v>10781</v>
      </c>
      <c r="E96" s="467"/>
      <c r="F96" s="666"/>
      <c r="G96" s="664"/>
      <c r="H96" s="664"/>
      <c r="I96" s="252" t="s">
        <v>1641</v>
      </c>
      <c r="J96" s="633"/>
      <c r="K96" s="261" t="s">
        <v>1353</v>
      </c>
      <c r="L96" s="317">
        <v>296</v>
      </c>
      <c r="M96" s="318">
        <v>359</v>
      </c>
      <c r="N96" s="318">
        <v>131</v>
      </c>
      <c r="O96" s="319">
        <v>118</v>
      </c>
    </row>
    <row r="97" spans="1:15" ht="94.5" customHeight="1">
      <c r="A97" s="238"/>
      <c r="B97" s="233"/>
      <c r="C97" s="234"/>
      <c r="E97" s="468"/>
      <c r="F97" s="320" t="s">
        <v>10843</v>
      </c>
      <c r="G97" s="653" t="s">
        <v>10843</v>
      </c>
      <c r="H97" s="653"/>
      <c r="I97" s="321" t="s">
        <v>10844</v>
      </c>
      <c r="J97" s="254" t="s">
        <v>10679</v>
      </c>
      <c r="K97" s="254" t="s">
        <v>10845</v>
      </c>
      <c r="L97" s="322">
        <v>236168036</v>
      </c>
      <c r="M97" s="322">
        <v>184641857</v>
      </c>
      <c r="N97" s="322">
        <v>199565541</v>
      </c>
      <c r="O97" s="322">
        <v>149044624</v>
      </c>
    </row>
    <row r="98" spans="1:15" ht="15" customHeight="1">
      <c r="A98" s="238"/>
      <c r="B98" s="233"/>
      <c r="C98" s="234"/>
      <c r="E98" s="491"/>
      <c r="F98" s="491"/>
      <c r="G98" s="491"/>
      <c r="H98" s="491"/>
      <c r="I98" s="491"/>
      <c r="J98" s="491"/>
      <c r="K98" s="491"/>
      <c r="L98" s="491"/>
      <c r="M98" s="491"/>
      <c r="N98" s="491"/>
      <c r="O98" s="491"/>
    </row>
    <row r="99" spans="1:15" ht="142.75" customHeight="1">
      <c r="A99" s="238"/>
      <c r="B99" s="233"/>
      <c r="C99" s="234"/>
      <c r="E99" s="615" t="s">
        <v>11147</v>
      </c>
      <c r="F99" s="615"/>
      <c r="G99" s="615"/>
      <c r="H99" s="615"/>
      <c r="I99" s="615"/>
      <c r="J99" s="615"/>
      <c r="K99" s="615"/>
      <c r="L99" s="615"/>
      <c r="M99" s="615"/>
      <c r="N99" s="615"/>
      <c r="O99" s="615"/>
    </row>
  </sheetData>
  <customSheetViews>
    <customSheetView guid="{BF85068E-F58D-4EAB-8647-6833ECCE5F0F}" scale="110" hiddenColumns="1" showRuler="0" topLeftCell="I2">
      <selection activeCell="L2" sqref="L2:O2"/>
      <pageMargins left="0" right="0" top="0" bottom="0" header="0" footer="0"/>
      <headerFooter>
        <oddHeader>&amp;R&amp;"Arial"&amp;8&amp;K000000 [OFFICIAL]&amp;1#_x000D_</oddHeader>
      </headerFooter>
    </customSheetView>
  </customSheetViews>
  <mergeCells count="39">
    <mergeCell ref="G97:H97"/>
    <mergeCell ref="E99:O99"/>
    <mergeCell ref="H67:H68"/>
    <mergeCell ref="G67:G70"/>
    <mergeCell ref="H69:H70"/>
    <mergeCell ref="G71:H74"/>
    <mergeCell ref="F56:F90"/>
    <mergeCell ref="G75:H90"/>
    <mergeCell ref="J56:J57"/>
    <mergeCell ref="I56:I57"/>
    <mergeCell ref="G56:H66"/>
    <mergeCell ref="J71:J74"/>
    <mergeCell ref="J91:J96"/>
    <mergeCell ref="J75:J90"/>
    <mergeCell ref="G91:H96"/>
    <mergeCell ref="F91:F96"/>
    <mergeCell ref="G2:H2"/>
    <mergeCell ref="J3:J8"/>
    <mergeCell ref="J9:J14"/>
    <mergeCell ref="G9:H14"/>
    <mergeCell ref="J20:J21"/>
    <mergeCell ref="J15:J19"/>
    <mergeCell ref="G15:H19"/>
    <mergeCell ref="G20:H24"/>
    <mergeCell ref="G3:H8"/>
    <mergeCell ref="E3:E37"/>
    <mergeCell ref="F3:F37"/>
    <mergeCell ref="J28:J32"/>
    <mergeCell ref="J33:J37"/>
    <mergeCell ref="G38:H46"/>
    <mergeCell ref="G28:H37"/>
    <mergeCell ref="F38:F55"/>
    <mergeCell ref="J22:J24"/>
    <mergeCell ref="E38:E55"/>
    <mergeCell ref="G54:H55"/>
    <mergeCell ref="G47:H53"/>
    <mergeCell ref="G25:H27"/>
    <mergeCell ref="I47:I48"/>
    <mergeCell ref="J47:J50"/>
  </mergeCells>
  <pageMargins left="0.5" right="0.5" top="0.5" bottom="0.5" header="0.3" footer="0.3"/>
  <pageSetup paperSize="9" scale="60" fitToHeight="0" orientation="landscape" r:id="rId1"/>
  <headerFooter>
    <oddHeader>&amp;R&amp;"Arial"&amp;8&amp;K000000 [OFFICIAL]&amp;1#_x000D_</oddHeader>
  </headerFooter>
  <rowBreaks count="1" manualBreakCount="1">
    <brk id="55" max="16383" man="1"/>
  </rowBreaks>
  <customProperties>
    <customPr name="_pios_id" r:id="rId2"/>
  </customProperties>
  <extLst>
    <ext xmlns:x14="http://schemas.microsoft.com/office/spreadsheetml/2009/9/main" uri="{CCE6A557-97BC-4b89-ADB6-D9C93CAAB3DF}">
      <x14:dataValidations xmlns:xm="http://schemas.microsoft.com/office/excel/2006/main" count="2">
        <x14:dataValidation type="list" allowBlank="1" xr:uid="{00000000-0002-0000-2900-000000000000}">
          <x14:formula1>
            <xm:f>'Metric Data'!$B$2:$B$1048576</xm:f>
          </x14:formula1>
          <xm:sqref>A3:A38 A40:A46 A48:A55 A57:A97</xm:sqref>
        </x14:dataValidation>
        <x14:dataValidation type="list" allowBlank="1" xr:uid="{00000000-0002-0000-2900-000001000000}">
          <x14:formula1>
            <xm:f>'Metric Data'!$C:$C</xm:f>
          </x14:formula1>
          <xm:sqref>C3:C99 B3:B96</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N11"/>
  <sheetViews>
    <sheetView showRuler="0" topLeftCell="J1" zoomScaleNormal="100" workbookViewId="0">
      <selection activeCell="E1" sqref="E1:E1048576"/>
    </sheetView>
  </sheetViews>
  <sheetFormatPr defaultColWidth="13.08984375" defaultRowHeight="14.5"/>
  <cols>
    <col min="1" max="2" width="19.54296875" style="228" hidden="1" customWidth="1"/>
    <col min="3" max="3" width="41.36328125" style="228" hidden="1" customWidth="1"/>
    <col min="4" max="4" width="2.36328125" style="228" customWidth="1"/>
    <col min="5" max="5" width="4.6328125" style="228" bestFit="1" customWidth="1"/>
    <col min="6" max="6" width="14.54296875" style="228" bestFit="1" customWidth="1"/>
    <col min="7" max="7" width="15.54296875" style="228" customWidth="1"/>
    <col min="8" max="8" width="20.36328125" style="228" customWidth="1"/>
    <col min="9" max="9" width="50.36328125" style="228" customWidth="1"/>
    <col min="10" max="10" width="21.36328125" style="228" customWidth="1"/>
    <col min="11" max="11" width="15.08984375" style="228" customWidth="1"/>
    <col min="12" max="14" width="45.81640625" style="228" customWidth="1"/>
    <col min="15" max="16384" width="13.08984375" style="228"/>
  </cols>
  <sheetData>
    <row r="1" spans="1:14">
      <c r="A1" s="244" t="s">
        <v>1</v>
      </c>
      <c r="B1" s="244" t="s">
        <v>10670</v>
      </c>
    </row>
    <row r="2" spans="1:14" ht="30" customHeight="1">
      <c r="A2" s="208"/>
      <c r="B2" s="208"/>
      <c r="E2" s="229" t="s">
        <v>10671</v>
      </c>
      <c r="F2" s="230" t="s">
        <v>10672</v>
      </c>
      <c r="G2" s="605" t="s">
        <v>10673</v>
      </c>
      <c r="H2" s="605"/>
      <c r="I2" s="230" t="s">
        <v>10674</v>
      </c>
      <c r="J2" s="230" t="s">
        <v>10702</v>
      </c>
      <c r="K2" s="230" t="s">
        <v>9441</v>
      </c>
      <c r="L2" s="231">
        <f>M2+1</f>
        <v>2025</v>
      </c>
      <c r="M2" s="231" t="str">
        <f>Dates!$C$7</f>
        <v>2024</v>
      </c>
      <c r="N2" s="232">
        <f>M2-1</f>
        <v>2023</v>
      </c>
    </row>
    <row r="3" spans="1:14" ht="43.5">
      <c r="A3" s="238" t="s">
        <v>157</v>
      </c>
      <c r="B3" s="233" t="str">
        <f>IFERROR(INDEX('Metric Data'!$A:$AB,MATCH(CONCATENATE($A3,$C3),'Metric Data'!$A:$A,0),MATCH("Dimension Value",'Metric Data'!$A$1:$O$1,0)),"")</f>
        <v>Anglo American Platinum Managed Operations</v>
      </c>
      <c r="C3" s="234" t="s">
        <v>1349</v>
      </c>
      <c r="E3" s="668"/>
      <c r="F3" s="665" t="s">
        <v>10734</v>
      </c>
      <c r="G3" s="624" t="s">
        <v>1582</v>
      </c>
      <c r="H3" s="625"/>
      <c r="I3" s="247" t="s">
        <v>1589</v>
      </c>
      <c r="J3" s="247"/>
      <c r="K3" s="250" t="s">
        <v>3621</v>
      </c>
      <c r="L3" s="323"/>
      <c r="M3" s="247" t="s">
        <v>10846</v>
      </c>
      <c r="N3" s="247"/>
    </row>
    <row r="4" spans="1:14" ht="43.5">
      <c r="A4" s="238" t="s">
        <v>93</v>
      </c>
      <c r="B4" s="233" t="str">
        <f>IFERROR(INDEX('Metric Data'!$A:$AB,MATCH(CONCATENATE($A4,$C4),'Metric Data'!$A:$A,0),MATCH("Dimension Value",'Metric Data'!$A$1:$O$1,0)),"")</f>
        <v>Anglo American Platinum Managed Operations</v>
      </c>
      <c r="C4" s="234" t="s">
        <v>1349</v>
      </c>
      <c r="E4" s="668"/>
      <c r="F4" s="665"/>
      <c r="G4" s="616" t="s">
        <v>1557</v>
      </c>
      <c r="H4" s="616"/>
      <c r="I4" s="247" t="s">
        <v>1552</v>
      </c>
      <c r="J4" s="247"/>
      <c r="K4" s="250" t="s">
        <v>10847</v>
      </c>
      <c r="L4" s="323" t="str">
        <f>M4</f>
        <v>2 (Mogalakwena &amp; Mototolo)</v>
      </c>
      <c r="M4" s="324" t="s">
        <v>94</v>
      </c>
      <c r="N4" s="325">
        <v>2</v>
      </c>
    </row>
    <row r="5" spans="1:14" ht="58">
      <c r="A5" s="238" t="s">
        <v>92</v>
      </c>
      <c r="B5" s="233" t="str">
        <f>IFERROR(INDEX('Metric Data'!$A:$AB,MATCH(CONCATENATE($A5,$C5),'Metric Data'!$A:$A,0),MATCH("Dimension Value",'Metric Data'!$A$1:$O$1,0)),"")</f>
        <v>Anglo American Platinum Managed Operations</v>
      </c>
      <c r="C5" s="234" t="s">
        <v>1349</v>
      </c>
      <c r="E5" s="668"/>
      <c r="F5" s="665"/>
      <c r="G5" s="616"/>
      <c r="H5" s="616"/>
      <c r="I5" s="247" t="s">
        <v>10848</v>
      </c>
      <c r="J5" s="247"/>
      <c r="K5" s="250" t="s">
        <v>10847</v>
      </c>
      <c r="L5" s="323" t="str">
        <f>M5</f>
        <v>There are 2 sites: Mogalakwena is situated close to Witvinger Nature reserve and Mototolo situated in the Sekhukhuneland centre of plant endemism both have BMP's in place.</v>
      </c>
      <c r="M5" s="324" t="s">
        <v>11132</v>
      </c>
      <c r="N5" s="325">
        <v>2</v>
      </c>
    </row>
    <row r="6" spans="1:14" ht="58">
      <c r="A6" s="238" t="s">
        <v>100</v>
      </c>
      <c r="B6" s="233" t="str">
        <f>IFERROR(INDEX('Metric Data'!$A:$AB,MATCH(CONCATENATE($A6,$C6),'Metric Data'!$A:$A,0),MATCH("Dimension Value",'Metric Data'!$A$1:$O$1,0)),"")</f>
        <v>Anglo American Platinum Managed Operations</v>
      </c>
      <c r="C6" s="234" t="s">
        <v>1349</v>
      </c>
      <c r="E6" s="668"/>
      <c r="F6" s="665"/>
      <c r="G6" s="616" t="s">
        <v>10849</v>
      </c>
      <c r="H6" s="616"/>
      <c r="I6" s="247" t="s">
        <v>10850</v>
      </c>
      <c r="J6" s="247"/>
      <c r="K6" s="250" t="s">
        <v>10736</v>
      </c>
      <c r="L6" s="323" t="str">
        <f>M6</f>
        <v>2 Sites. Mogalakwena situated close to Witvinger Nature Reserve and Mototolo situated in the Sekhukhuneland centre of plant endemism.</v>
      </c>
      <c r="M6" s="324" t="s">
        <v>11135</v>
      </c>
      <c r="N6" s="326" t="s">
        <v>11135</v>
      </c>
    </row>
    <row r="7" spans="1:14" ht="43.5">
      <c r="A7" s="238" t="s">
        <v>99</v>
      </c>
      <c r="B7" s="233" t="str">
        <f>IFERROR(INDEX('Metric Data'!$A:$AB,MATCH(CONCATENATE($A7,$C7),'Metric Data'!$A:$A,0),MATCH("Dimension Value",'Metric Data'!$A$1:$O$1,0)),"")</f>
        <v>Anglo American Platinum Managed Operations</v>
      </c>
      <c r="C7" s="234" t="s">
        <v>1349</v>
      </c>
      <c r="E7" s="668"/>
      <c r="F7" s="665"/>
      <c r="G7" s="616"/>
      <c r="H7" s="616"/>
      <c r="I7" s="247" t="s">
        <v>1562</v>
      </c>
      <c r="J7" s="247"/>
      <c r="K7" s="250" t="s">
        <v>10851</v>
      </c>
      <c r="L7" s="327">
        <v>106384.1075</v>
      </c>
      <c r="M7" s="328">
        <v>104344.13</v>
      </c>
      <c r="N7" s="325">
        <v>104348.13</v>
      </c>
    </row>
    <row r="8" spans="1:14" ht="72.5">
      <c r="A8" s="238" t="s">
        <v>98</v>
      </c>
      <c r="B8" s="233" t="str">
        <f>IFERROR(INDEX('Metric Data'!$A:$AB,MATCH(CONCATENATE($A8,$C8),'Metric Data'!$A:$A,0),MATCH("Dimension Value",'Metric Data'!$A$1:$O$1,0)),"")</f>
        <v>Anglo American Platinum Managed Operations</v>
      </c>
      <c r="C8" s="234" t="s">
        <v>1349</v>
      </c>
      <c r="E8" s="668"/>
      <c r="F8" s="665"/>
      <c r="G8" s="616"/>
      <c r="H8" s="616"/>
      <c r="I8" s="247" t="s">
        <v>1575</v>
      </c>
      <c r="J8" s="247"/>
      <c r="K8" s="250" t="s">
        <v>10852</v>
      </c>
      <c r="L8" s="327">
        <v>18000000</v>
      </c>
      <c r="M8" s="329">
        <v>1791717.36</v>
      </c>
      <c r="N8" s="328">
        <v>1677419.6</v>
      </c>
    </row>
    <row r="9" spans="1:14" ht="87">
      <c r="A9" s="238" t="s">
        <v>97</v>
      </c>
      <c r="B9" s="233" t="str">
        <f>IFERROR(INDEX('Metric Data'!$A:$AB,MATCH(CONCATENATE($A9,$C9),'Metric Data'!$A:$A,0),MATCH("Dimension Value",'Metric Data'!$A$1:$O$1,0)),"")</f>
        <v>Anglo American Platinum Managed Operations</v>
      </c>
      <c r="C9" s="234" t="s">
        <v>1349</v>
      </c>
      <c r="E9" s="668"/>
      <c r="F9" s="665"/>
      <c r="G9" s="616"/>
      <c r="H9" s="616"/>
      <c r="I9" s="247" t="s">
        <v>1568</v>
      </c>
      <c r="J9" s="247"/>
      <c r="K9" s="250" t="s">
        <v>3621</v>
      </c>
      <c r="L9" s="330" t="s">
        <v>11144</v>
      </c>
      <c r="M9" s="331" t="s">
        <v>11145</v>
      </c>
      <c r="N9" s="324" t="s">
        <v>937</v>
      </c>
    </row>
    <row r="10" spans="1:14" ht="159.5">
      <c r="A10" s="238" t="s">
        <v>95</v>
      </c>
      <c r="B10" s="233" t="str">
        <f>IFERROR(INDEX('Metric Data'!$A:$AB,MATCH(CONCATENATE($A10,$C10),'Metric Data'!$A:$A,0),MATCH("Dimension Value",'Metric Data'!$A$1:$O$1,0)),"")</f>
        <v>Anglo American Platinum Managed Operations</v>
      </c>
      <c r="C10" s="234" t="s">
        <v>1349</v>
      </c>
      <c r="E10" s="669"/>
      <c r="F10" s="667"/>
      <c r="G10" s="670"/>
      <c r="H10" s="670"/>
      <c r="I10" s="499" t="s">
        <v>10853</v>
      </c>
      <c r="J10" s="499"/>
      <c r="K10" s="528" t="s">
        <v>3621</v>
      </c>
      <c r="L10" s="529" t="s">
        <v>11146</v>
      </c>
      <c r="M10" s="529" t="s">
        <v>11133</v>
      </c>
      <c r="N10" s="530" t="s">
        <v>11134</v>
      </c>
    </row>
    <row r="11" spans="1:14">
      <c r="A11" s="238"/>
      <c r="B11" s="238"/>
      <c r="C11" s="234"/>
      <c r="E11" s="239"/>
      <c r="F11" s="239"/>
      <c r="G11" s="239"/>
      <c r="H11" s="239"/>
      <c r="I11" s="239"/>
      <c r="J11" s="239"/>
      <c r="K11" s="239"/>
      <c r="L11" s="239"/>
      <c r="M11" s="239"/>
      <c r="N11" s="239"/>
    </row>
  </sheetData>
  <customSheetViews>
    <customSheetView guid="{BF85068E-F58D-4EAB-8647-6833ECCE5F0F}" hiddenColumns="1" showRuler="0" topLeftCell="J2">
      <selection activeCell="M4" sqref="M4"/>
      <pageMargins left="0" right="0" top="0" bottom="0" header="0" footer="0"/>
      <headerFooter>
        <oddHeader>&amp;R&amp;"Arial"&amp;8&amp;K000000 [OFFICIAL]&amp;1#_x000D_</oddHeader>
      </headerFooter>
    </customSheetView>
  </customSheetViews>
  <mergeCells count="6">
    <mergeCell ref="F3:F10"/>
    <mergeCell ref="E3:E10"/>
    <mergeCell ref="G6:H10"/>
    <mergeCell ref="G2:H2"/>
    <mergeCell ref="G3:H3"/>
    <mergeCell ref="G4:H5"/>
  </mergeCells>
  <pageMargins left="0.5" right="0.5" top="0.5" bottom="0.5" header="0.3" footer="0.3"/>
  <pageSetup paperSize="9" scale="49" fitToHeight="0" orientation="landscape" r:id="rId1"/>
  <headerFooter>
    <oddHeader>&amp;R&amp;"Arial"&amp;8&amp;K000000 [OFFICIAL]&amp;1#_x000D_</oddHeader>
  </headerFooter>
  <customProperties>
    <customPr name="_pios_id" r:id="rId2"/>
  </customProperties>
  <extLst>
    <ext xmlns:x14="http://schemas.microsoft.com/office/spreadsheetml/2009/9/main" uri="{CCE6A557-97BC-4b89-ADB6-D9C93CAAB3DF}">
      <x14:dataValidations xmlns:xm="http://schemas.microsoft.com/office/excel/2006/main" count="2">
        <x14:dataValidation type="list" allowBlank="1" xr:uid="{00000000-0002-0000-2A00-000000000000}">
          <x14:formula1>
            <xm:f>'Metric Data'!$C:$C</xm:f>
          </x14:formula1>
          <xm:sqref>C3:C11</xm:sqref>
        </x14:dataValidation>
        <x14:dataValidation type="list" allowBlank="1" xr:uid="{00000000-0002-0000-2A00-000001000000}">
          <x14:formula1>
            <xm:f>'Metric Data'!$B$2:$B$1048576</xm:f>
          </x14:formula1>
          <xm:sqref>A3:A10</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T35"/>
  <sheetViews>
    <sheetView showRuler="0" topLeftCell="I1" zoomScaleNormal="100" workbookViewId="0">
      <selection activeCell="E1" sqref="E1:E1048576"/>
    </sheetView>
  </sheetViews>
  <sheetFormatPr defaultColWidth="13.08984375" defaultRowHeight="14.5"/>
  <cols>
    <col min="1" max="1" width="5.08984375" style="228" hidden="1" customWidth="1"/>
    <col min="2" max="2" width="9.90625" style="228" hidden="1" customWidth="1"/>
    <col min="3" max="3" width="0.36328125" style="228" hidden="1" customWidth="1"/>
    <col min="4" max="4" width="2.36328125" style="228" customWidth="1"/>
    <col min="5" max="5" width="4.6328125" style="228" bestFit="1" customWidth="1"/>
    <col min="6" max="6" width="9.81640625" style="228" customWidth="1"/>
    <col min="7" max="7" width="26.6328125" style="228" customWidth="1"/>
    <col min="8" max="8" width="17" style="228" customWidth="1"/>
    <col min="9" max="9" width="50.36328125" style="228" customWidth="1"/>
    <col min="10" max="10" width="21" style="228" customWidth="1"/>
    <col min="11" max="11" width="13.81640625" style="228" customWidth="1"/>
    <col min="12" max="15" width="12.6328125" style="228" customWidth="1"/>
    <col min="16" max="16384" width="13.08984375" style="228"/>
  </cols>
  <sheetData>
    <row r="1" spans="1:15" ht="15" customHeight="1">
      <c r="A1" s="244" t="s">
        <v>1</v>
      </c>
      <c r="B1" s="244" t="s">
        <v>10670</v>
      </c>
    </row>
    <row r="2" spans="1:15" ht="30" customHeight="1">
      <c r="A2" s="208"/>
      <c r="B2" s="208"/>
      <c r="E2" s="229" t="s">
        <v>10671</v>
      </c>
      <c r="F2" s="230" t="s">
        <v>10672</v>
      </c>
      <c r="G2" s="605" t="s">
        <v>10854</v>
      </c>
      <c r="H2" s="605"/>
      <c r="I2" s="230" t="s">
        <v>10674</v>
      </c>
      <c r="J2" s="230" t="s">
        <v>10702</v>
      </c>
      <c r="K2" s="230" t="s">
        <v>9441</v>
      </c>
      <c r="L2" s="231">
        <f>M2+1</f>
        <v>2025</v>
      </c>
      <c r="M2" s="231" t="str">
        <f>Dates!$C$7</f>
        <v>2024</v>
      </c>
      <c r="N2" s="232">
        <f>M2-1</f>
        <v>2023</v>
      </c>
      <c r="O2" s="232">
        <f>N2-1</f>
        <v>2022</v>
      </c>
    </row>
    <row r="3" spans="1:15" ht="15" customHeight="1">
      <c r="A3" s="233" t="s">
        <v>638</v>
      </c>
      <c r="B3" s="233" t="str">
        <f>IFERROR(INDEX('Metric Data'!$A:$AB,MATCH(CONCATENATE($A3,$C3),'Metric Data'!$A:$A,0),MATCH("Dimension Value",'Metric Data'!$A$1:$O$1,0)),"")</f>
        <v>Anglo American Platinum Managed Operations</v>
      </c>
      <c r="C3" s="234" t="s">
        <v>1349</v>
      </c>
      <c r="E3" s="671"/>
      <c r="F3" s="665" t="s">
        <v>2749</v>
      </c>
      <c r="G3" s="616" t="s">
        <v>10855</v>
      </c>
      <c r="H3" s="616" t="s">
        <v>10856</v>
      </c>
      <c r="I3" s="247" t="s">
        <v>10857</v>
      </c>
      <c r="J3" s="607" t="s">
        <v>10679</v>
      </c>
      <c r="K3" s="236" t="s">
        <v>10858</v>
      </c>
      <c r="L3" s="237">
        <f>_xlfn.IFNA(INDEX('[1]Data Output'!$A:$H,MATCH(_xlfn.TEXTJOIN("",TRUE,L$2,$A3,$C3),'[1]Data Output'!$A:$A,0),MATCH("Value",'[1]Data Output'!$A$1:$H$1,0)),"")</f>
        <v>11352</v>
      </c>
      <c r="M3" s="237">
        <f>_xlfn.IFNA(INDEX('[1]Data Output'!$A:$H,MATCH(_xlfn.TEXTJOIN("",TRUE,M$2,$A3,$C3),'[1]Data Output'!$A:$A,0),MATCH("Value",'[1]Data Output'!$A$1:$H$1,0)),"")</f>
        <v>4638</v>
      </c>
      <c r="N3" s="237">
        <f>_xlfn.IFNA(INDEX('[1]Data Output'!$A:$H,MATCH(_xlfn.TEXTJOIN("",TRUE,N$2,$A3,$C3),'[1]Data Output'!$A:$A,0),MATCH("Value",'[1]Data Output'!$A$1:$H$1,0)),"")</f>
        <v>5574.84</v>
      </c>
      <c r="O3" s="265">
        <f>_xlfn.IFNA(INDEX('[1]Data Output'!$A:$H,MATCH(_xlfn.TEXTJOIN("",TRUE,O$2,$A3,$C3),'[1]Data Output'!$A:$A,0),MATCH("Value",'[1]Data Output'!$A$1:$H$1,0)),"")</f>
        <v>7197</v>
      </c>
    </row>
    <row r="4" spans="1:15" ht="15" customHeight="1">
      <c r="A4" s="238" t="s">
        <v>637</v>
      </c>
      <c r="B4" s="233" t="str">
        <f>IFERROR(INDEX('Metric Data'!$A:$AB,MATCH(CONCATENATE($A4,$C4),'Metric Data'!$A:$A,0),MATCH("Dimension Value",'Metric Data'!$A$1:$O$1,0)),"")</f>
        <v>Anglo American Platinum Managed Operations</v>
      </c>
      <c r="C4" s="234" t="s">
        <v>1349</v>
      </c>
      <c r="E4" s="671"/>
      <c r="F4" s="665"/>
      <c r="G4" s="616"/>
      <c r="H4" s="616"/>
      <c r="I4" s="247" t="s">
        <v>10859</v>
      </c>
      <c r="J4" s="607"/>
      <c r="K4" s="236" t="s">
        <v>10858</v>
      </c>
      <c r="L4" s="237">
        <f>_xlfn.IFNA(INDEX('[1]Data Output'!$A:$H,MATCH(_xlfn.TEXTJOIN("",TRUE,L$2,$A4,$C4),'[1]Data Output'!$A:$A,0),MATCH("Value",'[1]Data Output'!$A$1:$H$1,0)),"")</f>
        <v>12720</v>
      </c>
      <c r="M4" s="237">
        <f>_xlfn.IFNA(INDEX('[1]Data Output'!$A:$H,MATCH(_xlfn.TEXTJOIN("",TRUE,M$2,$A4,$C4),'[1]Data Output'!$A:$A,0),MATCH("Value",'[1]Data Output'!$A$1:$H$1,0)),"")</f>
        <v>10985</v>
      </c>
      <c r="N4" s="237">
        <f>_xlfn.IFNA(INDEX('[1]Data Output'!$A:$H,MATCH(_xlfn.TEXTJOIN("",TRUE,N$2,$A4,$C4),'[1]Data Output'!$A:$A,0),MATCH("Value",'[1]Data Output'!$A$1:$H$1,0)),"")</f>
        <v>9457.0400000000009</v>
      </c>
      <c r="O4" s="265">
        <f>_xlfn.IFNA(INDEX('[1]Data Output'!$A:$H,MATCH(_xlfn.TEXTJOIN("",TRUE,O$2,$A4,$C4),'[1]Data Output'!$A:$A,0),MATCH("Value",'[1]Data Output'!$A$1:$H$1,0)),"")</f>
        <v>10224</v>
      </c>
    </row>
    <row r="5" spans="1:15" ht="15" customHeight="1">
      <c r="A5" s="238" t="s">
        <v>636</v>
      </c>
      <c r="B5" s="233" t="str">
        <f>IFERROR(INDEX('Metric Data'!$A:$AB,MATCH(CONCATENATE($A5,$C5),'Metric Data'!$A:$A,0),MATCH("Dimension Value",'Metric Data'!$A$1:$O$1,0)),"")</f>
        <v>Anglo American Platinum Managed Operations</v>
      </c>
      <c r="C5" s="234" t="s">
        <v>1349</v>
      </c>
      <c r="E5" s="671"/>
      <c r="F5" s="665"/>
      <c r="G5" s="616"/>
      <c r="H5" s="616"/>
      <c r="I5" s="247" t="s">
        <v>10860</v>
      </c>
      <c r="J5" s="607"/>
      <c r="K5" s="236" t="s">
        <v>10858</v>
      </c>
      <c r="L5" s="237">
        <f>_xlfn.IFNA(INDEX('[1]Data Output'!$A:$H,MATCH(_xlfn.TEXTJOIN("",TRUE,L$2,$A5,$C5),'[1]Data Output'!$A:$A,0),MATCH("Value",'[1]Data Output'!$A$1:$H$1,0)),"")</f>
        <v>7250</v>
      </c>
      <c r="M5" s="237">
        <f>_xlfn.IFNA(INDEX('[1]Data Output'!$A:$H,MATCH(_xlfn.TEXTJOIN("",TRUE,M$2,$A5,$C5),'[1]Data Output'!$A:$A,0),MATCH("Value",'[1]Data Output'!$A$1:$H$1,0)),"")</f>
        <v>7659</v>
      </c>
      <c r="N5" s="237">
        <f>_xlfn.IFNA(INDEX('[1]Data Output'!$A:$H,MATCH(_xlfn.TEXTJOIN("",TRUE,N$2,$A5,$C5),'[1]Data Output'!$A:$A,0),MATCH("Value",'[1]Data Output'!$A$1:$H$1,0)),"")</f>
        <v>7388.57</v>
      </c>
      <c r="O5" s="265">
        <f>_xlfn.IFNA(INDEX('[1]Data Output'!$A:$H,MATCH(_xlfn.TEXTJOIN("",TRUE,O$2,$A5,$C5),'[1]Data Output'!$A:$A,0),MATCH("Value",'[1]Data Output'!$A$1:$H$1,0)),"")</f>
        <v>7060</v>
      </c>
    </row>
    <row r="6" spans="1:15" ht="15" customHeight="1">
      <c r="A6" s="238" t="s">
        <v>635</v>
      </c>
      <c r="B6" s="233" t="str">
        <f>IFERROR(INDEX('Metric Data'!$A:$AB,MATCH(CONCATENATE($A6,$C6),'Metric Data'!$A:$A,0),MATCH("Dimension Value",'Metric Data'!$A$1:$O$1,0)),"")</f>
        <v>Anglo American Platinum Managed Operations</v>
      </c>
      <c r="C6" s="234" t="s">
        <v>1349</v>
      </c>
      <c r="E6" s="671"/>
      <c r="F6" s="665"/>
      <c r="G6" s="616"/>
      <c r="H6" s="616"/>
      <c r="I6" s="333" t="s">
        <v>10861</v>
      </c>
      <c r="J6" s="607"/>
      <c r="K6" s="333" t="s">
        <v>10858</v>
      </c>
      <c r="L6" s="334">
        <f>_xlfn.IFNA(INDEX('[1]Data Output'!$A:$H,MATCH(_xlfn.TEXTJOIN("",TRUE,L$2,$A6,$C6),'[1]Data Output'!$A:$A,0),MATCH("Value",'[1]Data Output'!$A$1:$H$1,0)),"")</f>
        <v>31322.323627856065</v>
      </c>
      <c r="M6" s="334">
        <f>_xlfn.IFNA(INDEX('[1]Data Output'!$A:$H,MATCH(_xlfn.TEXTJOIN("",TRUE,M$2,$A6,$C6),'[1]Data Output'!$A:$A,0),MATCH("Value",'[1]Data Output'!$A$1:$H$1,0)),"")</f>
        <v>23281</v>
      </c>
      <c r="N6" s="237">
        <f>_xlfn.IFNA(INDEX('[1]Data Output'!$A:$H,MATCH(_xlfn.TEXTJOIN("",TRUE,N$2,$A6,$C6),'[1]Data Output'!$A:$A,0),MATCH("Value",'[1]Data Output'!$A$1:$H$1,0)),"")</f>
        <v>22420.45</v>
      </c>
      <c r="O6" s="265">
        <f>_xlfn.IFNA(INDEX('[1]Data Output'!$A:$H,MATCH(_xlfn.TEXTJOIN("",TRUE,O$2,$A6,$C6),'[1]Data Output'!$A:$A,0),MATCH("Value",'[1]Data Output'!$A$1:$H$1,0)),"")</f>
        <v>24481</v>
      </c>
    </row>
    <row r="7" spans="1:15" ht="15" customHeight="1">
      <c r="A7" s="238" t="s">
        <v>634</v>
      </c>
      <c r="B7" s="233" t="str">
        <f>IFERROR(INDEX('Metric Data'!$A:$AB,MATCH(CONCATENATE($A7,$C7),'Metric Data'!$A:$A,0),MATCH("Dimension Value",'Metric Data'!$A$1:$O$1,0)),"")</f>
        <v>Anglo American Platinum Managed Operations</v>
      </c>
      <c r="C7" s="234" t="s">
        <v>1349</v>
      </c>
      <c r="E7" s="671"/>
      <c r="F7" s="665"/>
      <c r="G7" s="616"/>
      <c r="H7" s="616" t="s">
        <v>10862</v>
      </c>
      <c r="I7" s="247" t="s">
        <v>10863</v>
      </c>
      <c r="J7" s="607"/>
      <c r="K7" s="236" t="s">
        <v>10858</v>
      </c>
      <c r="L7" s="237">
        <f>_xlfn.IFNA(INDEX('[1]Data Output'!$A:$H,MATCH(_xlfn.TEXTJOIN("",TRUE,L$2,$A7,$C7),'[1]Data Output'!$A:$A,0),MATCH("Value",'[1]Data Output'!$A$1:$H$1,0)),"")</f>
        <v>2844</v>
      </c>
      <c r="M7" s="237">
        <f>_xlfn.IFNA(INDEX('[1]Data Output'!$A:$H,MATCH(_xlfn.TEXTJOIN("",TRUE,M$2,$A7,$C7),'[1]Data Output'!$A:$A,0),MATCH("Value",'[1]Data Output'!$A$1:$H$1,0)),"")</f>
        <v>2360</v>
      </c>
      <c r="N7" s="237">
        <f>_xlfn.IFNA(INDEX('[1]Data Output'!$A:$H,MATCH(_xlfn.TEXTJOIN("",TRUE,N$2,$A7,$C7),'[1]Data Output'!$A:$A,0),MATCH("Value",'[1]Data Output'!$A$1:$H$1,0)),"")</f>
        <v>2040.77</v>
      </c>
      <c r="O7" s="265">
        <f>_xlfn.IFNA(INDEX('[1]Data Output'!$A:$H,MATCH(_xlfn.TEXTJOIN("",TRUE,O$2,$A7,$C7),'[1]Data Output'!$A:$A,0),MATCH("Value",'[1]Data Output'!$A$1:$H$1,0)),"")</f>
        <v>4489</v>
      </c>
    </row>
    <row r="8" spans="1:15" ht="15" customHeight="1">
      <c r="A8" s="238" t="s">
        <v>633</v>
      </c>
      <c r="B8" s="233" t="str">
        <f>IFERROR(INDEX('Metric Data'!$A:$AB,MATCH(CONCATENATE($A8,$C8),'Metric Data'!$A:$A,0),MATCH("Dimension Value",'Metric Data'!$A$1:$O$1,0)),"")</f>
        <v>Anglo American Platinum Managed Operations</v>
      </c>
      <c r="C8" s="234" t="s">
        <v>1349</v>
      </c>
      <c r="E8" s="671"/>
      <c r="F8" s="665"/>
      <c r="G8" s="616"/>
      <c r="H8" s="616"/>
      <c r="I8" s="247" t="s">
        <v>10864</v>
      </c>
      <c r="J8" s="607"/>
      <c r="K8" s="236" t="s">
        <v>10858</v>
      </c>
      <c r="L8" s="237">
        <f>_xlfn.IFNA(INDEX('[1]Data Output'!$A:$H,MATCH(_xlfn.TEXTJOIN("",TRUE,L$2,$A8,$C8),'[1]Data Output'!$A:$A,0),MATCH("Value",'[1]Data Output'!$A$1:$H$1,0)),"")</f>
        <v>6894</v>
      </c>
      <c r="M8" s="237">
        <f>_xlfn.IFNA(INDEX('[1]Data Output'!$A:$H,MATCH(_xlfn.TEXTJOIN("",TRUE,M$2,$A8,$C8),'[1]Data Output'!$A:$A,0),MATCH("Value",'[1]Data Output'!$A$1:$H$1,0)),"")</f>
        <v>3969</v>
      </c>
      <c r="N8" s="237">
        <f>_xlfn.IFNA(INDEX('[1]Data Output'!$A:$H,MATCH(_xlfn.TEXTJOIN("",TRUE,N$2,$A8,$C8),'[1]Data Output'!$A:$A,0),MATCH("Value",'[1]Data Output'!$A$1:$H$1,0)),"")</f>
        <v>3938.85</v>
      </c>
      <c r="O8" s="265">
        <f>_xlfn.IFNA(INDEX('[1]Data Output'!$A:$H,MATCH(_xlfn.TEXTJOIN("",TRUE,O$2,$A8,$C8),'[1]Data Output'!$A:$A,0),MATCH("Value",'[1]Data Output'!$A$1:$H$1,0)),"")</f>
        <v>3392</v>
      </c>
    </row>
    <row r="9" spans="1:15" ht="15" customHeight="1">
      <c r="A9" s="238" t="s">
        <v>631</v>
      </c>
      <c r="B9" s="233" t="str">
        <f>IFERROR(INDEX('Metric Data'!$A:$AB,MATCH(CONCATENATE($A9,$C9),'Metric Data'!$A:$A,0),MATCH("Dimension Value",'Metric Data'!$A$1:$O$1,0)),"")</f>
        <v>Anglo American Platinum Managed Operations</v>
      </c>
      <c r="C9" s="234" t="s">
        <v>1349</v>
      </c>
      <c r="E9" s="671"/>
      <c r="F9" s="665"/>
      <c r="G9" s="616"/>
      <c r="H9" s="616"/>
      <c r="I9" s="247" t="s">
        <v>10865</v>
      </c>
      <c r="J9" s="607"/>
      <c r="K9" s="236" t="s">
        <v>10858</v>
      </c>
      <c r="L9" s="237">
        <f>_xlfn.IFNA(INDEX('[1]Data Output'!$A:$H,MATCH(_xlfn.TEXTJOIN("",TRUE,L$2,$A9,$C9),'[1]Data Output'!$A:$A,0),MATCH("Value",'[1]Data Output'!$A$1:$H$1,0)),"")</f>
        <v>3800</v>
      </c>
      <c r="M9" s="237">
        <f>_xlfn.IFNA(INDEX('[1]Data Output'!$A:$H,MATCH(_xlfn.TEXTJOIN("",TRUE,M$2,$A9,$C9),'[1]Data Output'!$A:$A,0),MATCH("Value",'[1]Data Output'!$A$1:$H$1,0)),"")</f>
        <v>6251</v>
      </c>
      <c r="N9" s="237">
        <f>_xlfn.IFNA(INDEX('[1]Data Output'!$A:$H,MATCH(_xlfn.TEXTJOIN("",TRUE,N$2,$A9,$C9),'[1]Data Output'!$A:$A,0),MATCH("Value",'[1]Data Output'!$A$1:$H$1,0)),"")</f>
        <v>9122.59</v>
      </c>
      <c r="O9" s="265">
        <f>_xlfn.IFNA(INDEX('[1]Data Output'!$A:$H,MATCH(_xlfn.TEXTJOIN("",TRUE,O$2,$A9,$C9),'[1]Data Output'!$A:$A,0),MATCH("Value",'[1]Data Output'!$A$1:$H$1,0)),"")</f>
        <v>9832</v>
      </c>
    </row>
    <row r="10" spans="1:15" ht="15" customHeight="1">
      <c r="A10" s="238" t="s">
        <v>630</v>
      </c>
      <c r="B10" s="233" t="str">
        <f>IFERROR(INDEX('Metric Data'!$A:$AB,MATCH(CONCATENATE($A10,$C10),'Metric Data'!$A:$A,0),MATCH("Dimension Value",'Metric Data'!$A$1:$O$1,0)),"")</f>
        <v>Anglo American Platinum Managed Operations</v>
      </c>
      <c r="C10" s="234" t="s">
        <v>1349</v>
      </c>
      <c r="E10" s="671"/>
      <c r="F10" s="665"/>
      <c r="G10" s="616"/>
      <c r="H10" s="616"/>
      <c r="I10" s="335" t="s">
        <v>10866</v>
      </c>
      <c r="J10" s="607"/>
      <c r="K10" s="333" t="s">
        <v>10858</v>
      </c>
      <c r="L10" s="334">
        <f>_xlfn.IFNA(INDEX('[1]Data Output'!$A:$H,MATCH(_xlfn.TEXTJOIN("",TRUE,L$2,$A10,$C10),'[1]Data Output'!$A:$A,0),MATCH("Value",'[1]Data Output'!$A$1:$H$1,0)),"")</f>
        <v>13538.628544221971</v>
      </c>
      <c r="M10" s="334">
        <f>_xlfn.IFNA(INDEX('[1]Data Output'!$A:$H,MATCH(_xlfn.TEXTJOIN("",TRUE,M$2,$A10,$C10),'[1]Data Output'!$A:$A,0),MATCH("Value",'[1]Data Output'!$A$1:$H$1,0)),"")</f>
        <v>12581</v>
      </c>
      <c r="N10" s="334">
        <f>_xlfn.IFNA(INDEX('[1]Data Output'!$A:$H,MATCH(_xlfn.TEXTJOIN("",TRUE,N$2,$A10,$C10),'[1]Data Output'!$A:$A,0),MATCH("Value",'[1]Data Output'!$A$1:$H$1,0)),"")</f>
        <v>15102.21</v>
      </c>
      <c r="O10" s="336">
        <f>_xlfn.IFNA(INDEX('[1]Data Output'!$A:$H,MATCH(_xlfn.TEXTJOIN("",TRUE,O$2,$A10,$C10),'[1]Data Output'!$A:$A,0),MATCH("Value",'[1]Data Output'!$A$1:$H$1,0)),"")</f>
        <v>17713</v>
      </c>
    </row>
    <row r="11" spans="1:15" ht="15" customHeight="1">
      <c r="A11" s="238" t="s">
        <v>629</v>
      </c>
      <c r="B11" s="233" t="str">
        <f>IFERROR(INDEX('Metric Data'!$A:$AB,MATCH(CONCATENATE($A11,$C11),'Metric Data'!$A:$A,0),MATCH("Dimension Value",'Metric Data'!$A$1:$O$1,0)),"")</f>
        <v>Anglo American Platinum Managed Operations</v>
      </c>
      <c r="C11" s="234" t="s">
        <v>1349</v>
      </c>
      <c r="E11" s="671"/>
      <c r="F11" s="665"/>
      <c r="G11" s="616"/>
      <c r="H11" s="616" t="s">
        <v>10867</v>
      </c>
      <c r="I11" s="247" t="s">
        <v>10868</v>
      </c>
      <c r="J11" s="607"/>
      <c r="K11" s="236" t="s">
        <v>10858</v>
      </c>
      <c r="L11" s="237">
        <f>_xlfn.IFNA(INDEX('[1]Data Output'!$A:$H,MATCH(_xlfn.TEXTJOIN("",TRUE,L$2,$A11,$C11),'[1]Data Output'!$A:$A,0),MATCH("Value",'[1]Data Output'!$A$1:$H$1,0)),"")</f>
        <v>14196.156131023899</v>
      </c>
      <c r="M11" s="237">
        <f>_xlfn.IFNA(INDEX('[1]Data Output'!$A:$H,MATCH(_xlfn.TEXTJOIN("",TRUE,M$2,$A11,$C11),'[1]Data Output'!$A:$A,0),MATCH("Value",'[1]Data Output'!$A$1:$H$1,0)),"")</f>
        <v>6998</v>
      </c>
      <c r="N11" s="237">
        <f>_xlfn.IFNA(INDEX('[1]Data Output'!$A:$H,MATCH(_xlfn.TEXTJOIN("",TRUE,N$2,$A11,$C11),'[1]Data Output'!$A:$A,0),MATCH("Value",'[1]Data Output'!$A$1:$H$1,0)),"")</f>
        <v>7615.61</v>
      </c>
      <c r="O11" s="265">
        <f>_xlfn.IFNA(INDEX('[1]Data Output'!$A:$H,MATCH(_xlfn.TEXTJOIN("",TRUE,O$2,$A11,$C11),'[1]Data Output'!$A:$A,0),MATCH("Value",'[1]Data Output'!$A$1:$H$1,0)),"")</f>
        <v>11686</v>
      </c>
    </row>
    <row r="12" spans="1:15" ht="15" customHeight="1">
      <c r="A12" s="238" t="s">
        <v>628</v>
      </c>
      <c r="B12" s="233" t="str">
        <f>IFERROR(INDEX('Metric Data'!$A:$AB,MATCH(CONCATENATE($A12,$C12),'Metric Data'!$A:$A,0),MATCH("Dimension Value",'Metric Data'!$A$1:$O$1,0)),"")</f>
        <v>Anglo American Platinum Managed Operations</v>
      </c>
      <c r="C12" s="234" t="s">
        <v>1349</v>
      </c>
      <c r="E12" s="671"/>
      <c r="F12" s="665"/>
      <c r="G12" s="616"/>
      <c r="H12" s="616"/>
      <c r="I12" s="247" t="s">
        <v>10869</v>
      </c>
      <c r="J12" s="607"/>
      <c r="K12" s="236" t="s">
        <v>10858</v>
      </c>
      <c r="L12" s="237">
        <f>_xlfn.IFNA(INDEX('[1]Data Output'!$A:$H,MATCH(_xlfn.TEXTJOIN("",TRUE,L$2,$A12,$C12),'[1]Data Output'!$A:$A,0),MATCH("Value",'[1]Data Output'!$A$1:$H$1,0)),"")</f>
        <v>19614.463777161607</v>
      </c>
      <c r="M12" s="237">
        <f>_xlfn.IFNA(INDEX('[1]Data Output'!$A:$H,MATCH(_xlfn.TEXTJOIN("",TRUE,M$2,$A12,$C12),'[1]Data Output'!$A:$A,0),MATCH("Value",'[1]Data Output'!$A$1:$H$1,0)),"")</f>
        <v>14954</v>
      </c>
      <c r="N12" s="237">
        <f>_xlfn.IFNA(INDEX('[1]Data Output'!$A:$H,MATCH(_xlfn.TEXTJOIN("",TRUE,N$2,$A12,$C12),'[1]Data Output'!$A:$A,0),MATCH("Value",'[1]Data Output'!$A$1:$H$1,0)),"")</f>
        <v>13395.89</v>
      </c>
      <c r="O12" s="265">
        <f>_xlfn.IFNA(INDEX('[1]Data Output'!$A:$H,MATCH(_xlfn.TEXTJOIN("",TRUE,O$2,$A12,$C12),'[1]Data Output'!$A:$A,0),MATCH("Value",'[1]Data Output'!$A$1:$H$1,0)),"")</f>
        <v>13616</v>
      </c>
    </row>
    <row r="13" spans="1:15" ht="15" customHeight="1">
      <c r="A13" s="238" t="s">
        <v>626</v>
      </c>
      <c r="B13" s="233" t="str">
        <f>IFERROR(INDEX('Metric Data'!$A:$AB,MATCH(CONCATENATE($A13,$C13),'Metric Data'!$A:$A,0),MATCH("Dimension Value",'Metric Data'!$A$1:$O$1,0)),"")</f>
        <v>Anglo American Platinum Managed Operations</v>
      </c>
      <c r="C13" s="234" t="s">
        <v>1349</v>
      </c>
      <c r="E13" s="671"/>
      <c r="F13" s="665"/>
      <c r="G13" s="616"/>
      <c r="H13" s="616"/>
      <c r="I13" s="247" t="s">
        <v>10870</v>
      </c>
      <c r="J13" s="607"/>
      <c r="K13" s="236" t="s">
        <v>10858</v>
      </c>
      <c r="L13" s="237">
        <f>_xlfn.IFNA(INDEX('[1]Data Output'!$A:$H,MATCH(_xlfn.TEXTJOIN("",TRUE,L$2,$A13,$C13),'[1]Data Output'!$A:$A,0),MATCH("Value",'[1]Data Output'!$A$1:$H$1,0)),"")</f>
        <v>11050.332263892558</v>
      </c>
      <c r="M13" s="237">
        <f>_xlfn.IFNA(INDEX('[1]Data Output'!$A:$H,MATCH(_xlfn.TEXTJOIN("",TRUE,M$2,$A13,$C13),'[1]Data Output'!$A:$A,0),MATCH("Value",'[1]Data Output'!$A$1:$H$1,0)),"")</f>
        <v>13910</v>
      </c>
      <c r="N13" s="237">
        <f>_xlfn.IFNA(INDEX('[1]Data Output'!$A:$H,MATCH(_xlfn.TEXTJOIN("",TRUE,N$2,$A13,$C13),'[1]Data Output'!$A:$A,0),MATCH("Value",'[1]Data Output'!$A$1:$H$1,0)),"")</f>
        <v>16511.16</v>
      </c>
      <c r="O13" s="265">
        <f>_xlfn.IFNA(INDEX('[1]Data Output'!$A:$H,MATCH(_xlfn.TEXTJOIN("",TRUE,O$2,$A13,$C13),'[1]Data Output'!$A:$A,0),MATCH("Value",'[1]Data Output'!$A$1:$H$1,0)),"")</f>
        <v>16892</v>
      </c>
    </row>
    <row r="14" spans="1:15" ht="15" customHeight="1">
      <c r="A14" s="238" t="s">
        <v>625</v>
      </c>
      <c r="B14" s="233" t="str">
        <f>IFERROR(INDEX('Metric Data'!$A:$AB,MATCH(CONCATENATE($A14,$C14),'Metric Data'!$A:$A,0),MATCH("Dimension Value",'Metric Data'!$A$1:$O$1,0)),"")</f>
        <v>Anglo American Platinum Managed Operations</v>
      </c>
      <c r="C14" s="234" t="s">
        <v>1349</v>
      </c>
      <c r="E14" s="671"/>
      <c r="F14" s="665"/>
      <c r="G14" s="616"/>
      <c r="H14" s="616"/>
      <c r="I14" s="335" t="s">
        <v>10871</v>
      </c>
      <c r="J14" s="607"/>
      <c r="K14" s="333" t="s">
        <v>10858</v>
      </c>
      <c r="L14" s="334">
        <f>_xlfn.IFNA(INDEX('[1]Data Output'!$A:$H,MATCH(_xlfn.TEXTJOIN("",TRUE,L$2,$A14,$C14),'[1]Data Output'!$A:$A,0),MATCH("Value",'[1]Data Output'!$A$1:$H$1,0)),"")</f>
        <v>44860.952172078032</v>
      </c>
      <c r="M14" s="334">
        <f>_xlfn.IFNA(INDEX('[1]Data Output'!$A:$H,MATCH(_xlfn.TEXTJOIN("",TRUE,M$2,$A14,$C14),'[1]Data Output'!$A:$A,0),MATCH("Value",'[1]Data Output'!$A$1:$H$1,0)),"")</f>
        <v>35862</v>
      </c>
      <c r="N14" s="334">
        <f>_xlfn.IFNA(INDEX('[1]Data Output'!$A:$H,MATCH(_xlfn.TEXTJOIN("",TRUE,N$2,$A14,$C14),'[1]Data Output'!$A:$A,0),MATCH("Value",'[1]Data Output'!$A$1:$H$1,0)),"")</f>
        <v>37522.660000000003</v>
      </c>
      <c r="O14" s="336">
        <f>_xlfn.IFNA(INDEX('[1]Data Output'!$A:$H,MATCH(_xlfn.TEXTJOIN("",TRUE,O$2,$A14,$C14),'[1]Data Output'!$A:$A,0),MATCH("Value",'[1]Data Output'!$A$1:$H$1,0)),"")</f>
        <v>42193</v>
      </c>
    </row>
    <row r="15" spans="1:15" ht="15" customHeight="1">
      <c r="A15" s="238" t="s">
        <v>623</v>
      </c>
      <c r="B15" s="233" t="str">
        <f>IFERROR(INDEX('Metric Data'!$A:$AB,MATCH(CONCATENATE($A15,$C15),'Metric Data'!$A:$A,0),MATCH("Dimension Value",'Metric Data'!$A$1:$O$1,0)),"")</f>
        <v>Anglo American Platinum Managed Operations</v>
      </c>
      <c r="C15" s="234" t="s">
        <v>1349</v>
      </c>
      <c r="E15" s="671"/>
      <c r="F15" s="665"/>
      <c r="G15" s="616" t="s">
        <v>10872</v>
      </c>
      <c r="H15" s="245" t="s">
        <v>10873</v>
      </c>
      <c r="I15" s="247" t="s">
        <v>10874</v>
      </c>
      <c r="J15" s="607" t="s">
        <v>10679</v>
      </c>
      <c r="K15" s="236" t="s">
        <v>10858</v>
      </c>
      <c r="L15" s="237">
        <f>_xlfn.IFNA(INDEX('[1]Data Output'!$A:$H,MATCH(_xlfn.TEXTJOIN("",TRUE,L$2,$A15,$C15),'[1]Data Output'!$A:$A,0),MATCH("Value",'[1]Data Output'!$A$1:$H$1,0)),"")</f>
        <v>346.7050738687135</v>
      </c>
      <c r="M15" s="237">
        <f>_xlfn.IFNA(INDEX('[1]Data Output'!$A:$H,MATCH(_xlfn.TEXTJOIN("",TRUE,M$2,$A15,$C15),'[1]Data Output'!$A:$A,0),MATCH("Value",'[1]Data Output'!$A$1:$H$1,0)),"")</f>
        <v>351</v>
      </c>
      <c r="N15" s="237">
        <f>_xlfn.IFNA(INDEX('[1]Data Output'!$A:$H,MATCH(_xlfn.TEXTJOIN("",TRUE,N$2,$A15,$C15),'[1]Data Output'!$A:$A,0),MATCH("Value",'[1]Data Output'!$A$1:$H$1,0)),"")</f>
        <v>366</v>
      </c>
      <c r="O15" s="265">
        <f>_xlfn.IFNA(INDEX('[1]Data Output'!$A:$H,MATCH(_xlfn.TEXTJOIN("",TRUE,O$2,$A15,$C15),'[1]Data Output'!$A:$A,0),MATCH("Value",'[1]Data Output'!$A$1:$H$1,0)),"")</f>
        <v>425</v>
      </c>
    </row>
    <row r="16" spans="1:15" ht="15" customHeight="1">
      <c r="A16" s="238" t="s">
        <v>622</v>
      </c>
      <c r="B16" s="233" t="str">
        <f>IFERROR(INDEX('Metric Data'!$A:$AB,MATCH(CONCATENATE($A16,$C16),'Metric Data'!$A:$A,0),MATCH("Dimension Value",'Metric Data'!$A$1:$O$1,0)),"")</f>
        <v>Anglo American Platinum Managed Operations</v>
      </c>
      <c r="C16" s="234" t="s">
        <v>1349</v>
      </c>
      <c r="E16" s="671"/>
      <c r="F16" s="665"/>
      <c r="G16" s="616"/>
      <c r="H16" s="245" t="s">
        <v>10875</v>
      </c>
      <c r="I16" s="247" t="s">
        <v>10876</v>
      </c>
      <c r="J16" s="607"/>
      <c r="K16" s="236" t="s">
        <v>10858</v>
      </c>
      <c r="L16" s="237">
        <f>_xlfn.IFNA(INDEX('[1]Data Output'!$A:$H,MATCH(_xlfn.TEXTJOIN("",TRUE,L$2,$A16,$C16),'[1]Data Output'!$A:$A,0),MATCH("Value",'[1]Data Output'!$A$1:$H$1,0)),"")</f>
        <v>736.33913281687501</v>
      </c>
      <c r="M16" s="237">
        <f>_xlfn.IFNA(INDEX('[1]Data Output'!$A:$H,MATCH(_xlfn.TEXTJOIN("",TRUE,M$2,$A16,$C16),'[1]Data Output'!$A:$A,0),MATCH("Value",'[1]Data Output'!$A$1:$H$1,0)),"")</f>
        <v>2293</v>
      </c>
      <c r="N16" s="237">
        <f>_xlfn.IFNA(INDEX('[1]Data Output'!$A:$H,MATCH(_xlfn.TEXTJOIN("",TRUE,N$2,$A16,$C16),'[1]Data Output'!$A:$A,0),MATCH("Value",'[1]Data Output'!$A$1:$H$1,0)),"")</f>
        <v>1246</v>
      </c>
      <c r="O16" s="265">
        <f>_xlfn.IFNA(INDEX('[1]Data Output'!$A:$H,MATCH(_xlfn.TEXTJOIN("",TRUE,O$2,$A16,$C16),'[1]Data Output'!$A:$A,0),MATCH("Value",'[1]Data Output'!$A$1:$H$1,0)),"")</f>
        <v>1105</v>
      </c>
    </row>
    <row r="17" spans="1:20" ht="15" customHeight="1">
      <c r="A17" s="238" t="s">
        <v>624</v>
      </c>
      <c r="B17" s="233" t="str">
        <f>IFERROR(INDEX('Metric Data'!$A:$AB,MATCH(CONCATENATE($A17,$C17),'Metric Data'!$A:$A,0),MATCH("Dimension Value",'Metric Data'!$A$1:$O$1,0)),"")</f>
        <v>Anglo American Platinum Managed Operations</v>
      </c>
      <c r="C17" s="234" t="s">
        <v>1349</v>
      </c>
      <c r="E17" s="671"/>
      <c r="F17" s="665"/>
      <c r="G17" s="616"/>
      <c r="H17" s="245" t="s">
        <v>10867</v>
      </c>
      <c r="I17" s="335" t="s">
        <v>10877</v>
      </c>
      <c r="J17" s="607"/>
      <c r="K17" s="333" t="s">
        <v>10858</v>
      </c>
      <c r="L17" s="334">
        <f>_xlfn.IFNA(INDEX('[1]Data Output'!$A:$H,MATCH(_xlfn.TEXTJOIN("",TRUE,L$2,$A17,$C17),'[1]Data Output'!$A:$A,0),MATCH("Value",'[1]Data Output'!$A$1:$H$1,0)),"")</f>
        <v>1083.0442066855885</v>
      </c>
      <c r="M17" s="334">
        <f>_xlfn.IFNA(INDEX('[1]Data Output'!$A:$H,MATCH(_xlfn.TEXTJOIN("",TRUE,M$2,$A17,$C17),'[1]Data Output'!$A:$A,0),MATCH("Value",'[1]Data Output'!$A$1:$H$1,0)),"")</f>
        <v>2644</v>
      </c>
      <c r="N17" s="334">
        <f>_xlfn.IFNA(INDEX('[1]Data Output'!$A:$H,MATCH(_xlfn.TEXTJOIN("",TRUE,N$2,$A17,$C17),'[1]Data Output'!$A:$A,0),MATCH("Value",'[1]Data Output'!$A$1:$H$1,0)),"")</f>
        <v>1611</v>
      </c>
      <c r="O17" s="336">
        <f>_xlfn.IFNA(INDEX('[1]Data Output'!$A:$H,MATCH(_xlfn.TEXTJOIN("",TRUE,O$2,$A17,$C17),'[1]Data Output'!$A:$A,0),MATCH("Value",'[1]Data Output'!$A$1:$H$1,0)),"")</f>
        <v>1530</v>
      </c>
    </row>
    <row r="18" spans="1:20" ht="15" customHeight="1">
      <c r="A18" s="238" t="s">
        <v>620</v>
      </c>
      <c r="B18" s="233" t="str">
        <f>IFERROR(INDEX('Metric Data'!$A:$AB,MATCH(CONCATENATE($A18,$C18),'Metric Data'!$A:$A,0),MATCH("Dimension Value",'Metric Data'!$A$1:$O$1,0)),"")</f>
        <v>Anglo American Platinum Managed Operations</v>
      </c>
      <c r="C18" s="234" t="s">
        <v>1349</v>
      </c>
      <c r="E18" s="671"/>
      <c r="F18" s="665"/>
      <c r="G18" s="616" t="s">
        <v>10878</v>
      </c>
      <c r="H18" s="616"/>
      <c r="I18" s="247" t="s">
        <v>10879</v>
      </c>
      <c r="J18" s="677" t="s">
        <v>10679</v>
      </c>
      <c r="K18" s="236" t="s">
        <v>10858</v>
      </c>
      <c r="L18" s="237">
        <f>_xlfn.IFNA(INDEX('[1]Data Output'!$A:$H,MATCH(_xlfn.TEXTJOIN("",TRUE,L$2,$A18,$C18),'[1]Data Output'!$A:$A,0),MATCH("Value",'[1]Data Output'!$A$1:$H$1,0)),"")</f>
        <v>96825</v>
      </c>
      <c r="M18" s="237">
        <f>_xlfn.IFNA(INDEX('[1]Data Output'!$A:$H,MATCH(_xlfn.TEXTJOIN("",TRUE,M$2,$A18,$C18),'[1]Data Output'!$A:$A,0),MATCH("Value",'[1]Data Output'!$A$1:$H$1,0)),"")</f>
        <v>99397</v>
      </c>
      <c r="N18" s="237">
        <f>_xlfn.IFNA(INDEX('[1]Data Output'!$A:$H,MATCH(_xlfn.TEXTJOIN("",TRUE,N$2,$A18,$C18),'[1]Data Output'!$A:$A,0),MATCH("Value",'[1]Data Output'!$A$1:$H$1,0)),"")</f>
        <v>112276</v>
      </c>
      <c r="O18" s="265">
        <f>_xlfn.IFNA(INDEX('[1]Data Output'!$A:$H,MATCH(_xlfn.TEXTJOIN("",TRUE,O$2,$A18,$C18),'[1]Data Output'!$A:$A,0),MATCH("Value",'[1]Data Output'!$A$1:$H$1,0)),"")</f>
        <v>118232</v>
      </c>
    </row>
    <row r="19" spans="1:20" ht="15" customHeight="1">
      <c r="A19" s="238" t="s">
        <v>619</v>
      </c>
      <c r="B19" s="233" t="str">
        <f>IFERROR(INDEX('Metric Data'!$A:$AB,MATCH(CONCATENATE($A19,$C19),'Metric Data'!$A:$A,0),MATCH("Dimension Value",'Metric Data'!$A$1:$O$1,0)),"")</f>
        <v>Anglo American Platinum Managed Operations</v>
      </c>
      <c r="C19" s="234" t="s">
        <v>1349</v>
      </c>
      <c r="E19" s="671"/>
      <c r="F19" s="665"/>
      <c r="G19" s="616"/>
      <c r="H19" s="616"/>
      <c r="I19" s="247" t="s">
        <v>10880</v>
      </c>
      <c r="J19" s="677"/>
      <c r="K19" s="236" t="s">
        <v>10858</v>
      </c>
      <c r="L19" s="237">
        <f>_xlfn.IFNA(INDEX('[1]Data Output'!$A:$H,MATCH(_xlfn.TEXTJOIN("",TRUE,L$2,$A19,$C19),'[1]Data Output'!$A:$A,0),MATCH("Value",'[1]Data Output'!$A$1:$H$1,0)),"")</f>
        <v>3041</v>
      </c>
      <c r="M19" s="237">
        <f>_xlfn.IFNA(INDEX('[1]Data Output'!$A:$H,MATCH(_xlfn.TEXTJOIN("",TRUE,M$2,$A19,$C19),'[1]Data Output'!$A:$A,0),MATCH("Value",'[1]Data Output'!$A$1:$H$1,0)),"")</f>
        <v>353</v>
      </c>
      <c r="N19" s="237">
        <f>_xlfn.IFNA(INDEX('[1]Data Output'!$A:$H,MATCH(_xlfn.TEXTJOIN("",TRUE,N$2,$A19,$C19),'[1]Data Output'!$A:$A,0),MATCH("Value",'[1]Data Output'!$A$1:$H$1,0)),"")</f>
        <v>-2251</v>
      </c>
      <c r="O19" s="265">
        <f>_xlfn.IFNA(INDEX('[1]Data Output'!$A:$H,MATCH(_xlfn.TEXTJOIN("",TRUE,O$2,$A19,$C19),'[1]Data Output'!$A:$A,0),MATCH("Value",'[1]Data Output'!$A$1:$H$1,0)),"")</f>
        <v>-815</v>
      </c>
    </row>
    <row r="20" spans="1:20" ht="15" customHeight="1">
      <c r="A20" s="238" t="s">
        <v>621</v>
      </c>
      <c r="B20" s="233" t="str">
        <f>IFERROR(INDEX('Metric Data'!$A:$AB,MATCH(CONCATENATE($A20,$C20),'Metric Data'!$A:$A,0),MATCH("Dimension Value",'Metric Data'!$A$1:$O$1,0)),"")</f>
        <v>Anglo American Platinum Managed Operations</v>
      </c>
      <c r="C20" s="234" t="s">
        <v>1349</v>
      </c>
      <c r="E20" s="671"/>
      <c r="F20" s="665"/>
      <c r="G20" s="616"/>
      <c r="H20" s="616"/>
      <c r="I20" s="247" t="s">
        <v>10881</v>
      </c>
      <c r="J20" s="677"/>
      <c r="K20" s="236" t="s">
        <v>10858</v>
      </c>
      <c r="L20" s="237">
        <f>_xlfn.IFNA(INDEX('[1]Data Output'!$A:$H,MATCH(_xlfn.TEXTJOIN("",TRUE,L$2,$A20,$C20),'[1]Data Output'!$A:$A,0),MATCH("Value",'[1]Data Output'!$A$1:$H$1,0)),"")</f>
        <v>66234</v>
      </c>
      <c r="M20" s="237">
        <f>_xlfn.IFNA(INDEX('[1]Data Output'!$A:$H,MATCH(_xlfn.TEXTJOIN("",TRUE,M$2,$A20,$C20),'[1]Data Output'!$A:$A,0),MATCH("Value",'[1]Data Output'!$A$1:$H$1,0)),"")</f>
        <v>69682</v>
      </c>
      <c r="N20" s="237">
        <f>_xlfn.IFNA(INDEX('[1]Data Output'!$A:$H,MATCH(_xlfn.TEXTJOIN("",TRUE,N$2,$A20,$C20),'[1]Data Output'!$A:$A,0),MATCH("Value",'[1]Data Output'!$A$1:$H$1,0)),"")</f>
        <v>84245</v>
      </c>
      <c r="O20" s="265">
        <f>_xlfn.IFNA(INDEX('[1]Data Output'!$A:$H,MATCH(_xlfn.TEXTJOIN("",TRUE,O$2,$A20,$C20),'[1]Data Output'!$A:$A,0),MATCH("Value",'[1]Data Output'!$A$1:$H$1,0)),"")</f>
        <v>89526</v>
      </c>
    </row>
    <row r="21" spans="1:20" ht="30" customHeight="1">
      <c r="A21" s="238" t="s">
        <v>618</v>
      </c>
      <c r="B21" s="233" t="str">
        <f>IFERROR(INDEX('Metric Data'!$A:$AB,MATCH(CONCATENATE($A21,$C21),'Metric Data'!$A:$A,0),MATCH("Dimension Value",'Metric Data'!$A$1:$O$1,0)),"")</f>
        <v>Anglo American Platinum Managed Operations</v>
      </c>
      <c r="C21" s="234" t="s">
        <v>1349</v>
      </c>
      <c r="E21" s="671"/>
      <c r="F21" s="665"/>
      <c r="G21" s="616"/>
      <c r="H21" s="616"/>
      <c r="I21" s="247" t="s">
        <v>10882</v>
      </c>
      <c r="J21" s="236" t="s">
        <v>10883</v>
      </c>
      <c r="K21" s="236" t="s">
        <v>10884</v>
      </c>
      <c r="L21" s="337">
        <f>_xlfn.IFNA(INDEX('[1]Data Output'!$A:$H,MATCH(_xlfn.TEXTJOIN("",TRUE,L$2,$A21,$C21),'[1]Data Output'!$A:$A,0),MATCH("Value",'[1]Data Output'!$A$1:$H$1,0)),"")*100</f>
        <v>63.800000000000004</v>
      </c>
      <c r="M21" s="337">
        <v>64.7</v>
      </c>
      <c r="N21" s="338">
        <v>65.8</v>
      </c>
      <c r="O21" s="339">
        <f>_xlfn.IFNA(INDEX('[1]Data Output'!$A:$H,MATCH(_xlfn.TEXTJOIN("",TRUE,O$2,$A21,$C21),'[1]Data Output'!$A:$A,0),MATCH("Value",'[1]Data Output'!$A$1:$H$1,0)),"")*100</f>
        <v>68.899999999999991</v>
      </c>
      <c r="T21" s="228" t="s">
        <v>4022</v>
      </c>
    </row>
    <row r="22" spans="1:20" ht="15" customHeight="1">
      <c r="A22" s="238" t="s">
        <v>204</v>
      </c>
      <c r="B22" s="233" t="str">
        <f>IFERROR(INDEX('Metric Data'!$A:$AB,MATCH(CONCATENATE($A22,$C22),'Metric Data'!$A:$A,0),MATCH("Dimension Value",'Metric Data'!$A$1:$O$1,0)),"")</f>
        <v>Anglo American Platinum Managed Operations</v>
      </c>
      <c r="C22" s="234" t="s">
        <v>1349</v>
      </c>
      <c r="E22" s="671"/>
      <c r="F22" s="665"/>
      <c r="G22" s="616" t="s">
        <v>10885</v>
      </c>
      <c r="H22" s="616" t="s">
        <v>10873</v>
      </c>
      <c r="I22" s="247" t="s">
        <v>10886</v>
      </c>
      <c r="J22" s="607" t="s">
        <v>10679</v>
      </c>
      <c r="K22" s="236" t="s">
        <v>10858</v>
      </c>
      <c r="L22" s="237">
        <f>_xlfn.IFNA(INDEX('[1]Data Output'!$A:$H,MATCH(_xlfn.TEXTJOIN("",TRUE,L$2,$A22,$C22),'[1]Data Output'!$A:$A,0),MATCH("Value",'[1]Data Output'!$A$1:$H$1,0)),"")</f>
        <v>2752.1027569205057</v>
      </c>
      <c r="M22" s="237">
        <f>_xlfn.IFNA(INDEX('[1]Data Output'!$A:$H,MATCH(_xlfn.TEXTJOIN("",TRUE,M$2,$A22,$C22),'[1]Data Output'!$A:$A,0),MATCH("Value",'[1]Data Output'!$A$1:$H$1,0)),"")</f>
        <v>2053</v>
      </c>
      <c r="N22" s="237">
        <f>_xlfn.IFNA(INDEX('[1]Data Output'!$A:$H,MATCH(_xlfn.TEXTJOIN("",TRUE,N$2,$A22,$C22),'[1]Data Output'!$A:$A,0),MATCH("Value",'[1]Data Output'!$A$1:$H$1,0)),"")</f>
        <v>1553.95</v>
      </c>
      <c r="O22" s="265">
        <f>_xlfn.IFNA(INDEX('[1]Data Output'!$A:$H,MATCH(_xlfn.TEXTJOIN("",TRUE,O$2,$A22,$C22),'[1]Data Output'!$A:$A,0),MATCH("Value",'[1]Data Output'!$A$1:$H$1,0)),"")</f>
        <v>1695</v>
      </c>
    </row>
    <row r="23" spans="1:20" ht="15" customHeight="1">
      <c r="A23" s="238" t="s">
        <v>203</v>
      </c>
      <c r="B23" s="233" t="str">
        <f>IFERROR(INDEX('Metric Data'!$A:$AB,MATCH(CONCATENATE($A23,$C23),'Metric Data'!$A:$A,0),MATCH("Dimension Value",'Metric Data'!$A$1:$O$1,0)),"")</f>
        <v>Anglo American Platinum Managed Operations</v>
      </c>
      <c r="C23" s="234" t="s">
        <v>1349</v>
      </c>
      <c r="E23" s="671"/>
      <c r="F23" s="665"/>
      <c r="G23" s="616"/>
      <c r="H23" s="616"/>
      <c r="I23" s="247" t="s">
        <v>10887</v>
      </c>
      <c r="J23" s="607"/>
      <c r="K23" s="236" t="s">
        <v>10858</v>
      </c>
      <c r="L23" s="237">
        <f>_xlfn.IFNA(INDEX('[1]Data Output'!$A:$H,MATCH(_xlfn.TEXTJOIN("",TRUE,L$2,$A23,$C23),'[1]Data Output'!$A:$A,0),MATCH("Value",'[1]Data Output'!$A$1:$H$1,0)),"")</f>
        <v>4898.2258861673836</v>
      </c>
      <c r="M23" s="237">
        <f>_xlfn.IFNA(INDEX('[1]Data Output'!$A:$H,MATCH(_xlfn.TEXTJOIN("",TRUE,M$2,$A23,$C23),'[1]Data Output'!$A:$A,0),MATCH("Value",'[1]Data Output'!$A$1:$H$1,0)),"")</f>
        <v>2748</v>
      </c>
      <c r="N23" s="237">
        <f>_xlfn.IFNA(INDEX('[1]Data Output'!$A:$H,MATCH(_xlfn.TEXTJOIN("",TRUE,N$2,$A23,$C23),'[1]Data Output'!$A:$A,0),MATCH("Value",'[1]Data Output'!$A$1:$H$1,0)),"")</f>
        <v>2282.11</v>
      </c>
      <c r="O23" s="265">
        <f>_xlfn.IFNA(INDEX('[1]Data Output'!$A:$H,MATCH(_xlfn.TEXTJOIN("",TRUE,O$2,$A23,$C23),'[1]Data Output'!$A:$A,0),MATCH("Value",'[1]Data Output'!$A$1:$H$1,0)),"")</f>
        <v>1651</v>
      </c>
    </row>
    <row r="24" spans="1:20" ht="15" customHeight="1">
      <c r="A24" s="238" t="s">
        <v>201</v>
      </c>
      <c r="B24" s="233" t="str">
        <f>IFERROR(INDEX('Metric Data'!$A:$AB,MATCH(CONCATENATE($A24,$C24),'Metric Data'!$A:$A,0),MATCH("Dimension Value",'Metric Data'!$A$1:$O$1,0)),"")</f>
        <v>Anglo American Platinum Managed Operations</v>
      </c>
      <c r="C24" s="234" t="s">
        <v>1349</v>
      </c>
      <c r="E24" s="671"/>
      <c r="F24" s="665"/>
      <c r="G24" s="616"/>
      <c r="H24" s="616"/>
      <c r="I24" s="247" t="s">
        <v>10888</v>
      </c>
      <c r="J24" s="607"/>
      <c r="K24" s="236" t="s">
        <v>10858</v>
      </c>
      <c r="L24" s="237">
        <f>_xlfn.IFNA(INDEX('[1]Data Output'!$A:$H,MATCH(_xlfn.TEXTJOIN("",TRUE,L$2,$A24,$C24),'[1]Data Output'!$A:$A,0),MATCH("Value",'[1]Data Output'!$A$1:$H$1,0)),"")</f>
        <v>5878.8825476162483</v>
      </c>
      <c r="M24" s="237">
        <f>_xlfn.IFNA(INDEX('[1]Data Output'!$A:$H,MATCH(_xlfn.TEXTJOIN("",TRUE,M$2,$A24,$C24),'[1]Data Output'!$A:$A,0),MATCH("Value",'[1]Data Output'!$A$1:$H$1,0)),"")</f>
        <v>1185</v>
      </c>
      <c r="N24" s="237">
        <f>_xlfn.IFNA(INDEX('[1]Data Output'!$A:$H,MATCH(_xlfn.TEXTJOIN("",TRUE,N$2,$A24,$C24),'[1]Data Output'!$A:$A,0),MATCH("Value",'[1]Data Output'!$A$1:$H$1,0)),"")</f>
        <v>953</v>
      </c>
      <c r="O24" s="265">
        <f>_xlfn.IFNA(INDEX('[1]Data Output'!$A:$H,MATCH(_xlfn.TEXTJOIN("",TRUE,O$2,$A24,$C24),'[1]Data Output'!$A:$A,0),MATCH("Value",'[1]Data Output'!$A$1:$H$1,0)),"")</f>
        <v>701</v>
      </c>
    </row>
    <row r="25" spans="1:20" ht="15" customHeight="1">
      <c r="A25" s="238" t="s">
        <v>200</v>
      </c>
      <c r="B25" s="233" t="str">
        <f>IFERROR(INDEX('Metric Data'!$A:$AB,MATCH(CONCATENATE($A25,$C25),'Metric Data'!$A:$A,0),MATCH("Dimension Value",'Metric Data'!$A$1:$O$1,0)),"")</f>
        <v>Anglo American Platinum Managed Operations</v>
      </c>
      <c r="C25" s="234" t="s">
        <v>1349</v>
      </c>
      <c r="E25" s="671"/>
      <c r="F25" s="665"/>
      <c r="G25" s="616"/>
      <c r="H25" s="616" t="s">
        <v>10875</v>
      </c>
      <c r="I25" s="247" t="s">
        <v>10889</v>
      </c>
      <c r="J25" s="607"/>
      <c r="K25" s="236" t="s">
        <v>10858</v>
      </c>
      <c r="L25" s="237">
        <f>_xlfn.IFNA(INDEX('[1]Data Output'!$A:$H,MATCH(_xlfn.TEXTJOIN("",TRUE,L$2,$A25,$C25),'[1]Data Output'!$A:$A,0),MATCH("Value",'[1]Data Output'!$A$1:$H$1,0)),"")</f>
        <v>323.20970029463518</v>
      </c>
      <c r="M25" s="237">
        <f>_xlfn.IFNA(INDEX('[1]Data Output'!$A:$H,MATCH(_xlfn.TEXTJOIN("",TRUE,M$2,$A25,$C25),'[1]Data Output'!$A:$A,0),MATCH("Value",'[1]Data Output'!$A$1:$H$1,0)),"")</f>
        <v>392</v>
      </c>
      <c r="N25" s="237">
        <f>_xlfn.IFNA(INDEX('[1]Data Output'!$A:$H,MATCH(_xlfn.TEXTJOIN("",TRUE,N$2,$A25,$C25),'[1]Data Output'!$A:$A,0),MATCH("Value",'[1]Data Output'!$A$1:$H$1,0)),"")</f>
        <v>1063.73</v>
      </c>
      <c r="O25" s="265">
        <f>_xlfn.IFNA(INDEX('[1]Data Output'!$A:$H,MATCH(_xlfn.TEXTJOIN("",TRUE,O$2,$A25,$C25),'[1]Data Output'!$A:$A,0),MATCH("Value",'[1]Data Output'!$A$1:$H$1,0)),"")</f>
        <v>1615</v>
      </c>
    </row>
    <row r="26" spans="1:20" ht="15" customHeight="1">
      <c r="A26" s="238" t="s">
        <v>199</v>
      </c>
      <c r="B26" s="233" t="str">
        <f>IFERROR(INDEX('Metric Data'!$A:$AB,MATCH(CONCATENATE($A26,$C26),'Metric Data'!$A:$A,0),MATCH("Dimension Value",'Metric Data'!$A$1:$O$1,0)),"")</f>
        <v>Anglo American Platinum Managed Operations</v>
      </c>
      <c r="C26" s="234" t="s">
        <v>1349</v>
      </c>
      <c r="E26" s="671"/>
      <c r="F26" s="665"/>
      <c r="G26" s="616"/>
      <c r="H26" s="616"/>
      <c r="I26" s="247" t="s">
        <v>10890</v>
      </c>
      <c r="J26" s="607"/>
      <c r="K26" s="236" t="s">
        <v>10858</v>
      </c>
      <c r="L26" s="237">
        <f>_xlfn.IFNA(INDEX('[1]Data Output'!$A:$H,MATCH(_xlfn.TEXTJOIN("",TRUE,L$2,$A26,$C26),'[1]Data Output'!$A:$A,0),MATCH("Value",'[1]Data Output'!$A$1:$H$1,0)),"")</f>
        <v>2588.2699685278594</v>
      </c>
      <c r="M26" s="237">
        <f>_xlfn.IFNA(INDEX('[1]Data Output'!$A:$H,MATCH(_xlfn.TEXTJOIN("",TRUE,M$2,$A26,$C26),'[1]Data Output'!$A:$A,0),MATCH("Value",'[1]Data Output'!$A$1:$H$1,0)),"")</f>
        <v>375</v>
      </c>
      <c r="N26" s="237">
        <f>_xlfn.IFNA(INDEX('[1]Data Output'!$A:$H,MATCH(_xlfn.TEXTJOIN("",TRUE,N$2,$A26,$C26),'[1]Data Output'!$A:$A,0),MATCH("Value",'[1]Data Output'!$A$1:$H$1,0)),"")</f>
        <v>206.38</v>
      </c>
      <c r="O26" s="265">
        <f>_xlfn.IFNA(INDEX('[1]Data Output'!$A:$H,MATCH(_xlfn.TEXTJOIN("",TRUE,O$2,$A26,$C26),'[1]Data Output'!$A:$A,0),MATCH("Value",'[1]Data Output'!$A$1:$H$1,0)),"")</f>
        <v>65</v>
      </c>
    </row>
    <row r="27" spans="1:20" ht="15" customHeight="1">
      <c r="A27" s="238" t="s">
        <v>197</v>
      </c>
      <c r="B27" s="233" t="str">
        <f>IFERROR(INDEX('Metric Data'!$A:$AB,MATCH(CONCATENATE($A27,$C27),'Metric Data'!$A:$A,0),MATCH("Dimension Value",'Metric Data'!$A$1:$O$1,0)),"")</f>
        <v>Anglo American Platinum Managed Operations</v>
      </c>
      <c r="C27" s="234" t="s">
        <v>1349</v>
      </c>
      <c r="E27" s="671"/>
      <c r="F27" s="665"/>
      <c r="G27" s="616"/>
      <c r="H27" s="616"/>
      <c r="I27" s="247" t="s">
        <v>10891</v>
      </c>
      <c r="J27" s="607"/>
      <c r="K27" s="236" t="s">
        <v>10858</v>
      </c>
      <c r="L27" s="237">
        <f>_xlfn.IFNA(INDEX('[1]Data Output'!$A:$H,MATCH(_xlfn.TEXTJOIN("",TRUE,L$2,$A27,$C27),'[1]Data Output'!$A:$A,0),MATCH("Value",'[1]Data Output'!$A$1:$H$1,0)),"")</f>
        <v>1880.267331926731</v>
      </c>
      <c r="M27" s="237">
        <f>_xlfn.IFNA(INDEX('[1]Data Output'!$A:$H,MATCH(_xlfn.TEXTJOIN("",TRUE,M$2,$A27,$C27),'[1]Data Output'!$A:$A,0),MATCH("Value",'[1]Data Output'!$A$1:$H$1,0)),"")</f>
        <v>2860</v>
      </c>
      <c r="N27" s="237">
        <f>_xlfn.IFNA(INDEX('[1]Data Output'!$A:$H,MATCH(_xlfn.TEXTJOIN("",TRUE,N$2,$A27,$C27),'[1]Data Output'!$A:$A,0),MATCH("Value",'[1]Data Output'!$A$1:$H$1,0)),"")</f>
        <v>7641</v>
      </c>
      <c r="O27" s="265">
        <f>_xlfn.IFNA(INDEX('[1]Data Output'!$A:$H,MATCH(_xlfn.TEXTJOIN("",TRUE,O$2,$A27,$C27),'[1]Data Output'!$A:$A,0),MATCH("Value",'[1]Data Output'!$A$1:$H$1,0)),"")</f>
        <v>8553</v>
      </c>
    </row>
    <row r="28" spans="1:20" ht="15" customHeight="1">
      <c r="A28" s="238" t="s">
        <v>196</v>
      </c>
      <c r="B28" s="233" t="str">
        <f>IFERROR(INDEX('Metric Data'!$A:$AB,MATCH(CONCATENATE($A28,$C28),'Metric Data'!$A:$A,0),MATCH("Dimension Value",'Metric Data'!$A$1:$O$1,0)),"")</f>
        <v>Anglo American Platinum Managed Operations</v>
      </c>
      <c r="C28" s="234" t="s">
        <v>1349</v>
      </c>
      <c r="E28" s="671"/>
      <c r="F28" s="665"/>
      <c r="G28" s="616"/>
      <c r="H28" s="616" t="s">
        <v>10867</v>
      </c>
      <c r="I28" s="333" t="s">
        <v>10868</v>
      </c>
      <c r="J28" s="607"/>
      <c r="K28" s="236" t="s">
        <v>10858</v>
      </c>
      <c r="L28" s="334">
        <f>_xlfn.IFNA(INDEX('[1]Data Output'!$A:$H,MATCH(_xlfn.TEXTJOIN("",TRUE,L$2,$A28,$C28),'[1]Data Output'!$A:$A,0),MATCH("Value",'[1]Data Output'!$A$1:$H$1,0)),"")</f>
        <v>3075.3124572151428</v>
      </c>
      <c r="M28" s="334">
        <f>_xlfn.IFNA(INDEX('[1]Data Output'!$A:$H,MATCH(_xlfn.TEXTJOIN("",TRUE,M$2,$A28,$C28),'[1]Data Output'!$A:$A,0),MATCH("Value",'[1]Data Output'!$A$1:$H$1,0)),"")</f>
        <v>2445</v>
      </c>
      <c r="N28" s="237">
        <f>_xlfn.IFNA(INDEX('[1]Data Output'!$A:$H,MATCH(_xlfn.TEXTJOIN("",TRUE,N$2,$A28,$C28),'[1]Data Output'!$A:$A,0),MATCH("Value",'[1]Data Output'!$A$1:$H$1,0)),"")</f>
        <v>2617.67</v>
      </c>
      <c r="O28" s="265">
        <f>_xlfn.IFNA(INDEX('[1]Data Output'!$A:$H,MATCH(_xlfn.TEXTJOIN("",TRUE,O$2,$A28,$C28),'[1]Data Output'!$A:$A,0),MATCH("Value",'[1]Data Output'!$A$1:$H$1,0)),"")</f>
        <v>3310</v>
      </c>
    </row>
    <row r="29" spans="1:20" ht="15" customHeight="1">
      <c r="A29" s="238" t="s">
        <v>195</v>
      </c>
      <c r="B29" s="233" t="str">
        <f>IFERROR(INDEX('Metric Data'!$A:$AB,MATCH(CONCATENATE($A29,$C29),'Metric Data'!$A:$A,0),MATCH("Dimension Value",'Metric Data'!$A$1:$O$1,0)),"")</f>
        <v>Anglo American Platinum Managed Operations</v>
      </c>
      <c r="C29" s="234" t="s">
        <v>1349</v>
      </c>
      <c r="E29" s="671"/>
      <c r="F29" s="665"/>
      <c r="G29" s="616"/>
      <c r="H29" s="616"/>
      <c r="I29" s="333" t="s">
        <v>10869</v>
      </c>
      <c r="J29" s="607"/>
      <c r="K29" s="236" t="s">
        <v>10858</v>
      </c>
      <c r="L29" s="334">
        <f>_xlfn.IFNA(INDEX('[1]Data Output'!$A:$H,MATCH(_xlfn.TEXTJOIN("",TRUE,L$2,$A29,$C29),'[1]Data Output'!$A:$A,0),MATCH("Value",'[1]Data Output'!$A$1:$H$1,0)),"")</f>
        <v>7486.4958546952457</v>
      </c>
      <c r="M29" s="334">
        <f>_xlfn.IFNA(INDEX('[1]Data Output'!$A:$H,MATCH(_xlfn.TEXTJOIN("",TRUE,M$2,$A29,$C29),'[1]Data Output'!$A:$A,0),MATCH("Value",'[1]Data Output'!$A$1:$H$1,0)),"")</f>
        <v>3124</v>
      </c>
      <c r="N29" s="237">
        <f>_xlfn.IFNA(INDEX('[1]Data Output'!$A:$H,MATCH(_xlfn.TEXTJOIN("",TRUE,N$2,$A29,$C29),'[1]Data Output'!$A:$A,0),MATCH("Value",'[1]Data Output'!$A$1:$H$1,0)),"")</f>
        <v>2488</v>
      </c>
      <c r="O29" s="265">
        <f>_xlfn.IFNA(INDEX('[1]Data Output'!$A:$H,MATCH(_xlfn.TEXTJOIN("",TRUE,O$2,$A29,$C29),'[1]Data Output'!$A:$A,0),MATCH("Value",'[1]Data Output'!$A$1:$H$1,0)),"")</f>
        <v>1716</v>
      </c>
    </row>
    <row r="30" spans="1:20" ht="15" customHeight="1">
      <c r="A30" s="238" t="s">
        <v>193</v>
      </c>
      <c r="B30" s="233" t="str">
        <f>IFERROR(INDEX('Metric Data'!$A:$AB,MATCH(CONCATENATE($A30,$C30),'Metric Data'!$A:$A,0),MATCH("Dimension Value",'Metric Data'!$A$1:$O$1,0)),"")</f>
        <v>Anglo American Platinum Managed Operations</v>
      </c>
      <c r="C30" s="234" t="s">
        <v>1349</v>
      </c>
      <c r="E30" s="671"/>
      <c r="F30" s="665"/>
      <c r="G30" s="616"/>
      <c r="H30" s="616"/>
      <c r="I30" s="333" t="s">
        <v>10892</v>
      </c>
      <c r="J30" s="607"/>
      <c r="K30" s="236" t="s">
        <v>10858</v>
      </c>
      <c r="L30" s="334">
        <f>_xlfn.IFNA(INDEX('[1]Data Output'!$A:$H,MATCH(_xlfn.TEXTJOIN("",TRUE,L$2,$A30,$C30),'[1]Data Output'!$A:$A,0),MATCH("Value",'[1]Data Output'!$A$1:$H$1,0)),"")</f>
        <v>7759.1498795429779</v>
      </c>
      <c r="M30" s="334">
        <f>_xlfn.IFNA(INDEX('[1]Data Output'!$A:$H,MATCH(_xlfn.TEXTJOIN("",TRUE,M$2,$A30,$C30),'[1]Data Output'!$A:$A,0),MATCH("Value",'[1]Data Output'!$A$1:$H$1,0)),"")</f>
        <v>4044</v>
      </c>
      <c r="N30" s="237">
        <f>_xlfn.IFNA(INDEX('[1]Data Output'!$A:$H,MATCH(_xlfn.TEXTJOIN("",TRUE,N$2,$A30,$C30),'[1]Data Output'!$A:$A,0),MATCH("Value",'[1]Data Output'!$A$1:$H$1,0)),"")</f>
        <v>8594</v>
      </c>
      <c r="O30" s="267">
        <f>O27+O24</f>
        <v>9254</v>
      </c>
    </row>
    <row r="31" spans="1:20" ht="15" customHeight="1">
      <c r="A31" s="238" t="s">
        <v>776</v>
      </c>
      <c r="B31" s="233" t="str">
        <f>IFERROR(INDEX('Metric Data'!$A:$AB,MATCH(CONCATENATE($A31,$C31),'Metric Data'!$A:$A,0),MATCH("Dimension Value",'Metric Data'!$A$1:$O$1,0)),"")</f>
        <v>Anglo American Platinum Managed Operations</v>
      </c>
      <c r="C31" s="234" t="s">
        <v>1349</v>
      </c>
      <c r="E31" s="671"/>
      <c r="F31" s="665"/>
      <c r="G31" s="616" t="s">
        <v>10893</v>
      </c>
      <c r="H31" s="675"/>
      <c r="I31" s="246" t="s">
        <v>10894</v>
      </c>
      <c r="J31" s="607" t="s">
        <v>10679</v>
      </c>
      <c r="K31" s="236" t="s">
        <v>10895</v>
      </c>
      <c r="L31" s="241">
        <f>_xlfn.IFNA(INDEX('[1]Data Output'!$A:$H,MATCH(_xlfn.TEXTJOIN("",TRUE,L$2,$A31,$C31),'[1]Data Output'!$A:$A,0),MATCH("Value",'[1]Data Output'!$A$1:$H$1,0)),"")</f>
        <v>0.38800000000000001</v>
      </c>
      <c r="M31" s="241">
        <f>_xlfn.IFNA(INDEX('[1]Data Output'!$A:$H,MATCH(_xlfn.TEXTJOIN("",TRUE,M$2,$A31,$C31),'[1]Data Output'!$A:$A,0),MATCH("Value",'[1]Data Output'!$A$1:$H$1,0)),"")</f>
        <v>0.41</v>
      </c>
      <c r="N31" s="241">
        <f>_xlfn.IFNA(INDEX('[1]Data Output'!$A:$H,MATCH(_xlfn.TEXTJOIN("",TRUE,N$2,$A31,$C31),'[1]Data Output'!$A:$A,0),MATCH("Value",'[1]Data Output'!$A$1:$H$1,0)),"")</f>
        <v>0.39400000000000002</v>
      </c>
      <c r="O31" s="341">
        <f>_xlfn.IFNA(INDEX('[1]Data Output'!$A:$H,MATCH(_xlfn.TEXTJOIN("",TRUE,O$2,$A31,$C31),'[1]Data Output'!$A:$A,0),MATCH("Value",'[1]Data Output'!$A$1:$H$1,0)),"")</f>
        <v>0.35599999999999998</v>
      </c>
    </row>
    <row r="32" spans="1:20" ht="15" customHeight="1">
      <c r="A32" s="238" t="s">
        <v>777</v>
      </c>
      <c r="B32" s="233" t="str">
        <f>IFERROR(INDEX('Metric Data'!$A:$AB,MATCH(CONCATENATE($A32,$C32),'Metric Data'!$A:$A,0),MATCH("Dimension Value",'Metric Data'!$A$1:$O$1,0)),"")</f>
        <v>Anglo American Platinum Managed Operations</v>
      </c>
      <c r="C32" s="234" t="s">
        <v>1349</v>
      </c>
      <c r="E32" s="671"/>
      <c r="F32" s="665"/>
      <c r="G32" s="616"/>
      <c r="H32" s="675"/>
      <c r="I32" s="246" t="s">
        <v>2920</v>
      </c>
      <c r="J32" s="607"/>
      <c r="K32" s="236" t="s">
        <v>10895</v>
      </c>
      <c r="L32" s="241">
        <f>_xlfn.IFNA(INDEX('[1]Data Output'!$A:$H,MATCH(_xlfn.TEXTJOIN("",TRUE,L$2,$A32,$C32),'[1]Data Output'!$A:$A,0),MATCH("Value",'[1]Data Output'!$A$1:$H$1,0)),"")</f>
        <v>0.27</v>
      </c>
      <c r="M32" s="241">
        <f>_xlfn.IFNA(INDEX('[1]Data Output'!$A:$H,MATCH(_xlfn.TEXTJOIN("",TRUE,M$2,$A32,$C32),'[1]Data Output'!$A:$A,0),MATCH("Value",'[1]Data Output'!$A$1:$H$1,0)),"")</f>
        <v>0.28299999999999997</v>
      </c>
      <c r="N32" s="241">
        <f>_xlfn.IFNA(INDEX('[1]Data Output'!$A:$H,MATCH(_xlfn.TEXTJOIN("",TRUE,N$2,$A32,$C32),'[1]Data Output'!$A:$A,0),MATCH("Value",'[1]Data Output'!$A$1:$H$1,0)),"")</f>
        <v>0.27700000000000002</v>
      </c>
      <c r="O32" s="341">
        <f>_xlfn.IFNA(INDEX('[1]Data Output'!$A:$H,MATCH(_xlfn.TEXTJOIN("",TRUE,O$2,$A32,$C32),'[1]Data Output'!$A:$A,0),MATCH("Value",'[1]Data Output'!$A$1:$H$1,0)),"")</f>
        <v>0.248</v>
      </c>
    </row>
    <row r="33" spans="1:15" ht="15" customHeight="1">
      <c r="A33" s="238" t="s">
        <v>778</v>
      </c>
      <c r="B33" s="233" t="str">
        <f>IFERROR(INDEX('Metric Data'!$A:$AB,MATCH(CONCATENATE($A33,$C33),'Metric Data'!$A:$A,0),MATCH("Dimension Value",'Metric Data'!$A$1:$O$1,0)),"")</f>
        <v>Anglo American Platinum Managed Operations</v>
      </c>
      <c r="C33" s="234" t="s">
        <v>1349</v>
      </c>
      <c r="E33" s="672"/>
      <c r="F33" s="666"/>
      <c r="G33" s="617"/>
      <c r="H33" s="676"/>
      <c r="I33" s="342" t="s">
        <v>2918</v>
      </c>
      <c r="J33" s="673"/>
      <c r="K33" s="236" t="s">
        <v>10895</v>
      </c>
      <c r="L33" s="343">
        <f>_xlfn.IFNA(INDEX('[1]Data Output'!$A:$H,MATCH(_xlfn.TEXTJOIN("",TRUE,L$2,$A33,$C33),'[1]Data Output'!$A:$A,0),MATCH("Value",'[1]Data Output'!$A$1:$H$1,0)),"")</f>
        <v>1.94</v>
      </c>
      <c r="M33" s="343">
        <f>_xlfn.IFNA(INDEX('[1]Data Output'!$A:$H,MATCH(_xlfn.TEXTJOIN("",TRUE,M$2,$A33,$C33),'[1]Data Output'!$A:$A,0),MATCH("Value",'[1]Data Output'!$A$1:$H$1,0)),"")</f>
        <v>1.55</v>
      </c>
      <c r="N33" s="343">
        <f>_xlfn.IFNA(INDEX('[1]Data Output'!$A:$H,MATCH(_xlfn.TEXTJOIN("",TRUE,N$2,$A33,$C33),'[1]Data Output'!$A:$A,0),MATCH("Value",'[1]Data Output'!$A$1:$H$1,0)),"")</f>
        <v>1.61</v>
      </c>
      <c r="O33" s="344">
        <f>_xlfn.IFNA(INDEX('[1]Data Output'!$A:$H,MATCH(_xlfn.TEXTJOIN("",TRUE,O$2,$A33,$C33),'[1]Data Output'!$A:$A,0),MATCH("Value",'[1]Data Output'!$A$1:$H$1,0)),"")</f>
        <v>1.73</v>
      </c>
    </row>
    <row r="34" spans="1:15" ht="238.25" customHeight="1">
      <c r="A34" s="238"/>
      <c r="B34" s="233"/>
      <c r="E34" s="674" t="s">
        <v>10896</v>
      </c>
      <c r="F34" s="674"/>
      <c r="G34" s="674"/>
      <c r="H34" s="674"/>
      <c r="I34" s="674"/>
      <c r="J34" s="674"/>
      <c r="K34" s="674"/>
      <c r="L34" s="674"/>
      <c r="M34" s="674"/>
      <c r="N34" s="674"/>
      <c r="O34" s="674"/>
    </row>
    <row r="35" spans="1:15" ht="15" customHeight="1">
      <c r="A35" s="238"/>
      <c r="B35" s="233"/>
    </row>
  </sheetData>
  <customSheetViews>
    <customSheetView guid="{BF85068E-F58D-4EAB-8647-6833ECCE5F0F}" hiddenColumns="1" showRuler="0" topLeftCell="I1">
      <selection activeCell="L2" sqref="L2:O2"/>
      <pageMargins left="0" right="0" top="0" bottom="0" header="0" footer="0"/>
      <headerFooter>
        <oddHeader>&amp;R&amp;"Arial"&amp;8&amp;K000000 [OFFICIAL]&amp;1#_x000D_</oddHeader>
      </headerFooter>
    </customSheetView>
  </customSheetViews>
  <mergeCells count="22">
    <mergeCell ref="E34:O34"/>
    <mergeCell ref="H31:H33"/>
    <mergeCell ref="G31:G33"/>
    <mergeCell ref="J15:J17"/>
    <mergeCell ref="G15:G17"/>
    <mergeCell ref="J22:J30"/>
    <mergeCell ref="J18:J20"/>
    <mergeCell ref="G2:H2"/>
    <mergeCell ref="J3:J14"/>
    <mergeCell ref="H11:H14"/>
    <mergeCell ref="E3:E33"/>
    <mergeCell ref="F3:F33"/>
    <mergeCell ref="G18:G21"/>
    <mergeCell ref="H18:H21"/>
    <mergeCell ref="H28:H30"/>
    <mergeCell ref="H25:H27"/>
    <mergeCell ref="G22:G30"/>
    <mergeCell ref="H22:H24"/>
    <mergeCell ref="G3:G14"/>
    <mergeCell ref="H7:H10"/>
    <mergeCell ref="H3:H6"/>
    <mergeCell ref="J31:J33"/>
  </mergeCells>
  <pageMargins left="0.5" right="0.5" top="0.5" bottom="0.5" header="0.3" footer="0.3"/>
  <pageSetup paperSize="9" scale="70" fitToHeight="0" orientation="landscape" r:id="rId1"/>
  <headerFooter>
    <oddHeader>&amp;R&amp;"Arial"&amp;8&amp;K000000 [OFFICIAL]&amp;1#_x000D_</oddHeader>
  </headerFooter>
  <customProperties>
    <customPr name="_pios_id" r:id="rId2"/>
  </customProperties>
  <extLst>
    <ext xmlns:x14="http://schemas.microsoft.com/office/spreadsheetml/2009/9/main" uri="{CCE6A557-97BC-4b89-ADB6-D9C93CAAB3DF}">
      <x14:dataValidations xmlns:xm="http://schemas.microsoft.com/office/excel/2006/main" disablePrompts="1" count="2">
        <x14:dataValidation type="list" allowBlank="1" xr:uid="{00000000-0002-0000-2C00-000000000000}">
          <x14:formula1>
            <xm:f>'Metric Data'!$B$2:$B$1048576</xm:f>
          </x14:formula1>
          <xm:sqref>A3:A30</xm:sqref>
        </x14:dataValidation>
        <x14:dataValidation type="list" allowBlank="1" xr:uid="{00000000-0002-0000-2C00-000001000000}">
          <x14:formula1>
            <xm:f>'Metric Data'!$C:$C</xm:f>
          </x14:formula1>
          <xm:sqref>C3:C33</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Q67"/>
  <sheetViews>
    <sheetView showRuler="0" topLeftCell="K1" zoomScaleNormal="100" workbookViewId="0">
      <selection activeCell="E67" sqref="E67:I67"/>
    </sheetView>
  </sheetViews>
  <sheetFormatPr defaultColWidth="13.08984375" defaultRowHeight="14.5"/>
  <cols>
    <col min="1" max="2" width="19.54296875" style="228" hidden="1" customWidth="1"/>
    <col min="3" max="3" width="38.90625" style="228" hidden="1" customWidth="1"/>
    <col min="4" max="4" width="2.36328125" style="228" customWidth="1"/>
    <col min="5" max="5" width="5.08984375" style="228" customWidth="1"/>
    <col min="6" max="6" width="9.90625" style="228" customWidth="1"/>
    <col min="7" max="7" width="15.54296875" style="228" customWidth="1"/>
    <col min="8" max="8" width="11.36328125" style="228" customWidth="1"/>
    <col min="9" max="9" width="70.54296875" style="228" customWidth="1"/>
    <col min="10" max="10" width="12.36328125" style="228" customWidth="1"/>
    <col min="11" max="11" width="52" style="228" customWidth="1"/>
    <col min="12" max="12" width="22.90625" style="228" customWidth="1"/>
    <col min="13" max="13" width="15.81640625" style="228" customWidth="1"/>
    <col min="14" max="17" width="20.36328125" style="228" customWidth="1"/>
    <col min="18" max="16384" width="13.08984375" style="228"/>
  </cols>
  <sheetData>
    <row r="1" spans="1:17">
      <c r="A1" s="244" t="s">
        <v>1</v>
      </c>
      <c r="B1" s="244" t="s">
        <v>10670</v>
      </c>
      <c r="P1" s="345"/>
    </row>
    <row r="2" spans="1:17" ht="30" customHeight="1">
      <c r="A2" s="208"/>
      <c r="B2" s="208"/>
      <c r="E2" s="229" t="s">
        <v>10671</v>
      </c>
      <c r="F2" s="230" t="s">
        <v>10672</v>
      </c>
      <c r="G2" s="605" t="s">
        <v>10854</v>
      </c>
      <c r="H2" s="605"/>
      <c r="I2" s="230" t="s">
        <v>10674</v>
      </c>
      <c r="J2" s="230" t="s">
        <v>10702</v>
      </c>
      <c r="K2" s="230" t="s">
        <v>10897</v>
      </c>
      <c r="L2" s="231" t="s">
        <v>10898</v>
      </c>
      <c r="M2" s="231" t="s">
        <v>9441</v>
      </c>
      <c r="N2" s="232">
        <f>O2+1</f>
        <v>2025</v>
      </c>
      <c r="O2" s="232" t="str">
        <f>Dates!$C$7</f>
        <v>2024</v>
      </c>
      <c r="P2" s="346">
        <f>O2-1</f>
        <v>2023</v>
      </c>
      <c r="Q2" s="231">
        <f>P2-1</f>
        <v>2022</v>
      </c>
    </row>
    <row r="3" spans="1:17" s="524" customFormat="1" ht="101.5">
      <c r="A3" s="522" t="s">
        <v>785</v>
      </c>
      <c r="B3" s="522" t="str">
        <f>IFERROR(INDEX('Metric Data'!$A:$AB,MATCH(CONCATENATE($A3,$C3),'Metric Data'!$A:$A,0),MATCH("Dimension Value",'Metric Data'!$A$1:$O$1,0)),"")</f>
        <v>Anglo American Platinum Managed Operations</v>
      </c>
      <c r="C3" s="523" t="s">
        <v>1349</v>
      </c>
      <c r="E3" s="668" t="s">
        <v>10899</v>
      </c>
      <c r="F3" s="681" t="s">
        <v>10900</v>
      </c>
      <c r="G3" s="679" t="s">
        <v>10901</v>
      </c>
      <c r="H3" s="348"/>
      <c r="I3" s="236" t="s">
        <v>10902</v>
      </c>
      <c r="J3" s="236"/>
      <c r="K3" s="236" t="s">
        <v>10903</v>
      </c>
      <c r="L3" s="236"/>
      <c r="M3" s="236" t="s">
        <v>10904</v>
      </c>
      <c r="N3" s="236" t="s">
        <v>10905</v>
      </c>
      <c r="O3" s="236">
        <v>7</v>
      </c>
      <c r="P3" s="237">
        <f>_xlfn.IFNA(INDEX('[1]Data Output'!$A:$H,MATCH(_xlfn.TEXTJOIN("",TRUE,P$2,$A3,$C3),'[1]Data Output'!$A:$A,0),MATCH("Value",'[1]Data Output'!$A$1:$H$1,0)),"")</f>
        <v>7</v>
      </c>
      <c r="Q3" s="265">
        <f>_xlfn.IFNA(INDEX('[1]Data Output'!$A:$H,MATCH(_xlfn.TEXTJOIN("",TRUE,Q$2,$A3,$C3),'[1]Data Output'!$A:$A,0),MATCH("Value",'[1]Data Output'!$A$1:$H$1,0)),"")</f>
        <v>7</v>
      </c>
    </row>
    <row r="4" spans="1:17" s="524" customFormat="1" ht="15" customHeight="1">
      <c r="A4" s="522" t="s">
        <v>727</v>
      </c>
      <c r="B4" s="522" t="str">
        <f>IFERROR(INDEX('Metric Data'!$A:$AB,MATCH(CONCATENATE($A4,$C4),'Metric Data'!$A:$A,0),MATCH("Dimension Value",'Metric Data'!$A$1:$O$1,0)),"")</f>
        <v>Anglo American Platinum Managed Operations</v>
      </c>
      <c r="C4" s="523" t="s">
        <v>1349</v>
      </c>
      <c r="E4" s="668"/>
      <c r="F4" s="681"/>
      <c r="G4" s="679"/>
      <c r="H4" s="348"/>
      <c r="I4" s="236" t="s">
        <v>2584</v>
      </c>
      <c r="J4" s="236"/>
      <c r="K4" s="236"/>
      <c r="L4" s="236"/>
      <c r="M4" s="236" t="s">
        <v>10904</v>
      </c>
      <c r="N4" s="236">
        <v>122</v>
      </c>
      <c r="O4" s="237">
        <f>_xlfn.IFNA(INDEX('[1]Data Output'!$A:$H,MATCH(_xlfn.TEXTJOIN("",TRUE,O$2,$A4,$C4),'[1]Data Output'!$A:$A,0),MATCH("Value",'[1]Data Output'!$A$1:$H$1,0)),"")</f>
        <v>131</v>
      </c>
      <c r="P4" s="237">
        <f>_xlfn.IFNA(INDEX('[1]Data Output'!$A:$H,MATCH(_xlfn.TEXTJOIN("",TRUE,P$2,$A4,$C4),'[1]Data Output'!$A:$A,0),MATCH("Value",'[1]Data Output'!$A$1:$H$1,0)),"")</f>
        <v>161</v>
      </c>
      <c r="Q4" s="265">
        <f>_xlfn.IFNA(INDEX('[1]Data Output'!$A:$H,MATCH(_xlfn.TEXTJOIN("",TRUE,Q$2,$A4,$C4),'[1]Data Output'!$A:$A,0),MATCH("Value",'[1]Data Output'!$A$1:$H$1,0)),"")</f>
        <v>196</v>
      </c>
    </row>
    <row r="5" spans="1:17" s="524" customFormat="1" ht="15" customHeight="1">
      <c r="A5" s="522" t="s">
        <v>726</v>
      </c>
      <c r="B5" s="522" t="str">
        <f>IFERROR(INDEX('Metric Data'!$A:$AB,MATCH(CONCATENATE($A5,$C5),'Metric Data'!$A:$A,0),MATCH("Dimension Value",'Metric Data'!$A$1:$O$1,0)),"")</f>
        <v>Anglo American Platinum Managed Operations</v>
      </c>
      <c r="C5" s="523" t="s">
        <v>1349</v>
      </c>
      <c r="E5" s="668"/>
      <c r="F5" s="681"/>
      <c r="G5" s="679"/>
      <c r="H5" s="348"/>
      <c r="I5" s="236" t="s">
        <v>2580</v>
      </c>
      <c r="J5" s="236"/>
      <c r="K5" s="236"/>
      <c r="L5" s="236"/>
      <c r="M5" s="236" t="s">
        <v>10904</v>
      </c>
      <c r="N5" s="236">
        <v>0</v>
      </c>
      <c r="O5" s="237">
        <f>_xlfn.IFNA(INDEX('[1]Data Output'!$A:$H,MATCH(_xlfn.TEXTJOIN("",TRUE,O$2,$A5,$C5),'[1]Data Output'!$A:$A,0),MATCH("Value",'[1]Data Output'!$A$1:$H$1,0)),"")</f>
        <v>0</v>
      </c>
      <c r="P5" s="237">
        <f>_xlfn.IFNA(INDEX('[1]Data Output'!$A:$H,MATCH(_xlfn.TEXTJOIN("",TRUE,P$2,$A5,$C5),'[1]Data Output'!$A:$A,0),MATCH("Value",'[1]Data Output'!$A$1:$H$1,0)),"")</f>
        <v>0</v>
      </c>
      <c r="Q5" s="265">
        <f>_xlfn.IFNA(INDEX('[1]Data Output'!$A:$H,MATCH(_xlfn.TEXTJOIN("",TRUE,Q$2,$A5,$C5),'[1]Data Output'!$A:$A,0),MATCH("Value",'[1]Data Output'!$A$1:$H$1,0)),"")</f>
        <v>0</v>
      </c>
    </row>
    <row r="6" spans="1:17" s="524" customFormat="1" ht="15" customHeight="1">
      <c r="A6" s="522" t="s">
        <v>725</v>
      </c>
      <c r="B6" s="522" t="str">
        <f>IFERROR(INDEX('Metric Data'!$A:$AB,MATCH(CONCATENATE($A6,$C6),'Metric Data'!$A:$A,0),MATCH("Dimension Value",'Metric Data'!$A$1:$O$1,0)),"")</f>
        <v>Anglo American Platinum Managed Operations</v>
      </c>
      <c r="C6" s="523" t="s">
        <v>1349</v>
      </c>
      <c r="E6" s="668"/>
      <c r="F6" s="681"/>
      <c r="G6" s="679"/>
      <c r="H6" s="348"/>
      <c r="I6" s="236" t="s">
        <v>2582</v>
      </c>
      <c r="J6" s="236"/>
      <c r="K6" s="236"/>
      <c r="L6" s="236"/>
      <c r="M6" s="236" t="s">
        <v>10904</v>
      </c>
      <c r="N6" s="236">
        <v>0</v>
      </c>
      <c r="O6" s="237">
        <f>_xlfn.IFNA(INDEX('[1]Data Output'!$A:$H,MATCH(_xlfn.TEXTJOIN("",TRUE,O$2,$A6,$C6),'[1]Data Output'!$A:$A,0),MATCH("Value",'[1]Data Output'!$A$1:$H$1,0)),"")</f>
        <v>0</v>
      </c>
      <c r="P6" s="237">
        <f>_xlfn.IFNA(INDEX('[1]Data Output'!$A:$H,MATCH(_xlfn.TEXTJOIN("",TRUE,P$2,$A6,$C6),'[1]Data Output'!$A:$A,0),MATCH("Value",'[1]Data Output'!$A$1:$H$1,0)),"")</f>
        <v>0</v>
      </c>
      <c r="Q6" s="265">
        <f>_xlfn.IFNA(INDEX('[1]Data Output'!$A:$H,MATCH(_xlfn.TEXTJOIN("",TRUE,Q$2,$A6,$C6),'[1]Data Output'!$A:$A,0),MATCH("Value",'[1]Data Output'!$A$1:$H$1,0)),"")</f>
        <v>0</v>
      </c>
    </row>
    <row r="7" spans="1:17" s="524" customFormat="1" ht="15" customHeight="1">
      <c r="A7" s="522" t="s">
        <v>724</v>
      </c>
      <c r="B7" s="522" t="str">
        <f>IFERROR(INDEX('Metric Data'!$A:$AB,MATCH(CONCATENATE($A7,$C7),'Metric Data'!$A:$A,0),MATCH("Dimension Value",'Metric Data'!$A$1:$O$1,0)),"")</f>
        <v>Anglo American Platinum Managed Operations</v>
      </c>
      <c r="C7" s="523" t="s">
        <v>1349</v>
      </c>
      <c r="E7" s="668"/>
      <c r="F7" s="681"/>
      <c r="G7" s="679"/>
      <c r="H7" s="348"/>
      <c r="I7" s="236" t="s">
        <v>2587</v>
      </c>
      <c r="J7" s="236"/>
      <c r="K7" s="236"/>
      <c r="L7" s="236"/>
      <c r="M7" s="236" t="s">
        <v>10904</v>
      </c>
      <c r="N7" s="236"/>
      <c r="O7" s="334">
        <v>10</v>
      </c>
      <c r="P7" s="237">
        <f>_xlfn.IFNA(INDEX('[1]Data Output'!$A:$H,MATCH(_xlfn.TEXTJOIN("",TRUE,P$2,$A7,$C7),'[1]Data Output'!$A:$A,0),MATCH("Value",'[1]Data Output'!$A$1:$H$1,0)),"")</f>
        <v>14</v>
      </c>
      <c r="Q7" s="265">
        <f>_xlfn.IFNA(INDEX('[1]Data Output'!$A:$H,MATCH(_xlfn.TEXTJOIN("",TRUE,Q$2,$A7,$C7),'[1]Data Output'!$A:$A,0),MATCH("Value",'[1]Data Output'!$A$1:$H$1,0)),"")</f>
        <v>13</v>
      </c>
    </row>
    <row r="8" spans="1:17" s="524" customFormat="1" ht="15" customHeight="1">
      <c r="A8" s="522" t="s">
        <v>723</v>
      </c>
      <c r="B8" s="522" t="str">
        <f>IFERROR(INDEX('Metric Data'!$A:$AB,MATCH(CONCATENATE($A8,$C8),'Metric Data'!$A:$A,0),MATCH("Dimension Value",'Metric Data'!$A$1:$O$1,0)),"")</f>
        <v>Anglo American Platinum Managed Operations</v>
      </c>
      <c r="C8" s="523" t="s">
        <v>1349</v>
      </c>
      <c r="E8" s="668"/>
      <c r="F8" s="681"/>
      <c r="G8" s="679"/>
      <c r="H8" s="348"/>
      <c r="I8" s="236" t="s">
        <v>2575</v>
      </c>
      <c r="J8" s="236"/>
      <c r="K8" s="236"/>
      <c r="L8" s="236"/>
      <c r="M8" s="236" t="s">
        <v>10904</v>
      </c>
      <c r="N8" s="236">
        <v>0</v>
      </c>
      <c r="O8" s="237">
        <f>_xlfn.IFNA(INDEX('[1]Data Output'!$A:$H,MATCH(_xlfn.TEXTJOIN("",TRUE,O$2,$A8,$C8),'[1]Data Output'!$A:$A,0),MATCH("Value",'[1]Data Output'!$A$1:$H$1,0)),"")</f>
        <v>0</v>
      </c>
      <c r="P8" s="237">
        <f>_xlfn.IFNA(INDEX('[1]Data Output'!$A:$H,MATCH(_xlfn.TEXTJOIN("",TRUE,P$2,$A8,$C8),'[1]Data Output'!$A:$A,0),MATCH("Value",'[1]Data Output'!$A$1:$H$1,0)),"")</f>
        <v>0</v>
      </c>
      <c r="Q8" s="265">
        <f>_xlfn.IFNA(INDEX('[1]Data Output'!$A:$H,MATCH(_xlfn.TEXTJOIN("",TRUE,Q$2,$A8,$C8),'[1]Data Output'!$A:$A,0),MATCH("Value",'[1]Data Output'!$A$1:$H$1,0)),"")</f>
        <v>0</v>
      </c>
    </row>
    <row r="9" spans="1:17" s="524" customFormat="1" ht="15" customHeight="1">
      <c r="A9" s="522" t="s">
        <v>722</v>
      </c>
      <c r="B9" s="522" t="str">
        <f>IFERROR(INDEX('Metric Data'!$A:$AB,MATCH(CONCATENATE($A9,$C9),'Metric Data'!$A:$A,0),MATCH("Dimension Value",'Metric Data'!$A$1:$O$1,0)),"")</f>
        <v>Anglo American Platinum Managed Operations</v>
      </c>
      <c r="C9" s="523" t="s">
        <v>1349</v>
      </c>
      <c r="E9" s="668"/>
      <c r="F9" s="681"/>
      <c r="G9" s="679"/>
      <c r="H9" s="348"/>
      <c r="I9" s="236" t="s">
        <v>2591</v>
      </c>
      <c r="J9" s="236"/>
      <c r="K9" s="236"/>
      <c r="L9" s="236"/>
      <c r="M9" s="236" t="s">
        <v>10904</v>
      </c>
      <c r="N9" s="236">
        <v>0</v>
      </c>
      <c r="O9" s="237">
        <f>_xlfn.IFNA(INDEX('[1]Data Output'!$A:$H,MATCH(_xlfn.TEXTJOIN("",TRUE,O$2,$A9,$C9),'[1]Data Output'!$A:$A,0),MATCH("Value",'[1]Data Output'!$A$1:$H$1,0)),"")</f>
        <v>0</v>
      </c>
      <c r="P9" s="237">
        <f>_xlfn.IFNA(INDEX('[1]Data Output'!$A:$H,MATCH(_xlfn.TEXTJOIN("",TRUE,P$2,$A9,$C9),'[1]Data Output'!$A:$A,0),MATCH("Value",'[1]Data Output'!$A$1:$H$1,0)),"")</f>
        <v>0</v>
      </c>
      <c r="Q9" s="265">
        <f>_xlfn.IFNA(INDEX('[1]Data Output'!$A:$H,MATCH(_xlfn.TEXTJOIN("",TRUE,Q$2,$A9,$C9),'[1]Data Output'!$A:$A,0),MATCH("Value",'[1]Data Output'!$A$1:$H$1,0)),"")</f>
        <v>0</v>
      </c>
    </row>
    <row r="10" spans="1:17" s="524" customFormat="1" ht="15" customHeight="1">
      <c r="A10" s="522" t="s">
        <v>735</v>
      </c>
      <c r="B10" s="522" t="str">
        <f>IFERROR(INDEX('Metric Data'!$A:$AB,MATCH(CONCATENATE($A10,$C10),'Metric Data'!$A:$A,0),MATCH("Dimension Value",'Metric Data'!$A$1:$O$1,0)),"")</f>
        <v>Anglo American Platinum Managed Operations</v>
      </c>
      <c r="C10" s="523" t="s">
        <v>1349</v>
      </c>
      <c r="E10" s="668"/>
      <c r="F10" s="681"/>
      <c r="G10" s="679" t="s">
        <v>10906</v>
      </c>
      <c r="H10" s="348"/>
      <c r="I10" s="236" t="s">
        <v>10907</v>
      </c>
      <c r="J10" s="236"/>
      <c r="K10" s="236"/>
      <c r="L10" s="236"/>
      <c r="M10" s="236" t="s">
        <v>10852</v>
      </c>
      <c r="N10" s="236">
        <v>399</v>
      </c>
      <c r="O10" s="300">
        <v>578</v>
      </c>
      <c r="P10" s="237">
        <f>_xlfn.IFNA(INDEX('[1]Data Output'!$A:$H,MATCH(_xlfn.TEXTJOIN("",TRUE,P$2,$A10,$C10),'[1]Data Output'!$A:$A,0),MATCH("Value",'[1]Data Output'!$A$1:$H$1,0)),"")</f>
        <v>717</v>
      </c>
      <c r="Q10" s="265">
        <f>_xlfn.IFNA(INDEX('[1]Data Output'!$A:$H,MATCH(_xlfn.TEXTJOIN("",TRUE,Q$2,$A10,$C10),'[1]Data Output'!$A:$A,0),MATCH("Value",'[1]Data Output'!$A$1:$H$1,0)),"")</f>
        <v>580</v>
      </c>
    </row>
    <row r="11" spans="1:17" s="524" customFormat="1" ht="15" customHeight="1">
      <c r="A11" s="522" t="s">
        <v>734</v>
      </c>
      <c r="B11" s="522" t="str">
        <f>IFERROR(INDEX('Metric Data'!$A:$AB,MATCH(CONCATENATE($A11,$C11),'Metric Data'!$A:$A,0),MATCH("Dimension Value",'Metric Data'!$A$1:$O$1,0)),"")</f>
        <v>Anglo American Platinum Managed Operations</v>
      </c>
      <c r="C11" s="523" t="s">
        <v>1349</v>
      </c>
      <c r="E11" s="668"/>
      <c r="F11" s="681"/>
      <c r="G11" s="679"/>
      <c r="H11" s="348"/>
      <c r="I11" s="236" t="s">
        <v>10908</v>
      </c>
      <c r="J11" s="236"/>
      <c r="K11" s="236"/>
      <c r="L11" s="236"/>
      <c r="M11" s="236" t="s">
        <v>10732</v>
      </c>
      <c r="N11" s="236">
        <v>1.73</v>
      </c>
      <c r="O11" s="236">
        <v>5.35</v>
      </c>
      <c r="P11" s="242">
        <v>4.22</v>
      </c>
      <c r="Q11" s="272">
        <v>0.85</v>
      </c>
    </row>
    <row r="12" spans="1:17" s="524" customFormat="1" ht="43.5">
      <c r="A12" s="522" t="s">
        <v>731</v>
      </c>
      <c r="B12" s="522" t="str">
        <f>IFERROR(INDEX('Metric Data'!$A:$AB,MATCH(CONCATENATE($A12,$C12),'Metric Data'!$A:$A,0),MATCH("Dimension Value",'Metric Data'!$A$1:$O$1,0)),"")</f>
        <v>Anglo American Platinum Managed Operations</v>
      </c>
      <c r="C12" s="523" t="s">
        <v>1349</v>
      </c>
      <c r="E12" s="668"/>
      <c r="F12" s="681"/>
      <c r="G12" s="679"/>
      <c r="H12" s="348"/>
      <c r="I12" s="236" t="s">
        <v>10909</v>
      </c>
      <c r="J12" s="236"/>
      <c r="K12" s="236" t="s">
        <v>10910</v>
      </c>
      <c r="L12" s="236" t="s">
        <v>10910</v>
      </c>
      <c r="M12" s="236" t="s">
        <v>10852</v>
      </c>
      <c r="N12" s="236">
        <f>35255551264.1799/1000000</f>
        <v>35255.5512641799</v>
      </c>
      <c r="O12" s="237">
        <f>_xlfn.IFNA(INDEX('[1]Data Output'!$A:$H,MATCH(_xlfn.TEXTJOIN("",TRUE,O$2,$A12,$C12),'[1]Data Output'!$A:$A,0),MATCH("Value",'[1]Data Output'!$A$1:$H$1,0)),"")</f>
        <v>35460</v>
      </c>
      <c r="P12" s="237">
        <f>_xlfn.IFNA(INDEX('[1]Data Output'!$A:$H,MATCH(_xlfn.TEXTJOIN("",TRUE,P$2,$A12,$C12),'[1]Data Output'!$A:$A,0),MATCH("Value",'[1]Data Output'!$A$1:$H$1,0)),"")</f>
        <v>37395</v>
      </c>
      <c r="Q12" s="265">
        <f>_xlfn.IFNA(INDEX('[1]Data Output'!$A:$H,MATCH(_xlfn.TEXTJOIN("",TRUE,Q$2,$A12,$C12),'[1]Data Output'!$A:$A,0),MATCH("Value",'[1]Data Output'!$A$1:$H$1,0)),"")</f>
        <v>35653</v>
      </c>
    </row>
    <row r="13" spans="1:17" s="524" customFormat="1">
      <c r="A13" s="522" t="s">
        <v>737</v>
      </c>
      <c r="B13" s="522" t="str">
        <f>IFERROR(INDEX('Metric Data'!$A:$AB,MATCH(CONCATENATE($A13,$C13),'Metric Data'!$A:$A,0),MATCH("Dimension Value",'Metric Data'!$A$1:$O$1,0)),"")</f>
        <v>South Africa</v>
      </c>
      <c r="C13" s="525" t="s">
        <v>1519</v>
      </c>
      <c r="E13" s="668"/>
      <c r="F13" s="681"/>
      <c r="G13" s="679"/>
      <c r="H13" s="683"/>
      <c r="I13" s="686" t="s">
        <v>3592</v>
      </c>
      <c r="J13" s="236" t="s">
        <v>89</v>
      </c>
      <c r="K13" s="236" t="s">
        <v>10911</v>
      </c>
      <c r="L13" s="236" t="s">
        <v>10911</v>
      </c>
      <c r="M13" s="236" t="s">
        <v>10852</v>
      </c>
      <c r="N13" s="236" t="s">
        <v>10912</v>
      </c>
      <c r="O13" s="237">
        <f>_xlfn.IFNA(INDEX('[1]Data Output'!$A:$H,MATCH(_xlfn.TEXTJOIN("",TRUE,O$2,$A13,$C13),'[1]Data Output'!$A:$A,0),MATCH("Value",'[1]Data Output'!$A$1:$H$1,0)),"")</f>
        <v>34756</v>
      </c>
      <c r="P13" s="353" t="str">
        <f>_xlfn.IFNA(INDEX('[1]Data Output'!$A:$H,MATCH(_xlfn.TEXTJOIN("",TRUE,P$2,$A13,$C13),'[1]Data Output'!$A:$A,0),MATCH("Value",'[1]Data Output'!$A$1:$H$1,0)),"")</f>
        <v/>
      </c>
      <c r="Q13" s="354" t="str">
        <f>_xlfn.IFNA(INDEX('[1]Data Output'!$A:$H,MATCH(_xlfn.TEXTJOIN("",TRUE,Q$2,$A13,$C13),'[1]Data Output'!$A:$A,0),MATCH("Value",'[1]Data Output'!$A$1:$H$1,0)),"")</f>
        <v/>
      </c>
    </row>
    <row r="14" spans="1:17" s="524" customFormat="1">
      <c r="A14" s="522" t="s">
        <v>730</v>
      </c>
      <c r="B14" s="522" t="str">
        <f>IFERROR(INDEX('Metric Data'!$A:$AB,MATCH(CONCATENATE($A14,$C14),'Metric Data'!$A:$A,0),MATCH("Dimension Value",'Metric Data'!$A$1:$O$1,0)),"")</f>
        <v>Zimbabwe</v>
      </c>
      <c r="C14" s="525" t="s">
        <v>1507</v>
      </c>
      <c r="E14" s="668"/>
      <c r="F14" s="681"/>
      <c r="G14" s="679"/>
      <c r="H14" s="684"/>
      <c r="I14" s="687"/>
      <c r="J14" s="236" t="s">
        <v>261</v>
      </c>
      <c r="K14" s="236" t="s">
        <v>10911</v>
      </c>
      <c r="L14" s="236" t="s">
        <v>10911</v>
      </c>
      <c r="M14" s="236" t="s">
        <v>10852</v>
      </c>
      <c r="N14" s="487">
        <v>61</v>
      </c>
      <c r="O14" s="237">
        <f>_xlfn.IFNA(INDEX('[1]Data Output'!$A:$H,MATCH(_xlfn.TEXTJOIN("",TRUE,O$2,$A14,$C14),'[1]Data Output'!$A:$A,0),MATCH("Value",'[1]Data Output'!$A$1:$H$1,0)),"")</f>
        <v>1218.03</v>
      </c>
      <c r="P14" s="353" t="str">
        <f>_xlfn.IFNA(INDEX('[1]Data Output'!$A:$H,MATCH(_xlfn.TEXTJOIN("",TRUE,P$2,$A14,$C14),'[1]Data Output'!$A:$A,0),MATCH("Value",'[1]Data Output'!$A$1:$H$1,0)),"")</f>
        <v/>
      </c>
      <c r="Q14" s="265">
        <f>_xlfn.IFNA(INDEX('[1]Data Output'!$A:$H,MATCH(_xlfn.TEXTJOIN("",TRUE,Q$2,$A14,$C14),'[1]Data Output'!$A:$A,0),MATCH("Value",'[1]Data Output'!$A$1:$H$1,0)),"")</f>
        <v>0</v>
      </c>
    </row>
    <row r="15" spans="1:17" s="524" customFormat="1" ht="29">
      <c r="A15" s="522" t="s">
        <v>729</v>
      </c>
      <c r="B15" s="522" t="str">
        <f>IFERROR(INDEX('Metric Data'!$A:$AB,MATCH(CONCATENATE($A15,$C15),'Metric Data'!$A:$A,0),MATCH("Dimension Value",'Metric Data'!$A$1:$O$1,0)),"")</f>
        <v>South Africa</v>
      </c>
      <c r="C15" s="525" t="s">
        <v>1519</v>
      </c>
      <c r="E15" s="668"/>
      <c r="F15" s="681"/>
      <c r="G15" s="679"/>
      <c r="H15" s="683"/>
      <c r="I15" s="686" t="s">
        <v>10913</v>
      </c>
      <c r="J15" s="236" t="s">
        <v>89</v>
      </c>
      <c r="K15" s="236" t="s">
        <v>10914</v>
      </c>
      <c r="L15" s="236" t="s">
        <v>10914</v>
      </c>
      <c r="M15" s="236" t="s">
        <v>10852</v>
      </c>
      <c r="N15" s="237" t="s">
        <v>10915</v>
      </c>
      <c r="O15" s="237">
        <f>_xlfn.IFNA(INDEX('[1]Data Output'!$A:$H,MATCH(_xlfn.TEXTJOIN("",TRUE,O$2,$A15,$C15),'[1]Data Output'!$A:$A,0),MATCH("Value",'[1]Data Output'!$A$1:$H$1,0)),"")</f>
        <v>98</v>
      </c>
      <c r="P15" s="353" t="str">
        <f>_xlfn.IFNA(INDEX('[1]Data Output'!$A:$H,MATCH(_xlfn.TEXTJOIN("",TRUE,P$2,$A15,$C15),'[1]Data Output'!$A:$A,0),MATCH("Value",'[1]Data Output'!$A$1:$H$1,0)),"")</f>
        <v/>
      </c>
      <c r="Q15" s="265">
        <f>_xlfn.IFNA(INDEX('[1]Data Output'!$A:$H,MATCH(_xlfn.TEXTJOIN("",TRUE,Q$2,$A15,$C15),'[1]Data Output'!$A:$A,0),MATCH("Value",'[1]Data Output'!$A$1:$H$1,0)),"")</f>
        <v>25754</v>
      </c>
    </row>
    <row r="16" spans="1:17" s="524" customFormat="1" ht="29">
      <c r="A16" s="522" t="s">
        <v>736</v>
      </c>
      <c r="B16" s="522" t="str">
        <f>IFERROR(INDEX('Metric Data'!$A:$AB,MATCH(CONCATENATE($A16,$C16),'Metric Data'!$A:$A,0),MATCH("Dimension Value",'Metric Data'!$A$1:$O$1,0)),"")</f>
        <v>Zimbabwe</v>
      </c>
      <c r="C16" s="525" t="s">
        <v>1507</v>
      </c>
      <c r="E16" s="668"/>
      <c r="F16" s="681"/>
      <c r="G16" s="679"/>
      <c r="H16" s="684"/>
      <c r="I16" s="687"/>
      <c r="J16" s="236" t="s">
        <v>261</v>
      </c>
      <c r="K16" s="236" t="s">
        <v>10914</v>
      </c>
      <c r="L16" s="236" t="s">
        <v>10914</v>
      </c>
      <c r="M16" s="236" t="s">
        <v>10852</v>
      </c>
      <c r="N16" s="236"/>
      <c r="O16" s="237">
        <f>_xlfn.IFNA(INDEX('[1]Data Output'!$A:$H,MATCH(_xlfn.TEXTJOIN("",TRUE,O$2,$A16,$C16),'[1]Data Output'!$A:$A,0),MATCH("Value",'[1]Data Output'!$A$1:$H$1,0)),"")</f>
        <v>49</v>
      </c>
      <c r="P16" s="353" t="str">
        <f>_xlfn.IFNA(INDEX('[1]Data Output'!$A:$H,MATCH(_xlfn.TEXTJOIN("",TRUE,P$2,$A16,$C16),'[1]Data Output'!$A:$A,0),MATCH("Value",'[1]Data Output'!$A$1:$H$1,0)),"")</f>
        <v/>
      </c>
      <c r="Q16" s="354" t="str">
        <f>_xlfn.IFNA(INDEX('[1]Data Output'!$A:$H,MATCH(_xlfn.TEXTJOIN("",TRUE,Q$2,$A16,$C16),'[1]Data Output'!$A:$A,0),MATCH("Value",'[1]Data Output'!$A$1:$H$1,0)),"")</f>
        <v/>
      </c>
    </row>
    <row r="17" spans="1:17" s="524" customFormat="1" ht="15" customHeight="1">
      <c r="A17" s="522" t="s">
        <v>728</v>
      </c>
      <c r="B17" s="522" t="str">
        <f>IFERROR(INDEX('Metric Data'!$A:$AB,MATCH(CONCATENATE($A17,$C17),'Metric Data'!$A:$A,0),MATCH("Dimension Value",'Metric Data'!$A$1:$O$1,0)),"")</f>
        <v>Anglo American Platinum Managed Operations</v>
      </c>
      <c r="C17" s="523" t="s">
        <v>1349</v>
      </c>
      <c r="E17" s="668"/>
      <c r="F17" s="681"/>
      <c r="G17" s="679"/>
      <c r="H17" s="348"/>
      <c r="I17" s="236" t="s">
        <v>10916</v>
      </c>
      <c r="J17" s="236"/>
      <c r="K17" s="236" t="s">
        <v>10917</v>
      </c>
      <c r="L17" s="236" t="s">
        <v>10917</v>
      </c>
      <c r="M17" s="236" t="s">
        <v>10852</v>
      </c>
      <c r="N17" s="236" t="s">
        <v>10918</v>
      </c>
      <c r="O17" s="237">
        <f>_xlfn.IFNA(INDEX('[1]Data Output'!$A:$H,MATCH(_xlfn.TEXTJOIN("",TRUE,O$2,$A17,$C17),'[1]Data Output'!$A:$A,0),MATCH("Value",'[1]Data Output'!$A$1:$H$1,0)),"")</f>
        <v>29128</v>
      </c>
      <c r="P17" s="237">
        <f>_xlfn.IFNA(INDEX('[1]Data Output'!$A:$H,MATCH(_xlfn.TEXTJOIN("",TRUE,P$2,$A17,$C17),'[1]Data Output'!$A:$A,0),MATCH("Value",'[1]Data Output'!$A$1:$H$1,0)),"")</f>
        <v>27113</v>
      </c>
      <c r="Q17" s="265">
        <f>_xlfn.IFNA(INDEX('[1]Data Output'!$A:$H,MATCH(_xlfn.TEXTJOIN("",TRUE,Q$2,$A17,$C17),'[1]Data Output'!$A:$A,0),MATCH("Value",'[1]Data Output'!$A$1:$H$1,0)),"")</f>
        <v>25754</v>
      </c>
    </row>
    <row r="18" spans="1:17" s="524" customFormat="1" ht="101.5">
      <c r="A18" s="522" t="s">
        <v>782</v>
      </c>
      <c r="B18" s="522" t="str">
        <f>IFERROR(INDEX('Metric Data'!$A:$AB,MATCH(CONCATENATE($A18,$C18),'Metric Data'!$A:$A,0),MATCH("Dimension Value",'Metric Data'!$A$1:$O$1,0)),"")</f>
        <v>Anglo American Platinum Managed Operations</v>
      </c>
      <c r="C18" s="523" t="s">
        <v>1349</v>
      </c>
      <c r="E18" s="668"/>
      <c r="F18" s="681"/>
      <c r="G18" s="679" t="s">
        <v>2624</v>
      </c>
      <c r="H18" s="348"/>
      <c r="I18" s="356" t="s">
        <v>10919</v>
      </c>
      <c r="J18" s="236"/>
      <c r="K18" s="236" t="s">
        <v>10920</v>
      </c>
      <c r="L18" s="236"/>
      <c r="M18" s="236" t="s">
        <v>10904</v>
      </c>
      <c r="N18" s="357">
        <v>19522</v>
      </c>
      <c r="O18" s="237">
        <f>_xlfn.IFNA(INDEX('[1]Data Output'!$A:$H,MATCH(_xlfn.TEXTJOIN("",TRUE,O$2,$A18,$C18),'[1]Data Output'!$A:$A,0),MATCH("Value",'[1]Data Output'!$A$1:$H$1,0)),"")</f>
        <v>20724</v>
      </c>
      <c r="P18" s="237">
        <f>_xlfn.IFNA(INDEX('[1]Data Output'!$A:$H,MATCH(_xlfn.TEXTJOIN("",TRUE,P$2,$A18,$C18),'[1]Data Output'!$A:$A,0),MATCH("Value",'[1]Data Output'!$A$1:$H$1,0)),"")</f>
        <v>22177</v>
      </c>
      <c r="Q18" s="265">
        <f>_xlfn.IFNA(INDEX('[1]Data Output'!$A:$H,MATCH(_xlfn.TEXTJOIN("",TRUE,Q$2,$A18,$C18),'[1]Data Output'!$A:$A,0),MATCH("Value",'[1]Data Output'!$A$1:$H$1,0)),"")</f>
        <v>21807</v>
      </c>
    </row>
    <row r="19" spans="1:17" s="524" customFormat="1" ht="15" customHeight="1">
      <c r="A19" s="522" t="s">
        <v>781</v>
      </c>
      <c r="B19" s="522" t="str">
        <f>IFERROR(INDEX('Metric Data'!$A:$AB,MATCH(CONCATENATE($A19,$C19),'Metric Data'!$A:$A,0),MATCH("Dimension Value",'Metric Data'!$A$1:$O$1,0)),"")</f>
        <v>Anglo American Platinum Managed Operations</v>
      </c>
      <c r="C19" s="523" t="s">
        <v>1349</v>
      </c>
      <c r="E19" s="668"/>
      <c r="F19" s="681"/>
      <c r="G19" s="679"/>
      <c r="H19" s="348"/>
      <c r="I19" s="236" t="s">
        <v>2627</v>
      </c>
      <c r="J19" s="236"/>
      <c r="K19" s="236"/>
      <c r="L19" s="236"/>
      <c r="M19" s="236" t="s">
        <v>10904</v>
      </c>
      <c r="N19" s="357">
        <v>7229</v>
      </c>
      <c r="O19" s="237">
        <f>_xlfn.IFNA(INDEX('[1]Data Output'!$A:$H,MATCH(_xlfn.TEXTJOIN("",TRUE,O$2,$A19,$C19),'[1]Data Output'!$A:$A,0),MATCH("Value",'[1]Data Output'!$A$1:$H$1,0)),"")</f>
        <v>9407</v>
      </c>
      <c r="P19" s="237">
        <f>_xlfn.IFNA(INDEX('[1]Data Output'!$A:$H,MATCH(_xlfn.TEXTJOIN("",TRUE,P$2,$A19,$C19),'[1]Data Output'!$A:$A,0),MATCH("Value",'[1]Data Output'!$A$1:$H$1,0)),"")</f>
        <v>7954</v>
      </c>
      <c r="Q19" s="265">
        <f>_xlfn.IFNA(INDEX('[1]Data Output'!$A:$H,MATCH(_xlfn.TEXTJOIN("",TRUE,Q$2,$A19,$C19),'[1]Data Output'!$A:$A,0),MATCH("Value",'[1]Data Output'!$A$1:$H$1,0)),"")</f>
        <v>3093</v>
      </c>
    </row>
    <row r="20" spans="1:17" s="524" customFormat="1" ht="15" customHeight="1">
      <c r="A20" s="522" t="s">
        <v>780</v>
      </c>
      <c r="B20" s="522" t="str">
        <f>IFERROR(INDEX('Metric Data'!$A:$AB,MATCH(CONCATENATE($A20,$C20),'Metric Data'!$A:$A,0),MATCH("Dimension Value",'Metric Data'!$A$1:$O$1,0)),"")</f>
        <v>Anglo American Platinum Managed Operations</v>
      </c>
      <c r="C20" s="523" t="s">
        <v>1349</v>
      </c>
      <c r="E20" s="668"/>
      <c r="F20" s="681"/>
      <c r="G20" s="679"/>
      <c r="H20" s="348"/>
      <c r="I20" s="236" t="s">
        <v>2629</v>
      </c>
      <c r="J20" s="236"/>
      <c r="K20" s="236"/>
      <c r="L20" s="236"/>
      <c r="M20" s="236" t="s">
        <v>10904</v>
      </c>
      <c r="N20" s="357">
        <v>78756</v>
      </c>
      <c r="O20" s="358">
        <v>70342</v>
      </c>
      <c r="P20" s="237">
        <f>_xlfn.IFNA(INDEX('[1]Data Output'!$A:$H,MATCH(_xlfn.TEXTJOIN("",TRUE,P$2,$A20,$C20),'[1]Data Output'!$A:$A,0),MATCH("Value",'[1]Data Output'!$A$1:$H$1,0)),"")</f>
        <v>22177</v>
      </c>
      <c r="Q20" s="354" t="str">
        <f>_xlfn.IFNA(INDEX('[1]Data Output'!$A:$H,MATCH(_xlfn.TEXTJOIN("",TRUE,Q$2,$A20,$C20),'[1]Data Output'!$A:$A,0),MATCH("Value",'[1]Data Output'!$A$1:$H$1,0)),"")</f>
        <v/>
      </c>
    </row>
    <row r="21" spans="1:17" s="524" customFormat="1" ht="15" customHeight="1">
      <c r="A21" s="522" t="s">
        <v>779</v>
      </c>
      <c r="B21" s="522" t="str">
        <f>IFERROR(INDEX('Metric Data'!$A:$AB,MATCH(CONCATENATE($A21,$C21),'Metric Data'!$A:$A,0),MATCH("Dimension Value",'Metric Data'!$A$1:$O$1,0)),"")</f>
        <v>Anglo American Platinum Managed Operations</v>
      </c>
      <c r="C21" s="523" t="s">
        <v>1349</v>
      </c>
      <c r="E21" s="668"/>
      <c r="F21" s="681"/>
      <c r="G21" s="679"/>
      <c r="H21" s="348"/>
      <c r="I21" s="236" t="s">
        <v>2622</v>
      </c>
      <c r="J21" s="236"/>
      <c r="K21" s="236"/>
      <c r="L21" s="236"/>
      <c r="M21" s="236" t="s">
        <v>10904</v>
      </c>
      <c r="N21" s="359">
        <v>3.09</v>
      </c>
      <c r="O21" s="358" t="s">
        <v>10921</v>
      </c>
      <c r="P21" s="242">
        <f>_xlfn.IFNA(INDEX('[1]Data Output'!$A:$H,MATCH(_xlfn.TEXTJOIN("",TRUE,P$2,$A21,$C21),'[1]Data Output'!$A:$A,0),MATCH("Value",'[1]Data Output'!$A$1:$H$1,0)),"")</f>
        <v>2.4</v>
      </c>
      <c r="Q21" s="271">
        <f>_xlfn.IFNA(INDEX('[1]Data Output'!$A:$H,MATCH(_xlfn.TEXTJOIN("",TRUE,Q$2,$A21,$C21),'[1]Data Output'!$A:$A,0),MATCH("Value",'[1]Data Output'!$A$1:$H$1,0)),"")</f>
        <v>1.6</v>
      </c>
    </row>
    <row r="22" spans="1:17" s="524" customFormat="1" ht="15" customHeight="1">
      <c r="A22" s="522" t="s">
        <v>788</v>
      </c>
      <c r="B22" s="522" t="str">
        <f>IFERROR(INDEX('Metric Data'!$A:$AB,MATCH(CONCATENATE($A22,$C22),'Metric Data'!$A:$A,0),MATCH("Dimension Value",'Metric Data'!$A$1:$O$1,0)),"")</f>
        <v>Anglo American Platinum Managed Operations</v>
      </c>
      <c r="C22" s="523" t="s">
        <v>1349</v>
      </c>
      <c r="E22" s="680"/>
      <c r="F22" s="682"/>
      <c r="G22" s="685"/>
      <c r="H22" s="488"/>
      <c r="I22" s="317" t="s">
        <v>3229</v>
      </c>
      <c r="J22" s="317"/>
      <c r="K22" s="317"/>
      <c r="L22" s="317"/>
      <c r="M22" s="317" t="s">
        <v>10922</v>
      </c>
      <c r="N22" s="527"/>
      <c r="O22" s="358" t="s">
        <v>10923</v>
      </c>
      <c r="P22" s="343">
        <f>_xlfn.IFNA(INDEX('[1]Data Output'!$A:$H,MATCH(_xlfn.TEXTJOIN("",TRUE,P$2,$A22,$C22),'[1]Data Output'!$A:$A,0),MATCH("Value",'[1]Data Output'!$A$1:$H$1,0)),"")</f>
        <v>6.8</v>
      </c>
      <c r="Q22" s="344">
        <f>_xlfn.IFNA(INDEX('[1]Data Output'!$A:$H,MATCH(_xlfn.TEXTJOIN("",TRUE,Q$2,$A22,$C22),'[1]Data Output'!$A:$A,0),MATCH("Value",'[1]Data Output'!$A$1:$H$1,0)),"")</f>
        <v>6.2</v>
      </c>
    </row>
    <row r="23" spans="1:17">
      <c r="A23" s="238"/>
      <c r="B23" s="233"/>
      <c r="C23" s="234"/>
      <c r="E23" s="526"/>
      <c r="F23" s="526"/>
      <c r="G23" s="526"/>
      <c r="H23" s="526"/>
      <c r="I23" s="526"/>
      <c r="J23" s="526"/>
      <c r="K23" s="526"/>
      <c r="L23" s="526"/>
      <c r="M23" s="526"/>
      <c r="N23" s="526"/>
      <c r="O23" s="526"/>
      <c r="P23" s="526"/>
      <c r="Q23" s="239"/>
    </row>
    <row r="24" spans="1:17">
      <c r="A24" s="238"/>
      <c r="B24" s="233" t="str">
        <f>IFERROR(INDEX('Metric Data'!$A:$AB,MATCH(CONCATENATE($A24,$C24),'Metric Data'!$A:$A,0),MATCH("Dimension Value",'Metric Data'!$A$1:$O$1,0)),"")</f>
        <v/>
      </c>
      <c r="C24" s="234"/>
      <c r="E24" s="688" t="s">
        <v>11143</v>
      </c>
      <c r="F24" s="688"/>
      <c r="G24" s="688"/>
      <c r="H24" s="688"/>
      <c r="I24" s="688"/>
      <c r="J24" s="688"/>
      <c r="K24" s="688"/>
      <c r="L24" s="688"/>
      <c r="M24" s="688"/>
      <c r="N24" s="688"/>
      <c r="O24" s="688"/>
      <c r="P24" s="688"/>
      <c r="Q24" s="361"/>
    </row>
    <row r="25" spans="1:17">
      <c r="A25" s="238"/>
      <c r="B25" s="233"/>
      <c r="C25" s="234"/>
      <c r="E25" s="526"/>
      <c r="F25" s="526"/>
      <c r="G25" s="526"/>
      <c r="H25" s="526"/>
      <c r="I25" s="526"/>
      <c r="J25" s="526"/>
      <c r="K25" s="526"/>
      <c r="L25" s="526"/>
      <c r="M25" s="526"/>
      <c r="N25" s="526"/>
      <c r="O25" s="526"/>
      <c r="P25" s="526"/>
      <c r="Q25" s="239"/>
    </row>
    <row r="26" spans="1:17">
      <c r="A26" s="238"/>
      <c r="B26" s="233" t="str">
        <f>IFERROR(INDEX('Metric Data'!$A:$AB,MATCH(CONCATENATE($A26,$C26),'Metric Data'!$A:$A,0),MATCH("Dimension Value",'Metric Data'!$A$1:$O$1,0)),"")</f>
        <v/>
      </c>
      <c r="C26" s="234"/>
      <c r="E26" s="689"/>
      <c r="F26" s="689"/>
      <c r="G26" s="689"/>
      <c r="H26" s="689"/>
      <c r="I26" s="689"/>
      <c r="J26" s="689"/>
      <c r="K26" s="689"/>
      <c r="L26" s="689"/>
      <c r="M26" s="689"/>
      <c r="N26" s="689"/>
      <c r="O26" s="689"/>
      <c r="P26" s="689"/>
    </row>
    <row r="27" spans="1:17" ht="29">
      <c r="A27" s="238"/>
      <c r="B27" s="233" t="str">
        <f>IFERROR(INDEX('Metric Data'!$A:$AB,MATCH(CONCATENATE($A27,$C27),'Metric Data'!$A:$A,0),MATCH("Dimension Value",'Metric Data'!$A$1:$O$1,0)),"")</f>
        <v/>
      </c>
      <c r="C27" s="234"/>
      <c r="E27" s="229" t="s">
        <v>10671</v>
      </c>
      <c r="F27" s="230" t="s">
        <v>10672</v>
      </c>
      <c r="G27" s="605" t="s">
        <v>10854</v>
      </c>
      <c r="H27" s="605"/>
      <c r="I27" s="230" t="s">
        <v>10674</v>
      </c>
      <c r="J27" s="230" t="s">
        <v>10702</v>
      </c>
      <c r="K27" s="230" t="s">
        <v>10897</v>
      </c>
      <c r="L27" s="231" t="s">
        <v>10898</v>
      </c>
      <c r="M27" s="231" t="s">
        <v>9441</v>
      </c>
      <c r="N27" s="232">
        <v>2025</v>
      </c>
      <c r="O27" s="232" t="str">
        <f>Dates!$C$7</f>
        <v>2024</v>
      </c>
      <c r="P27" s="346">
        <f>O27-1</f>
        <v>2023</v>
      </c>
      <c r="Q27" s="231">
        <f>P27-1</f>
        <v>2022</v>
      </c>
    </row>
    <row r="28" spans="1:17" s="226" customFormat="1" ht="15" customHeight="1">
      <c r="A28" s="351" t="s">
        <v>243</v>
      </c>
      <c r="B28" s="347" t="str">
        <f>IFERROR(INDEX('Metric Data'!$A:$AB,MATCH(CONCATENATE($A28,$C28),'Metric Data'!$A:$A,0),MATCH("Dimension Value",'Metric Data'!$A$1:$O$1,0)),"")</f>
        <v>Anglo American Platinum Managed Operations</v>
      </c>
      <c r="C28" s="225" t="s">
        <v>1349</v>
      </c>
      <c r="E28" s="610" t="s">
        <v>10899</v>
      </c>
      <c r="F28" s="691" t="s">
        <v>10900</v>
      </c>
      <c r="G28" s="683" t="s">
        <v>2474</v>
      </c>
      <c r="H28" s="683" t="s">
        <v>10924</v>
      </c>
      <c r="I28" s="236" t="s">
        <v>1981</v>
      </c>
      <c r="J28" s="350"/>
      <c r="K28" s="350"/>
      <c r="L28" s="350"/>
      <c r="M28" s="236" t="s">
        <v>10732</v>
      </c>
      <c r="N28" s="362">
        <f>'[1]12 Human Resources'!L4</f>
        <v>0.06</v>
      </c>
      <c r="O28" s="362">
        <f>'[1]12 Human Resources'!M4</f>
        <v>7.0000000000000007E-2</v>
      </c>
      <c r="P28" s="362">
        <f>'[1]12 Human Resources'!N4</f>
        <v>0.08</v>
      </c>
      <c r="Q28" s="362">
        <f>'[1]12 Human Resources'!O4</f>
        <v>0.08</v>
      </c>
    </row>
    <row r="29" spans="1:17" s="226" customFormat="1" ht="15" customHeight="1">
      <c r="A29" s="351" t="s">
        <v>241</v>
      </c>
      <c r="B29" s="347" t="str">
        <f>IFERROR(INDEX('Metric Data'!$A:$AB,MATCH(CONCATENATE($A29,$C29),'Metric Data'!$A:$A,0),MATCH("Dimension Value",'Metric Data'!$A$1:$O$1,0)),"")</f>
        <v>Anglo American Platinum Managed Operations</v>
      </c>
      <c r="C29" s="225" t="s">
        <v>1349</v>
      </c>
      <c r="E29" s="611"/>
      <c r="F29" s="691"/>
      <c r="G29" s="690"/>
      <c r="H29" s="690"/>
      <c r="I29" s="236" t="s">
        <v>1956</v>
      </c>
      <c r="J29" s="350"/>
      <c r="K29" s="350"/>
      <c r="L29" s="350"/>
      <c r="M29" s="236" t="s">
        <v>10732</v>
      </c>
      <c r="N29" s="362">
        <f>'[1]12 Human Resources'!L5</f>
        <v>0.76</v>
      </c>
      <c r="O29" s="362">
        <f>'[1]12 Human Resources'!M5</f>
        <v>0.77</v>
      </c>
      <c r="P29" s="362">
        <f>'[1]12 Human Resources'!N5</f>
        <v>0.74730000000000008</v>
      </c>
      <c r="Q29" s="362">
        <f>'[1]12 Human Resources'!O5</f>
        <v>0.75659999999999994</v>
      </c>
    </row>
    <row r="30" spans="1:17" s="226" customFormat="1" ht="15" customHeight="1">
      <c r="A30" s="351" t="s">
        <v>827</v>
      </c>
      <c r="B30" s="347" t="str">
        <f>IFERROR(INDEX('Metric Data'!$A:$AB,MATCH(CONCATENATE($A30,$C30),'Metric Data'!$A:$A,0),MATCH("Dimension Value",'Metric Data'!$A$1:$O$1,0)),"")</f>
        <v>Anglo American Platinum Managed Operations</v>
      </c>
      <c r="C30" s="225" t="s">
        <v>1349</v>
      </c>
      <c r="E30" s="611"/>
      <c r="F30" s="691"/>
      <c r="G30" s="690"/>
      <c r="H30" s="690"/>
      <c r="I30" s="236" t="s">
        <v>1944</v>
      </c>
      <c r="J30" s="350"/>
      <c r="K30" s="350"/>
      <c r="L30" s="350"/>
      <c r="M30" s="236" t="s">
        <v>10732</v>
      </c>
      <c r="N30" s="362">
        <f>'[1]12 Human Resources'!L6</f>
        <v>0.18</v>
      </c>
      <c r="O30" s="362">
        <f>'[1]12 Human Resources'!M6</f>
        <v>0.16</v>
      </c>
      <c r="P30" s="362">
        <f>'[1]12 Human Resources'!N6</f>
        <v>0.17</v>
      </c>
      <c r="Q30" s="362">
        <f>'[1]12 Human Resources'!O6</f>
        <v>0.17</v>
      </c>
    </row>
    <row r="31" spans="1:17" s="226" customFormat="1" ht="15" customHeight="1">
      <c r="A31" s="351" t="s">
        <v>237</v>
      </c>
      <c r="B31" s="347" t="str">
        <f>IFERROR(INDEX('Metric Data'!$A:$AB,MATCH(CONCATENATE($A31,$C31),'Metric Data'!$A:$A,0),MATCH("Dimension Value",'Metric Data'!$A$1:$O$1,0)),"")</f>
        <v>Anglo American Platinum Managed Operations</v>
      </c>
      <c r="C31" s="225" t="s">
        <v>1349</v>
      </c>
      <c r="E31" s="611"/>
      <c r="F31" s="691"/>
      <c r="G31" s="690"/>
      <c r="H31" s="690"/>
      <c r="I31" s="236" t="s">
        <v>1985</v>
      </c>
      <c r="J31" s="350"/>
      <c r="K31" s="350"/>
      <c r="L31" s="350"/>
      <c r="M31" s="236" t="s">
        <v>10732</v>
      </c>
      <c r="N31" s="362">
        <f>'[1]12 Human Resources'!L8</f>
        <v>0.3</v>
      </c>
      <c r="O31" s="362">
        <f>'[1]12 Human Resources'!M8</f>
        <v>0.28999999999999998</v>
      </c>
      <c r="P31" s="362">
        <f>'[1]12 Human Resources'!N8</f>
        <v>0.28999999999999998</v>
      </c>
      <c r="Q31" s="362">
        <f>'[1]12 Human Resources'!O8</f>
        <v>0.28420000000000001</v>
      </c>
    </row>
    <row r="32" spans="1:17" s="226" customFormat="1" ht="15" customHeight="1">
      <c r="A32" s="351" t="s">
        <v>236</v>
      </c>
      <c r="B32" s="347" t="str">
        <f>IFERROR(INDEX('Metric Data'!$A:$AB,MATCH(CONCATENATE($A32,$C32),'Metric Data'!$A:$A,0),MATCH("Dimension Value",'Metric Data'!$A$1:$O$1,0)),"")</f>
        <v>Anglo American Platinum Managed Operations</v>
      </c>
      <c r="C32" s="225" t="s">
        <v>1349</v>
      </c>
      <c r="E32" s="611"/>
      <c r="F32" s="691"/>
      <c r="G32" s="690"/>
      <c r="H32" s="690"/>
      <c r="I32" s="236" t="s">
        <v>2500</v>
      </c>
      <c r="J32" s="350"/>
      <c r="K32" s="350"/>
      <c r="L32" s="350"/>
      <c r="M32" s="236" t="s">
        <v>10732</v>
      </c>
      <c r="N32" s="362">
        <f>'[1]12 Human Resources'!L9</f>
        <v>0.23</v>
      </c>
      <c r="O32" s="362">
        <f>'[1]12 Human Resources'!M9</f>
        <v>0.22</v>
      </c>
      <c r="P32" s="362">
        <f>'[1]12 Human Resources'!N9</f>
        <v>0.22</v>
      </c>
      <c r="Q32" s="363">
        <f>'[1]12 Human Resources'!O9</f>
        <v>2.0999999999999999E-3</v>
      </c>
    </row>
    <row r="33" spans="1:17" s="226" customFormat="1" ht="15" customHeight="1">
      <c r="A33" s="351" t="s">
        <v>224</v>
      </c>
      <c r="B33" s="347" t="str">
        <f>IFERROR(INDEX('Metric Data'!$A:$AB,MATCH(CONCATENATE($A33,$C33),'Metric Data'!$A:$A,0),MATCH("Dimension Value",'Metric Data'!$A$1:$O$1,0)),"")</f>
        <v>Anglo American Platinum Managed Operations</v>
      </c>
      <c r="C33" s="225" t="s">
        <v>1349</v>
      </c>
      <c r="E33" s="611"/>
      <c r="F33" s="691"/>
      <c r="G33" s="690"/>
      <c r="H33" s="690"/>
      <c r="I33" s="236" t="s">
        <v>10925</v>
      </c>
      <c r="J33" s="350"/>
      <c r="K33" s="350"/>
      <c r="L33" s="350"/>
      <c r="M33" s="236" t="s">
        <v>10732</v>
      </c>
      <c r="N33" s="362">
        <f>'[1]12 Human Resources'!L13</f>
        <v>0.05</v>
      </c>
      <c r="O33" s="362">
        <f>'[1]12 Human Resources'!M13</f>
        <v>0.09</v>
      </c>
      <c r="P33" s="362">
        <f>'[1]12 Human Resources'!N13</f>
        <v>0.11410000000000001</v>
      </c>
      <c r="Q33" s="362">
        <f>'[1]12 Human Resources'!O13</f>
        <v>0.1258</v>
      </c>
    </row>
    <row r="34" spans="1:17" s="226" customFormat="1" ht="16.25" customHeight="1">
      <c r="A34" s="351" t="s">
        <v>223</v>
      </c>
      <c r="B34" s="347" t="str">
        <f>IFERROR(INDEX('Metric Data'!$A:$AB,MATCH(CONCATENATE($A34,$C34),'Metric Data'!$A:$A,0),MATCH("Dimension Value",'Metric Data'!$A$1:$O$1,0)),"")</f>
        <v>Anglo American Platinum Managed Operations</v>
      </c>
      <c r="C34" s="225" t="s">
        <v>1349</v>
      </c>
      <c r="E34" s="611"/>
      <c r="F34" s="691"/>
      <c r="G34" s="690"/>
      <c r="H34" s="690"/>
      <c r="I34" s="236" t="s">
        <v>2527</v>
      </c>
      <c r="J34" s="350"/>
      <c r="K34" s="350"/>
      <c r="L34" s="350"/>
      <c r="M34" s="236" t="s">
        <v>10852</v>
      </c>
      <c r="N34" s="364">
        <f>'[1]12 Human Resources'!L14</f>
        <v>1068</v>
      </c>
      <c r="O34" s="364">
        <f>'[1]12 Human Resources'!M14</f>
        <v>917.6</v>
      </c>
      <c r="P34" s="364">
        <f>'[1]12 Human Resources'!N14</f>
        <v>1082.5</v>
      </c>
      <c r="Q34" s="364">
        <f>'[1]12 Human Resources'!O14</f>
        <v>1189</v>
      </c>
    </row>
    <row r="35" spans="1:17" s="226" customFormat="1" ht="30" customHeight="1">
      <c r="A35" s="351" t="s">
        <v>221</v>
      </c>
      <c r="B35" s="347" t="str">
        <f>IFERROR(INDEX('Metric Data'!$A:$AB,MATCH(CONCATENATE($A35,$C35),'Metric Data'!$A:$A,0),MATCH("Dimension Value",'Metric Data'!$A$1:$O$1,0)),"")</f>
        <v>Anglo American Platinum Managed Operations</v>
      </c>
      <c r="C35" s="225" t="s">
        <v>1349</v>
      </c>
      <c r="E35" s="611"/>
      <c r="F35" s="691"/>
      <c r="G35" s="683" t="s">
        <v>10926</v>
      </c>
      <c r="H35" s="683" t="s">
        <v>10927</v>
      </c>
      <c r="I35" s="236" t="s">
        <v>2490</v>
      </c>
      <c r="J35" s="350"/>
      <c r="K35" s="350"/>
      <c r="L35" s="350"/>
      <c r="M35" s="236" t="s">
        <v>10732</v>
      </c>
      <c r="N35" s="362">
        <f>'[1]12 Human Resources'!L22</f>
        <v>0.92</v>
      </c>
      <c r="O35" s="362">
        <f>'[1]12 Human Resources'!M22</f>
        <v>0.9325</v>
      </c>
      <c r="P35" s="362">
        <f>'[1]12 Human Resources'!N22</f>
        <v>0.93669999999999998</v>
      </c>
      <c r="Q35" s="362">
        <f>'[1]12 Human Resources'!O22</f>
        <v>0.9345</v>
      </c>
    </row>
    <row r="36" spans="1:17" s="226" customFormat="1" ht="15" customHeight="1">
      <c r="A36" s="351" t="s">
        <v>220</v>
      </c>
      <c r="B36" s="347" t="str">
        <f>IFERROR(INDEX('Metric Data'!$A:$AB,MATCH(CONCATENATE($A36,$C36),'Metric Data'!$A:$A,0),MATCH("Dimension Value",'Metric Data'!$A$1:$O$1,0)),"")</f>
        <v>Anglo American Platinum Managed Operations</v>
      </c>
      <c r="C36" s="225" t="s">
        <v>1349</v>
      </c>
      <c r="E36" s="611"/>
      <c r="F36" s="691"/>
      <c r="G36" s="690"/>
      <c r="H36" s="690"/>
      <c r="I36" s="236" t="s">
        <v>10928</v>
      </c>
      <c r="J36" s="236" t="s">
        <v>89</v>
      </c>
      <c r="K36" s="350"/>
      <c r="L36" s="350"/>
      <c r="M36" s="236" t="s">
        <v>10904</v>
      </c>
      <c r="N36" s="236">
        <f>552+16381</f>
        <v>16933</v>
      </c>
      <c r="O36" s="237">
        <f>_xlfn.IFNA(INDEX('[1]Data Output'!$A:$H,MATCH(_xlfn.TEXTJOIN("",TRUE,O$2,$A36,$C36),'[1]Data Output'!$A:$A,0),MATCH("Value",'[1]Data Output'!$A$1:$H$1,0)),"")</f>
        <v>18292</v>
      </c>
      <c r="P36" s="237">
        <f>_xlfn.IFNA(INDEX('[1]Data Output'!$A:$H,MATCH(_xlfn.TEXTJOIN("",TRUE,P$2,$A36,$C36),'[1]Data Output'!$A:$A,0),MATCH("Value",'[1]Data Output'!$A$1:$H$1,0)),"")</f>
        <v>20999</v>
      </c>
      <c r="Q36" s="265">
        <f>_xlfn.IFNA(INDEX('[1]Data Output'!$A:$H,MATCH(_xlfn.TEXTJOIN("",TRUE,Q$2,$A36,$C36),'[1]Data Output'!$A:$A,0),MATCH("Value",'[1]Data Output'!$A$1:$H$1,0)),"")</f>
        <v>20377</v>
      </c>
    </row>
    <row r="37" spans="1:17" s="226" customFormat="1" ht="15" customHeight="1">
      <c r="A37" s="351"/>
      <c r="B37" s="347"/>
      <c r="C37" s="225"/>
      <c r="E37" s="611"/>
      <c r="F37" s="691"/>
      <c r="G37" s="690"/>
      <c r="H37" s="690"/>
      <c r="I37" s="236" t="s">
        <v>10929</v>
      </c>
      <c r="J37" s="236"/>
      <c r="K37" s="350"/>
      <c r="L37" s="350"/>
      <c r="M37" s="236"/>
      <c r="N37" s="236">
        <v>41</v>
      </c>
      <c r="O37" s="237" t="s">
        <v>10930</v>
      </c>
      <c r="P37" s="237" t="s">
        <v>10930</v>
      </c>
      <c r="Q37" s="265" t="s">
        <v>10930</v>
      </c>
    </row>
    <row r="38" spans="1:17" s="226" customFormat="1" ht="15" customHeight="1">
      <c r="A38" s="351"/>
      <c r="B38" s="347"/>
      <c r="C38" s="225"/>
      <c r="E38" s="611"/>
      <c r="F38" s="691"/>
      <c r="G38" s="690"/>
      <c r="H38" s="690"/>
      <c r="I38" s="236" t="s">
        <v>10931</v>
      </c>
      <c r="J38" s="236"/>
      <c r="K38" s="350"/>
      <c r="L38" s="350"/>
      <c r="M38" s="236" t="s">
        <v>10904</v>
      </c>
      <c r="N38" s="236">
        <v>1005</v>
      </c>
      <c r="O38" s="237">
        <v>1147</v>
      </c>
      <c r="P38" s="237" t="str">
        <f>_xlfn.IFNA(INDEX('[1]Data Output'!$A:$H,MATCH(_xlfn.TEXTJOIN("",TRUE,P$2,$A38,$C38),'[1]Data Output'!$A:$A,0),MATCH("Value",'[1]Data Output'!$A$1:$H$1,0)),"")</f>
        <v/>
      </c>
      <c r="Q38" s="265" t="str">
        <f>_xlfn.IFNA(INDEX('[1]Data Output'!$A:$H,MATCH(_xlfn.TEXTJOIN("",TRUE,Q$2,$A38,$C38),'[1]Data Output'!$A:$A,0),MATCH("Value",'[1]Data Output'!$A$1:$H$1,0)),"")</f>
        <v/>
      </c>
    </row>
    <row r="39" spans="1:17" s="226" customFormat="1" ht="15" customHeight="1">
      <c r="A39" s="351" t="s">
        <v>219</v>
      </c>
      <c r="B39" s="347" t="str">
        <f>IFERROR(INDEX('Metric Data'!$A:$AB,MATCH(CONCATENATE($A39,$C39),'Metric Data'!$A:$A,0),MATCH("Dimension Value",'Metric Data'!$A$1:$O$1,0)),"")</f>
        <v>Anglo American Platinum Managed Operations</v>
      </c>
      <c r="C39" s="225" t="s">
        <v>1349</v>
      </c>
      <c r="E39" s="611"/>
      <c r="F39" s="691"/>
      <c r="G39" s="690"/>
      <c r="H39" s="690"/>
      <c r="I39" s="236" t="s">
        <v>10932</v>
      </c>
      <c r="J39" s="236" t="s">
        <v>261</v>
      </c>
      <c r="K39" s="350"/>
      <c r="L39" s="350"/>
      <c r="M39" s="236" t="s">
        <v>10904</v>
      </c>
      <c r="N39" s="236">
        <v>1400</v>
      </c>
      <c r="O39" s="237">
        <f>_xlfn.IFNA(INDEX('[1]Data Output'!$A:$H,MATCH(_xlfn.TEXTJOIN("",TRUE,O$2,$A39,$C39),'[1]Data Output'!$A:$A,0),MATCH("Value",'[1]Data Output'!$A$1:$H$1,0)),"")</f>
        <v>1345</v>
      </c>
      <c r="P39" s="237">
        <f>_xlfn.IFNA(INDEX('[1]Data Output'!$A:$H,MATCH(_xlfn.TEXTJOIN("",TRUE,P$2,$A39,$C39),'[1]Data Output'!$A:$A,0),MATCH("Value",'[1]Data Output'!$A$1:$H$1,0)),"")</f>
        <v>1335</v>
      </c>
      <c r="Q39" s="265">
        <f>_xlfn.IFNA(INDEX('[1]Data Output'!$A:$H,MATCH(_xlfn.TEXTJOIN("",TRUE,Q$2,$A39,$C39),'[1]Data Output'!$A:$A,0),MATCH("Value",'[1]Data Output'!$A$1:$H$1,0)),"")</f>
        <v>1347</v>
      </c>
    </row>
    <row r="40" spans="1:17" s="226" customFormat="1" ht="15" customHeight="1">
      <c r="A40" s="351"/>
      <c r="B40" s="347"/>
      <c r="C40" s="225"/>
      <c r="E40" s="611"/>
      <c r="F40" s="691"/>
      <c r="G40" s="690"/>
      <c r="H40" s="690"/>
      <c r="I40" s="236" t="s">
        <v>10933</v>
      </c>
      <c r="J40" s="236"/>
      <c r="K40" s="350"/>
      <c r="L40" s="350"/>
      <c r="M40" s="236" t="s">
        <v>10904</v>
      </c>
      <c r="N40" s="236">
        <v>204</v>
      </c>
      <c r="O40" s="237" t="s">
        <v>10930</v>
      </c>
      <c r="P40" s="237" t="s">
        <v>10930</v>
      </c>
      <c r="Q40" s="265" t="s">
        <v>10930</v>
      </c>
    </row>
    <row r="41" spans="1:17" s="226" customFormat="1" ht="15" customHeight="1">
      <c r="A41" s="351" t="s">
        <v>789</v>
      </c>
      <c r="B41" s="347" t="str">
        <f>IFERROR(INDEX('Metric Data'!$A:$AB,MATCH(CONCATENATE($A41,$C41),'Metric Data'!$A:$A,0),MATCH("Dimension Value",'Metric Data'!$A$1:$O$1,0)),"")</f>
        <v>Anglo American Platinum Managed Operations</v>
      </c>
      <c r="C41" s="225" t="s">
        <v>1349</v>
      </c>
      <c r="E41" s="611"/>
      <c r="F41" s="691"/>
      <c r="G41" s="684"/>
      <c r="H41" s="684"/>
      <c r="I41" s="236" t="s">
        <v>10934</v>
      </c>
      <c r="J41" s="350"/>
      <c r="K41" s="350"/>
      <c r="L41" s="350"/>
      <c r="M41" s="236" t="s">
        <v>10904</v>
      </c>
      <c r="N41" s="236">
        <f>N36+N37+N38+N39+N40</f>
        <v>19583</v>
      </c>
      <c r="O41" s="237">
        <f>O36+O39</f>
        <v>19637</v>
      </c>
      <c r="P41" s="237">
        <f>_xlfn.IFNA(INDEX('[1]Data Output'!$A:$H,MATCH(_xlfn.TEXTJOIN("",TRUE,P$2,$A41,$C41),'[1]Data Output'!$A:$A,0),MATCH("Value",'[1]Data Output'!$A$1:$H$1,0)),"")</f>
        <v>22334</v>
      </c>
      <c r="Q41" s="265">
        <f>_xlfn.IFNA(INDEX('[1]Data Output'!$A:$H,MATCH(_xlfn.TEXTJOIN("",TRUE,Q$2,$A41,$C41),'[1]Data Output'!$A:$A,0),MATCH("Value",'[1]Data Output'!$A$1:$H$1,0)),"")</f>
        <v>21724</v>
      </c>
    </row>
    <row r="42" spans="1:17" s="226" customFormat="1" ht="15" customHeight="1">
      <c r="A42" s="351" t="s">
        <v>301</v>
      </c>
      <c r="B42" s="347" t="str">
        <f>IFERROR(INDEX('Metric Data'!$A:$AB,MATCH(CONCATENATE($A42,$C42),'Metric Data'!$A:$A,0),MATCH("Dimension Value",'Metric Data'!$A$1:$O$1,0)),"")</f>
        <v>Anglo American Platinum Managed Operations</v>
      </c>
      <c r="C42" s="225" t="s">
        <v>1349</v>
      </c>
      <c r="E42" s="611"/>
      <c r="F42" s="691"/>
      <c r="G42" s="679" t="s">
        <v>2545</v>
      </c>
      <c r="H42" s="348"/>
      <c r="I42" s="236" t="s">
        <v>10935</v>
      </c>
      <c r="J42" s="350"/>
      <c r="K42" s="350"/>
      <c r="L42" s="350"/>
      <c r="M42" s="236" t="s">
        <v>1353</v>
      </c>
      <c r="N42" s="236"/>
      <c r="O42" s="334">
        <f>_xlfn.IFNA(INDEX('[1]Data Output'!$A:$H,MATCH(_xlfn.TEXTJOIN("",TRUE,O$2,$A42,$C42),'[1]Data Output'!$A:$A,0),MATCH("Value",'[1]Data Output'!$A$1:$H$1,0)),"")</f>
        <v>10</v>
      </c>
      <c r="P42" s="237">
        <f>_xlfn.IFNA(INDEX('[1]Data Output'!$A:$H,MATCH(_xlfn.TEXTJOIN("",TRUE,P$2,$A42,$C42),'[1]Data Output'!$A:$A,0),MATCH("Value",'[1]Data Output'!$A$1:$H$1,0)),"")</f>
        <v>8</v>
      </c>
      <c r="Q42" s="265">
        <f>_xlfn.IFNA(INDEX('[1]Data Output'!$A:$H,MATCH(_xlfn.TEXTJOIN("",TRUE,Q$2,$A42,$C42),'[1]Data Output'!$A:$A,0),MATCH("Value",'[1]Data Output'!$A$1:$H$1,0)),"")</f>
        <v>8</v>
      </c>
    </row>
    <row r="43" spans="1:17" s="226" customFormat="1" ht="15" customHeight="1">
      <c r="A43" s="351" t="s">
        <v>300</v>
      </c>
      <c r="B43" s="347" t="str">
        <f>IFERROR(INDEX('Metric Data'!$A:$AB,MATCH(CONCATENATE($A43,$C43),'Metric Data'!$A:$A,0),MATCH("Dimension Value",'Metric Data'!$A$1:$O$1,0)),"")</f>
        <v>Anglo American Platinum Managed Operations</v>
      </c>
      <c r="C43" s="225" t="s">
        <v>1349</v>
      </c>
      <c r="E43" s="611"/>
      <c r="F43" s="691"/>
      <c r="G43" s="679"/>
      <c r="H43" s="348"/>
      <c r="I43" s="236" t="s">
        <v>10936</v>
      </c>
      <c r="J43" s="350"/>
      <c r="K43" s="350"/>
      <c r="L43" s="350"/>
      <c r="M43" s="236" t="s">
        <v>1353</v>
      </c>
      <c r="N43" s="236"/>
      <c r="O43" s="334">
        <f>_xlfn.IFNA(INDEX('[1]Data Output'!$A:$H,MATCH(_xlfn.TEXTJOIN("",TRUE,O$2,$A43,$C43),'[1]Data Output'!$A:$A,0),MATCH("Value",'[1]Data Output'!$A$1:$H$1,0)),"")</f>
        <v>254</v>
      </c>
      <c r="P43" s="237">
        <f>_xlfn.IFNA(INDEX('[1]Data Output'!$A:$H,MATCH(_xlfn.TEXTJOIN("",TRUE,P$2,$A43,$C43),'[1]Data Output'!$A:$A,0),MATCH("Value",'[1]Data Output'!$A$1:$H$1,0)),"")</f>
        <v>263</v>
      </c>
      <c r="Q43" s="265">
        <f>_xlfn.IFNA(INDEX('[1]Data Output'!$A:$H,MATCH(_xlfn.TEXTJOIN("",TRUE,Q$2,$A43,$C43),'[1]Data Output'!$A:$A,0),MATCH("Value",'[1]Data Output'!$A$1:$H$1,0)),"")</f>
        <v>267</v>
      </c>
    </row>
    <row r="44" spans="1:17" s="226" customFormat="1" ht="15" customHeight="1">
      <c r="A44" s="351" t="s">
        <v>299</v>
      </c>
      <c r="B44" s="347" t="str">
        <f>IFERROR(INDEX('Metric Data'!$A:$AB,MATCH(CONCATENATE($A44,$C44),'Metric Data'!$A:$A,0),MATCH("Dimension Value",'Metric Data'!$A$1:$O$1,0)),"")</f>
        <v>Anglo American Platinum Managed Operations</v>
      </c>
      <c r="C44" s="225" t="s">
        <v>1349</v>
      </c>
      <c r="E44" s="611"/>
      <c r="F44" s="691"/>
      <c r="G44" s="679"/>
      <c r="H44" s="348"/>
      <c r="I44" s="236" t="s">
        <v>10937</v>
      </c>
      <c r="J44" s="350"/>
      <c r="K44" s="350"/>
      <c r="L44" s="350"/>
      <c r="M44" s="236" t="s">
        <v>1353</v>
      </c>
      <c r="N44" s="236"/>
      <c r="O44" s="334">
        <f>_xlfn.IFNA(INDEX('[1]Data Output'!$A:$H,MATCH(_xlfn.TEXTJOIN("",TRUE,O$2,$A44,$C44),'[1]Data Output'!$A:$A,0),MATCH("Value",'[1]Data Output'!$A$1:$H$1,0)),"")</f>
        <v>1648</v>
      </c>
      <c r="P44" s="237">
        <f>_xlfn.IFNA(INDEX('[1]Data Output'!$A:$H,MATCH(_xlfn.TEXTJOIN("",TRUE,P$2,$A44,$C44),'[1]Data Output'!$A:$A,0),MATCH("Value",'[1]Data Output'!$A$1:$H$1,0)),"")</f>
        <v>1807</v>
      </c>
      <c r="Q44" s="265">
        <f>_xlfn.IFNA(INDEX('[1]Data Output'!$A:$H,MATCH(_xlfn.TEXTJOIN("",TRUE,Q$2,$A44,$C44),'[1]Data Output'!$A:$A,0),MATCH("Value",'[1]Data Output'!$A$1:$H$1,0)),"")</f>
        <v>1743</v>
      </c>
    </row>
    <row r="45" spans="1:17" s="226" customFormat="1" ht="15" customHeight="1">
      <c r="A45" s="351" t="s">
        <v>298</v>
      </c>
      <c r="B45" s="347" t="str">
        <f>IFERROR(INDEX('Metric Data'!$A:$AB,MATCH(CONCATENATE($A45,$C45),'Metric Data'!$A:$A,0),MATCH("Dimension Value",'Metric Data'!$A$1:$O$1,0)),"")</f>
        <v>Anglo American Platinum Managed Operations</v>
      </c>
      <c r="C45" s="225" t="s">
        <v>1349</v>
      </c>
      <c r="E45" s="611"/>
      <c r="F45" s="691"/>
      <c r="G45" s="679"/>
      <c r="H45" s="348"/>
      <c r="I45" s="236" t="s">
        <v>10938</v>
      </c>
      <c r="J45" s="350"/>
      <c r="K45" s="350"/>
      <c r="L45" s="350"/>
      <c r="M45" s="236" t="s">
        <v>1353</v>
      </c>
      <c r="N45" s="236"/>
      <c r="O45" s="334">
        <f>_xlfn.IFNA(INDEX('[1]Data Output'!$A:$H,MATCH(_xlfn.TEXTJOIN("",TRUE,O$2,$A45,$C45),'[1]Data Output'!$A:$A,0),MATCH("Value",'[1]Data Output'!$A$1:$H$1,0)),"")</f>
        <v>3812</v>
      </c>
      <c r="P45" s="237">
        <f>_xlfn.IFNA(INDEX('[1]Data Output'!$A:$H,MATCH(_xlfn.TEXTJOIN("",TRUE,P$2,$A45,$C45),'[1]Data Output'!$A:$A,0),MATCH("Value",'[1]Data Output'!$A$1:$H$1,0)),"")</f>
        <v>4325</v>
      </c>
      <c r="Q45" s="265">
        <f>_xlfn.IFNA(INDEX('[1]Data Output'!$A:$H,MATCH(_xlfn.TEXTJOIN("",TRUE,Q$2,$A45,$C45),'[1]Data Output'!$A:$A,0),MATCH("Value",'[1]Data Output'!$A$1:$H$1,0)),"")</f>
        <v>4389</v>
      </c>
    </row>
    <row r="46" spans="1:17" s="226" customFormat="1" ht="15" customHeight="1">
      <c r="A46" s="351" t="s">
        <v>297</v>
      </c>
      <c r="B46" s="347" t="str">
        <f>IFERROR(INDEX('Metric Data'!$A:$AB,MATCH(CONCATENATE($A46,$C46),'Metric Data'!$A:$A,0),MATCH("Dimension Value",'Metric Data'!$A$1:$O$1,0)),"")</f>
        <v>Anglo American Platinum Managed Operations</v>
      </c>
      <c r="C46" s="225" t="s">
        <v>1349</v>
      </c>
      <c r="E46" s="611"/>
      <c r="F46" s="691"/>
      <c r="G46" s="679"/>
      <c r="H46" s="348"/>
      <c r="I46" s="236" t="s">
        <v>10939</v>
      </c>
      <c r="J46" s="350"/>
      <c r="K46" s="350"/>
      <c r="L46" s="350"/>
      <c r="M46" s="236" t="s">
        <v>1353</v>
      </c>
      <c r="N46" s="236"/>
      <c r="O46" s="334">
        <f>_xlfn.IFNA(INDEX('[1]Data Output'!$A:$H,MATCH(_xlfn.TEXTJOIN("",TRUE,O$2,$A46,$C46),'[1]Data Output'!$A:$A,0),MATCH("Value",'[1]Data Output'!$A$1:$H$1,0)),"")</f>
        <v>11417</v>
      </c>
      <c r="P46" s="237">
        <f>_xlfn.IFNA(INDEX('[1]Data Output'!$A:$H,MATCH(_xlfn.TEXTJOIN("",TRUE,P$2,$A46,$C46),'[1]Data Output'!$A:$A,0),MATCH("Value",'[1]Data Output'!$A$1:$H$1,0)),"")</f>
        <v>13796</v>
      </c>
      <c r="Q46" s="265">
        <f>_xlfn.IFNA(INDEX('[1]Data Output'!$A:$H,MATCH(_xlfn.TEXTJOIN("",TRUE,Q$2,$A46,$C46),'[1]Data Output'!$A:$A,0),MATCH("Value",'[1]Data Output'!$A$1:$H$1,0)),"")</f>
        <v>13374</v>
      </c>
    </row>
    <row r="47" spans="1:17" s="226" customFormat="1" ht="15" customHeight="1">
      <c r="A47" s="351" t="s">
        <v>296</v>
      </c>
      <c r="B47" s="347" t="str">
        <f>IFERROR(INDEX('Metric Data'!$A:$AB,MATCH(CONCATENATE($A47,$C47),'Metric Data'!$A:$A,0),MATCH("Dimension Value",'Metric Data'!$A$1:$O$1,0)),"")</f>
        <v>Anglo American Platinum Managed Operations</v>
      </c>
      <c r="C47" s="225" t="s">
        <v>1349</v>
      </c>
      <c r="E47" s="611"/>
      <c r="F47" s="691"/>
      <c r="G47" s="679"/>
      <c r="H47" s="348"/>
      <c r="I47" s="236" t="s">
        <v>10940</v>
      </c>
      <c r="J47" s="350"/>
      <c r="K47" s="350"/>
      <c r="L47" s="350"/>
      <c r="M47" s="236" t="s">
        <v>1353</v>
      </c>
      <c r="N47" s="236"/>
      <c r="O47" s="334">
        <f>_xlfn.IFNA(INDEX('[1]Data Output'!$A:$H,MATCH(_xlfn.TEXTJOIN("",TRUE,O$2,$A47,$C47),'[1]Data Output'!$A:$A,0),MATCH("Value",'[1]Data Output'!$A$1:$H$1,0)),"")</f>
        <v>1</v>
      </c>
      <c r="P47" s="237">
        <f>_xlfn.IFNA(INDEX('[1]Data Output'!$A:$H,MATCH(_xlfn.TEXTJOIN("",TRUE,P$2,$A47,$C47),'[1]Data Output'!$A:$A,0),MATCH("Value",'[1]Data Output'!$A$1:$H$1,0)),"")</f>
        <v>510</v>
      </c>
      <c r="Q47" s="265">
        <f>_xlfn.IFNA(INDEX('[1]Data Output'!$A:$H,MATCH(_xlfn.TEXTJOIN("",TRUE,Q$2,$A47,$C47),'[1]Data Output'!$A:$A,0),MATCH("Value",'[1]Data Output'!$A$1:$H$1,0)),"")</f>
        <v>569</v>
      </c>
    </row>
    <row r="48" spans="1:17" s="226" customFormat="1" ht="15" customHeight="1">
      <c r="A48" s="351" t="s">
        <v>295</v>
      </c>
      <c r="B48" s="347" t="str">
        <f>IFERROR(INDEX('Metric Data'!$A:$AB,MATCH(CONCATENATE($A48,$C48),'Metric Data'!$A:$A,0),MATCH("Dimension Value",'Metric Data'!$A$1:$O$1,0)),"")</f>
        <v>Anglo American Platinum Managed Operations</v>
      </c>
      <c r="C48" s="225" t="s">
        <v>1349</v>
      </c>
      <c r="E48" s="611"/>
      <c r="F48" s="691"/>
      <c r="G48" s="679"/>
      <c r="H48" s="348"/>
      <c r="I48" s="236" t="s">
        <v>10941</v>
      </c>
      <c r="J48" s="350"/>
      <c r="K48" s="350"/>
      <c r="L48" s="350"/>
      <c r="M48" s="236" t="s">
        <v>1353</v>
      </c>
      <c r="N48" s="357">
        <v>19583</v>
      </c>
      <c r="O48" s="334">
        <f>_xlfn.IFNA(INDEX('[1]Data Output'!$A:$H,MATCH(_xlfn.TEXTJOIN("",TRUE,O$2,$A48,$C48),'[1]Data Output'!$A:$A,0),MATCH("Value",'[1]Data Output'!$A$1:$H$1,0)),"")</f>
        <v>17142</v>
      </c>
      <c r="P48" s="237">
        <f>_xlfn.IFNA(INDEX('[1]Data Output'!$A:$H,MATCH(_xlfn.TEXTJOIN("",TRUE,P$2,$A48,$C48),'[1]Data Output'!$A:$A,0),MATCH("Value",'[1]Data Output'!$A$1:$H$1,0)),"")</f>
        <v>19882</v>
      </c>
      <c r="Q48" s="265">
        <f>_xlfn.IFNA(INDEX('[1]Data Output'!$A:$H,MATCH(_xlfn.TEXTJOIN("",TRUE,Q$2,$A48,$C48),'[1]Data Output'!$A:$A,0),MATCH("Value",'[1]Data Output'!$A$1:$H$1,0)),"")</f>
        <v>19745</v>
      </c>
    </row>
    <row r="49" spans="1:17" s="226" customFormat="1" ht="15" customHeight="1">
      <c r="A49" s="351" t="s">
        <v>294</v>
      </c>
      <c r="B49" s="347" t="str">
        <f>IFERROR(INDEX('Metric Data'!$A:$AB,MATCH(CONCATENATE($A49,$C49),'Metric Data'!$A:$A,0),MATCH("Dimension Value",'Metric Data'!$A$1:$O$1,0)),"")</f>
        <v>Anglo American Platinum Managed Operations</v>
      </c>
      <c r="C49" s="225" t="s">
        <v>1349</v>
      </c>
      <c r="E49" s="611"/>
      <c r="F49" s="691"/>
      <c r="G49" s="679"/>
      <c r="H49" s="348"/>
      <c r="I49" s="236" t="s">
        <v>10942</v>
      </c>
      <c r="J49" s="350"/>
      <c r="K49" s="350"/>
      <c r="L49" s="350"/>
      <c r="M49" s="236" t="s">
        <v>1353</v>
      </c>
      <c r="N49" s="236">
        <v>9033</v>
      </c>
      <c r="O49" s="237">
        <f>_xlfn.IFNA(INDEX('[1]Data Output'!$A:$H,MATCH(_xlfn.TEXTJOIN("",TRUE,O$2,$A49,$C49),'[1]Data Output'!$A:$A,0),MATCH("Value",'[1]Data Output'!$A$1:$H$1,0)),"")</f>
        <v>1147</v>
      </c>
      <c r="P49" s="237">
        <f>_xlfn.IFNA(INDEX('[1]Data Output'!$A:$H,MATCH(_xlfn.TEXTJOIN("",TRUE,P$2,$A49,$C49),'[1]Data Output'!$A:$A,0),MATCH("Value",'[1]Data Output'!$A$1:$H$1,0)),"")</f>
        <v>1117</v>
      </c>
      <c r="Q49" s="265">
        <f>_xlfn.IFNA(INDEX('[1]Data Output'!$A:$H,MATCH(_xlfn.TEXTJOIN("",TRUE,Q$2,$A49,$C49),'[1]Data Output'!$A:$A,0),MATCH("Value",'[1]Data Output'!$A$1:$H$1,0)),"")</f>
        <v>632</v>
      </c>
    </row>
    <row r="50" spans="1:17" s="226" customFormat="1" ht="15" customHeight="1">
      <c r="A50" s="351" t="s">
        <v>293</v>
      </c>
      <c r="B50" s="347" t="str">
        <f>IFERROR(INDEX('Metric Data'!$A:$AB,MATCH(CONCATENATE($A50,$C50),'Metric Data'!$A:$A,0),MATCH("Dimension Value",'Metric Data'!$A$1:$O$1,0)),"")</f>
        <v>Anglo American Platinum Managed Operations</v>
      </c>
      <c r="C50" s="225" t="s">
        <v>1349</v>
      </c>
      <c r="E50" s="611"/>
      <c r="F50" s="691"/>
      <c r="G50" s="679"/>
      <c r="H50" s="348"/>
      <c r="I50" s="236" t="s">
        <v>10943</v>
      </c>
      <c r="J50" s="350"/>
      <c r="K50" s="350"/>
      <c r="L50" s="350"/>
      <c r="M50" s="236" t="s">
        <v>1353</v>
      </c>
      <c r="N50" s="357">
        <f>N48+N49</f>
        <v>28616</v>
      </c>
      <c r="O50" s="237">
        <f>_xlfn.IFNA(INDEX('[1]Data Output'!$A:$H,MATCH(_xlfn.TEXTJOIN("",TRUE,O$2,$A50,$C50),'[1]Data Output'!$A:$A,0),MATCH("Value",'[1]Data Output'!$A$1:$H$1,0)),"")</f>
        <v>18289</v>
      </c>
      <c r="P50" s="237">
        <f>_xlfn.IFNA(INDEX('[1]Data Output'!$A:$H,MATCH(_xlfn.TEXTJOIN("",TRUE,P$2,$A50,$C50),'[1]Data Output'!$A:$A,0),MATCH("Value",'[1]Data Output'!$A$1:$H$1,0)),"")</f>
        <v>20999</v>
      </c>
      <c r="Q50" s="265">
        <f>_xlfn.IFNA(INDEX('[1]Data Output'!$A:$H,MATCH(_xlfn.TEXTJOIN("",TRUE,Q$2,$A50,$C50),'[1]Data Output'!$A:$A,0),MATCH("Value",'[1]Data Output'!$A$1:$H$1,0)),"")</f>
        <v>20377</v>
      </c>
    </row>
    <row r="51" spans="1:17" s="226" customFormat="1" ht="15" customHeight="1">
      <c r="A51" s="351" t="s">
        <v>141</v>
      </c>
      <c r="B51" s="347" t="str">
        <f>IFERROR(INDEX('Metric Data'!$A:$AB,MATCH(CONCATENATE($A51,$C51),'Metric Data'!$A:$A,0),MATCH("Dimension Value",'Metric Data'!$A$1:$O$1,0)),"")</f>
        <v>Anglo American Platinum Managed Operations</v>
      </c>
      <c r="C51" s="225" t="s">
        <v>1349</v>
      </c>
      <c r="E51" s="611"/>
      <c r="F51" s="691"/>
      <c r="G51" s="679" t="s">
        <v>10944</v>
      </c>
      <c r="H51" s="349"/>
      <c r="I51" s="236" t="s">
        <v>10945</v>
      </c>
      <c r="J51" s="236" t="s">
        <v>89</v>
      </c>
      <c r="K51" s="350"/>
      <c r="L51" s="350"/>
      <c r="M51" s="236" t="s">
        <v>10946</v>
      </c>
      <c r="N51" s="236">
        <f>[2]ESG_Data!$M$17</f>
        <v>388</v>
      </c>
      <c r="O51" s="237">
        <f>_xlfn.IFNA(INDEX('[1]Data Output'!$A:$H,MATCH(_xlfn.TEXTJOIN("",TRUE,O$2,$A51,$C51),'[1]Data Output'!$A:$A,0),MATCH("Value",'[1]Data Output'!$A$1:$H$1,0)),"")</f>
        <v>545</v>
      </c>
      <c r="P51" s="237">
        <f>_xlfn.IFNA(INDEX('[1]Data Output'!$A:$H,MATCH(_xlfn.TEXTJOIN("",TRUE,P$2,$A51,$C51),'[1]Data Output'!$A:$A,0),MATCH("Value",'[1]Data Output'!$A$1:$H$1,0)),"")</f>
        <v>661</v>
      </c>
      <c r="Q51" s="265">
        <f>_xlfn.IFNA(INDEX('[1]Data Output'!$A:$H,MATCH(_xlfn.TEXTJOIN("",TRUE,Q$2,$A51,$C51),'[1]Data Output'!$A:$A,0),MATCH("Value",'[1]Data Output'!$A$1:$H$1,0)),"")</f>
        <v>552</v>
      </c>
    </row>
    <row r="52" spans="1:17" s="226" customFormat="1" ht="15" customHeight="1">
      <c r="A52" s="351" t="s">
        <v>140</v>
      </c>
      <c r="B52" s="347" t="str">
        <f>IFERROR(INDEX('Metric Data'!$A:$AB,MATCH(CONCATENATE($A52,$C52),'Metric Data'!$A:$A,0),MATCH("Dimension Value",'Metric Data'!$A$1:$O$1,0)),"")</f>
        <v>Anglo American Platinum Managed Operations</v>
      </c>
      <c r="C52" s="225" t="s">
        <v>1349</v>
      </c>
      <c r="E52" s="611"/>
      <c r="F52" s="691"/>
      <c r="G52" s="679"/>
      <c r="H52" s="349"/>
      <c r="I52" s="350"/>
      <c r="J52" s="236" t="s">
        <v>261</v>
      </c>
      <c r="K52" s="350"/>
      <c r="L52" s="350"/>
      <c r="M52" s="236" t="s">
        <v>10946</v>
      </c>
      <c r="N52" s="236">
        <v>11</v>
      </c>
      <c r="O52" s="334">
        <f>_xlfn.IFNA(INDEX('[1]Data Output'!$A:$H,MATCH(_xlfn.TEXTJOIN("",TRUE,O$2,$A52,$C52),'[1]Data Output'!$A:$A,0),MATCH("Value",'[1]Data Output'!$A$1:$H$1,0)),"")</f>
        <v>33</v>
      </c>
      <c r="P52" s="237">
        <f>_xlfn.IFNA(INDEX('[1]Data Output'!$A:$H,MATCH(_xlfn.TEXTJOIN("",TRUE,P$2,$A52,$C52),'[1]Data Output'!$A:$A,0),MATCH("Value",'[1]Data Output'!$A$1:$H$1,0)),"")</f>
        <v>56</v>
      </c>
      <c r="Q52" s="265">
        <f>_xlfn.IFNA(INDEX('[1]Data Output'!$A:$H,MATCH(_xlfn.TEXTJOIN("",TRUE,Q$2,$A52,$C52),'[1]Data Output'!$A:$A,0),MATCH("Value",'[1]Data Output'!$A$1:$H$1,0)),"")</f>
        <v>28</v>
      </c>
    </row>
    <row r="53" spans="1:17" s="226" customFormat="1" ht="29">
      <c r="A53" s="365" t="s">
        <v>10765</v>
      </c>
      <c r="B53" s="347" t="str">
        <f>IFERROR(INDEX('Metric Data'!$A:$AB,MATCH(CONCATENATE($A53,$C53),'Metric Data'!$A:$A,0),MATCH("Dimension Value",'Metric Data'!$A$1:$O$1,0)),"")</f>
        <v/>
      </c>
      <c r="C53" s="225" t="s">
        <v>1349</v>
      </c>
      <c r="E53" s="611"/>
      <c r="F53" s="691"/>
      <c r="G53" s="679"/>
      <c r="H53" s="349"/>
      <c r="I53" s="350"/>
      <c r="J53" s="236" t="s">
        <v>10947</v>
      </c>
      <c r="K53" s="350"/>
      <c r="L53" s="350"/>
      <c r="M53" s="236" t="s">
        <v>10946</v>
      </c>
      <c r="N53" s="236">
        <f>SUM(N51:N52)</f>
        <v>399</v>
      </c>
      <c r="O53" s="334">
        <f>O52+O51</f>
        <v>578</v>
      </c>
      <c r="P53" s="237">
        <f>P52+P51</f>
        <v>717</v>
      </c>
      <c r="Q53" s="265">
        <f>Q52+Q51</f>
        <v>580</v>
      </c>
    </row>
    <row r="54" spans="1:17" s="226" customFormat="1" ht="15" customHeight="1">
      <c r="A54" s="351" t="s">
        <v>129</v>
      </c>
      <c r="B54" s="347" t="str">
        <f>IFERROR(INDEX('Metric Data'!$A:$AB,MATCH(CONCATENATE($A54,$C54),'Metric Data'!$A:$A,0),MATCH("Dimension Value",'Metric Data'!$A$1:$O$1,0)),"")</f>
        <v>Anglo American Platinum Managed Operations</v>
      </c>
      <c r="C54" s="225" t="s">
        <v>1349</v>
      </c>
      <c r="E54" s="611"/>
      <c r="F54" s="691"/>
      <c r="G54" s="679"/>
      <c r="H54" s="349"/>
      <c r="I54" s="236" t="s">
        <v>10948</v>
      </c>
      <c r="J54" s="350"/>
      <c r="K54" s="350"/>
      <c r="L54" s="350"/>
      <c r="M54" s="236" t="s">
        <v>10946</v>
      </c>
      <c r="N54" s="236">
        <v>300</v>
      </c>
      <c r="O54" s="237">
        <v>305</v>
      </c>
      <c r="P54" s="237">
        <v>246</v>
      </c>
      <c r="Q54" s="265">
        <v>304</v>
      </c>
    </row>
    <row r="55" spans="1:17" s="226" customFormat="1" ht="15" customHeight="1">
      <c r="A55" s="351" t="s">
        <v>129</v>
      </c>
      <c r="B55" s="347" t="str">
        <f>IFERROR(INDEX('Metric Data'!$A:$AB,MATCH(CONCATENATE($A55,$C55),'Metric Data'!$A:$A,0),MATCH("Dimension Value",'Metric Data'!$A$1:$O$1,0)),"")</f>
        <v>Anglo American Platinum Managed Operations</v>
      </c>
      <c r="C55" s="225" t="s">
        <v>1349</v>
      </c>
      <c r="E55" s="611"/>
      <c r="F55" s="691"/>
      <c r="G55" s="679"/>
      <c r="H55" s="349"/>
      <c r="I55" s="236" t="s">
        <v>10949</v>
      </c>
      <c r="J55" s="350"/>
      <c r="K55" s="350"/>
      <c r="L55" s="350"/>
      <c r="M55" s="236" t="s">
        <v>10946</v>
      </c>
      <c r="N55" s="236">
        <v>99</v>
      </c>
      <c r="O55" s="237">
        <v>273</v>
      </c>
      <c r="P55" s="237">
        <v>471</v>
      </c>
      <c r="Q55" s="265">
        <v>276</v>
      </c>
    </row>
    <row r="56" spans="1:17" s="226" customFormat="1" ht="15" customHeight="1">
      <c r="A56" s="351" t="s">
        <v>126</v>
      </c>
      <c r="B56" s="347" t="str">
        <f>IFERROR(INDEX('Metric Data'!$A:$AB,MATCH(CONCATENATE($A56,$C56),'Metric Data'!$A:$A,0),MATCH("Dimension Value",'Metric Data'!$A$1:$O$1,0)),"")</f>
        <v>Anglo American Platinum Managed Operations</v>
      </c>
      <c r="C56" s="225" t="s">
        <v>1349</v>
      </c>
      <c r="E56" s="611"/>
      <c r="F56" s="691"/>
      <c r="G56" s="679"/>
      <c r="H56" s="349"/>
      <c r="I56" s="236" t="s">
        <v>10950</v>
      </c>
      <c r="J56" s="350"/>
      <c r="K56" s="350"/>
      <c r="L56" s="350"/>
      <c r="M56" s="236" t="s">
        <v>10732</v>
      </c>
      <c r="N56" s="366">
        <v>1.7299999999999999E-2</v>
      </c>
      <c r="O56" s="366">
        <v>5.3485316720741402E-2</v>
      </c>
      <c r="P56" s="366">
        <v>4.2163719208067461E-2</v>
      </c>
      <c r="Q56" s="367">
        <v>8.5000000000000006E-3</v>
      </c>
    </row>
    <row r="57" spans="1:17" s="226" customFormat="1" ht="333.5">
      <c r="A57" s="351" t="s">
        <v>174</v>
      </c>
      <c r="B57" s="347" t="str">
        <f>IFERROR(INDEX('Metric Data'!$A:$AB,MATCH(CONCATENATE($A57,$C57),'Metric Data'!$A:$A,0),MATCH("Dimension Value",'Metric Data'!$A$1:$O$1,0)),"")</f>
        <v>Anglo American Platinum Managed Operations</v>
      </c>
      <c r="C57" s="225" t="s">
        <v>1349</v>
      </c>
      <c r="E57" s="611"/>
      <c r="F57" s="691"/>
      <c r="G57" s="683" t="s">
        <v>10951</v>
      </c>
      <c r="H57" s="679" t="s">
        <v>10952</v>
      </c>
      <c r="I57" s="236" t="s">
        <v>3008</v>
      </c>
      <c r="J57" s="350"/>
      <c r="K57" s="236" t="s">
        <v>175</v>
      </c>
      <c r="L57" s="350"/>
      <c r="M57" s="236" t="s">
        <v>3621</v>
      </c>
      <c r="N57" s="236" t="s">
        <v>11152</v>
      </c>
      <c r="O57" s="236" t="str">
        <f>P57</f>
        <v>The organisation has adopted Anglo American’s Group compliance processes which include privacy policies; privacy risk assessments; risk tracking and remediation processes; training; third party due diligence; contractual processes to ensure security of processing; transparency notices made available to stakeholders explaining purpose and use of personal data; and retention procedures.</v>
      </c>
      <c r="P57" s="236" t="str">
        <f>_xlfn.IFNA(INDEX('[1]Data Output'!$A:$H,MATCH(_xlfn.TEXTJOIN("",TRUE,P$2,$A57,$C57),'[1]Data Output'!$A:$A,0),MATCH("Value",'[1]Data Output'!$A$1:$H$1,0)),"")</f>
        <v>The organisation has adopted Anglo American’s Group compliance processes which include privacy policies; privacy risk assessments; risk tracking and remediation processes; training; third party due diligence; contractual processes to ensure security of processing; transparency notices made available to stakeholders explaining purpose and use of personal data; and retention procedures.</v>
      </c>
      <c r="Q57" s="354" t="str">
        <f>_xlfn.IFNA(INDEX('[1]Data Output'!$A:$H,MATCH(_xlfn.TEXTJOIN("",TRUE,Q$2,$A57,$C57),'[1]Data Output'!$A:$A,0),MATCH("Value",'[1]Data Output'!$A$1:$H$1,0)),"")</f>
        <v>The organisation has adopted Anglo American’s Group compliance processes which include privacy policies; privacy risk assessments; risk tracking and remediation processes; training; third party due diligence; contractual processes to ensure security of processing; transparency notices made available to stakeholders explaining purpose and use of personal data; and retention procedures.</v>
      </c>
    </row>
    <row r="58" spans="1:17" s="226" customFormat="1" ht="43.5">
      <c r="A58" s="351" t="s">
        <v>173</v>
      </c>
      <c r="B58" s="347" t="str">
        <f>IFERROR(INDEX('Metric Data'!$A:$AB,MATCH(CONCATENATE($A58,$C58),'Metric Data'!$A:$A,0),MATCH("Dimension Value",'Metric Data'!$A$1:$O$1,0)),"")</f>
        <v>Anglo American Platinum Managed Operations</v>
      </c>
      <c r="C58" s="225" t="s">
        <v>1349</v>
      </c>
      <c r="E58" s="611"/>
      <c r="F58" s="691"/>
      <c r="G58" s="690"/>
      <c r="H58" s="679"/>
      <c r="I58" s="236" t="s">
        <v>3006</v>
      </c>
      <c r="J58" s="350"/>
      <c r="K58" s="350"/>
      <c r="L58" s="350"/>
      <c r="M58" s="236" t="s">
        <v>10904</v>
      </c>
      <c r="N58" s="237" t="str">
        <f>_xlfn.IFNA(INDEX('[1]Data Output'!$A:$H,MATCH(_xlfn.TEXTJOIN("",TRUE,N$2,$A58,$C58),'[1]Data Output'!$A:$A,0),MATCH("Value",'[1]Data Output'!$A$1:$H$1,0)),"")</f>
        <v/>
      </c>
      <c r="O58" s="237" t="str">
        <f>_xlfn.IFNA(INDEX('[1]Data Output'!$A:$H,MATCH(_xlfn.TEXTJOIN("",TRUE,O$2,$A58,$C58),'[1]Data Output'!$A:$A,0),MATCH("Value",'[1]Data Output'!$A$1:$H$1,0)),"")</f>
        <v/>
      </c>
      <c r="P58" s="237">
        <f>_xlfn.IFNA(INDEX('[1]Data Output'!$A:$H,MATCH(_xlfn.TEXTJOIN("",TRUE,P$2,$A58,$C58),'[1]Data Output'!$A:$A,0),MATCH("Value",'[1]Data Output'!$A$1:$H$1,0)),"")</f>
        <v>0</v>
      </c>
      <c r="Q58" s="265">
        <f>_xlfn.IFNA(INDEX('[1]Data Output'!$A:$H,MATCH(_xlfn.TEXTJOIN("",TRUE,Q$2,$A58,$C58),'[1]Data Output'!$A:$A,0),MATCH("Value",'[1]Data Output'!$A$1:$H$1,0)),"")</f>
        <v>0</v>
      </c>
    </row>
    <row r="59" spans="1:17" s="226" customFormat="1" ht="15" customHeight="1">
      <c r="A59" s="351" t="s">
        <v>172</v>
      </c>
      <c r="B59" s="347" t="str">
        <f>IFERROR(INDEX('Metric Data'!$A:$AB,MATCH(CONCATENATE($A59,$C59),'Metric Data'!$A:$A,0),MATCH("Dimension Value",'Metric Data'!$A$1:$O$1,0)),"")</f>
        <v>Anglo American Platinum Managed Operations</v>
      </c>
      <c r="C59" s="225" t="s">
        <v>1349</v>
      </c>
      <c r="E59" s="611"/>
      <c r="F59" s="691"/>
      <c r="G59" s="690"/>
      <c r="H59" s="679"/>
      <c r="I59" s="236" t="s">
        <v>3012</v>
      </c>
      <c r="J59" s="350"/>
      <c r="K59" s="350"/>
      <c r="L59" s="350"/>
      <c r="M59" s="236" t="s">
        <v>10904</v>
      </c>
      <c r="N59" s="237">
        <v>0</v>
      </c>
      <c r="O59" s="237">
        <v>0</v>
      </c>
      <c r="P59" s="237">
        <f>_xlfn.IFNA(INDEX('[1]Data Output'!$A:$H,MATCH(_xlfn.TEXTJOIN("",TRUE,P$2,$A59,$C59),'[1]Data Output'!$A:$A,0),MATCH("Value",'[1]Data Output'!$A$1:$H$1,0)),"")</f>
        <v>0</v>
      </c>
      <c r="Q59" s="265">
        <f>_xlfn.IFNA(INDEX('[1]Data Output'!$A:$H,MATCH(_xlfn.TEXTJOIN("",TRUE,Q$2,$A59,$C59),'[1]Data Output'!$A:$A,0),MATCH("Value",'[1]Data Output'!$A$1:$H$1,0)),"")</f>
        <v>0</v>
      </c>
    </row>
    <row r="60" spans="1:17" s="226" customFormat="1" ht="15" customHeight="1">
      <c r="A60" s="351" t="s">
        <v>171</v>
      </c>
      <c r="B60" s="347" t="str">
        <f>IFERROR(INDEX('Metric Data'!$A:$AB,MATCH(CONCATENATE($A60,$C60),'Metric Data'!$A:$A,0),MATCH("Dimension Value",'Metric Data'!$A$1:$O$1,0)),"")</f>
        <v>Anglo American Platinum Managed Operations</v>
      </c>
      <c r="C60" s="225" t="s">
        <v>1349</v>
      </c>
      <c r="E60" s="611"/>
      <c r="F60" s="691"/>
      <c r="G60" s="690"/>
      <c r="H60" s="679"/>
      <c r="I60" s="236" t="s">
        <v>3001</v>
      </c>
      <c r="J60" s="350"/>
      <c r="K60" s="350"/>
      <c r="L60" s="350"/>
      <c r="M60" s="236" t="s">
        <v>10904</v>
      </c>
      <c r="N60" s="237">
        <v>0</v>
      </c>
      <c r="O60" s="237">
        <v>0</v>
      </c>
      <c r="P60" s="237">
        <f>_xlfn.IFNA(INDEX('[1]Data Output'!$A:$H,MATCH(_xlfn.TEXTJOIN("",TRUE,P$2,$A60,$C60),'[1]Data Output'!$A:$A,0),MATCH("Value",'[1]Data Output'!$A$1:$H$1,0)),"")</f>
        <v>0</v>
      </c>
      <c r="Q60" s="265">
        <f>_xlfn.IFNA(INDEX('[1]Data Output'!$A:$H,MATCH(_xlfn.TEXTJOIN("",TRUE,Q$2,$A60,$C60),'[1]Data Output'!$A:$A,0),MATCH("Value",'[1]Data Output'!$A$1:$H$1,0)),"")</f>
        <v>0</v>
      </c>
    </row>
    <row r="61" spans="1:17" s="226" customFormat="1" ht="15" customHeight="1">
      <c r="A61" s="351" t="s">
        <v>170</v>
      </c>
      <c r="B61" s="347" t="str">
        <f>IFERROR(INDEX('Metric Data'!$A:$AB,MATCH(CONCATENATE($A61,$C61),'Metric Data'!$A:$A,0),MATCH("Dimension Value",'Metric Data'!$A$1:$O$1,0)),"")</f>
        <v>Anglo American Platinum Managed Operations</v>
      </c>
      <c r="C61" s="225" t="s">
        <v>1349</v>
      </c>
      <c r="E61" s="611"/>
      <c r="F61" s="691"/>
      <c r="G61" s="690"/>
      <c r="H61" s="679"/>
      <c r="I61" s="236" t="s">
        <v>3010</v>
      </c>
      <c r="J61" s="350"/>
      <c r="K61" s="350"/>
      <c r="L61" s="350"/>
      <c r="M61" s="236" t="s">
        <v>10904</v>
      </c>
      <c r="N61" s="237">
        <v>0</v>
      </c>
      <c r="O61" s="237">
        <v>0</v>
      </c>
      <c r="P61" s="237">
        <f>_xlfn.IFNA(INDEX('[1]Data Output'!$A:$H,MATCH(_xlfn.TEXTJOIN("",TRUE,P$2,$A61,$C61),'[1]Data Output'!$A:$A,0),MATCH("Value",'[1]Data Output'!$A$1:$H$1,0)),"")</f>
        <v>0</v>
      </c>
      <c r="Q61" s="265">
        <f>_xlfn.IFNA(INDEX('[1]Data Output'!$A:$H,MATCH(_xlfn.TEXTJOIN("",TRUE,Q$2,$A61,$C61),'[1]Data Output'!$A:$A,0),MATCH("Value",'[1]Data Output'!$A$1:$H$1,0)),"")</f>
        <v>0</v>
      </c>
    </row>
    <row r="62" spans="1:17" s="226" customFormat="1" ht="15" customHeight="1">
      <c r="A62" s="351" t="s">
        <v>151</v>
      </c>
      <c r="B62" s="347" t="str">
        <f>IFERROR(INDEX('Metric Data'!$A:$AB,MATCH(CONCATENATE($A62,$C62),'Metric Data'!$A:$A,0),MATCH("Dimension Value",'Metric Data'!$A$1:$O$1,0)),"")</f>
        <v>Anglo American Platinum Managed Operations</v>
      </c>
      <c r="C62" s="225" t="s">
        <v>1349</v>
      </c>
      <c r="E62" s="611"/>
      <c r="F62" s="691"/>
      <c r="G62" s="690"/>
      <c r="H62" s="679" t="s">
        <v>11153</v>
      </c>
      <c r="I62" s="236" t="s">
        <v>2445</v>
      </c>
      <c r="J62" s="350"/>
      <c r="K62" s="350"/>
      <c r="L62" s="350"/>
      <c r="M62" s="236" t="s">
        <v>10732</v>
      </c>
      <c r="N62" s="237">
        <v>0</v>
      </c>
      <c r="O62" s="237">
        <f>_xlfn.IFNA(INDEX('[1]Data Output'!$A:$H,MATCH(_xlfn.TEXTJOIN("",TRUE,O$2,$A62,$C62),'[1]Data Output'!$A:$A,0),MATCH("Value",'[1]Data Output'!$A$1:$H$1,0)),"")</f>
        <v>0</v>
      </c>
      <c r="P62" s="237">
        <f>_xlfn.IFNA(INDEX('[1]Data Output'!$A:$H,MATCH(_xlfn.TEXTJOIN("",TRUE,P$2,$A62,$C62),'[1]Data Output'!$A:$A,0),MATCH("Value",'[1]Data Output'!$A$1:$H$1,0)),"")</f>
        <v>0</v>
      </c>
      <c r="Q62" s="265">
        <f>_xlfn.IFNA(INDEX('[1]Data Output'!$A:$H,MATCH(_xlfn.TEXTJOIN("",TRUE,Q$2,$A62,$C62),'[1]Data Output'!$A:$A,0),MATCH("Value",'[1]Data Output'!$A$1:$H$1,0)),"")</f>
        <v>0</v>
      </c>
    </row>
    <row r="63" spans="1:17" s="226" customFormat="1" ht="30" customHeight="1">
      <c r="A63" s="351" t="s">
        <v>150</v>
      </c>
      <c r="B63" s="347" t="str">
        <f>IFERROR(INDEX('Metric Data'!$A:$AB,MATCH(CONCATENATE($A63,$C63),'Metric Data'!$A:$A,0),MATCH("Dimension Value",'Metric Data'!$A$1:$O$1,0)),"")</f>
        <v>Anglo American Platinum Managed Operations</v>
      </c>
      <c r="C63" s="225" t="s">
        <v>1349</v>
      </c>
      <c r="E63" s="611"/>
      <c r="F63" s="691"/>
      <c r="G63" s="690"/>
      <c r="H63" s="679"/>
      <c r="I63" s="236" t="s">
        <v>2452</v>
      </c>
      <c r="J63" s="350"/>
      <c r="K63" s="350"/>
      <c r="L63" s="350"/>
      <c r="M63" s="236" t="s">
        <v>10732</v>
      </c>
      <c r="N63" s="237">
        <v>0</v>
      </c>
      <c r="O63" s="237">
        <f>_xlfn.IFNA(INDEX('[1]Data Output'!$A:$H,MATCH(_xlfn.TEXTJOIN("",TRUE,O$2,$A63,$C63),'[1]Data Output'!$A:$A,0),MATCH("Value",'[1]Data Output'!$A$1:$H$1,0)),"")</f>
        <v>0</v>
      </c>
      <c r="P63" s="237">
        <f>_xlfn.IFNA(INDEX('[1]Data Output'!$A:$H,MATCH(_xlfn.TEXTJOIN("",TRUE,P$2,$A63,$C63),'[1]Data Output'!$A:$A,0),MATCH("Value",'[1]Data Output'!$A$1:$H$1,0)),"")</f>
        <v>0</v>
      </c>
      <c r="Q63" s="354" t="str">
        <f>_xlfn.IFNA(INDEX('[1]Data Output'!$A:$H,MATCH(_xlfn.TEXTJOIN("",TRUE,Q$2,$A63,$C63),'[1]Data Output'!$A:$A,0),MATCH("Value",'[1]Data Output'!$A$1:$H$1,0)),"")</f>
        <v>NA</v>
      </c>
    </row>
    <row r="64" spans="1:17" s="226" customFormat="1" ht="15" customHeight="1">
      <c r="A64" s="351" t="s">
        <v>149</v>
      </c>
      <c r="B64" s="347" t="str">
        <f>IFERROR(INDEX('Metric Data'!$A:$AB,MATCH(CONCATENATE($A64,$C64),'Metric Data'!$A:$A,0),MATCH("Dimension Value",'Metric Data'!$A$1:$O$1,0)),"")</f>
        <v>Anglo American Platinum Managed Operations</v>
      </c>
      <c r="C64" s="225" t="s">
        <v>1349</v>
      </c>
      <c r="E64" s="611"/>
      <c r="F64" s="691"/>
      <c r="G64" s="690"/>
      <c r="H64" s="679"/>
      <c r="I64" s="236" t="s">
        <v>2454</v>
      </c>
      <c r="J64" s="350"/>
      <c r="K64" s="350"/>
      <c r="L64" s="350"/>
      <c r="M64" s="236" t="s">
        <v>10904</v>
      </c>
      <c r="N64" s="237">
        <v>0</v>
      </c>
      <c r="O64" s="237">
        <f>_xlfn.IFNA(INDEX('[1]Data Output'!$A:$H,MATCH(_xlfn.TEXTJOIN("",TRUE,O$2,$A64,$C64),'[1]Data Output'!$A:$A,0),MATCH("Value",'[1]Data Output'!$A$1:$H$1,0)),"")</f>
        <v>20</v>
      </c>
      <c r="P64" s="237">
        <f>_xlfn.IFNA(INDEX('[1]Data Output'!$A:$H,MATCH(_xlfn.TEXTJOIN("",TRUE,P$2,$A64,$C64),'[1]Data Output'!$A:$A,0),MATCH("Value",'[1]Data Output'!$A$1:$H$1,0)),"")</f>
        <v>5</v>
      </c>
      <c r="Q64" s="265">
        <f>_xlfn.IFNA(INDEX('[1]Data Output'!$A:$H,MATCH(_xlfn.TEXTJOIN("",TRUE,Q$2,$A64,$C64),'[1]Data Output'!$A:$A,0),MATCH("Value",'[1]Data Output'!$A$1:$H$1,0)),"")</f>
        <v>0</v>
      </c>
    </row>
    <row r="65" spans="1:17" s="226" customFormat="1" ht="15" customHeight="1">
      <c r="A65" s="351" t="s">
        <v>148</v>
      </c>
      <c r="B65" s="347" t="str">
        <f>IFERROR(INDEX('Metric Data'!$A:$AB,MATCH(CONCATENATE($A65,$C65),'Metric Data'!$A:$A,0),MATCH("Dimension Value",'Metric Data'!$A$1:$O$1,0)),"")</f>
        <v>Anglo American Platinum Managed Operations</v>
      </c>
      <c r="C65" s="225" t="s">
        <v>1349</v>
      </c>
      <c r="E65" s="611"/>
      <c r="F65" s="691"/>
      <c r="G65" s="690"/>
      <c r="H65" s="679"/>
      <c r="I65" s="236" t="s">
        <v>2450</v>
      </c>
      <c r="J65" s="350"/>
      <c r="K65" s="350"/>
      <c r="L65" s="350"/>
      <c r="M65" s="236" t="s">
        <v>10732</v>
      </c>
      <c r="N65" s="237">
        <v>0</v>
      </c>
      <c r="O65" s="237">
        <f>_xlfn.IFNA(INDEX('[1]Data Output'!$A:$H,MATCH(_xlfn.TEXTJOIN("",TRUE,O$2,$A65,$C65),'[1]Data Output'!$A:$A,0),MATCH("Value",'[1]Data Output'!$A$1:$H$1,0)),"")</f>
        <v>0.01</v>
      </c>
      <c r="P65" s="237">
        <f>_xlfn.IFNA(INDEX('[1]Data Output'!$A:$H,MATCH(_xlfn.TEXTJOIN("",TRUE,P$2,$A65,$C65),'[1]Data Output'!$A:$A,0),MATCH("Value",'[1]Data Output'!$A$1:$H$1,0)),"")</f>
        <v>3</v>
      </c>
      <c r="Q65" s="354" t="str">
        <f>_xlfn.IFNA(INDEX('[1]Data Output'!$A:$H,MATCH(_xlfn.TEXTJOIN("",TRUE,Q$2,$A65,$C65),'[1]Data Output'!$A:$A,0),MATCH("Value",'[1]Data Output'!$A$1:$H$1,0)),"")</f>
        <v>NA</v>
      </c>
    </row>
    <row r="66" spans="1:17" s="226" customFormat="1" ht="30" customHeight="1">
      <c r="A66" s="351" t="s">
        <v>147</v>
      </c>
      <c r="B66" s="347" t="str">
        <f>IFERROR(INDEX('Metric Data'!$A:$AB,MATCH(CONCATENATE($A66,$C66),'Metric Data'!$A:$A,0),MATCH("Dimension Value",'Metric Data'!$A$1:$O$1,0)),"")</f>
        <v>Anglo American Platinum Managed Operations</v>
      </c>
      <c r="C66" s="225" t="s">
        <v>1349</v>
      </c>
      <c r="E66" s="612"/>
      <c r="F66" s="692"/>
      <c r="G66" s="693"/>
      <c r="H66" s="685"/>
      <c r="I66" s="317" t="s">
        <v>2456</v>
      </c>
      <c r="J66" s="360"/>
      <c r="K66" s="360"/>
      <c r="L66" s="360"/>
      <c r="M66" s="317" t="s">
        <v>10732</v>
      </c>
      <c r="N66" s="237">
        <v>0</v>
      </c>
      <c r="O66" s="318">
        <v>100</v>
      </c>
      <c r="P66" s="318">
        <f>_xlfn.IFNA(INDEX('[1]Data Output'!$A:$H,MATCH(_xlfn.TEXTJOIN("",TRUE,P$2,$A66,$C66),'[1]Data Output'!$A:$A,0),MATCH("Value",'[1]Data Output'!$A$1:$H$1,0)),"")</f>
        <v>100</v>
      </c>
      <c r="Q66" s="368" t="str">
        <f>_xlfn.IFNA(INDEX('[1]Data Output'!$A:$H,MATCH(_xlfn.TEXTJOIN("",TRUE,Q$2,$A66,$C66),'[1]Data Output'!$A:$A,0),MATCH("Value",'[1]Data Output'!$A$1:$H$1,0)),"")</f>
        <v>NA</v>
      </c>
    </row>
    <row r="67" spans="1:17">
      <c r="A67" s="238"/>
      <c r="B67" s="233"/>
      <c r="C67" s="234"/>
      <c r="E67" s="678" t="s">
        <v>11154</v>
      </c>
      <c r="F67" s="678"/>
      <c r="G67" s="678"/>
      <c r="H67" s="678"/>
      <c r="I67" s="678"/>
      <c r="J67" s="361"/>
      <c r="K67" s="361"/>
      <c r="L67" s="361"/>
      <c r="M67" s="361"/>
      <c r="N67" s="361"/>
      <c r="O67" s="369"/>
      <c r="P67" s="369"/>
      <c r="Q67" s="369"/>
    </row>
  </sheetData>
  <customSheetViews>
    <customSheetView guid="{BF85068E-F58D-4EAB-8647-6833ECCE5F0F}" scale="77" hiddenColumns="1" showRuler="0" topLeftCell="I1">
      <selection activeCell="N2" sqref="N2"/>
      <pageMargins left="0" right="0" top="0" bottom="0" header="0" footer="0"/>
      <headerFooter>
        <oddHeader>&amp;R&amp;"Arial"&amp;8&amp;K000000 [OFFICIAL]&amp;1#_x000D_</oddHeader>
      </headerFooter>
    </customSheetView>
  </customSheetViews>
  <mergeCells count="25">
    <mergeCell ref="E26:P26"/>
    <mergeCell ref="H28:H34"/>
    <mergeCell ref="G28:G34"/>
    <mergeCell ref="F28:F66"/>
    <mergeCell ref="E28:E66"/>
    <mergeCell ref="G35:G41"/>
    <mergeCell ref="H35:H41"/>
    <mergeCell ref="G57:G66"/>
    <mergeCell ref="G42:G50"/>
    <mergeCell ref="E67:I67"/>
    <mergeCell ref="G2:H2"/>
    <mergeCell ref="G27:H27"/>
    <mergeCell ref="G3:G9"/>
    <mergeCell ref="E3:E22"/>
    <mergeCell ref="F3:F22"/>
    <mergeCell ref="H13:H14"/>
    <mergeCell ref="H15:H16"/>
    <mergeCell ref="G10:G17"/>
    <mergeCell ref="G18:G22"/>
    <mergeCell ref="G51:G56"/>
    <mergeCell ref="H57:H61"/>
    <mergeCell ref="H62:H66"/>
    <mergeCell ref="I15:I16"/>
    <mergeCell ref="I13:I14"/>
    <mergeCell ref="E24:P24"/>
  </mergeCells>
  <pageMargins left="0.5" right="0.5" top="0.5" bottom="0.5" header="0.3" footer="0.3"/>
  <pageSetup paperSize="9" scale="46" fitToHeight="0" orientation="landscape" r:id="rId1"/>
  <headerFooter>
    <oddHeader>&amp;R&amp;"Arial"&amp;8&amp;K000000 [OFFICIAL]&amp;1#_x000D_</oddHeader>
  </headerFooter>
  <rowBreaks count="1" manualBreakCount="1">
    <brk id="26" max="16383" man="1"/>
  </rowBreaks>
  <customProperties>
    <customPr name="_pios_id" r:id="rId2"/>
  </customProperties>
  <extLst>
    <ext xmlns:x14="http://schemas.microsoft.com/office/spreadsheetml/2009/9/main" uri="{CCE6A557-97BC-4b89-ADB6-D9C93CAAB3DF}">
      <x14:dataValidations xmlns:xm="http://schemas.microsoft.com/office/excel/2006/main" count="2">
        <x14:dataValidation type="list" allowBlank="1" xr:uid="{00000000-0002-0000-2B00-000000000000}">
          <x14:formula1>
            <xm:f>'Metric Data'!$B$2:$B$1048576</xm:f>
          </x14:formula1>
          <xm:sqref>A14:A15 A3:A12 A17:A23 A54:A66 A28:A52</xm:sqref>
        </x14:dataValidation>
        <x14:dataValidation type="list" allowBlank="1" xr:uid="{00000000-0002-0000-2B00-000001000000}">
          <x14:formula1>
            <xm:f>'Metric Data'!$C:$C</xm:f>
          </x14:formula1>
          <xm:sqref>C3:C12 C17:C67</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N33"/>
  <sheetViews>
    <sheetView showRuler="0" topLeftCell="H1" zoomScaleNormal="100" workbookViewId="0">
      <selection activeCell="M12" sqref="M12"/>
    </sheetView>
  </sheetViews>
  <sheetFormatPr defaultColWidth="13.08984375" defaultRowHeight="14.5"/>
  <cols>
    <col min="1" max="1" width="19.54296875" style="228" hidden="1" customWidth="1"/>
    <col min="2" max="3" width="25.6328125" style="228" hidden="1" customWidth="1"/>
    <col min="4" max="4" width="2.36328125" style="228" customWidth="1"/>
    <col min="5" max="5" width="5.1796875" style="228" customWidth="1"/>
    <col min="6" max="6" width="9.90625" style="228" customWidth="1"/>
    <col min="7" max="7" width="19.36328125" style="228" customWidth="1"/>
    <col min="8" max="8" width="50.36328125" style="228" customWidth="1"/>
    <col min="9" max="9" width="36.6328125" style="228" customWidth="1"/>
    <col min="10" max="16" width="13.6328125" style="228" customWidth="1"/>
    <col min="17" max="16384" width="13.08984375" style="228"/>
  </cols>
  <sheetData>
    <row r="1" spans="1:14">
      <c r="A1" s="370" t="s">
        <v>1</v>
      </c>
      <c r="B1" s="370" t="s">
        <v>10670</v>
      </c>
      <c r="D1" s="228" t="s">
        <v>10953</v>
      </c>
    </row>
    <row r="2" spans="1:14" ht="30" customHeight="1">
      <c r="A2" s="208"/>
      <c r="B2" s="208"/>
      <c r="E2" s="371" t="s">
        <v>10671</v>
      </c>
      <c r="F2" s="230" t="s">
        <v>10672</v>
      </c>
      <c r="G2" s="230" t="s">
        <v>10854</v>
      </c>
      <c r="H2" s="372" t="s">
        <v>10674</v>
      </c>
      <c r="I2" s="372" t="s">
        <v>10675</v>
      </c>
      <c r="J2" s="372" t="s">
        <v>9441</v>
      </c>
      <c r="K2" s="373">
        <f>L2+1</f>
        <v>2025</v>
      </c>
      <c r="L2" s="374" t="str">
        <f>Dates!$C$7</f>
        <v>2024</v>
      </c>
      <c r="M2" s="373">
        <f>L2-1</f>
        <v>2023</v>
      </c>
      <c r="N2" s="376">
        <f>M2-1</f>
        <v>2022</v>
      </c>
    </row>
    <row r="3" spans="1:14" ht="15" customHeight="1">
      <c r="A3" s="233" t="s">
        <v>698</v>
      </c>
      <c r="B3" s="233" t="str">
        <f>IFERROR(INDEX('Metric Data'!$A:$AB,MATCH(CONCATENATE($A3,$C3),'Metric Data'!$A:$A,0),MATCH("Dimension Value",'Metric Data'!$A$1:$O$1,0)),"")</f>
        <v>Anglo American Platinum Managed Operations</v>
      </c>
      <c r="C3" s="234" t="s">
        <v>1349</v>
      </c>
      <c r="E3" s="694" t="s">
        <v>2144</v>
      </c>
      <c r="F3" s="698" t="s">
        <v>2144</v>
      </c>
      <c r="G3" s="613" t="s">
        <v>2144</v>
      </c>
      <c r="H3" s="613" t="s">
        <v>10954</v>
      </c>
      <c r="I3" s="246" t="s">
        <v>10679</v>
      </c>
      <c r="J3" s="236" t="s">
        <v>10955</v>
      </c>
      <c r="K3" s="377">
        <v>1921.9235980000001</v>
      </c>
      <c r="L3" s="242">
        <v>2049.7600000000002</v>
      </c>
      <c r="M3" s="242">
        <f>_xlfn.IFNA(INDEX('[1]Data Output'!$A:$H,MATCH(_xlfn.TEXTJOIN("",TRUE,M$2,$A3,$C3),'[1]Data Output'!$A:$A,0),MATCH("Value",'[1]Data Output'!$A$1:$H$1,0)),"")</f>
        <v>2140.2080000000001</v>
      </c>
      <c r="N3" s="271">
        <f>_xlfn.IFNA(INDEX('[1]Data Output'!$A:$H,MATCH(_xlfn.TEXTJOIN("",TRUE,N$2,$A3,$C3),'[1]Data Output'!$A:$A,0),MATCH("Value",'[1]Data Output'!$A$1:$H$1,0)),"")</f>
        <v>2260.6799999999998</v>
      </c>
    </row>
    <row r="4" spans="1:14" ht="15" customHeight="1">
      <c r="A4" s="238" t="s">
        <v>697</v>
      </c>
      <c r="B4" s="233" t="str">
        <f>IFERROR(INDEX('Metric Data'!$A:$AB,MATCH(CONCATENATE($A4,$C4),'Metric Data'!$A:$A,0),MATCH("Dimension Value",'Metric Data'!$A$1:$O$1,0)),"")</f>
        <v/>
      </c>
      <c r="C4" s="234" t="s">
        <v>1349</v>
      </c>
      <c r="E4" s="694"/>
      <c r="F4" s="698"/>
      <c r="G4" s="613"/>
      <c r="H4" s="613"/>
      <c r="I4" s="246" t="s">
        <v>10956</v>
      </c>
      <c r="J4" s="236" t="s">
        <v>10955</v>
      </c>
      <c r="K4" s="377">
        <v>483.65442000000002</v>
      </c>
      <c r="L4" s="378">
        <v>579.83100000000002</v>
      </c>
      <c r="M4" s="242">
        <f>_xlfn.IFNA(INDEX('[1]Data Output'!$A:$H,MATCH(_xlfn.TEXTJOIN("",TRUE,M$2,$A4,$C4),'[1]Data Output'!$A:$A,0),MATCH("Value",'[1]Data Output'!$A$1:$H$1,0)),"")</f>
        <v>634.22199999999998</v>
      </c>
      <c r="N4" s="271">
        <v>712.46</v>
      </c>
    </row>
    <row r="5" spans="1:14" ht="15" customHeight="1">
      <c r="A5" s="238" t="s">
        <v>696</v>
      </c>
      <c r="B5" s="233" t="str">
        <f>IFERROR(INDEX('Metric Data'!$A:$AB,MATCH(CONCATENATE($A5,$C5),'Metric Data'!$A:$A,0),MATCH("Dimension Value",'Metric Data'!$A$1:$O$1,0)),"")</f>
        <v/>
      </c>
      <c r="C5" s="234" t="s">
        <v>1349</v>
      </c>
      <c r="E5" s="694"/>
      <c r="F5" s="698"/>
      <c r="G5" s="613"/>
      <c r="H5" s="613"/>
      <c r="I5" s="246" t="s">
        <v>10957</v>
      </c>
      <c r="J5" s="236" t="s">
        <v>10955</v>
      </c>
      <c r="K5" s="377">
        <v>947.77927</v>
      </c>
      <c r="L5" s="378">
        <v>953.39599999999996</v>
      </c>
      <c r="M5" s="242">
        <f>_xlfn.IFNA(INDEX('[1]Data Output'!$A:$H,MATCH(_xlfn.TEXTJOIN("",TRUE,M$2,$A5,$C5),'[1]Data Output'!$A:$A,0),MATCH("Value",'[1]Data Output'!$A$1:$H$1,0)),"")</f>
        <v>973.49699999999996</v>
      </c>
      <c r="N5" s="271">
        <v>1026.18</v>
      </c>
    </row>
    <row r="6" spans="1:14" ht="15" customHeight="1">
      <c r="A6" s="238" t="s">
        <v>695</v>
      </c>
      <c r="B6" s="233" t="str">
        <f>IFERROR(INDEX('Metric Data'!$A:$AB,MATCH(CONCATENATE($A6,$C6),'Metric Data'!$A:$A,0),MATCH("Dimension Value",'Metric Data'!$A$1:$O$1,0)),"")</f>
        <v/>
      </c>
      <c r="C6" s="234" t="s">
        <v>1349</v>
      </c>
      <c r="E6" s="694"/>
      <c r="F6" s="698"/>
      <c r="G6" s="613"/>
      <c r="H6" s="613"/>
      <c r="I6" s="246" t="s">
        <v>10958</v>
      </c>
      <c r="J6" s="236" t="s">
        <v>10955</v>
      </c>
      <c r="K6" s="377">
        <v>270.83103999999997</v>
      </c>
      <c r="L6" s="378">
        <v>276.55599999999998</v>
      </c>
      <c r="M6" s="242">
        <f>_xlfn.IFNA(INDEX('[1]Data Output'!$A:$H,MATCH(_xlfn.TEXTJOIN("",TRUE,M$2,$A6,$C6),'[1]Data Output'!$A:$A,0),MATCH("Value",'[1]Data Output'!$A$1:$H$1,0)),"")</f>
        <v>288.68599999999998</v>
      </c>
      <c r="N6" s="271">
        <v>289.94</v>
      </c>
    </row>
    <row r="7" spans="1:14" ht="15" customHeight="1">
      <c r="A7" s="238" t="s">
        <v>694</v>
      </c>
      <c r="B7" s="233" t="str">
        <f>IFERROR(INDEX('Metric Data'!$A:$AB,MATCH(CONCATENATE($A7,$C7),'Metric Data'!$A:$A,0),MATCH("Dimension Value",'Metric Data'!$A$1:$O$1,0)),"")</f>
        <v/>
      </c>
      <c r="C7" s="234" t="s">
        <v>1349</v>
      </c>
      <c r="E7" s="694"/>
      <c r="F7" s="698"/>
      <c r="G7" s="613"/>
      <c r="H7" s="613"/>
      <c r="I7" s="246" t="s">
        <v>10774</v>
      </c>
      <c r="J7" s="236" t="s">
        <v>10955</v>
      </c>
      <c r="K7" s="377">
        <v>219.65886</v>
      </c>
      <c r="L7" s="378">
        <v>239.977</v>
      </c>
      <c r="M7" s="242">
        <f>_xlfn.IFNA(INDEX('[1]Data Output'!$A:$H,MATCH(_xlfn.TEXTJOIN("",TRUE,M$2,$A7,$C7),'[1]Data Output'!$A:$A,0),MATCH("Value",'[1]Data Output'!$A$1:$H$1,0)),"")</f>
        <v>243.803</v>
      </c>
      <c r="N7" s="271">
        <v>232.1</v>
      </c>
    </row>
    <row r="8" spans="1:14" ht="15" customHeight="1">
      <c r="A8" s="238" t="s">
        <v>693</v>
      </c>
      <c r="B8" s="233" t="str">
        <f>IFERROR(INDEX('Metric Data'!$A:$AB,MATCH(CONCATENATE($A8,$C8),'Metric Data'!$A:$A,0),MATCH("Dimension Value",'Metric Data'!$A$1:$O$1,0)),"")</f>
        <v>Anglo American Platinum Managed Operations</v>
      </c>
      <c r="C8" s="234" t="s">
        <v>1349</v>
      </c>
      <c r="E8" s="694"/>
      <c r="F8" s="698"/>
      <c r="G8" s="613"/>
      <c r="H8" s="613" t="s">
        <v>10959</v>
      </c>
      <c r="I8" s="246" t="s">
        <v>10679</v>
      </c>
      <c r="J8" s="236" t="s">
        <v>10960</v>
      </c>
      <c r="K8" s="377">
        <v>90463.907049999994</v>
      </c>
      <c r="L8" s="242">
        <v>98110.744000000006</v>
      </c>
      <c r="M8" s="242">
        <v>95544.865999999995</v>
      </c>
      <c r="N8" s="271">
        <v>94933.74</v>
      </c>
    </row>
    <row r="9" spans="1:14" ht="15" customHeight="1">
      <c r="A9" s="238" t="s">
        <v>692</v>
      </c>
      <c r="B9" s="233" t="str">
        <f>IFERROR(INDEX('Metric Data'!$A:$AB,MATCH(CONCATENATE($A9,$C9),'Metric Data'!$A:$A,0),MATCH("Dimension Value",'Metric Data'!$A$1:$O$1,0)),"")</f>
        <v/>
      </c>
      <c r="C9" s="234" t="s">
        <v>1349</v>
      </c>
      <c r="E9" s="694"/>
      <c r="F9" s="698"/>
      <c r="G9" s="613"/>
      <c r="H9" s="613"/>
      <c r="I9" s="246" t="s">
        <v>10956</v>
      </c>
      <c r="J9" s="236" t="s">
        <v>10960</v>
      </c>
      <c r="K9" s="377">
        <v>3435.3409799999999</v>
      </c>
      <c r="L9" s="242">
        <v>4248.1909999999998</v>
      </c>
      <c r="M9" s="242">
        <v>4744.7969999999996</v>
      </c>
      <c r="N9" s="379">
        <v>4901.55</v>
      </c>
    </row>
    <row r="10" spans="1:14" ht="15" customHeight="1">
      <c r="A10" s="238" t="s">
        <v>691</v>
      </c>
      <c r="B10" s="233" t="str">
        <f>IFERROR(INDEX('Metric Data'!$A:$AB,MATCH(CONCATENATE($A10,$C10),'Metric Data'!$A:$A,0),MATCH("Dimension Value",'Metric Data'!$A$1:$O$1,0)),"")</f>
        <v/>
      </c>
      <c r="C10" s="234" t="s">
        <v>1349</v>
      </c>
      <c r="E10" s="694"/>
      <c r="F10" s="698"/>
      <c r="G10" s="613"/>
      <c r="H10" s="613"/>
      <c r="I10" s="246" t="s">
        <v>10957</v>
      </c>
      <c r="J10" s="236" t="s">
        <v>10960</v>
      </c>
      <c r="K10" s="377">
        <v>81619.862269999998</v>
      </c>
      <c r="L10" s="242">
        <v>88621.671000000002</v>
      </c>
      <c r="M10" s="242">
        <v>85438.657999999996</v>
      </c>
      <c r="N10" s="379">
        <v>84673.9</v>
      </c>
    </row>
    <row r="11" spans="1:14" ht="15" customHeight="1">
      <c r="A11" s="238" t="s">
        <v>690</v>
      </c>
      <c r="B11" s="233" t="str">
        <f>IFERROR(INDEX('Metric Data'!$A:$AB,MATCH(CONCATENATE($A11,$C11),'Metric Data'!$A:$A,0),MATCH("Dimension Value",'Metric Data'!$A$1:$O$1,0)),"")</f>
        <v/>
      </c>
      <c r="C11" s="234" t="s">
        <v>1349</v>
      </c>
      <c r="E11" s="694"/>
      <c r="F11" s="698"/>
      <c r="G11" s="613"/>
      <c r="H11" s="613"/>
      <c r="I11" s="246" t="s">
        <v>10958</v>
      </c>
      <c r="J11" s="236" t="s">
        <v>10960</v>
      </c>
      <c r="K11" s="377">
        <v>2532.52979</v>
      </c>
      <c r="L11" s="242">
        <v>2467.076</v>
      </c>
      <c r="M11" s="242">
        <v>2676.2449999999999</v>
      </c>
      <c r="N11" s="379">
        <v>2926.22</v>
      </c>
    </row>
    <row r="12" spans="1:14" ht="15" customHeight="1">
      <c r="A12" s="238" t="s">
        <v>689</v>
      </c>
      <c r="B12" s="233" t="str">
        <f>IFERROR(INDEX('Metric Data'!$A:$AB,MATCH(CONCATENATE($A12,$C12),'Metric Data'!$A:$A,0),MATCH("Dimension Value",'Metric Data'!$A$1:$O$1,0)),"")</f>
        <v/>
      </c>
      <c r="C12" s="234" t="s">
        <v>1349</v>
      </c>
      <c r="E12" s="694"/>
      <c r="F12" s="698"/>
      <c r="G12" s="613"/>
      <c r="H12" s="613"/>
      <c r="I12" s="246" t="s">
        <v>10774</v>
      </c>
      <c r="J12" s="236" t="s">
        <v>10960</v>
      </c>
      <c r="K12" s="377">
        <v>2876.1740199999999</v>
      </c>
      <c r="L12" s="242">
        <v>2773.806</v>
      </c>
      <c r="M12" s="242">
        <v>2685.165</v>
      </c>
      <c r="N12" s="379">
        <v>2432.0700000000002</v>
      </c>
    </row>
    <row r="13" spans="1:14" ht="15" customHeight="1">
      <c r="A13" s="238" t="s">
        <v>688</v>
      </c>
      <c r="B13" s="233" t="str">
        <f>IFERROR(INDEX('Metric Data'!$A:$AB,MATCH(CONCATENATE($A13,$C13),'Metric Data'!$A:$A,0),MATCH("Dimension Value",'Metric Data'!$A$1:$O$1,0)),"")</f>
        <v>Anglo American Platinum Managed Operations</v>
      </c>
      <c r="C13" s="234" t="s">
        <v>1349</v>
      </c>
      <c r="E13" s="694"/>
      <c r="F13" s="698"/>
      <c r="G13" s="613"/>
      <c r="H13" s="613" t="s">
        <v>10961</v>
      </c>
      <c r="I13" s="246" t="s">
        <v>10679</v>
      </c>
      <c r="J13" s="236" t="s">
        <v>10960</v>
      </c>
      <c r="K13" s="377">
        <v>23171.934840000002</v>
      </c>
      <c r="L13" s="242">
        <v>23077.916000000001</v>
      </c>
      <c r="M13" s="242">
        <v>23262.983</v>
      </c>
      <c r="N13" s="271">
        <f>_xlfn.IFNA(INDEX('[1]Data Output'!$A:$H,MATCH(_xlfn.TEXTJOIN("",TRUE,N$2,$A13,$C13),'[1]Data Output'!$A:$A,0),MATCH("Value",'[1]Data Output'!$A$1:$H$1,0)),"")</f>
        <v>24396.05</v>
      </c>
    </row>
    <row r="14" spans="1:14" ht="15" customHeight="1">
      <c r="A14" s="238" t="s">
        <v>687</v>
      </c>
      <c r="B14" s="233" t="str">
        <f>IFERROR(INDEX('Metric Data'!$A:$AB,MATCH(CONCATENATE($A14,$C14),'Metric Data'!$A:$A,0),MATCH("Dimension Value",'Metric Data'!$A$1:$O$1,0)),"")</f>
        <v/>
      </c>
      <c r="C14" s="234" t="s">
        <v>1349</v>
      </c>
      <c r="E14" s="694"/>
      <c r="F14" s="698"/>
      <c r="G14" s="613"/>
      <c r="H14" s="613"/>
      <c r="I14" s="246" t="s">
        <v>10956</v>
      </c>
      <c r="J14" s="236" t="s">
        <v>10960</v>
      </c>
      <c r="K14" s="377">
        <v>3392.4647599999998</v>
      </c>
      <c r="L14" s="242">
        <v>4070.3319999999999</v>
      </c>
      <c r="M14" s="242">
        <v>4385.183</v>
      </c>
      <c r="N14" s="379">
        <v>5267.95</v>
      </c>
    </row>
    <row r="15" spans="1:14" ht="15" customHeight="1">
      <c r="A15" s="238" t="s">
        <v>686</v>
      </c>
      <c r="B15" s="233" t="str">
        <f>IFERROR(INDEX('Metric Data'!$A:$AB,MATCH(CONCATENATE($A15,$C15),'Metric Data'!$A:$A,0),MATCH("Dimension Value",'Metric Data'!$A$1:$O$1,0)),"")</f>
        <v/>
      </c>
      <c r="C15" s="234" t="s">
        <v>1349</v>
      </c>
      <c r="E15" s="694"/>
      <c r="F15" s="698"/>
      <c r="G15" s="613"/>
      <c r="H15" s="613"/>
      <c r="I15" s="246" t="s">
        <v>10957</v>
      </c>
      <c r="J15" s="236" t="s">
        <v>10960</v>
      </c>
      <c r="K15" s="377">
        <v>14657.710998</v>
      </c>
      <c r="L15" s="242">
        <v>13866.44</v>
      </c>
      <c r="M15" s="242">
        <v>13656.152</v>
      </c>
      <c r="N15" s="379">
        <v>13854.65</v>
      </c>
    </row>
    <row r="16" spans="1:14" ht="15" customHeight="1">
      <c r="A16" s="238" t="s">
        <v>685</v>
      </c>
      <c r="B16" s="233" t="str">
        <f>IFERROR(INDEX('Metric Data'!$A:$AB,MATCH(CONCATENATE($A16,$C16),'Metric Data'!$A:$A,0),MATCH("Dimension Value",'Metric Data'!$A$1:$O$1,0)),"")</f>
        <v/>
      </c>
      <c r="C16" s="234" t="s">
        <v>1349</v>
      </c>
      <c r="E16" s="694"/>
      <c r="F16" s="698"/>
      <c r="G16" s="613"/>
      <c r="H16" s="613"/>
      <c r="I16" s="246" t="s">
        <v>10958</v>
      </c>
      <c r="J16" s="236" t="s">
        <v>10960</v>
      </c>
      <c r="K16" s="377">
        <v>2563.21198</v>
      </c>
      <c r="L16" s="242">
        <v>2538.6480000000001</v>
      </c>
      <c r="M16" s="242">
        <v>2666.0250000000001</v>
      </c>
      <c r="N16" s="379">
        <v>2781.82</v>
      </c>
    </row>
    <row r="17" spans="1:14" ht="15" customHeight="1">
      <c r="A17" s="238" t="s">
        <v>684</v>
      </c>
      <c r="B17" s="233" t="str">
        <f>IFERROR(INDEX('Metric Data'!$A:$AB,MATCH(CONCATENATE($A17,$C17),'Metric Data'!$A:$A,0),MATCH("Dimension Value",'Metric Data'!$A$1:$O$1,0)),"")</f>
        <v/>
      </c>
      <c r="C17" s="234" t="s">
        <v>1349</v>
      </c>
      <c r="E17" s="694"/>
      <c r="F17" s="698"/>
      <c r="G17" s="613"/>
      <c r="H17" s="613"/>
      <c r="I17" s="246" t="s">
        <v>10774</v>
      </c>
      <c r="J17" s="236" t="s">
        <v>10960</v>
      </c>
      <c r="K17" s="377">
        <v>2558.5471200000002</v>
      </c>
      <c r="L17" s="242">
        <v>2602.4960000000001</v>
      </c>
      <c r="M17" s="242">
        <v>2555.6219999999998</v>
      </c>
      <c r="N17" s="379">
        <v>2491.63</v>
      </c>
    </row>
    <row r="18" spans="1:14" ht="15" customHeight="1">
      <c r="A18" s="238" t="s">
        <v>683</v>
      </c>
      <c r="B18" s="233" t="str">
        <f>IFERROR(INDEX('Metric Data'!$A:$AB,MATCH(CONCATENATE($A18,$C18),'Metric Data'!$A:$A,0),MATCH("Dimension Value",'Metric Data'!$A$1:$O$1,0)),"")</f>
        <v/>
      </c>
      <c r="C18" s="234" t="s">
        <v>1349</v>
      </c>
      <c r="E18" s="694"/>
      <c r="F18" s="698"/>
      <c r="G18" s="613"/>
      <c r="H18" s="613" t="s">
        <v>10962</v>
      </c>
      <c r="I18" s="247" t="s">
        <v>10963</v>
      </c>
      <c r="J18" s="236" t="s">
        <v>10960</v>
      </c>
      <c r="K18" s="377">
        <v>1273.705475</v>
      </c>
      <c r="L18" s="242">
        <v>1369.8030000000001</v>
      </c>
      <c r="M18" s="242">
        <v>1433.287</v>
      </c>
      <c r="N18" s="379">
        <v>1080.3599999999999</v>
      </c>
    </row>
    <row r="19" spans="1:14" ht="15" customHeight="1">
      <c r="A19" s="238" t="s">
        <v>682</v>
      </c>
      <c r="B19" s="233" t="str">
        <f>IFERROR(INDEX('Metric Data'!$A:$AB,MATCH(CONCATENATE($A19,$C19),'Metric Data'!$A:$A,0),MATCH("Dimension Value",'Metric Data'!$A$1:$O$1,0)),"")</f>
        <v/>
      </c>
      <c r="C19" s="234" t="s">
        <v>1349</v>
      </c>
      <c r="E19" s="694"/>
      <c r="F19" s="698"/>
      <c r="G19" s="613"/>
      <c r="H19" s="613"/>
      <c r="I19" s="252" t="s">
        <v>10964</v>
      </c>
      <c r="J19" s="236" t="s">
        <v>10960</v>
      </c>
      <c r="K19" s="377">
        <v>0</v>
      </c>
      <c r="L19" s="242">
        <v>75.924999999999997</v>
      </c>
      <c r="M19" s="242">
        <v>249.19200000000001</v>
      </c>
      <c r="N19" s="379">
        <v>262.48</v>
      </c>
    </row>
    <row r="20" spans="1:14" ht="15" customHeight="1">
      <c r="A20" s="238" t="s">
        <v>681</v>
      </c>
      <c r="B20" s="233" t="str">
        <f>IFERROR(INDEX('Metric Data'!$A:$AB,MATCH(CONCATENATE($A20,$C20),'Metric Data'!$A:$A,0),MATCH("Dimension Value",'Metric Data'!$A$1:$O$1,0)),"")</f>
        <v/>
      </c>
      <c r="C20" s="234" t="s">
        <v>1349</v>
      </c>
      <c r="E20" s="694"/>
      <c r="F20" s="698"/>
      <c r="G20" s="613"/>
      <c r="H20" s="613"/>
      <c r="I20" s="247" t="s">
        <v>10965</v>
      </c>
      <c r="J20" s="236" t="s">
        <v>10960</v>
      </c>
      <c r="K20" s="377">
        <v>606.13996999999995</v>
      </c>
      <c r="L20" s="242">
        <v>648.22299999999996</v>
      </c>
      <c r="M20" s="242">
        <v>612.90099999999995</v>
      </c>
      <c r="N20" s="379">
        <v>278.11</v>
      </c>
    </row>
    <row r="21" spans="1:14" ht="15" customHeight="1">
      <c r="A21" s="238" t="s">
        <v>680</v>
      </c>
      <c r="B21" s="233" t="str">
        <f>IFERROR(INDEX('Metric Data'!$A:$AB,MATCH(CONCATENATE($A21,$C21),'Metric Data'!$A:$A,0),MATCH("Dimension Value",'Metric Data'!$A$1:$O$1,0)),"")</f>
        <v/>
      </c>
      <c r="C21" s="234" t="s">
        <v>1349</v>
      </c>
      <c r="E21" s="694"/>
      <c r="F21" s="698"/>
      <c r="G21" s="613"/>
      <c r="H21" s="613"/>
      <c r="I21" s="247" t="s">
        <v>1663</v>
      </c>
      <c r="J21" s="236" t="s">
        <v>10960</v>
      </c>
      <c r="K21" s="377">
        <v>667.56551000000002</v>
      </c>
      <c r="L21" s="242">
        <v>645.65499999999997</v>
      </c>
      <c r="M21" s="242">
        <v>571.19399999999996</v>
      </c>
      <c r="N21" s="271">
        <v>539.76</v>
      </c>
    </row>
    <row r="22" spans="1:14" ht="15" customHeight="1">
      <c r="A22" s="238" t="s">
        <v>679</v>
      </c>
      <c r="B22" s="233" t="str">
        <f>IFERROR(INDEX('Metric Data'!$A:$AB,MATCH(CONCATENATE($A22,$C22),'Metric Data'!$A:$A,0),MATCH("Dimension Value",'Metric Data'!$A$1:$O$1,0)),"")</f>
        <v/>
      </c>
      <c r="C22" s="234" t="s">
        <v>1349</v>
      </c>
      <c r="E22" s="694"/>
      <c r="F22" s="698"/>
      <c r="G22" s="613"/>
      <c r="H22" s="613"/>
      <c r="I22" s="247" t="s">
        <v>10966</v>
      </c>
      <c r="J22" s="236" t="s">
        <v>10960</v>
      </c>
      <c r="K22" s="377">
        <v>76.334980000000002</v>
      </c>
      <c r="L22" s="242">
        <v>50.805999999999997</v>
      </c>
      <c r="M22" s="242">
        <v>67.713999999999999</v>
      </c>
      <c r="N22" s="271">
        <v>72.11</v>
      </c>
    </row>
    <row r="23" spans="1:14" ht="15" customHeight="1">
      <c r="A23" s="238" t="s">
        <v>181</v>
      </c>
      <c r="B23" s="233" t="str">
        <f>IFERROR(INDEX('Metric Data'!$A:$AB,MATCH(CONCATENATE($A23,$C23),'Metric Data'!$A:$A,0),MATCH("Dimension Value",'Metric Data'!$A$1:$O$1,0)),"")</f>
        <v/>
      </c>
      <c r="C23" s="234" t="s">
        <v>1349</v>
      </c>
      <c r="E23" s="694"/>
      <c r="F23" s="698"/>
      <c r="G23" s="613"/>
      <c r="H23" s="246" t="s">
        <v>2150</v>
      </c>
      <c r="I23" s="247" t="s">
        <v>182</v>
      </c>
      <c r="J23" s="236" t="s">
        <v>10960</v>
      </c>
      <c r="K23" s="377">
        <v>60.913490000000003</v>
      </c>
      <c r="L23" s="242">
        <v>62.457999999999998</v>
      </c>
      <c r="M23" s="242">
        <v>53.118000000000002</v>
      </c>
      <c r="N23" s="271">
        <v>43.63</v>
      </c>
    </row>
    <row r="24" spans="1:14" ht="15" customHeight="1">
      <c r="A24" s="238" t="s">
        <v>90</v>
      </c>
      <c r="B24" s="233" t="str">
        <f>IFERROR(INDEX('Metric Data'!$A:$AB,MATCH(CONCATENATE($A24,$C24),'Metric Data'!$A:$A,0),MATCH("Dimension Value",'Metric Data'!$A$1:$O$1,0)),"")</f>
        <v/>
      </c>
      <c r="C24" s="234" t="s">
        <v>1349</v>
      </c>
      <c r="E24" s="694"/>
      <c r="F24" s="698"/>
      <c r="G24" s="613"/>
      <c r="H24" s="246" t="s">
        <v>10967</v>
      </c>
      <c r="I24" s="246" t="s">
        <v>1666</v>
      </c>
      <c r="J24" s="236" t="s">
        <v>10960</v>
      </c>
      <c r="K24" s="377">
        <v>36.792459999999998</v>
      </c>
      <c r="L24" s="242">
        <v>39.377000000000002</v>
      </c>
      <c r="M24" s="242">
        <v>32.594999999999999</v>
      </c>
      <c r="N24" s="271">
        <v>31.93</v>
      </c>
    </row>
    <row r="25" spans="1:14" ht="15" customHeight="1">
      <c r="A25" s="238" t="s">
        <v>678</v>
      </c>
      <c r="B25" s="233" t="str">
        <f>IFERROR(INDEX('Metric Data'!$A:$AB,MATCH(CONCATENATE($A25,$C25),'Metric Data'!$A:$A,0),MATCH("Dimension Value",'Metric Data'!$A$1:$O$1,0)),"")</f>
        <v/>
      </c>
      <c r="C25" s="234" t="s">
        <v>1349</v>
      </c>
      <c r="E25" s="695"/>
      <c r="F25" s="699"/>
      <c r="G25" s="697"/>
      <c r="H25" s="252" t="s">
        <v>10968</v>
      </c>
      <c r="I25" s="252" t="s">
        <v>10969</v>
      </c>
      <c r="J25" s="317" t="s">
        <v>10955</v>
      </c>
      <c r="K25" s="380">
        <v>4061.0808579999998</v>
      </c>
      <c r="L25" s="343">
        <v>4345.5550000000003</v>
      </c>
      <c r="M25" s="343">
        <v>4150.7389999999996</v>
      </c>
      <c r="N25" s="344">
        <v>4110.21</v>
      </c>
    </row>
    <row r="26" spans="1:14" ht="16.649999999999999" customHeight="1">
      <c r="A26" s="238"/>
      <c r="B26" s="233"/>
      <c r="E26" s="491"/>
      <c r="F26" s="491"/>
      <c r="G26" s="491"/>
      <c r="H26" s="491"/>
      <c r="I26" s="491"/>
      <c r="J26" s="491"/>
      <c r="K26" s="491"/>
      <c r="L26" s="491"/>
      <c r="M26" s="491"/>
      <c r="N26" s="491"/>
    </row>
    <row r="27" spans="1:14" ht="16.649999999999999" customHeight="1">
      <c r="A27" s="238"/>
      <c r="B27" s="233"/>
      <c r="E27" s="615" t="s">
        <v>11142</v>
      </c>
      <c r="F27" s="615"/>
      <c r="G27" s="615"/>
      <c r="H27" s="615"/>
      <c r="I27" s="615"/>
      <c r="J27" s="615"/>
      <c r="K27" s="615"/>
      <c r="L27" s="615"/>
      <c r="M27" s="615"/>
      <c r="N27" s="615"/>
    </row>
    <row r="28" spans="1:14" ht="16.649999999999999" customHeight="1">
      <c r="A28" s="238"/>
      <c r="B28" s="233"/>
      <c r="E28" s="696"/>
      <c r="F28" s="696"/>
      <c r="G28" s="696"/>
      <c r="H28" s="696"/>
      <c r="I28" s="696"/>
      <c r="J28" s="696"/>
      <c r="K28" s="696"/>
      <c r="L28" s="696"/>
      <c r="M28" s="696"/>
      <c r="N28" s="696"/>
    </row>
    <row r="29" spans="1:14" ht="16.649999999999999" customHeight="1">
      <c r="A29" s="238"/>
      <c r="B29" s="233"/>
      <c r="E29" s="696"/>
      <c r="F29" s="696"/>
      <c r="G29" s="696"/>
      <c r="H29" s="696"/>
      <c r="I29" s="696"/>
      <c r="J29" s="696"/>
      <c r="K29" s="696"/>
      <c r="L29" s="696"/>
      <c r="M29" s="696"/>
      <c r="N29" s="696"/>
    </row>
    <row r="30" spans="1:14" ht="16.649999999999999" customHeight="1">
      <c r="A30" s="238"/>
      <c r="B30" s="233"/>
      <c r="E30" s="696"/>
      <c r="F30" s="696"/>
      <c r="G30" s="696"/>
      <c r="H30" s="696"/>
      <c r="I30" s="696"/>
      <c r="J30" s="696"/>
      <c r="K30" s="696"/>
      <c r="L30" s="696"/>
      <c r="M30" s="696"/>
      <c r="N30" s="696"/>
    </row>
    <row r="31" spans="1:14" ht="16.649999999999999" customHeight="1">
      <c r="A31" s="238"/>
      <c r="B31" s="233"/>
      <c r="E31" s="696"/>
      <c r="F31" s="696"/>
      <c r="G31" s="696"/>
      <c r="H31" s="696"/>
      <c r="I31" s="696"/>
      <c r="J31" s="696"/>
      <c r="K31" s="696"/>
      <c r="L31" s="696"/>
      <c r="M31" s="696"/>
      <c r="N31" s="696"/>
    </row>
    <row r="32" spans="1:14" ht="15" customHeight="1">
      <c r="A32" s="238"/>
      <c r="B32" s="233"/>
    </row>
    <row r="33" spans="1:2" ht="15" customHeight="1">
      <c r="A33" s="238"/>
      <c r="B33" s="233"/>
    </row>
  </sheetData>
  <customSheetViews>
    <customSheetView guid="{BF85068E-F58D-4EAB-8647-6833ECCE5F0F}" hiddenColumns="1" showRuler="0" topLeftCell="H2">
      <selection activeCell="K2" sqref="K2"/>
      <pageMargins left="0" right="0" top="0" bottom="0" header="0" footer="0"/>
      <headerFooter>
        <oddHeader>&amp;R&amp;"Arial"&amp;8&amp;K000000 [OFFICIAL]&amp;1#_x000D_</oddHeader>
      </headerFooter>
    </customSheetView>
  </customSheetViews>
  <mergeCells count="8">
    <mergeCell ref="E3:E25"/>
    <mergeCell ref="H18:H22"/>
    <mergeCell ref="E27:N31"/>
    <mergeCell ref="H3:H7"/>
    <mergeCell ref="H13:H17"/>
    <mergeCell ref="G3:G25"/>
    <mergeCell ref="F3:F25"/>
    <mergeCell ref="H8:H12"/>
  </mergeCells>
  <pageMargins left="0.5" right="0.5" top="0.5" bottom="0.5" header="0.3" footer="0.3"/>
  <pageSetup paperSize="9" scale="72" fitToHeight="0" orientation="landscape" r:id="rId1"/>
  <headerFooter>
    <oddHeader>&amp;R&amp;"Arial"&amp;8&amp;K000000 [OFFICIAL]&amp;1#_x000D_</oddHeader>
  </headerFooter>
  <customProperties>
    <customPr name="_pios_id" r:id="rId2"/>
  </customProperties>
  <extLst>
    <ext xmlns:x14="http://schemas.microsoft.com/office/spreadsheetml/2009/9/main" uri="{CCE6A557-97BC-4b89-ADB6-D9C93CAAB3DF}">
      <x14:dataValidations xmlns:xm="http://schemas.microsoft.com/office/excel/2006/main" count="2">
        <x14:dataValidation type="list" allowBlank="1" xr:uid="{00000000-0002-0000-2D00-000000000000}">
          <x14:formula1>
            <xm:f>'Metric Data'!$B$2:$B$1048576</xm:f>
          </x14:formula1>
          <xm:sqref>A3:A25</xm:sqref>
        </x14:dataValidation>
        <x14:dataValidation type="list" allowBlank="1" xr:uid="{00000000-0002-0000-2D00-000001000000}">
          <x14:formula1>
            <xm:f>'Metric Data'!$C:$C</xm:f>
          </x14:formula1>
          <xm:sqref>C3:C25</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7">
    <pageSetUpPr fitToPage="1"/>
  </sheetPr>
  <dimension ref="A1:Q49"/>
  <sheetViews>
    <sheetView showRuler="0" topLeftCell="H1" zoomScaleNormal="100" workbookViewId="0">
      <selection activeCell="P3" sqref="P3"/>
    </sheetView>
  </sheetViews>
  <sheetFormatPr defaultColWidth="13.08984375" defaultRowHeight="14.5"/>
  <cols>
    <col min="1" max="2" width="19.54296875" style="228" hidden="1" customWidth="1"/>
    <col min="3" max="3" width="28.6328125" style="228" hidden="1" customWidth="1"/>
    <col min="4" max="4" width="2.36328125" style="228" customWidth="1"/>
    <col min="5" max="5" width="4.6328125" style="228" bestFit="1" customWidth="1"/>
    <col min="6" max="6" width="10.1796875" style="228" customWidth="1"/>
    <col min="7" max="7" width="8.90625" style="228" bestFit="1" customWidth="1"/>
    <col min="8" max="8" width="17.6328125" style="228" customWidth="1"/>
    <col min="9" max="9" width="59.36328125" style="228" customWidth="1"/>
    <col min="10" max="11" width="36.6328125" style="228" hidden="1" customWidth="1"/>
    <col min="12" max="16" width="14.36328125" style="228" customWidth="1"/>
    <col min="17" max="17" width="13.6328125" style="228" customWidth="1"/>
    <col min="18" max="16384" width="13.08984375" style="228"/>
  </cols>
  <sheetData>
    <row r="1" spans="1:17">
      <c r="A1" s="244" t="s">
        <v>1</v>
      </c>
      <c r="B1" s="244" t="s">
        <v>10670</v>
      </c>
    </row>
    <row r="2" spans="1:17" ht="30" customHeight="1">
      <c r="A2" s="208"/>
      <c r="B2" s="208"/>
      <c r="E2" s="371" t="s">
        <v>10671</v>
      </c>
      <c r="F2" s="230" t="s">
        <v>10672</v>
      </c>
      <c r="G2" s="230" t="s">
        <v>10854</v>
      </c>
      <c r="H2" s="372"/>
      <c r="I2" s="372" t="s">
        <v>10674</v>
      </c>
      <c r="J2" s="372" t="s">
        <v>10702</v>
      </c>
      <c r="K2" s="373" t="s">
        <v>10897</v>
      </c>
      <c r="L2" s="374" t="s">
        <v>9441</v>
      </c>
      <c r="M2" s="374" t="s">
        <v>10970</v>
      </c>
      <c r="N2" s="375" t="s">
        <v>10971</v>
      </c>
      <c r="O2" s="375" t="str">
        <f>Dates!$C$7</f>
        <v>2024</v>
      </c>
      <c r="P2" s="231">
        <f>O2-1</f>
        <v>2023</v>
      </c>
      <c r="Q2" s="231">
        <f>P2-1</f>
        <v>2022</v>
      </c>
    </row>
    <row r="3" spans="1:17" ht="30" customHeight="1">
      <c r="A3" s="233" t="s">
        <v>125</v>
      </c>
      <c r="B3" s="233" t="str">
        <f>IFERROR(INDEX('Metric Data'!$A:$AB,MATCH(CONCATENATE($A3,$C3),'Metric Data'!$A:$A,0),MATCH("Dimension Value",'Metric Data'!$A$1:$O$1,0)),"")</f>
        <v>Anglo American Platinum Managed Operations</v>
      </c>
      <c r="C3" s="234" t="s">
        <v>1349</v>
      </c>
      <c r="E3" s="700"/>
      <c r="F3" s="703" t="s">
        <v>1359</v>
      </c>
      <c r="G3" s="706" t="s">
        <v>10972</v>
      </c>
      <c r="H3" s="709"/>
      <c r="I3" s="247" t="s">
        <v>10973</v>
      </c>
      <c r="J3" s="259"/>
      <c r="K3" s="259"/>
      <c r="L3" s="247" t="s">
        <v>10904</v>
      </c>
      <c r="M3" s="712">
        <v>99</v>
      </c>
      <c r="N3" s="713"/>
      <c r="O3" s="247">
        <v>74</v>
      </c>
      <c r="P3" s="248">
        <v>67</v>
      </c>
      <c r="Q3" s="249">
        <v>1</v>
      </c>
    </row>
    <row r="4" spans="1:17" ht="15" customHeight="1">
      <c r="A4" s="238" t="s">
        <v>124</v>
      </c>
      <c r="B4" s="233" t="str">
        <f>IFERROR(INDEX('Metric Data'!$A:$AB,MATCH(CONCATENATE($A4,$C4),'Metric Data'!$A:$A,0),MATCH("Dimension Value",'Metric Data'!$A$1:$O$1,0)),"")</f>
        <v>Anglo American Platinum Managed Operations</v>
      </c>
      <c r="C4" s="234" t="s">
        <v>1349</v>
      </c>
      <c r="E4" s="701"/>
      <c r="F4" s="704"/>
      <c r="G4" s="707"/>
      <c r="H4" s="710"/>
      <c r="I4" s="247" t="s">
        <v>3404</v>
      </c>
      <c r="J4" s="259"/>
      <c r="K4" s="259"/>
      <c r="L4" s="247" t="s">
        <v>10904</v>
      </c>
      <c r="M4" s="247">
        <v>103</v>
      </c>
      <c r="N4" s="247">
        <v>74</v>
      </c>
      <c r="O4" s="247">
        <v>338</v>
      </c>
      <c r="P4" s="248">
        <v>342</v>
      </c>
      <c r="Q4" s="249">
        <f>_xlfn.IFNA(INDEX('[1]Data Output'!$A:$H,MATCH(_xlfn.TEXTJOIN("",TRUE,Q$2,$A4,$C4),'[1]Data Output'!$A:$A,0),MATCH("Value",'[1]Data Output'!$A$1:$H$1,0)),"")</f>
        <v>159</v>
      </c>
    </row>
    <row r="5" spans="1:17" ht="15" customHeight="1">
      <c r="A5" s="238" t="s">
        <v>123</v>
      </c>
      <c r="B5" s="233" t="str">
        <f>IFERROR(INDEX('Metric Data'!$A:$AB,MATCH(CONCATENATE($A5,$C5),'Metric Data'!$A:$A,0),MATCH("Dimension Value",'Metric Data'!$A$1:$O$1,0)),"")</f>
        <v>Anglo American Platinum Managed Operations</v>
      </c>
      <c r="C5" s="234" t="s">
        <v>1349</v>
      </c>
      <c r="E5" s="701"/>
      <c r="F5" s="704"/>
      <c r="G5" s="707"/>
      <c r="H5" s="710"/>
      <c r="I5" s="247" t="s">
        <v>3411</v>
      </c>
      <c r="J5" s="259"/>
      <c r="K5" s="259"/>
      <c r="L5" s="247" t="s">
        <v>10904</v>
      </c>
      <c r="M5" s="247">
        <v>103</v>
      </c>
      <c r="N5" s="248">
        <v>22</v>
      </c>
      <c r="O5" s="247">
        <v>244</v>
      </c>
      <c r="P5" s="248">
        <v>252</v>
      </c>
      <c r="Q5" s="249">
        <f>_xlfn.IFNA(INDEX('[1]Data Output'!$A:$H,MATCH(_xlfn.TEXTJOIN("",TRUE,Q$2,$A5,$C5),'[1]Data Output'!$A:$A,0),MATCH("Value",'[1]Data Output'!$A$1:$H$1,0)),"")</f>
        <v>0.8</v>
      </c>
    </row>
    <row r="6" spans="1:17" ht="15" customHeight="1">
      <c r="A6" s="238"/>
      <c r="B6" s="233" t="str">
        <f>IFERROR(INDEX('Metric Data'!$A:$AB,MATCH(CONCATENATE($A6,$C6),'Metric Data'!$A:$A,0),MATCH("Dimension Value",'Metric Data'!$A$1:$O$1,0)),"")</f>
        <v/>
      </c>
      <c r="C6" s="234" t="s">
        <v>1349</v>
      </c>
      <c r="E6" s="701"/>
      <c r="F6" s="704"/>
      <c r="G6" s="707"/>
      <c r="H6" s="710"/>
      <c r="I6" s="247" t="s">
        <v>10974</v>
      </c>
      <c r="J6" s="259"/>
      <c r="K6" s="259"/>
      <c r="L6" s="247" t="s">
        <v>10732</v>
      </c>
      <c r="M6" s="381">
        <v>1</v>
      </c>
      <c r="N6" s="381">
        <v>0.3</v>
      </c>
      <c r="O6" s="382">
        <v>0.72</v>
      </c>
      <c r="P6" s="383">
        <v>0.73684210526315785</v>
      </c>
      <c r="Q6" s="383">
        <f>Q5/Q4</f>
        <v>5.0314465408805038E-3</v>
      </c>
    </row>
    <row r="7" spans="1:17" ht="15" customHeight="1">
      <c r="A7" s="238" t="s">
        <v>122</v>
      </c>
      <c r="B7" s="233" t="str">
        <f>IFERROR(INDEX('Metric Data'!$A:$AB,MATCH(CONCATENATE($A7,$C7),'Metric Data'!$A:$A,0),MATCH("Dimension Value",'Metric Data'!$A$1:$O$1,0)),"")</f>
        <v>Anglo American Platinum Managed Operations</v>
      </c>
      <c r="C7" s="234" t="s">
        <v>1349</v>
      </c>
      <c r="E7" s="701"/>
      <c r="F7" s="704"/>
      <c r="G7" s="707"/>
      <c r="H7" s="710"/>
      <c r="I7" s="247" t="s">
        <v>10975</v>
      </c>
      <c r="J7" s="259"/>
      <c r="K7" s="259"/>
      <c r="L7" s="247" t="s">
        <v>10732</v>
      </c>
      <c r="M7" s="247">
        <v>16</v>
      </c>
      <c r="N7" s="247">
        <v>22</v>
      </c>
      <c r="O7" s="247">
        <v>93</v>
      </c>
      <c r="P7" s="248">
        <v>97</v>
      </c>
      <c r="Q7" s="249">
        <f>_xlfn.IFNA(INDEX('[1]Data Output'!$A:$H,MATCH(_xlfn.TEXTJOIN("",TRUE,Q$2,$A7,$C7),'[1]Data Output'!$A:$A,0),MATCH("Value",'[1]Data Output'!$A$1:$H$1,0)),"")</f>
        <v>172</v>
      </c>
    </row>
    <row r="8" spans="1:17" ht="15" customHeight="1">
      <c r="A8" s="238" t="s">
        <v>121</v>
      </c>
      <c r="B8" s="233" t="str">
        <f>IFERROR(INDEX('Metric Data'!$A:$AB,MATCH(CONCATENATE($A8,$C8),'Metric Data'!$A:$A,0),MATCH("Dimension Value",'Metric Data'!$A$1:$O$1,0)),"")</f>
        <v>Anglo American Platinum Managed Operations</v>
      </c>
      <c r="C8" s="234" t="s">
        <v>1349</v>
      </c>
      <c r="E8" s="701"/>
      <c r="F8" s="704"/>
      <c r="G8" s="707"/>
      <c r="H8" s="710"/>
      <c r="I8" s="247" t="s">
        <v>10976</v>
      </c>
      <c r="J8" s="259"/>
      <c r="K8" s="259"/>
      <c r="L8" s="247" t="s">
        <v>10732</v>
      </c>
      <c r="M8" s="247">
        <v>32</v>
      </c>
      <c r="N8" s="247">
        <v>27</v>
      </c>
      <c r="O8" s="247">
        <v>96</v>
      </c>
      <c r="P8" s="248">
        <v>89</v>
      </c>
      <c r="Q8" s="249">
        <f>_xlfn.IFNA(INDEX('[1]Data Output'!$A:$H,MATCH(_xlfn.TEXTJOIN("",TRUE,Q$2,$A8,$C8),'[1]Data Output'!$A:$A,0),MATCH("Value",'[1]Data Output'!$A$1:$H$1,0)),"")</f>
        <v>0</v>
      </c>
    </row>
    <row r="9" spans="1:17" ht="15" customHeight="1">
      <c r="A9" s="238" t="s">
        <v>842</v>
      </c>
      <c r="B9" s="233" t="str">
        <f>IFERROR(INDEX('Metric Data'!$A:$AB,MATCH(CONCATENATE($A9,$C9),'Metric Data'!$A:$A,0),MATCH("Dimension Value",'Metric Data'!$A$1:$O$1,0)),"")</f>
        <v>Anglo American Platinum Managed Operations</v>
      </c>
      <c r="C9" s="234" t="s">
        <v>1349</v>
      </c>
      <c r="E9" s="701"/>
      <c r="F9" s="704"/>
      <c r="G9" s="707"/>
      <c r="H9" s="710"/>
      <c r="I9" s="247" t="s">
        <v>10977</v>
      </c>
      <c r="J9" s="259"/>
      <c r="K9" s="259"/>
      <c r="L9" s="247" t="s">
        <v>10732</v>
      </c>
      <c r="M9" s="247">
        <v>36</v>
      </c>
      <c r="N9" s="247">
        <v>9</v>
      </c>
      <c r="O9" s="247">
        <v>42</v>
      </c>
      <c r="P9" s="248">
        <v>97</v>
      </c>
      <c r="Q9" s="249">
        <f>_xlfn.IFNA(INDEX('[1]Data Output'!$A:$H,MATCH(_xlfn.TEXTJOIN("",TRUE,Q$2,$A9,$C9),'[1]Data Output'!$A:$A,0),MATCH("Value",'[1]Data Output'!$A$1:$H$1,0)),"")</f>
        <v>96</v>
      </c>
    </row>
    <row r="10" spans="1:17" ht="15" customHeight="1">
      <c r="A10" s="238" t="s">
        <v>120</v>
      </c>
      <c r="B10" s="233" t="str">
        <f>IFERROR(INDEX('Metric Data'!$A:$AB,MATCH(CONCATENATE($A10,$C10),'Metric Data'!$A:$A,0),MATCH("Dimension Value",'Metric Data'!$A$1:$O$1,0)),"")</f>
        <v>Anglo American Platinum Managed Operations</v>
      </c>
      <c r="C10" s="234" t="s">
        <v>1349</v>
      </c>
      <c r="E10" s="701"/>
      <c r="F10" s="704"/>
      <c r="G10" s="707"/>
      <c r="H10" s="710"/>
      <c r="I10" s="247" t="s">
        <v>3406</v>
      </c>
      <c r="J10" s="259"/>
      <c r="K10" s="259"/>
      <c r="L10" s="247" t="s">
        <v>10732</v>
      </c>
      <c r="M10" s="247">
        <v>8</v>
      </c>
      <c r="N10" s="247">
        <v>8</v>
      </c>
      <c r="O10" s="247">
        <v>35</v>
      </c>
      <c r="P10" s="248">
        <v>37</v>
      </c>
      <c r="Q10" s="249">
        <f>_xlfn.IFNA(INDEX('[1]Data Output'!$A:$H,MATCH(_xlfn.TEXTJOIN("",TRUE,Q$2,$A10,$C10),'[1]Data Output'!$A:$A,0),MATCH("Value",'[1]Data Output'!$A$1:$H$1,0)),"")</f>
        <v>40</v>
      </c>
    </row>
    <row r="11" spans="1:17" ht="15" customHeight="1">
      <c r="A11" s="238" t="s">
        <v>119</v>
      </c>
      <c r="B11" s="233" t="str">
        <f>IFERROR(INDEX('Metric Data'!$A:$AB,MATCH(CONCATENATE($A11,$C11),'Metric Data'!$A:$A,0),MATCH("Dimension Value",'Metric Data'!$A$1:$O$1,0)),"")</f>
        <v>Anglo American Platinum Managed Operations</v>
      </c>
      <c r="C11" s="234" t="s">
        <v>1349</v>
      </c>
      <c r="E11" s="701"/>
      <c r="F11" s="704"/>
      <c r="G11" s="707"/>
      <c r="H11" s="710"/>
      <c r="I11" s="247" t="s">
        <v>3409</v>
      </c>
      <c r="J11" s="259"/>
      <c r="K11" s="259"/>
      <c r="L11" s="247" t="s">
        <v>10732</v>
      </c>
      <c r="M11" s="247">
        <v>2</v>
      </c>
      <c r="N11" s="247">
        <v>4</v>
      </c>
      <c r="O11" s="247">
        <v>11</v>
      </c>
      <c r="P11" s="248">
        <v>11</v>
      </c>
      <c r="Q11" s="249">
        <f>_xlfn.IFNA(INDEX('[1]Data Output'!$A:$H,MATCH(_xlfn.TEXTJOIN("",TRUE,Q$2,$A11,$C11),'[1]Data Output'!$A:$A,0),MATCH("Value",'[1]Data Output'!$A$1:$H$1,0)),"")</f>
        <v>14</v>
      </c>
    </row>
    <row r="12" spans="1:17" ht="15" customHeight="1">
      <c r="A12" s="238" t="s">
        <v>118</v>
      </c>
      <c r="B12" s="233" t="str">
        <f>IFERROR(INDEX('Metric Data'!$A:$AB,MATCH(CONCATENATE($A12,$C12),'Metric Data'!$A:$A,0),MATCH("Dimension Value",'Metric Data'!$A$1:$O$1,0)),"")</f>
        <v>Anglo American Platinum Managed Operations</v>
      </c>
      <c r="C12" s="234" t="s">
        <v>1349</v>
      </c>
      <c r="E12" s="701"/>
      <c r="F12" s="704"/>
      <c r="G12" s="707"/>
      <c r="H12" s="710"/>
      <c r="I12" s="247" t="s">
        <v>3410</v>
      </c>
      <c r="J12" s="259"/>
      <c r="K12" s="259"/>
      <c r="L12" s="247" t="s">
        <v>10732</v>
      </c>
      <c r="M12" s="247">
        <v>3</v>
      </c>
      <c r="N12" s="247">
        <v>0</v>
      </c>
      <c r="O12" s="247">
        <v>3</v>
      </c>
      <c r="P12" s="248">
        <v>3</v>
      </c>
      <c r="Q12" s="249">
        <f>_xlfn.IFNA(INDEX('[1]Data Output'!$A:$H,MATCH(_xlfn.TEXTJOIN("",TRUE,Q$2,$A12,$C12),'[1]Data Output'!$A:$A,0),MATCH("Value",'[1]Data Output'!$A$1:$H$1,0)),"")</f>
        <v>0</v>
      </c>
    </row>
    <row r="13" spans="1:17" ht="15" customHeight="1">
      <c r="A13" s="238" t="s">
        <v>117</v>
      </c>
      <c r="B13" s="233" t="str">
        <f>IFERROR(INDEX('Metric Data'!$A:$AB,MATCH(CONCATENATE($A13,$C13),'Metric Data'!$A:$A,0),MATCH("Dimension Value",'Metric Data'!$A$1:$O$1,0)),"")</f>
        <v>Anglo American Platinum Managed Operations</v>
      </c>
      <c r="C13" s="234" t="s">
        <v>1349</v>
      </c>
      <c r="E13" s="701"/>
      <c r="F13" s="704"/>
      <c r="G13" s="707"/>
      <c r="H13" s="710"/>
      <c r="I13" s="247" t="s">
        <v>3412</v>
      </c>
      <c r="J13" s="259"/>
      <c r="K13" s="259"/>
      <c r="L13" s="247" t="s">
        <v>10732</v>
      </c>
      <c r="M13" s="247">
        <v>1</v>
      </c>
      <c r="N13" s="247">
        <v>0</v>
      </c>
      <c r="O13" s="247">
        <v>2</v>
      </c>
      <c r="P13" s="248">
        <v>1</v>
      </c>
      <c r="Q13" s="249">
        <f>_xlfn.IFNA(INDEX('[1]Data Output'!$A:$H,MATCH(_xlfn.TEXTJOIN("",TRUE,Q$2,$A13,$C13),'[1]Data Output'!$A:$A,0),MATCH("Value",'[1]Data Output'!$A$1:$H$1,0)),"")</f>
        <v>0</v>
      </c>
    </row>
    <row r="14" spans="1:17" ht="15" customHeight="1">
      <c r="A14" s="238" t="s">
        <v>116</v>
      </c>
      <c r="B14" s="233" t="str">
        <f>IFERROR(INDEX('Metric Data'!$A:$AB,MATCH(CONCATENATE($A14,$C14),'Metric Data'!$A:$A,0),MATCH("Dimension Value",'Metric Data'!$A$1:$O$1,0)),"")</f>
        <v>Anglo American Platinum Managed Operations</v>
      </c>
      <c r="C14" s="234" t="s">
        <v>1349</v>
      </c>
      <c r="E14" s="702"/>
      <c r="F14" s="705"/>
      <c r="G14" s="708"/>
      <c r="H14" s="711"/>
      <c r="I14" s="247" t="s">
        <v>3408</v>
      </c>
      <c r="J14" s="259"/>
      <c r="K14" s="259"/>
      <c r="L14" s="247" t="s">
        <v>10732</v>
      </c>
      <c r="M14" s="247">
        <v>5</v>
      </c>
      <c r="N14" s="247">
        <v>4</v>
      </c>
      <c r="O14" s="247">
        <v>2</v>
      </c>
      <c r="P14" s="248">
        <v>7</v>
      </c>
      <c r="Q14" s="249">
        <f>_xlfn.IFNA(INDEX('[1]Data Output'!$A:$H,MATCH(_xlfn.TEXTJOIN("",TRUE,Q$2,$A14,$C14),'[1]Data Output'!$A:$A,0),MATCH("Value",'[1]Data Output'!$A$1:$H$1,0)),"")</f>
        <v>12</v>
      </c>
    </row>
    <row r="15" spans="1:17" ht="16.649999999999999" customHeight="1">
      <c r="A15" s="238"/>
      <c r="B15" s="233"/>
      <c r="E15" s="332"/>
      <c r="F15" s="332"/>
      <c r="G15" s="332"/>
      <c r="H15" s="332"/>
      <c r="I15" s="332"/>
      <c r="J15" s="332"/>
      <c r="K15" s="332"/>
      <c r="L15" s="332"/>
      <c r="M15" s="332"/>
      <c r="N15" s="332"/>
      <c r="O15" s="332"/>
      <c r="P15" s="332"/>
      <c r="Q15" s="332"/>
    </row>
    <row r="16" spans="1:17" ht="15" customHeight="1">
      <c r="A16" s="238"/>
      <c r="B16" s="233"/>
      <c r="E16" s="521" t="s">
        <v>10978</v>
      </c>
      <c r="F16" s="521" t="s">
        <v>10979</v>
      </c>
    </row>
    <row r="17" spans="1:6" ht="15" customHeight="1">
      <c r="A17" s="238"/>
      <c r="B17" s="233"/>
      <c r="E17" s="521" t="s">
        <v>10980</v>
      </c>
      <c r="F17" s="521" t="s">
        <v>10981</v>
      </c>
    </row>
    <row r="18" spans="1:6" ht="15" customHeight="1">
      <c r="A18" s="238"/>
      <c r="B18" s="233"/>
    </row>
    <row r="19" spans="1:6" ht="15" customHeight="1">
      <c r="A19" s="238"/>
      <c r="B19" s="233"/>
    </row>
    <row r="20" spans="1:6" ht="15" customHeight="1"/>
    <row r="21" spans="1:6" ht="15" customHeight="1"/>
    <row r="22" spans="1:6" ht="15" customHeight="1"/>
    <row r="23" spans="1:6" ht="15" customHeight="1"/>
    <row r="24" spans="1:6" ht="15" customHeight="1"/>
    <row r="25" spans="1:6" ht="15" customHeight="1"/>
    <row r="26" spans="1:6" ht="15" customHeight="1"/>
    <row r="27" spans="1:6" ht="15" customHeight="1"/>
    <row r="28" spans="1:6" ht="15" customHeight="1"/>
    <row r="29" spans="1:6" ht="15" customHeight="1"/>
    <row r="30" spans="1:6" ht="15" customHeight="1"/>
    <row r="31" spans="1:6" ht="15" customHeight="1"/>
    <row r="32" spans="1: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customSheetViews>
    <customSheetView guid="{BF85068E-F58D-4EAB-8647-6833ECCE5F0F}" hiddenColumns="1" showRuler="0" topLeftCell="L1">
      <selection activeCell="M2" sqref="M2"/>
      <pageMargins left="0" right="0" top="0" bottom="0" header="0" footer="0"/>
      <headerFooter>
        <oddHeader>&amp;R&amp;"Arial"&amp;8&amp;K000000 [OFFICIAL]&amp;1#_x000D_</oddHeader>
      </headerFooter>
    </customSheetView>
  </customSheetViews>
  <mergeCells count="5">
    <mergeCell ref="E3:E14"/>
    <mergeCell ref="F3:F14"/>
    <mergeCell ref="G3:G14"/>
    <mergeCell ref="H3:H14"/>
    <mergeCell ref="M3:N3"/>
  </mergeCells>
  <pageMargins left="0.5" right="0.5" top="0.5" bottom="0.5" header="0.3" footer="0.3"/>
  <pageSetup paperSize="9" scale="73" fitToHeight="0" orientation="landscape" r:id="rId1"/>
  <headerFooter>
    <oddHeader>&amp;R&amp;"Arial"&amp;8&amp;K000000 [OFFICIAL]&amp;1#_x000D_</oddHeader>
  </headerFooter>
  <customProperties>
    <customPr name="_pios_id" r:id="rId2"/>
  </customProperties>
  <extLst>
    <ext xmlns:x14="http://schemas.microsoft.com/office/spreadsheetml/2009/9/main" uri="{CCE6A557-97BC-4b89-ADB6-D9C93CAAB3DF}">
      <x14:dataValidations xmlns:xm="http://schemas.microsoft.com/office/excel/2006/main" count="2">
        <x14:dataValidation type="list" allowBlank="1" xr:uid="{00000000-0002-0000-2F00-000000000000}">
          <x14:formula1>
            <xm:f>'Metric Data'!$B$2:$B$1048576</xm:f>
          </x14:formula1>
          <xm:sqref>A3:A14</xm:sqref>
        </x14:dataValidation>
        <x14:dataValidation type="list" allowBlank="1" xr:uid="{00000000-0002-0000-2F00-000001000000}">
          <x14:formula1>
            <xm:f>'Metric Data'!$C:$C</xm:f>
          </x14:formula1>
          <xm:sqref>C3:C14</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8">
    <pageSetUpPr fitToPage="1"/>
  </sheetPr>
  <dimension ref="A1:O16"/>
  <sheetViews>
    <sheetView showRuler="0" topLeftCell="L1" zoomScale="99" zoomScaleNormal="99" workbookViewId="0">
      <selection activeCell="M6" sqref="M6"/>
    </sheetView>
  </sheetViews>
  <sheetFormatPr defaultColWidth="13.08984375" defaultRowHeight="14.5"/>
  <cols>
    <col min="1" max="2" width="19.54296875" style="228" hidden="1" customWidth="1"/>
    <col min="3" max="3" width="37.453125" style="228" hidden="1" customWidth="1"/>
    <col min="4" max="4" width="2.36328125" style="228" customWidth="1"/>
    <col min="5" max="5" width="4.6328125" style="228" bestFit="1" customWidth="1"/>
    <col min="6" max="6" width="9.453125" style="228" customWidth="1"/>
    <col min="7" max="7" width="16.36328125" style="228" bestFit="1" customWidth="1"/>
    <col min="8" max="8" width="26.08984375" style="228" customWidth="1"/>
    <col min="9" max="9" width="55.54296875" style="228" customWidth="1"/>
    <col min="10" max="10" width="33.08984375" style="228" customWidth="1"/>
    <col min="11" max="11" width="13" style="228" bestFit="1" customWidth="1"/>
    <col min="12" max="15" width="42.81640625" style="228" customWidth="1"/>
    <col min="16" max="16384" width="13.08984375" style="228"/>
  </cols>
  <sheetData>
    <row r="1" spans="1:15">
      <c r="A1" s="244" t="s">
        <v>1</v>
      </c>
      <c r="B1" s="244" t="s">
        <v>10670</v>
      </c>
    </row>
    <row r="2" spans="1:15" ht="30" customHeight="1">
      <c r="A2" s="208"/>
      <c r="B2" s="208"/>
      <c r="E2" s="371" t="s">
        <v>10671</v>
      </c>
      <c r="F2" s="230" t="s">
        <v>10672</v>
      </c>
      <c r="G2" s="230" t="s">
        <v>10673</v>
      </c>
      <c r="H2" s="230"/>
      <c r="I2" s="230" t="s">
        <v>10674</v>
      </c>
      <c r="J2" s="230" t="s">
        <v>10702</v>
      </c>
      <c r="K2" s="232" t="s">
        <v>9441</v>
      </c>
      <c r="L2" s="231">
        <f>M2+1</f>
        <v>2025</v>
      </c>
      <c r="M2" s="231" t="str">
        <f>Dates!$C$7</f>
        <v>2024</v>
      </c>
      <c r="N2" s="231">
        <f>M2-1</f>
        <v>2023</v>
      </c>
      <c r="O2" s="231">
        <f>N2-1</f>
        <v>2022</v>
      </c>
    </row>
    <row r="3" spans="1:15" ht="43.5">
      <c r="A3" s="238" t="s">
        <v>114</v>
      </c>
      <c r="B3" s="233" t="str">
        <f>IFERROR(INDEX('Metric Data'!$A:$AB,MATCH(CONCATENATE($A3,$C3),'Metric Data'!$A:$A,0),MATCH("Dimension Value",'Metric Data'!$A$1:$O$1,0)),"")</f>
        <v>Anglo American Platinum Managed Operations</v>
      </c>
      <c r="C3" s="234" t="s">
        <v>1349</v>
      </c>
      <c r="E3" s="718"/>
      <c r="F3" s="715"/>
      <c r="G3" s="384"/>
      <c r="H3" s="340"/>
      <c r="I3" s="247" t="s">
        <v>10982</v>
      </c>
      <c r="J3" s="259"/>
      <c r="K3" s="310" t="s">
        <v>10904</v>
      </c>
      <c r="L3" s="385">
        <v>137</v>
      </c>
      <c r="M3" s="386">
        <v>81</v>
      </c>
      <c r="N3" s="387">
        <v>349</v>
      </c>
      <c r="O3" s="388">
        <f>_xlfn.IFNA(INDEX('[1]Data Output'!$A:$H,MATCH(_xlfn.TEXTJOIN("",TRUE,O$2,$A3,$C3),'[1]Data Output'!$A:$A,0),MATCH("Value",'[1]Data Output'!$A$1:$H$1,0)),"")</f>
        <v>103</v>
      </c>
    </row>
    <row r="4" spans="1:15" ht="58">
      <c r="A4" s="238" t="s">
        <v>88</v>
      </c>
      <c r="B4" s="233" t="str">
        <f>IFERROR(INDEX('Metric Data'!$A:$AB,MATCH(CONCATENATE($A4,$C4),'Metric Data'!$A:$A,0),MATCH("Dimension Value",'Metric Data'!$A$1:$O$1,0)),"")</f>
        <v/>
      </c>
      <c r="C4" s="234" t="s">
        <v>1349</v>
      </c>
      <c r="E4" s="719"/>
      <c r="F4" s="716"/>
      <c r="G4" s="384"/>
      <c r="H4" s="340"/>
      <c r="I4" s="250" t="s">
        <v>10983</v>
      </c>
      <c r="J4" s="254"/>
      <c r="K4" s="389" t="s">
        <v>10732</v>
      </c>
      <c r="L4" s="385">
        <v>99</v>
      </c>
      <c r="M4" s="386">
        <v>74</v>
      </c>
      <c r="N4" s="387">
        <f>_xlfn.IFNA(INDEX('[1]Data Output'!$A:$H,MATCH(_xlfn.TEXTJOIN("",TRUE,N$2,$A4,$C4),'[1]Data Output'!$A:$A,0),MATCH("Value",'[1]Data Output'!$A$1:$H$1,0)),"")</f>
        <v>67</v>
      </c>
      <c r="O4" s="390" t="str">
        <f>_xlfn.IFNA(INDEX('[1]Data Output'!$A:$H,MATCH(_xlfn.TEXTJOIN("",TRUE,O$2,$A4,$C4),'[1]Data Output'!$A:$A,0),MATCH("Value",'[1]Data Output'!$A$1:$H$1,0)),"")</f>
        <v/>
      </c>
    </row>
    <row r="5" spans="1:15" ht="15" customHeight="1">
      <c r="A5" s="238" t="s">
        <v>87</v>
      </c>
      <c r="B5" s="233" t="str">
        <f>IFERROR(INDEX('Metric Data'!$A:$AB,MATCH(CONCATENATE($A5,$C5),'Metric Data'!$A:$A,0),MATCH("Dimension Value",'Metric Data'!$A$1:$O$1,0)),"")</f>
        <v>Anglo American Platinum Managed Operations</v>
      </c>
      <c r="C5" s="234" t="s">
        <v>1349</v>
      </c>
      <c r="E5" s="719"/>
      <c r="F5" s="716"/>
      <c r="G5" s="725" t="s">
        <v>6920</v>
      </c>
      <c r="H5" s="730" t="s">
        <v>10984</v>
      </c>
      <c r="I5" s="733" t="s">
        <v>10985</v>
      </c>
      <c r="J5" s="721" t="s">
        <v>10986</v>
      </c>
      <c r="K5" s="391" t="s">
        <v>1353</v>
      </c>
      <c r="L5" s="385" t="s">
        <v>10987</v>
      </c>
      <c r="M5" s="386" t="s">
        <v>10988</v>
      </c>
      <c r="N5" s="392" t="str">
        <f>_xlfn.IFNA(INDEX('[1]Data Output'!$A:$H,MATCH(_xlfn.TEXTJOIN("",TRUE,N$2,$A5,$C5),'[1]Data Output'!$A:$A,0),MATCH("Value",'[1]Data Output'!$A$1:$H$1,0)),"")</f>
        <v>342 reports recorded in 2023</v>
      </c>
      <c r="O5" s="393" t="str">
        <f>_xlfn.IFNA(INDEX('[1]Data Output'!$A:$H,MATCH(_xlfn.TEXTJOIN("",TRUE,O$2,$A6,$C6),'[1]Data Output'!$A:$A,0),MATCH("Value",'[1]Data Output'!$A$1:$H$1,0)),"")</f>
        <v>312 reports recorded in 2022 with 96 closed at year-end.</v>
      </c>
    </row>
    <row r="6" spans="1:15" ht="304.5">
      <c r="A6" s="238" t="s">
        <v>86</v>
      </c>
      <c r="B6" s="233" t="str">
        <f>IFERROR(INDEX('Metric Data'!$A:$AB,MATCH(CONCATENATE($A6,$C6),'Metric Data'!$A:$A,0),MATCH("Dimension Value",'Metric Data'!$A$1:$O$1,0)),"")</f>
        <v>Anglo American Platinum Managed Operations</v>
      </c>
      <c r="C6" s="234" t="s">
        <v>1349</v>
      </c>
      <c r="E6" s="719"/>
      <c r="F6" s="716"/>
      <c r="G6" s="726"/>
      <c r="H6" s="731"/>
      <c r="I6" s="734"/>
      <c r="J6" s="722"/>
      <c r="K6" s="391" t="s">
        <v>3621</v>
      </c>
      <c r="L6" s="394" t="s">
        <v>10989</v>
      </c>
      <c r="M6" s="395" t="s">
        <v>84</v>
      </c>
      <c r="N6" s="395" t="s">
        <v>84</v>
      </c>
      <c r="O6" s="395" t="s">
        <v>84</v>
      </c>
    </row>
    <row r="7" spans="1:15" ht="304.5">
      <c r="A7" s="238" t="s">
        <v>83</v>
      </c>
      <c r="B7" s="233" t="str">
        <f>IFERROR(INDEX('Metric Data'!$A:$AB,MATCH(CONCATENATE($A7,$C7),'Metric Data'!$A:$A,0),MATCH("Dimension Value",'Metric Data'!$A$1:$O$1,0)),"")</f>
        <v>Anglo American Platinum Managed Operations</v>
      </c>
      <c r="C7" s="234" t="s">
        <v>1349</v>
      </c>
      <c r="E7" s="719"/>
      <c r="F7" s="716"/>
      <c r="G7" s="726"/>
      <c r="H7" s="732"/>
      <c r="I7" s="508" t="s">
        <v>10990</v>
      </c>
      <c r="J7" s="508" t="s">
        <v>10991</v>
      </c>
      <c r="K7" s="509" t="s">
        <v>3621</v>
      </c>
      <c r="L7" s="394" t="s">
        <v>10989</v>
      </c>
      <c r="M7" s="510" t="s">
        <v>84</v>
      </c>
      <c r="N7" s="511" t="str">
        <f>_xlfn.IFNA(INDEX('[1]Data Output'!$A:$H,MATCH(_xlfn.TEXTJOIN("",TRUE,N$2,$A7,$C7),'[1]Data Output'!$A:$A,0),MATCH("Value",'[1]Data Output'!$A$1:$H$1,0)),"")</f>
        <v>The company has clear protocols for managing, investigating, 
prosecuting and disclosing whistleblowing reports. All concerns are recorded and assessed for investigation. If a contravention of 
our ethics policies is substantiated, disciplinary action or sanctions are taken.</v>
      </c>
      <c r="O7" s="512" t="str">
        <f>_xlfn.IFNA(INDEX('[1]Data Output'!$A:$H,MATCH(_xlfn.TEXTJOIN("",TRUE,O$2,$A7,$C7),'[1]Data Output'!$A:$A,0),MATCH("Value",'[1]Data Output'!$A$1:$H$1,0)),"")</f>
        <v>The company has clear protocols for managing, investigating, 
prosecuting and disclosing whistleblowing reports. All concerns are recorded and assessed for investigation. If a contravention of 
our ethics policies is substantiated, disciplinary action or sanctions are taken.</v>
      </c>
    </row>
    <row r="8" spans="1:15" ht="243" customHeight="1">
      <c r="A8" s="238" t="s">
        <v>81</v>
      </c>
      <c r="B8" s="233" t="str">
        <f>IFERROR(INDEX('Metric Data'!$A:$AB,MATCH(CONCATENATE($A8,$C8),'Metric Data'!$A:$A,0),MATCH("Dimension Value",'Metric Data'!$A$1:$O$1,0)),"")</f>
        <v>Anglo American Platinum Managed Operations</v>
      </c>
      <c r="C8" s="234" t="s">
        <v>1349</v>
      </c>
      <c r="E8" s="719"/>
      <c r="F8" s="716"/>
      <c r="G8" s="726"/>
      <c r="H8" s="728" t="s">
        <v>10992</v>
      </c>
      <c r="I8" s="257" t="s">
        <v>3392</v>
      </c>
      <c r="J8" s="490"/>
      <c r="K8" s="399" t="s">
        <v>3621</v>
      </c>
      <c r="L8" s="504" t="s">
        <v>10993</v>
      </c>
      <c r="M8" s="505" t="s">
        <v>82</v>
      </c>
      <c r="N8" s="506" t="str">
        <f>_xlfn.IFNA(INDEX('[1]Data Output'!$A:$H,MATCH(_xlfn.TEXTJOIN("",TRUE,N$2,$A8,$C8),'[1]Data Output'!$A:$A,0),MATCH("Value",'[1]Data Output'!$A$1:$H$1,0)),"")</f>
        <v xml:space="preserve">Our independently managed whistleblowing facility, YourVoice, provides a confidential and secure mechanism for these complaints to be anonymously reported and respectfully managed by an independent third party. YourVoice is available to 24hrs to all our employees, contractors, suppliers and other stakeholders, it enables them to raise concerns about potentially unethical, unlawful or unsafe conduct or practices that conflict with our Values and Code of Conduct, without fear of retaliation. </v>
      </c>
      <c r="O8" s="507" t="str">
        <f>_xlfn.IFNA(INDEX('[1]Data Output'!$A:$H,MATCH(_xlfn.TEXTJOIN("",TRUE,O$2,$A8,$C8),'[1]Data Output'!$A:$A,0),MATCH("Value",'[1]Data Output'!$A$1:$H$1,0)),"")</f>
        <v xml:space="preserve">Our independently managed whistleblowing facility, YourVoice, provides a confidential and secure mechanism for these complaints to be anonymously reported and respectfully managed by an independent third party. YourVoice is available to 24hrs to all our employees, contractors, suppliers and other stakeholders, it enables them to raise concerns about potentially unethical, unlawful or unsafe conduct or practices that conflict with our Values and Code of Conduct, without fear of retaliation. </v>
      </c>
    </row>
    <row r="9" spans="1:15" ht="58">
      <c r="A9" s="238" t="s">
        <v>80</v>
      </c>
      <c r="B9" s="233" t="str">
        <f>IFERROR(INDEX('Metric Data'!$A:$AB,MATCH(CONCATENATE($A9,$C9),'Metric Data'!$A:$A,0),MATCH("Dimension Value",'Metric Data'!$A$1:$O$1,0)),"")</f>
        <v>Anglo American Platinum Managed Operations</v>
      </c>
      <c r="C9" s="234" t="s">
        <v>1349</v>
      </c>
      <c r="E9" s="719"/>
      <c r="F9" s="716"/>
      <c r="G9" s="726"/>
      <c r="H9" s="729"/>
      <c r="I9" s="247" t="s">
        <v>3395</v>
      </c>
      <c r="J9" s="397"/>
      <c r="K9" s="398" t="s">
        <v>3621</v>
      </c>
      <c r="L9" s="396" t="s">
        <v>10994</v>
      </c>
      <c r="M9" s="396" t="s">
        <v>10995</v>
      </c>
      <c r="N9" s="392" t="str">
        <f>_xlfn.IFNA(INDEX('[1]Data Output'!$A:$H,MATCH(_xlfn.TEXTJOIN("",TRUE,N$2,$A9,$C9),'[1]Data Output'!$A:$A,0),MATCH("Value",'[1]Data Output'!$A$1:$H$1,0)),"")</f>
        <v xml:space="preserve">The Anglo American Code of Conduct contains a decision tree to assist anyone who needs assistance with making ethical decisions. </v>
      </c>
      <c r="O9" s="393" t="str">
        <f>_xlfn.IFNA(INDEX('[1]Data Output'!$A:$H,MATCH(_xlfn.TEXTJOIN("",TRUE,O$2,$A9,$C9),'[1]Data Output'!$A:$A,0),MATCH("Value",'[1]Data Output'!$A$1:$H$1,0)),"")</f>
        <v xml:space="preserve">The Anglo American Code of Conduct contains a decision tree to assist anyone who needs assistance with making ethical decisions. </v>
      </c>
    </row>
    <row r="10" spans="1:15" ht="43.5">
      <c r="A10" s="238" t="s">
        <v>78</v>
      </c>
      <c r="B10" s="233" t="str">
        <f>IFERROR(INDEX('Metric Data'!$A:$AB,MATCH(CONCATENATE($A10,$C10),'Metric Data'!$A:$A,0),MATCH("Dimension Value",'Metric Data'!$A$1:$O$1,0)),"")</f>
        <v>Anglo American Platinum Managed Operations</v>
      </c>
      <c r="C10" s="234" t="s">
        <v>1349</v>
      </c>
      <c r="E10" s="719"/>
      <c r="F10" s="716"/>
      <c r="G10" s="726"/>
      <c r="H10" s="729"/>
      <c r="I10" s="247" t="s">
        <v>3388</v>
      </c>
      <c r="J10" s="259"/>
      <c r="K10" s="399" t="s">
        <v>3621</v>
      </c>
      <c r="L10" s="492" t="s">
        <v>79</v>
      </c>
      <c r="M10" s="396" t="s">
        <v>79</v>
      </c>
      <c r="N10" s="392" t="str">
        <f>_xlfn.IFNA(INDEX('[1]Data Output'!$A:$H,MATCH(_xlfn.TEXTJOIN("",TRUE,N$2,$A10,$C10),'[1]Data Output'!$A:$A,0),MATCH("Value",'[1]Data Output'!$A$1:$H$1,0)),"")</f>
        <v>Refer to the statistics provided above on cases reported, closed and outcomes.</v>
      </c>
      <c r="O10" s="393" t="str">
        <f>_xlfn.IFNA(INDEX('[1]Data Output'!$A:$H,MATCH(_xlfn.TEXTJOIN("",TRUE,O$2,$A10,$C10),'[1]Data Output'!$A:$A,0),MATCH("Value",'[1]Data Output'!$A$1:$H$1,0)),"")</f>
        <v>Refer to the statistics provided above on cases reported, closed and outcomes.</v>
      </c>
    </row>
    <row r="11" spans="1:15" ht="270" customHeight="1">
      <c r="A11" s="238" t="s">
        <v>76</v>
      </c>
      <c r="B11" s="233" t="str">
        <f>IFERROR(INDEX('Metric Data'!$A:$AB,MATCH(CONCATENATE($A11,$C11),'Metric Data'!$A:$A,0),MATCH("Dimension Value",'Metric Data'!$A$1:$O$1,0)),"")</f>
        <v>Anglo American Platinum Managed Operations</v>
      </c>
      <c r="C11" s="234" t="s">
        <v>1349</v>
      </c>
      <c r="E11" s="719"/>
      <c r="F11" s="716"/>
      <c r="G11" s="726"/>
      <c r="H11" s="729"/>
      <c r="I11" s="247" t="s">
        <v>10996</v>
      </c>
      <c r="J11" s="259"/>
      <c r="K11" s="310" t="s">
        <v>3621</v>
      </c>
      <c r="L11" s="385" t="s">
        <v>10997</v>
      </c>
      <c r="M11" s="396" t="s">
        <v>77</v>
      </c>
      <c r="N11" s="392" t="str">
        <f>_xlfn.IFNA(INDEX('[1]Data Output'!$A:$H,MATCH(_xlfn.TEXTJOIN("",TRUE,N$2,$A11,$C11),'[1]Data Output'!$A:$A,0),MATCH("Value",'[1]Data Output'!$A$1:$H$1,0)),"")</f>
        <v xml:space="preserve">Through our responsible sourcing programme, we monitor and evaluate sustainability and labour risks linked to our suppliers, ensuring we work with suppliers and build their capacity to deal with these risks. Our social performance is managed and assessed in terms of Anglo American’s social way 3.0 policy framework. </v>
      </c>
      <c r="O11" s="393" t="str">
        <f>_xlfn.IFNA(INDEX('[1]Data Output'!$A:$H,MATCH(_xlfn.TEXTJOIN("",TRUE,O$2,$A11,$C11),'[1]Data Output'!$A:$A,0),MATCH("Value",'[1]Data Output'!$A$1:$H$1,0)),"")</f>
        <v xml:space="preserve">Through our responsible sourcing programme, we monitor and evaluate sustainability and labour risks linked to our suppliers, ensuring we work with suppliers and build their capacity to deal with these risks. Our social performance is managed and assessed in terms of Anglo American’s social way 3.0 policy framework. </v>
      </c>
    </row>
    <row r="12" spans="1:15" ht="130.5">
      <c r="A12" s="238" t="s">
        <v>74</v>
      </c>
      <c r="B12" s="233" t="str">
        <f>IFERROR(INDEX('Metric Data'!$A:$AB,MATCH(CONCATENATE($A12,$C12),'Metric Data'!$A:$A,0),MATCH("Dimension Value",'Metric Data'!$A$1:$O$1,0)),"")</f>
        <v>Anglo American Platinum Managed Operations</v>
      </c>
      <c r="C12" s="234" t="s">
        <v>1349</v>
      </c>
      <c r="E12" s="719"/>
      <c r="F12" s="716"/>
      <c r="G12" s="726"/>
      <c r="H12" s="723" t="s">
        <v>10998</v>
      </c>
      <c r="I12" s="247" t="s">
        <v>3396</v>
      </c>
      <c r="J12" s="259"/>
      <c r="K12" s="310" t="s">
        <v>10852</v>
      </c>
      <c r="L12" s="385" t="s">
        <v>11140</v>
      </c>
      <c r="M12" s="396" t="s">
        <v>10999</v>
      </c>
      <c r="N12" s="392" t="str">
        <f>_xlfn.IFNA(INDEX('[1]Data Output'!$A:$H,MATCH(_xlfn.TEXTJOIN("",TRUE,N$2,$A12,$C12),'[1]Data Output'!$A:$A,0),MATCH("Value",'[1]Data Output'!$A$1:$H$1,0)),"")</f>
        <v>1 
(As per the Anglo American Code of Conduct, we do not support any political party, group or individual. We do not provide financial 
or other support for political purposes to any politician, political party or related organisation, or to any official of a political party or candidate for political office, in any circumstances, either directly or through third parties.)</v>
      </c>
      <c r="O12" s="393" t="str">
        <f>_xlfn.IFNA(INDEX('[1]Data Output'!$A:$H,MATCH(_xlfn.TEXTJOIN("",TRUE,O$2,$A12,$C12),'[1]Data Output'!$A:$A,0),MATCH("Value",'[1]Data Output'!$A$1:$H$1,0)),"")</f>
        <v/>
      </c>
    </row>
    <row r="13" spans="1:15" ht="192.65" customHeight="1">
      <c r="A13" s="238" t="s">
        <v>73</v>
      </c>
      <c r="B13" s="233" t="str">
        <f>IFERROR(INDEX('Metric Data'!$A:$AB,MATCH(CONCATENATE($A13,$C13),'Metric Data'!$A:$A,0),MATCH("Dimension Value",'Metric Data'!$A$1:$O$1,0)),"")</f>
        <v>Anglo American Platinum Managed Operations</v>
      </c>
      <c r="C13" s="234" t="s">
        <v>1349</v>
      </c>
      <c r="E13" s="720"/>
      <c r="F13" s="717"/>
      <c r="G13" s="727"/>
      <c r="H13" s="724"/>
      <c r="I13" s="499" t="s">
        <v>72</v>
      </c>
      <c r="J13" s="500"/>
      <c r="K13" s="501" t="s">
        <v>3621</v>
      </c>
      <c r="L13" s="385" t="s">
        <v>11000</v>
      </c>
      <c r="M13" s="502" t="s">
        <v>11001</v>
      </c>
      <c r="N13" s="503" t="s">
        <v>11001</v>
      </c>
      <c r="O13" s="503" t="str">
        <f>_xlfn.IFNA(INDEX('[1]Data Output'!$A:$H,MATCH(_xlfn.TEXTJOIN("",TRUE,O$2,$A13,$C13),'[1]Data Output'!$A:$A,0),MATCH("Value",'[1]Data Output'!$A$1:$H$1,0)),"")</f>
        <v>Please refer to the Anglo American website on 
Policy advocacy at: https://www.angloamerican.com/sustainable-mining-plan/trusted-corporate-leader/policy-advocacy
In addition, please refer to the 2023 Anglo American Industry Association Review Report at: https://www.angloamerican.com/~/media/Files/A/Anglo-American-Group-v5/PLC/investors/annual-reporting/2022/industry-asoociations-report-2022.pdf</v>
      </c>
    </row>
    <row r="14" spans="1:15" ht="85.75" customHeight="1">
      <c r="A14" s="238"/>
      <c r="B14" s="233"/>
      <c r="E14" s="361"/>
      <c r="F14" s="361"/>
      <c r="G14" s="361"/>
      <c r="H14" s="239"/>
      <c r="I14" s="714" t="s">
        <v>11002</v>
      </c>
      <c r="J14" s="714"/>
      <c r="K14" s="714"/>
      <c r="L14" s="239"/>
      <c r="M14" s="498"/>
      <c r="N14" s="498"/>
      <c r="O14" s="498"/>
    </row>
    <row r="15" spans="1:15" ht="15" customHeight="1"/>
    <row r="16" spans="1:15" ht="15" customHeight="1"/>
  </sheetData>
  <customSheetViews>
    <customSheetView guid="{BF85068E-F58D-4EAB-8647-6833ECCE5F0F}" hiddenColumns="1" showRuler="0" topLeftCell="K1">
      <selection activeCell="L2" sqref="L2"/>
      <pageMargins left="0" right="0" top="0" bottom="0" header="0" footer="0"/>
      <headerFooter>
        <oddHeader>&amp;R&amp;"Arial"&amp;8&amp;K000000 [OFFICIAL]&amp;1#_x000D_</oddHeader>
      </headerFooter>
    </customSheetView>
  </customSheetViews>
  <mergeCells count="9">
    <mergeCell ref="I14:K14"/>
    <mergeCell ref="F3:F13"/>
    <mergeCell ref="E3:E13"/>
    <mergeCell ref="J5:J6"/>
    <mergeCell ref="H12:H13"/>
    <mergeCell ref="G5:G13"/>
    <mergeCell ref="H8:H11"/>
    <mergeCell ref="H5:H7"/>
    <mergeCell ref="I5:I6"/>
  </mergeCells>
  <pageMargins left="0.5" right="0.5" top="0.5" bottom="0.5" header="0.3" footer="0.3"/>
  <pageSetup paperSize="9" scale="41" fitToHeight="0" orientation="landscape" r:id="rId1"/>
  <headerFooter>
    <oddHeader>&amp;R&amp;"Arial"&amp;8&amp;K000000 [OFFICIAL]&amp;1#_x000D_</oddHeader>
  </headerFooter>
  <customProperties>
    <customPr name="_pios_id" r:id="rId2"/>
  </customProperties>
  <extLst>
    <ext xmlns:x14="http://schemas.microsoft.com/office/spreadsheetml/2009/9/main" uri="{CCE6A557-97BC-4b89-ADB6-D9C93CAAB3DF}">
      <x14:dataValidations xmlns:xm="http://schemas.microsoft.com/office/excel/2006/main" count="2">
        <x14:dataValidation type="list" allowBlank="1" xr:uid="{00000000-0002-0000-3000-000000000000}">
          <x14:formula1>
            <xm:f>'Metric Data'!$B$2:$B$1048576</xm:f>
          </x14:formula1>
          <xm:sqref>A3:A10</xm:sqref>
        </x14:dataValidation>
        <x14:dataValidation type="list" allowBlank="1" xr:uid="{00000000-0002-0000-3000-000001000000}">
          <x14:formula1>
            <xm:f>'Metric Data'!$C:$C</xm:f>
          </x14:formula1>
          <xm:sqref>C3:C13</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9">
    <pageSetUpPr fitToPage="1"/>
  </sheetPr>
  <dimension ref="A1:O51"/>
  <sheetViews>
    <sheetView showRuler="0" topLeftCell="I1" workbookViewId="0">
      <selection activeCell="M20" sqref="M20"/>
    </sheetView>
  </sheetViews>
  <sheetFormatPr defaultColWidth="13.08984375" defaultRowHeight="14.5"/>
  <cols>
    <col min="1" max="2" width="19.54296875" style="228" hidden="1" customWidth="1"/>
    <col min="3" max="3" width="29.90625" style="228" hidden="1" customWidth="1"/>
    <col min="4" max="4" width="2.36328125" style="228" customWidth="1"/>
    <col min="5" max="5" width="7.90625" style="228" customWidth="1"/>
    <col min="6" max="6" width="27.54296875" style="228" bestFit="1" customWidth="1"/>
    <col min="7" max="7" width="16.36328125" style="228" customWidth="1"/>
    <col min="8" max="8" width="61.453125" style="228" bestFit="1" customWidth="1"/>
    <col min="9" max="9" width="21.36328125" style="228" bestFit="1" customWidth="1"/>
    <col min="10" max="10" width="32.453125" style="228" bestFit="1" customWidth="1"/>
    <col min="11" max="11" width="14.81640625" style="228" customWidth="1"/>
    <col min="12" max="12" width="16.81640625" style="401" customWidth="1"/>
    <col min="13" max="15" width="16.81640625" style="228" customWidth="1"/>
    <col min="16" max="16384" width="13.08984375" style="228"/>
  </cols>
  <sheetData>
    <row r="1" spans="1:15">
      <c r="A1" s="244" t="s">
        <v>1</v>
      </c>
      <c r="B1" s="244" t="s">
        <v>10670</v>
      </c>
      <c r="H1" s="400"/>
    </row>
    <row r="2" spans="1:15" ht="30" customHeight="1">
      <c r="A2" s="208"/>
      <c r="B2" s="208"/>
      <c r="E2" s="371" t="s">
        <v>10671</v>
      </c>
      <c r="F2" s="230" t="s">
        <v>11139</v>
      </c>
      <c r="G2" s="230"/>
      <c r="H2" s="230" t="s">
        <v>10674</v>
      </c>
      <c r="I2" s="230" t="s">
        <v>10702</v>
      </c>
      <c r="J2" s="230" t="s">
        <v>10897</v>
      </c>
      <c r="K2" s="232" t="s">
        <v>9441</v>
      </c>
      <c r="L2" s="232">
        <v>2025</v>
      </c>
      <c r="M2" s="231" t="str">
        <f>Dates!$C$7</f>
        <v>2024</v>
      </c>
      <c r="N2" s="231">
        <f>M2-1</f>
        <v>2023</v>
      </c>
      <c r="O2" s="231">
        <f>N2-1</f>
        <v>2022</v>
      </c>
    </row>
    <row r="3" spans="1:15" ht="15" customHeight="1">
      <c r="A3" s="233" t="s">
        <v>708</v>
      </c>
      <c r="B3" s="233" t="str">
        <f>IFERROR(INDEX('Metric Data'!$A:$AB,MATCH(CONCATENATE($A3,$C3),'Metric Data'!$A:$A,0),MATCH("Dimension Value",'Metric Data'!$A$1:$O$1,0)),"")</f>
        <v/>
      </c>
      <c r="C3" s="234" t="s">
        <v>1349</v>
      </c>
      <c r="E3" s="735"/>
      <c r="F3" s="665" t="s">
        <v>2117</v>
      </c>
      <c r="G3" s="616" t="s">
        <v>11003</v>
      </c>
      <c r="H3" s="614" t="s">
        <v>11004</v>
      </c>
      <c r="I3" s="247" t="s">
        <v>89</v>
      </c>
      <c r="J3" s="259" t="s">
        <v>10911</v>
      </c>
      <c r="K3" s="310" t="s">
        <v>10852</v>
      </c>
      <c r="L3" s="402">
        <v>34815.018595864909</v>
      </c>
      <c r="M3" s="402">
        <v>34756</v>
      </c>
      <c r="N3" s="406">
        <v>3651</v>
      </c>
      <c r="O3" s="406" t="s">
        <v>11137</v>
      </c>
    </row>
    <row r="4" spans="1:15" ht="15" customHeight="1">
      <c r="A4" s="238" t="s">
        <v>709</v>
      </c>
      <c r="B4" s="233" t="str">
        <f>IFERROR(INDEX('Metric Data'!$A:$AB,MATCH(CONCATENATE($A4,$C4),'Metric Data'!$A:$A,0),MATCH("Dimension Value",'Metric Data'!$A$1:$O$1,0)),"")</f>
        <v/>
      </c>
      <c r="C4" s="234" t="s">
        <v>1349</v>
      </c>
      <c r="E4" s="735"/>
      <c r="F4" s="665"/>
      <c r="G4" s="616"/>
      <c r="H4" s="614"/>
      <c r="I4" s="247" t="s">
        <v>261</v>
      </c>
      <c r="J4" s="259" t="s">
        <v>10911</v>
      </c>
      <c r="K4" s="310" t="s">
        <v>10852</v>
      </c>
      <c r="L4" s="404">
        <f>1774700711.62385/1000000</f>
        <v>1774.7007116238501</v>
      </c>
      <c r="M4" s="402">
        <v>1941.8783992660301</v>
      </c>
      <c r="N4" s="554">
        <v>1615.02711288459</v>
      </c>
      <c r="O4" s="406">
        <v>1514.37049323413</v>
      </c>
    </row>
    <row r="5" spans="1:15" ht="15" customHeight="1">
      <c r="A5" s="282" t="s">
        <v>10765</v>
      </c>
      <c r="B5" s="233" t="str">
        <f>IFERROR(INDEX('Metric Data'!$A:$AB,MATCH(CONCATENATE($A5,$C5),'Metric Data'!$A:$A,0),MATCH("Dimension Value",'Metric Data'!$A$1:$O$1,0)),"")</f>
        <v/>
      </c>
      <c r="C5" s="234" t="s">
        <v>1349</v>
      </c>
      <c r="E5" s="735"/>
      <c r="F5" s="665"/>
      <c r="G5" s="616"/>
      <c r="H5" s="614"/>
      <c r="I5" s="247" t="s">
        <v>1995</v>
      </c>
      <c r="J5" s="259" t="s">
        <v>10911</v>
      </c>
      <c r="K5" s="310" t="s">
        <v>10852</v>
      </c>
      <c r="L5" s="405">
        <f>SUM(L3:L4)</f>
        <v>36589.719307488762</v>
      </c>
      <c r="M5" s="405">
        <v>36697.878399266032</v>
      </c>
      <c r="N5" s="406">
        <v>5266.0271128845898</v>
      </c>
      <c r="O5" s="405"/>
    </row>
    <row r="6" spans="1:15" ht="15" customHeight="1">
      <c r="A6" s="238" t="s">
        <v>707</v>
      </c>
      <c r="B6" s="233" t="str">
        <f>IFERROR(INDEX('Metric Data'!$A:$AB,MATCH(CONCATENATE($A6,$C6),'Metric Data'!$A:$A,0),MATCH("Dimension Value",'Metric Data'!$A$1:$O$1,0)),"")</f>
        <v>Anglo American Platinum Managed Operations</v>
      </c>
      <c r="C6" s="234" t="s">
        <v>1349</v>
      </c>
      <c r="E6" s="735"/>
      <c r="F6" s="665"/>
      <c r="G6" s="652" t="s">
        <v>11005</v>
      </c>
      <c r="H6" s="614" t="s">
        <v>11004</v>
      </c>
      <c r="I6" s="247" t="s">
        <v>11006</v>
      </c>
      <c r="J6" s="259" t="s">
        <v>10911</v>
      </c>
      <c r="K6" s="310" t="s">
        <v>10852</v>
      </c>
      <c r="L6" s="402">
        <f>L5</f>
        <v>36589.719307488762</v>
      </c>
      <c r="M6" s="402">
        <v>35969.79</v>
      </c>
      <c r="N6" s="406">
        <v>36751</v>
      </c>
      <c r="O6" s="406">
        <v>35348</v>
      </c>
    </row>
    <row r="7" spans="1:15" ht="15" customHeight="1">
      <c r="A7" s="282" t="s">
        <v>10765</v>
      </c>
      <c r="B7" s="233" t="str">
        <f>IFERROR(INDEX('Metric Data'!$A:$AB,MATCH(CONCATENATE($A7,$C7),'Metric Data'!$A:$A,0),MATCH("Dimension Value",'Metric Data'!$A$1:$O$1,0)),"")</f>
        <v/>
      </c>
      <c r="C7" s="234" t="s">
        <v>1349</v>
      </c>
      <c r="E7" s="735"/>
      <c r="F7" s="665"/>
      <c r="G7" s="652"/>
      <c r="H7" s="614"/>
      <c r="I7" s="247" t="s">
        <v>1995</v>
      </c>
      <c r="J7" s="259" t="s">
        <v>10911</v>
      </c>
      <c r="K7" s="310" t="s">
        <v>10852</v>
      </c>
      <c r="L7" s="406">
        <f>L6</f>
        <v>36589.719307488762</v>
      </c>
      <c r="M7" s="406">
        <v>35969.79</v>
      </c>
      <c r="N7" s="406">
        <v>36751</v>
      </c>
      <c r="O7" s="406">
        <v>35348</v>
      </c>
    </row>
    <row r="8" spans="1:15" ht="15" customHeight="1">
      <c r="A8" s="238" t="s">
        <v>706</v>
      </c>
      <c r="B8" s="233" t="str">
        <f>IFERROR(INDEX('Metric Data'!$A:$AB,MATCH(CONCATENATE($A8,$C8),'Metric Data'!$A:$A,0),MATCH("Dimension Value",'Metric Data'!$A$1:$O$1,0)),"")</f>
        <v/>
      </c>
      <c r="C8" s="234" t="s">
        <v>1349</v>
      </c>
      <c r="E8" s="735"/>
      <c r="F8" s="665"/>
      <c r="G8" s="616" t="s">
        <v>11003</v>
      </c>
      <c r="H8" s="614" t="s">
        <v>11007</v>
      </c>
      <c r="I8" s="247" t="s">
        <v>89</v>
      </c>
      <c r="J8" s="259" t="s">
        <v>11008</v>
      </c>
      <c r="K8" s="310" t="s">
        <v>10852</v>
      </c>
      <c r="L8" s="402">
        <v>35255.5512641799</v>
      </c>
      <c r="M8" s="402">
        <v>35326</v>
      </c>
      <c r="N8" s="406">
        <v>37395</v>
      </c>
      <c r="O8" s="406" t="s">
        <v>11137</v>
      </c>
    </row>
    <row r="9" spans="1:15" ht="15" customHeight="1">
      <c r="A9" s="238" t="s">
        <v>705</v>
      </c>
      <c r="B9" s="233" t="str">
        <f>IFERROR(INDEX('Metric Data'!$A:$AB,MATCH(CONCATENATE($A9,$C9),'Metric Data'!$A:$A,0),MATCH("Dimension Value",'Metric Data'!$A$1:$O$1,0)),"")</f>
        <v/>
      </c>
      <c r="C9" s="234" t="s">
        <v>1349</v>
      </c>
      <c r="E9" s="735"/>
      <c r="F9" s="665"/>
      <c r="G9" s="616"/>
      <c r="H9" s="614"/>
      <c r="I9" s="247" t="s">
        <v>261</v>
      </c>
      <c r="J9" s="259" t="s">
        <v>11008</v>
      </c>
      <c r="K9" s="310" t="s">
        <v>10852</v>
      </c>
      <c r="L9" s="407">
        <f>2997292182.51169/1000000</f>
        <v>2997.29218251169</v>
      </c>
      <c r="M9" s="406">
        <v>3112.5307827597499</v>
      </c>
      <c r="N9" s="406">
        <v>2985.4592369807001</v>
      </c>
      <c r="O9" s="406">
        <v>3047.8961734046998</v>
      </c>
    </row>
    <row r="10" spans="1:15" ht="15" customHeight="1">
      <c r="A10" s="238" t="s">
        <v>704</v>
      </c>
      <c r="B10" s="233" t="str">
        <f>IFERROR(INDEX('Metric Data'!$A:$AB,MATCH(CONCATENATE($A10,$C10),'Metric Data'!$A:$A,0),MATCH("Dimension Value",'Metric Data'!$A$1:$O$1,0)),"")</f>
        <v>Anglo American Platinum Managed Operations</v>
      </c>
      <c r="C10" s="234" t="s">
        <v>1349</v>
      </c>
      <c r="E10" s="735"/>
      <c r="F10" s="665"/>
      <c r="G10" s="616"/>
      <c r="H10" s="614"/>
      <c r="I10" s="247" t="s">
        <v>1995</v>
      </c>
      <c r="J10" s="259" t="s">
        <v>11008</v>
      </c>
      <c r="K10" s="310" t="s">
        <v>10852</v>
      </c>
      <c r="L10" s="406">
        <f>SUM(L8:L9)</f>
        <v>38252.843446691593</v>
      </c>
      <c r="M10" s="406">
        <v>37780</v>
      </c>
      <c r="N10" s="406">
        <v>40091.620000000003</v>
      </c>
      <c r="O10" s="406">
        <v>38693</v>
      </c>
    </row>
    <row r="11" spans="1:15" ht="15" customHeight="1">
      <c r="A11" s="282" t="s">
        <v>10765</v>
      </c>
      <c r="B11" s="233" t="str">
        <f>IFERROR(INDEX('Metric Data'!$A:$AB,MATCH(CONCATENATE($A11,$C11),'Metric Data'!$A:$A,0),MATCH("Dimension Value",'Metric Data'!$A$1:$O$1,0)),"")</f>
        <v/>
      </c>
      <c r="C11" s="234" t="s">
        <v>1349</v>
      </c>
      <c r="E11" s="735"/>
      <c r="F11" s="665"/>
      <c r="G11" s="652" t="s">
        <v>11005</v>
      </c>
      <c r="H11" s="614" t="s">
        <v>11007</v>
      </c>
      <c r="I11" s="247" t="s">
        <v>11006</v>
      </c>
      <c r="J11" s="259" t="s">
        <v>11008</v>
      </c>
      <c r="K11" s="310" t="s">
        <v>10852</v>
      </c>
      <c r="L11" s="406">
        <f>L10</f>
        <v>38252.843446691593</v>
      </c>
      <c r="M11" s="406">
        <v>37780</v>
      </c>
      <c r="N11" s="406">
        <v>40091.620000000003</v>
      </c>
      <c r="O11" s="406">
        <v>38693</v>
      </c>
    </row>
    <row r="12" spans="1:15" ht="15" customHeight="1">
      <c r="A12" s="282" t="s">
        <v>10765</v>
      </c>
      <c r="B12" s="233" t="str">
        <f>IFERROR(INDEX('Metric Data'!$A:$AB,MATCH(CONCATENATE($A12,$C12),'Metric Data'!$A:$A,0),MATCH("Dimension Value",'Metric Data'!$A$1:$O$1,0)),"")</f>
        <v/>
      </c>
      <c r="C12" s="234" t="s">
        <v>1349</v>
      </c>
      <c r="E12" s="735"/>
      <c r="F12" s="665"/>
      <c r="G12" s="652"/>
      <c r="H12" s="614"/>
      <c r="I12" s="247" t="s">
        <v>1995</v>
      </c>
      <c r="J12" s="259" t="s">
        <v>11008</v>
      </c>
      <c r="K12" s="310" t="s">
        <v>10852</v>
      </c>
      <c r="L12" s="406">
        <f>L11</f>
        <v>38252.843446691593</v>
      </c>
      <c r="M12" s="406">
        <v>37780</v>
      </c>
      <c r="N12" s="406">
        <v>40091.620000000003</v>
      </c>
      <c r="O12" s="406">
        <v>38693</v>
      </c>
    </row>
    <row r="13" spans="1:15" ht="15" customHeight="1">
      <c r="A13" s="238" t="s">
        <v>703</v>
      </c>
      <c r="B13" s="233" t="str">
        <f>IFERROR(INDEX('Metric Data'!$A:$AB,MATCH(CONCATENATE($A13,$C13),'Metric Data'!$A:$A,0),MATCH("Dimension Value",'Metric Data'!$A$1:$O$1,0)),"")</f>
        <v>Anglo American Platinum Managed Operations</v>
      </c>
      <c r="C13" s="234" t="s">
        <v>1349</v>
      </c>
      <c r="E13" s="735"/>
      <c r="F13" s="665"/>
      <c r="G13" s="736" t="s">
        <v>11009</v>
      </c>
      <c r="H13" s="247" t="s">
        <v>11010</v>
      </c>
      <c r="I13" s="259"/>
      <c r="J13" s="259" t="s">
        <v>11011</v>
      </c>
      <c r="K13" s="310" t="s">
        <v>10852</v>
      </c>
      <c r="L13" s="406">
        <f>7381418763.28558/1000000</f>
        <v>7381.4187632855801</v>
      </c>
      <c r="M13" s="406">
        <v>5189</v>
      </c>
      <c r="N13" s="406">
        <v>7100</v>
      </c>
      <c r="O13" s="406">
        <v>6561</v>
      </c>
    </row>
    <row r="14" spans="1:15" ht="15" customHeight="1">
      <c r="A14" s="238" t="s">
        <v>702</v>
      </c>
      <c r="B14" s="233" t="str">
        <f>IFERROR(INDEX('Metric Data'!$A:$AB,MATCH(CONCATENATE($A14,$C14),'Metric Data'!$A:$A,0),MATCH("Dimension Value",'Metric Data'!$A$1:$O$1,0)),"")</f>
        <v>Anglo American Platinum Managed Operations</v>
      </c>
      <c r="C14" s="234" t="s">
        <v>1349</v>
      </c>
      <c r="E14" s="735"/>
      <c r="F14" s="665"/>
      <c r="G14" s="736"/>
      <c r="H14" s="247" t="s">
        <v>11012</v>
      </c>
      <c r="I14" s="259"/>
      <c r="J14" s="259" t="s">
        <v>11011</v>
      </c>
      <c r="K14" s="310" t="s">
        <v>10789</v>
      </c>
      <c r="L14" s="408">
        <f>L13/L8</f>
        <v>0.20936897874534721</v>
      </c>
      <c r="M14" s="408">
        <v>0.15</v>
      </c>
      <c r="N14" s="408">
        <v>0.18</v>
      </c>
      <c r="O14" s="408">
        <v>0.18</v>
      </c>
    </row>
    <row r="15" spans="1:15" ht="15" customHeight="1">
      <c r="A15" s="238" t="s">
        <v>701</v>
      </c>
      <c r="B15" s="233" t="str">
        <f>IFERROR(INDEX('Metric Data'!$A:$AB,MATCH(CONCATENATE($A15,$C15),'Metric Data'!$A:$A,0),MATCH("Dimension Value",'Metric Data'!$A$1:$O$1,0)),"")</f>
        <v>Anglo American Platinum Managed Operations</v>
      </c>
      <c r="C15" s="234" t="s">
        <v>1349</v>
      </c>
      <c r="E15" s="735"/>
      <c r="F15" s="665"/>
      <c r="G15" s="736"/>
      <c r="H15" s="236" t="s">
        <v>11013</v>
      </c>
      <c r="I15" s="259"/>
      <c r="J15" s="259" t="s">
        <v>10917</v>
      </c>
      <c r="K15" s="310" t="s">
        <v>10852</v>
      </c>
      <c r="L15" s="406">
        <v>29067.897666070003</v>
      </c>
      <c r="M15" s="403">
        <v>29128</v>
      </c>
      <c r="N15" s="403">
        <v>27113</v>
      </c>
      <c r="O15" s="403">
        <v>25754</v>
      </c>
    </row>
    <row r="16" spans="1:15" ht="15" customHeight="1">
      <c r="A16" s="238" t="s">
        <v>700</v>
      </c>
      <c r="B16" s="233" t="str">
        <f>IFERROR(INDEX('Metric Data'!$A:$AB,MATCH(CONCATENATE($A16,$C16),'Metric Data'!$A:$A,0),MATCH("Dimension Value",'Metric Data'!$A$1:$O$1,0)),"")</f>
        <v>Anglo American Platinum Managed Operations</v>
      </c>
      <c r="C16" s="234" t="s">
        <v>1349</v>
      </c>
      <c r="E16" s="735"/>
      <c r="F16" s="665"/>
      <c r="G16" s="736"/>
      <c r="H16" s="247" t="s">
        <v>11014</v>
      </c>
      <c r="I16" s="259"/>
      <c r="J16" s="259" t="s">
        <v>11015</v>
      </c>
      <c r="K16" s="310" t="s">
        <v>10789</v>
      </c>
      <c r="L16" s="408">
        <f>L15/L10</f>
        <v>0.75988854806515105</v>
      </c>
      <c r="M16" s="408">
        <v>0.82</v>
      </c>
      <c r="N16" s="408">
        <v>0.73</v>
      </c>
      <c r="O16" s="408">
        <v>0.72</v>
      </c>
    </row>
    <row r="17" spans="1:15" ht="15" customHeight="1">
      <c r="A17" s="238" t="s">
        <v>699</v>
      </c>
      <c r="B17" s="233" t="str">
        <f>IFERROR(INDEX('Metric Data'!$A:$AB,MATCH(CONCATENATE($A17,$C17),'Metric Data'!$A:$A,0),MATCH("Dimension Value",'Metric Data'!$A$1:$O$1,0)),"")</f>
        <v>Anglo American Platinum Managed Operations</v>
      </c>
      <c r="C17" s="234" t="s">
        <v>1349</v>
      </c>
      <c r="E17" s="735"/>
      <c r="F17" s="665"/>
      <c r="G17" s="736"/>
      <c r="H17" s="247" t="s">
        <v>11016</v>
      </c>
      <c r="I17" s="259"/>
      <c r="J17" s="259" t="s">
        <v>10914</v>
      </c>
      <c r="K17" s="310" t="s">
        <v>10789</v>
      </c>
      <c r="L17" s="408">
        <f>L3/L8</f>
        <v>0.98750458714958234</v>
      </c>
      <c r="M17" s="408">
        <v>0.95</v>
      </c>
      <c r="N17" s="408">
        <v>0.98</v>
      </c>
      <c r="O17" s="408">
        <v>0.95</v>
      </c>
    </row>
    <row r="18" spans="1:15" ht="16.649999999999999" customHeight="1">
      <c r="A18" s="238"/>
      <c r="B18" s="233"/>
      <c r="E18" s="332"/>
      <c r="F18" s="332"/>
      <c r="G18" s="332"/>
      <c r="H18" s="332"/>
      <c r="I18" s="332"/>
      <c r="J18" s="332"/>
      <c r="K18" s="332"/>
      <c r="L18" s="409"/>
      <c r="M18" s="347"/>
      <c r="N18" s="347"/>
      <c r="O18" s="347"/>
    </row>
    <row r="19" spans="1:15" ht="15" customHeight="1">
      <c r="A19" s="238"/>
      <c r="B19" s="233"/>
    </row>
    <row r="20" spans="1:15" ht="15" customHeight="1">
      <c r="A20" s="238"/>
      <c r="B20" s="233"/>
    </row>
    <row r="21" spans="1:15" ht="15" customHeight="1">
      <c r="A21" s="238"/>
      <c r="B21" s="233"/>
    </row>
    <row r="22" spans="1:15" ht="15" customHeight="1">
      <c r="A22" s="238"/>
      <c r="B22" s="233"/>
    </row>
    <row r="23" spans="1:15" ht="15" customHeight="1">
      <c r="A23" s="238"/>
      <c r="B23" s="233"/>
    </row>
    <row r="24" spans="1:15" ht="15" customHeight="1">
      <c r="A24" s="238"/>
      <c r="B24" s="233"/>
    </row>
    <row r="25" spans="1:15" ht="15" customHeight="1"/>
    <row r="26" spans="1:15" ht="15" customHeight="1"/>
    <row r="27" spans="1:15" ht="15" customHeight="1"/>
    <row r="28" spans="1:15" ht="15" customHeight="1"/>
    <row r="29" spans="1:15" ht="15" customHeight="1"/>
    <row r="30" spans="1:15" ht="15" customHeight="1"/>
    <row r="31" spans="1:15" ht="15" customHeight="1"/>
    <row r="32" spans="1:1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sheetData>
  <customSheetViews>
    <customSheetView guid="{BF85068E-F58D-4EAB-8647-6833ECCE5F0F}" hiddenColumns="1" showRuler="0" topLeftCell="I1">
      <selection activeCell="M2" sqref="M2"/>
      <pageMargins left="0" right="0" top="0" bottom="0" header="0" footer="0"/>
      <headerFooter>
        <oddHeader>&amp;R&amp;"Arial"&amp;8&amp;K000000 [OFFICIAL]&amp;1#_x000D_</oddHeader>
      </headerFooter>
    </customSheetView>
  </customSheetViews>
  <mergeCells count="11">
    <mergeCell ref="F3:F17"/>
    <mergeCell ref="G11:G12"/>
    <mergeCell ref="E3:E17"/>
    <mergeCell ref="G6:G7"/>
    <mergeCell ref="H6:H7"/>
    <mergeCell ref="H3:H5"/>
    <mergeCell ref="G3:G5"/>
    <mergeCell ref="G13:G17"/>
    <mergeCell ref="H11:H12"/>
    <mergeCell ref="H8:H10"/>
    <mergeCell ref="G8:G10"/>
  </mergeCells>
  <pageMargins left="0.5" right="0.5" top="0.5" bottom="0.5" header="0.3" footer="0.3"/>
  <pageSetup paperSize="9" scale="55" fitToHeight="0" orientation="landscape" r:id="rId1"/>
  <headerFooter>
    <oddHeader>&amp;R&amp;"Arial"&amp;8&amp;K000000 [OFFICIAL]&amp;1#_x000D_</oddHeader>
  </headerFooter>
  <customProperties>
    <customPr name="_pios_id" r:id="rId2"/>
  </customProperties>
  <extLst>
    <ext xmlns:x14="http://schemas.microsoft.com/office/spreadsheetml/2009/9/main" uri="{CCE6A557-97BC-4b89-ADB6-D9C93CAAB3DF}">
      <x14:dataValidations xmlns:xm="http://schemas.microsoft.com/office/excel/2006/main" count="2">
        <x14:dataValidation type="list" allowBlank="1" xr:uid="{00000000-0002-0000-3100-000000000000}">
          <x14:formula1>
            <xm:f>'Metric Data'!$B$2:$B$1048576</xm:f>
          </x14:formula1>
          <xm:sqref>A8:A10 A13:A17 A3:A4 A6</xm:sqref>
        </x14:dataValidation>
        <x14:dataValidation type="list" allowBlank="1" xr:uid="{00000000-0002-0000-3100-000001000000}">
          <x14:formula1>
            <xm:f>'Metric Data'!$C:$C</xm:f>
          </x14:formula1>
          <xm:sqref>C3:C17</xm:sqref>
        </x14:dataValidation>
      </x14:dataValidation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703F2-285E-4CC3-839F-392627F77BC1}">
  <sheetPr>
    <pageSetUpPr fitToPage="1"/>
  </sheetPr>
  <dimension ref="A1:O49"/>
  <sheetViews>
    <sheetView topLeftCell="I1" zoomScaleNormal="100" workbookViewId="0">
      <selection activeCell="J38" sqref="A38:XFD38"/>
    </sheetView>
  </sheetViews>
  <sheetFormatPr defaultColWidth="13.08984375" defaultRowHeight="14.5"/>
  <cols>
    <col min="1" max="2" width="19.54296875" style="228" hidden="1" customWidth="1"/>
    <col min="3" max="3" width="35.6328125" style="228" hidden="1" customWidth="1"/>
    <col min="4" max="4" width="2.36328125" style="228" customWidth="1"/>
    <col min="5" max="5" width="7.90625" style="228" customWidth="1"/>
    <col min="6" max="6" width="9.6328125" style="228" bestFit="1" customWidth="1"/>
    <col min="7" max="7" width="18" style="228" bestFit="1" customWidth="1"/>
    <col min="8" max="8" width="17.54296875" style="228" customWidth="1"/>
    <col min="9" max="9" width="66.453125" style="228" customWidth="1"/>
    <col min="10" max="10" width="18.36328125" style="228" customWidth="1"/>
    <col min="11" max="11" width="13.6328125" style="228" bestFit="1" customWidth="1"/>
    <col min="12" max="15" width="22.90625" style="228" customWidth="1"/>
    <col min="16" max="16384" width="13.08984375" style="228"/>
  </cols>
  <sheetData>
    <row r="1" spans="1:15">
      <c r="A1" s="244" t="s">
        <v>1</v>
      </c>
      <c r="B1" s="244" t="s">
        <v>10670</v>
      </c>
    </row>
    <row r="2" spans="1:15" ht="30" customHeight="1">
      <c r="A2" s="208"/>
      <c r="B2" s="208"/>
      <c r="E2" s="371" t="s">
        <v>10671</v>
      </c>
      <c r="F2" s="230" t="s">
        <v>11139</v>
      </c>
      <c r="G2" s="230" t="s">
        <v>10673</v>
      </c>
      <c r="H2" s="230"/>
      <c r="I2" s="230" t="s">
        <v>10674</v>
      </c>
      <c r="J2" s="230" t="s">
        <v>10702</v>
      </c>
      <c r="K2" s="232" t="s">
        <v>9441</v>
      </c>
      <c r="L2" s="231">
        <f>M2+1</f>
        <v>2025</v>
      </c>
      <c r="M2" s="231" t="str">
        <f>[3]Dates!$C$7</f>
        <v>2024</v>
      </c>
      <c r="N2" s="231">
        <f>M2-1</f>
        <v>2023</v>
      </c>
      <c r="O2" s="231">
        <f>N2-1</f>
        <v>2022</v>
      </c>
    </row>
    <row r="3" spans="1:15" ht="43.5">
      <c r="A3" s="233" t="s">
        <v>757</v>
      </c>
      <c r="B3" s="233" t="str">
        <f>IFERROR(INDEX('[3]Metric Data'!$A:$AB,MATCH(CONCATENATE($A3,$C3),'[3]Metric Data'!$A:$A,0),MATCH("Dimension Value",'[3]Metric Data'!$A$1:$O$1,0)),"")</f>
        <v>Anglo American Platinum Managed Operations</v>
      </c>
      <c r="C3" s="234" t="s">
        <v>1349</v>
      </c>
      <c r="E3" s="737"/>
      <c r="F3" s="741" t="s">
        <v>2635</v>
      </c>
      <c r="G3" s="616" t="s">
        <v>11017</v>
      </c>
      <c r="H3" s="614" t="s">
        <v>11018</v>
      </c>
      <c r="I3" s="253" t="s">
        <v>11019</v>
      </c>
      <c r="J3" s="743"/>
      <c r="K3" s="629" t="s">
        <v>3621</v>
      </c>
      <c r="L3" s="746" t="s">
        <v>11020</v>
      </c>
      <c r="M3" s="747"/>
      <c r="N3" s="747"/>
      <c r="O3" s="747"/>
    </row>
    <row r="4" spans="1:15" ht="43.5">
      <c r="A4" s="238" t="s">
        <v>756</v>
      </c>
      <c r="B4" s="233" t="str">
        <f>IFERROR(INDEX('[3]Metric Data'!$A:$AB,MATCH(CONCATENATE($A4,$C4),'[3]Metric Data'!$A:$A,0),MATCH("Dimension Value",'[3]Metric Data'!$A$1:$O$1,0)),"")</f>
        <v>Anglo American Platinum Managed Operations</v>
      </c>
      <c r="C4" s="234" t="s">
        <v>1349</v>
      </c>
      <c r="E4" s="738"/>
      <c r="F4" s="741"/>
      <c r="G4" s="616"/>
      <c r="H4" s="614"/>
      <c r="I4" s="255" t="s">
        <v>11021</v>
      </c>
      <c r="J4" s="744"/>
      <c r="K4" s="631"/>
      <c r="L4" s="748"/>
      <c r="M4" s="749"/>
      <c r="N4" s="749"/>
      <c r="O4" s="749"/>
    </row>
    <row r="5" spans="1:15" ht="17.5" customHeight="1">
      <c r="A5" s="238" t="s">
        <v>755</v>
      </c>
      <c r="B5" s="233" t="str">
        <f>IFERROR(INDEX('[3]Metric Data'!$A:$AB,MATCH(CONCATENATE($A5,$C5),'[3]Metric Data'!$A:$A,0),MATCH("Dimension Value",'[3]Metric Data'!$A$1:$O$1,0)),"")</f>
        <v>Anglo American Platinum Managed Operations</v>
      </c>
      <c r="C5" s="234" t="s">
        <v>1349</v>
      </c>
      <c r="E5" s="738"/>
      <c r="F5" s="741"/>
      <c r="G5" s="616"/>
      <c r="H5" s="614"/>
      <c r="I5" s="257" t="s">
        <v>11022</v>
      </c>
      <c r="J5" s="745"/>
      <c r="K5" s="632"/>
      <c r="L5" s="750"/>
      <c r="M5" s="751"/>
      <c r="N5" s="751"/>
      <c r="O5" s="751"/>
    </row>
    <row r="6" spans="1:15" ht="15" customHeight="1">
      <c r="A6" s="410" t="s">
        <v>192</v>
      </c>
      <c r="B6" s="239" t="str">
        <f>IFERROR(INDEX('[3]Metric Data'!$A:$AB,MATCH(CONCATENATE($A6,$C6),'[3]Metric Data'!$A:$A,0),MATCH("Dimension Value",'[3]Metric Data'!$A$1:$O$1,0)),"")</f>
        <v>Anglo American Platinum Managed Operations</v>
      </c>
      <c r="C6" s="234" t="s">
        <v>1349</v>
      </c>
      <c r="E6" s="738"/>
      <c r="F6" s="741"/>
      <c r="G6" s="752" t="s">
        <v>2635</v>
      </c>
      <c r="H6" s="614" t="s">
        <v>11003</v>
      </c>
      <c r="I6" s="614" t="s">
        <v>2636</v>
      </c>
      <c r="J6" s="247" t="s">
        <v>89</v>
      </c>
      <c r="K6" s="250" t="s">
        <v>10946</v>
      </c>
      <c r="L6" s="470">
        <f>1.16*1000000000</f>
        <v>1160000000</v>
      </c>
      <c r="M6" s="470">
        <v>1118000000</v>
      </c>
      <c r="N6" s="471">
        <f>_xlfn.IFNA(INDEX('[3]Data Output'!$A:$H,MATCH(_xlfn.TEXTJOIN("",TRUE,N$2,$A6,$C6),'[3]Data Output'!$A:$A,0),MATCH("Value",'[3]Data Output'!$A$1:$H$1,0)),"")</f>
        <v>2645284989</v>
      </c>
      <c r="O6" s="550">
        <f>_xlfn.IFNA(INDEX('[3]Data Output'!$A:$H,MATCH(_xlfn.TEXTJOIN("",TRUE,O$2,$A6,$C6),'[3]Data Output'!$A:$A,0),MATCH("Value",'[3]Data Output'!$A$1:$H$1,0)),"")*1000000</f>
        <v>12682000000</v>
      </c>
    </row>
    <row r="7" spans="1:15" ht="15" customHeight="1">
      <c r="A7" s="410" t="s">
        <v>191</v>
      </c>
      <c r="B7" s="239" t="str">
        <f>IFERROR(INDEX('[3]Metric Data'!$A:$AB,MATCH(CONCATENATE($A7,$C7),'[3]Metric Data'!$A:$A,0),MATCH("Dimension Value",'[3]Metric Data'!$A$1:$O$1,0)),"")</f>
        <v>Anglo American Platinum Managed Operations</v>
      </c>
      <c r="C7" s="234" t="s">
        <v>1349</v>
      </c>
      <c r="E7" s="738"/>
      <c r="F7" s="741"/>
      <c r="G7" s="752"/>
      <c r="H7" s="614"/>
      <c r="I7" s="614"/>
      <c r="J7" s="247" t="s">
        <v>261</v>
      </c>
      <c r="K7" s="250" t="s">
        <v>10946</v>
      </c>
      <c r="L7" s="472">
        <v>316000000</v>
      </c>
      <c r="M7" s="472">
        <v>138000000</v>
      </c>
      <c r="N7" s="473">
        <f>_xlfn.IFNA(INDEX('[3]Data Output'!$A:$H,MATCH(_xlfn.TEXTJOIN("",TRUE,N$2,$A7,$C7),'[3]Data Output'!$A:$A,0),MATCH("Value",'[3]Data Output'!$A$1:$H$1,0)),"")</f>
        <v>148160311</v>
      </c>
      <c r="O7" s="551">
        <f>_xlfn.IFNA(INDEX('[3]Data Output'!$A:$H,MATCH(_xlfn.TEXTJOIN("",TRUE,O$2,$A7,$C7),'[3]Data Output'!$A:$A,0),MATCH("Value",'[3]Data Output'!$A$1:$H$1,0)),"")*1000000</f>
        <v>722000000</v>
      </c>
    </row>
    <row r="8" spans="1:15" ht="15" customHeight="1">
      <c r="A8" s="410" t="s">
        <v>190</v>
      </c>
      <c r="B8" s="239" t="str">
        <f>IFERROR(INDEX('[3]Metric Data'!$A:$AB,MATCH(CONCATENATE($A8,$C8),'[3]Metric Data'!$A:$A,0),MATCH("Dimension Value",'[3]Metric Data'!$A$1:$O$1,0)),"")</f>
        <v>Anglo American Platinum Managed Operations</v>
      </c>
      <c r="C8" s="234" t="s">
        <v>1349</v>
      </c>
      <c r="E8" s="738"/>
      <c r="F8" s="741"/>
      <c r="G8" s="752"/>
      <c r="H8" s="614"/>
      <c r="I8" s="614"/>
      <c r="J8" s="247" t="s">
        <v>11023</v>
      </c>
      <c r="K8" s="250" t="s">
        <v>10946</v>
      </c>
      <c r="L8" s="472" t="str">
        <f>_xlfn.IFNA(INDEX('[3]Data Output'!$A:$H,MATCH(_xlfn.TEXTJOIN("",TRUE,L$2,$A8,$C8),'[3]Data Output'!$A:$A,0),MATCH("Value",'[3]Data Output'!$A$1:$H$1,0)),"")</f>
        <v/>
      </c>
      <c r="M8" s="472">
        <v>1000000</v>
      </c>
      <c r="N8" s="473">
        <f>_xlfn.IFNA(INDEX('[3]Data Output'!$A:$H,MATCH(_xlfn.TEXTJOIN("",TRUE,N$2,$A8,$C8),'[3]Data Output'!$A:$A,0),MATCH("Value",'[3]Data Output'!$A$1:$H$1,0)),"")</f>
        <v>7417224</v>
      </c>
      <c r="O8" s="551">
        <f>_xlfn.IFNA(INDEX('[3]Data Output'!$A:$H,MATCH(_xlfn.TEXTJOIN("",TRUE,O$2,$A8,$C8),'[3]Data Output'!$A:$A,0),MATCH("Value",'[3]Data Output'!$A$1:$H$1,0)),"")*1000000</f>
        <v>3000000</v>
      </c>
    </row>
    <row r="9" spans="1:15" ht="15" customHeight="1">
      <c r="A9" s="410" t="s">
        <v>189</v>
      </c>
      <c r="B9" s="239" t="str">
        <f>IFERROR(INDEX('[3]Metric Data'!$A:$AB,MATCH(CONCATENATE($A9,$C9),'[3]Metric Data'!$A:$A,0),MATCH("Dimension Value",'[3]Metric Data'!$A$1:$O$1,0)),"")</f>
        <v>Anglo American Platinum Managed Operations</v>
      </c>
      <c r="C9" s="234" t="s">
        <v>1349</v>
      </c>
      <c r="E9" s="738"/>
      <c r="F9" s="741"/>
      <c r="G9" s="752"/>
      <c r="H9" s="614"/>
      <c r="I9" s="614"/>
      <c r="J9" s="247" t="s">
        <v>11024</v>
      </c>
      <c r="K9" s="250" t="s">
        <v>10946</v>
      </c>
      <c r="L9" s="472" t="str">
        <f>_xlfn.IFNA(INDEX('[3]Data Output'!$A:$H,MATCH(_xlfn.TEXTJOIN("",TRUE,L$2,$A9,$C9),'[3]Data Output'!$A:$A,0),MATCH("Value",'[3]Data Output'!$A$1:$H$1,0)),"")</f>
        <v/>
      </c>
      <c r="M9" s="472">
        <f>_xlfn.IFNA(INDEX('[3]Data Output'!$A:$H,MATCH(_xlfn.TEXTJOIN("",TRUE,M$2,$A9,$C9),'[3]Data Output'!$A:$A,0),MATCH("Value",'[3]Data Output'!$A$1:$H$1,0)),"")</f>
        <v>-8677639</v>
      </c>
      <c r="N9" s="473">
        <f>_xlfn.IFNA(INDEX('[3]Data Output'!$A:$H,MATCH(_xlfn.TEXTJOIN("",TRUE,N$2,$A9,$C9),'[3]Data Output'!$A:$A,0),MATCH("Value",'[3]Data Output'!$A$1:$H$1,0)),"")</f>
        <v>5811608</v>
      </c>
      <c r="O9" s="551">
        <f>_xlfn.IFNA(INDEX('[3]Data Output'!$A:$H,MATCH(_xlfn.TEXTJOIN("",TRUE,O$2,$A9,$C9),'[3]Data Output'!$A:$A,0),MATCH("Value",'[3]Data Output'!$A$1:$H$1,0)),"")*1000000</f>
        <v>7000000</v>
      </c>
    </row>
    <row r="10" spans="1:15" ht="15" customHeight="1">
      <c r="A10" s="410" t="s">
        <v>188</v>
      </c>
      <c r="B10" s="239" t="str">
        <f>IFERROR(INDEX('[3]Metric Data'!$A:$AB,MATCH(CONCATENATE($A10,$C10),'[3]Metric Data'!$A:$A,0),MATCH("Dimension Value",'[3]Metric Data'!$A$1:$O$1,0)),"")</f>
        <v>Anglo American Platinum Managed Operations</v>
      </c>
      <c r="C10" s="234" t="s">
        <v>1349</v>
      </c>
      <c r="E10" s="738"/>
      <c r="F10" s="741"/>
      <c r="G10" s="752"/>
      <c r="H10" s="614"/>
      <c r="I10" s="614"/>
      <c r="J10" s="247" t="s">
        <v>11025</v>
      </c>
      <c r="K10" s="250" t="s">
        <v>10946</v>
      </c>
      <c r="L10" s="472" t="str">
        <f>_xlfn.IFNA(INDEX('[3]Data Output'!$A:$H,MATCH(_xlfn.TEXTJOIN("",TRUE,L$2,$A10,$C10),'[3]Data Output'!$A:$A,0),MATCH("Value",'[3]Data Output'!$A$1:$H$1,0)),"")</f>
        <v/>
      </c>
      <c r="M10" s="472">
        <v>122506</v>
      </c>
      <c r="N10" s="473">
        <f>_xlfn.IFNA(INDEX('[3]Data Output'!$A:$H,MATCH(_xlfn.TEXTJOIN("",TRUE,N$2,$A10,$C10),'[3]Data Output'!$A:$A,0),MATCH("Value",'[3]Data Output'!$A$1:$H$1,0)),"")</f>
        <v>919316</v>
      </c>
      <c r="O10" s="551">
        <f>_xlfn.IFNA(INDEX('[3]Data Output'!$A:$H,MATCH(_xlfn.TEXTJOIN("",TRUE,O$2,$A10,$C10),'[3]Data Output'!$A:$A,0),MATCH("Value",'[3]Data Output'!$A$1:$H$1,0)),"")*1000000</f>
        <v>0</v>
      </c>
    </row>
    <row r="11" spans="1:15" ht="15" customHeight="1">
      <c r="A11" s="410" t="s">
        <v>187</v>
      </c>
      <c r="B11" s="239" t="str">
        <f>IFERROR(INDEX('[3]Metric Data'!$A:$AB,MATCH(CONCATENATE($A11,$C11),'[3]Metric Data'!$A:$A,0),MATCH("Dimension Value",'[3]Metric Data'!$A$1:$O$1,0)),"")</f>
        <v>Anglo American Platinum Managed Operations</v>
      </c>
      <c r="C11" s="234" t="s">
        <v>1349</v>
      </c>
      <c r="E11" s="738"/>
      <c r="F11" s="741"/>
      <c r="G11" s="752"/>
      <c r="H11" s="614"/>
      <c r="I11" s="614"/>
      <c r="J11" s="247" t="s">
        <v>3707</v>
      </c>
      <c r="K11" s="250" t="s">
        <v>10946</v>
      </c>
      <c r="L11" s="474">
        <v>163000000</v>
      </c>
      <c r="M11" s="472">
        <f>_xlfn.IFNA(INDEX('[3]Data Output'!$A:$H,MATCH(_xlfn.TEXTJOIN("",TRUE,M$2,$A11,$C11),'[3]Data Output'!$A:$A,0),MATCH("Value",'[3]Data Output'!$A$1:$H$1,0)),"")</f>
        <v>34609217</v>
      </c>
      <c r="N11" s="473">
        <f>_xlfn.IFNA(INDEX('[3]Data Output'!$A:$H,MATCH(_xlfn.TEXTJOIN("",TRUE,N$2,$A11,$C11),'[3]Data Output'!$A:$A,0),MATCH("Value",'[3]Data Output'!$A$1:$H$1,0)),"")</f>
        <v>205492907</v>
      </c>
      <c r="O11" s="551">
        <f>_xlfn.IFNA(INDEX('[3]Data Output'!$A:$H,MATCH(_xlfn.TEXTJOIN("",TRUE,O$2,$A11,$C11),'[3]Data Output'!$A:$A,0),MATCH("Value",'[3]Data Output'!$A$1:$H$1,0)),"")*1000000</f>
        <v>160000000</v>
      </c>
    </row>
    <row r="12" spans="1:15" ht="15" customHeight="1">
      <c r="A12" s="410" t="s">
        <v>186</v>
      </c>
      <c r="B12" s="239" t="str">
        <f>IFERROR(INDEX('[3]Metric Data'!$A:$AB,MATCH(CONCATENATE($A12,$C12),'[3]Metric Data'!$A:$A,0),MATCH("Dimension Value",'[3]Metric Data'!$A$1:$O$1,0)),"")</f>
        <v>Anglo American Platinum Managed Operations</v>
      </c>
      <c r="C12" s="234" t="s">
        <v>1349</v>
      </c>
      <c r="E12" s="738"/>
      <c r="F12" s="741"/>
      <c r="G12" s="752"/>
      <c r="H12" s="614"/>
      <c r="I12" s="614"/>
      <c r="J12" s="247" t="s">
        <v>11026</v>
      </c>
      <c r="K12" s="250" t="s">
        <v>10946</v>
      </c>
      <c r="L12" s="474" t="str">
        <f>_xlfn.IFNA(INDEX('[3]Data Output'!$A:$H,MATCH(_xlfn.TEXTJOIN("",TRUE,L$2,$A12,$C12),'[3]Data Output'!$A:$A,0),MATCH("Value",'[3]Data Output'!$A$1:$H$1,0)),"")</f>
        <v/>
      </c>
      <c r="M12" s="472">
        <f>_xlfn.IFNA(INDEX('[3]Data Output'!$A:$H,MATCH(_xlfn.TEXTJOIN("",TRUE,M$2,$A12,$C12),'[3]Data Output'!$A:$A,0),MATCH("Value",'[3]Data Output'!$A$1:$H$1,0)),"")</f>
        <v>0</v>
      </c>
      <c r="N12" s="473">
        <f>_xlfn.IFNA(INDEX('[3]Data Output'!$A:$H,MATCH(_xlfn.TEXTJOIN("",TRUE,N$2,$A12,$C12),'[3]Data Output'!$A:$A,0),MATCH("Value",'[3]Data Output'!$A$1:$H$1,0)),"")</f>
        <v>60157</v>
      </c>
      <c r="O12" s="551">
        <f>_xlfn.IFNA(INDEX('[3]Data Output'!$A:$H,MATCH(_xlfn.TEXTJOIN("",TRUE,O$2,$A12,$C12),'[3]Data Output'!$A:$A,0),MATCH("Value",'[3]Data Output'!$A$1:$H$1,0)),"")*1000000</f>
        <v>0</v>
      </c>
    </row>
    <row r="13" spans="1:15" ht="15" customHeight="1">
      <c r="A13" s="410" t="s">
        <v>185</v>
      </c>
      <c r="B13" s="239" t="str">
        <f>IFERROR(INDEX('[3]Metric Data'!$A:$AB,MATCH(CONCATENATE($A13,$C13),'[3]Metric Data'!$A:$A,0),MATCH("Dimension Value",'[3]Metric Data'!$A$1:$O$1,0)),"")</f>
        <v>Anglo American Platinum Managed Operations</v>
      </c>
      <c r="C13" s="234" t="s">
        <v>1349</v>
      </c>
      <c r="E13" s="738"/>
      <c r="F13" s="741"/>
      <c r="G13" s="752"/>
      <c r="H13" s="614"/>
      <c r="I13" s="614"/>
      <c r="J13" s="247" t="s">
        <v>11027</v>
      </c>
      <c r="K13" s="250" t="s">
        <v>10946</v>
      </c>
      <c r="L13" s="474" t="str">
        <f>_xlfn.IFNA(INDEX('[3]Data Output'!$A:$H,MATCH(_xlfn.TEXTJOIN("",TRUE,L$2,$A13,$C13),'[3]Data Output'!$A:$A,0),MATCH("Value",'[3]Data Output'!$A$1:$H$1,0)),"")</f>
        <v/>
      </c>
      <c r="M13" s="472">
        <f>_xlfn.IFNA(INDEX('[3]Data Output'!$A:$H,MATCH(_xlfn.TEXTJOIN("",TRUE,M$2,$A13,$C13),'[3]Data Output'!$A:$A,0),MATCH("Value",'[3]Data Output'!$A$1:$H$1,0)),"")</f>
        <v>-708953</v>
      </c>
      <c r="N13" s="473">
        <f>_xlfn.IFNA(INDEX('[3]Data Output'!$A:$H,MATCH(_xlfn.TEXTJOIN("",TRUE,N$2,$A13,$C13),'[3]Data Output'!$A:$A,0),MATCH("Value",'[3]Data Output'!$A$1:$H$1,0)),"")</f>
        <v>467057</v>
      </c>
      <c r="O13" s="551">
        <f>_xlfn.IFNA(INDEX('[3]Data Output'!$A:$H,MATCH(_xlfn.TEXTJOIN("",TRUE,O$2,$A13,$C13),'[3]Data Output'!$A:$A,0),MATCH("Value",'[3]Data Output'!$A$1:$H$1,0)),"")*1000000</f>
        <v>0</v>
      </c>
    </row>
    <row r="14" spans="1:15" ht="15" customHeight="1">
      <c r="A14" s="410" t="s">
        <v>184</v>
      </c>
      <c r="B14" s="239" t="str">
        <f>IFERROR(INDEX('[3]Metric Data'!$A:$AB,MATCH(CONCATENATE($A14,$C14),'[3]Metric Data'!$A:$A,0),MATCH("Dimension Value",'[3]Metric Data'!$A$1:$O$1,0)),"")</f>
        <v>Anglo American Platinum Managed Operations</v>
      </c>
      <c r="C14" s="234" t="s">
        <v>1349</v>
      </c>
      <c r="E14" s="738"/>
      <c r="F14" s="741"/>
      <c r="G14" s="752"/>
      <c r="H14" s="614"/>
      <c r="I14" s="614"/>
      <c r="J14" s="247" t="s">
        <v>11028</v>
      </c>
      <c r="K14" s="250" t="s">
        <v>10946</v>
      </c>
      <c r="L14" s="474">
        <v>443000000</v>
      </c>
      <c r="M14" s="472">
        <f>_xlfn.IFNA(INDEX('[3]Data Output'!$A:$H,MATCH(_xlfn.TEXTJOIN("",TRUE,M$2,$A14,$C14),'[3]Data Output'!$A:$A,0),MATCH("Value",'[3]Data Output'!$A$1:$H$1,0)),"")</f>
        <v>1263205290</v>
      </c>
      <c r="N14" s="473">
        <f>_xlfn.IFNA(INDEX('[3]Data Output'!$A:$H,MATCH(_xlfn.TEXTJOIN("",TRUE,N$2,$A14,$C14),'[3]Data Output'!$A:$A,0),MATCH("Value",'[3]Data Output'!$A$1:$H$1,0)),"")</f>
        <v>640145934</v>
      </c>
      <c r="O14" s="551">
        <f>_xlfn.IFNA(INDEX('[3]Data Output'!$A:$H,MATCH(_xlfn.TEXTJOIN("",TRUE,O$2,$A14,$C14),'[3]Data Output'!$A:$A,0),MATCH("Value",'[3]Data Output'!$A$1:$H$1,0)),"")*1000000</f>
        <v>885000000</v>
      </c>
    </row>
    <row r="15" spans="1:15" ht="15" customHeight="1">
      <c r="A15" s="410" t="s">
        <v>183</v>
      </c>
      <c r="B15" s="239" t="str">
        <f>IFERROR(INDEX('[3]Metric Data'!$A:$AB,MATCH(CONCATENATE($A15,$C15),'[3]Metric Data'!$A:$A,0),MATCH("Dimension Value",'[3]Metric Data'!$A$1:$O$1,0)),"")</f>
        <v>Anglo American Platinum Managed Operations</v>
      </c>
      <c r="C15" s="234" t="s">
        <v>1349</v>
      </c>
      <c r="E15" s="738"/>
      <c r="F15" s="741"/>
      <c r="G15" s="752"/>
      <c r="H15" s="614"/>
      <c r="I15" s="614"/>
      <c r="J15" s="236" t="s">
        <v>11029</v>
      </c>
      <c r="K15" s="250" t="s">
        <v>10946</v>
      </c>
      <c r="L15" s="475">
        <f>SUM(L6:L14)</f>
        <v>2082000000</v>
      </c>
      <c r="M15" s="472">
        <f>SUM(M6:M14)</f>
        <v>2545550421</v>
      </c>
      <c r="N15" s="473">
        <f>_xlfn.IFNA(INDEX('[3]Data Output'!$A:$H,MATCH(_xlfn.TEXTJOIN("",TRUE,N$2,$A15,$C15),'[3]Data Output'!$A:$A,0),MATCH("Value",'[3]Data Output'!$A$1:$H$1,0)),"")</f>
        <v>3653766517</v>
      </c>
      <c r="O15" s="551">
        <f>_xlfn.IFNA(INDEX('[3]Data Output'!$A:$H,MATCH(_xlfn.TEXTJOIN("",TRUE,O$2,$A15,$C15),'[3]Data Output'!$A:$A,0),MATCH("Value",'[3]Data Output'!$A$1:$H$1,0)),"")*1000000</f>
        <v>14459000000</v>
      </c>
    </row>
    <row r="16" spans="1:15" ht="15" customHeight="1">
      <c r="A16" s="410" t="s">
        <v>712</v>
      </c>
      <c r="B16" s="239" t="str">
        <f>IFERROR(INDEX('[3]Metric Data'!$A:$AB,MATCH(CONCATENATE($A16,$C16),'[3]Metric Data'!$A:$A,0),MATCH("Dimension Value",'[3]Metric Data'!$A$1:$O$1,0)),"")</f>
        <v>Anglo American Platinum Managed Operations</v>
      </c>
      <c r="C16" s="234" t="s">
        <v>1349</v>
      </c>
      <c r="E16" s="738"/>
      <c r="F16" s="741"/>
      <c r="G16" s="752"/>
      <c r="H16" s="614" t="s">
        <v>11003</v>
      </c>
      <c r="I16" s="607" t="s">
        <v>11030</v>
      </c>
      <c r="J16" s="236" t="s">
        <v>89</v>
      </c>
      <c r="K16" s="250" t="s">
        <v>10946</v>
      </c>
      <c r="L16" s="476">
        <f>1.199*1000000000</f>
        <v>1199000000</v>
      </c>
      <c r="M16" s="472">
        <f>_xlfn.IFNA(INDEX('[3]Data Output'!$A:$H,MATCH(_xlfn.TEXTJOIN("",TRUE,M$2,$A16,$C16),'[3]Data Output'!$A:$A,0),MATCH("Value",'[3]Data Output'!$A$1:$H$1,0)),"")</f>
        <v>375170351</v>
      </c>
      <c r="N16" s="473">
        <f>_xlfn.IFNA(INDEX('[3]Data Output'!$A:$H,MATCH(_xlfn.TEXTJOIN("",TRUE,N$2,$A16,$C16),'[3]Data Output'!$A:$A,0),MATCH("Value",'[3]Data Output'!$A$1:$H$1,0)),"")</f>
        <v>1290993642</v>
      </c>
      <c r="O16" s="551">
        <f>_xlfn.IFNA(INDEX('[3]Data Output'!$A:$H,MATCH(_xlfn.TEXTJOIN("",TRUE,O$2,$A16,$C16),'[3]Data Output'!$A:$A,0),MATCH("Value",'[3]Data Output'!$A$1:$H$1,0)),"")*1000000</f>
        <v>4220000000</v>
      </c>
    </row>
    <row r="17" spans="1:15" ht="15" customHeight="1">
      <c r="A17" s="410" t="s">
        <v>711</v>
      </c>
      <c r="B17" s="239" t="str">
        <f>IFERROR(INDEX('[3]Metric Data'!$A:$AB,MATCH(CONCATENATE($A17,$C17),'[3]Metric Data'!$A:$A,0),MATCH("Dimension Value",'[3]Metric Data'!$A$1:$O$1,0)),"")</f>
        <v>Anglo American Platinum Managed Operations</v>
      </c>
      <c r="C17" s="234" t="s">
        <v>1349</v>
      </c>
      <c r="E17" s="738"/>
      <c r="F17" s="741"/>
      <c r="G17" s="752"/>
      <c r="H17" s="614"/>
      <c r="I17" s="607"/>
      <c r="J17" s="236" t="s">
        <v>261</v>
      </c>
      <c r="K17" s="250" t="s">
        <v>10946</v>
      </c>
      <c r="L17" s="474">
        <v>286000000</v>
      </c>
      <c r="M17" s="472">
        <v>310000000</v>
      </c>
      <c r="N17" s="473">
        <f>_xlfn.IFNA(INDEX('[3]Data Output'!$A:$H,MATCH(_xlfn.TEXTJOIN("",TRUE,N$2,$A17,$C17),'[3]Data Output'!$A:$A,0),MATCH("Value",'[3]Data Output'!$A$1:$H$1,0)),"")</f>
        <v>305466742</v>
      </c>
      <c r="O17" s="551">
        <f>_xlfn.IFNA(INDEX('[3]Data Output'!$A:$H,MATCH(_xlfn.TEXTJOIN("",TRUE,O$2,$A17,$C17),'[3]Data Output'!$A:$A,0),MATCH("Value",'[3]Data Output'!$A$1:$H$1,0)),"")*1000000</f>
        <v>686000000</v>
      </c>
    </row>
    <row r="18" spans="1:15" ht="15" customHeight="1">
      <c r="A18" s="410" t="s">
        <v>710</v>
      </c>
      <c r="B18" s="239" t="str">
        <f>IFERROR(INDEX('[3]Metric Data'!$A:$AB,MATCH(CONCATENATE($A18,$C18),'[3]Metric Data'!$A:$A,0),MATCH("Dimension Value",'[3]Metric Data'!$A$1:$O$1,0)),"")</f>
        <v>Anglo American Platinum Managed Operations</v>
      </c>
      <c r="C18" s="234" t="s">
        <v>1349</v>
      </c>
      <c r="E18" s="738"/>
      <c r="F18" s="741"/>
      <c r="G18" s="752"/>
      <c r="H18" s="614"/>
      <c r="I18" s="607"/>
      <c r="J18" s="236" t="s">
        <v>11029</v>
      </c>
      <c r="K18" s="250" t="s">
        <v>10946</v>
      </c>
      <c r="L18" s="475">
        <f>SUM(L16:L17)</f>
        <v>1485000000</v>
      </c>
      <c r="M18" s="472">
        <v>685170351</v>
      </c>
      <c r="N18" s="473">
        <f>_xlfn.IFNA(INDEX('[3]Data Output'!$A:$H,MATCH(_xlfn.TEXTJOIN("",TRUE,N$2,$A18,$C18),'[3]Data Output'!$A:$A,0),MATCH("Value",'[3]Data Output'!$A$1:$H$1,0)),"")</f>
        <v>1596460384</v>
      </c>
      <c r="O18" s="551">
        <f>_xlfn.IFNA(INDEX('[3]Data Output'!$A:$H,MATCH(_xlfn.TEXTJOIN("",TRUE,O$2,$A18,$C18),'[3]Data Output'!$A:$A,0),MATCH("Value",'[3]Data Output'!$A$1:$H$1,0)),"")*1000000</f>
        <v>4906000000</v>
      </c>
    </row>
    <row r="19" spans="1:15" ht="15" customHeight="1">
      <c r="A19" s="410" t="s">
        <v>676</v>
      </c>
      <c r="B19" s="239" t="str">
        <f>IFERROR(INDEX('[3]Metric Data'!$A:$AB,MATCH(CONCATENATE($A19,$C19),'[3]Metric Data'!$A:$A,0),MATCH("Dimension Value",'[3]Metric Data'!$A$1:$O$1,0)),"")</f>
        <v>Anglo American Platinum Managed Operations</v>
      </c>
      <c r="C19" s="234" t="s">
        <v>1349</v>
      </c>
      <c r="E19" s="738"/>
      <c r="F19" s="741"/>
      <c r="G19" s="752"/>
      <c r="H19" s="614" t="s">
        <v>11003</v>
      </c>
      <c r="I19" s="614" t="s">
        <v>2685</v>
      </c>
      <c r="J19" s="236" t="s">
        <v>89</v>
      </c>
      <c r="K19" s="250" t="s">
        <v>10946</v>
      </c>
      <c r="L19" s="474">
        <v>209000000</v>
      </c>
      <c r="M19" s="472">
        <f>_xlfn.IFNA(INDEX('[3]Data Output'!$A:$H,MATCH(_xlfn.TEXTJOIN("",TRUE,M$2,$A19,$C19),'[3]Data Output'!$A:$A,0),MATCH("Value",'[3]Data Output'!$A$1:$H$1,0)),"")</f>
        <v>18745589</v>
      </c>
      <c r="N19" s="473">
        <f>_xlfn.IFNA(INDEX('[3]Data Output'!$A:$H,MATCH(_xlfn.TEXTJOIN("",TRUE,N$2,$A19,$C19),'[3]Data Output'!$A:$A,0),MATCH("Value",'[3]Data Output'!$A$1:$H$1,0)),"")</f>
        <v>187906998</v>
      </c>
      <c r="O19" s="551">
        <f>_xlfn.IFNA(INDEX('[3]Data Output'!$A:$H,MATCH(_xlfn.TEXTJOIN("",TRUE,O$2,$A19,$C19),'[3]Data Output'!$A:$A,0),MATCH("Value",'[3]Data Output'!$A$1:$H$1,0)),"")*1000000</f>
        <v>182000000</v>
      </c>
    </row>
    <row r="20" spans="1:15" ht="15" customHeight="1">
      <c r="A20" s="410" t="s">
        <v>675</v>
      </c>
      <c r="B20" s="239" t="str">
        <f>IFERROR(INDEX('[3]Metric Data'!$A:$AB,MATCH(CONCATENATE($A20,$C20),'[3]Metric Data'!$A:$A,0),MATCH("Dimension Value",'[3]Metric Data'!$A$1:$O$1,0)),"")</f>
        <v>Anglo American Platinum Managed Operations</v>
      </c>
      <c r="C20" s="234" t="s">
        <v>1349</v>
      </c>
      <c r="E20" s="738"/>
      <c r="F20" s="741"/>
      <c r="G20" s="752"/>
      <c r="H20" s="614"/>
      <c r="I20" s="614"/>
      <c r="J20" s="236" t="s">
        <v>3707</v>
      </c>
      <c r="K20" s="250" t="s">
        <v>10946</v>
      </c>
      <c r="L20" s="474">
        <v>10000000</v>
      </c>
      <c r="M20" s="472">
        <f>_xlfn.IFNA(INDEX('[3]Data Output'!$A:$H,MATCH(_xlfn.TEXTJOIN("",TRUE,M$2,$A20,$C20),'[3]Data Output'!$A:$A,0),MATCH("Value",'[3]Data Output'!$A$1:$H$1,0)),"")</f>
        <v>1190073</v>
      </c>
      <c r="N20" s="473">
        <f>_xlfn.IFNA(INDEX('[3]Data Output'!$A:$H,MATCH(_xlfn.TEXTJOIN("",TRUE,N$2,$A20,$C20),'[3]Data Output'!$A:$A,0),MATCH("Value",'[3]Data Output'!$A$1:$H$1,0)),"")</f>
        <v>8878163</v>
      </c>
      <c r="O20" s="551">
        <f>_xlfn.IFNA(INDEX('[3]Data Output'!$A:$H,MATCH(_xlfn.TEXTJOIN("",TRUE,O$2,$A20,$C20),'[3]Data Output'!$A:$A,0),MATCH("Value",'[3]Data Output'!$A$1:$H$1,0)),"")*1000000</f>
        <v>21000000</v>
      </c>
    </row>
    <row r="21" spans="1:15" ht="15" customHeight="1">
      <c r="A21" s="410" t="s">
        <v>677</v>
      </c>
      <c r="B21" s="239" t="str">
        <f>IFERROR(INDEX('[3]Metric Data'!$A:$AB,MATCH(CONCATENATE($A21,$C21),'[3]Metric Data'!$A:$A,0),MATCH("Dimension Value",'[3]Metric Data'!$A$1:$O$1,0)),"")</f>
        <v>Anglo American Platinum Managed Operations</v>
      </c>
      <c r="C21" s="234" t="s">
        <v>1349</v>
      </c>
      <c r="E21" s="738"/>
      <c r="F21" s="741"/>
      <c r="G21" s="752"/>
      <c r="H21" s="614"/>
      <c r="I21" s="614"/>
      <c r="J21" s="236" t="s">
        <v>11028</v>
      </c>
      <c r="K21" s="250" t="s">
        <v>10946</v>
      </c>
      <c r="L21" s="475"/>
      <c r="M21" s="472">
        <f>_xlfn.IFNA(INDEX('[3]Data Output'!$A:$H,MATCH(_xlfn.TEXTJOIN("",TRUE,M$2,$A21,$C21),'[3]Data Output'!$A:$A,0),MATCH("Value",'[3]Data Output'!$A$1:$H$1,0)),"")</f>
        <v>0</v>
      </c>
      <c r="N21" s="473">
        <f>_xlfn.IFNA(INDEX('[3]Data Output'!$A:$H,MATCH(_xlfn.TEXTJOIN("",TRUE,N$2,$A21,$C21),'[3]Data Output'!$A:$A,0),MATCH("Value",'[3]Data Output'!$A$1:$H$1,0)),"")</f>
        <v>10275057.376222599</v>
      </c>
      <c r="O21" s="551" t="str">
        <f>_xlfn.IFNA(INDEX('[3]Data Output'!$A:$H,MATCH(_xlfn.TEXTJOIN("",TRUE,O$2,$A21,$C21),'[3]Data Output'!$A:$A,0),MATCH("Value",'[3]Data Output'!$A$1:$H$1,0)),"")</f>
        <v/>
      </c>
    </row>
    <row r="22" spans="1:15" ht="15" customHeight="1">
      <c r="A22" s="410" t="s">
        <v>674</v>
      </c>
      <c r="B22" s="239" t="str">
        <f>IFERROR(INDEX('[3]Metric Data'!$A:$AB,MATCH(CONCATENATE($A22,$C22),'[3]Metric Data'!$A:$A,0),MATCH("Dimension Value",'[3]Metric Data'!$A$1:$O$1,0)),"")</f>
        <v>Anglo American Platinum Managed Operations</v>
      </c>
      <c r="C22" s="234" t="s">
        <v>1349</v>
      </c>
      <c r="E22" s="738"/>
      <c r="F22" s="741"/>
      <c r="G22" s="752"/>
      <c r="H22" s="614"/>
      <c r="I22" s="614"/>
      <c r="J22" s="236" t="s">
        <v>261</v>
      </c>
      <c r="K22" s="250" t="s">
        <v>10946</v>
      </c>
      <c r="L22" s="474">
        <v>244000000</v>
      </c>
      <c r="M22" s="472">
        <f>_xlfn.IFNA(INDEX('[3]Data Output'!$A:$H,MATCH(_xlfn.TEXTJOIN("",TRUE,M$2,$A22,$C22),'[3]Data Output'!$A:$A,0),MATCH("Value",'[3]Data Output'!$A$1:$H$1,0)),"")</f>
        <v>222402484</v>
      </c>
      <c r="N22" s="473">
        <f>_xlfn.IFNA(INDEX('[3]Data Output'!$A:$H,MATCH(_xlfn.TEXTJOIN("",TRUE,N$2,$A22,$C22),'[3]Data Output'!$A:$A,0),MATCH("Value",'[3]Data Output'!$A$1:$H$1,0)),"")</f>
        <v>175578592</v>
      </c>
      <c r="O22" s="551">
        <f>_xlfn.IFNA(INDEX('[3]Data Output'!$A:$H,MATCH(_xlfn.TEXTJOIN("",TRUE,O$2,$A22,$C22),'[3]Data Output'!$A:$A,0),MATCH("Value",'[3]Data Output'!$A$1:$H$1,0)),"")*1000000</f>
        <v>181000000</v>
      </c>
    </row>
    <row r="23" spans="1:15" ht="15" customHeight="1">
      <c r="A23" s="410" t="s">
        <v>673</v>
      </c>
      <c r="B23" s="239" t="str">
        <f>IFERROR(INDEX('[3]Metric Data'!$A:$AB,MATCH(CONCATENATE($A23,$C23),'[3]Metric Data'!$A:$A,0),MATCH("Dimension Value",'[3]Metric Data'!$A$1:$O$1,0)),"")</f>
        <v>Anglo American Platinum Managed Operations</v>
      </c>
      <c r="C23" s="234" t="s">
        <v>1349</v>
      </c>
      <c r="E23" s="738"/>
      <c r="F23" s="741"/>
      <c r="G23" s="752"/>
      <c r="H23" s="614"/>
      <c r="I23" s="614"/>
      <c r="J23" s="236" t="s">
        <v>11029</v>
      </c>
      <c r="K23" s="250" t="s">
        <v>10946</v>
      </c>
      <c r="L23" s="475">
        <f>SUM(L19:L22)</f>
        <v>463000000</v>
      </c>
      <c r="M23" s="472">
        <f>_xlfn.IFNA(INDEX('[3]Data Output'!$A:$H,MATCH(_xlfn.TEXTJOIN("",TRUE,M$2,$A23,$C23),'[3]Data Output'!$A:$A,0),MATCH("Value",'[3]Data Output'!$A$1:$H$1,0)),"")</f>
        <v>242338146</v>
      </c>
      <c r="N23" s="473">
        <f>_xlfn.IFNA(INDEX('[3]Data Output'!$A:$H,MATCH(_xlfn.TEXTJOIN("",TRUE,N$2,$A23,$C23),'[3]Data Output'!$A:$A,0),MATCH("Value",'[3]Data Output'!$A$1:$H$1,0)),"")</f>
        <v>373760648</v>
      </c>
      <c r="O23" s="551" t="str">
        <f>_xlfn.IFNA(INDEX('[3]Data Output'!$A:$H,MATCH(_xlfn.TEXTJOIN("",TRUE,O$2,$A23,$C23),'[3]Data Output'!$A:$A,0),MATCH("Value",'[3]Data Output'!$A$1:$H$1,0)),"")</f>
        <v/>
      </c>
    </row>
    <row r="24" spans="1:15" ht="15" customHeight="1">
      <c r="A24" s="410" t="s">
        <v>767</v>
      </c>
      <c r="B24" s="239" t="str">
        <f>IFERROR(INDEX('[3]Metric Data'!$A:$AB,MATCH(CONCATENATE($A24,$C24),'[3]Metric Data'!$A:$A,0),MATCH("Dimension Value",'[3]Metric Data'!$A$1:$O$1,0)),"")</f>
        <v>Anglo American Platinum Managed Operations</v>
      </c>
      <c r="C24" s="234" t="s">
        <v>1349</v>
      </c>
      <c r="E24" s="738"/>
      <c r="F24" s="741"/>
      <c r="G24" s="752"/>
      <c r="H24" s="614" t="s">
        <v>11031</v>
      </c>
      <c r="I24" s="614" t="s">
        <v>11032</v>
      </c>
      <c r="J24" s="236" t="s">
        <v>89</v>
      </c>
      <c r="K24" s="250" t="s">
        <v>10946</v>
      </c>
      <c r="L24" s="474">
        <f>L6+L16+L19</f>
        <v>2568000000</v>
      </c>
      <c r="M24" s="472">
        <f>M6+M16</f>
        <v>1493170351</v>
      </c>
      <c r="N24" s="473">
        <f>_xlfn.IFNA(INDEX('[3]Data Output'!$A:$H,MATCH(_xlfn.TEXTJOIN("",TRUE,N$2,$A24,$C24),'[3]Data Output'!$A:$A,0),MATCH("Value",'[3]Data Output'!$A$1:$H$1,0)),"")</f>
        <v>4124185629</v>
      </c>
      <c r="O24" s="551">
        <f>_xlfn.IFNA(INDEX('[3]Data Output'!$A:$H,MATCH(_xlfn.TEXTJOIN("",TRUE,O$2,$A24,$C24),'[3]Data Output'!$A:$A,0),MATCH("Value",'[3]Data Output'!$A$1:$H$1,0)),"")*1000000</f>
        <v>17084000000</v>
      </c>
    </row>
    <row r="25" spans="1:15" ht="15" customHeight="1">
      <c r="A25" s="410" t="s">
        <v>766</v>
      </c>
      <c r="B25" s="239" t="str">
        <f>IFERROR(INDEX('[3]Metric Data'!$A:$AB,MATCH(CONCATENATE($A25,$C25),'[3]Metric Data'!$A:$A,0),MATCH("Dimension Value",'[3]Metric Data'!$A$1:$O$1,0)),"")</f>
        <v>Anglo American Platinum Managed Operations</v>
      </c>
      <c r="C25" s="234" t="s">
        <v>1349</v>
      </c>
      <c r="E25" s="738"/>
      <c r="F25" s="741"/>
      <c r="G25" s="752"/>
      <c r="H25" s="614"/>
      <c r="I25" s="614"/>
      <c r="J25" s="236" t="s">
        <v>261</v>
      </c>
      <c r="K25" s="250" t="s">
        <v>10946</v>
      </c>
      <c r="L25" s="474">
        <f>L7+L17+L22</f>
        <v>846000000</v>
      </c>
      <c r="M25" s="472">
        <f>M7+M17</f>
        <v>448000000</v>
      </c>
      <c r="N25" s="473">
        <f>_xlfn.IFNA(INDEX('[3]Data Output'!$A:$H,MATCH(_xlfn.TEXTJOIN("",TRUE,N$2,$A25,$C25),'[3]Data Output'!$A:$A,0),MATCH("Value",'[3]Data Output'!$A$1:$H$1,0)),"")</f>
        <v>629205646</v>
      </c>
      <c r="O25" s="551">
        <f>_xlfn.IFNA(INDEX('[3]Data Output'!$A:$H,MATCH(_xlfn.TEXTJOIN("",TRUE,O$2,$A25,$C25),'[3]Data Output'!$A:$A,0),MATCH("Value",'[3]Data Output'!$A$1:$H$1,0)),"")*1000000</f>
        <v>1589000000</v>
      </c>
    </row>
    <row r="26" spans="1:15" ht="15" customHeight="1">
      <c r="A26" s="410" t="s">
        <v>765</v>
      </c>
      <c r="B26" s="239" t="str">
        <f>IFERROR(INDEX('[3]Metric Data'!$A:$AB,MATCH(CONCATENATE($A26,$C26),'[3]Metric Data'!$A:$A,0),MATCH("Dimension Value",'[3]Metric Data'!$A$1:$O$1,0)),"")</f>
        <v>Anglo American Platinum Managed Operations</v>
      </c>
      <c r="C26" s="234" t="s">
        <v>1349</v>
      </c>
      <c r="E26" s="738"/>
      <c r="F26" s="741"/>
      <c r="G26" s="752"/>
      <c r="H26" s="614"/>
      <c r="I26" s="614"/>
      <c r="J26" s="236" t="s">
        <v>11023</v>
      </c>
      <c r="K26" s="250" t="s">
        <v>10946</v>
      </c>
      <c r="L26" s="474" t="str">
        <f>_xlfn.IFNA(INDEX('[3]Data Output'!$A:$H,MATCH(_xlfn.TEXTJOIN("",TRUE,L$2,$A26,$C26),'[3]Data Output'!$A:$A,0),MATCH("Value",'[3]Data Output'!$A$1:$H$1,0)),"")</f>
        <v/>
      </c>
      <c r="M26" s="472">
        <f>_xlfn.IFNA(INDEX('[3]Data Output'!$A:$H,MATCH(_xlfn.TEXTJOIN("",TRUE,M$2,$A26,$C26),'[3]Data Output'!$A:$A,0),MATCH("Value",'[3]Data Output'!$A$1:$H$1,0)),"")</f>
        <v>1296151</v>
      </c>
      <c r="N26" s="473">
        <f>_xlfn.IFNA(INDEX('[3]Data Output'!$A:$H,MATCH(_xlfn.TEXTJOIN("",TRUE,N$2,$A26,$C26),'[3]Data Output'!$A:$A,0),MATCH("Value",'[3]Data Output'!$A$1:$H$1,0)),"")</f>
        <v>7417224</v>
      </c>
      <c r="O26" s="551">
        <f>_xlfn.IFNA(INDEX('[3]Data Output'!$A:$H,MATCH(_xlfn.TEXTJOIN("",TRUE,O$2,$A26,$C26),'[3]Data Output'!$A:$A,0),MATCH("Value",'[3]Data Output'!$A$1:$H$1,0)),"")*1000000</f>
        <v>3000000</v>
      </c>
    </row>
    <row r="27" spans="1:15" ht="15" customHeight="1">
      <c r="A27" s="410" t="s">
        <v>764</v>
      </c>
      <c r="B27" s="239" t="str">
        <f>IFERROR(INDEX('[3]Metric Data'!$A:$AB,MATCH(CONCATENATE($A27,$C27),'[3]Metric Data'!$A:$A,0),MATCH("Dimension Value",'[3]Metric Data'!$A$1:$O$1,0)),"")</f>
        <v>Anglo American Platinum Managed Operations</v>
      </c>
      <c r="C27" s="234" t="s">
        <v>1349</v>
      </c>
      <c r="E27" s="738"/>
      <c r="F27" s="741"/>
      <c r="G27" s="752"/>
      <c r="H27" s="614"/>
      <c r="I27" s="614"/>
      <c r="J27" s="236" t="s">
        <v>11024</v>
      </c>
      <c r="K27" s="250" t="s">
        <v>10946</v>
      </c>
      <c r="L27" s="474" t="str">
        <f>_xlfn.IFNA(INDEX('[3]Data Output'!$A:$H,MATCH(_xlfn.TEXTJOIN("",TRUE,L$2,$A27,$C27),'[3]Data Output'!$A:$A,0),MATCH("Value",'[3]Data Output'!$A$1:$H$1,0)),"")</f>
        <v/>
      </c>
      <c r="M27" s="472">
        <f>_xlfn.IFNA(INDEX('[3]Data Output'!$A:$H,MATCH(_xlfn.TEXTJOIN("",TRUE,M$2,$A27,$C27),'[3]Data Output'!$A:$A,0),MATCH("Value",'[3]Data Output'!$A$1:$H$1,0)),"")</f>
        <v>-8677639</v>
      </c>
      <c r="N27" s="473">
        <f>_xlfn.IFNA(INDEX('[3]Data Output'!$A:$H,MATCH(_xlfn.TEXTJOIN("",TRUE,N$2,$A27,$C27),'[3]Data Output'!$A:$A,0),MATCH("Value",'[3]Data Output'!$A$1:$H$1,0)),"")</f>
        <v>5811608</v>
      </c>
      <c r="O27" s="551">
        <f>_xlfn.IFNA(INDEX('[3]Data Output'!$A:$H,MATCH(_xlfn.TEXTJOIN("",TRUE,O$2,$A27,$C27),'[3]Data Output'!$A:$A,0),MATCH("Value",'[3]Data Output'!$A$1:$H$1,0)),"")*1000000</f>
        <v>7000000</v>
      </c>
    </row>
    <row r="28" spans="1:15" ht="15" customHeight="1">
      <c r="A28" s="410" t="s">
        <v>763</v>
      </c>
      <c r="B28" s="239" t="str">
        <f>IFERROR(INDEX('[3]Metric Data'!$A:$AB,MATCH(CONCATENATE($A28,$C28),'[3]Metric Data'!$A:$A,0),MATCH("Dimension Value",'[3]Metric Data'!$A$1:$O$1,0)),"")</f>
        <v>Anglo American Platinum Managed Operations</v>
      </c>
      <c r="C28" s="234" t="s">
        <v>1349</v>
      </c>
      <c r="E28" s="738"/>
      <c r="F28" s="741"/>
      <c r="G28" s="752"/>
      <c r="H28" s="614"/>
      <c r="I28" s="614"/>
      <c r="J28" s="236" t="s">
        <v>11025</v>
      </c>
      <c r="K28" s="250" t="s">
        <v>10946</v>
      </c>
      <c r="L28" s="474" t="str">
        <f>_xlfn.IFNA(INDEX('[3]Data Output'!$A:$H,MATCH(_xlfn.TEXTJOIN("",TRUE,L$2,$A28,$C28),'[3]Data Output'!$A:$A,0),MATCH("Value",'[3]Data Output'!$A$1:$H$1,0)),"")</f>
        <v/>
      </c>
      <c r="M28" s="472">
        <f>_xlfn.IFNA(INDEX('[3]Data Output'!$A:$H,MATCH(_xlfn.TEXTJOIN("",TRUE,M$2,$A28,$C28),'[3]Data Output'!$A:$A,0),MATCH("Value",'[3]Data Output'!$A$1:$H$1,0)),"")</f>
        <v>122506</v>
      </c>
      <c r="N28" s="473">
        <f>_xlfn.IFNA(INDEX('[3]Data Output'!$A:$H,MATCH(_xlfn.TEXTJOIN("",TRUE,N$2,$A28,$C28),'[3]Data Output'!$A:$A,0),MATCH("Value",'[3]Data Output'!$A$1:$H$1,0)),"")</f>
        <v>919316</v>
      </c>
      <c r="O28" s="551">
        <f>_xlfn.IFNA(INDEX('[3]Data Output'!$A:$H,MATCH(_xlfn.TEXTJOIN("",TRUE,O$2,$A28,$C28),'[3]Data Output'!$A:$A,0),MATCH("Value",'[3]Data Output'!$A$1:$H$1,0)),"")*1000000</f>
        <v>0</v>
      </c>
    </row>
    <row r="29" spans="1:15" ht="15" customHeight="1">
      <c r="A29" s="410" t="s">
        <v>762</v>
      </c>
      <c r="B29" s="239" t="str">
        <f>IFERROR(INDEX('[3]Metric Data'!$A:$AB,MATCH(CONCATENATE($A29,$C29),'[3]Metric Data'!$A:$A,0),MATCH("Dimension Value",'[3]Metric Data'!$A$1:$O$1,0)),"")</f>
        <v>Anglo American Platinum Managed Operations</v>
      </c>
      <c r="C29" s="234" t="s">
        <v>1349</v>
      </c>
      <c r="E29" s="738"/>
      <c r="F29" s="741"/>
      <c r="G29" s="752"/>
      <c r="H29" s="614"/>
      <c r="I29" s="614"/>
      <c r="J29" s="236" t="s">
        <v>3707</v>
      </c>
      <c r="K29" s="250" t="s">
        <v>10946</v>
      </c>
      <c r="L29" s="474">
        <f>L11+L20</f>
        <v>173000000</v>
      </c>
      <c r="M29" s="472">
        <f>_xlfn.IFNA(INDEX('[3]Data Output'!$A:$H,MATCH(_xlfn.TEXTJOIN("",TRUE,M$2,$A29,$C29),'[3]Data Output'!$A:$A,0),MATCH("Value",'[3]Data Output'!$A$1:$H$1,0)),"")</f>
        <v>34609217</v>
      </c>
      <c r="N29" s="473">
        <f>_xlfn.IFNA(INDEX('[3]Data Output'!$A:$H,MATCH(_xlfn.TEXTJOIN("",TRUE,N$2,$A29,$C29),'[3]Data Output'!$A:$A,0),MATCH("Value",'[3]Data Output'!$A$1:$H$1,0)),"")</f>
        <v>214371070</v>
      </c>
      <c r="O29" s="551">
        <f>_xlfn.IFNA(INDEX('[3]Data Output'!$A:$H,MATCH(_xlfn.TEXTJOIN("",TRUE,O$2,$A29,$C29),'[3]Data Output'!$A:$A,0),MATCH("Value",'[3]Data Output'!$A$1:$H$1,0)),"")*1000000</f>
        <v>181000000</v>
      </c>
    </row>
    <row r="30" spans="1:15" ht="15" customHeight="1">
      <c r="A30" s="410" t="s">
        <v>761</v>
      </c>
      <c r="B30" s="239" t="str">
        <f>IFERROR(INDEX('[3]Metric Data'!$A:$AB,MATCH(CONCATENATE($A30,$C30),'[3]Metric Data'!$A:$A,0),MATCH("Dimension Value",'[3]Metric Data'!$A$1:$O$1,0)),"")</f>
        <v>Anglo American Platinum Managed Operations</v>
      </c>
      <c r="C30" s="234" t="s">
        <v>1349</v>
      </c>
      <c r="E30" s="738"/>
      <c r="F30" s="741"/>
      <c r="G30" s="752"/>
      <c r="H30" s="614"/>
      <c r="I30" s="614"/>
      <c r="J30" s="236" t="s">
        <v>11026</v>
      </c>
      <c r="K30" s="250" t="s">
        <v>10946</v>
      </c>
      <c r="L30" s="474" t="str">
        <f>_xlfn.IFNA(INDEX('[3]Data Output'!$A:$H,MATCH(_xlfn.TEXTJOIN("",TRUE,L$2,$A30,$C30),'[3]Data Output'!$A:$A,0),MATCH("Value",'[3]Data Output'!$A$1:$H$1,0)),"")</f>
        <v/>
      </c>
      <c r="M30" s="472">
        <f>_xlfn.IFNA(INDEX('[3]Data Output'!$A:$H,MATCH(_xlfn.TEXTJOIN("",TRUE,M$2,$A30,$C30),'[3]Data Output'!$A:$A,0),MATCH("Value",'[3]Data Output'!$A$1:$H$1,0)),"")</f>
        <v>0</v>
      </c>
      <c r="N30" s="473">
        <f>_xlfn.IFNA(INDEX('[3]Data Output'!$A:$H,MATCH(_xlfn.TEXTJOIN("",TRUE,N$2,$A30,$C30),'[3]Data Output'!$A:$A,0),MATCH("Value",'[3]Data Output'!$A$1:$H$1,0)),"")</f>
        <v>60157</v>
      </c>
      <c r="O30" s="551">
        <f>_xlfn.IFNA(INDEX('[3]Data Output'!$A:$H,MATCH(_xlfn.TEXTJOIN("",TRUE,O$2,$A30,$C30),'[3]Data Output'!$A:$A,0),MATCH("Value",'[3]Data Output'!$A$1:$H$1,0)),"")*1000000</f>
        <v>0</v>
      </c>
    </row>
    <row r="31" spans="1:15" ht="15" customHeight="1">
      <c r="A31" s="410" t="s">
        <v>760</v>
      </c>
      <c r="B31" s="239" t="str">
        <f>IFERROR(INDEX('[3]Metric Data'!$A:$AB,MATCH(CONCATENATE($A31,$C31),'[3]Metric Data'!$A:$A,0),MATCH("Dimension Value",'[3]Metric Data'!$A$1:$O$1,0)),"")</f>
        <v>Anglo American Platinum Managed Operations</v>
      </c>
      <c r="C31" s="234" t="s">
        <v>1349</v>
      </c>
      <c r="E31" s="738"/>
      <c r="F31" s="741"/>
      <c r="G31" s="752"/>
      <c r="H31" s="614"/>
      <c r="I31" s="614"/>
      <c r="J31" s="236" t="s">
        <v>11027</v>
      </c>
      <c r="K31" s="250" t="s">
        <v>10946</v>
      </c>
      <c r="L31" s="474" t="str">
        <f>_xlfn.IFNA(INDEX('[3]Data Output'!$A:$H,MATCH(_xlfn.TEXTJOIN("",TRUE,L$2,$A31,$C31),'[3]Data Output'!$A:$A,0),MATCH("Value",'[3]Data Output'!$A$1:$H$1,0)),"")</f>
        <v/>
      </c>
      <c r="M31" s="472">
        <f>_xlfn.IFNA(INDEX('[3]Data Output'!$A:$H,MATCH(_xlfn.TEXTJOIN("",TRUE,M$2,$A31,$C31),'[3]Data Output'!$A:$A,0),MATCH("Value",'[3]Data Output'!$A$1:$H$1,0)),"")</f>
        <v>-708953</v>
      </c>
      <c r="N31" s="473">
        <f>_xlfn.IFNA(INDEX('[3]Data Output'!$A:$H,MATCH(_xlfn.TEXTJOIN("",TRUE,N$2,$A31,$C31),'[3]Data Output'!$A:$A,0),MATCH("Value",'[3]Data Output'!$A$1:$H$1,0)),"")</f>
        <v>467057</v>
      </c>
      <c r="O31" s="551">
        <f>_xlfn.IFNA(INDEX('[3]Data Output'!$A:$H,MATCH(_xlfn.TEXTJOIN("",TRUE,O$2,$A31,$C31),'[3]Data Output'!$A:$A,0),MATCH("Value",'[3]Data Output'!$A$1:$H$1,0)),"")*1000000</f>
        <v>0</v>
      </c>
    </row>
    <row r="32" spans="1:15" ht="15" customHeight="1">
      <c r="A32" s="410" t="s">
        <v>759</v>
      </c>
      <c r="B32" s="239" t="str">
        <f>IFERROR(INDEX('[3]Metric Data'!$A:$AB,MATCH(CONCATENATE($A32,$C32),'[3]Metric Data'!$A:$A,0),MATCH("Dimension Value",'[3]Metric Data'!$A$1:$O$1,0)),"")</f>
        <v>Anglo American Platinum Managed Operations</v>
      </c>
      <c r="C32" s="234" t="s">
        <v>1349</v>
      </c>
      <c r="E32" s="738"/>
      <c r="F32" s="741"/>
      <c r="G32" s="752"/>
      <c r="H32" s="614"/>
      <c r="I32" s="614"/>
      <c r="J32" s="236" t="s">
        <v>11028</v>
      </c>
      <c r="K32" s="250" t="s">
        <v>10946</v>
      </c>
      <c r="L32" s="475">
        <f>L14+L21</f>
        <v>443000000</v>
      </c>
      <c r="M32" s="472">
        <f>_xlfn.IFNA(INDEX('[3]Data Output'!$A:$H,MATCH(_xlfn.TEXTJOIN("",TRUE,M$2,$A32,$C32),'[3]Data Output'!$A:$A,0),MATCH("Value",'[3]Data Output'!$A$1:$H$1,0)),"")</f>
        <v>1263205290</v>
      </c>
      <c r="N32" s="473">
        <f>_xlfn.IFNA(INDEX('[3]Data Output'!$A:$H,MATCH(_xlfn.TEXTJOIN("",TRUE,N$2,$A32,$C32),'[3]Data Output'!$A:$A,0),MATCH("Value",'[3]Data Output'!$A$1:$H$1,0)),"")</f>
        <v>650420992</v>
      </c>
      <c r="O32" s="551">
        <f>_xlfn.IFNA(INDEX('[3]Data Output'!$A:$H,MATCH(_xlfn.TEXTJOIN("",TRUE,O$2,$A32,$C32),'[3]Data Output'!$A:$A,0),MATCH("Value",'[3]Data Output'!$A$1:$H$1,0)),"")*1000000</f>
        <v>885000000</v>
      </c>
    </row>
    <row r="33" spans="1:15" ht="15" customHeight="1">
      <c r="A33" s="410" t="s">
        <v>758</v>
      </c>
      <c r="B33" s="239" t="str">
        <f>IFERROR(INDEX('[3]Metric Data'!$A:$AB,MATCH(CONCATENATE($A33,$C33),'[3]Metric Data'!$A:$A,0),MATCH("Dimension Value",'[3]Metric Data'!$A$1:$O$1,0)),"")</f>
        <v>Anglo American Platinum Managed Operations</v>
      </c>
      <c r="C33" s="234" t="s">
        <v>1349</v>
      </c>
      <c r="E33" s="738"/>
      <c r="F33" s="741"/>
      <c r="G33" s="752"/>
      <c r="H33" s="614"/>
      <c r="I33" s="614"/>
      <c r="J33" s="236" t="s">
        <v>11029</v>
      </c>
      <c r="K33" s="250" t="s">
        <v>10946</v>
      </c>
      <c r="L33" s="475">
        <f>L24+L25+L29+L32</f>
        <v>4030000000</v>
      </c>
      <c r="M33" s="472">
        <f>SUM(M24:M32)</f>
        <v>3231016923</v>
      </c>
      <c r="N33" s="473">
        <f>_xlfn.IFNA(INDEX('[3]Data Output'!$A:$H,MATCH(_xlfn.TEXTJOIN("",TRUE,N$2,$A33,$C33),'[3]Data Output'!$A:$A,0),MATCH("Value",'[3]Data Output'!$A$1:$H$1,0)),"")</f>
        <v>5632865712</v>
      </c>
      <c r="O33" s="551">
        <f>_xlfn.IFNA(INDEX('[3]Data Output'!$A:$H,MATCH(_xlfn.TEXTJOIN("",TRUE,O$2,$A33,$C33),'[3]Data Output'!$A:$A,0),MATCH("Value",'[3]Data Output'!$A$1:$H$1,0)),"")*1000000</f>
        <v>19749000000</v>
      </c>
    </row>
    <row r="34" spans="1:15" ht="15" customHeight="1">
      <c r="A34" s="410" t="s">
        <v>770</v>
      </c>
      <c r="B34" s="239" t="str">
        <f>IFERROR(INDEX('[3]Metric Data'!$A:$AB,MATCH(CONCATENATE($A34,$C34),'[3]Metric Data'!$A:$A,0),MATCH("Dimension Value",'[3]Metric Data'!$A$1:$O$1,0)),"")</f>
        <v>Anglo American Platinum Managed Operations</v>
      </c>
      <c r="C34" s="234" t="s">
        <v>1349</v>
      </c>
      <c r="E34" s="738"/>
      <c r="F34" s="741"/>
      <c r="G34" s="752"/>
      <c r="H34" s="614" t="s">
        <v>11031</v>
      </c>
      <c r="I34" s="614" t="s">
        <v>2738</v>
      </c>
      <c r="J34" s="236" t="s">
        <v>89</v>
      </c>
      <c r="K34" s="250" t="s">
        <v>10946</v>
      </c>
      <c r="L34" s="476">
        <f>3.426*1000000000</f>
        <v>3426000000</v>
      </c>
      <c r="M34" s="472">
        <f>_xlfn.IFNA(INDEX('[3]Data Output'!$A:$H,MATCH(_xlfn.TEXTJOIN("",TRUE,M$2,$A34,$C34),'[3]Data Output'!$A:$A,0),MATCH("Value",'[3]Data Output'!$A$1:$H$1,0)),"")</f>
        <v>3328896696</v>
      </c>
      <c r="N34" s="473">
        <f>_xlfn.IFNA(INDEX('[3]Data Output'!$A:$H,MATCH(_xlfn.TEXTJOIN("",TRUE,N$2,$A34,$C34),'[3]Data Output'!$A:$A,0),MATCH("Value",'[3]Data Output'!$A$1:$H$1,0)),"")</f>
        <v>0</v>
      </c>
      <c r="O34" s="551">
        <f>_xlfn.IFNA(INDEX('[3]Data Output'!$A:$H,MATCH(_xlfn.TEXTJOIN("",TRUE,O$2,$A34,$C34),'[3]Data Output'!$A:$A,0),MATCH("Value",'[3]Data Output'!$A$1:$H$1,0)),"")*1000000</f>
        <v>0</v>
      </c>
    </row>
    <row r="35" spans="1:15" ht="15" customHeight="1">
      <c r="A35" s="410" t="s">
        <v>769</v>
      </c>
      <c r="B35" s="239" t="str">
        <f>IFERROR(INDEX('[3]Metric Data'!$A:$AB,MATCH(CONCATENATE($A35,$C35),'[3]Metric Data'!$A:$A,0),MATCH("Dimension Value",'[3]Metric Data'!$A$1:$O$1,0)),"")</f>
        <v>Anglo American Platinum Managed Operations</v>
      </c>
      <c r="C35" s="234" t="s">
        <v>1349</v>
      </c>
      <c r="E35" s="738"/>
      <c r="F35" s="741"/>
      <c r="G35" s="752"/>
      <c r="H35" s="614"/>
      <c r="I35" s="614"/>
      <c r="J35" s="236" t="s">
        <v>261</v>
      </c>
      <c r="K35" s="250" t="s">
        <v>10946</v>
      </c>
      <c r="L35" s="474">
        <v>257000000</v>
      </c>
      <c r="M35" s="472">
        <f>_xlfn.IFNA(INDEX('[3]Data Output'!$A:$H,MATCH(_xlfn.TEXTJOIN("",TRUE,M$2,$A35,$C35),'[3]Data Output'!$A:$A,0),MATCH("Value",'[3]Data Output'!$A$1:$H$1,0)),"")</f>
        <v>514770114</v>
      </c>
      <c r="N35" s="473">
        <f>_xlfn.IFNA(INDEX('[3]Data Output'!$A:$H,MATCH(_xlfn.TEXTJOIN("",TRUE,N$2,$A35,$C35),'[3]Data Output'!$A:$A,0),MATCH("Value",'[3]Data Output'!$A$1:$H$1,0)),"")</f>
        <v>204189821</v>
      </c>
      <c r="O35" s="551">
        <f>_xlfn.IFNA(INDEX('[3]Data Output'!$A:$H,MATCH(_xlfn.TEXTJOIN("",TRUE,O$2,$A35,$C35),'[3]Data Output'!$A:$A,0),MATCH("Value",'[3]Data Output'!$A$1:$H$1,0)),"")*1000000</f>
        <v>218000000</v>
      </c>
    </row>
    <row r="36" spans="1:15" ht="15" customHeight="1">
      <c r="A36" s="410"/>
      <c r="B36" s="239"/>
      <c r="C36" s="234"/>
      <c r="E36" s="738"/>
      <c r="F36" s="741"/>
      <c r="G36" s="752"/>
      <c r="H36" s="614"/>
      <c r="I36" s="614"/>
      <c r="J36" s="236" t="s">
        <v>11028</v>
      </c>
      <c r="K36" s="250" t="s">
        <v>10946</v>
      </c>
      <c r="L36" s="474">
        <v>3683000000</v>
      </c>
      <c r="M36" s="472">
        <v>228000000</v>
      </c>
      <c r="N36" s="473"/>
      <c r="O36" s="551"/>
    </row>
    <row r="37" spans="1:15" ht="15" customHeight="1">
      <c r="A37" s="410" t="s">
        <v>768</v>
      </c>
      <c r="B37" s="239" t="str">
        <f>IFERROR(INDEX('[3]Metric Data'!$A:$AB,MATCH(CONCATENATE($A37,$C37),'[3]Metric Data'!$A:$A,0),MATCH("Dimension Value",'[3]Metric Data'!$A$1:$O$1,0)),"")</f>
        <v>Anglo American Platinum Managed Operations</v>
      </c>
      <c r="C37" s="234" t="s">
        <v>1349</v>
      </c>
      <c r="E37" s="738"/>
      <c r="F37" s="741"/>
      <c r="G37" s="752"/>
      <c r="H37" s="614"/>
      <c r="I37" s="614"/>
      <c r="J37" s="236" t="s">
        <v>11029</v>
      </c>
      <c r="K37" s="250" t="s">
        <v>10946</v>
      </c>
      <c r="L37" s="475"/>
      <c r="M37" s="472">
        <f>SUM(M34:M36)</f>
        <v>4071666810</v>
      </c>
      <c r="N37" s="473">
        <f>_xlfn.IFNA(INDEX('[3]Data Output'!$A:$H,MATCH(_xlfn.TEXTJOIN("",TRUE,N$2,$A37,$C37),'[3]Data Output'!$A:$A,0),MATCH("Value",'[3]Data Output'!$A$1:$H$1,0)),"")</f>
        <v>204189821</v>
      </c>
      <c r="O37" s="551">
        <f>_xlfn.IFNA(INDEX('[3]Data Output'!$A:$H,MATCH(_xlfn.TEXTJOIN("",TRUE,O$2,$A37,$C37),'[3]Data Output'!$A:$A,0),MATCH("Value",'[3]Data Output'!$A$1:$H$1,0)),"")*1000000</f>
        <v>218000000</v>
      </c>
    </row>
    <row r="38" spans="1:15" ht="15" customHeight="1">
      <c r="A38" s="410" t="s">
        <v>598</v>
      </c>
      <c r="B38" s="239" t="str">
        <f>IFERROR(INDEX('[3]Metric Data'!$A:$AB,MATCH(CONCATENATE($A38,$C38),'[3]Metric Data'!$A:$A,0),MATCH("Dimension Value",'[3]Metric Data'!$A$1:$O$1,0)),"")</f>
        <v>Anglo American Platinum Managed Operations</v>
      </c>
      <c r="C38" s="234" t="s">
        <v>1349</v>
      </c>
      <c r="E38" s="738"/>
      <c r="F38" s="741"/>
      <c r="G38" s="752"/>
      <c r="H38" s="614"/>
      <c r="I38" s="607" t="s">
        <v>2666</v>
      </c>
      <c r="J38" s="236" t="s">
        <v>89</v>
      </c>
      <c r="K38" s="250" t="s">
        <v>10946</v>
      </c>
      <c r="L38" s="475"/>
      <c r="M38" s="472">
        <f>_xlfn.IFNA(INDEX('[3]Data Output'!$A:$H,MATCH(_xlfn.TEXTJOIN("",TRUE,M$2,$A38,$C38),'[3]Data Output'!$A:$A,0),MATCH("Value",'[3]Data Output'!$A$1:$H$1,0)),"")</f>
        <v>0</v>
      </c>
      <c r="N38" s="473">
        <f>_xlfn.IFNA(INDEX('[3]Data Output'!$A:$H,MATCH(_xlfn.TEXTJOIN("",TRUE,N$2,$A38,$C38),'[3]Data Output'!$A:$A,0),MATCH("Value",'[3]Data Output'!$A$1:$H$1,0)),"")</f>
        <v>0</v>
      </c>
      <c r="O38" s="551">
        <f>_xlfn.IFNA(INDEX('[3]Data Output'!$A:$H,MATCH(_xlfn.TEXTJOIN("",TRUE,O$2,$A38,$C38),'[3]Data Output'!$A:$A,0),MATCH("Value",'[3]Data Output'!$A$1:$H$1,0)),"")*1000000</f>
        <v>0</v>
      </c>
    </row>
    <row r="39" spans="1:15" ht="15" customHeight="1">
      <c r="A39" s="410" t="s">
        <v>597</v>
      </c>
      <c r="B39" s="239" t="str">
        <f>IFERROR(INDEX('[3]Metric Data'!$A:$AB,MATCH(CONCATENATE($A39,$C39),'[3]Metric Data'!$A:$A,0),MATCH("Dimension Value",'[3]Metric Data'!$A$1:$O$1,0)),"")</f>
        <v>Anglo American Platinum Managed Operations</v>
      </c>
      <c r="C39" s="234" t="s">
        <v>1349</v>
      </c>
      <c r="E39" s="738"/>
      <c r="F39" s="741"/>
      <c r="G39" s="752"/>
      <c r="H39" s="614"/>
      <c r="I39" s="607"/>
      <c r="J39" s="236" t="s">
        <v>261</v>
      </c>
      <c r="K39" s="250" t="s">
        <v>10946</v>
      </c>
      <c r="L39" s="475"/>
      <c r="M39" s="472">
        <f>_xlfn.IFNA(INDEX('[3]Data Output'!$A:$H,MATCH(_xlfn.TEXTJOIN("",TRUE,M$2,$A39,$C39),'[3]Data Output'!$A:$A,0),MATCH("Value",'[3]Data Output'!$A$1:$H$1,0)),"")</f>
        <v>8969414</v>
      </c>
      <c r="N39" s="473">
        <f>_xlfn.IFNA(INDEX('[3]Data Output'!$A:$H,MATCH(_xlfn.TEXTJOIN("",TRUE,N$2,$A39,$C39),'[3]Data Output'!$A:$A,0),MATCH("Value",'[3]Data Output'!$A$1:$H$1,0)),"")</f>
        <v>18360391</v>
      </c>
      <c r="O39" s="551">
        <f>_xlfn.IFNA(INDEX('[3]Data Output'!$A:$H,MATCH(_xlfn.TEXTJOIN("",TRUE,O$2,$A39,$C39),'[3]Data Output'!$A:$A,0),MATCH("Value",'[3]Data Output'!$A$1:$H$1,0)),"")*1000000</f>
        <v>5000000</v>
      </c>
    </row>
    <row r="40" spans="1:15" ht="15" customHeight="1">
      <c r="A40" s="410" t="s">
        <v>596</v>
      </c>
      <c r="B40" s="239" t="str">
        <f>IFERROR(INDEX('[3]Metric Data'!$A:$AB,MATCH(CONCATENATE($A40,$C40),'[3]Metric Data'!$A:$A,0),MATCH("Dimension Value",'[3]Metric Data'!$A$1:$O$1,0)),"")</f>
        <v>Anglo American Platinum Managed Operations</v>
      </c>
      <c r="C40" s="234" t="s">
        <v>1349</v>
      </c>
      <c r="E40" s="738"/>
      <c r="F40" s="741"/>
      <c r="G40" s="752"/>
      <c r="H40" s="614"/>
      <c r="I40" s="607"/>
      <c r="J40" s="236" t="s">
        <v>11029</v>
      </c>
      <c r="K40" s="250" t="s">
        <v>10946</v>
      </c>
      <c r="L40" s="475"/>
      <c r="M40" s="472">
        <f>_xlfn.IFNA(INDEX('[3]Data Output'!$A:$H,MATCH(_xlfn.TEXTJOIN("",TRUE,M$2,$A40,$C40),'[3]Data Output'!$A:$A,0),MATCH("Value",'[3]Data Output'!$A$1:$H$1,0)),"")</f>
        <v>8969414</v>
      </c>
      <c r="N40" s="473">
        <f>_xlfn.IFNA(INDEX('[3]Data Output'!$A:$H,MATCH(_xlfn.TEXTJOIN("",TRUE,N$2,$A40,$C40),'[3]Data Output'!$A:$A,0),MATCH("Value",'[3]Data Output'!$A$1:$H$1,0)),"")</f>
        <v>18360391</v>
      </c>
      <c r="O40" s="551">
        <f>_xlfn.IFNA(INDEX('[3]Data Output'!$A:$H,MATCH(_xlfn.TEXTJOIN("",TRUE,O$2,$A40,$C40),'[3]Data Output'!$A:$A,0),MATCH("Value",'[3]Data Output'!$A$1:$H$1,0)),"")*1000000</f>
        <v>5000000</v>
      </c>
    </row>
    <row r="41" spans="1:15" ht="15" customHeight="1">
      <c r="A41" s="410" t="s">
        <v>278</v>
      </c>
      <c r="B41" s="239" t="str">
        <f>IFERROR(INDEX('[3]Metric Data'!$A:$AB,MATCH(CONCATENATE($A41,$C41),'[3]Metric Data'!$A:$A,0),MATCH("Dimension Value",'[3]Metric Data'!$A$1:$O$1,0)),"")</f>
        <v>Anglo American Platinum Managed Operations</v>
      </c>
      <c r="C41" s="234" t="s">
        <v>1349</v>
      </c>
      <c r="E41" s="738"/>
      <c r="F41" s="741"/>
      <c r="G41" s="752"/>
      <c r="H41" s="614"/>
      <c r="I41" s="614" t="s">
        <v>2658</v>
      </c>
      <c r="J41" s="236" t="s">
        <v>89</v>
      </c>
      <c r="K41" s="250" t="s">
        <v>10946</v>
      </c>
      <c r="L41" s="475"/>
      <c r="M41" s="472">
        <f>_xlfn.IFNA(INDEX('[3]Data Output'!$A:$H,MATCH(_xlfn.TEXTJOIN("",TRUE,M$2,$A41,$C41),'[3]Data Output'!$A:$A,0),MATCH("Value",'[3]Data Output'!$A$1:$H$1,0)),"")</f>
        <v>3332774889</v>
      </c>
      <c r="N41" s="473">
        <f>_xlfn.IFNA(INDEX('[3]Data Output'!$A:$H,MATCH(_xlfn.TEXTJOIN("",TRUE,N$2,$A41,$C41),'[3]Data Output'!$A:$A,0),MATCH("Value",'[3]Data Output'!$A$1:$H$1,0)),"")</f>
        <v>3112938016</v>
      </c>
      <c r="O41" s="551">
        <f>_xlfn.IFNA(INDEX('[3]Data Output'!$A:$H,MATCH(_xlfn.TEXTJOIN("",TRUE,O$2,$A41,$C41),'[3]Data Output'!$A:$A,0),MATCH("Value",'[3]Data Output'!$A$1:$H$1,0)),"")*1000000</f>
        <v>3005000000</v>
      </c>
    </row>
    <row r="42" spans="1:15" ht="15" customHeight="1">
      <c r="A42" s="410" t="s">
        <v>277</v>
      </c>
      <c r="B42" s="239" t="str">
        <f>IFERROR(INDEX('[3]Metric Data'!$A:$AB,MATCH(CONCATENATE($A42,$C42),'[3]Metric Data'!$A:$A,0),MATCH("Dimension Value",'[3]Metric Data'!$A$1:$O$1,0)),"")</f>
        <v>Anglo American Platinum Managed Operations</v>
      </c>
      <c r="C42" s="234" t="s">
        <v>1349</v>
      </c>
      <c r="E42" s="738"/>
      <c r="F42" s="741"/>
      <c r="G42" s="752"/>
      <c r="H42" s="614"/>
      <c r="I42" s="614"/>
      <c r="J42" s="236" t="s">
        <v>261</v>
      </c>
      <c r="K42" s="250" t="s">
        <v>10946</v>
      </c>
      <c r="L42" s="475"/>
      <c r="M42" s="472">
        <f>_xlfn.IFNA(INDEX('[3]Data Output'!$A:$H,MATCH(_xlfn.TEXTJOIN("",TRUE,M$2,$A42,$C42),'[3]Data Output'!$A:$A,0),MATCH("Value",'[3]Data Output'!$A$1:$H$1,0)),"")</f>
        <v>314623691</v>
      </c>
      <c r="N42" s="473">
        <f>_xlfn.IFNA(INDEX('[3]Data Output'!$A:$H,MATCH(_xlfn.TEXTJOIN("",TRUE,N$2,$A42,$C42),'[3]Data Output'!$A:$A,0),MATCH("Value",'[3]Data Output'!$A$1:$H$1,0)),"")</f>
        <v>253360422</v>
      </c>
      <c r="O42" s="551">
        <f>_xlfn.IFNA(INDEX('[3]Data Output'!$A:$H,MATCH(_xlfn.TEXTJOIN("",TRUE,O$2,$A42,$C42),'[3]Data Output'!$A:$A,0),MATCH("Value",'[3]Data Output'!$A$1:$H$1,0)),"")*1000000</f>
        <v>225000000</v>
      </c>
    </row>
    <row r="43" spans="1:15" ht="15" customHeight="1">
      <c r="A43" s="410"/>
      <c r="B43" s="239"/>
      <c r="C43" s="234"/>
      <c r="E43" s="739"/>
      <c r="F43" s="741"/>
      <c r="G43" s="752"/>
      <c r="H43" s="614"/>
      <c r="I43" s="614"/>
      <c r="J43" s="247" t="s">
        <v>11028</v>
      </c>
      <c r="K43" s="250" t="s">
        <v>10946</v>
      </c>
      <c r="L43" s="477"/>
      <c r="M43" s="478">
        <v>15000000</v>
      </c>
      <c r="N43" s="479"/>
      <c r="O43" s="552"/>
    </row>
    <row r="44" spans="1:15" ht="15" customHeight="1">
      <c r="A44" s="410" t="s">
        <v>276</v>
      </c>
      <c r="B44" s="239" t="str">
        <f>IFERROR(INDEX('[3]Metric Data'!$A:$AB,MATCH(CONCATENATE($A44,$C44),'[3]Metric Data'!$A:$A,0),MATCH("Dimension Value",'[3]Metric Data'!$A$1:$O$1,0)),"")</f>
        <v>Anglo American Platinum Managed Operations</v>
      </c>
      <c r="C44" s="234" t="s">
        <v>1349</v>
      </c>
      <c r="E44" s="740"/>
      <c r="F44" s="742"/>
      <c r="G44" s="753"/>
      <c r="H44" s="633"/>
      <c r="I44" s="633"/>
      <c r="J44" s="261" t="s">
        <v>11033</v>
      </c>
      <c r="K44" s="489" t="s">
        <v>10946</v>
      </c>
      <c r="L44" s="480"/>
      <c r="M44" s="481">
        <f>SUM(M41:M43)</f>
        <v>3662398580</v>
      </c>
      <c r="N44" s="482">
        <f>_xlfn.IFNA(INDEX('[3]Data Output'!$A:$H,MATCH(_xlfn.TEXTJOIN("",TRUE,N$2,$A44,$C44),'[3]Data Output'!$A:$A,0),MATCH("Value",'[3]Data Output'!$A$1:$H$1,0)),"")</f>
        <v>3366298438</v>
      </c>
      <c r="O44" s="553">
        <f>_xlfn.IFNA(INDEX('[3]Data Output'!$A:$H,MATCH(_xlfn.TEXTJOIN("",TRUE,O$2,$A44,$C44),'[3]Data Output'!$A:$A,0),MATCH("Value",'[3]Data Output'!$A$1:$H$1,0)),"")*1000000</f>
        <v>3230000000</v>
      </c>
    </row>
    <row r="45" spans="1:15" ht="14.15" customHeight="1">
      <c r="F45" s="239"/>
      <c r="G45" s="239"/>
      <c r="H45" s="239"/>
      <c r="I45" s="239"/>
      <c r="J45" s="239"/>
      <c r="K45" s="239"/>
      <c r="L45" s="409"/>
      <c r="M45" s="409"/>
      <c r="N45" s="409"/>
      <c r="O45" s="409"/>
    </row>
    <row r="46" spans="1:15" ht="15" customHeight="1"/>
    <row r="47" spans="1:15" ht="15" customHeight="1">
      <c r="F47" s="243"/>
    </row>
    <row r="48" spans="1:15" ht="15" customHeight="1"/>
    <row r="49" ht="15" customHeight="1"/>
  </sheetData>
  <mergeCells count="20">
    <mergeCell ref="L3:O5"/>
    <mergeCell ref="G6:G44"/>
    <mergeCell ref="H6:H15"/>
    <mergeCell ref="I6:I15"/>
    <mergeCell ref="H16:H18"/>
    <mergeCell ref="I16:I18"/>
    <mergeCell ref="H19:H23"/>
    <mergeCell ref="I19:I23"/>
    <mergeCell ref="H24:H33"/>
    <mergeCell ref="I24:I33"/>
    <mergeCell ref="K3:K5"/>
    <mergeCell ref="E3:E44"/>
    <mergeCell ref="F3:F44"/>
    <mergeCell ref="G3:G5"/>
    <mergeCell ref="H3:H5"/>
    <mergeCell ref="J3:J5"/>
    <mergeCell ref="H34:H44"/>
    <mergeCell ref="I34:I37"/>
    <mergeCell ref="I38:I40"/>
    <mergeCell ref="I41:I44"/>
  </mergeCells>
  <pageMargins left="0.7" right="0.7" top="0.75" bottom="0.75" header="0.3" footer="0.3"/>
  <pageSetup paperSize="9" scale="55"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50"/>
  <sheetViews>
    <sheetView showRuler="0" workbookViewId="0"/>
  </sheetViews>
  <sheetFormatPr defaultColWidth="13.08984375" defaultRowHeight="12.5"/>
  <cols>
    <col min="1" max="1" width="69.90625" customWidth="1"/>
  </cols>
  <sheetData>
    <row r="1" spans="1:1" ht="53.25" customHeight="1">
      <c r="A1" s="59" t="s">
        <v>57</v>
      </c>
    </row>
    <row r="2" spans="1:1" ht="15" customHeight="1"/>
    <row r="3" spans="1:1" ht="15" customHeight="1"/>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1">
    <pageSetUpPr fitToPage="1"/>
  </sheetPr>
  <dimension ref="A1:M18"/>
  <sheetViews>
    <sheetView showRuler="0" topLeftCell="H1" zoomScaleNormal="100" workbookViewId="0">
      <selection activeCell="L17" sqref="L17"/>
    </sheetView>
  </sheetViews>
  <sheetFormatPr defaultColWidth="13.08984375" defaultRowHeight="13"/>
  <cols>
    <col min="1" max="2" width="19.54296875" style="207" hidden="1" customWidth="1"/>
    <col min="3" max="3" width="35.90625" style="207" hidden="1" customWidth="1"/>
    <col min="4" max="4" width="2.36328125" style="207" customWidth="1"/>
    <col min="5" max="5" width="7.90625" style="207" customWidth="1"/>
    <col min="6" max="6" width="13.08984375" style="207" customWidth="1"/>
    <col min="7" max="7" width="39" style="207" bestFit="1" customWidth="1"/>
    <col min="8" max="8" width="27.36328125" style="207" customWidth="1"/>
    <col min="9" max="9" width="67" style="207" bestFit="1" customWidth="1"/>
    <col min="10" max="10" width="13.90625" style="207" customWidth="1"/>
    <col min="11" max="11" width="18" style="207" customWidth="1"/>
    <col min="12" max="13" width="17.36328125" style="207" customWidth="1"/>
    <col min="14" max="16384" width="13.08984375" style="207"/>
  </cols>
  <sheetData>
    <row r="1" spans="1:13">
      <c r="A1" s="211" t="s">
        <v>1</v>
      </c>
      <c r="B1" s="211" t="s">
        <v>10670</v>
      </c>
    </row>
    <row r="2" spans="1:13" ht="30" customHeight="1">
      <c r="A2" s="212"/>
      <c r="B2" s="212"/>
      <c r="E2" s="229" t="s">
        <v>10671</v>
      </c>
      <c r="F2" s="230" t="s">
        <v>10672</v>
      </c>
      <c r="G2" s="230" t="s">
        <v>10854</v>
      </c>
      <c r="H2" s="513"/>
      <c r="I2" s="513" t="s">
        <v>10674</v>
      </c>
      <c r="J2" s="513" t="s">
        <v>9441</v>
      </c>
      <c r="K2" s="514">
        <f>L2+1</f>
        <v>2025</v>
      </c>
      <c r="L2" s="514" t="str">
        <f>Dates!$C$7</f>
        <v>2024</v>
      </c>
      <c r="M2" s="514">
        <f>L2-1</f>
        <v>2023</v>
      </c>
    </row>
    <row r="3" spans="1:13" ht="15" customHeight="1">
      <c r="A3" s="213" t="s">
        <v>268</v>
      </c>
      <c r="B3" s="213" t="str">
        <f>IFERROR(INDEX('Metric Data'!$A:$AB,MATCH(CONCATENATE($A3,$C3),'Metric Data'!$A:$A,0),MATCH("Dimension Value",'Metric Data'!$A$1:$O$1,0)),"")</f>
        <v/>
      </c>
      <c r="C3" s="209" t="s">
        <v>1349</v>
      </c>
      <c r="E3" s="759"/>
      <c r="F3" s="757" t="s">
        <v>11034</v>
      </c>
      <c r="G3" s="762" t="s">
        <v>11035</v>
      </c>
      <c r="H3" s="755" t="s">
        <v>11036</v>
      </c>
      <c r="I3" s="515" t="s">
        <v>11037</v>
      </c>
      <c r="J3" s="385" t="s">
        <v>10946</v>
      </c>
      <c r="K3" s="516">
        <v>116330</v>
      </c>
      <c r="L3" s="517">
        <v>108987</v>
      </c>
      <c r="M3" s="517">
        <v>124583</v>
      </c>
    </row>
    <row r="4" spans="1:13" ht="15" customHeight="1">
      <c r="A4" s="214" t="s">
        <v>266</v>
      </c>
      <c r="B4" s="213" t="str">
        <f>IFERROR(INDEX('Metric Data'!$A:$AB,MATCH(CONCATENATE($A4,$C4),'Metric Data'!$A:$A,0),MATCH("Dimension Value",'Metric Data'!$A$1:$O$1,0)),"")</f>
        <v>Anglo American Platinum Managed Operations</v>
      </c>
      <c r="C4" s="209" t="s">
        <v>1349</v>
      </c>
      <c r="E4" s="760"/>
      <c r="F4" s="758"/>
      <c r="G4" s="763"/>
      <c r="H4" s="756"/>
      <c r="I4" s="518" t="s">
        <v>3695</v>
      </c>
      <c r="J4" s="385" t="s">
        <v>10946</v>
      </c>
      <c r="K4" s="516">
        <v>16866</v>
      </c>
      <c r="L4" s="406">
        <v>17695</v>
      </c>
      <c r="M4" s="406">
        <v>18569</v>
      </c>
    </row>
    <row r="5" spans="1:13" ht="15" customHeight="1">
      <c r="A5" s="214" t="s">
        <v>262</v>
      </c>
      <c r="B5" s="213" t="str">
        <f>IFERROR(INDEX('Metric Data'!$A:$AB,MATCH(CONCATENATE($A5,$C5),'Metric Data'!$A:$A,0),MATCH("Dimension Value",'Metric Data'!$A$1:$O$1,0)),"")</f>
        <v/>
      </c>
      <c r="C5" s="209" t="s">
        <v>1349</v>
      </c>
      <c r="E5" s="760"/>
      <c r="F5" s="758"/>
      <c r="G5" s="763"/>
      <c r="H5" s="756"/>
      <c r="I5" s="518" t="s">
        <v>11038</v>
      </c>
      <c r="J5" s="385" t="s">
        <v>10946</v>
      </c>
      <c r="K5" s="516">
        <v>18375</v>
      </c>
      <c r="L5" s="406">
        <v>6471</v>
      </c>
      <c r="M5" s="406">
        <v>13027</v>
      </c>
    </row>
    <row r="6" spans="1:13" ht="15" customHeight="1">
      <c r="A6" s="214" t="s">
        <v>260</v>
      </c>
      <c r="B6" s="213" t="str">
        <f>IFERROR(INDEX('Metric Data'!$A:$AB,MATCH(CONCATENATE($A6,$C6),'Metric Data'!$A:$A,0),MATCH("Dimension Value",'Metric Data'!$A$1:$O$1,0)),"")</f>
        <v/>
      </c>
      <c r="C6" s="209" t="s">
        <v>1349</v>
      </c>
      <c r="E6" s="760"/>
      <c r="F6" s="758"/>
      <c r="G6" s="763"/>
      <c r="H6" s="756"/>
      <c r="I6" s="518" t="s">
        <v>11039</v>
      </c>
      <c r="J6" s="385" t="s">
        <v>10946</v>
      </c>
      <c r="K6" s="516">
        <v>16933</v>
      </c>
      <c r="L6" s="406">
        <v>5058</v>
      </c>
      <c r="M6" s="406">
        <v>12149</v>
      </c>
    </row>
    <row r="7" spans="1:13" ht="15" customHeight="1">
      <c r="A7" s="214" t="s">
        <v>259</v>
      </c>
      <c r="B7" s="213" t="str">
        <f>IFERROR(INDEX('Metric Data'!$A:$AB,MATCH(CONCATENATE($A7,$C7),'Metric Data'!$A:$A,0),MATCH("Dimension Value",'Metric Data'!$A$1:$O$1,0)),"")</f>
        <v>Anglo American Platinum Managed Operations</v>
      </c>
      <c r="C7" s="209" t="s">
        <v>1349</v>
      </c>
      <c r="E7" s="760"/>
      <c r="F7" s="758"/>
      <c r="G7" s="763"/>
      <c r="H7" s="756"/>
      <c r="I7" s="518" t="s">
        <v>11040</v>
      </c>
      <c r="J7" s="385" t="s">
        <v>10946</v>
      </c>
      <c r="K7" s="519">
        <v>1442</v>
      </c>
      <c r="L7" s="406">
        <v>1413</v>
      </c>
      <c r="M7" s="406">
        <v>878</v>
      </c>
    </row>
    <row r="8" spans="1:13" ht="15" customHeight="1">
      <c r="A8" s="214" t="s">
        <v>258</v>
      </c>
      <c r="B8" s="213" t="str">
        <f>IFERROR(INDEX('Metric Data'!$A:$AB,MATCH(CONCATENATE($A8,$C8),'Metric Data'!$A:$A,0),MATCH("Dimension Value",'Metric Data'!$A$1:$O$1,0)),"")</f>
        <v>Anglo American Platinum Managed Operations</v>
      </c>
      <c r="C8" s="209" t="s">
        <v>1349</v>
      </c>
      <c r="E8" s="760"/>
      <c r="F8" s="758"/>
      <c r="G8" s="763"/>
      <c r="H8" s="756"/>
      <c r="I8" s="518" t="s">
        <v>11041</v>
      </c>
      <c r="J8" s="385" t="s">
        <v>10852</v>
      </c>
      <c r="K8" s="519">
        <v>4143</v>
      </c>
      <c r="L8" s="406">
        <v>3305</v>
      </c>
      <c r="M8" s="406">
        <v>5300</v>
      </c>
    </row>
    <row r="9" spans="1:13" ht="15" customHeight="1">
      <c r="A9" s="214" t="s">
        <v>254</v>
      </c>
      <c r="B9" s="213" t="str">
        <f>IFERROR(INDEX('Metric Data'!$A:$AB,MATCH(CONCATENATE($A9,$C9),'Metric Data'!$A:$A,0),MATCH("Dimension Value",'Metric Data'!$A$1:$O$1,0)),"")</f>
        <v>Anglo American Platinum Managed Operations</v>
      </c>
      <c r="C9" s="209" t="s">
        <v>1349</v>
      </c>
      <c r="E9" s="760"/>
      <c r="F9" s="758"/>
      <c r="G9" s="763"/>
      <c r="H9" s="756"/>
      <c r="I9" s="518" t="s">
        <v>11042</v>
      </c>
      <c r="J9" s="385" t="s">
        <v>10852</v>
      </c>
      <c r="K9" s="519">
        <v>1230</v>
      </c>
      <c r="L9" s="406">
        <v>1343</v>
      </c>
      <c r="M9" s="406">
        <v>1800</v>
      </c>
    </row>
    <row r="10" spans="1:13" ht="15" customHeight="1">
      <c r="A10" s="214" t="s">
        <v>251</v>
      </c>
      <c r="B10" s="213" t="str">
        <f>IFERROR(INDEX('Metric Data'!$A:$AB,MATCH(CONCATENATE($A10,$C10),'Metric Data'!$A:$A,0),MATCH("Dimension Value",'Metric Data'!$A$1:$O$1,0)),"")</f>
        <v>Anglo American Platinum Managed Operations</v>
      </c>
      <c r="C10" s="209" t="s">
        <v>1349</v>
      </c>
      <c r="E10" s="760"/>
      <c r="F10" s="758"/>
      <c r="G10" s="763"/>
      <c r="H10" s="756"/>
      <c r="I10" s="518" t="s">
        <v>11141</v>
      </c>
      <c r="J10" s="385" t="s">
        <v>10852</v>
      </c>
      <c r="K10" s="385">
        <v>769</v>
      </c>
      <c r="L10" s="406">
        <v>987</v>
      </c>
      <c r="M10" s="406">
        <v>806</v>
      </c>
    </row>
    <row r="11" spans="1:13" ht="15" customHeight="1">
      <c r="A11" s="214" t="s">
        <v>250</v>
      </c>
      <c r="B11" s="213" t="str">
        <f>IFERROR(INDEX('Metric Data'!$A:$AB,MATCH(CONCATENATE($A11,$C11),'Metric Data'!$A:$A,0),MATCH("Dimension Value",'Metric Data'!$A$1:$O$1,0)),"")</f>
        <v>Anglo American Platinum Managed Operations</v>
      </c>
      <c r="C11" s="209" t="s">
        <v>1349</v>
      </c>
      <c r="E11" s="760"/>
      <c r="F11" s="758"/>
      <c r="G11" s="763"/>
      <c r="H11" s="756"/>
      <c r="I11" s="518" t="s">
        <v>2427</v>
      </c>
      <c r="J11" s="385" t="s">
        <v>10852</v>
      </c>
      <c r="K11" s="385">
        <v>236</v>
      </c>
      <c r="L11" s="406">
        <v>184</v>
      </c>
      <c r="M11" s="406">
        <v>199</v>
      </c>
    </row>
    <row r="12" spans="1:13" ht="15" customHeight="1">
      <c r="A12" s="214" t="s">
        <v>246</v>
      </c>
      <c r="B12" s="213" t="str">
        <f>IFERROR(INDEX('Metric Data'!$A:$AB,MATCH(CONCATENATE($A12,$C12),'Metric Data'!$A:$A,0),MATCH("Dimension Value",'Metric Data'!$A$1:$O$1,0)),"")</f>
        <v>Anglo American Platinum Managed Operations</v>
      </c>
      <c r="C12" s="209" t="s">
        <v>1349</v>
      </c>
      <c r="E12" s="760"/>
      <c r="F12" s="758"/>
      <c r="G12" s="763"/>
      <c r="H12" s="756"/>
      <c r="I12" s="518" t="s">
        <v>11043</v>
      </c>
      <c r="J12" s="385" t="s">
        <v>10852</v>
      </c>
      <c r="K12" s="385">
        <v>44</v>
      </c>
      <c r="L12" s="406">
        <v>113</v>
      </c>
      <c r="M12" s="406">
        <v>52</v>
      </c>
    </row>
    <row r="13" spans="1:13" ht="15" customHeight="1">
      <c r="A13" s="214" t="s">
        <v>164</v>
      </c>
      <c r="B13" s="213" t="str">
        <f>IFERROR(INDEX('Metric Data'!$A:$AB,MATCH(CONCATENATE($A13,$C13),'Metric Data'!$A:$A,0),MATCH("Dimension Value",'Metric Data'!$A$1:$O$1,0)),"")</f>
        <v>Anglo American Platinum Managed Operations</v>
      </c>
      <c r="C13" s="209" t="s">
        <v>1349</v>
      </c>
      <c r="E13" s="760"/>
      <c r="F13" s="758"/>
      <c r="G13" s="764"/>
      <c r="H13" s="756"/>
      <c r="I13" s="515" t="s">
        <v>11044</v>
      </c>
      <c r="J13" s="385" t="s">
        <v>11045</v>
      </c>
      <c r="K13" s="520">
        <v>41753</v>
      </c>
      <c r="L13" s="406">
        <v>30098</v>
      </c>
      <c r="M13" s="406">
        <v>39753</v>
      </c>
    </row>
    <row r="14" spans="1:13" ht="15" customHeight="1">
      <c r="A14" s="214" t="s">
        <v>162</v>
      </c>
      <c r="B14" s="213" t="str">
        <f>IFERROR(INDEX('Metric Data'!$A:$AB,MATCH(CONCATENATE($A14,$C14),'Metric Data'!$A:$A,0),MATCH("Dimension Value",'Metric Data'!$A$1:$O$1,0)),"")</f>
        <v>Anglo American Platinum Managed Operations</v>
      </c>
      <c r="C14" s="209" t="s">
        <v>1349</v>
      </c>
      <c r="E14" s="760"/>
      <c r="F14" s="758"/>
      <c r="G14" s="764"/>
      <c r="H14" s="756"/>
      <c r="I14" s="515" t="s">
        <v>11046</v>
      </c>
      <c r="J14" s="385" t="s">
        <v>11045</v>
      </c>
      <c r="K14" s="385"/>
      <c r="L14" s="406"/>
      <c r="M14" s="406"/>
    </row>
    <row r="15" spans="1:13" ht="15" customHeight="1">
      <c r="A15" s="214" t="s">
        <v>161</v>
      </c>
      <c r="B15" s="213" t="str">
        <f>IFERROR(INDEX('Metric Data'!$A:$AB,MATCH(CONCATENATE($A15,$C15),'Metric Data'!$A:$A,0),MATCH("Dimension Value",'Metric Data'!$A$1:$O$1,0)),"")</f>
        <v>Anglo American Platinum Managed Operations</v>
      </c>
      <c r="C15" s="209" t="s">
        <v>1349</v>
      </c>
      <c r="E15" s="761"/>
      <c r="F15" s="758"/>
      <c r="G15" s="764"/>
      <c r="H15" s="756"/>
      <c r="I15" s="518" t="s">
        <v>11047</v>
      </c>
      <c r="J15" s="385" t="s">
        <v>11045</v>
      </c>
      <c r="K15" s="406">
        <v>17056</v>
      </c>
      <c r="L15" s="406">
        <v>18580</v>
      </c>
      <c r="M15" s="406">
        <v>806</v>
      </c>
    </row>
    <row r="16" spans="1:13" ht="29.4" customHeight="1">
      <c r="A16" s="214"/>
      <c r="B16" s="213"/>
      <c r="F16" s="765" t="s">
        <v>11048</v>
      </c>
      <c r="G16" s="766"/>
      <c r="H16" s="767" t="s">
        <v>11155</v>
      </c>
      <c r="I16" s="767"/>
      <c r="J16" s="215"/>
    </row>
    <row r="17" spans="1:9" ht="15" customHeight="1">
      <c r="A17" s="214"/>
      <c r="B17" s="213"/>
      <c r="H17" s="754"/>
      <c r="I17" s="754"/>
    </row>
    <row r="18" spans="1:9" ht="15" customHeight="1">
      <c r="A18" s="214"/>
      <c r="B18" s="213"/>
    </row>
  </sheetData>
  <customSheetViews>
    <customSheetView guid="{BF85068E-F58D-4EAB-8647-6833ECCE5F0F}" hiddenColumns="1" showRuler="0" topLeftCell="I1">
      <selection activeCell="J7" sqref="J7"/>
      <pageMargins left="0" right="0" top="0" bottom="0" header="0" footer="0"/>
      <headerFooter>
        <oddHeader>&amp;R&amp;"Arial"&amp;8&amp;K000000 [OFFICIAL]&amp;1#_x000D_</oddHeader>
      </headerFooter>
    </customSheetView>
  </customSheetViews>
  <mergeCells count="7">
    <mergeCell ref="H17:I17"/>
    <mergeCell ref="H3:H15"/>
    <mergeCell ref="F3:F15"/>
    <mergeCell ref="E3:E15"/>
    <mergeCell ref="G3:G15"/>
    <mergeCell ref="F16:G16"/>
    <mergeCell ref="H16:I16"/>
  </mergeCells>
  <pageMargins left="0.5" right="0.5" top="0.5" bottom="0.5" header="0.3" footer="0.3"/>
  <pageSetup paperSize="9" scale="62" fitToHeight="0" orientation="landscape" r:id="rId1"/>
  <headerFooter>
    <oddHeader>&amp;R&amp;"Arial"&amp;8&amp;K000000 [OFFICIAL]&amp;1#_x000D_</oddHeader>
  </headerFooter>
  <customProperties>
    <customPr name="_pios_id" r:id="rId2"/>
  </customProperties>
  <legacyDrawing r:id="rId3"/>
  <extLst>
    <ext xmlns:x14="http://schemas.microsoft.com/office/spreadsheetml/2009/9/main" uri="{CCE6A557-97BC-4b89-ADB6-D9C93CAAB3DF}">
      <x14:dataValidations xmlns:xm="http://schemas.microsoft.com/office/excel/2006/main" count="2">
        <x14:dataValidation type="list" allowBlank="1" xr:uid="{00000000-0002-0000-3300-000000000000}">
          <x14:formula1>
            <xm:f>'Metric Data'!$B$2:$B$1048576</xm:f>
          </x14:formula1>
          <xm:sqref>A3:A15</xm:sqref>
        </x14:dataValidation>
        <x14:dataValidation type="list" allowBlank="1" xr:uid="{00000000-0002-0000-3300-000001000000}">
          <x14:formula1>
            <xm:f>'Metric Data'!$C:$C</xm:f>
          </x14:formula1>
          <xm:sqref>C3:C15</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3D8D1-72D8-4E47-839E-72905A9604E7}">
  <sheetPr codeName="Sheet52">
    <pageSetUpPr fitToPage="1"/>
  </sheetPr>
  <dimension ref="A1:V69"/>
  <sheetViews>
    <sheetView showRuler="0" topLeftCell="C1" zoomScaleNormal="100" workbookViewId="0">
      <pane xSplit="7" ySplit="2" topLeftCell="J3" activePane="bottomRight" state="frozen"/>
      <selection pane="topRight" activeCell="J1" sqref="J1"/>
      <selection pane="bottomLeft" activeCell="D3" sqref="D3"/>
      <selection pane="bottomRight" activeCell="G1" sqref="G1"/>
    </sheetView>
  </sheetViews>
  <sheetFormatPr defaultColWidth="13.08984375" defaultRowHeight="14.5"/>
  <cols>
    <col min="1" max="2" width="19.54296875" style="412" hidden="1" customWidth="1"/>
    <col min="3" max="3" width="22.36328125" style="412" hidden="1" customWidth="1"/>
    <col min="4" max="4" width="2.36328125" style="412" customWidth="1"/>
    <col min="5" max="5" width="5.36328125" style="412" customWidth="1"/>
    <col min="6" max="6" width="10.1796875" style="412" customWidth="1"/>
    <col min="7" max="7" width="17.6328125" style="412" customWidth="1"/>
    <col min="8" max="8" width="20.36328125" style="412" customWidth="1"/>
    <col min="9" max="9" width="53.54296875" style="412" bestFit="1" customWidth="1"/>
    <col min="10" max="10" width="25.81640625" style="412" customWidth="1"/>
    <col min="11" max="11" width="14.36328125" style="412" customWidth="1"/>
    <col min="12" max="13" width="20.08984375" style="412" customWidth="1"/>
    <col min="14" max="14" width="20.453125" style="412" customWidth="1"/>
    <col min="15" max="15" width="20.54296875" style="412" customWidth="1"/>
    <col min="16" max="19" width="12.54296875" style="412" bestFit="1" customWidth="1"/>
    <col min="20" max="20" width="47.90625" style="412" bestFit="1" customWidth="1"/>
    <col min="21" max="16384" width="13.08984375" style="412"/>
  </cols>
  <sheetData>
    <row r="1" spans="1:22">
      <c r="A1" s="411" t="s">
        <v>1</v>
      </c>
      <c r="B1" s="411" t="s">
        <v>10670</v>
      </c>
      <c r="P1" s="413"/>
      <c r="Q1" s="413"/>
      <c r="R1" s="413"/>
      <c r="S1" s="413"/>
      <c r="T1" s="413"/>
    </row>
    <row r="2" spans="1:22" ht="30" customHeight="1">
      <c r="A2" s="216"/>
      <c r="B2" s="216"/>
      <c r="E2" s="371" t="s">
        <v>10671</v>
      </c>
      <c r="F2" s="230" t="s">
        <v>10672</v>
      </c>
      <c r="G2" s="230" t="s">
        <v>10854</v>
      </c>
      <c r="H2" s="230"/>
      <c r="I2" s="230" t="s">
        <v>10674</v>
      </c>
      <c r="J2" s="230" t="s">
        <v>10702</v>
      </c>
      <c r="K2" s="232" t="s">
        <v>9441</v>
      </c>
      <c r="L2" s="231">
        <v>2025</v>
      </c>
      <c r="M2" s="231" t="str">
        <f>[4]Dates!$C$7</f>
        <v>2024</v>
      </c>
      <c r="N2" s="231">
        <f>M2-1</f>
        <v>2023</v>
      </c>
      <c r="O2" s="231">
        <f>N2-1</f>
        <v>2022</v>
      </c>
    </row>
    <row r="3" spans="1:22" ht="15" customHeight="1">
      <c r="A3" s="414" t="s">
        <v>782</v>
      </c>
      <c r="B3" s="414" t="str">
        <f>IFERROR(INDEX('[4]Metric Data'!$A:$AB,MATCH(CONCATENATE($A3,$C3),'[4]Metric Data'!$A:$A,0),MATCH("Dimension Value",'[4]Metric Data'!$A$1:$O$1,0)),"")</f>
        <v>Anglo American Platinum Managed Operations</v>
      </c>
      <c r="C3" s="234" t="s">
        <v>1349</v>
      </c>
      <c r="E3" s="775"/>
      <c r="F3" s="774" t="s">
        <v>11049</v>
      </c>
      <c r="G3" s="770" t="s">
        <v>11050</v>
      </c>
      <c r="H3" s="415" t="s">
        <v>2624</v>
      </c>
      <c r="I3" s="416" t="s">
        <v>11051</v>
      </c>
      <c r="J3" s="417"/>
      <c r="K3" s="418" t="s">
        <v>10904</v>
      </c>
      <c r="L3" s="419">
        <v>19522</v>
      </c>
      <c r="M3" s="420">
        <v>20724</v>
      </c>
      <c r="N3" s="420">
        <v>22177</v>
      </c>
      <c r="O3" s="421">
        <v>21807</v>
      </c>
      <c r="R3" s="422"/>
    </row>
    <row r="4" spans="1:22" ht="15" customHeight="1">
      <c r="A4" s="423" t="s">
        <v>243</v>
      </c>
      <c r="B4" s="414" t="str">
        <f>IFERROR(INDEX('[4]Metric Data'!$A:$AB,MATCH(CONCATENATE($A4,$C4),'[4]Metric Data'!$A:$A,0),MATCH("Dimension Value",'[4]Metric Data'!$A$1:$O$1,0)),"")</f>
        <v>Anglo American Platinum Managed Operations</v>
      </c>
      <c r="C4" s="234" t="s">
        <v>1349</v>
      </c>
      <c r="E4" s="775"/>
      <c r="F4" s="774"/>
      <c r="G4" s="770"/>
      <c r="H4" s="768" t="s">
        <v>11052</v>
      </c>
      <c r="I4" s="424" t="s">
        <v>11053</v>
      </c>
      <c r="J4" s="425"/>
      <c r="K4" s="418" t="s">
        <v>10732</v>
      </c>
      <c r="L4" s="426">
        <v>0.06</v>
      </c>
      <c r="M4" s="427">
        <v>7.0000000000000007E-2</v>
      </c>
      <c r="N4" s="427">
        <v>0.08</v>
      </c>
      <c r="O4" s="427">
        <v>0.08</v>
      </c>
      <c r="R4" s="422"/>
    </row>
    <row r="5" spans="1:22" ht="15" customHeight="1">
      <c r="A5" s="423" t="s">
        <v>241</v>
      </c>
      <c r="B5" s="414" t="str">
        <f>IFERROR(INDEX('[4]Metric Data'!$A:$AB,MATCH(CONCATENATE($A5,$C5),'[4]Metric Data'!$A:$A,0),MATCH("Dimension Value",'[4]Metric Data'!$A$1:$O$1,0)),"")</f>
        <v>Anglo American Platinum Managed Operations</v>
      </c>
      <c r="C5" s="234" t="s">
        <v>1349</v>
      </c>
      <c r="E5" s="775"/>
      <c r="F5" s="774"/>
      <c r="G5" s="770"/>
      <c r="H5" s="768"/>
      <c r="I5" s="424" t="s">
        <v>11054</v>
      </c>
      <c r="J5" s="425"/>
      <c r="K5" s="418" t="s">
        <v>10732</v>
      </c>
      <c r="L5" s="426">
        <v>0.76</v>
      </c>
      <c r="M5" s="427">
        <v>0.77</v>
      </c>
      <c r="N5" s="427">
        <v>0.74730000000000008</v>
      </c>
      <c r="O5" s="427">
        <v>0.75659999999999994</v>
      </c>
      <c r="R5" s="422"/>
    </row>
    <row r="6" spans="1:22" ht="15" customHeight="1">
      <c r="A6" s="423"/>
      <c r="B6" s="414"/>
      <c r="C6" s="234"/>
      <c r="E6" s="775"/>
      <c r="F6" s="774"/>
      <c r="G6" s="770"/>
      <c r="H6" s="768"/>
      <c r="I6" s="247" t="s">
        <v>11055</v>
      </c>
      <c r="J6" s="247"/>
      <c r="K6" s="247" t="s">
        <v>10732</v>
      </c>
      <c r="L6" s="364">
        <v>0.18</v>
      </c>
      <c r="M6" s="364">
        <v>0.16</v>
      </c>
      <c r="N6" s="364">
        <v>0.17</v>
      </c>
      <c r="O6" s="364">
        <v>0.17</v>
      </c>
      <c r="R6" s="422"/>
    </row>
    <row r="7" spans="1:22" ht="15" customHeight="1">
      <c r="A7" s="423" t="s">
        <v>239</v>
      </c>
      <c r="B7" s="414" t="str">
        <f>IFERROR(INDEX('[4]Metric Data'!$A:$AB,MATCH(CONCATENATE($A7,$C7),'[4]Metric Data'!$A:$A,0),MATCH("Dimension Value",'[4]Metric Data'!$A$1:$O$1,0)),"")</f>
        <v>Anglo American Platinum Managed Operations</v>
      </c>
      <c r="C7" s="234" t="s">
        <v>1349</v>
      </c>
      <c r="E7" s="775"/>
      <c r="F7" s="774"/>
      <c r="G7" s="770"/>
      <c r="H7" s="768"/>
      <c r="I7" s="247" t="s">
        <v>2480</v>
      </c>
      <c r="J7" s="247"/>
      <c r="K7" s="247" t="s">
        <v>10732</v>
      </c>
      <c r="L7" s="381"/>
      <c r="M7" s="353">
        <v>0.3</v>
      </c>
      <c r="N7" s="453">
        <v>0.28999999999999998</v>
      </c>
      <c r="O7" s="453">
        <v>0.28160000000000002</v>
      </c>
      <c r="R7" s="422"/>
    </row>
    <row r="8" spans="1:22" ht="30" customHeight="1">
      <c r="A8" s="423" t="s">
        <v>237</v>
      </c>
      <c r="B8" s="414" t="str">
        <f>IFERROR(INDEX('[4]Metric Data'!$A:$AB,MATCH(CONCATENATE($A8,$C8),'[4]Metric Data'!$A:$A,0),MATCH("Dimension Value",'[4]Metric Data'!$A$1:$O$1,0)),"")</f>
        <v>Anglo American Platinum Managed Operations</v>
      </c>
      <c r="C8" s="234" t="s">
        <v>1349</v>
      </c>
      <c r="E8" s="775"/>
      <c r="F8" s="774"/>
      <c r="G8" s="770"/>
      <c r="H8" s="768"/>
      <c r="I8" s="247" t="s">
        <v>11056</v>
      </c>
      <c r="J8" s="247"/>
      <c r="K8" s="247" t="s">
        <v>10732</v>
      </c>
      <c r="L8" s="381">
        <v>0.3</v>
      </c>
      <c r="M8" s="353">
        <v>0.28999999999999998</v>
      </c>
      <c r="N8" s="453">
        <v>0.28999999999999998</v>
      </c>
      <c r="O8" s="453">
        <v>0.28420000000000001</v>
      </c>
      <c r="R8" s="422"/>
      <c r="V8" s="429"/>
    </row>
    <row r="9" spans="1:22" ht="15" customHeight="1">
      <c r="A9" s="423" t="s">
        <v>236</v>
      </c>
      <c r="B9" s="414" t="str">
        <f>IFERROR(INDEX('[4]Metric Data'!$A:$AB,MATCH(CONCATENATE($A9,$C9),'[4]Metric Data'!$A:$A,0),MATCH("Dimension Value",'[4]Metric Data'!$A$1:$O$1,0)),"")</f>
        <v>Anglo American Platinum Managed Operations</v>
      </c>
      <c r="C9" s="234" t="s">
        <v>1349</v>
      </c>
      <c r="E9" s="775"/>
      <c r="F9" s="774"/>
      <c r="G9" s="770"/>
      <c r="H9" s="768"/>
      <c r="I9" s="247" t="s">
        <v>11057</v>
      </c>
      <c r="J9" s="247"/>
      <c r="K9" s="247" t="s">
        <v>10732</v>
      </c>
      <c r="L9" s="381">
        <v>0.23</v>
      </c>
      <c r="M9" s="353">
        <v>0.22</v>
      </c>
      <c r="N9" s="453">
        <v>0.22</v>
      </c>
      <c r="O9" s="453">
        <v>0.21</v>
      </c>
      <c r="R9" s="422"/>
    </row>
    <row r="10" spans="1:22" ht="30" customHeight="1">
      <c r="A10" s="423" t="s">
        <v>233</v>
      </c>
      <c r="B10" s="414" t="str">
        <f>IFERROR(INDEX('[4]Metric Data'!$A:$AB,MATCH(CONCATENATE($A10,$C10),'[4]Metric Data'!$A:$A,0),MATCH("Dimension Value",'[4]Metric Data'!$A$1:$O$1,0)),"")</f>
        <v>Anglo American Platinum Managed Operations</v>
      </c>
      <c r="C10" s="234" t="s">
        <v>1349</v>
      </c>
      <c r="E10" s="775"/>
      <c r="F10" s="774"/>
      <c r="G10" s="770"/>
      <c r="H10" s="768"/>
      <c r="I10" s="247" t="s">
        <v>11058</v>
      </c>
      <c r="J10" s="247"/>
      <c r="K10" s="247" t="s">
        <v>10732</v>
      </c>
      <c r="L10" s="430">
        <v>0.85</v>
      </c>
      <c r="M10" s="353">
        <v>0.85</v>
      </c>
      <c r="N10" s="453">
        <v>0.84</v>
      </c>
      <c r="O10" s="453">
        <v>0.83030000000000004</v>
      </c>
      <c r="R10" s="422"/>
    </row>
    <row r="11" spans="1:22" ht="15" customHeight="1">
      <c r="A11" s="423" t="s">
        <v>231</v>
      </c>
      <c r="B11" s="414" t="str">
        <f>IFERROR(INDEX('[4]Metric Data'!$A:$AB,MATCH(CONCATENATE($A11,$C11),'[4]Metric Data'!$A:$A,0),MATCH("Dimension Value",'[4]Metric Data'!$A$1:$O$1,0)),"")</f>
        <v>Anglo American Platinum Managed Operations</v>
      </c>
      <c r="C11" s="234" t="s">
        <v>1349</v>
      </c>
      <c r="E11" s="775"/>
      <c r="F11" s="774"/>
      <c r="G11" s="770"/>
      <c r="H11" s="768"/>
      <c r="I11" s="418" t="s">
        <v>11059</v>
      </c>
      <c r="J11" s="418"/>
      <c r="K11" s="418" t="s">
        <v>10732</v>
      </c>
      <c r="L11" s="426">
        <v>0.9</v>
      </c>
      <c r="M11" s="428">
        <v>0.91</v>
      </c>
      <c r="N11" s="428">
        <v>0.90599999999999992</v>
      </c>
      <c r="O11" s="428">
        <v>0.91949999999999998</v>
      </c>
      <c r="R11" s="422"/>
    </row>
    <row r="12" spans="1:22" ht="15" customHeight="1">
      <c r="A12" s="423" t="s">
        <v>229</v>
      </c>
      <c r="B12" s="414" t="str">
        <f>IFERROR(INDEX('[4]Metric Data'!$A:$AB,MATCH(CONCATENATE($A12,$C12),'[4]Metric Data'!$A:$A,0),MATCH("Dimension Value",'[4]Metric Data'!$A$1:$O$1,0)),"")</f>
        <v>Anglo American Platinum Managed Operations</v>
      </c>
      <c r="C12" s="234" t="s">
        <v>1349</v>
      </c>
      <c r="E12" s="775"/>
      <c r="F12" s="774"/>
      <c r="G12" s="770"/>
      <c r="H12" s="768"/>
      <c r="I12" s="418" t="s">
        <v>1938</v>
      </c>
      <c r="J12" s="418"/>
      <c r="K12" s="418" t="s">
        <v>10732</v>
      </c>
      <c r="L12" s="426">
        <v>0.1</v>
      </c>
      <c r="M12" s="428">
        <v>0.09</v>
      </c>
      <c r="N12" s="428">
        <v>9.4E-2</v>
      </c>
      <c r="O12" s="428">
        <v>8.0500000000000002E-2</v>
      </c>
      <c r="R12" s="422"/>
    </row>
    <row r="13" spans="1:22" ht="30" customHeight="1">
      <c r="A13" s="423" t="s">
        <v>224</v>
      </c>
      <c r="B13" s="414" t="str">
        <f>IFERROR(INDEX('[4]Metric Data'!$A:$AB,MATCH(CONCATENATE($A13,$C13),'[4]Metric Data'!$A:$A,0),MATCH("Dimension Value",'[4]Metric Data'!$A$1:$O$1,0)),"")</f>
        <v>Anglo American Platinum Managed Operations</v>
      </c>
      <c r="C13" s="234" t="s">
        <v>1349</v>
      </c>
      <c r="E13" s="775"/>
      <c r="F13" s="774"/>
      <c r="G13" s="770"/>
      <c r="H13" s="768"/>
      <c r="I13" s="418" t="s">
        <v>10925</v>
      </c>
      <c r="J13" s="418"/>
      <c r="K13" s="418" t="s">
        <v>10732</v>
      </c>
      <c r="L13" s="430">
        <v>0.05</v>
      </c>
      <c r="M13" s="428">
        <v>0.09</v>
      </c>
      <c r="N13" s="428">
        <v>0.11410000000000001</v>
      </c>
      <c r="O13" s="428">
        <v>0.1258</v>
      </c>
      <c r="R13" s="422"/>
      <c r="U13" s="422"/>
    </row>
    <row r="14" spans="1:22" ht="15" customHeight="1">
      <c r="A14" s="423" t="s">
        <v>223</v>
      </c>
      <c r="B14" s="414" t="str">
        <f>IFERROR(INDEX('[4]Metric Data'!$A:$AB,MATCH(CONCATENATE($A14,$C14),'[4]Metric Data'!$A:$A,0),MATCH("Dimension Value",'[4]Metric Data'!$A$1:$O$1,0)),"")</f>
        <v>Anglo American Platinum Managed Operations</v>
      </c>
      <c r="C14" s="234" t="s">
        <v>1349</v>
      </c>
      <c r="E14" s="775"/>
      <c r="F14" s="774"/>
      <c r="G14" s="770"/>
      <c r="H14" s="768"/>
      <c r="I14" s="418" t="s">
        <v>11060</v>
      </c>
      <c r="J14" s="418"/>
      <c r="K14" s="418" t="s">
        <v>10852</v>
      </c>
      <c r="L14" s="419">
        <v>1068</v>
      </c>
      <c r="M14" s="420">
        <v>1216</v>
      </c>
      <c r="N14" s="420">
        <v>1082.5</v>
      </c>
      <c r="O14" s="420">
        <v>1189</v>
      </c>
      <c r="R14" s="422"/>
      <c r="T14" s="431"/>
    </row>
    <row r="15" spans="1:22" ht="15" customHeight="1">
      <c r="A15" s="423" t="s">
        <v>499</v>
      </c>
      <c r="B15" s="414" t="str">
        <f>IFERROR(INDEX('[4]Metric Data'!$A:$AB,MATCH(CONCATENATE($A15,$C15),'[4]Metric Data'!$A:$A,0),MATCH("Dimension Value",'[4]Metric Data'!$A$1:$O$1,0)),"")</f>
        <v>Anglo American Platinum Managed Operations</v>
      </c>
      <c r="C15" s="234" t="s">
        <v>1349</v>
      </c>
      <c r="E15" s="775"/>
      <c r="F15" s="774"/>
      <c r="G15" s="770"/>
      <c r="H15" s="769" t="s">
        <v>11061</v>
      </c>
      <c r="I15" s="418" t="s">
        <v>1993</v>
      </c>
      <c r="J15" s="418"/>
      <c r="K15" s="418" t="s">
        <v>1353</v>
      </c>
      <c r="L15" s="420">
        <v>5582</v>
      </c>
      <c r="M15" s="420">
        <v>6201</v>
      </c>
      <c r="N15" s="420">
        <v>7307</v>
      </c>
      <c r="O15" s="420">
        <v>7526</v>
      </c>
      <c r="R15" s="422"/>
    </row>
    <row r="16" spans="1:22" ht="15" customHeight="1">
      <c r="A16" s="423" t="s">
        <v>498</v>
      </c>
      <c r="B16" s="414" t="str">
        <f>IFERROR(INDEX('[4]Metric Data'!$A:$AB,MATCH(CONCATENATE($A16,$C16),'[4]Metric Data'!$A:$A,0),MATCH("Dimension Value",'[4]Metric Data'!$A$1:$O$1,0)),"")</f>
        <v>Anglo American Platinum Managed Operations</v>
      </c>
      <c r="C16" s="234" t="s">
        <v>1349</v>
      </c>
      <c r="E16" s="775"/>
      <c r="F16" s="774"/>
      <c r="G16" s="770"/>
      <c r="H16" s="769"/>
      <c r="I16" s="418" t="s">
        <v>2017</v>
      </c>
      <c r="J16" s="418"/>
      <c r="K16" s="418" t="s">
        <v>1353</v>
      </c>
      <c r="L16" s="420">
        <v>6580</v>
      </c>
      <c r="M16" s="420">
        <v>6240</v>
      </c>
      <c r="N16" s="420">
        <v>7192</v>
      </c>
      <c r="O16" s="420">
        <v>6817</v>
      </c>
      <c r="R16" s="422"/>
      <c r="T16" s="422"/>
    </row>
    <row r="17" spans="1:20" ht="15" customHeight="1">
      <c r="A17" s="423" t="s">
        <v>497</v>
      </c>
      <c r="B17" s="414" t="str">
        <f>IFERROR(INDEX('[4]Metric Data'!$A:$AB,MATCH(CONCATENATE($A17,$C17),'[4]Metric Data'!$A:$A,0),MATCH("Dimension Value",'[4]Metric Data'!$A$1:$O$1,0)),"")</f>
        <v>Anglo American Platinum Managed Operations</v>
      </c>
      <c r="C17" s="234" t="s">
        <v>1349</v>
      </c>
      <c r="E17" s="775"/>
      <c r="F17" s="774"/>
      <c r="G17" s="770"/>
      <c r="H17" s="769"/>
      <c r="I17" s="418" t="s">
        <v>1975</v>
      </c>
      <c r="J17" s="418"/>
      <c r="K17" s="418" t="s">
        <v>1353</v>
      </c>
      <c r="L17" s="420">
        <v>1725</v>
      </c>
      <c r="M17" s="420">
        <v>1812</v>
      </c>
      <c r="N17" s="420">
        <v>2303</v>
      </c>
      <c r="O17" s="420">
        <v>2231</v>
      </c>
      <c r="R17" s="422"/>
      <c r="T17" s="422"/>
    </row>
    <row r="18" spans="1:20" ht="15" customHeight="1">
      <c r="A18" s="423" t="s">
        <v>496</v>
      </c>
      <c r="B18" s="414" t="str">
        <f>IFERROR(INDEX('[4]Metric Data'!$A:$AB,MATCH(CONCATENATE($A18,$C18),'[4]Metric Data'!$A:$A,0),MATCH("Dimension Value",'[4]Metric Data'!$A$1:$O$1,0)),"")</f>
        <v>Anglo American Platinum Managed Operations</v>
      </c>
      <c r="C18" s="234" t="s">
        <v>1349</v>
      </c>
      <c r="E18" s="775"/>
      <c r="F18" s="774"/>
      <c r="G18" s="770"/>
      <c r="H18" s="769"/>
      <c r="I18" s="418" t="s">
        <v>1969</v>
      </c>
      <c r="J18" s="418"/>
      <c r="K18" s="418" t="s">
        <v>1353</v>
      </c>
      <c r="L18" s="418">
        <v>0</v>
      </c>
      <c r="M18" s="420">
        <v>0</v>
      </c>
      <c r="N18" s="420">
        <v>0</v>
      </c>
      <c r="O18" s="421">
        <v>0</v>
      </c>
      <c r="R18" s="422"/>
      <c r="T18" s="422"/>
    </row>
    <row r="19" spans="1:20" ht="15" customHeight="1">
      <c r="A19" s="423" t="s">
        <v>495</v>
      </c>
      <c r="B19" s="414" t="str">
        <f>IFERROR(INDEX('[4]Metric Data'!$A:$AB,MATCH(CONCATENATE($A19,$C19),'[4]Metric Data'!$A:$A,0),MATCH("Dimension Value",'[4]Metric Data'!$A$1:$O$1,0)),"")</f>
        <v>Anglo American Platinum Managed Operations</v>
      </c>
      <c r="C19" s="234" t="s">
        <v>1349</v>
      </c>
      <c r="E19" s="775"/>
      <c r="F19" s="774"/>
      <c r="G19" s="770"/>
      <c r="H19" s="769"/>
      <c r="I19" s="418" t="s">
        <v>1958</v>
      </c>
      <c r="J19" s="418"/>
      <c r="K19" s="418" t="s">
        <v>1353</v>
      </c>
      <c r="L19" s="418">
        <v>548</v>
      </c>
      <c r="M19" s="420">
        <v>646</v>
      </c>
      <c r="N19" s="420">
        <v>744</v>
      </c>
      <c r="O19" s="421">
        <v>812</v>
      </c>
      <c r="R19" s="422"/>
      <c r="T19" s="422"/>
    </row>
    <row r="20" spans="1:20" ht="30" customHeight="1">
      <c r="A20" s="423"/>
      <c r="B20" s="414"/>
      <c r="C20" s="234"/>
      <c r="E20" s="775"/>
      <c r="F20" s="774"/>
      <c r="G20" s="770"/>
      <c r="H20" s="769"/>
      <c r="I20" s="418" t="s">
        <v>11062</v>
      </c>
      <c r="J20" s="418"/>
      <c r="K20" s="418" t="s">
        <v>1353</v>
      </c>
      <c r="L20" s="418">
        <v>15</v>
      </c>
      <c r="M20" s="420">
        <v>0</v>
      </c>
      <c r="N20" s="420">
        <v>0</v>
      </c>
      <c r="O20" s="421">
        <v>0</v>
      </c>
      <c r="R20" s="422"/>
      <c r="T20" s="422"/>
    </row>
    <row r="21" spans="1:20" ht="30" customHeight="1">
      <c r="A21" s="423" t="s">
        <v>494</v>
      </c>
      <c r="B21" s="414" t="str">
        <f>IFERROR(INDEX('[4]Metric Data'!$A:$AB,MATCH(CONCATENATE($A21,$C21),'[4]Metric Data'!$A:$A,0),MATCH("Dimension Value",'[4]Metric Data'!$A$1:$O$1,0)),"")</f>
        <v>Anglo American Platinum Managed Operations</v>
      </c>
      <c r="C21" s="234" t="s">
        <v>1349</v>
      </c>
      <c r="E21" s="775"/>
      <c r="F21" s="774"/>
      <c r="G21" s="770"/>
      <c r="H21" s="769"/>
      <c r="I21" s="424" t="s">
        <v>11063</v>
      </c>
      <c r="J21" s="432"/>
      <c r="K21" s="433" t="s">
        <v>1353</v>
      </c>
      <c r="L21" s="434">
        <v>14450</v>
      </c>
      <c r="M21" s="434">
        <v>14899</v>
      </c>
      <c r="N21" s="434">
        <v>17546</v>
      </c>
      <c r="O21" s="434">
        <v>17386</v>
      </c>
      <c r="R21" s="422"/>
    </row>
    <row r="22" spans="1:20" ht="30" customHeight="1">
      <c r="A22" s="423" t="s">
        <v>493</v>
      </c>
      <c r="B22" s="414" t="str">
        <f>IFERROR(INDEX('[4]Metric Data'!$A:$AB,MATCH(CONCATENATE($A22,$C22),'[4]Metric Data'!$A:$A,0),MATCH("Dimension Value",'[4]Metric Data'!$A$1:$O$1,0)),"")</f>
        <v>Anglo American Platinum Managed Operations</v>
      </c>
      <c r="C22" s="234" t="s">
        <v>1349</v>
      </c>
      <c r="E22" s="775"/>
      <c r="F22" s="774"/>
      <c r="G22" s="770"/>
      <c r="H22" s="769"/>
      <c r="I22" s="424" t="s">
        <v>11064</v>
      </c>
      <c r="J22" s="418"/>
      <c r="K22" s="433" t="s">
        <v>10732</v>
      </c>
      <c r="L22" s="435">
        <v>0.92</v>
      </c>
      <c r="M22" s="436">
        <v>0.9325</v>
      </c>
      <c r="N22" s="436">
        <v>0.93669999999999998</v>
      </c>
      <c r="O22" s="437">
        <v>0.9345</v>
      </c>
      <c r="R22" s="422"/>
    </row>
    <row r="23" spans="1:20" ht="30" customHeight="1">
      <c r="A23" s="423" t="s">
        <v>503</v>
      </c>
      <c r="B23" s="414" t="str">
        <f>IFERROR(INDEX('[4]Metric Data'!$A:$AB,MATCH(CONCATENATE($A23,$C23),'[4]Metric Data'!$A:$A,0),MATCH("Dimension Value",'[4]Metric Data'!$A$1:$O$1,0)),"")</f>
        <v>Anglo American Platinum Managed Operations</v>
      </c>
      <c r="C23" s="234" t="s">
        <v>1349</v>
      </c>
      <c r="E23" s="775"/>
      <c r="F23" s="774"/>
      <c r="G23" s="770"/>
      <c r="H23" s="770" t="s">
        <v>2958</v>
      </c>
      <c r="I23" s="780" t="s">
        <v>11065</v>
      </c>
      <c r="J23" s="418" t="s">
        <v>11066</v>
      </c>
      <c r="K23" s="438" t="s">
        <v>10732</v>
      </c>
      <c r="L23" s="439">
        <v>6.5199999999999994E-2</v>
      </c>
      <c r="M23" s="436">
        <v>0.17419999999999999</v>
      </c>
      <c r="N23" s="436">
        <v>6.6900000000000001E-2</v>
      </c>
      <c r="O23" s="440">
        <v>7.7299999999999994E-2</v>
      </c>
      <c r="R23" s="422"/>
    </row>
    <row r="24" spans="1:20" ht="30" customHeight="1">
      <c r="A24" s="423" t="s">
        <v>501</v>
      </c>
      <c r="B24" s="414" t="str">
        <f>IFERROR(INDEX('[4]Metric Data'!$A:$AB,MATCH(CONCATENATE($A24,$C24),'[4]Metric Data'!$A:$A,0),MATCH("Dimension Value",'[4]Metric Data'!$A$1:$O$1,0)),"")</f>
        <v>Anglo American Platinum Managed Operations</v>
      </c>
      <c r="C24" s="234" t="s">
        <v>1349</v>
      </c>
      <c r="E24" s="775"/>
      <c r="F24" s="774"/>
      <c r="G24" s="770"/>
      <c r="H24" s="770"/>
      <c r="I24" s="780"/>
      <c r="J24" s="418" t="s">
        <v>11067</v>
      </c>
      <c r="K24" s="433" t="s">
        <v>10732</v>
      </c>
      <c r="L24" s="441">
        <v>6.5600000000000006E-2</v>
      </c>
      <c r="M24" s="436">
        <v>0.16550000000000001</v>
      </c>
      <c r="N24" s="436">
        <v>6.4799999999999996E-2</v>
      </c>
      <c r="O24" s="440">
        <v>8.1100000000000005E-2</v>
      </c>
      <c r="R24" s="422"/>
    </row>
    <row r="25" spans="1:20" ht="15" customHeight="1">
      <c r="A25" s="423" t="s">
        <v>492</v>
      </c>
      <c r="B25" s="414" t="str">
        <f>IFERROR(INDEX('[4]Metric Data'!$A:$AB,MATCH(CONCATENATE($A25,$C25),'[4]Metric Data'!$A:$A,0),MATCH("Dimension Value",'[4]Metric Data'!$A$1:$O$1,0)),"")</f>
        <v>Anglo American Platinum Managed Operations</v>
      </c>
      <c r="C25" s="234" t="s">
        <v>1349</v>
      </c>
      <c r="E25" s="775"/>
      <c r="F25" s="774"/>
      <c r="G25" s="768" t="s">
        <v>2958</v>
      </c>
      <c r="H25" s="768" t="s">
        <v>11068</v>
      </c>
      <c r="I25" s="418" t="s">
        <v>11069</v>
      </c>
      <c r="J25" s="776" t="s">
        <v>11070</v>
      </c>
      <c r="K25" s="433" t="s">
        <v>10732</v>
      </c>
      <c r="L25" s="441">
        <v>1.9400000000000001E-2</v>
      </c>
      <c r="M25" s="442">
        <v>2.1700000000000001E-2</v>
      </c>
      <c r="N25" s="442">
        <v>2.1100000000000001E-2</v>
      </c>
      <c r="O25" s="443">
        <v>2.18E-2</v>
      </c>
      <c r="R25" s="422"/>
    </row>
    <row r="26" spans="1:20" ht="15" customHeight="1">
      <c r="A26" s="423" t="s">
        <v>491</v>
      </c>
      <c r="B26" s="414" t="str">
        <f>IFERROR(INDEX('[4]Metric Data'!$A:$AB,MATCH(CONCATENATE($A26,$C26),'[4]Metric Data'!$A:$A,0),MATCH("Dimension Value",'[4]Metric Data'!$A$1:$O$1,0)),"")</f>
        <v>Anglo American Platinum Managed Operations</v>
      </c>
      <c r="C26" s="234" t="s">
        <v>1349</v>
      </c>
      <c r="E26" s="775"/>
      <c r="F26" s="774"/>
      <c r="G26" s="768"/>
      <c r="H26" s="768"/>
      <c r="I26" s="418" t="s">
        <v>11071</v>
      </c>
      <c r="J26" s="776"/>
      <c r="K26" s="433" t="s">
        <v>10732</v>
      </c>
      <c r="L26" s="441">
        <v>3.0999999999999999E-3</v>
      </c>
      <c r="M26" s="442">
        <v>6.4000000000000003E-3</v>
      </c>
      <c r="N26" s="442">
        <v>2.6100000000000002E-2</v>
      </c>
      <c r="O26" s="443">
        <v>6.4000000000000003E-3</v>
      </c>
      <c r="R26" s="422"/>
      <c r="T26" s="228"/>
    </row>
    <row r="27" spans="1:20" ht="15" customHeight="1">
      <c r="A27" s="423" t="s">
        <v>490</v>
      </c>
      <c r="B27" s="414" t="str">
        <f>IFERROR(INDEX('[4]Metric Data'!$A:$AB,MATCH(CONCATENATE($A27,$C27),'[4]Metric Data'!$A:$A,0),MATCH("Dimension Value",'[4]Metric Data'!$A$1:$O$1,0)),"")</f>
        <v>Anglo American Platinum Managed Operations</v>
      </c>
      <c r="C27" s="234" t="s">
        <v>1349</v>
      </c>
      <c r="E27" s="775"/>
      <c r="F27" s="774"/>
      <c r="G27" s="768"/>
      <c r="H27" s="768"/>
      <c r="I27" s="418" t="s">
        <v>11072</v>
      </c>
      <c r="J27" s="776" t="s">
        <v>11073</v>
      </c>
      <c r="K27" s="433" t="s">
        <v>10732</v>
      </c>
      <c r="L27" s="441">
        <v>0</v>
      </c>
      <c r="M27" s="442">
        <v>0</v>
      </c>
      <c r="N27" s="442">
        <v>0</v>
      </c>
      <c r="O27" s="443">
        <v>0</v>
      </c>
      <c r="R27" s="422"/>
    </row>
    <row r="28" spans="1:20" ht="15" customHeight="1">
      <c r="A28" s="423" t="s">
        <v>489</v>
      </c>
      <c r="B28" s="414" t="str">
        <f>IFERROR(INDEX('[4]Metric Data'!$A:$AB,MATCH(CONCATENATE($A28,$C28),'[4]Metric Data'!$A:$A,0),MATCH("Dimension Value",'[4]Metric Data'!$A$1:$O$1,0)),"")</f>
        <v>Anglo American Platinum Managed Operations</v>
      </c>
      <c r="C28" s="234" t="s">
        <v>1349</v>
      </c>
      <c r="E28" s="775"/>
      <c r="F28" s="774"/>
      <c r="G28" s="768"/>
      <c r="H28" s="768"/>
      <c r="I28" s="418" t="s">
        <v>11074</v>
      </c>
      <c r="J28" s="776"/>
      <c r="K28" s="418" t="s">
        <v>10732</v>
      </c>
      <c r="L28" s="441">
        <v>1.5900000000000001E-2</v>
      </c>
      <c r="M28" s="444">
        <v>1.4500000000000001E-2</v>
      </c>
      <c r="N28" s="444">
        <v>8.6E-3</v>
      </c>
      <c r="O28" s="421">
        <v>1.0500000000000001E-2</v>
      </c>
      <c r="R28" s="422"/>
    </row>
    <row r="29" spans="1:20" ht="15" customHeight="1">
      <c r="A29" s="423" t="s">
        <v>488</v>
      </c>
      <c r="B29" s="414" t="str">
        <f>IFERROR(INDEX('[4]Metric Data'!$A:$AB,MATCH(CONCATENATE($A29,$C29),'[4]Metric Data'!$A:$A,0),MATCH("Dimension Value",'[4]Metric Data'!$A$1:$O$1,0)),"")</f>
        <v>Anglo American Platinum Managed Operations</v>
      </c>
      <c r="C29" s="234" t="s">
        <v>1349</v>
      </c>
      <c r="E29" s="775"/>
      <c r="F29" s="774"/>
      <c r="G29" s="768"/>
      <c r="H29" s="768"/>
      <c r="I29" s="418" t="s">
        <v>11071</v>
      </c>
      <c r="J29" s="776"/>
      <c r="K29" s="418" t="s">
        <v>10732</v>
      </c>
      <c r="L29" s="445">
        <v>1.15E-2</v>
      </c>
      <c r="M29" s="444">
        <v>0</v>
      </c>
      <c r="N29" s="444">
        <v>4.2599999999999999E-2</v>
      </c>
      <c r="O29" s="421">
        <v>1.3299999999999999E-2</v>
      </c>
      <c r="R29" s="422"/>
    </row>
    <row r="30" spans="1:20" ht="15" customHeight="1">
      <c r="A30" s="423" t="s">
        <v>487</v>
      </c>
      <c r="B30" s="414" t="str">
        <f>IFERROR(INDEX('[4]Metric Data'!$A:$AB,MATCH(CONCATENATE($A30,$C30),'[4]Metric Data'!$A:$A,0),MATCH("Dimension Value",'[4]Metric Data'!$A$1:$O$1,0)),"")</f>
        <v>Anglo American Platinum Managed Operations</v>
      </c>
      <c r="C30" s="234" t="s">
        <v>1349</v>
      </c>
      <c r="E30" s="775"/>
      <c r="F30" s="774"/>
      <c r="G30" s="768"/>
      <c r="H30" s="768" t="s">
        <v>11075</v>
      </c>
      <c r="I30" s="418" t="s">
        <v>11069</v>
      </c>
      <c r="J30" s="776" t="s">
        <v>11070</v>
      </c>
      <c r="K30" s="418" t="s">
        <v>10732</v>
      </c>
      <c r="L30" s="441">
        <v>1.9599999999999999E-2</v>
      </c>
      <c r="M30" s="444">
        <v>2.1700000000000001E-2</v>
      </c>
      <c r="N30" s="444">
        <v>2.2800000000000001E-2</v>
      </c>
      <c r="O30" s="421">
        <v>2.18E-2</v>
      </c>
      <c r="R30" s="422"/>
    </row>
    <row r="31" spans="1:20" ht="15" customHeight="1">
      <c r="A31" s="423" t="s">
        <v>486</v>
      </c>
      <c r="B31" s="414" t="str">
        <f>IFERROR(INDEX('[4]Metric Data'!$A:$AB,MATCH(CONCATENATE($A31,$C31),'[4]Metric Data'!$A:$A,0),MATCH("Dimension Value",'[4]Metric Data'!$A$1:$O$1,0)),"")</f>
        <v>Anglo American Platinum Managed Operations</v>
      </c>
      <c r="C31" s="234" t="s">
        <v>1349</v>
      </c>
      <c r="E31" s="775"/>
      <c r="F31" s="774"/>
      <c r="G31" s="768"/>
      <c r="H31" s="768"/>
      <c r="I31" s="418" t="s">
        <v>11071</v>
      </c>
      <c r="J31" s="776"/>
      <c r="K31" s="418" t="s">
        <v>10732</v>
      </c>
      <c r="L31" s="445">
        <v>1.54E-2</v>
      </c>
      <c r="M31" s="444">
        <v>2.06E-2</v>
      </c>
      <c r="N31" s="444">
        <v>3.4000000000000002E-2</v>
      </c>
      <c r="O31" s="421">
        <v>3.5200000000000002E-2</v>
      </c>
      <c r="R31" s="422"/>
    </row>
    <row r="32" spans="1:20" ht="15" customHeight="1">
      <c r="A32" s="423" t="s">
        <v>485</v>
      </c>
      <c r="B32" s="414" t="str">
        <f>IFERROR(INDEX('[4]Metric Data'!$A:$AB,MATCH(CONCATENATE($A32,$C32),'[4]Metric Data'!$A:$A,0),MATCH("Dimension Value",'[4]Metric Data'!$A$1:$O$1,0)),"")</f>
        <v>Anglo American Platinum Managed Operations</v>
      </c>
      <c r="C32" s="234" t="s">
        <v>1349</v>
      </c>
      <c r="E32" s="775"/>
      <c r="F32" s="774"/>
      <c r="G32" s="768"/>
      <c r="H32" s="768"/>
      <c r="I32" s="418" t="s">
        <v>11072</v>
      </c>
      <c r="J32" s="776" t="s">
        <v>11073</v>
      </c>
      <c r="K32" s="418" t="s">
        <v>10732</v>
      </c>
      <c r="L32" s="445">
        <v>3.5000000000000001E-3</v>
      </c>
      <c r="M32" s="444">
        <v>1.26E-2</v>
      </c>
      <c r="N32" s="444">
        <v>0</v>
      </c>
      <c r="O32" s="421">
        <v>0</v>
      </c>
      <c r="R32" s="422"/>
    </row>
    <row r="33" spans="1:18" ht="15" customHeight="1">
      <c r="A33" s="423" t="s">
        <v>484</v>
      </c>
      <c r="B33" s="414" t="str">
        <f>IFERROR(INDEX('[4]Metric Data'!$A:$AB,MATCH(CONCATENATE($A33,$C33),'[4]Metric Data'!$A:$A,0),MATCH("Dimension Value",'[4]Metric Data'!$A$1:$O$1,0)),"")</f>
        <v>Anglo American Platinum Managed Operations</v>
      </c>
      <c r="C33" s="234" t="s">
        <v>1349</v>
      </c>
      <c r="E33" s="775"/>
      <c r="F33" s="774"/>
      <c r="G33" s="768"/>
      <c r="H33" s="768"/>
      <c r="I33" s="418" t="s">
        <v>11074</v>
      </c>
      <c r="J33" s="776"/>
      <c r="K33" s="418" t="s">
        <v>10732</v>
      </c>
      <c r="L33" s="441">
        <v>1.5900000000000001E-2</v>
      </c>
      <c r="M33" s="444">
        <v>1.4499999999999999E-2</v>
      </c>
      <c r="N33" s="444">
        <v>8.6E-3</v>
      </c>
      <c r="O33" s="421">
        <v>1.0500000000000001E-2</v>
      </c>
      <c r="R33" s="422"/>
    </row>
    <row r="34" spans="1:18" ht="15" customHeight="1">
      <c r="A34" s="423" t="s">
        <v>483</v>
      </c>
      <c r="B34" s="414" t="str">
        <f>IFERROR(INDEX('[4]Metric Data'!$A:$AB,MATCH(CONCATENATE($A34,$C34),'[4]Metric Data'!$A:$A,0),MATCH("Dimension Value",'[4]Metric Data'!$A$1:$O$1,0)),"")</f>
        <v>Anglo American Platinum Managed Operations</v>
      </c>
      <c r="C34" s="234" t="s">
        <v>1349</v>
      </c>
      <c r="E34" s="775"/>
      <c r="F34" s="774"/>
      <c r="G34" s="768"/>
      <c r="H34" s="768"/>
      <c r="I34" s="418" t="s">
        <v>11071</v>
      </c>
      <c r="J34" s="776"/>
      <c r="K34" s="418" t="s">
        <v>10732</v>
      </c>
      <c r="L34" s="445">
        <v>1.15E-2</v>
      </c>
      <c r="M34" s="444">
        <v>0.1211</v>
      </c>
      <c r="N34" s="444">
        <v>3.4000000000000002E-2</v>
      </c>
      <c r="O34" s="421">
        <v>1.3299999999999999E-2</v>
      </c>
      <c r="R34" s="422"/>
    </row>
    <row r="35" spans="1:18" ht="15" customHeight="1">
      <c r="A35" s="423" t="s">
        <v>226</v>
      </c>
      <c r="B35" s="414" t="str">
        <f>IFERROR(INDEX('[4]Metric Data'!$A:$AB,MATCH(CONCATENATE($A35,$C35),'[4]Metric Data'!$A:$A,0),MATCH("Dimension Value",'[4]Metric Data'!$A$1:$O$1,0)),"")</f>
        <v>Anglo American Platinum Managed Operations</v>
      </c>
      <c r="C35" s="234" t="s">
        <v>1349</v>
      </c>
      <c r="E35" s="775"/>
      <c r="F35" s="774"/>
      <c r="G35" s="768"/>
      <c r="H35" s="770" t="s">
        <v>11076</v>
      </c>
      <c r="I35" s="418" t="s">
        <v>11077</v>
      </c>
      <c r="J35" s="418"/>
      <c r="K35" s="418" t="s">
        <v>10732</v>
      </c>
      <c r="L35" s="445">
        <v>4.99E-2</v>
      </c>
      <c r="M35" s="444">
        <v>5.6800000000000003E-2</v>
      </c>
      <c r="N35" s="444">
        <v>4.3200000000000002E-2</v>
      </c>
      <c r="O35" s="421">
        <v>5.21</v>
      </c>
      <c r="R35" s="422"/>
    </row>
    <row r="36" spans="1:18" ht="15" customHeight="1">
      <c r="A36" s="423" t="s">
        <v>227</v>
      </c>
      <c r="B36" s="414" t="str">
        <f>IFERROR(INDEX('[4]Metric Data'!$A:$AB,MATCH(CONCATENATE($A36,$C36),'[4]Metric Data'!$A:$A,0),MATCH("Dimension Value",'[4]Metric Data'!$A$1:$O$1,0)),"")</f>
        <v>Anglo American Platinum Managed Operations</v>
      </c>
      <c r="C36" s="234" t="s">
        <v>1349</v>
      </c>
      <c r="E36" s="775"/>
      <c r="F36" s="774"/>
      <c r="G36" s="768"/>
      <c r="H36" s="770"/>
      <c r="I36" s="418" t="s">
        <v>11078</v>
      </c>
      <c r="J36" s="418"/>
      <c r="K36" s="418" t="s">
        <v>10732</v>
      </c>
      <c r="L36" s="445">
        <v>2.7400000000000001E-2</v>
      </c>
      <c r="M36" s="444">
        <v>2.87E-2</v>
      </c>
      <c r="N36" s="444">
        <v>2.1600000000000001E-2</v>
      </c>
      <c r="O36" s="421">
        <v>2.39</v>
      </c>
      <c r="R36" s="422"/>
    </row>
    <row r="37" spans="1:18" ht="15" customHeight="1">
      <c r="A37" s="423" t="s">
        <v>482</v>
      </c>
      <c r="B37" s="414" t="str">
        <f>IFERROR(INDEX('[4]Metric Data'!$A:$AB,MATCH(CONCATENATE($A37,$C37),'[4]Metric Data'!$A:$A,0),MATCH("Dimension Value",'[4]Metric Data'!$A$1:$O$1,0)),"")</f>
        <v>Anglo American Platinum Managed Operations</v>
      </c>
      <c r="C37" s="234" t="s">
        <v>1349</v>
      </c>
      <c r="E37" s="775"/>
      <c r="F37" s="774"/>
      <c r="G37" s="768"/>
      <c r="H37" s="768" t="s">
        <v>11079</v>
      </c>
      <c r="I37" s="418" t="s">
        <v>11080</v>
      </c>
      <c r="J37" s="776" t="s">
        <v>89</v>
      </c>
      <c r="K37" s="418" t="s">
        <v>10732</v>
      </c>
      <c r="L37" s="445">
        <v>7.4999999999999997E-3</v>
      </c>
      <c r="M37" s="444">
        <v>9.4000000000000004E-3</v>
      </c>
      <c r="N37" s="444">
        <v>7.4999999999999997E-3</v>
      </c>
      <c r="O37" s="421">
        <v>9.4000000000000004E-3</v>
      </c>
      <c r="R37" s="422"/>
    </row>
    <row r="38" spans="1:18" ht="15" customHeight="1">
      <c r="A38" s="423" t="s">
        <v>481</v>
      </c>
      <c r="B38" s="414" t="str">
        <f>IFERROR(INDEX('[4]Metric Data'!$A:$AB,MATCH(CONCATENATE($A38,$C38),'[4]Metric Data'!$A:$A,0),MATCH("Dimension Value",'[4]Metric Data'!$A$1:$O$1,0)),"")</f>
        <v>Anglo American Platinum Managed Operations</v>
      </c>
      <c r="C38" s="234" t="s">
        <v>1349</v>
      </c>
      <c r="E38" s="775"/>
      <c r="F38" s="774"/>
      <c r="G38" s="768"/>
      <c r="H38" s="768"/>
      <c r="I38" s="418" t="s">
        <v>11081</v>
      </c>
      <c r="J38" s="776"/>
      <c r="K38" s="418" t="s">
        <v>10732</v>
      </c>
      <c r="L38" s="445">
        <v>4.0800000000000003E-2</v>
      </c>
      <c r="M38" s="444">
        <v>4.8500000000000001E-2</v>
      </c>
      <c r="N38" s="444">
        <v>4.19E-2</v>
      </c>
      <c r="O38" s="421">
        <v>3.8800000000000001E-2</v>
      </c>
      <c r="R38" s="422"/>
    </row>
    <row r="39" spans="1:18" ht="15" customHeight="1">
      <c r="A39" s="423" t="s">
        <v>480</v>
      </c>
      <c r="B39" s="414" t="str">
        <f>IFERROR(INDEX('[4]Metric Data'!$A:$AB,MATCH(CONCATENATE($A39,$C39),'[4]Metric Data'!$A:$A,0),MATCH("Dimension Value",'[4]Metric Data'!$A$1:$O$1,0)),"")</f>
        <v>Anglo American Platinum Managed Operations</v>
      </c>
      <c r="C39" s="234" t="s">
        <v>1349</v>
      </c>
      <c r="E39" s="775"/>
      <c r="F39" s="774"/>
      <c r="G39" s="768"/>
      <c r="H39" s="768"/>
      <c r="I39" s="418" t="s">
        <v>1995</v>
      </c>
      <c r="J39" s="776"/>
      <c r="K39" s="418" t="s">
        <v>10732</v>
      </c>
      <c r="L39" s="445">
        <v>4.8300000000000003E-2</v>
      </c>
      <c r="M39" s="444">
        <v>5.79E-2</v>
      </c>
      <c r="N39" s="444">
        <v>4.9399999999999999E-2</v>
      </c>
      <c r="O39" s="421">
        <v>4.82E-2</v>
      </c>
      <c r="R39" s="422"/>
    </row>
    <row r="40" spans="1:18" ht="15" customHeight="1">
      <c r="A40" s="423" t="s">
        <v>479</v>
      </c>
      <c r="B40" s="414" t="str">
        <f>IFERROR(INDEX('[4]Metric Data'!$A:$AB,MATCH(CONCATENATE($A40,$C40),'[4]Metric Data'!$A:$A,0),MATCH("Dimension Value",'[4]Metric Data'!$A$1:$O$1,0)),"")</f>
        <v>Anglo American Platinum Managed Operations</v>
      </c>
      <c r="C40" s="234" t="s">
        <v>1349</v>
      </c>
      <c r="E40" s="775"/>
      <c r="F40" s="774"/>
      <c r="G40" s="768"/>
      <c r="H40" s="768" t="s">
        <v>11082</v>
      </c>
      <c r="I40" s="418" t="s">
        <v>11080</v>
      </c>
      <c r="J40" s="776"/>
      <c r="K40" s="418" t="s">
        <v>10732</v>
      </c>
      <c r="L40" s="445">
        <v>1.3599999999999999E-2</v>
      </c>
      <c r="M40" s="444">
        <v>3.1399999999999997E-2</v>
      </c>
      <c r="N40" s="444">
        <v>8.8999999999999999E-3</v>
      </c>
      <c r="O40" s="421">
        <v>1.14E-2</v>
      </c>
      <c r="R40" s="422"/>
    </row>
    <row r="41" spans="1:18" ht="15" customHeight="1">
      <c r="A41" s="423" t="s">
        <v>478</v>
      </c>
      <c r="B41" s="414" t="str">
        <f>IFERROR(INDEX('[4]Metric Data'!$A:$AB,MATCH(CONCATENATE($A41,$C41),'[4]Metric Data'!$A:$A,0),MATCH("Dimension Value",'[4]Metric Data'!$A$1:$O$1,0)),"")</f>
        <v>Anglo American Platinum Managed Operations</v>
      </c>
      <c r="C41" s="234" t="s">
        <v>1349</v>
      </c>
      <c r="E41" s="775"/>
      <c r="F41" s="774"/>
      <c r="G41" s="768"/>
      <c r="H41" s="768"/>
      <c r="I41" s="418" t="s">
        <v>11081</v>
      </c>
      <c r="J41" s="776"/>
      <c r="K41" s="418" t="s">
        <v>10732</v>
      </c>
      <c r="L41" s="445">
        <v>5.16E-2</v>
      </c>
      <c r="M41" s="444">
        <v>0.14280000000000001</v>
      </c>
      <c r="N41" s="444">
        <v>5.8000000000000003E-2</v>
      </c>
      <c r="O41" s="421">
        <v>6.5799999999999997E-2</v>
      </c>
      <c r="R41" s="422"/>
    </row>
    <row r="42" spans="1:18" ht="15" customHeight="1">
      <c r="A42" s="423" t="s">
        <v>477</v>
      </c>
      <c r="B42" s="414" t="str">
        <f>IFERROR(INDEX('[4]Metric Data'!$A:$AB,MATCH(CONCATENATE($A42,$C42),'[4]Metric Data'!$A:$A,0),MATCH("Dimension Value",'[4]Metric Data'!$A$1:$O$1,0)),"")</f>
        <v>Anglo American Platinum Managed Operations</v>
      </c>
      <c r="C42" s="234" t="s">
        <v>1349</v>
      </c>
      <c r="E42" s="775"/>
      <c r="F42" s="774"/>
      <c r="G42" s="768"/>
      <c r="H42" s="768"/>
      <c r="I42" s="418" t="s">
        <v>1995</v>
      </c>
      <c r="J42" s="776"/>
      <c r="K42" s="418" t="s">
        <v>10732</v>
      </c>
      <c r="L42" s="445">
        <v>6.5199999999999994E-2</v>
      </c>
      <c r="M42" s="444">
        <v>0.17419999999999999</v>
      </c>
      <c r="N42" s="444">
        <v>6.6900000000000001E-2</v>
      </c>
      <c r="O42" s="421">
        <v>7.7200000000000005E-2</v>
      </c>
      <c r="R42" s="422"/>
    </row>
    <row r="43" spans="1:18" ht="15" customHeight="1">
      <c r="A43" s="423" t="s">
        <v>476</v>
      </c>
      <c r="B43" s="414" t="str">
        <f>IFERROR(INDEX('[4]Metric Data'!$A:$AB,MATCH(CONCATENATE($A43,$C43),'[4]Metric Data'!$A:$A,0),MATCH("Dimension Value",'[4]Metric Data'!$A$1:$O$1,0)),"")</f>
        <v>Anglo American Platinum Managed Operations</v>
      </c>
      <c r="C43" s="234" t="s">
        <v>1349</v>
      </c>
      <c r="E43" s="775"/>
      <c r="F43" s="774"/>
      <c r="G43" s="768"/>
      <c r="H43" s="768" t="s">
        <v>11079</v>
      </c>
      <c r="I43" s="418" t="s">
        <v>11080</v>
      </c>
      <c r="J43" s="776" t="s">
        <v>261</v>
      </c>
      <c r="K43" s="418" t="s">
        <v>10732</v>
      </c>
      <c r="L43" s="445">
        <v>7.1999999999999998E-3</v>
      </c>
      <c r="M43" s="444">
        <v>3.8E-3</v>
      </c>
      <c r="N43" s="444">
        <v>5.1999999999999998E-3</v>
      </c>
      <c r="O43" s="421">
        <v>7.0000000000000001E-3</v>
      </c>
      <c r="R43" s="422"/>
    </row>
    <row r="44" spans="1:18" ht="15" customHeight="1">
      <c r="A44" s="423" t="s">
        <v>475</v>
      </c>
      <c r="B44" s="414" t="str">
        <f>IFERROR(INDEX('[4]Metric Data'!$A:$AB,MATCH(CONCATENATE($A44,$C44),'[4]Metric Data'!$A:$A,0),MATCH("Dimension Value",'[4]Metric Data'!$A$1:$O$1,0)),"")</f>
        <v>Anglo American Platinum Managed Operations</v>
      </c>
      <c r="C44" s="234" t="s">
        <v>1349</v>
      </c>
      <c r="E44" s="775"/>
      <c r="F44" s="774"/>
      <c r="G44" s="768"/>
      <c r="H44" s="768"/>
      <c r="I44" s="418" t="s">
        <v>11081</v>
      </c>
      <c r="J44" s="776"/>
      <c r="K44" s="418" t="s">
        <v>10732</v>
      </c>
      <c r="L44" s="445">
        <v>6.0499999999999998E-2</v>
      </c>
      <c r="M44" s="444">
        <v>3.6799999999999999E-2</v>
      </c>
      <c r="N44" s="444">
        <v>4.0300000000000002E-2</v>
      </c>
      <c r="O44" s="421">
        <v>5.7200000000000001E-2</v>
      </c>
      <c r="R44" s="422"/>
    </row>
    <row r="45" spans="1:18" ht="15" customHeight="1">
      <c r="A45" s="423" t="s">
        <v>474</v>
      </c>
      <c r="B45" s="414" t="str">
        <f>IFERROR(INDEX('[4]Metric Data'!$A:$AB,MATCH(CONCATENATE($A45,$C45),'[4]Metric Data'!$A:$A,0),MATCH("Dimension Value",'[4]Metric Data'!$A$1:$O$1,0)),"")</f>
        <v>Anglo American Platinum Managed Operations</v>
      </c>
      <c r="C45" s="234" t="s">
        <v>1349</v>
      </c>
      <c r="E45" s="775"/>
      <c r="F45" s="774"/>
      <c r="G45" s="768"/>
      <c r="H45" s="768"/>
      <c r="I45" s="418" t="s">
        <v>1995</v>
      </c>
      <c r="J45" s="776"/>
      <c r="K45" s="418" t="s">
        <v>10732</v>
      </c>
      <c r="L45" s="445">
        <v>6.7699999999999996E-2</v>
      </c>
      <c r="M45" s="444">
        <v>4.0599999999999997E-2</v>
      </c>
      <c r="N45" s="444">
        <v>4.5499999999999999E-2</v>
      </c>
      <c r="O45" s="421">
        <v>6.4100000000000004E-2</v>
      </c>
      <c r="R45" s="422"/>
    </row>
    <row r="46" spans="1:18" ht="15" customHeight="1">
      <c r="A46" s="423" t="s">
        <v>473</v>
      </c>
      <c r="B46" s="414" t="str">
        <f>IFERROR(INDEX('[4]Metric Data'!$A:$AB,MATCH(CONCATENATE($A46,$C46),'[4]Metric Data'!$A:$A,0),MATCH("Dimension Value",'[4]Metric Data'!$A$1:$O$1,0)),"")</f>
        <v>Anglo American Platinum Managed Operations</v>
      </c>
      <c r="C46" s="234" t="s">
        <v>1349</v>
      </c>
      <c r="E46" s="775"/>
      <c r="F46" s="774"/>
      <c r="G46" s="768"/>
      <c r="H46" s="768" t="s">
        <v>11082</v>
      </c>
      <c r="I46" s="418" t="s">
        <v>11080</v>
      </c>
      <c r="J46" s="776"/>
      <c r="K46" s="418" t="s">
        <v>10732</v>
      </c>
      <c r="L46" s="445">
        <v>7.1999999999999998E-3</v>
      </c>
      <c r="M46" s="444">
        <v>3.8E-3</v>
      </c>
      <c r="N46" s="444">
        <v>6.0000000000000001E-3</v>
      </c>
      <c r="O46" s="421">
        <v>7.0000000000000001E-3</v>
      </c>
      <c r="R46" s="422"/>
    </row>
    <row r="47" spans="1:18" ht="15" customHeight="1">
      <c r="A47" s="423" t="s">
        <v>472</v>
      </c>
      <c r="B47" s="414" t="str">
        <f>IFERROR(INDEX('[4]Metric Data'!$A:$AB,MATCH(CONCATENATE($A47,$C47),'[4]Metric Data'!$A:$A,0),MATCH("Dimension Value",'[4]Metric Data'!$A$1:$O$1,0)),"")</f>
        <v>Anglo American Platinum Managed Operations</v>
      </c>
      <c r="C47" s="234" t="s">
        <v>1349</v>
      </c>
      <c r="E47" s="775"/>
      <c r="F47" s="774"/>
      <c r="G47" s="768"/>
      <c r="H47" s="768"/>
      <c r="I47" s="418" t="s">
        <v>11081</v>
      </c>
      <c r="J47" s="776"/>
      <c r="K47" s="418" t="s">
        <v>10732</v>
      </c>
      <c r="L47" s="445">
        <v>6.1199999999999997E-2</v>
      </c>
      <c r="M47" s="444">
        <v>3.6799999999999999E-2</v>
      </c>
      <c r="N47" s="444">
        <v>4.1000000000000002E-2</v>
      </c>
      <c r="O47" s="421">
        <v>5.7200000000000001E-2</v>
      </c>
      <c r="R47" s="422"/>
    </row>
    <row r="48" spans="1:18" ht="15" customHeight="1">
      <c r="A48" s="423" t="s">
        <v>471</v>
      </c>
      <c r="B48" s="414" t="str">
        <f>IFERROR(INDEX('[4]Metric Data'!$A:$AB,MATCH(CONCATENATE($A48,$C48),'[4]Metric Data'!$A:$A,0),MATCH("Dimension Value",'[4]Metric Data'!$A$1:$O$1,0)),"")</f>
        <v>Anglo American Platinum Managed Operations</v>
      </c>
      <c r="C48" s="234" t="s">
        <v>1349</v>
      </c>
      <c r="E48" s="775"/>
      <c r="F48" s="774"/>
      <c r="G48" s="768"/>
      <c r="H48" s="768"/>
      <c r="I48" s="418" t="s">
        <v>1995</v>
      </c>
      <c r="J48" s="776"/>
      <c r="K48" s="418" t="s">
        <v>10732</v>
      </c>
      <c r="L48" s="445">
        <v>6.8400000000000002E-2</v>
      </c>
      <c r="M48" s="444">
        <v>4.0599999999999997E-2</v>
      </c>
      <c r="N48" s="444">
        <v>4.7E-2</v>
      </c>
      <c r="O48" s="421">
        <v>6.4100000000000004E-2</v>
      </c>
      <c r="R48" s="422"/>
    </row>
    <row r="49" spans="1:18" ht="72.5">
      <c r="A49" s="423" t="s">
        <v>904</v>
      </c>
      <c r="B49" s="414" t="str">
        <f>IFERROR(INDEX('[4]Metric Data'!$A:$AB,MATCH(CONCATENATE($A49,$C49),'[4]Metric Data'!$A:$A,0),MATCH("Dimension Value",'[4]Metric Data'!$A$1:$O$1,0)),"")</f>
        <v>Anglo American Platinum Managed Operations</v>
      </c>
      <c r="C49" s="234" t="s">
        <v>1349</v>
      </c>
      <c r="E49" s="775"/>
      <c r="F49" s="774"/>
      <c r="G49" s="768"/>
      <c r="H49" s="768" t="s">
        <v>11083</v>
      </c>
      <c r="I49" s="418" t="s">
        <v>3365</v>
      </c>
      <c r="J49" s="418"/>
      <c r="K49" s="418" t="s">
        <v>11084</v>
      </c>
      <c r="L49" s="446">
        <v>0</v>
      </c>
      <c r="M49" s="356">
        <v>0</v>
      </c>
      <c r="N49" s="420">
        <v>0</v>
      </c>
      <c r="O49" s="421">
        <v>0</v>
      </c>
      <c r="R49" s="422"/>
    </row>
    <row r="50" spans="1:18" ht="24.65" customHeight="1">
      <c r="A50" s="423" t="s">
        <v>903</v>
      </c>
      <c r="B50" s="414" t="str">
        <f>IFERROR(INDEX('[4]Metric Data'!$A:$AB,MATCH(CONCATENATE($A50,$C50),'[4]Metric Data'!$A:$A,0),MATCH("Dimension Value",'[4]Metric Data'!$A$1:$O$1,0)),"")</f>
        <v>Anglo American Platinum Managed Operations</v>
      </c>
      <c r="C50" s="234" t="s">
        <v>1349</v>
      </c>
      <c r="E50" s="775"/>
      <c r="F50" s="774"/>
      <c r="G50" s="768"/>
      <c r="H50" s="768"/>
      <c r="I50" s="418" t="s">
        <v>3544</v>
      </c>
      <c r="J50" s="418"/>
      <c r="K50" s="418" t="s">
        <v>10904</v>
      </c>
      <c r="L50" s="418">
        <v>0</v>
      </c>
      <c r="M50" s="356">
        <v>0</v>
      </c>
      <c r="N50" s="420">
        <v>0</v>
      </c>
      <c r="O50" s="421">
        <v>0</v>
      </c>
      <c r="R50" s="422"/>
    </row>
    <row r="51" spans="1:18" ht="101.5">
      <c r="A51" s="423" t="s">
        <v>901</v>
      </c>
      <c r="B51" s="414" t="str">
        <f>IFERROR(INDEX('[4]Metric Data'!$A:$AB,MATCH(CONCATENATE($A51,$C51),'[4]Metric Data'!$A:$A,0),MATCH("Dimension Value",'[4]Metric Data'!$A$1:$O$1,0)),"")</f>
        <v>Anglo American Platinum Managed Operations</v>
      </c>
      <c r="C51" s="234" t="s">
        <v>1349</v>
      </c>
      <c r="E51" s="775"/>
      <c r="F51" s="774"/>
      <c r="G51" s="768"/>
      <c r="H51" s="768"/>
      <c r="I51" s="418" t="s">
        <v>3542</v>
      </c>
      <c r="J51" s="418"/>
      <c r="K51" s="418" t="s">
        <v>11084</v>
      </c>
      <c r="L51" s="418" t="s">
        <v>11085</v>
      </c>
      <c r="M51" s="356" t="s">
        <v>902</v>
      </c>
      <c r="N51" s="356" t="s">
        <v>902</v>
      </c>
      <c r="O51" s="417" t="s">
        <v>902</v>
      </c>
      <c r="R51" s="422"/>
    </row>
    <row r="52" spans="1:18" ht="58">
      <c r="A52" s="423" t="s">
        <v>720</v>
      </c>
      <c r="B52" s="414" t="str">
        <f>IFERROR(INDEX('[4]Metric Data'!$A:$AB,MATCH(CONCATENATE($A52,$C52),'[4]Metric Data'!$A:$A,0),MATCH("Dimension Value",'[4]Metric Data'!$A$1:$O$1,0)),"")</f>
        <v>Anglo American Platinum Managed Operations</v>
      </c>
      <c r="C52" s="234" t="s">
        <v>1349</v>
      </c>
      <c r="E52" s="775"/>
      <c r="F52" s="774"/>
      <c r="G52" s="768"/>
      <c r="H52" s="415" t="s">
        <v>3031</v>
      </c>
      <c r="I52" s="418" t="s">
        <v>11086</v>
      </c>
      <c r="J52" s="418"/>
      <c r="K52" s="425"/>
      <c r="L52" s="356" t="s">
        <v>11087</v>
      </c>
      <c r="M52" s="356" t="s">
        <v>11087</v>
      </c>
      <c r="N52" s="356" t="s">
        <v>11087</v>
      </c>
      <c r="O52" s="417" t="s">
        <v>11137</v>
      </c>
      <c r="R52" s="422"/>
    </row>
    <row r="53" spans="1:18" ht="43.5">
      <c r="A53" s="423"/>
      <c r="B53" s="414" t="str">
        <f>IFERROR(INDEX('[4]Metric Data'!$A:$AB,MATCH(CONCATENATE($A53,$C53),'[4]Metric Data'!$A:$A,0),MATCH("Dimension Value",'[4]Metric Data'!$A$1:$O$1,0)),"")</f>
        <v/>
      </c>
      <c r="C53" s="234" t="s">
        <v>1349</v>
      </c>
      <c r="E53" s="775"/>
      <c r="F53" s="774"/>
      <c r="G53" s="768"/>
      <c r="H53" s="779" t="s">
        <v>11088</v>
      </c>
      <c r="I53" s="415" t="s">
        <v>11089</v>
      </c>
      <c r="J53" s="418"/>
      <c r="K53" s="418"/>
      <c r="L53" s="418"/>
      <c r="M53" s="356" t="s">
        <v>11137</v>
      </c>
      <c r="N53" s="356" t="s">
        <v>11137</v>
      </c>
      <c r="O53" s="417" t="s">
        <v>11137</v>
      </c>
      <c r="R53" s="422"/>
    </row>
    <row r="54" spans="1:18" ht="15" customHeight="1">
      <c r="A54" s="423" t="s">
        <v>291</v>
      </c>
      <c r="B54" s="414" t="str">
        <f>IFERROR(INDEX('[4]Metric Data'!$A:$AB,MATCH(CONCATENATE($A54,$C54),'[4]Metric Data'!$A:$A,0),MATCH("Dimension Value",'[4]Metric Data'!$A$1:$O$1,0)),"")</f>
        <v>Anglo American Platinum Managed Operations</v>
      </c>
      <c r="C54" s="234" t="s">
        <v>1349</v>
      </c>
      <c r="E54" s="775"/>
      <c r="F54" s="774"/>
      <c r="G54" s="768"/>
      <c r="H54" s="779"/>
      <c r="I54" s="418" t="s">
        <v>11090</v>
      </c>
      <c r="J54" s="418"/>
      <c r="K54" s="418" t="s">
        <v>1353</v>
      </c>
      <c r="L54" s="420">
        <v>1249</v>
      </c>
      <c r="M54" s="420">
        <v>1350</v>
      </c>
      <c r="N54" s="420">
        <v>1737</v>
      </c>
      <c r="O54" s="421">
        <v>1640</v>
      </c>
      <c r="R54" s="422"/>
    </row>
    <row r="55" spans="1:18" ht="15" customHeight="1">
      <c r="A55" s="423" t="s">
        <v>290</v>
      </c>
      <c r="B55" s="414" t="str">
        <f>IFERROR(INDEX('[4]Metric Data'!$A:$AB,MATCH(CONCATENATE($A55,$C55),'[4]Metric Data'!$A:$A,0),MATCH("Dimension Value",'[4]Metric Data'!$A$1:$O$1,0)),"")</f>
        <v>Anglo American Platinum Managed Operations</v>
      </c>
      <c r="C55" s="234" t="s">
        <v>1349</v>
      </c>
      <c r="E55" s="775"/>
      <c r="F55" s="774"/>
      <c r="G55" s="768"/>
      <c r="H55" s="779"/>
      <c r="I55" s="418" t="s">
        <v>11091</v>
      </c>
      <c r="J55" s="418"/>
      <c r="K55" s="418" t="s">
        <v>1353</v>
      </c>
      <c r="L55" s="420">
        <v>14872</v>
      </c>
      <c r="M55" s="420">
        <v>15165</v>
      </c>
      <c r="N55" s="420">
        <v>16691</v>
      </c>
      <c r="O55" s="421">
        <v>16436</v>
      </c>
      <c r="R55" s="422"/>
    </row>
    <row r="56" spans="1:18" ht="15" customHeight="1">
      <c r="A56" s="423" t="s">
        <v>289</v>
      </c>
      <c r="B56" s="414" t="str">
        <f>IFERROR(INDEX('[4]Metric Data'!$A:$AB,MATCH(CONCATENATE($A56,$C56),'[4]Metric Data'!$A:$A,0),MATCH("Dimension Value",'[4]Metric Data'!$A$1:$O$1,0)),"")</f>
        <v>Anglo American Platinum Managed Operations</v>
      </c>
      <c r="C56" s="234" t="s">
        <v>1349</v>
      </c>
      <c r="E56" s="775"/>
      <c r="F56" s="774"/>
      <c r="G56" s="768"/>
      <c r="H56" s="779"/>
      <c r="I56" s="418" t="s">
        <v>11092</v>
      </c>
      <c r="J56" s="418"/>
      <c r="K56" s="418" t="s">
        <v>1353</v>
      </c>
      <c r="L56" s="420">
        <v>3462</v>
      </c>
      <c r="M56" s="432">
        <v>3122</v>
      </c>
      <c r="N56" s="432">
        <v>3906</v>
      </c>
      <c r="O56" s="432">
        <v>3648</v>
      </c>
      <c r="R56" s="422"/>
    </row>
    <row r="57" spans="1:18" ht="15" customHeight="1">
      <c r="A57" s="423" t="s">
        <v>288</v>
      </c>
      <c r="B57" s="414" t="str">
        <f>IFERROR(INDEX('[4]Metric Data'!$A:$AB,MATCH(CONCATENATE($A57,$C57),'[4]Metric Data'!$A:$A,0),MATCH("Dimension Value",'[4]Metric Data'!$A$1:$O$1,0)),"")</f>
        <v>Anglo American Platinum Managed Operations</v>
      </c>
      <c r="C57" s="234" t="s">
        <v>1349</v>
      </c>
      <c r="E57" s="775"/>
      <c r="F57" s="774"/>
      <c r="G57" s="768"/>
      <c r="H57" s="779"/>
      <c r="I57" s="418" t="s">
        <v>1995</v>
      </c>
      <c r="J57" s="418"/>
      <c r="K57" s="418" t="s">
        <v>1353</v>
      </c>
      <c r="L57" s="420">
        <v>19583</v>
      </c>
      <c r="M57" s="432">
        <v>19637</v>
      </c>
      <c r="N57" s="432">
        <v>22334</v>
      </c>
      <c r="O57" s="432">
        <v>21724</v>
      </c>
      <c r="R57" s="422"/>
    </row>
    <row r="58" spans="1:18" ht="15" customHeight="1">
      <c r="A58" s="423"/>
      <c r="B58" s="414" t="str">
        <f>IFERROR(INDEX('[4]Metric Data'!$A:$AB,MATCH(CONCATENATE($A58,$C58),'[4]Metric Data'!$A:$A,0),MATCH("Dimension Value",'[4]Metric Data'!$A$1:$O$1,0)),"")</f>
        <v/>
      </c>
      <c r="C58" s="234" t="s">
        <v>1349</v>
      </c>
      <c r="E58" s="775"/>
      <c r="F58" s="774"/>
      <c r="G58" s="768"/>
      <c r="H58" s="779"/>
      <c r="I58" s="415" t="s">
        <v>11093</v>
      </c>
      <c r="J58" s="418"/>
      <c r="K58" s="418"/>
      <c r="L58" s="418"/>
      <c r="M58" s="418" t="s">
        <v>11137</v>
      </c>
      <c r="N58" s="418" t="s">
        <v>11137</v>
      </c>
      <c r="O58" s="418" t="s">
        <v>11137</v>
      </c>
      <c r="R58" s="422"/>
    </row>
    <row r="59" spans="1:18" ht="43.5">
      <c r="A59" s="423" t="s">
        <v>286</v>
      </c>
      <c r="B59" s="414" t="str">
        <f>IFERROR(INDEX('[4]Metric Data'!$A:$AB,MATCH(CONCATENATE($A59,$C59),'[4]Metric Data'!$A:$A,0),MATCH("Dimension Value",'[4]Metric Data'!$A$1:$O$1,0)),"")</f>
        <v>Anglo American Platinum Managed Operations</v>
      </c>
      <c r="C59" s="234" t="s">
        <v>1349</v>
      </c>
      <c r="E59" s="775"/>
      <c r="F59" s="774"/>
      <c r="G59" s="768"/>
      <c r="H59" s="779"/>
      <c r="I59" s="418" t="s">
        <v>11094</v>
      </c>
      <c r="J59" s="418"/>
      <c r="K59" s="418" t="s">
        <v>11095</v>
      </c>
      <c r="L59" s="426">
        <v>0.28999999999999998</v>
      </c>
      <c r="M59" s="432">
        <v>29</v>
      </c>
      <c r="N59" s="432">
        <v>29</v>
      </c>
      <c r="O59" s="432">
        <v>27.18</v>
      </c>
      <c r="R59" s="422"/>
    </row>
    <row r="60" spans="1:18" ht="43.5">
      <c r="A60" s="423" t="s">
        <v>285</v>
      </c>
      <c r="B60" s="414" t="str">
        <f>IFERROR(INDEX('[4]Metric Data'!$A:$AB,MATCH(CONCATENATE($A60,$C60),'[4]Metric Data'!$A:$A,0),MATCH("Dimension Value",'[4]Metric Data'!$A$1:$O$1,0)),"")</f>
        <v>Anglo American Platinum Managed Operations</v>
      </c>
      <c r="C60" s="234" t="s">
        <v>1349</v>
      </c>
      <c r="E60" s="775"/>
      <c r="F60" s="774"/>
      <c r="G60" s="768"/>
      <c r="H60" s="779"/>
      <c r="I60" s="418" t="s">
        <v>11096</v>
      </c>
      <c r="J60" s="418"/>
      <c r="K60" s="418" t="s">
        <v>11095</v>
      </c>
      <c r="L60" s="426">
        <v>0.27</v>
      </c>
      <c r="M60" s="432">
        <v>27</v>
      </c>
      <c r="N60" s="432">
        <v>27</v>
      </c>
      <c r="O60" s="432">
        <v>26.26</v>
      </c>
      <c r="R60" s="422"/>
    </row>
    <row r="61" spans="1:18" ht="43.5">
      <c r="A61" s="423" t="s">
        <v>284</v>
      </c>
      <c r="B61" s="414" t="str">
        <f>IFERROR(INDEX('[4]Metric Data'!$A:$AB,MATCH(CONCATENATE($A61,$C61),'[4]Metric Data'!$A:$A,0),MATCH("Dimension Value",'[4]Metric Data'!$A$1:$O$1,0)),"")</f>
        <v>Anglo American Platinum Managed Operations</v>
      </c>
      <c r="C61" s="234" t="s">
        <v>1349</v>
      </c>
      <c r="E61" s="775"/>
      <c r="F61" s="774"/>
      <c r="G61" s="768"/>
      <c r="H61" s="779"/>
      <c r="I61" s="418" t="s">
        <v>11097</v>
      </c>
      <c r="J61" s="418"/>
      <c r="K61" s="418" t="s">
        <v>11095</v>
      </c>
      <c r="L61" s="426">
        <v>0.27</v>
      </c>
      <c r="M61" s="432">
        <v>30</v>
      </c>
      <c r="N61" s="432">
        <v>25</v>
      </c>
      <c r="O61" s="432">
        <v>28.42</v>
      </c>
      <c r="R61" s="422"/>
    </row>
    <row r="62" spans="1:18" ht="30" customHeight="1">
      <c r="A62" s="423"/>
      <c r="B62" s="414"/>
      <c r="C62" s="234"/>
      <c r="E62" s="775"/>
      <c r="F62" s="774"/>
      <c r="G62" s="768"/>
      <c r="H62" s="447" t="s">
        <v>11098</v>
      </c>
      <c r="I62" s="418" t="s">
        <v>11099</v>
      </c>
      <c r="J62" s="418"/>
      <c r="K62" s="418" t="s">
        <v>11095</v>
      </c>
      <c r="L62" s="426">
        <v>0.19</v>
      </c>
      <c r="M62" s="432">
        <v>18</v>
      </c>
      <c r="N62" s="432">
        <v>18</v>
      </c>
      <c r="O62" s="432">
        <v>19</v>
      </c>
      <c r="R62" s="422"/>
    </row>
    <row r="63" spans="1:18" ht="15" customHeight="1">
      <c r="A63" s="423"/>
      <c r="B63" s="414" t="str">
        <f>IFERROR(INDEX('[4]Metric Data'!$A:$AB,MATCH(CONCATENATE($A63,$C63),'[4]Metric Data'!$A:$A,0),MATCH("Dimension Value",'[4]Metric Data'!$A$1:$O$1,0)),"")</f>
        <v/>
      </c>
      <c r="C63" s="234" t="s">
        <v>1349</v>
      </c>
      <c r="E63" s="775"/>
      <c r="F63" s="774"/>
      <c r="G63" s="768"/>
      <c r="H63" s="769" t="s">
        <v>11100</v>
      </c>
      <c r="I63" s="415" t="s">
        <v>11093</v>
      </c>
      <c r="J63" s="418"/>
      <c r="K63" s="418"/>
      <c r="L63" s="418"/>
      <c r="M63" s="448" t="s">
        <v>11137</v>
      </c>
      <c r="N63" s="356" t="s">
        <v>11137</v>
      </c>
      <c r="O63" s="417" t="s">
        <v>11137</v>
      </c>
      <c r="R63" s="422"/>
    </row>
    <row r="64" spans="1:18" ht="15" customHeight="1">
      <c r="A64" s="423" t="s">
        <v>282</v>
      </c>
      <c r="B64" s="414" t="str">
        <f>IFERROR(INDEX('[4]Metric Data'!$A:$AB,MATCH(CONCATENATE($A64,$C64),'[4]Metric Data'!$A:$A,0),MATCH("Dimension Value",'[4]Metric Data'!$A$1:$O$1,0)),"")</f>
        <v>Anglo American Platinum Managed Operations</v>
      </c>
      <c r="C64" s="234" t="s">
        <v>1349</v>
      </c>
      <c r="E64" s="775"/>
      <c r="F64" s="774"/>
      <c r="G64" s="768"/>
      <c r="H64" s="769"/>
      <c r="I64" s="418" t="s">
        <v>11080</v>
      </c>
      <c r="J64" s="418"/>
      <c r="K64" s="418" t="s">
        <v>1353</v>
      </c>
      <c r="L64" s="449">
        <v>229</v>
      </c>
      <c r="M64" s="450">
        <v>383</v>
      </c>
      <c r="N64" s="420">
        <v>738</v>
      </c>
      <c r="O64" s="421">
        <v>809</v>
      </c>
      <c r="R64" s="422"/>
    </row>
    <row r="65" spans="1:18" ht="15" customHeight="1">
      <c r="A65" s="423" t="s">
        <v>281</v>
      </c>
      <c r="B65" s="414" t="str">
        <f>IFERROR(INDEX('[4]Metric Data'!$A:$AB,MATCH(CONCATENATE($A65,$C65),'[4]Metric Data'!$A:$A,0),MATCH("Dimension Value",'[4]Metric Data'!$A$1:$O$1,0)),"")</f>
        <v>Anglo American Platinum Managed Operations</v>
      </c>
      <c r="C65" s="234" t="s">
        <v>1349</v>
      </c>
      <c r="E65" s="775"/>
      <c r="F65" s="774"/>
      <c r="G65" s="768"/>
      <c r="H65" s="769"/>
      <c r="I65" s="418" t="s">
        <v>11081</v>
      </c>
      <c r="J65" s="418"/>
      <c r="K65" s="418" t="s">
        <v>1353</v>
      </c>
      <c r="L65" s="449">
        <v>724</v>
      </c>
      <c r="M65" s="450">
        <v>1482</v>
      </c>
      <c r="N65" s="420">
        <v>1810</v>
      </c>
      <c r="O65" s="421">
        <v>1878</v>
      </c>
      <c r="R65" s="422"/>
    </row>
    <row r="66" spans="1:18" ht="15" customHeight="1">
      <c r="A66" s="423" t="s">
        <v>280</v>
      </c>
      <c r="B66" s="414" t="str">
        <f>IFERROR(INDEX('[4]Metric Data'!$A:$AB,MATCH(CONCATENATE($A66,$C66),'[4]Metric Data'!$A:$A,0),MATCH("Dimension Value",'[4]Metric Data'!$A$1:$O$1,0)),"")</f>
        <v>Anglo American Platinum Managed Operations</v>
      </c>
      <c r="C66" s="234" t="s">
        <v>1349</v>
      </c>
      <c r="E66" s="775"/>
      <c r="F66" s="774"/>
      <c r="G66" s="768"/>
      <c r="H66" s="773"/>
      <c r="I66" s="451" t="s">
        <v>11101</v>
      </c>
      <c r="J66" s="452"/>
      <c r="K66" s="418" t="s">
        <v>11095</v>
      </c>
      <c r="L66" s="426">
        <v>0.53</v>
      </c>
      <c r="M66" s="450">
        <v>53</v>
      </c>
      <c r="N66" s="420">
        <v>25</v>
      </c>
      <c r="O66" s="421">
        <v>26</v>
      </c>
      <c r="R66" s="422"/>
    </row>
    <row r="67" spans="1:18" ht="15" customHeight="1">
      <c r="A67" s="423" t="s">
        <v>279</v>
      </c>
      <c r="B67" s="414" t="str">
        <f>IFERROR(INDEX('[4]Metric Data'!$A:$AB,MATCH(CONCATENATE($A67,$C67),'[4]Metric Data'!$A:$A,0),MATCH("Dimension Value",'[4]Metric Data'!$A$1:$O$1,0)),"")</f>
        <v>Anglo American Platinum Managed Operations</v>
      </c>
      <c r="C67" s="234" t="s">
        <v>1349</v>
      </c>
      <c r="E67" s="775"/>
      <c r="F67" s="774"/>
      <c r="G67" s="768"/>
      <c r="H67" s="773"/>
      <c r="I67" s="451" t="s">
        <v>3510</v>
      </c>
      <c r="J67" s="452"/>
      <c r="K67" s="418" t="s">
        <v>11102</v>
      </c>
      <c r="L67" s="449">
        <v>953</v>
      </c>
      <c r="M67" s="450">
        <v>1865</v>
      </c>
      <c r="N67" s="420">
        <v>2548</v>
      </c>
      <c r="O67" s="421">
        <v>2687</v>
      </c>
      <c r="R67" s="422"/>
    </row>
    <row r="68" spans="1:18" ht="39.65" customHeight="1">
      <c r="A68" s="423"/>
      <c r="B68" s="414"/>
      <c r="E68" s="771" t="s">
        <v>11136</v>
      </c>
      <c r="F68" s="772"/>
      <c r="G68" s="772"/>
      <c r="H68" s="772"/>
      <c r="I68" s="771"/>
      <c r="J68" s="772"/>
      <c r="K68" s="772"/>
      <c r="L68" s="772"/>
      <c r="M68" s="772"/>
      <c r="N68" s="772"/>
      <c r="O68" s="772"/>
      <c r="R68" s="422"/>
    </row>
    <row r="69" spans="1:18">
      <c r="E69" s="777" t="s">
        <v>11138</v>
      </c>
      <c r="F69" s="778"/>
      <c r="G69" s="778"/>
      <c r="H69" s="778"/>
      <c r="I69" s="777"/>
      <c r="J69" s="778"/>
      <c r="K69" s="778"/>
      <c r="L69" s="778"/>
      <c r="M69" s="778"/>
      <c r="N69" s="778"/>
      <c r="O69" s="778"/>
    </row>
  </sheetData>
  <customSheetViews>
    <customSheetView guid="{BF85068E-F58D-4EAB-8647-6833ECCE5F0F}" scale="99" hiddenColumns="1" showRuler="0" topLeftCell="J1">
      <selection activeCell="M7" sqref="M7"/>
      <pageMargins left="0" right="0" top="0" bottom="0" header="0" footer="0"/>
      <headerFooter>
        <oddHeader>&amp;R&amp;"Arial"&amp;8&amp;K000000 [OFFICIAL]&amp;1#_x000D_</oddHeader>
      </headerFooter>
    </customSheetView>
  </customSheetViews>
  <mergeCells count="28">
    <mergeCell ref="E69:O69"/>
    <mergeCell ref="H53:H61"/>
    <mergeCell ref="I23:I24"/>
    <mergeCell ref="H23:H24"/>
    <mergeCell ref="H35:H36"/>
    <mergeCell ref="H37:H39"/>
    <mergeCell ref="H25:H29"/>
    <mergeCell ref="J25:J26"/>
    <mergeCell ref="G53:G67"/>
    <mergeCell ref="H30:H34"/>
    <mergeCell ref="H40:H42"/>
    <mergeCell ref="H43:H45"/>
    <mergeCell ref="H4:H14"/>
    <mergeCell ref="H15:H22"/>
    <mergeCell ref="G3:G24"/>
    <mergeCell ref="E68:O68"/>
    <mergeCell ref="H63:H67"/>
    <mergeCell ref="F3:F67"/>
    <mergeCell ref="E3:E67"/>
    <mergeCell ref="H46:H48"/>
    <mergeCell ref="G49:G52"/>
    <mergeCell ref="H49:H51"/>
    <mergeCell ref="J30:J31"/>
    <mergeCell ref="J32:J34"/>
    <mergeCell ref="G25:G48"/>
    <mergeCell ref="J37:J42"/>
    <mergeCell ref="J43:J48"/>
    <mergeCell ref="J27:J29"/>
  </mergeCells>
  <pageMargins left="0.5" right="0.5" top="0.5" bottom="0.5" header="0.3" footer="0.3"/>
  <pageSetup paperSize="9" scale="60" fitToHeight="0" orientation="landscape" r:id="rId1"/>
  <headerFooter>
    <oddHeader>&amp;R&amp;"Arial"&amp;8&amp;K000000 [OFFICIAL]&amp;1#_x000D_</oddHeader>
  </headerFooter>
  <rowBreaks count="1" manualBreakCount="1">
    <brk id="48" max="16383" man="1"/>
  </rowBreaks>
  <customProperties>
    <customPr name="_pios_id" r:id="rId2"/>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3">
    <pageSetUpPr fitToPage="1"/>
  </sheetPr>
  <dimension ref="A1:W25"/>
  <sheetViews>
    <sheetView showRuler="0" topLeftCell="K10" workbookViewId="0">
      <selection activeCell="L3" sqref="L3:O22"/>
    </sheetView>
  </sheetViews>
  <sheetFormatPr defaultColWidth="13.08984375" defaultRowHeight="14.5"/>
  <cols>
    <col min="1" max="2" width="19.54296875" style="228" hidden="1" customWidth="1"/>
    <col min="3" max="3" width="44.36328125" style="228" hidden="1" customWidth="1"/>
    <col min="4" max="4" width="2.36328125" style="228" customWidth="1"/>
    <col min="5" max="5" width="4.6328125" style="228" bestFit="1" customWidth="1"/>
    <col min="6" max="6" width="10.1796875" style="228" customWidth="1"/>
    <col min="7" max="7" width="17.6328125" style="228" customWidth="1"/>
    <col min="8" max="8" width="20.36328125" style="228" customWidth="1"/>
    <col min="9" max="9" width="50.36328125" style="228" customWidth="1"/>
    <col min="10" max="10" width="16.6328125" style="228" customWidth="1"/>
    <col min="11" max="11" width="24.08984375" style="228" customWidth="1"/>
    <col min="12" max="12" width="26.08984375" style="228" customWidth="1"/>
    <col min="13" max="14" width="25.453125" style="228" customWidth="1"/>
    <col min="15" max="15" width="25.36328125" style="228" customWidth="1"/>
    <col min="16" max="16384" width="13.08984375" style="228"/>
  </cols>
  <sheetData>
    <row r="1" spans="1:15">
      <c r="A1" s="244" t="s">
        <v>1</v>
      </c>
      <c r="B1" s="244" t="s">
        <v>10670</v>
      </c>
    </row>
    <row r="2" spans="1:15" ht="30" customHeight="1">
      <c r="A2" s="208"/>
      <c r="B2" s="208"/>
      <c r="E2" s="371" t="s">
        <v>10671</v>
      </c>
      <c r="F2" s="230" t="s">
        <v>10672</v>
      </c>
      <c r="G2" s="230" t="s">
        <v>10854</v>
      </c>
      <c r="H2" s="230"/>
      <c r="I2" s="230" t="s">
        <v>10674</v>
      </c>
      <c r="J2" s="230" t="s">
        <v>10702</v>
      </c>
      <c r="K2" s="232" t="s">
        <v>9441</v>
      </c>
      <c r="L2" s="232">
        <f>M2+1</f>
        <v>2025</v>
      </c>
      <c r="M2" s="232" t="str">
        <f>Dates!$C$7</f>
        <v>2024</v>
      </c>
      <c r="N2" s="232">
        <f>M2-1</f>
        <v>2023</v>
      </c>
      <c r="O2" s="232">
        <f>N2-1</f>
        <v>2022</v>
      </c>
    </row>
    <row r="3" spans="1:15" ht="15" customHeight="1">
      <c r="A3" s="233" t="s">
        <v>112</v>
      </c>
      <c r="B3" s="233" t="str">
        <f>IFERROR(INDEX('Metric Data'!$A:$AB,MATCH(CONCATENATE($A3,$C3),'Metric Data'!$A:$A,0),MATCH("Dimension Value",'Metric Data'!$A$1:$O$1,0)),"")</f>
        <v>Anglo American Platinum Managed Operations</v>
      </c>
      <c r="C3" s="234" t="s">
        <v>1349</v>
      </c>
      <c r="E3" s="786"/>
      <c r="F3" s="781" t="s">
        <v>1850</v>
      </c>
      <c r="G3" s="783"/>
      <c r="H3" s="729" t="s">
        <v>11103</v>
      </c>
      <c r="I3" s="247" t="s">
        <v>11104</v>
      </c>
      <c r="J3" s="247"/>
      <c r="K3" s="247" t="s">
        <v>10732</v>
      </c>
      <c r="L3" s="364">
        <v>0</v>
      </c>
      <c r="M3" s="364">
        <f>_xlfn.IFNA(INDEX('[1]Data Output'!$A:$H,MATCH(_xlfn.TEXTJOIN("",TRUE,M$2,$A3,$C3),'[1]Data Output'!$A:$A,0),MATCH("Value",'[1]Data Output'!$A$1:$H$1,0)),"")</f>
        <v>0</v>
      </c>
      <c r="N3" s="364">
        <f>_xlfn.IFNA(INDEX('[1]Data Output'!$A:$H,MATCH(_xlfn.TEXTJOIN("",TRUE,N$2,$A3,$C3),'[1]Data Output'!$A:$A,0),MATCH("Value",'[1]Data Output'!$A$1:$H$1,0)),"")</f>
        <v>0</v>
      </c>
      <c r="O3" s="364">
        <f>_xlfn.IFNA(INDEX('[1]Data Output'!$A:$H,MATCH(_xlfn.TEXTJOIN("",TRUE,O$2,$A3,$C3),'[1]Data Output'!$A:$A,0),MATCH("Value",'[1]Data Output'!$A$1:$H$1,0)),"")</f>
        <v>0</v>
      </c>
    </row>
    <row r="4" spans="1:15" ht="15" customHeight="1">
      <c r="A4" s="238" t="s">
        <v>111</v>
      </c>
      <c r="B4" s="233" t="str">
        <f>IFERROR(INDEX('Metric Data'!$A:$AB,MATCH(CONCATENATE($A4,$C4),'Metric Data'!$A:$A,0),MATCH("Dimension Value",'Metric Data'!$A$1:$O$1,0)),"")</f>
        <v>Anglo American Platinum Managed Operations</v>
      </c>
      <c r="C4" s="234" t="s">
        <v>1349</v>
      </c>
      <c r="E4" s="787"/>
      <c r="F4" s="716"/>
      <c r="G4" s="784"/>
      <c r="H4" s="729"/>
      <c r="I4" s="247" t="s">
        <v>3488</v>
      </c>
      <c r="J4" s="247"/>
      <c r="K4" s="247" t="s">
        <v>10732</v>
      </c>
      <c r="L4" s="381">
        <v>0.15</v>
      </c>
      <c r="M4" s="353">
        <f>_xlfn.IFNA(INDEX('[1]Data Output'!$A:$H,MATCH(_xlfn.TEXTJOIN("",TRUE,M$2,$A4,$C4),'[1]Data Output'!$A:$A,0),MATCH("Value",'[1]Data Output'!$A$1:$H$1,0)),"")</f>
        <v>0.18</v>
      </c>
      <c r="N4" s="453">
        <f>_xlfn.IFNA(INDEX('[1]Data Output'!$A:$H,MATCH(_xlfn.TEXTJOIN("",TRUE,N$2,$A4,$C4),'[1]Data Output'!$A:$A,0),MATCH("Value",'[1]Data Output'!$A$1:$H$1,0)),"")</f>
        <v>8.33</v>
      </c>
      <c r="O4" s="453">
        <f>_xlfn.IFNA(INDEX('[1]Data Output'!$A:$H,MATCH(_xlfn.TEXTJOIN("",TRUE,O$2,$A4,$C4),'[1]Data Output'!$A:$A,0),MATCH("Value",'[1]Data Output'!$A$1:$H$1,0)),"")</f>
        <v>0.08</v>
      </c>
    </row>
    <row r="5" spans="1:15" ht="15" customHeight="1">
      <c r="A5" s="238" t="s">
        <v>110</v>
      </c>
      <c r="B5" s="233" t="str">
        <f>IFERROR(INDEX('Metric Data'!$A:$AB,MATCH(CONCATENATE($A5,$C5),'Metric Data'!$A:$A,0),MATCH("Dimension Value",'Metric Data'!$A$1:$O$1,0)),"")</f>
        <v>Anglo American Platinum Managed Operations</v>
      </c>
      <c r="C5" s="234" t="s">
        <v>1349</v>
      </c>
      <c r="E5" s="787"/>
      <c r="F5" s="716"/>
      <c r="G5" s="784"/>
      <c r="H5" s="729"/>
      <c r="I5" s="247" t="s">
        <v>3481</v>
      </c>
      <c r="J5" s="247"/>
      <c r="K5" s="247" t="s">
        <v>10732</v>
      </c>
      <c r="L5" s="381">
        <v>0.85</v>
      </c>
      <c r="M5" s="353">
        <f>_xlfn.IFNA(INDEX('[1]Data Output'!$A:$H,MATCH(_xlfn.TEXTJOIN("",TRUE,M$2,$A5,$C5),'[1]Data Output'!$A:$A,0),MATCH("Value",'[1]Data Output'!$A$1:$H$1,0)),"")</f>
        <v>0.82</v>
      </c>
      <c r="N5" s="453">
        <f>_xlfn.IFNA(INDEX('[1]Data Output'!$A:$H,MATCH(_xlfn.TEXTJOIN("",TRUE,N$2,$A5,$C5),'[1]Data Output'!$A:$A,0),MATCH("Value",'[1]Data Output'!$A$1:$H$1,0)),"")</f>
        <v>91.66</v>
      </c>
      <c r="O5" s="453">
        <f>_xlfn.IFNA(INDEX('[1]Data Output'!$A:$H,MATCH(_xlfn.TEXTJOIN("",TRUE,O$2,$A5,$C5),'[1]Data Output'!$A:$A,0),MATCH("Value",'[1]Data Output'!$A$1:$H$1,0)),"")</f>
        <v>0.92</v>
      </c>
    </row>
    <row r="6" spans="1:15" ht="15" customHeight="1">
      <c r="A6" s="238" t="s">
        <v>109</v>
      </c>
      <c r="B6" s="233" t="str">
        <f>IFERROR(INDEX('Metric Data'!$A:$AB,MATCH(CONCATENATE($A6,$C6),'Metric Data'!$A:$A,0),MATCH("Dimension Value",'Metric Data'!$A$1:$O$1,0)),"")</f>
        <v>Anglo American Platinum Managed Operations</v>
      </c>
      <c r="C6" s="234" t="s">
        <v>1349</v>
      </c>
      <c r="E6" s="787"/>
      <c r="F6" s="716"/>
      <c r="G6" s="784"/>
      <c r="H6" s="729"/>
      <c r="I6" s="247" t="s">
        <v>3480</v>
      </c>
      <c r="J6" s="247"/>
      <c r="K6" s="247" t="s">
        <v>10732</v>
      </c>
      <c r="L6" s="381">
        <v>0.38</v>
      </c>
      <c r="M6" s="353">
        <f>_xlfn.IFNA(INDEX('[1]Data Output'!$A:$H,MATCH(_xlfn.TEXTJOIN("",TRUE,M$2,$A6,$C6),'[1]Data Output'!$A:$A,0),MATCH("Value",'[1]Data Output'!$A$1:$H$1,0)),"")</f>
        <v>0.27</v>
      </c>
      <c r="N6" s="453">
        <f>_xlfn.IFNA(INDEX('[1]Data Output'!$A:$H,MATCH(_xlfn.TEXTJOIN("",TRUE,N$2,$A6,$C6),'[1]Data Output'!$A:$A,0),MATCH("Value",'[1]Data Output'!$A$1:$H$1,0)),"")</f>
        <v>25</v>
      </c>
      <c r="O6" s="453">
        <f>_xlfn.IFNA(INDEX('[1]Data Output'!$A:$H,MATCH(_xlfn.TEXTJOIN("",TRUE,O$2,$A6,$C6),'[1]Data Output'!$A:$A,0),MATCH("Value",'[1]Data Output'!$A$1:$H$1,0)),"")</f>
        <v>0.5</v>
      </c>
    </row>
    <row r="7" spans="1:15" ht="15" customHeight="1">
      <c r="A7" s="238" t="s">
        <v>108</v>
      </c>
      <c r="B7" s="233" t="str">
        <f>IFERROR(INDEX('Metric Data'!$A:$AB,MATCH(CONCATENATE($A7,$C7),'Metric Data'!$A:$A,0),MATCH("Dimension Value",'Metric Data'!$A$1:$O$1,0)),"")</f>
        <v>Anglo American Platinum Managed Operations</v>
      </c>
      <c r="C7" s="234" t="s">
        <v>1349</v>
      </c>
      <c r="E7" s="787"/>
      <c r="F7" s="716"/>
      <c r="G7" s="784"/>
      <c r="H7" s="729"/>
      <c r="I7" s="247" t="s">
        <v>3484</v>
      </c>
      <c r="J7" s="247"/>
      <c r="K7" s="247" t="s">
        <v>10732</v>
      </c>
      <c r="L7" s="430">
        <v>0.62</v>
      </c>
      <c r="M7" s="353">
        <f>_xlfn.IFNA(INDEX('[1]Data Output'!$A:$H,MATCH(_xlfn.TEXTJOIN("",TRUE,M$2,$A7,$C7),'[1]Data Output'!$A:$A,0),MATCH("Value",'[1]Data Output'!$A$1:$H$1,0)),"")</f>
        <v>0.73</v>
      </c>
      <c r="N7" s="453">
        <f>_xlfn.IFNA(INDEX('[1]Data Output'!$A:$H,MATCH(_xlfn.TEXTJOIN("",TRUE,N$2,$A7,$C7),'[1]Data Output'!$A:$A,0),MATCH("Value",'[1]Data Output'!$A$1:$H$1,0)),"")</f>
        <v>75</v>
      </c>
      <c r="O7" s="453">
        <f>_xlfn.IFNA(INDEX('[1]Data Output'!$A:$H,MATCH(_xlfn.TEXTJOIN("",TRUE,O$2,$A7,$C7),'[1]Data Output'!$A:$A,0),MATCH("Value",'[1]Data Output'!$A$1:$H$1,0)),"")</f>
        <v>0.5</v>
      </c>
    </row>
    <row r="8" spans="1:15" ht="15" customHeight="1">
      <c r="A8" s="238" t="s">
        <v>107</v>
      </c>
      <c r="B8" s="233" t="str">
        <f>IFERROR(INDEX('Metric Data'!$A:$AB,MATCH(CONCATENATE($A8,$C8),'Metric Data'!$A:$A,0),MATCH("Dimension Value",'Metric Data'!$A$1:$O$1,0)),"")</f>
        <v>Anglo American Platinum Managed Operations</v>
      </c>
      <c r="C8" s="234" t="s">
        <v>1349</v>
      </c>
      <c r="E8" s="787"/>
      <c r="F8" s="716"/>
      <c r="G8" s="784"/>
      <c r="H8" s="729"/>
      <c r="I8" s="247" t="s">
        <v>3487</v>
      </c>
      <c r="J8" s="247"/>
      <c r="K8" s="247" t="s">
        <v>10904</v>
      </c>
      <c r="L8" s="247">
        <v>0</v>
      </c>
      <c r="M8" s="364">
        <f>_xlfn.IFNA(INDEX('[1]Data Output'!$A:$H,MATCH(_xlfn.TEXTJOIN("",TRUE,M$2,$A8,$C8),'[1]Data Output'!$A:$A,0),MATCH("Value",'[1]Data Output'!$A$1:$H$1,0)),"")</f>
        <v>0</v>
      </c>
      <c r="N8" s="364">
        <f>_xlfn.IFNA(INDEX('[1]Data Output'!$A:$H,MATCH(_xlfn.TEXTJOIN("",TRUE,N$2,$A8,$C8),'[1]Data Output'!$A:$A,0),MATCH("Value",'[1]Data Output'!$A$1:$H$1,0)),"")</f>
        <v>0</v>
      </c>
      <c r="O8" s="364">
        <f>_xlfn.IFNA(INDEX('[1]Data Output'!$A:$H,MATCH(_xlfn.TEXTJOIN("",TRUE,O$2,$A8,$C8),'[1]Data Output'!$A:$A,0),MATCH("Value",'[1]Data Output'!$A$1:$H$1,0)),"")</f>
        <v>0</v>
      </c>
    </row>
    <row r="9" spans="1:15" ht="15" customHeight="1">
      <c r="A9" s="238" t="s">
        <v>106</v>
      </c>
      <c r="B9" s="233" t="str">
        <f>IFERROR(INDEX('Metric Data'!$A:$AB,MATCH(CONCATENATE($A9,$C9),'Metric Data'!$A:$A,0),MATCH("Dimension Value",'Metric Data'!$A$1:$O$1,0)),"")</f>
        <v>Anglo American Platinum Managed Operations</v>
      </c>
      <c r="C9" s="234" t="s">
        <v>1349</v>
      </c>
      <c r="E9" s="787"/>
      <c r="F9" s="716"/>
      <c r="G9" s="784"/>
      <c r="H9" s="729"/>
      <c r="I9" s="247" t="s">
        <v>3486</v>
      </c>
      <c r="J9" s="247"/>
      <c r="K9" s="247" t="s">
        <v>10904</v>
      </c>
      <c r="L9" s="247">
        <v>2</v>
      </c>
      <c r="M9" s="453">
        <f>_xlfn.IFNA(INDEX('[1]Data Output'!$A:$H,MATCH(_xlfn.TEXTJOIN("",TRUE,M$2,$A9,$C9),'[1]Data Output'!$A:$A,0),MATCH("Value",'[1]Data Output'!$A$1:$H$1,0)),"")</f>
        <v>2</v>
      </c>
      <c r="N9" s="453">
        <f>_xlfn.IFNA(INDEX('[1]Data Output'!$A:$H,MATCH(_xlfn.TEXTJOIN("",TRUE,N$2,$A9,$C9),'[1]Data Output'!$A:$A,0),MATCH("Value",'[1]Data Output'!$A$1:$H$1,0)),"")</f>
        <v>1</v>
      </c>
      <c r="O9" s="453">
        <f>_xlfn.IFNA(INDEX('[1]Data Output'!$A:$H,MATCH(_xlfn.TEXTJOIN("",TRUE,O$2,$A9,$C9),'[1]Data Output'!$A:$A,0),MATCH("Value",'[1]Data Output'!$A$1:$H$1,0)),"")</f>
        <v>1</v>
      </c>
    </row>
    <row r="10" spans="1:15" ht="15" customHeight="1">
      <c r="A10" s="238" t="s">
        <v>105</v>
      </c>
      <c r="B10" s="233" t="str">
        <f>IFERROR(INDEX('Metric Data'!$A:$AB,MATCH(CONCATENATE($A10,$C10),'Metric Data'!$A:$A,0),MATCH("Dimension Value",'Metric Data'!$A$1:$O$1,0)),"")</f>
        <v>Anglo American Platinum Managed Operations</v>
      </c>
      <c r="C10" s="234" t="s">
        <v>1349</v>
      </c>
      <c r="E10" s="787"/>
      <c r="F10" s="716"/>
      <c r="G10" s="784"/>
      <c r="H10" s="729"/>
      <c r="I10" s="247" t="s">
        <v>3485</v>
      </c>
      <c r="J10" s="247"/>
      <c r="K10" s="247" t="s">
        <v>10904</v>
      </c>
      <c r="L10" s="247">
        <v>11</v>
      </c>
      <c r="M10" s="453">
        <f>_xlfn.IFNA(INDEX('[1]Data Output'!$A:$H,MATCH(_xlfn.TEXTJOIN("",TRUE,M$2,$A10,$C10),'[1]Data Output'!$A:$A,0),MATCH("Value",'[1]Data Output'!$A$1:$H$1,0)),"")</f>
        <v>9</v>
      </c>
      <c r="N10" s="453">
        <f>_xlfn.IFNA(INDEX('[1]Data Output'!$A:$H,MATCH(_xlfn.TEXTJOIN("",TRUE,N$2,$A10,$C10),'[1]Data Output'!$A:$A,0),MATCH("Value",'[1]Data Output'!$A$1:$H$1,0)),"")</f>
        <v>11</v>
      </c>
      <c r="O10" s="453">
        <f>_xlfn.IFNA(INDEX('[1]Data Output'!$A:$H,MATCH(_xlfn.TEXTJOIN("",TRUE,O$2,$A10,$C10),'[1]Data Output'!$A:$A,0),MATCH("Value",'[1]Data Output'!$A$1:$H$1,0)),"")</f>
        <v>11</v>
      </c>
    </row>
    <row r="11" spans="1:15" ht="15" customHeight="1">
      <c r="A11" s="238" t="s">
        <v>104</v>
      </c>
      <c r="B11" s="233" t="str">
        <f>IFERROR(INDEX('Metric Data'!$A:$AB,MATCH(CONCATENATE($A11,$C11),'Metric Data'!$A:$A,0),MATCH("Dimension Value",'Metric Data'!$A$1:$O$1,0)),"")</f>
        <v>Anglo American Platinum Managed Operations</v>
      </c>
      <c r="C11" s="234" t="s">
        <v>1349</v>
      </c>
      <c r="E11" s="787"/>
      <c r="F11" s="716"/>
      <c r="G11" s="784"/>
      <c r="H11" s="729"/>
      <c r="I11" s="247" t="s">
        <v>3482</v>
      </c>
      <c r="J11" s="247"/>
      <c r="K11" s="247" t="s">
        <v>10904</v>
      </c>
      <c r="L11" s="247">
        <v>5</v>
      </c>
      <c r="M11" s="453">
        <f>_xlfn.IFNA(INDEX('[1]Data Output'!$A:$H,MATCH(_xlfn.TEXTJOIN("",TRUE,M$2,$A11,$C11),'[1]Data Output'!$A:$A,0),MATCH("Value",'[1]Data Output'!$A$1:$H$1,0)),"")</f>
        <v>3</v>
      </c>
      <c r="N11" s="453">
        <f>_xlfn.IFNA(INDEX('[1]Data Output'!$A:$H,MATCH(_xlfn.TEXTJOIN("",TRUE,N$2,$A11,$C11),'[1]Data Output'!$A:$A,0),MATCH("Value",'[1]Data Output'!$A$1:$H$1,0)),"")</f>
        <v>3</v>
      </c>
      <c r="O11" s="453">
        <f>_xlfn.IFNA(INDEX('[1]Data Output'!$A:$H,MATCH(_xlfn.TEXTJOIN("",TRUE,O$2,$A11,$C11),'[1]Data Output'!$A:$A,0),MATCH("Value",'[1]Data Output'!$A$1:$H$1,0)),"")</f>
        <v>6</v>
      </c>
    </row>
    <row r="12" spans="1:15" ht="15" customHeight="1">
      <c r="A12" s="238" t="s">
        <v>103</v>
      </c>
      <c r="B12" s="233" t="str">
        <f>IFERROR(INDEX('Metric Data'!$A:$AB,MATCH(CONCATENATE($A12,$C12),'Metric Data'!$A:$A,0),MATCH("Dimension Value",'Metric Data'!$A$1:$O$1,0)),"")</f>
        <v>Anglo American Platinum Managed Operations</v>
      </c>
      <c r="C12" s="234" t="s">
        <v>1349</v>
      </c>
      <c r="E12" s="787"/>
      <c r="F12" s="716"/>
      <c r="G12" s="784"/>
      <c r="H12" s="729"/>
      <c r="I12" s="247" t="s">
        <v>3483</v>
      </c>
      <c r="J12" s="247"/>
      <c r="K12" s="247" t="s">
        <v>10904</v>
      </c>
      <c r="L12" s="247">
        <v>8</v>
      </c>
      <c r="M12" s="453">
        <f>_xlfn.IFNA(INDEX('[1]Data Output'!$A:$H,MATCH(_xlfn.TEXTJOIN("",TRUE,M$2,$A12,$C12),'[1]Data Output'!$A:$A,0),MATCH("Value",'[1]Data Output'!$A$1:$H$1,0)),"")</f>
        <v>8</v>
      </c>
      <c r="N12" s="453">
        <f>_xlfn.IFNA(INDEX('[1]Data Output'!$A:$H,MATCH(_xlfn.TEXTJOIN("",TRUE,N$2,$A12,$C12),'[1]Data Output'!$A:$A,0),MATCH("Value",'[1]Data Output'!$A$1:$H$1,0)),"")</f>
        <v>9</v>
      </c>
      <c r="O12" s="453">
        <f>_xlfn.IFNA(INDEX('[1]Data Output'!$A:$H,MATCH(_xlfn.TEXTJOIN("",TRUE,O$2,$A12,$C12),'[1]Data Output'!$A:$A,0),MATCH("Value",'[1]Data Output'!$A$1:$H$1,0)),"")</f>
        <v>6</v>
      </c>
    </row>
    <row r="13" spans="1:15" ht="15" customHeight="1">
      <c r="A13" s="238" t="s">
        <v>515</v>
      </c>
      <c r="B13" s="233" t="str">
        <f>IFERROR(INDEX('Metric Data'!$A:$AB,MATCH(CONCATENATE($A13,$C13),'Metric Data'!$A:$A,0),MATCH("Dimension Value",'Metric Data'!$A$1:$O$1,0)),"")</f>
        <v>Anglo American Platinum Managed Operations</v>
      </c>
      <c r="C13" s="234" t="s">
        <v>1349</v>
      </c>
      <c r="E13" s="787"/>
      <c r="F13" s="716"/>
      <c r="G13" s="784"/>
      <c r="H13" s="729"/>
      <c r="I13" s="259" t="s">
        <v>3535</v>
      </c>
      <c r="J13" s="247"/>
      <c r="K13" s="247" t="s">
        <v>1353</v>
      </c>
      <c r="L13" s="247">
        <v>2</v>
      </c>
      <c r="M13" s="453">
        <f>_xlfn.IFNA(INDEX('[1]Data Output'!$A:$H,MATCH(_xlfn.TEXTJOIN("",TRUE,M$2,$A13,$C13),'[1]Data Output'!$A:$A,0),MATCH("Value",'[1]Data Output'!$A$1:$H$1,0)),"")</f>
        <v>2</v>
      </c>
      <c r="N13" s="453">
        <f>_xlfn.IFNA(INDEX('[1]Data Output'!$A:$H,MATCH(_xlfn.TEXTJOIN("",TRUE,N$2,$A13,$C13),'[1]Data Output'!$A:$A,0),MATCH("Value",'[1]Data Output'!$A$1:$H$1,0)),"")</f>
        <v>1</v>
      </c>
      <c r="O13" s="453">
        <f>_xlfn.IFNA(INDEX('[1]Data Output'!$A:$H,MATCH(_xlfn.TEXTJOIN("",TRUE,O$2,$A13,$C13),'[1]Data Output'!$A:$A,0),MATCH("Value",'[1]Data Output'!$A$1:$H$1,0)),"")</f>
        <v>2</v>
      </c>
    </row>
    <row r="14" spans="1:15" ht="15" customHeight="1">
      <c r="A14" s="238" t="s">
        <v>514</v>
      </c>
      <c r="B14" s="233" t="str">
        <f>IFERROR(INDEX('Metric Data'!$A:$AB,MATCH(CONCATENATE($A14,$C14),'Metric Data'!$A:$A,0),MATCH("Dimension Value",'Metric Data'!$A$1:$O$1,0)),"")</f>
        <v>Anglo American Platinum Managed Operations</v>
      </c>
      <c r="C14" s="234" t="s">
        <v>1349</v>
      </c>
      <c r="E14" s="787"/>
      <c r="F14" s="716"/>
      <c r="G14" s="784"/>
      <c r="H14" s="729"/>
      <c r="I14" s="259" t="s">
        <v>3519</v>
      </c>
      <c r="J14" s="247"/>
      <c r="K14" s="247" t="s">
        <v>1353</v>
      </c>
      <c r="L14" s="247">
        <v>11</v>
      </c>
      <c r="M14" s="453">
        <f>_xlfn.IFNA(INDEX('[1]Data Output'!$A:$H,MATCH(_xlfn.TEXTJOIN("",TRUE,M$2,$A14,$C14),'[1]Data Output'!$A:$A,0),MATCH("Value",'[1]Data Output'!$A$1:$H$1,0)),"")</f>
        <v>6</v>
      </c>
      <c r="N14" s="453">
        <f>_xlfn.IFNA(INDEX('[1]Data Output'!$A:$H,MATCH(_xlfn.TEXTJOIN("",TRUE,N$2,$A14,$C14),'[1]Data Output'!$A:$A,0),MATCH("Value",'[1]Data Output'!$A$1:$H$1,0)),"")</f>
        <v>8</v>
      </c>
      <c r="O14" s="453">
        <f>_xlfn.IFNA(INDEX('[1]Data Output'!$A:$H,MATCH(_xlfn.TEXTJOIN("",TRUE,O$2,$A14,$C14),'[1]Data Output'!$A:$A,0),MATCH("Value",'[1]Data Output'!$A$1:$H$1,0)),"")</f>
        <v>7</v>
      </c>
    </row>
    <row r="15" spans="1:15" ht="15" customHeight="1">
      <c r="A15" s="238" t="s">
        <v>513</v>
      </c>
      <c r="B15" s="233" t="str">
        <f>IFERROR(INDEX('Metric Data'!$A:$AB,MATCH(CONCATENATE($A15,$C15),'Metric Data'!$A:$A,0),MATCH("Dimension Value",'Metric Data'!$A$1:$O$1,0)),"")</f>
        <v>Anglo American Platinum Managed Operations</v>
      </c>
      <c r="C15" s="234" t="s">
        <v>1349</v>
      </c>
      <c r="E15" s="787"/>
      <c r="F15" s="716"/>
      <c r="G15" s="784"/>
      <c r="H15" s="729"/>
      <c r="I15" s="259" t="s">
        <v>11105</v>
      </c>
      <c r="J15" s="247"/>
      <c r="K15" s="247" t="s">
        <v>1353</v>
      </c>
      <c r="L15" s="247">
        <v>0</v>
      </c>
      <c r="M15" s="453">
        <f>_xlfn.IFNA(INDEX('[1]Data Output'!$A:$H,MATCH(_xlfn.TEXTJOIN("",TRUE,M$2,$A15,$C15),'[1]Data Output'!$A:$A,0),MATCH("Value",'[1]Data Output'!$A$1:$H$1,0)),"")</f>
        <v>3</v>
      </c>
      <c r="N15" s="453">
        <f>_xlfn.IFNA(INDEX('[1]Data Output'!$A:$H,MATCH(_xlfn.TEXTJOIN("",TRUE,N$2,$A15,$C15),'[1]Data Output'!$A:$A,0),MATCH("Value",'[1]Data Output'!$A$1:$H$1,0)),"")</f>
        <v>3</v>
      </c>
      <c r="O15" s="453">
        <f>_xlfn.IFNA(INDEX('[1]Data Output'!$A:$H,MATCH(_xlfn.TEXTJOIN("",TRUE,O$2,$A15,$C15),'[1]Data Output'!$A:$A,0),MATCH("Value",'[1]Data Output'!$A$1:$H$1,0)),"")</f>
        <v>3</v>
      </c>
    </row>
    <row r="16" spans="1:15" ht="15" customHeight="1">
      <c r="A16" s="238" t="s">
        <v>861</v>
      </c>
      <c r="B16" s="233" t="str">
        <f>IFERROR(INDEX('Metric Data'!$A:$AB,MATCH(CONCATENATE($A16,$C16),'Metric Data'!$A:$A,0),MATCH("Dimension Value",'Metric Data'!$A$1:$O$1,0)),"")</f>
        <v>Anglo American Platinum Managed Operations</v>
      </c>
      <c r="C16" s="234" t="s">
        <v>1349</v>
      </c>
      <c r="E16" s="787"/>
      <c r="F16" s="716"/>
      <c r="G16" s="784"/>
      <c r="H16" s="729"/>
      <c r="I16" s="259" t="s">
        <v>3172</v>
      </c>
      <c r="J16" s="247"/>
      <c r="K16" s="247" t="s">
        <v>1353</v>
      </c>
      <c r="L16" s="247">
        <v>5</v>
      </c>
      <c r="M16" s="236">
        <v>3</v>
      </c>
      <c r="N16" s="453">
        <f>_xlfn.IFNA(INDEX('[1]Data Output'!$A:$H,MATCH(_xlfn.TEXTJOIN("",TRUE,N$2,$A16,$C16),'[1]Data Output'!$A:$A,0),MATCH("Value",'[1]Data Output'!$A$1:$H$1,0)),"")</f>
        <v>3</v>
      </c>
      <c r="O16" s="453">
        <f>_xlfn.IFNA(INDEX('[1]Data Output'!$A:$H,MATCH(_xlfn.TEXTJOIN("",TRUE,O$2,$A16,$C16),'[1]Data Output'!$A:$A,0),MATCH("Value",'[1]Data Output'!$A$1:$H$1,0)),"")</f>
        <v>6</v>
      </c>
    </row>
    <row r="17" spans="1:23" ht="15" customHeight="1">
      <c r="A17" s="238" t="s">
        <v>512</v>
      </c>
      <c r="B17" s="233" t="str">
        <f>IFERROR(INDEX('Metric Data'!$A:$AB,MATCH(CONCATENATE($A17,$C17),'Metric Data'!$A:$A,0),MATCH("Dimension Value",'Metric Data'!$A$1:$O$1,0)),"")</f>
        <v>Anglo American Platinum Managed Operations</v>
      </c>
      <c r="C17" s="234" t="s">
        <v>1349</v>
      </c>
      <c r="E17" s="787"/>
      <c r="F17" s="716"/>
      <c r="G17" s="784"/>
      <c r="H17" s="729"/>
      <c r="I17" s="259" t="s">
        <v>3526</v>
      </c>
      <c r="J17" s="247"/>
      <c r="K17" s="247" t="s">
        <v>1353</v>
      </c>
      <c r="L17" s="247">
        <v>13</v>
      </c>
      <c r="M17" s="453">
        <f>_xlfn.IFNA(INDEX('[1]Data Output'!$A:$H,MATCH(_xlfn.TEXTJOIN("",TRUE,M$2,$A17,$C17),'[1]Data Output'!$A:$A,0),MATCH("Value",'[1]Data Output'!$A$1:$H$1,0)),"")</f>
        <v>11</v>
      </c>
      <c r="N17" s="453">
        <f>_xlfn.IFNA(INDEX('[1]Data Output'!$A:$H,MATCH(_xlfn.TEXTJOIN("",TRUE,N$2,$A17,$C17),'[1]Data Output'!$A:$A,0),MATCH("Value",'[1]Data Output'!$A$1:$H$1,0)),"")</f>
        <v>12</v>
      </c>
      <c r="O17" s="453">
        <f>_xlfn.IFNA(INDEX('[1]Data Output'!$A:$H,MATCH(_xlfn.TEXTJOIN("",TRUE,O$2,$A17,$C17),'[1]Data Output'!$A:$A,0),MATCH("Value",'[1]Data Output'!$A$1:$H$1,0)),"")</f>
        <v>12</v>
      </c>
    </row>
    <row r="18" spans="1:23" ht="15" customHeight="1">
      <c r="A18" s="238" t="s">
        <v>511</v>
      </c>
      <c r="B18" s="233" t="str">
        <f>IFERROR(INDEX('Metric Data'!$A:$AB,MATCH(CONCATENATE($A18,$C18),'Metric Data'!$A:$A,0),MATCH("Dimension Value",'Metric Data'!$A$1:$O$1,0)),"")</f>
        <v>Anglo American Platinum Managed Operations</v>
      </c>
      <c r="C18" s="234" t="s">
        <v>1349</v>
      </c>
      <c r="E18" s="787"/>
      <c r="F18" s="716"/>
      <c r="G18" s="784"/>
      <c r="H18" s="729"/>
      <c r="I18" s="259" t="s">
        <v>3524</v>
      </c>
      <c r="J18" s="247"/>
      <c r="K18" s="247" t="s">
        <v>11106</v>
      </c>
      <c r="L18" s="454" t="s">
        <v>11107</v>
      </c>
      <c r="M18" s="454" t="str">
        <f>_xlfn.IFNA(INDEX('[1]Data Output'!$A:$H,MATCH(_xlfn.TEXTJOIN("",TRUE,M$2,$A18,$C18),'[1]Data Output'!$A:$A,0),MATCH("Value",'[1]Data Output'!$A$1:$H$1,0)),"")</f>
        <v>2.86 years</v>
      </c>
      <c r="N18" s="453">
        <f>_xlfn.IFNA(INDEX('[1]Data Output'!$A:$H,MATCH(_xlfn.TEXTJOIN("",TRUE,N$2,$A18,$C18),'[1]Data Output'!$A:$A,0),MATCH("Value",'[1]Data Output'!$A$1:$H$1,0)),"")</f>
        <v>3.88</v>
      </c>
      <c r="O18" s="453">
        <f>_xlfn.IFNA(INDEX('[1]Data Output'!$A:$H,MATCH(_xlfn.TEXTJOIN("",TRUE,O$2,$A18,$C18),'[1]Data Output'!$A:$A,0),MATCH("Value",'[1]Data Output'!$A$1:$H$1,0)),"")</f>
        <v>4.54</v>
      </c>
    </row>
    <row r="19" spans="1:23" ht="15" customHeight="1">
      <c r="A19" s="238" t="s">
        <v>860</v>
      </c>
      <c r="B19" s="233" t="str">
        <f>IFERROR(INDEX('Metric Data'!$A:$AB,MATCH(CONCATENATE($A19,$C19),'Metric Data'!$A:$A,0),MATCH("Dimension Value",'Metric Data'!$A$1:$O$1,0)),"")</f>
        <v>Anglo American Platinum Managed Operations</v>
      </c>
      <c r="C19" s="234" t="s">
        <v>1349</v>
      </c>
      <c r="E19" s="787"/>
      <c r="F19" s="716"/>
      <c r="G19" s="784"/>
      <c r="H19" s="729"/>
      <c r="I19" s="247" t="s">
        <v>3185</v>
      </c>
      <c r="J19" s="455"/>
      <c r="K19" s="247" t="s">
        <v>10904</v>
      </c>
      <c r="L19" s="253">
        <v>62</v>
      </c>
      <c r="M19" s="352">
        <v>59</v>
      </c>
      <c r="N19" s="453">
        <f>_xlfn.IFNA(INDEX('[1]Data Output'!$A:$H,MATCH(_xlfn.TEXTJOIN("",TRUE,N$2,$A19,$C19),'[1]Data Output'!$A:$A,0),MATCH("Value",'[1]Data Output'!$A$1:$H$1,0)),"")</f>
        <v>60.72</v>
      </c>
      <c r="O19" s="453">
        <f>_xlfn.IFNA(INDEX('[1]Data Output'!$A:$H,MATCH(_xlfn.TEXTJOIN("",TRUE,O$2,$A19,$C19),'[1]Data Output'!$A:$A,0),MATCH("Value",'[1]Data Output'!$A$1:$H$1,0)),"")</f>
        <v>59</v>
      </c>
    </row>
    <row r="20" spans="1:23" ht="76.75" customHeight="1">
      <c r="A20" s="238" t="s">
        <v>864</v>
      </c>
      <c r="B20" s="233" t="str">
        <f>IFERROR(INDEX('Metric Data'!$A:$AB,MATCH(CONCATENATE($A20,$C20),'Metric Data'!$A:$A,0),MATCH("Dimension Value",'Metric Data'!$A$1:$O$1,0)),"")</f>
        <v>Anglo American Platinum Managed Operations</v>
      </c>
      <c r="C20" s="234" t="s">
        <v>1349</v>
      </c>
      <c r="E20" s="787"/>
      <c r="F20" s="716"/>
      <c r="G20" s="784"/>
      <c r="H20" s="456" t="s">
        <v>11108</v>
      </c>
      <c r="I20" s="261" t="s">
        <v>3048</v>
      </c>
      <c r="J20" s="261"/>
      <c r="K20" s="457" t="s">
        <v>3621</v>
      </c>
      <c r="L20" s="458" t="s">
        <v>866</v>
      </c>
      <c r="M20" s="458" t="s">
        <v>866</v>
      </c>
      <c r="N20" s="459" t="str">
        <f>_xlfn.IFNA(INDEX('[1]Data Output'!$A:$H,MATCH(_xlfn.TEXTJOIN("",TRUE,N$2,$A20,$C20),'[1]Data Output'!$A:$A,0),MATCH("Value",'[1]Data Output'!$A$1:$H$1,0)),"")</f>
        <v xml:space="preserve">Strategic planning/strategic thinking, Mining and Mining Technology, Industrial and senior corporate leadership experience
</v>
      </c>
      <c r="O20" s="236" t="str">
        <f>_xlfn.IFNA(INDEX('[1]Data Output'!$A:$H,MATCH(_xlfn.TEXTJOIN("",TRUE,O$2,$A20,$C20),'[1]Data Output'!$A:$A,0),MATCH("Value",'[1]Data Output'!$A$1:$H$1,0)),"")</f>
        <v>Strategic planning/strategic thinking, Mining and Mining Technology, Industrial and senior corporate leadership experience</v>
      </c>
    </row>
    <row r="21" spans="1:23" ht="63" customHeight="1">
      <c r="A21" s="238" t="s">
        <v>862</v>
      </c>
      <c r="B21" s="233" t="str">
        <f>IFERROR(INDEX('Metric Data'!$A:$AB,MATCH(CONCATENATE($A21,$C21),'Metric Data'!$A:$A,0),MATCH("Dimension Value",'Metric Data'!$A$1:$O$1,0)),"")</f>
        <v>Anglo American Platinum Managed Operations</v>
      </c>
      <c r="C21" s="234" t="s">
        <v>1349</v>
      </c>
      <c r="E21" s="787"/>
      <c r="F21" s="716"/>
      <c r="G21" s="784"/>
      <c r="H21" s="783" t="s">
        <v>11109</v>
      </c>
      <c r="I21" s="254" t="s">
        <v>3243</v>
      </c>
      <c r="J21" s="254"/>
      <c r="K21" s="460" t="s">
        <v>11110</v>
      </c>
      <c r="L21" s="355" t="s">
        <v>11111</v>
      </c>
      <c r="M21" s="355" t="s">
        <v>11112</v>
      </c>
      <c r="N21" s="236" t="str">
        <f>_xlfn.IFNA(INDEX('[1]Data Output'!$A:$H,MATCH(_xlfn.TEXTJOIN("",TRUE,N$2,$A21,$C21),'[1]Data Output'!$A:$A,0),MATCH("Value",'[1]Data Output'!$A$1:$H$1,0)),"")</f>
        <v>66.66 (8 members)</v>
      </c>
      <c r="O21" s="236" t="str">
        <f>_xlfn.IFNA(INDEX('[1]Data Output'!$A:$H,MATCH(_xlfn.TEXTJOIN("",TRUE,O$2,$A21,$C21),'[1]Data Output'!$A:$A,0),MATCH("Value",'[1]Data Output'!$A$1:$H$1,0)),"")</f>
        <v>64% (7 members)</v>
      </c>
      <c r="U21" s="382"/>
      <c r="V21" s="461"/>
      <c r="W21" s="461"/>
    </row>
    <row r="22" spans="1:23" ht="15" customHeight="1">
      <c r="A22" s="238" t="s">
        <v>102</v>
      </c>
      <c r="B22" s="233" t="str">
        <f>IFERROR(INDEX('Metric Data'!$A:$AB,MATCH(CONCATENATE($A22,$C22),'Metric Data'!$A:$A,0),MATCH("Dimension Value",'Metric Data'!$A$1:$O$1,0)),"")</f>
        <v>Anglo American Platinum Managed Operations</v>
      </c>
      <c r="C22" s="234" t="s">
        <v>1349</v>
      </c>
      <c r="E22" s="788"/>
      <c r="F22" s="782"/>
      <c r="G22" s="785"/>
      <c r="H22" s="785"/>
      <c r="I22" s="254" t="s">
        <v>3489</v>
      </c>
      <c r="J22" s="254"/>
      <c r="K22" s="460" t="s">
        <v>10732</v>
      </c>
      <c r="L22" s="453">
        <v>85</v>
      </c>
      <c r="M22" s="453">
        <v>81.81</v>
      </c>
      <c r="N22" s="453">
        <f>_xlfn.IFNA(INDEX('[1]Data Output'!$A:$H,MATCH(_xlfn.TEXTJOIN("",TRUE,N$2,$A22,$C22),'[1]Data Output'!$A:$A,0),MATCH("Value",'[1]Data Output'!$A$1:$H$1,0)),"")</f>
        <v>66.66</v>
      </c>
      <c r="O22" s="236" t="str">
        <f>_xlfn.IFNA(INDEX('[1]Data Output'!$A:$H,MATCH(_xlfn.TEXTJOIN("",TRUE,O$2,$A22,$C22),'[1]Data Output'!$A:$A,0),MATCH("Value",'[1]Data Output'!$A$1:$H$1,0)),"")</f>
        <v/>
      </c>
    </row>
    <row r="23" spans="1:23" ht="16.649999999999999" customHeight="1">
      <c r="A23" s="238"/>
      <c r="B23" s="233"/>
      <c r="M23" s="332"/>
      <c r="N23" s="332"/>
      <c r="O23" s="332"/>
    </row>
    <row r="24" spans="1:23" ht="15" customHeight="1">
      <c r="A24" s="238"/>
      <c r="B24" s="233"/>
    </row>
    <row r="25" spans="1:23" ht="15" customHeight="1">
      <c r="A25" s="238"/>
      <c r="B25" s="233"/>
    </row>
  </sheetData>
  <customSheetViews>
    <customSheetView guid="{BF85068E-F58D-4EAB-8647-6833ECCE5F0F}" hiddenColumns="1" showRuler="0" topLeftCell="K1">
      <selection activeCell="L3" sqref="L3"/>
      <pageMargins left="0" right="0" top="0" bottom="0" header="0" footer="0"/>
      <headerFooter>
        <oddHeader>&amp;R&amp;"Arial"&amp;8&amp;K000000 [OFFICIAL]&amp;1#_x000D_</oddHeader>
      </headerFooter>
    </customSheetView>
  </customSheetViews>
  <mergeCells count="5">
    <mergeCell ref="F3:F22"/>
    <mergeCell ref="H3:H19"/>
    <mergeCell ref="G3:G22"/>
    <mergeCell ref="E3:E22"/>
    <mergeCell ref="H21:H22"/>
  </mergeCells>
  <pageMargins left="0.5" right="0.5" top="0.5" bottom="0.5" header="0.3" footer="0.3"/>
  <pageSetup paperSize="9" scale="56" fitToHeight="0" orientation="landscape" r:id="rId1"/>
  <headerFooter>
    <oddHeader>&amp;R&amp;"Arial"&amp;8&amp;K000000 [OFFICIAL]&amp;1#_x000D_</oddHeader>
  </headerFooter>
  <customProperties>
    <customPr name="_pios_id" r:id="rId2"/>
  </customProperties>
  <extLst>
    <ext xmlns:x14="http://schemas.microsoft.com/office/spreadsheetml/2009/9/main" uri="{CCE6A557-97BC-4b89-ADB6-D9C93CAAB3DF}">
      <x14:dataValidations xmlns:xm="http://schemas.microsoft.com/office/excel/2006/main" count="2">
        <x14:dataValidation type="list" allowBlank="1" xr:uid="{00000000-0002-0000-3500-000000000000}">
          <x14:formula1>
            <xm:f>'Metric Data'!$B$2:$B$1048576</xm:f>
          </x14:formula1>
          <xm:sqref>A3:A22</xm:sqref>
        </x14:dataValidation>
        <x14:dataValidation type="list" allowBlank="1" xr:uid="{00000000-0002-0000-3500-000001000000}">
          <x14:formula1>
            <xm:f>'Metric Data'!$C:$C</xm:f>
          </x14:formula1>
          <xm:sqref>C3:C22</xm:sqref>
        </x14:dataValidation>
      </x14:dataValidation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4">
    <pageSetUpPr fitToPage="1"/>
  </sheetPr>
  <dimension ref="A1:P34"/>
  <sheetViews>
    <sheetView tabSelected="1" showRuler="0" topLeftCell="J1" zoomScaleNormal="100" workbookViewId="0">
      <selection activeCell="M4" sqref="M4:P32"/>
    </sheetView>
  </sheetViews>
  <sheetFormatPr defaultColWidth="13.08984375" defaultRowHeight="13"/>
  <cols>
    <col min="1" max="2" width="19.54296875" style="218" hidden="1" customWidth="1"/>
    <col min="3" max="3" width="34.36328125" style="218" hidden="1" customWidth="1"/>
    <col min="4" max="4" width="2.36328125" style="218" customWidth="1"/>
    <col min="5" max="5" width="4.6328125" style="218" bestFit="1" customWidth="1"/>
    <col min="6" max="6" width="10.54296875" style="218" customWidth="1"/>
    <col min="7" max="7" width="15.90625" style="218" customWidth="1"/>
    <col min="8" max="8" width="17.6328125" style="218" customWidth="1"/>
    <col min="9" max="9" width="28.54296875" style="218" bestFit="1" customWidth="1"/>
    <col min="10" max="10" width="17.36328125" style="218" customWidth="1"/>
    <col min="11" max="11" width="37.6328125" style="218" customWidth="1"/>
    <col min="12" max="15" width="21.36328125" style="218" customWidth="1"/>
    <col min="16" max="16" width="20" style="218" customWidth="1"/>
    <col min="17" max="16384" width="13.08984375" style="218"/>
  </cols>
  <sheetData>
    <row r="1" spans="1:16">
      <c r="A1" s="217" t="s">
        <v>1</v>
      </c>
      <c r="B1" s="217" t="s">
        <v>10670</v>
      </c>
    </row>
    <row r="2" spans="1:16" ht="30" customHeight="1">
      <c r="A2" s="219"/>
      <c r="B2" s="219"/>
      <c r="E2" s="494" t="s">
        <v>10671</v>
      </c>
      <c r="F2" s="495" t="s">
        <v>11139</v>
      </c>
      <c r="G2" s="495" t="s">
        <v>10854</v>
      </c>
      <c r="H2" s="495"/>
      <c r="I2" s="495" t="s">
        <v>10674</v>
      </c>
      <c r="J2" s="495" t="s">
        <v>10702</v>
      </c>
      <c r="K2" s="496" t="s">
        <v>10897</v>
      </c>
      <c r="L2" s="497" t="s">
        <v>9441</v>
      </c>
      <c r="M2" s="497">
        <f>N2+1</f>
        <v>2025</v>
      </c>
      <c r="N2" s="497" t="str">
        <f>Dates!$C$7</f>
        <v>2024</v>
      </c>
      <c r="O2" s="497">
        <f>N2-1</f>
        <v>2023</v>
      </c>
      <c r="P2" s="497">
        <f>O2-1</f>
        <v>2022</v>
      </c>
    </row>
    <row r="3" spans="1:16" ht="14.15" customHeight="1">
      <c r="A3" s="220" t="s">
        <v>561</v>
      </c>
      <c r="B3" s="220" t="str">
        <f>IFERROR(INDEX('Metric Data'!$A:$AB,MATCH(CONCATENATE($A3,$C3),'Metric Data'!$A:$A,0),MATCH("Dimension Value",'Metric Data'!$A$1:$O$1,0)),"")</f>
        <v>Anglo American Platinum Managed Operations</v>
      </c>
      <c r="C3" s="221" t="s">
        <v>1349</v>
      </c>
      <c r="E3" s="799"/>
      <c r="F3" s="800" t="s">
        <v>1402</v>
      </c>
      <c r="G3" s="796" t="s">
        <v>1403</v>
      </c>
      <c r="H3" s="796"/>
      <c r="I3" s="789" t="s">
        <v>11113</v>
      </c>
      <c r="J3" s="210"/>
      <c r="K3" s="791" t="s">
        <v>11114</v>
      </c>
      <c r="L3" s="548" t="s">
        <v>1353</v>
      </c>
      <c r="M3" s="549" t="s">
        <v>10930</v>
      </c>
      <c r="N3" s="549" t="s">
        <v>10930</v>
      </c>
      <c r="O3" s="549" t="s">
        <v>10930</v>
      </c>
      <c r="P3" s="549" t="s">
        <v>10930</v>
      </c>
    </row>
    <row r="4" spans="1:16" ht="14.15" customHeight="1">
      <c r="A4" s="220" t="s">
        <v>1427</v>
      </c>
      <c r="B4" s="220" t="str">
        <f>IFERROR(INDEX('Metric Data'!$A:$AB,MATCH(CONCATENATE($A4,$C4),'Metric Data'!$A:$A,0),MATCH("Dimension Value",'Metric Data'!$A$1:$O$1,0)),"")</f>
        <v>Anglo American Platinum Managed Operations</v>
      </c>
      <c r="C4" s="221" t="s">
        <v>1349</v>
      </c>
      <c r="E4" s="799"/>
      <c r="F4" s="800"/>
      <c r="G4" s="797"/>
      <c r="H4" s="797"/>
      <c r="I4" s="790"/>
      <c r="J4" s="210"/>
      <c r="K4" s="792"/>
      <c r="L4" s="548" t="s">
        <v>3621</v>
      </c>
      <c r="M4" s="549" t="s">
        <v>10930</v>
      </c>
      <c r="N4" s="549" t="s">
        <v>10930</v>
      </c>
      <c r="O4" s="549" t="s">
        <v>10930</v>
      </c>
      <c r="P4" s="549" t="s">
        <v>10930</v>
      </c>
    </row>
    <row r="5" spans="1:16" ht="14.15" customHeight="1">
      <c r="A5" s="222" t="s">
        <v>560</v>
      </c>
      <c r="B5" s="220" t="str">
        <f>IFERROR(INDEX('Metric Data'!$A:$AB,MATCH(CONCATENATE($A5,$C5),'Metric Data'!$A:$A,0),MATCH("Dimension Value",'Metric Data'!$A$1:$O$1,0)),"")</f>
        <v>Anglo American Platinum Managed Operations</v>
      </c>
      <c r="C5" s="221" t="s">
        <v>1349</v>
      </c>
      <c r="E5" s="799"/>
      <c r="F5" s="800"/>
      <c r="G5" s="797"/>
      <c r="H5" s="797"/>
      <c r="I5" s="789" t="s">
        <v>11115</v>
      </c>
      <c r="J5" s="210"/>
      <c r="K5" s="792"/>
      <c r="L5" s="548" t="s">
        <v>1353</v>
      </c>
      <c r="M5" s="549" t="s">
        <v>10930</v>
      </c>
      <c r="N5" s="549" t="s">
        <v>10930</v>
      </c>
      <c r="O5" s="549" t="s">
        <v>10930</v>
      </c>
      <c r="P5" s="549" t="s">
        <v>10930</v>
      </c>
    </row>
    <row r="6" spans="1:16" ht="14.15" customHeight="1">
      <c r="A6" s="222" t="s">
        <v>1466</v>
      </c>
      <c r="B6" s="220" t="str">
        <f>IFERROR(INDEX('Metric Data'!$A:$AB,MATCH(CONCATENATE($A6,$C6),'Metric Data'!$A:$A,0),MATCH("Dimension Value",'Metric Data'!$A$1:$O$1,0)),"")</f>
        <v>Anglo American Platinum Managed Operations</v>
      </c>
      <c r="C6" s="221" t="s">
        <v>1349</v>
      </c>
      <c r="E6" s="799"/>
      <c r="F6" s="800"/>
      <c r="G6" s="797"/>
      <c r="H6" s="797"/>
      <c r="I6" s="790"/>
      <c r="J6" s="210"/>
      <c r="K6" s="792"/>
      <c r="L6" s="548" t="s">
        <v>3621</v>
      </c>
      <c r="M6" s="549" t="s">
        <v>10930</v>
      </c>
      <c r="N6" s="549" t="s">
        <v>10930</v>
      </c>
      <c r="O6" s="549" t="s">
        <v>10930</v>
      </c>
      <c r="P6" s="549" t="s">
        <v>10930</v>
      </c>
    </row>
    <row r="7" spans="1:16" ht="14.15" customHeight="1">
      <c r="A7" s="222" t="s">
        <v>559</v>
      </c>
      <c r="B7" s="220" t="str">
        <f>IFERROR(INDEX('Metric Data'!$A:$AB,MATCH(CONCATENATE($A7,$C7),'Metric Data'!$A:$A,0),MATCH("Dimension Value",'Metric Data'!$A$1:$O$1,0)),"")</f>
        <v>Anglo American Platinum Managed Operations</v>
      </c>
      <c r="C7" s="221" t="s">
        <v>1349</v>
      </c>
      <c r="E7" s="799"/>
      <c r="F7" s="800"/>
      <c r="G7" s="797"/>
      <c r="H7" s="797"/>
      <c r="I7" s="789" t="s">
        <v>11116</v>
      </c>
      <c r="J7" s="210"/>
      <c r="K7" s="792"/>
      <c r="L7" s="548" t="s">
        <v>1353</v>
      </c>
      <c r="M7" s="549" t="s">
        <v>10930</v>
      </c>
      <c r="N7" s="549" t="s">
        <v>10930</v>
      </c>
      <c r="O7" s="549" t="s">
        <v>10930</v>
      </c>
      <c r="P7" s="549" t="s">
        <v>10930</v>
      </c>
    </row>
    <row r="8" spans="1:16" ht="14.15" customHeight="1">
      <c r="A8" s="222" t="s">
        <v>1424</v>
      </c>
      <c r="B8" s="220" t="str">
        <f>IFERROR(INDEX('Metric Data'!$A:$AB,MATCH(CONCATENATE($A8,$C8),'Metric Data'!$A:$A,0),MATCH("Dimension Value",'Metric Data'!$A$1:$O$1,0)),"")</f>
        <v>Anglo American Platinum Managed Operations</v>
      </c>
      <c r="C8" s="221" t="s">
        <v>1349</v>
      </c>
      <c r="E8" s="799"/>
      <c r="F8" s="800"/>
      <c r="G8" s="797"/>
      <c r="H8" s="797"/>
      <c r="I8" s="790"/>
      <c r="J8" s="210"/>
      <c r="K8" s="792"/>
      <c r="L8" s="548" t="s">
        <v>3621</v>
      </c>
      <c r="M8" s="549" t="s">
        <v>10930</v>
      </c>
      <c r="N8" s="549" t="s">
        <v>10930</v>
      </c>
      <c r="O8" s="549" t="s">
        <v>10930</v>
      </c>
      <c r="P8" s="549" t="s">
        <v>10930</v>
      </c>
    </row>
    <row r="9" spans="1:16" ht="14.15" customHeight="1">
      <c r="A9" s="222" t="s">
        <v>558</v>
      </c>
      <c r="B9" s="220" t="str">
        <f>IFERROR(INDEX('Metric Data'!$A:$AB,MATCH(CONCATENATE($A9,$C9),'Metric Data'!$A:$A,0),MATCH("Dimension Value",'Metric Data'!$A$1:$O$1,0)),"")</f>
        <v>Anglo American Platinum Managed Operations</v>
      </c>
      <c r="C9" s="221" t="s">
        <v>1349</v>
      </c>
      <c r="E9" s="799"/>
      <c r="F9" s="800"/>
      <c r="G9" s="797"/>
      <c r="H9" s="797"/>
      <c r="I9" s="794" t="s">
        <v>11117</v>
      </c>
      <c r="J9" s="210"/>
      <c r="K9" s="792"/>
      <c r="L9" s="548" t="s">
        <v>1353</v>
      </c>
      <c r="M9" s="549" t="s">
        <v>10930</v>
      </c>
      <c r="N9" s="549" t="s">
        <v>10930</v>
      </c>
      <c r="O9" s="549" t="s">
        <v>10930</v>
      </c>
      <c r="P9" s="549" t="s">
        <v>10930</v>
      </c>
    </row>
    <row r="10" spans="1:16" ht="14.15" customHeight="1">
      <c r="A10" s="222" t="s">
        <v>1440</v>
      </c>
      <c r="B10" s="220" t="str">
        <f>IFERROR(INDEX('Metric Data'!$A:$AB,MATCH(CONCATENATE($A10,$C10),'Metric Data'!$A:$A,0),MATCH("Dimension Value",'Metric Data'!$A$1:$O$1,0)),"")</f>
        <v>Anglo American Platinum Managed Operations</v>
      </c>
      <c r="C10" s="221" t="s">
        <v>1349</v>
      </c>
      <c r="E10" s="799"/>
      <c r="F10" s="800"/>
      <c r="G10" s="797"/>
      <c r="H10" s="797"/>
      <c r="I10" s="795"/>
      <c r="J10" s="210"/>
      <c r="K10" s="792"/>
      <c r="L10" s="548" t="s">
        <v>3621</v>
      </c>
      <c r="M10" s="549" t="s">
        <v>10930</v>
      </c>
      <c r="N10" s="549" t="s">
        <v>10930</v>
      </c>
      <c r="O10" s="549" t="s">
        <v>10930</v>
      </c>
      <c r="P10" s="549" t="s">
        <v>10930</v>
      </c>
    </row>
    <row r="11" spans="1:16" ht="14.15" customHeight="1">
      <c r="A11" s="222" t="s">
        <v>557</v>
      </c>
      <c r="B11" s="220" t="str">
        <f>IFERROR(INDEX('Metric Data'!$A:$AB,MATCH(CONCATENATE($A11,$C11),'Metric Data'!$A:$A,0),MATCH("Dimension Value",'Metric Data'!$A$1:$O$1,0)),"")</f>
        <v>Anglo American Platinum Managed Operations</v>
      </c>
      <c r="C11" s="221" t="s">
        <v>1349</v>
      </c>
      <c r="E11" s="799"/>
      <c r="F11" s="800"/>
      <c r="G11" s="797"/>
      <c r="H11" s="797"/>
      <c r="I11" s="794" t="s">
        <v>11118</v>
      </c>
      <c r="J11" s="210"/>
      <c r="K11" s="792"/>
      <c r="L11" s="548" t="s">
        <v>1353</v>
      </c>
      <c r="M11" s="549" t="s">
        <v>10930</v>
      </c>
      <c r="N11" s="549" t="s">
        <v>10930</v>
      </c>
      <c r="O11" s="549" t="s">
        <v>10930</v>
      </c>
      <c r="P11" s="549" t="s">
        <v>10930</v>
      </c>
    </row>
    <row r="12" spans="1:16" ht="14.15" customHeight="1">
      <c r="A12" s="222" t="s">
        <v>1398</v>
      </c>
      <c r="B12" s="220" t="str">
        <f>IFERROR(INDEX('Metric Data'!$A:$AB,MATCH(CONCATENATE($A12,$C12),'Metric Data'!$A:$A,0),MATCH("Dimension Value",'Metric Data'!$A$1:$O$1,0)),"")</f>
        <v>Anglo American Platinum Managed Operations</v>
      </c>
      <c r="C12" s="221" t="s">
        <v>1349</v>
      </c>
      <c r="E12" s="799"/>
      <c r="F12" s="800"/>
      <c r="G12" s="797"/>
      <c r="H12" s="797"/>
      <c r="I12" s="795"/>
      <c r="J12" s="210"/>
      <c r="K12" s="792"/>
      <c r="L12" s="548" t="s">
        <v>3621</v>
      </c>
      <c r="M12" s="549" t="s">
        <v>10930</v>
      </c>
      <c r="N12" s="549" t="s">
        <v>10930</v>
      </c>
      <c r="O12" s="549" t="s">
        <v>10930</v>
      </c>
      <c r="P12" s="549" t="s">
        <v>10930</v>
      </c>
    </row>
    <row r="13" spans="1:16" ht="14.15" customHeight="1">
      <c r="A13" s="222" t="s">
        <v>556</v>
      </c>
      <c r="B13" s="220" t="str">
        <f>IFERROR(INDEX('Metric Data'!$A:$AB,MATCH(CONCATENATE($A13,$C13),'Metric Data'!$A:$A,0),MATCH("Dimension Value",'Metric Data'!$A$1:$O$1,0)),"")</f>
        <v>Anglo American Platinum Managed Operations</v>
      </c>
      <c r="C13" s="221" t="s">
        <v>1349</v>
      </c>
      <c r="E13" s="799"/>
      <c r="F13" s="800"/>
      <c r="G13" s="797"/>
      <c r="H13" s="797"/>
      <c r="I13" s="794" t="s">
        <v>11119</v>
      </c>
      <c r="J13" s="210"/>
      <c r="K13" s="792"/>
      <c r="L13" s="548" t="s">
        <v>1353</v>
      </c>
      <c r="M13" s="549" t="s">
        <v>10930</v>
      </c>
      <c r="N13" s="549" t="s">
        <v>10930</v>
      </c>
      <c r="O13" s="549" t="s">
        <v>10930</v>
      </c>
      <c r="P13" s="549" t="s">
        <v>10930</v>
      </c>
    </row>
    <row r="14" spans="1:16" ht="14.15" customHeight="1">
      <c r="A14" s="222" t="s">
        <v>1456</v>
      </c>
      <c r="B14" s="220" t="str">
        <f>IFERROR(INDEX('Metric Data'!$A:$AB,MATCH(CONCATENATE($A14,$C14),'Metric Data'!$A:$A,0),MATCH("Dimension Value",'Metric Data'!$A$1:$O$1,0)),"")</f>
        <v>Anglo American Platinum Managed Operations</v>
      </c>
      <c r="C14" s="221" t="s">
        <v>1349</v>
      </c>
      <c r="E14" s="799"/>
      <c r="F14" s="800"/>
      <c r="G14" s="797"/>
      <c r="H14" s="797"/>
      <c r="I14" s="795"/>
      <c r="J14" s="210"/>
      <c r="K14" s="792"/>
      <c r="L14" s="548" t="s">
        <v>3621</v>
      </c>
      <c r="M14" s="549" t="s">
        <v>10930</v>
      </c>
      <c r="N14" s="549" t="s">
        <v>10930</v>
      </c>
      <c r="O14" s="549" t="s">
        <v>10930</v>
      </c>
      <c r="P14" s="549" t="s">
        <v>10930</v>
      </c>
    </row>
    <row r="15" spans="1:16" ht="14.15" customHeight="1">
      <c r="A15" s="222" t="s">
        <v>555</v>
      </c>
      <c r="B15" s="220" t="str">
        <f>IFERROR(INDEX('Metric Data'!$A:$AB,MATCH(CONCATENATE($A15,$C15),'Metric Data'!$A:$A,0),MATCH("Dimension Value",'Metric Data'!$A$1:$O$1,0)),"")</f>
        <v>Anglo American Platinum Managed Operations</v>
      </c>
      <c r="C15" s="221" t="s">
        <v>1349</v>
      </c>
      <c r="E15" s="799"/>
      <c r="F15" s="800"/>
      <c r="G15" s="797"/>
      <c r="H15" s="797"/>
      <c r="I15" s="794" t="s">
        <v>11120</v>
      </c>
      <c r="J15" s="210"/>
      <c r="K15" s="792"/>
      <c r="L15" s="548" t="s">
        <v>1353</v>
      </c>
      <c r="M15" s="549" t="s">
        <v>10930</v>
      </c>
      <c r="N15" s="549" t="s">
        <v>10930</v>
      </c>
      <c r="O15" s="549" t="s">
        <v>10930</v>
      </c>
      <c r="P15" s="549" t="s">
        <v>10930</v>
      </c>
    </row>
    <row r="16" spans="1:16" ht="14.15" customHeight="1">
      <c r="A16" s="222" t="s">
        <v>1463</v>
      </c>
      <c r="B16" s="220" t="str">
        <f>IFERROR(INDEX('Metric Data'!$A:$AB,MATCH(CONCATENATE($A16,$C16),'Metric Data'!$A:$A,0),MATCH("Dimension Value",'Metric Data'!$A$1:$O$1,0)),"")</f>
        <v>Anglo American Platinum Managed Operations</v>
      </c>
      <c r="C16" s="221" t="s">
        <v>1349</v>
      </c>
      <c r="E16" s="799"/>
      <c r="F16" s="800"/>
      <c r="G16" s="797"/>
      <c r="H16" s="797"/>
      <c r="I16" s="795"/>
      <c r="J16" s="210"/>
      <c r="K16" s="792"/>
      <c r="L16" s="548" t="s">
        <v>3621</v>
      </c>
      <c r="M16" s="549" t="s">
        <v>10930</v>
      </c>
      <c r="N16" s="549" t="s">
        <v>10930</v>
      </c>
      <c r="O16" s="549" t="s">
        <v>10930</v>
      </c>
      <c r="P16" s="549" t="s">
        <v>10930</v>
      </c>
    </row>
    <row r="17" spans="1:16" ht="14.15" customHeight="1">
      <c r="A17" s="222" t="s">
        <v>554</v>
      </c>
      <c r="B17" s="220" t="str">
        <f>IFERROR(INDEX('Metric Data'!$A:$AB,MATCH(CONCATENATE($A17,$C17),'Metric Data'!$A:$A,0),MATCH("Dimension Value",'Metric Data'!$A$1:$O$1,0)),"")</f>
        <v>Anglo American Platinum Managed Operations</v>
      </c>
      <c r="C17" s="221" t="s">
        <v>1349</v>
      </c>
      <c r="E17" s="799"/>
      <c r="F17" s="800"/>
      <c r="G17" s="797"/>
      <c r="H17" s="797"/>
      <c r="I17" s="794" t="s">
        <v>11121</v>
      </c>
      <c r="J17" s="210"/>
      <c r="K17" s="792"/>
      <c r="L17" s="548" t="s">
        <v>1353</v>
      </c>
      <c r="M17" s="549" t="s">
        <v>10930</v>
      </c>
      <c r="N17" s="549" t="s">
        <v>10930</v>
      </c>
      <c r="O17" s="549" t="s">
        <v>10930</v>
      </c>
      <c r="P17" s="549" t="s">
        <v>10930</v>
      </c>
    </row>
    <row r="18" spans="1:16" ht="14.15" customHeight="1">
      <c r="A18" s="222" t="s">
        <v>1415</v>
      </c>
      <c r="B18" s="220" t="str">
        <f>IFERROR(INDEX('Metric Data'!$A:$AB,MATCH(CONCATENATE($A18,$C18),'Metric Data'!$A:$A,0),MATCH("Dimension Value",'Metric Data'!$A$1:$O$1,0)),"")</f>
        <v>Anglo American Platinum Managed Operations</v>
      </c>
      <c r="C18" s="221" t="s">
        <v>1349</v>
      </c>
      <c r="E18" s="799"/>
      <c r="F18" s="800"/>
      <c r="G18" s="797"/>
      <c r="H18" s="797"/>
      <c r="I18" s="795"/>
      <c r="J18" s="210"/>
      <c r="K18" s="792"/>
      <c r="L18" s="548" t="s">
        <v>3621</v>
      </c>
      <c r="M18" s="549" t="s">
        <v>10930</v>
      </c>
      <c r="N18" s="549" t="s">
        <v>10930</v>
      </c>
      <c r="O18" s="549" t="s">
        <v>10930</v>
      </c>
      <c r="P18" s="549" t="s">
        <v>10930</v>
      </c>
    </row>
    <row r="19" spans="1:16" ht="14.15" customHeight="1">
      <c r="A19" s="222" t="s">
        <v>553</v>
      </c>
      <c r="B19" s="220" t="str">
        <f>IFERROR(INDEX('Metric Data'!$A:$AB,MATCH(CONCATENATE($A19,$C19),'Metric Data'!$A:$A,0),MATCH("Dimension Value",'Metric Data'!$A$1:$O$1,0)),"")</f>
        <v>Anglo American Platinum Managed Operations</v>
      </c>
      <c r="C19" s="221" t="s">
        <v>1349</v>
      </c>
      <c r="E19" s="799"/>
      <c r="F19" s="800"/>
      <c r="G19" s="797"/>
      <c r="H19" s="797"/>
      <c r="I19" s="794" t="s">
        <v>11122</v>
      </c>
      <c r="J19" s="210"/>
      <c r="K19" s="792"/>
      <c r="L19" s="548" t="s">
        <v>1353</v>
      </c>
      <c r="M19" s="549" t="s">
        <v>10930</v>
      </c>
      <c r="N19" s="549" t="s">
        <v>10930</v>
      </c>
      <c r="O19" s="549" t="s">
        <v>10930</v>
      </c>
      <c r="P19" s="549" t="s">
        <v>10930</v>
      </c>
    </row>
    <row r="20" spans="1:16" ht="14.15" customHeight="1">
      <c r="A20" s="222" t="s">
        <v>1471</v>
      </c>
      <c r="B20" s="220" t="str">
        <f>IFERROR(INDEX('Metric Data'!$A:$AB,MATCH(CONCATENATE($A20,$C20),'Metric Data'!$A:$A,0),MATCH("Dimension Value",'Metric Data'!$A$1:$O$1,0)),"")</f>
        <v>Anglo American Platinum Managed Operations</v>
      </c>
      <c r="C20" s="221" t="s">
        <v>1349</v>
      </c>
      <c r="E20" s="799"/>
      <c r="F20" s="800"/>
      <c r="G20" s="798"/>
      <c r="H20" s="798"/>
      <c r="I20" s="795"/>
      <c r="J20" s="210"/>
      <c r="K20" s="793"/>
      <c r="L20" s="548" t="s">
        <v>3621</v>
      </c>
      <c r="M20" s="549" t="s">
        <v>10930</v>
      </c>
      <c r="N20" s="549" t="s">
        <v>10930</v>
      </c>
      <c r="O20" s="549" t="s">
        <v>10930</v>
      </c>
      <c r="P20" s="549" t="s">
        <v>10930</v>
      </c>
    </row>
    <row r="21" spans="1:16" ht="39.15" customHeight="1">
      <c r="A21" s="222" t="s">
        <v>552</v>
      </c>
      <c r="B21" s="220" t="str">
        <f>IFERROR(INDEX('Metric Data'!$A:$AB,MATCH(CONCATENATE($A21,$C21),'Metric Data'!$A:$A,0),MATCH("Dimension Value",'Metric Data'!$A$1:$O$1,0)),"")</f>
        <v>Anglo American Platinum Managed Operations</v>
      </c>
      <c r="C21" s="221" t="s">
        <v>1349</v>
      </c>
      <c r="E21" s="799"/>
      <c r="F21" s="800"/>
      <c r="G21" s="796" t="s">
        <v>11123</v>
      </c>
      <c r="H21" s="796" t="s">
        <v>11124</v>
      </c>
      <c r="I21" s="794" t="s">
        <v>11125</v>
      </c>
      <c r="J21" s="802"/>
      <c r="K21" s="791" t="s">
        <v>11126</v>
      </c>
      <c r="L21" s="548" t="s">
        <v>1353</v>
      </c>
      <c r="M21" s="549" t="s">
        <v>10930</v>
      </c>
      <c r="N21" s="549" t="s">
        <v>10930</v>
      </c>
      <c r="O21" s="549" t="s">
        <v>10930</v>
      </c>
      <c r="P21" s="549" t="s">
        <v>10930</v>
      </c>
    </row>
    <row r="22" spans="1:16" ht="39.15" customHeight="1">
      <c r="A22" s="222" t="s">
        <v>550</v>
      </c>
      <c r="B22" s="220" t="str">
        <f>IFERROR(INDEX('Metric Data'!$A:$AB,MATCH(CONCATENATE($A22,$C22),'Metric Data'!$A:$A,0),MATCH("Dimension Value",'Metric Data'!$A$1:$O$1,0)),"")</f>
        <v>Anglo American Platinum Managed Operations</v>
      </c>
      <c r="C22" s="221" t="s">
        <v>1349</v>
      </c>
      <c r="E22" s="799"/>
      <c r="F22" s="800"/>
      <c r="G22" s="797"/>
      <c r="H22" s="797"/>
      <c r="I22" s="795"/>
      <c r="J22" s="803"/>
      <c r="K22" s="792"/>
      <c r="L22" s="548" t="s">
        <v>3621</v>
      </c>
      <c r="M22" s="549" t="s">
        <v>10930</v>
      </c>
      <c r="N22" s="549" t="s">
        <v>10930</v>
      </c>
      <c r="O22" s="549" t="s">
        <v>10930</v>
      </c>
      <c r="P22" s="549" t="s">
        <v>10930</v>
      </c>
    </row>
    <row r="23" spans="1:16" ht="14.15" customHeight="1">
      <c r="A23" s="222" t="s">
        <v>549</v>
      </c>
      <c r="B23" s="220" t="str">
        <f>IFERROR(INDEX('Metric Data'!$A:$AB,MATCH(CONCATENATE($A23,$C23),'Metric Data'!$A:$A,0),MATCH("Dimension Value",'Metric Data'!$A$1:$O$1,0)),"")</f>
        <v>Anglo American Platinum Managed Operations</v>
      </c>
      <c r="C23" s="221" t="s">
        <v>1349</v>
      </c>
      <c r="E23" s="799"/>
      <c r="F23" s="800"/>
      <c r="G23" s="797"/>
      <c r="H23" s="797"/>
      <c r="I23" s="794" t="s">
        <v>11127</v>
      </c>
      <c r="J23" s="802"/>
      <c r="K23" s="792"/>
      <c r="L23" s="548" t="s">
        <v>1353</v>
      </c>
      <c r="M23" s="549" t="s">
        <v>10930</v>
      </c>
      <c r="N23" s="549" t="s">
        <v>10930</v>
      </c>
      <c r="O23" s="549" t="s">
        <v>10930</v>
      </c>
      <c r="P23" s="549" t="s">
        <v>10930</v>
      </c>
    </row>
    <row r="24" spans="1:16" ht="14.15" customHeight="1">
      <c r="A24" s="222" t="s">
        <v>1430</v>
      </c>
      <c r="B24" s="220" t="str">
        <f>IFERROR(INDEX('Metric Data'!$A:$AB,MATCH(CONCATENATE($A24,$C24),'Metric Data'!$A:$A,0),MATCH("Dimension Value",'Metric Data'!$A$1:$O$1,0)),"")</f>
        <v>Anglo American Platinum Managed Operations</v>
      </c>
      <c r="C24" s="221" t="s">
        <v>1349</v>
      </c>
      <c r="E24" s="799"/>
      <c r="F24" s="800"/>
      <c r="G24" s="797"/>
      <c r="H24" s="797"/>
      <c r="I24" s="795"/>
      <c r="J24" s="803"/>
      <c r="K24" s="792"/>
      <c r="L24" s="548" t="s">
        <v>3621</v>
      </c>
      <c r="M24" s="549" t="s">
        <v>10930</v>
      </c>
      <c r="N24" s="549" t="s">
        <v>10930</v>
      </c>
      <c r="O24" s="549" t="s">
        <v>10930</v>
      </c>
      <c r="P24" s="549" t="s">
        <v>10930</v>
      </c>
    </row>
    <row r="25" spans="1:16" ht="14.15" customHeight="1">
      <c r="A25" s="222" t="s">
        <v>547</v>
      </c>
      <c r="B25" s="220" t="str">
        <f>IFERROR(INDEX('Metric Data'!$A:$AB,MATCH(CONCATENATE($A25,$C25),'Metric Data'!$A:$A,0),MATCH("Dimension Value",'Metric Data'!$A$1:$O$1,0)),"")</f>
        <v>Anglo American Platinum Managed Operations</v>
      </c>
      <c r="C25" s="221" t="s">
        <v>1349</v>
      </c>
      <c r="E25" s="799"/>
      <c r="F25" s="800"/>
      <c r="G25" s="797"/>
      <c r="H25" s="797"/>
      <c r="I25" s="794" t="s">
        <v>11128</v>
      </c>
      <c r="J25" s="802"/>
      <c r="K25" s="792"/>
      <c r="L25" s="548" t="s">
        <v>1353</v>
      </c>
      <c r="M25" s="549" t="s">
        <v>10930</v>
      </c>
      <c r="N25" s="549" t="s">
        <v>10930</v>
      </c>
      <c r="O25" s="549" t="s">
        <v>10930</v>
      </c>
      <c r="P25" s="549" t="s">
        <v>10930</v>
      </c>
    </row>
    <row r="26" spans="1:16" ht="14.15" customHeight="1">
      <c r="A26" s="222" t="s">
        <v>1433</v>
      </c>
      <c r="B26" s="220" t="str">
        <f>IFERROR(INDEX('Metric Data'!$A:$AB,MATCH(CONCATENATE($A26,$C26),'Metric Data'!$A:$A,0),MATCH("Dimension Value",'Metric Data'!$A$1:$O$1,0)),"")</f>
        <v>Anglo American Platinum Managed Operations</v>
      </c>
      <c r="C26" s="221" t="s">
        <v>1349</v>
      </c>
      <c r="E26" s="799"/>
      <c r="F26" s="800"/>
      <c r="G26" s="797"/>
      <c r="H26" s="797"/>
      <c r="I26" s="795"/>
      <c r="J26" s="803"/>
      <c r="K26" s="792"/>
      <c r="L26" s="548" t="s">
        <v>3621</v>
      </c>
      <c r="M26" s="549" t="s">
        <v>10930</v>
      </c>
      <c r="N26" s="549" t="s">
        <v>10930</v>
      </c>
      <c r="O26" s="549" t="s">
        <v>10930</v>
      </c>
      <c r="P26" s="549" t="s">
        <v>10930</v>
      </c>
    </row>
    <row r="27" spans="1:16" ht="14.15" customHeight="1">
      <c r="A27" s="222" t="s">
        <v>545</v>
      </c>
      <c r="B27" s="220" t="str">
        <f>IFERROR(INDEX('Metric Data'!$A:$AB,MATCH(CONCATENATE($A27,$C27),'Metric Data'!$A:$A,0),MATCH("Dimension Value",'Metric Data'!$A$1:$O$1,0)),"")</f>
        <v>Anglo American Platinum Managed Operations</v>
      </c>
      <c r="C27" s="221" t="s">
        <v>1349</v>
      </c>
      <c r="E27" s="799"/>
      <c r="F27" s="800"/>
      <c r="G27" s="797"/>
      <c r="H27" s="797"/>
      <c r="I27" s="794" t="s">
        <v>11129</v>
      </c>
      <c r="J27" s="802"/>
      <c r="K27" s="792"/>
      <c r="L27" s="548" t="s">
        <v>1353</v>
      </c>
      <c r="M27" s="549" t="s">
        <v>10930</v>
      </c>
      <c r="N27" s="549" t="s">
        <v>10930</v>
      </c>
      <c r="O27" s="549" t="s">
        <v>10930</v>
      </c>
      <c r="P27" s="549" t="s">
        <v>10930</v>
      </c>
    </row>
    <row r="28" spans="1:16" ht="14.15" customHeight="1">
      <c r="A28" s="222" t="s">
        <v>1453</v>
      </c>
      <c r="B28" s="220" t="str">
        <f>IFERROR(INDEX('Metric Data'!$A:$AB,MATCH(CONCATENATE($A28,$C28),'Metric Data'!$A:$A,0),MATCH("Dimension Value",'Metric Data'!$A$1:$O$1,0)),"")</f>
        <v>Anglo American Platinum Managed Operations</v>
      </c>
      <c r="C28" s="221" t="s">
        <v>1349</v>
      </c>
      <c r="E28" s="799"/>
      <c r="F28" s="800"/>
      <c r="G28" s="798"/>
      <c r="H28" s="798"/>
      <c r="I28" s="795"/>
      <c r="J28" s="803"/>
      <c r="K28" s="793"/>
      <c r="L28" s="548" t="s">
        <v>3621</v>
      </c>
      <c r="M28" s="549" t="s">
        <v>10930</v>
      </c>
      <c r="N28" s="549" t="s">
        <v>10930</v>
      </c>
      <c r="O28" s="549" t="s">
        <v>10930</v>
      </c>
      <c r="P28" s="549" t="s">
        <v>10930</v>
      </c>
    </row>
    <row r="29" spans="1:16" ht="52.25" customHeight="1">
      <c r="A29" s="222" t="s">
        <v>551</v>
      </c>
      <c r="B29" s="220" t="str">
        <f>IFERROR(INDEX('Metric Data'!$A:$AB,MATCH(CONCATENATE($A29,$C29),'Metric Data'!$A:$A,0),MATCH("Dimension Value",'Metric Data'!$A$1:$O$1,0)),"")</f>
        <v>Anglo American Platinum Managed Operations</v>
      </c>
      <c r="C29" s="221" t="s">
        <v>1349</v>
      </c>
      <c r="E29" s="799"/>
      <c r="F29" s="800"/>
      <c r="G29" s="801" t="s">
        <v>11123</v>
      </c>
      <c r="H29" s="801" t="s">
        <v>11130</v>
      </c>
      <c r="I29" s="548" t="s">
        <v>11125</v>
      </c>
      <c r="J29" s="210"/>
      <c r="K29" s="804" t="s">
        <v>11131</v>
      </c>
      <c r="L29" s="548" t="s">
        <v>10852</v>
      </c>
      <c r="M29" s="549" t="s">
        <v>10930</v>
      </c>
      <c r="N29" s="549" t="s">
        <v>10930</v>
      </c>
      <c r="O29" s="549" t="s">
        <v>10930</v>
      </c>
      <c r="P29" s="549" t="s">
        <v>10930</v>
      </c>
    </row>
    <row r="30" spans="1:16" ht="14.15" customHeight="1">
      <c r="A30" s="222" t="s">
        <v>548</v>
      </c>
      <c r="B30" s="220" t="str">
        <f>IFERROR(INDEX('Metric Data'!$A:$AB,MATCH(CONCATENATE($A30,$C30),'Metric Data'!$A:$A,0),MATCH("Dimension Value",'Metric Data'!$A$1:$O$1,0)),"")</f>
        <v>Anglo American Platinum Managed Operations</v>
      </c>
      <c r="C30" s="221" t="s">
        <v>1349</v>
      </c>
      <c r="E30" s="799"/>
      <c r="F30" s="800"/>
      <c r="G30" s="801"/>
      <c r="H30" s="801"/>
      <c r="I30" s="548" t="s">
        <v>11127</v>
      </c>
      <c r="J30" s="210"/>
      <c r="K30" s="804"/>
      <c r="L30" s="548" t="s">
        <v>10852</v>
      </c>
      <c r="M30" s="549" t="s">
        <v>10930</v>
      </c>
      <c r="N30" s="549" t="s">
        <v>10930</v>
      </c>
      <c r="O30" s="549" t="s">
        <v>10930</v>
      </c>
      <c r="P30" s="549" t="s">
        <v>10930</v>
      </c>
    </row>
    <row r="31" spans="1:16" ht="14.15" customHeight="1">
      <c r="A31" s="222" t="s">
        <v>546</v>
      </c>
      <c r="B31" s="220" t="str">
        <f>IFERROR(INDEX('Metric Data'!$A:$AB,MATCH(CONCATENATE($A31,$C31),'Metric Data'!$A:$A,0),MATCH("Dimension Value",'Metric Data'!$A$1:$O$1,0)),"")</f>
        <v>Anglo American Platinum Managed Operations</v>
      </c>
      <c r="C31" s="221" t="s">
        <v>1349</v>
      </c>
      <c r="E31" s="799"/>
      <c r="F31" s="800"/>
      <c r="G31" s="801"/>
      <c r="H31" s="801"/>
      <c r="I31" s="548" t="s">
        <v>11128</v>
      </c>
      <c r="J31" s="210"/>
      <c r="K31" s="804"/>
      <c r="L31" s="548" t="s">
        <v>10852</v>
      </c>
      <c r="M31" s="549" t="s">
        <v>10930</v>
      </c>
      <c r="N31" s="549" t="s">
        <v>10930</v>
      </c>
      <c r="O31" s="549" t="s">
        <v>10930</v>
      </c>
      <c r="P31" s="549" t="s">
        <v>10930</v>
      </c>
    </row>
    <row r="32" spans="1:16" ht="14.15" customHeight="1">
      <c r="A32" s="222" t="s">
        <v>544</v>
      </c>
      <c r="B32" s="220" t="str">
        <f>IFERROR(INDEX('Metric Data'!$A:$AB,MATCH(CONCATENATE($A32,$C32),'Metric Data'!$A:$A,0),MATCH("Dimension Value",'Metric Data'!$A$1:$O$1,0)),"")</f>
        <v>Anglo American Platinum Managed Operations</v>
      </c>
      <c r="C32" s="221" t="s">
        <v>1349</v>
      </c>
      <c r="E32" s="799"/>
      <c r="F32" s="800"/>
      <c r="G32" s="801"/>
      <c r="H32" s="801"/>
      <c r="I32" s="548" t="s">
        <v>11129</v>
      </c>
      <c r="J32" s="210"/>
      <c r="K32" s="804"/>
      <c r="L32" s="548" t="s">
        <v>10852</v>
      </c>
      <c r="M32" s="549" t="s">
        <v>10930</v>
      </c>
      <c r="N32" s="549" t="s">
        <v>10930</v>
      </c>
      <c r="O32" s="549" t="s">
        <v>10930</v>
      </c>
      <c r="P32" s="549" t="s">
        <v>10930</v>
      </c>
    </row>
    <row r="33" spans="1:16" ht="16.649999999999999" customHeight="1">
      <c r="A33" s="222"/>
      <c r="B33" s="220"/>
      <c r="E33" s="223"/>
      <c r="F33" s="223"/>
      <c r="G33" s="223"/>
      <c r="H33" s="223"/>
      <c r="I33" s="223"/>
      <c r="J33" s="223"/>
      <c r="K33" s="223"/>
      <c r="L33" s="223"/>
      <c r="M33" s="223"/>
      <c r="N33" s="223"/>
      <c r="O33" s="223"/>
      <c r="P33" s="223"/>
    </row>
    <row r="34" spans="1:16" ht="15" customHeight="1">
      <c r="A34" s="222"/>
      <c r="B34" s="220"/>
    </row>
  </sheetData>
  <customSheetViews>
    <customSheetView guid="{BF85068E-F58D-4EAB-8647-6833ECCE5F0F}" hiddenColumns="1" showRuler="0" topLeftCell="I1">
      <selection activeCell="K3" sqref="K3:K20"/>
      <pageMargins left="0" right="0" top="0" bottom="0" header="0" footer="0"/>
      <headerFooter>
        <oddHeader>&amp;R&amp;"Arial"&amp;8&amp;K000000 [OFFICIAL]&amp;1#_x000D_</oddHeader>
      </headerFooter>
    </customSheetView>
  </customSheetViews>
  <mergeCells count="28">
    <mergeCell ref="J25:J26"/>
    <mergeCell ref="J27:J28"/>
    <mergeCell ref="K29:K32"/>
    <mergeCell ref="K21:K28"/>
    <mergeCell ref="J23:J24"/>
    <mergeCell ref="J21:J22"/>
    <mergeCell ref="H3:H20"/>
    <mergeCell ref="I11:I12"/>
    <mergeCell ref="I9:I10"/>
    <mergeCell ref="G3:G20"/>
    <mergeCell ref="E3:E32"/>
    <mergeCell ref="F3:F32"/>
    <mergeCell ref="I17:I18"/>
    <mergeCell ref="I19:I20"/>
    <mergeCell ref="I21:I22"/>
    <mergeCell ref="I23:I24"/>
    <mergeCell ref="H21:H28"/>
    <mergeCell ref="G21:G28"/>
    <mergeCell ref="G29:G32"/>
    <mergeCell ref="H29:H32"/>
    <mergeCell ref="I27:I28"/>
    <mergeCell ref="I25:I26"/>
    <mergeCell ref="I7:I8"/>
    <mergeCell ref="I5:I6"/>
    <mergeCell ref="I3:I4"/>
    <mergeCell ref="K3:K20"/>
    <mergeCell ref="I15:I16"/>
    <mergeCell ref="I13:I14"/>
  </mergeCells>
  <pageMargins left="0.5" right="0.5" top="0.5" bottom="0.5" header="0.3" footer="0.3"/>
  <pageSetup paperSize="9" scale="58" fitToHeight="0" orientation="landscape" r:id="rId1"/>
  <headerFooter>
    <oddHeader>&amp;R&amp;"Arial"&amp;8&amp;K000000 [OFFICIAL]&amp;1#_x000D_</oddHeader>
  </headerFooter>
  <customProperties>
    <customPr name="_pios_id" r:id="rId2"/>
  </customProperties>
  <extLst>
    <ext xmlns:x14="http://schemas.microsoft.com/office/spreadsheetml/2009/9/main" uri="{CCE6A557-97BC-4b89-ADB6-D9C93CAAB3DF}">
      <x14:dataValidations xmlns:xm="http://schemas.microsoft.com/office/excel/2006/main" count="2">
        <x14:dataValidation type="list" allowBlank="1" xr:uid="{00000000-0002-0000-3600-000000000000}">
          <x14:formula1>
            <xm:f>'Metric Data'!$B$2:$B$1048576</xm:f>
          </x14:formula1>
          <xm:sqref>A3:A32</xm:sqref>
        </x14:dataValidation>
        <x14:dataValidation type="list" allowBlank="1" xr:uid="{00000000-0002-0000-3600-000001000000}">
          <x14:formula1>
            <xm:f>'Metric Data'!$C:$C</xm:f>
          </x14:formula1>
          <xm:sqref>C3:C32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M5728"/>
  <sheetViews>
    <sheetView workbookViewId="0">
      <pane ySplit="1" topLeftCell="A2" activePane="bottomLeft" state="frozen"/>
      <selection pane="bottomLeft"/>
    </sheetView>
  </sheetViews>
  <sheetFormatPr defaultColWidth="13.08984375" defaultRowHeight="12.5"/>
  <cols>
    <col min="1" max="1" width="96.6328125" customWidth="1"/>
    <col min="2" max="2" width="12.453125" customWidth="1"/>
    <col min="3" max="3" width="13.54296875" customWidth="1"/>
    <col min="4" max="4" width="17.36328125" customWidth="1"/>
    <col min="5" max="5" width="20.453125" customWidth="1"/>
    <col min="6" max="6" width="55.08984375" customWidth="1"/>
    <col min="7" max="7" width="30.6328125" customWidth="1"/>
    <col min="8" max="9" width="11.6328125" customWidth="1"/>
    <col min="10" max="10" width="16.08984375" customWidth="1"/>
    <col min="11" max="11" width="22.36328125" customWidth="1"/>
    <col min="12" max="12" width="16.08984375" customWidth="1"/>
    <col min="13" max="26" width="11.6328125" customWidth="1"/>
  </cols>
  <sheetData>
    <row r="1" spans="1:13" ht="15" customHeight="1">
      <c r="A1" s="60" t="s">
        <v>58</v>
      </c>
      <c r="B1" s="60" t="s">
        <v>59</v>
      </c>
      <c r="C1" s="60" t="s">
        <v>60</v>
      </c>
      <c r="D1" s="60" t="s">
        <v>61</v>
      </c>
      <c r="E1" s="60" t="s">
        <v>62</v>
      </c>
      <c r="F1" s="60" t="s">
        <v>2</v>
      </c>
      <c r="G1" s="60" t="s">
        <v>48</v>
      </c>
      <c r="H1" s="60" t="s">
        <v>47</v>
      </c>
      <c r="I1" s="60"/>
      <c r="J1" s="60"/>
      <c r="K1" s="60"/>
      <c r="L1" s="60"/>
      <c r="M1" s="60"/>
    </row>
    <row r="2" spans="1:13" ht="32.75" customHeight="1">
      <c r="A2" s="1" t="s">
        <v>926</v>
      </c>
      <c r="B2" s="1" t="s">
        <v>63</v>
      </c>
      <c r="C2" s="1"/>
      <c r="D2" s="1"/>
      <c r="E2" s="1"/>
      <c r="F2" s="1" t="s">
        <v>927</v>
      </c>
      <c r="G2" s="61">
        <v>2023</v>
      </c>
      <c r="H2" s="62">
        <v>7.55</v>
      </c>
    </row>
    <row r="3" spans="1:13" ht="39.15" customHeight="1">
      <c r="A3" s="1" t="s">
        <v>928</v>
      </c>
      <c r="B3" s="1" t="s">
        <v>64</v>
      </c>
      <c r="C3" s="1"/>
      <c r="D3" s="1"/>
      <c r="E3" s="1"/>
      <c r="F3" s="1" t="s">
        <v>927</v>
      </c>
      <c r="G3" s="61">
        <v>2023</v>
      </c>
      <c r="H3" s="62">
        <v>354125</v>
      </c>
    </row>
    <row r="4" spans="1:13" ht="40.25" customHeight="1">
      <c r="A4" s="1" t="s">
        <v>929</v>
      </c>
      <c r="B4" s="1" t="s">
        <v>65</v>
      </c>
      <c r="C4" s="1"/>
      <c r="D4" s="1"/>
      <c r="E4" s="1"/>
      <c r="F4" s="1" t="s">
        <v>927</v>
      </c>
      <c r="G4" s="61">
        <v>2023</v>
      </c>
      <c r="H4" s="61">
        <v>32501</v>
      </c>
    </row>
    <row r="5" spans="1:13" ht="41" customHeight="1">
      <c r="A5" s="1" t="s">
        <v>930</v>
      </c>
      <c r="B5" s="1" t="s">
        <v>66</v>
      </c>
      <c r="C5" s="1"/>
      <c r="D5" s="1"/>
      <c r="E5" s="1"/>
      <c r="F5" s="1" t="s">
        <v>927</v>
      </c>
      <c r="G5" s="61">
        <v>2023</v>
      </c>
      <c r="H5" s="61">
        <v>672</v>
      </c>
    </row>
    <row r="6" spans="1:13" ht="40.25" customHeight="1">
      <c r="A6" s="1" t="s">
        <v>931</v>
      </c>
      <c r="B6" s="1" t="s">
        <v>80</v>
      </c>
      <c r="C6" s="1"/>
      <c r="D6" s="1"/>
      <c r="E6" s="1"/>
      <c r="F6" s="1" t="s">
        <v>927</v>
      </c>
      <c r="G6" s="61">
        <v>2023</v>
      </c>
      <c r="H6" s="1" t="s">
        <v>932</v>
      </c>
    </row>
    <row r="7" spans="1:13" ht="15" customHeight="1">
      <c r="A7" s="1" t="s">
        <v>933</v>
      </c>
      <c r="B7" s="1" t="s">
        <v>88</v>
      </c>
      <c r="C7" s="1"/>
      <c r="D7" s="1"/>
      <c r="E7" s="1"/>
      <c r="F7" s="1" t="s">
        <v>927</v>
      </c>
      <c r="G7" s="61">
        <v>2023</v>
      </c>
      <c r="H7" s="61">
        <v>67</v>
      </c>
    </row>
    <row r="8" spans="1:13" ht="15" customHeight="1">
      <c r="A8" s="1" t="s">
        <v>934</v>
      </c>
      <c r="B8" s="1" t="s">
        <v>90</v>
      </c>
      <c r="C8" s="1"/>
      <c r="D8" s="1"/>
      <c r="E8" s="1"/>
      <c r="F8" s="1" t="s">
        <v>927</v>
      </c>
      <c r="G8" s="61">
        <v>2023</v>
      </c>
      <c r="H8" s="61">
        <v>32595.694</v>
      </c>
    </row>
    <row r="9" spans="1:13" ht="15" customHeight="1">
      <c r="A9" s="1" t="s">
        <v>935</v>
      </c>
      <c r="B9" s="1" t="s">
        <v>95</v>
      </c>
      <c r="C9" s="1"/>
      <c r="D9" s="1"/>
      <c r="E9" s="1"/>
      <c r="F9" s="1" t="s">
        <v>927</v>
      </c>
      <c r="G9" s="61">
        <v>2023</v>
      </c>
      <c r="H9" s="1" t="s">
        <v>96</v>
      </c>
    </row>
    <row r="10" spans="1:13" ht="15" customHeight="1">
      <c r="A10" s="1" t="s">
        <v>936</v>
      </c>
      <c r="B10" s="1" t="s">
        <v>97</v>
      </c>
      <c r="C10" s="1"/>
      <c r="D10" s="1"/>
      <c r="E10" s="1"/>
      <c r="F10" s="1" t="s">
        <v>927</v>
      </c>
      <c r="G10" s="61">
        <v>2023</v>
      </c>
      <c r="H10" s="1" t="s">
        <v>937</v>
      </c>
    </row>
    <row r="11" spans="1:13" ht="15" customHeight="1">
      <c r="A11" s="1" t="s">
        <v>938</v>
      </c>
      <c r="B11" s="1" t="s">
        <v>98</v>
      </c>
      <c r="C11" s="1"/>
      <c r="D11" s="1"/>
      <c r="E11" s="1"/>
      <c r="F11" s="1" t="s">
        <v>927</v>
      </c>
      <c r="G11" s="61">
        <v>2023</v>
      </c>
      <c r="H11" s="61">
        <v>1677419.6</v>
      </c>
    </row>
    <row r="12" spans="1:13" ht="15" customHeight="1">
      <c r="A12" s="1" t="s">
        <v>939</v>
      </c>
      <c r="B12" s="1" t="s">
        <v>99</v>
      </c>
      <c r="C12" s="1"/>
      <c r="D12" s="1"/>
      <c r="E12" s="1"/>
      <c r="F12" s="1" t="s">
        <v>927</v>
      </c>
      <c r="G12" s="61">
        <v>2023</v>
      </c>
      <c r="H12" s="62">
        <v>104348.13</v>
      </c>
    </row>
    <row r="13" spans="1:13" ht="15" customHeight="1">
      <c r="A13" s="1" t="s">
        <v>940</v>
      </c>
      <c r="B13" s="1" t="s">
        <v>100</v>
      </c>
      <c r="C13" s="1"/>
      <c r="D13" s="1"/>
      <c r="E13" s="1"/>
      <c r="F13" s="1" t="s">
        <v>927</v>
      </c>
      <c r="G13" s="61">
        <v>2023</v>
      </c>
      <c r="H13" s="1" t="s">
        <v>101</v>
      </c>
    </row>
    <row r="14" spans="1:13" ht="15" customHeight="1">
      <c r="A14" s="1" t="s">
        <v>941</v>
      </c>
      <c r="B14" s="1" t="s">
        <v>102</v>
      </c>
      <c r="C14" s="1"/>
      <c r="D14" s="1"/>
      <c r="E14" s="1"/>
      <c r="F14" s="1" t="s">
        <v>927</v>
      </c>
      <c r="G14" s="61">
        <v>2023</v>
      </c>
      <c r="H14" s="62">
        <v>66.66</v>
      </c>
    </row>
    <row r="15" spans="1:13" ht="15" customHeight="1">
      <c r="A15" s="1" t="s">
        <v>942</v>
      </c>
      <c r="B15" s="1" t="s">
        <v>862</v>
      </c>
      <c r="C15" s="1"/>
      <c r="D15" s="1"/>
      <c r="E15" s="1"/>
      <c r="F15" s="1" t="s">
        <v>927</v>
      </c>
      <c r="G15" s="61">
        <v>2023</v>
      </c>
      <c r="H15" s="1" t="s">
        <v>863</v>
      </c>
    </row>
    <row r="16" spans="1:13" ht="15" customHeight="1">
      <c r="A16" s="1" t="s">
        <v>943</v>
      </c>
      <c r="B16" s="1" t="s">
        <v>864</v>
      </c>
      <c r="C16" s="1"/>
      <c r="D16" s="1"/>
      <c r="E16" s="1"/>
      <c r="F16" s="1" t="s">
        <v>927</v>
      </c>
      <c r="G16" s="61">
        <v>2023</v>
      </c>
      <c r="H16" s="1" t="s">
        <v>865</v>
      </c>
    </row>
    <row r="17" spans="1:8" ht="15" customHeight="1">
      <c r="A17" s="1" t="s">
        <v>944</v>
      </c>
      <c r="B17" s="1" t="s">
        <v>103</v>
      </c>
      <c r="C17" s="1"/>
      <c r="D17" s="1"/>
      <c r="E17" s="1"/>
      <c r="F17" s="1" t="s">
        <v>927</v>
      </c>
      <c r="G17" s="61">
        <v>2023</v>
      </c>
      <c r="H17" s="61">
        <v>9</v>
      </c>
    </row>
    <row r="18" spans="1:8" ht="15" customHeight="1">
      <c r="A18" s="1" t="s">
        <v>945</v>
      </c>
      <c r="B18" s="1" t="s">
        <v>104</v>
      </c>
      <c r="C18" s="1"/>
      <c r="D18" s="1"/>
      <c r="E18" s="1"/>
      <c r="F18" s="1" t="s">
        <v>927</v>
      </c>
      <c r="G18" s="61">
        <v>2023</v>
      </c>
      <c r="H18" s="61">
        <v>3</v>
      </c>
    </row>
    <row r="19" spans="1:8" ht="15" customHeight="1">
      <c r="A19" s="1" t="s">
        <v>946</v>
      </c>
      <c r="B19" s="1" t="s">
        <v>105</v>
      </c>
      <c r="C19" s="1"/>
      <c r="D19" s="1"/>
      <c r="E19" s="1"/>
      <c r="F19" s="1" t="s">
        <v>927</v>
      </c>
      <c r="G19" s="61">
        <v>2023</v>
      </c>
      <c r="H19" s="61">
        <v>11</v>
      </c>
    </row>
    <row r="20" spans="1:8" ht="15" customHeight="1">
      <c r="A20" s="1" t="s">
        <v>947</v>
      </c>
      <c r="B20" s="1" t="s">
        <v>106</v>
      </c>
      <c r="C20" s="1"/>
      <c r="D20" s="1"/>
      <c r="E20" s="1"/>
      <c r="F20" s="1" t="s">
        <v>927</v>
      </c>
      <c r="G20" s="61">
        <v>2023</v>
      </c>
      <c r="H20" s="62">
        <v>1</v>
      </c>
    </row>
    <row r="21" spans="1:8" ht="15" customHeight="1">
      <c r="A21" s="1" t="s">
        <v>948</v>
      </c>
      <c r="B21" s="1" t="s">
        <v>107</v>
      </c>
      <c r="C21" s="1"/>
      <c r="D21" s="1"/>
      <c r="E21" s="1"/>
      <c r="F21" s="1" t="s">
        <v>927</v>
      </c>
      <c r="G21" s="61">
        <v>2023</v>
      </c>
      <c r="H21" s="61">
        <v>0</v>
      </c>
    </row>
    <row r="22" spans="1:8" ht="15" customHeight="1">
      <c r="A22" s="1" t="s">
        <v>949</v>
      </c>
      <c r="B22" s="1" t="s">
        <v>108</v>
      </c>
      <c r="C22" s="1"/>
      <c r="D22" s="1"/>
      <c r="E22" s="1"/>
      <c r="F22" s="1" t="s">
        <v>927</v>
      </c>
      <c r="G22" s="61">
        <v>2023</v>
      </c>
      <c r="H22" s="61">
        <v>75</v>
      </c>
    </row>
    <row r="23" spans="1:8" ht="15" customHeight="1">
      <c r="A23" s="1" t="s">
        <v>950</v>
      </c>
      <c r="B23" s="1" t="s">
        <v>109</v>
      </c>
      <c r="C23" s="1"/>
      <c r="D23" s="1"/>
      <c r="E23" s="1"/>
      <c r="F23" s="1" t="s">
        <v>927</v>
      </c>
      <c r="G23" s="61">
        <v>2023</v>
      </c>
      <c r="H23" s="61">
        <v>25</v>
      </c>
    </row>
    <row r="24" spans="1:8" ht="15" customHeight="1">
      <c r="A24" s="1" t="s">
        <v>951</v>
      </c>
      <c r="B24" s="1" t="s">
        <v>110</v>
      </c>
      <c r="C24" s="1"/>
      <c r="D24" s="1"/>
      <c r="E24" s="1"/>
      <c r="F24" s="1" t="s">
        <v>927</v>
      </c>
      <c r="G24" s="61">
        <v>2023</v>
      </c>
      <c r="H24" s="61">
        <v>91.66</v>
      </c>
    </row>
    <row r="25" spans="1:8" ht="15" customHeight="1">
      <c r="A25" s="1" t="s">
        <v>952</v>
      </c>
      <c r="B25" s="1" t="s">
        <v>111</v>
      </c>
      <c r="C25" s="1"/>
      <c r="D25" s="1"/>
      <c r="E25" s="1"/>
      <c r="F25" s="1" t="s">
        <v>927</v>
      </c>
      <c r="G25" s="61">
        <v>2023</v>
      </c>
      <c r="H25" s="61">
        <v>8.33</v>
      </c>
    </row>
    <row r="26" spans="1:8" ht="15" customHeight="1">
      <c r="A26" s="1" t="s">
        <v>953</v>
      </c>
      <c r="B26" s="1" t="s">
        <v>112</v>
      </c>
      <c r="C26" s="1"/>
      <c r="D26" s="1"/>
      <c r="E26" s="1"/>
      <c r="F26" s="1" t="s">
        <v>927</v>
      </c>
      <c r="G26" s="61">
        <v>2023</v>
      </c>
      <c r="H26" s="61">
        <v>0</v>
      </c>
    </row>
    <row r="27" spans="1:8" ht="15" customHeight="1">
      <c r="A27" s="1" t="s">
        <v>954</v>
      </c>
      <c r="B27" s="1" t="s">
        <v>113</v>
      </c>
      <c r="C27" s="1"/>
      <c r="D27" s="1"/>
      <c r="E27" s="1"/>
      <c r="F27" s="1" t="s">
        <v>927</v>
      </c>
      <c r="G27" s="61">
        <v>2023</v>
      </c>
      <c r="H27" s="61">
        <v>36</v>
      </c>
    </row>
    <row r="28" spans="1:8" ht="15" customHeight="1">
      <c r="A28" s="1" t="s">
        <v>955</v>
      </c>
      <c r="B28" s="1" t="s">
        <v>114</v>
      </c>
      <c r="C28" s="1"/>
      <c r="D28" s="1"/>
      <c r="E28" s="1"/>
      <c r="F28" s="1" t="s">
        <v>927</v>
      </c>
      <c r="G28" s="61">
        <v>2023</v>
      </c>
      <c r="H28" s="61">
        <v>112</v>
      </c>
    </row>
    <row r="29" spans="1:8" ht="15" customHeight="1">
      <c r="A29" s="1" t="s">
        <v>956</v>
      </c>
      <c r="B29" s="1" t="s">
        <v>115</v>
      </c>
      <c r="C29" s="1"/>
      <c r="D29" s="1"/>
      <c r="E29" s="1"/>
      <c r="F29" s="1" t="s">
        <v>927</v>
      </c>
      <c r="G29" s="61">
        <v>2023</v>
      </c>
      <c r="H29" s="61">
        <v>95</v>
      </c>
    </row>
    <row r="30" spans="1:8" ht="15" customHeight="1">
      <c r="A30" s="1" t="s">
        <v>957</v>
      </c>
      <c r="B30" s="1" t="s">
        <v>116</v>
      </c>
      <c r="C30" s="1"/>
      <c r="D30" s="1"/>
      <c r="E30" s="1"/>
      <c r="F30" s="1" t="s">
        <v>927</v>
      </c>
      <c r="G30" s="61">
        <v>2023</v>
      </c>
      <c r="H30" s="61">
        <v>7</v>
      </c>
    </row>
    <row r="31" spans="1:8" ht="15" customHeight="1">
      <c r="A31" s="1" t="s">
        <v>958</v>
      </c>
      <c r="B31" s="1" t="s">
        <v>117</v>
      </c>
      <c r="C31" s="1"/>
      <c r="D31" s="1"/>
      <c r="E31" s="1"/>
      <c r="F31" s="1" t="s">
        <v>927</v>
      </c>
      <c r="G31" s="61">
        <v>2023</v>
      </c>
      <c r="H31" s="61">
        <v>1</v>
      </c>
    </row>
    <row r="32" spans="1:8" ht="15" customHeight="1">
      <c r="A32" s="1" t="s">
        <v>959</v>
      </c>
      <c r="B32" s="1" t="s">
        <v>118</v>
      </c>
      <c r="C32" s="1"/>
      <c r="D32" s="1"/>
      <c r="E32" s="1"/>
      <c r="F32" s="1" t="s">
        <v>927</v>
      </c>
      <c r="G32" s="61">
        <v>2023</v>
      </c>
      <c r="H32" s="61">
        <v>3</v>
      </c>
    </row>
    <row r="33" spans="1:8" ht="15" customHeight="1">
      <c r="A33" s="1" t="s">
        <v>960</v>
      </c>
      <c r="B33" s="1" t="s">
        <v>119</v>
      </c>
      <c r="C33" s="1"/>
      <c r="D33" s="1"/>
      <c r="E33" s="1"/>
      <c r="F33" s="1" t="s">
        <v>927</v>
      </c>
      <c r="G33" s="61">
        <v>2023</v>
      </c>
      <c r="H33" s="61">
        <v>11</v>
      </c>
    </row>
    <row r="34" spans="1:8" ht="15" customHeight="1">
      <c r="A34" s="1" t="s">
        <v>961</v>
      </c>
      <c r="B34" s="1" t="s">
        <v>120</v>
      </c>
      <c r="C34" s="1"/>
      <c r="D34" s="1"/>
      <c r="E34" s="1"/>
      <c r="F34" s="1" t="s">
        <v>927</v>
      </c>
      <c r="G34" s="61">
        <v>2023</v>
      </c>
      <c r="H34" s="61">
        <v>37</v>
      </c>
    </row>
    <row r="35" spans="1:8" ht="15" customHeight="1">
      <c r="A35" s="1" t="s">
        <v>962</v>
      </c>
      <c r="B35" s="1" t="s">
        <v>842</v>
      </c>
      <c r="C35" s="1"/>
      <c r="D35" s="1"/>
      <c r="E35" s="1"/>
      <c r="F35" s="1" t="s">
        <v>927</v>
      </c>
      <c r="G35" s="61">
        <v>2023</v>
      </c>
      <c r="H35" s="61">
        <v>97</v>
      </c>
    </row>
    <row r="36" spans="1:8" ht="15" customHeight="1">
      <c r="A36" s="1" t="s">
        <v>963</v>
      </c>
      <c r="B36" s="1" t="s">
        <v>121</v>
      </c>
      <c r="C36" s="1"/>
      <c r="D36" s="1"/>
      <c r="E36" s="1"/>
      <c r="F36" s="1" t="s">
        <v>927</v>
      </c>
      <c r="G36" s="61">
        <v>2023</v>
      </c>
      <c r="H36" s="61">
        <v>89</v>
      </c>
    </row>
    <row r="37" spans="1:8" ht="15" customHeight="1">
      <c r="A37" s="1" t="s">
        <v>964</v>
      </c>
      <c r="B37" s="1" t="s">
        <v>122</v>
      </c>
      <c r="C37" s="1"/>
      <c r="D37" s="1"/>
      <c r="E37" s="1"/>
      <c r="F37" s="1" t="s">
        <v>927</v>
      </c>
      <c r="G37" s="61">
        <v>2023</v>
      </c>
      <c r="H37" s="61">
        <v>97</v>
      </c>
    </row>
    <row r="38" spans="1:8" ht="15" customHeight="1">
      <c r="A38" s="1" t="s">
        <v>965</v>
      </c>
      <c r="B38" s="1" t="s">
        <v>123</v>
      </c>
      <c r="C38" s="1"/>
      <c r="D38" s="1"/>
      <c r="E38" s="1"/>
      <c r="F38" s="1" t="s">
        <v>927</v>
      </c>
      <c r="G38" s="61">
        <v>2023</v>
      </c>
      <c r="H38" s="61">
        <v>252</v>
      </c>
    </row>
    <row r="39" spans="1:8" ht="15" customHeight="1">
      <c r="A39" s="1" t="s">
        <v>966</v>
      </c>
      <c r="B39" s="1" t="s">
        <v>843</v>
      </c>
      <c r="C39" s="1"/>
      <c r="D39" s="1"/>
      <c r="E39" s="1"/>
      <c r="F39" s="1" t="s">
        <v>927</v>
      </c>
      <c r="G39" s="61">
        <v>2023</v>
      </c>
      <c r="H39" s="61">
        <v>90</v>
      </c>
    </row>
    <row r="40" spans="1:8" ht="15" customHeight="1">
      <c r="A40" s="1" t="s">
        <v>967</v>
      </c>
      <c r="B40" s="1" t="s">
        <v>124</v>
      </c>
      <c r="C40" s="1"/>
      <c r="D40" s="1"/>
      <c r="E40" s="1"/>
      <c r="F40" s="1" t="s">
        <v>927</v>
      </c>
      <c r="G40" s="61">
        <v>2023</v>
      </c>
      <c r="H40" s="61">
        <v>342</v>
      </c>
    </row>
    <row r="41" spans="1:8" ht="15" customHeight="1">
      <c r="A41" s="1" t="s">
        <v>968</v>
      </c>
      <c r="B41" s="1" t="s">
        <v>126</v>
      </c>
      <c r="C41" s="1"/>
      <c r="D41" s="1"/>
      <c r="E41" s="1"/>
      <c r="F41" s="1" t="s">
        <v>927</v>
      </c>
      <c r="G41" s="61">
        <v>2023</v>
      </c>
      <c r="H41" s="61">
        <v>5.33E-2</v>
      </c>
    </row>
    <row r="42" spans="1:8" ht="15" customHeight="1">
      <c r="A42" s="1" t="s">
        <v>969</v>
      </c>
      <c r="B42" s="1" t="s">
        <v>127</v>
      </c>
      <c r="C42" s="1"/>
      <c r="D42" s="1"/>
      <c r="E42" s="1"/>
      <c r="F42" s="1" t="s">
        <v>927</v>
      </c>
      <c r="G42" s="61">
        <v>2023</v>
      </c>
      <c r="H42" s="61">
        <v>3.9600000000000003E-2</v>
      </c>
    </row>
    <row r="43" spans="1:8" ht="15" customHeight="1">
      <c r="A43" s="1" t="s">
        <v>970</v>
      </c>
      <c r="B43" s="1" t="s">
        <v>128</v>
      </c>
      <c r="C43" s="1" t="s">
        <v>75</v>
      </c>
      <c r="D43" s="1"/>
      <c r="E43" s="1"/>
      <c r="F43" s="1" t="s">
        <v>927</v>
      </c>
      <c r="G43" s="61">
        <v>2023</v>
      </c>
      <c r="H43" s="62">
        <v>76</v>
      </c>
    </row>
    <row r="44" spans="1:8" ht="15" customHeight="1">
      <c r="A44" s="1" t="s">
        <v>971</v>
      </c>
      <c r="B44" s="1" t="s">
        <v>129</v>
      </c>
      <c r="C44" s="1" t="s">
        <v>75</v>
      </c>
      <c r="D44" s="1"/>
      <c r="E44" s="1"/>
      <c r="F44" s="1" t="s">
        <v>927</v>
      </c>
      <c r="G44" s="61">
        <v>2023</v>
      </c>
      <c r="H44" s="61">
        <v>717</v>
      </c>
    </row>
    <row r="45" spans="1:8" ht="15" customHeight="1">
      <c r="A45" s="1" t="s">
        <v>972</v>
      </c>
      <c r="B45" s="1" t="s">
        <v>130</v>
      </c>
      <c r="C45" s="1" t="s">
        <v>75</v>
      </c>
      <c r="D45" s="1"/>
      <c r="E45" s="1"/>
      <c r="F45" s="1" t="s">
        <v>927</v>
      </c>
      <c r="G45" s="61">
        <v>2023</v>
      </c>
      <c r="H45" s="61">
        <v>0</v>
      </c>
    </row>
    <row r="46" spans="1:8" ht="15" customHeight="1">
      <c r="A46" s="1" t="s">
        <v>973</v>
      </c>
      <c r="B46" s="1" t="s">
        <v>131</v>
      </c>
      <c r="C46" s="1" t="s">
        <v>75</v>
      </c>
      <c r="D46" s="1"/>
      <c r="E46" s="1"/>
      <c r="F46" s="1" t="s">
        <v>927</v>
      </c>
      <c r="G46" s="61">
        <v>2023</v>
      </c>
      <c r="H46" s="61">
        <v>0</v>
      </c>
    </row>
    <row r="47" spans="1:8" ht="15" customHeight="1">
      <c r="A47" s="1" t="s">
        <v>974</v>
      </c>
      <c r="B47" s="1" t="s">
        <v>132</v>
      </c>
      <c r="C47" s="1" t="s">
        <v>75</v>
      </c>
      <c r="D47" s="1"/>
      <c r="E47" s="1"/>
      <c r="F47" s="1" t="s">
        <v>927</v>
      </c>
      <c r="G47" s="61">
        <v>2023</v>
      </c>
      <c r="H47" s="61">
        <v>23</v>
      </c>
    </row>
    <row r="48" spans="1:8" ht="15" customHeight="1">
      <c r="A48" s="1" t="s">
        <v>975</v>
      </c>
      <c r="B48" s="1" t="s">
        <v>133</v>
      </c>
      <c r="C48" s="1" t="s">
        <v>75</v>
      </c>
      <c r="D48" s="1"/>
      <c r="E48" s="1"/>
      <c r="F48" s="1" t="s">
        <v>927</v>
      </c>
      <c r="G48" s="61">
        <v>2023</v>
      </c>
      <c r="H48" s="61">
        <v>0</v>
      </c>
    </row>
    <row r="49" spans="1:8" ht="15" customHeight="1">
      <c r="A49" s="1" t="s">
        <v>976</v>
      </c>
      <c r="B49" s="1" t="s">
        <v>134</v>
      </c>
      <c r="C49" s="1" t="s">
        <v>75</v>
      </c>
      <c r="D49" s="1"/>
      <c r="E49" s="1"/>
      <c r="F49" s="1" t="s">
        <v>927</v>
      </c>
      <c r="G49" s="61">
        <v>2023</v>
      </c>
      <c r="H49" s="61">
        <v>42</v>
      </c>
    </row>
    <row r="50" spans="1:8" ht="15" customHeight="1">
      <c r="A50" s="1" t="s">
        <v>977</v>
      </c>
      <c r="B50" s="1" t="s">
        <v>135</v>
      </c>
      <c r="C50" s="1" t="s">
        <v>75</v>
      </c>
      <c r="D50" s="1"/>
      <c r="E50" s="1"/>
      <c r="F50" s="1" t="s">
        <v>927</v>
      </c>
      <c r="G50" s="61">
        <v>2023</v>
      </c>
      <c r="H50" s="61">
        <v>0</v>
      </c>
    </row>
    <row r="51" spans="1:8" ht="15" customHeight="1">
      <c r="A51" s="1" t="s">
        <v>978</v>
      </c>
      <c r="B51" s="1" t="s">
        <v>136</v>
      </c>
      <c r="C51" s="1" t="s">
        <v>75</v>
      </c>
      <c r="D51" s="1"/>
      <c r="E51" s="1"/>
      <c r="F51" s="1" t="s">
        <v>927</v>
      </c>
      <c r="G51" s="61">
        <v>2023</v>
      </c>
      <c r="H51" s="61">
        <v>54</v>
      </c>
    </row>
    <row r="52" spans="1:8" ht="15" customHeight="1">
      <c r="A52" s="1" t="s">
        <v>979</v>
      </c>
      <c r="B52" s="1" t="s">
        <v>137</v>
      </c>
      <c r="C52" s="1" t="s">
        <v>75</v>
      </c>
      <c r="D52" s="1"/>
      <c r="E52" s="1"/>
      <c r="F52" s="1" t="s">
        <v>927</v>
      </c>
      <c r="G52" s="61">
        <v>2023</v>
      </c>
      <c r="H52" s="61">
        <v>64</v>
      </c>
    </row>
    <row r="53" spans="1:8" ht="15" customHeight="1">
      <c r="A53" s="1" t="s">
        <v>980</v>
      </c>
      <c r="B53" s="1" t="s">
        <v>138</v>
      </c>
      <c r="C53" s="1" t="s">
        <v>75</v>
      </c>
      <c r="D53" s="1"/>
      <c r="E53" s="1"/>
      <c r="F53" s="1" t="s">
        <v>927</v>
      </c>
      <c r="G53" s="61">
        <v>2023</v>
      </c>
      <c r="H53" s="61">
        <v>246</v>
      </c>
    </row>
    <row r="54" spans="1:8" ht="15" customHeight="1">
      <c r="A54" s="1" t="s">
        <v>981</v>
      </c>
      <c r="B54" s="1" t="s">
        <v>139</v>
      </c>
      <c r="C54" s="1" t="s">
        <v>75</v>
      </c>
      <c r="D54" s="1"/>
      <c r="E54" s="1"/>
      <c r="F54" s="1" t="s">
        <v>927</v>
      </c>
      <c r="G54" s="61">
        <v>2023</v>
      </c>
      <c r="H54" s="61">
        <v>288</v>
      </c>
    </row>
    <row r="55" spans="1:8" ht="15" customHeight="1">
      <c r="A55" s="1" t="s">
        <v>982</v>
      </c>
      <c r="B55" s="1" t="s">
        <v>140</v>
      </c>
      <c r="C55" s="1"/>
      <c r="D55" s="1"/>
      <c r="E55" s="1"/>
      <c r="F55" s="1" t="s">
        <v>927</v>
      </c>
      <c r="G55" s="61">
        <v>2023</v>
      </c>
      <c r="H55" s="61">
        <v>56</v>
      </c>
    </row>
    <row r="56" spans="1:8" ht="15" customHeight="1">
      <c r="A56" s="1" t="s">
        <v>983</v>
      </c>
      <c r="B56" s="1" t="s">
        <v>141</v>
      </c>
      <c r="C56" s="1"/>
      <c r="D56" s="1"/>
      <c r="E56" s="1"/>
      <c r="F56" s="1" t="s">
        <v>927</v>
      </c>
      <c r="G56" s="61">
        <v>2023</v>
      </c>
      <c r="H56" s="61">
        <v>661</v>
      </c>
    </row>
    <row r="57" spans="1:8" ht="15" customHeight="1">
      <c r="A57" s="1" t="s">
        <v>984</v>
      </c>
      <c r="B57" s="1" t="s">
        <v>142</v>
      </c>
      <c r="C57" s="1"/>
      <c r="D57" s="1"/>
      <c r="E57" s="1"/>
      <c r="F57" s="1" t="s">
        <v>927</v>
      </c>
      <c r="G57" s="61">
        <v>2023</v>
      </c>
      <c r="H57" s="61">
        <v>19</v>
      </c>
    </row>
    <row r="58" spans="1:8" ht="15" customHeight="1">
      <c r="A58" s="1" t="s">
        <v>985</v>
      </c>
      <c r="B58" s="1" t="s">
        <v>144</v>
      </c>
      <c r="C58" s="1"/>
      <c r="D58" s="1"/>
      <c r="E58" s="1"/>
      <c r="F58" s="1" t="s">
        <v>927</v>
      </c>
      <c r="G58" s="61">
        <v>2023</v>
      </c>
      <c r="H58" s="61">
        <v>84</v>
      </c>
    </row>
    <row r="59" spans="1:8" ht="15" customHeight="1">
      <c r="A59" s="1" t="s">
        <v>986</v>
      </c>
      <c r="B59" s="1" t="s">
        <v>145</v>
      </c>
      <c r="C59" s="1"/>
      <c r="D59" s="1"/>
      <c r="E59" s="1"/>
      <c r="F59" s="1" t="s">
        <v>927</v>
      </c>
      <c r="G59" s="61">
        <v>2023</v>
      </c>
      <c r="H59" s="61">
        <v>81</v>
      </c>
    </row>
    <row r="60" spans="1:8" ht="15" customHeight="1">
      <c r="A60" s="1" t="s">
        <v>987</v>
      </c>
      <c r="B60" s="1" t="s">
        <v>146</v>
      </c>
      <c r="C60" s="1"/>
      <c r="D60" s="1"/>
      <c r="E60" s="1"/>
      <c r="F60" s="1" t="s">
        <v>927</v>
      </c>
      <c r="G60" s="61">
        <v>2023</v>
      </c>
      <c r="H60" s="61">
        <v>165</v>
      </c>
    </row>
    <row r="61" spans="1:8" ht="15" customHeight="1">
      <c r="A61" s="1" t="s">
        <v>988</v>
      </c>
      <c r="B61" s="1" t="s">
        <v>147</v>
      </c>
      <c r="C61" s="1"/>
      <c r="D61" s="1"/>
      <c r="E61" s="1"/>
      <c r="F61" s="1" t="s">
        <v>927</v>
      </c>
      <c r="G61" s="61">
        <v>2023</v>
      </c>
      <c r="H61" s="61">
        <v>100</v>
      </c>
    </row>
    <row r="62" spans="1:8" ht="15" customHeight="1">
      <c r="A62" s="1" t="s">
        <v>989</v>
      </c>
      <c r="B62" s="1" t="s">
        <v>148</v>
      </c>
      <c r="C62" s="1"/>
      <c r="D62" s="1"/>
      <c r="E62" s="1"/>
      <c r="F62" s="1" t="s">
        <v>927</v>
      </c>
      <c r="G62" s="61">
        <v>2023</v>
      </c>
      <c r="H62" s="61">
        <v>3</v>
      </c>
    </row>
    <row r="63" spans="1:8" ht="15" customHeight="1">
      <c r="A63" s="1" t="s">
        <v>990</v>
      </c>
      <c r="B63" s="1" t="s">
        <v>149</v>
      </c>
      <c r="C63" s="1"/>
      <c r="D63" s="1"/>
      <c r="E63" s="1"/>
      <c r="F63" s="1" t="s">
        <v>927</v>
      </c>
      <c r="G63" s="61">
        <v>2023</v>
      </c>
      <c r="H63" s="61">
        <v>5</v>
      </c>
    </row>
    <row r="64" spans="1:8" ht="15" customHeight="1">
      <c r="A64" s="1" t="s">
        <v>991</v>
      </c>
      <c r="B64" s="1" t="s">
        <v>150</v>
      </c>
      <c r="C64" s="1"/>
      <c r="D64" s="1"/>
      <c r="E64" s="1"/>
      <c r="F64" s="1" t="s">
        <v>927</v>
      </c>
      <c r="G64" s="61">
        <v>2023</v>
      </c>
      <c r="H64" s="61">
        <v>0</v>
      </c>
    </row>
    <row r="65" spans="1:8" ht="15" customHeight="1">
      <c r="A65" s="1" t="s">
        <v>992</v>
      </c>
      <c r="B65" s="1" t="s">
        <v>151</v>
      </c>
      <c r="C65" s="1"/>
      <c r="D65" s="1"/>
      <c r="E65" s="1"/>
      <c r="F65" s="1" t="s">
        <v>927</v>
      </c>
      <c r="G65" s="61">
        <v>2023</v>
      </c>
      <c r="H65" s="61">
        <v>0</v>
      </c>
    </row>
    <row r="66" spans="1:8" ht="15" customHeight="1">
      <c r="A66" s="1" t="s">
        <v>993</v>
      </c>
      <c r="B66" s="1" t="s">
        <v>152</v>
      </c>
      <c r="C66" s="1"/>
      <c r="D66" s="1"/>
      <c r="E66" s="1"/>
      <c r="F66" s="1" t="s">
        <v>927</v>
      </c>
      <c r="G66" s="61">
        <v>2023</v>
      </c>
      <c r="H66" s="61">
        <v>0</v>
      </c>
    </row>
    <row r="67" spans="1:8" ht="15" customHeight="1">
      <c r="A67" s="1" t="s">
        <v>994</v>
      </c>
      <c r="B67" s="1" t="s">
        <v>176</v>
      </c>
      <c r="C67" s="1" t="s">
        <v>177</v>
      </c>
      <c r="D67" s="1"/>
      <c r="E67" s="1"/>
      <c r="F67" s="1" t="s">
        <v>927</v>
      </c>
      <c r="G67" s="61">
        <v>2023</v>
      </c>
      <c r="H67" s="61">
        <v>26506</v>
      </c>
    </row>
    <row r="68" spans="1:8" ht="15" customHeight="1">
      <c r="A68" s="1" t="s">
        <v>995</v>
      </c>
      <c r="B68" s="1" t="s">
        <v>178</v>
      </c>
      <c r="C68" s="1"/>
      <c r="D68" s="1"/>
      <c r="E68" s="1"/>
      <c r="F68" s="1" t="s">
        <v>927</v>
      </c>
      <c r="G68" s="61">
        <v>2023</v>
      </c>
      <c r="H68" s="61">
        <v>24441</v>
      </c>
    </row>
    <row r="69" spans="1:8" ht="15" customHeight="1">
      <c r="A69" s="1" t="s">
        <v>996</v>
      </c>
      <c r="B69" s="1" t="s">
        <v>179</v>
      </c>
      <c r="C69" s="1"/>
      <c r="D69" s="1"/>
      <c r="E69" s="1"/>
      <c r="F69" s="1" t="s">
        <v>927</v>
      </c>
      <c r="G69" s="61">
        <v>2023</v>
      </c>
      <c r="H69" s="61">
        <v>9334</v>
      </c>
    </row>
    <row r="70" spans="1:8" ht="15" customHeight="1">
      <c r="A70" s="1" t="s">
        <v>997</v>
      </c>
      <c r="B70" s="1" t="s">
        <v>180</v>
      </c>
      <c r="C70" s="1"/>
      <c r="D70" s="1"/>
      <c r="E70" s="1"/>
      <c r="F70" s="1" t="s">
        <v>927</v>
      </c>
      <c r="G70" s="61">
        <v>2023</v>
      </c>
      <c r="H70" s="61">
        <v>14</v>
      </c>
    </row>
    <row r="71" spans="1:8" ht="15" customHeight="1">
      <c r="A71" s="1" t="s">
        <v>998</v>
      </c>
      <c r="B71" s="1" t="s">
        <v>181</v>
      </c>
      <c r="C71" s="1"/>
      <c r="D71" s="1"/>
      <c r="E71" s="1"/>
      <c r="F71" s="1" t="s">
        <v>927</v>
      </c>
      <c r="G71" s="61">
        <v>2023</v>
      </c>
      <c r="H71" s="61">
        <v>53118.235000000001</v>
      </c>
    </row>
    <row r="72" spans="1:8" ht="15" customHeight="1">
      <c r="A72" s="1" t="s">
        <v>999</v>
      </c>
      <c r="B72" s="1" t="s">
        <v>183</v>
      </c>
      <c r="C72" s="1"/>
      <c r="D72" s="1"/>
      <c r="E72" s="1"/>
      <c r="F72" s="1" t="s">
        <v>927</v>
      </c>
      <c r="G72" s="61">
        <v>2023</v>
      </c>
      <c r="H72" s="61">
        <v>3653766517</v>
      </c>
    </row>
    <row r="73" spans="1:8" ht="15" customHeight="1">
      <c r="A73" s="1" t="s">
        <v>1000</v>
      </c>
      <c r="B73" s="1" t="s">
        <v>184</v>
      </c>
      <c r="C73" s="1"/>
      <c r="D73" s="1"/>
      <c r="E73" s="1"/>
      <c r="F73" s="1" t="s">
        <v>927</v>
      </c>
      <c r="G73" s="61">
        <v>2023</v>
      </c>
      <c r="H73" s="61">
        <v>640145934</v>
      </c>
    </row>
    <row r="74" spans="1:8" ht="15" customHeight="1">
      <c r="A74" s="1" t="s">
        <v>1001</v>
      </c>
      <c r="B74" s="1" t="s">
        <v>185</v>
      </c>
      <c r="C74" s="1"/>
      <c r="D74" s="1"/>
      <c r="E74" s="1"/>
      <c r="F74" s="1" t="s">
        <v>927</v>
      </c>
      <c r="G74" s="61">
        <v>2023</v>
      </c>
      <c r="H74" s="61">
        <v>467057</v>
      </c>
    </row>
    <row r="75" spans="1:8" ht="15" customHeight="1">
      <c r="A75" s="1" t="s">
        <v>1002</v>
      </c>
      <c r="B75" s="1" t="s">
        <v>186</v>
      </c>
      <c r="C75" s="1"/>
      <c r="D75" s="1"/>
      <c r="E75" s="1"/>
      <c r="F75" s="1" t="s">
        <v>927</v>
      </c>
      <c r="G75" s="61">
        <v>2023</v>
      </c>
      <c r="H75" s="61">
        <v>60157</v>
      </c>
    </row>
    <row r="76" spans="1:8" ht="15" customHeight="1">
      <c r="A76" s="1" t="s">
        <v>1003</v>
      </c>
      <c r="B76" s="1" t="s">
        <v>187</v>
      </c>
      <c r="C76" s="1"/>
      <c r="D76" s="1"/>
      <c r="E76" s="1"/>
      <c r="F76" s="1" t="s">
        <v>927</v>
      </c>
      <c r="G76" s="61">
        <v>2023</v>
      </c>
      <c r="H76" s="61">
        <v>205492907</v>
      </c>
    </row>
    <row r="77" spans="1:8" ht="15" customHeight="1">
      <c r="A77" s="1" t="s">
        <v>1004</v>
      </c>
      <c r="B77" s="1" t="s">
        <v>188</v>
      </c>
      <c r="C77" s="1"/>
      <c r="D77" s="1"/>
      <c r="E77" s="1"/>
      <c r="F77" s="1" t="s">
        <v>927</v>
      </c>
      <c r="G77" s="61">
        <v>2023</v>
      </c>
      <c r="H77" s="61">
        <v>919316</v>
      </c>
    </row>
    <row r="78" spans="1:8" ht="15" customHeight="1">
      <c r="A78" s="1" t="s">
        <v>1005</v>
      </c>
      <c r="B78" s="1" t="s">
        <v>189</v>
      </c>
      <c r="C78" s="1"/>
      <c r="D78" s="1"/>
      <c r="E78" s="1"/>
      <c r="F78" s="1" t="s">
        <v>927</v>
      </c>
      <c r="G78" s="61">
        <v>2023</v>
      </c>
      <c r="H78" s="61">
        <v>5811608</v>
      </c>
    </row>
    <row r="79" spans="1:8" ht="15" customHeight="1">
      <c r="A79" s="1" t="s">
        <v>1006</v>
      </c>
      <c r="B79" s="1" t="s">
        <v>190</v>
      </c>
      <c r="C79" s="1"/>
      <c r="D79" s="1"/>
      <c r="E79" s="1"/>
      <c r="F79" s="1" t="s">
        <v>927</v>
      </c>
      <c r="G79" s="61">
        <v>2023</v>
      </c>
      <c r="H79" s="61">
        <v>7417224</v>
      </c>
    </row>
    <row r="80" spans="1:8" ht="15" customHeight="1">
      <c r="A80" s="1" t="s">
        <v>1007</v>
      </c>
      <c r="B80" s="1" t="s">
        <v>191</v>
      </c>
      <c r="C80" s="1"/>
      <c r="D80" s="1"/>
      <c r="E80" s="1"/>
      <c r="F80" s="1" t="s">
        <v>927</v>
      </c>
      <c r="G80" s="61">
        <v>2023</v>
      </c>
      <c r="H80" s="61">
        <v>148160311</v>
      </c>
    </row>
    <row r="81" spans="1:8" ht="15" customHeight="1">
      <c r="A81" s="1" t="s">
        <v>1008</v>
      </c>
      <c r="B81" s="1" t="s">
        <v>192</v>
      </c>
      <c r="C81" s="1"/>
      <c r="D81" s="1"/>
      <c r="E81" s="1"/>
      <c r="F81" s="1" t="s">
        <v>927</v>
      </c>
      <c r="G81" s="61">
        <v>2023</v>
      </c>
      <c r="H81" s="61">
        <v>2645284989</v>
      </c>
    </row>
    <row r="82" spans="1:8" ht="15" customHeight="1">
      <c r="A82" s="1" t="s">
        <v>1009</v>
      </c>
      <c r="B82" s="1" t="s">
        <v>193</v>
      </c>
      <c r="C82" s="1" t="s">
        <v>177</v>
      </c>
      <c r="D82" s="1"/>
      <c r="E82" s="1"/>
      <c r="F82" s="1" t="s">
        <v>927</v>
      </c>
      <c r="G82" s="61">
        <v>2023</v>
      </c>
      <c r="H82" s="61">
        <v>9176.06</v>
      </c>
    </row>
    <row r="83" spans="1:8" ht="15" customHeight="1">
      <c r="A83" s="1" t="s">
        <v>1010</v>
      </c>
      <c r="B83" s="1" t="s">
        <v>194</v>
      </c>
      <c r="C83" s="1" t="s">
        <v>177</v>
      </c>
      <c r="D83" s="1"/>
      <c r="E83" s="1"/>
      <c r="F83" s="1" t="s">
        <v>927</v>
      </c>
      <c r="G83" s="61">
        <v>2023</v>
      </c>
      <c r="H83" s="61">
        <v>0</v>
      </c>
    </row>
    <row r="84" spans="1:8" ht="15" customHeight="1">
      <c r="A84" s="1" t="s">
        <v>1011</v>
      </c>
      <c r="B84" s="1" t="s">
        <v>195</v>
      </c>
      <c r="C84" s="1" t="s">
        <v>177</v>
      </c>
      <c r="D84" s="1"/>
      <c r="E84" s="1"/>
      <c r="F84" s="1" t="s">
        <v>927</v>
      </c>
      <c r="G84" s="61">
        <v>2023</v>
      </c>
      <c r="H84" s="61">
        <v>2488.5</v>
      </c>
    </row>
    <row r="85" spans="1:8" ht="15" customHeight="1">
      <c r="A85" s="1" t="s">
        <v>1012</v>
      </c>
      <c r="B85" s="1" t="s">
        <v>196</v>
      </c>
      <c r="C85" s="1" t="s">
        <v>177</v>
      </c>
      <c r="D85" s="1"/>
      <c r="E85" s="1"/>
      <c r="F85" s="1" t="s">
        <v>927</v>
      </c>
      <c r="G85" s="61">
        <v>2023</v>
      </c>
      <c r="H85" s="61">
        <v>2617.67</v>
      </c>
    </row>
    <row r="86" spans="1:8" ht="15" customHeight="1">
      <c r="A86" s="1" t="s">
        <v>1013</v>
      </c>
      <c r="B86" s="1" t="s">
        <v>197</v>
      </c>
      <c r="C86" s="1" t="s">
        <v>177</v>
      </c>
      <c r="D86" s="1"/>
      <c r="E86" s="1"/>
      <c r="F86" s="1" t="s">
        <v>927</v>
      </c>
      <c r="G86" s="61">
        <v>2023</v>
      </c>
      <c r="H86" s="61">
        <v>8223.1</v>
      </c>
    </row>
    <row r="87" spans="1:8" ht="15" customHeight="1">
      <c r="A87" s="1" t="s">
        <v>1014</v>
      </c>
      <c r="B87" s="1" t="s">
        <v>198</v>
      </c>
      <c r="C87" s="1" t="s">
        <v>177</v>
      </c>
      <c r="D87" s="1"/>
      <c r="E87" s="1"/>
      <c r="F87" s="1" t="s">
        <v>927</v>
      </c>
      <c r="G87" s="61">
        <v>2023</v>
      </c>
      <c r="H87" s="61">
        <v>0</v>
      </c>
    </row>
    <row r="88" spans="1:8" ht="15" customHeight="1">
      <c r="A88" s="1" t="s">
        <v>1015</v>
      </c>
      <c r="B88" s="1" t="s">
        <v>199</v>
      </c>
      <c r="C88" s="1" t="s">
        <v>177</v>
      </c>
      <c r="D88" s="1"/>
      <c r="E88" s="1"/>
      <c r="F88" s="1" t="s">
        <v>927</v>
      </c>
      <c r="G88" s="61">
        <v>2023</v>
      </c>
      <c r="H88" s="61">
        <v>206.38</v>
      </c>
    </row>
    <row r="89" spans="1:8" ht="15" customHeight="1">
      <c r="A89" s="1" t="s">
        <v>1016</v>
      </c>
      <c r="B89" s="1" t="s">
        <v>200</v>
      </c>
      <c r="C89" s="1" t="s">
        <v>177</v>
      </c>
      <c r="D89" s="1"/>
      <c r="E89" s="1"/>
      <c r="F89" s="1" t="s">
        <v>927</v>
      </c>
      <c r="G89" s="61">
        <v>2023</v>
      </c>
      <c r="H89" s="61">
        <v>1063.73</v>
      </c>
    </row>
    <row r="90" spans="1:8" ht="15" customHeight="1">
      <c r="A90" s="1" t="s">
        <v>1017</v>
      </c>
      <c r="B90" s="1" t="s">
        <v>201</v>
      </c>
      <c r="C90" s="1" t="s">
        <v>177</v>
      </c>
      <c r="D90" s="1"/>
      <c r="E90" s="1"/>
      <c r="F90" s="1" t="s">
        <v>927</v>
      </c>
      <c r="G90" s="61">
        <v>2023</v>
      </c>
      <c r="H90" s="61">
        <v>952.96</v>
      </c>
    </row>
    <row r="91" spans="1:8" ht="15" customHeight="1">
      <c r="A91" s="1" t="s">
        <v>1018</v>
      </c>
      <c r="B91" s="1" t="s">
        <v>202</v>
      </c>
      <c r="C91" s="1" t="s">
        <v>177</v>
      </c>
      <c r="D91" s="1"/>
      <c r="E91" s="1"/>
      <c r="F91" s="1" t="s">
        <v>927</v>
      </c>
      <c r="G91" s="61">
        <v>2023</v>
      </c>
      <c r="H91" s="61">
        <v>0</v>
      </c>
    </row>
    <row r="92" spans="1:8" ht="15" customHeight="1">
      <c r="A92" s="1" t="s">
        <v>1019</v>
      </c>
      <c r="B92" s="1" t="s">
        <v>203</v>
      </c>
      <c r="C92" s="1" t="s">
        <v>177</v>
      </c>
      <c r="D92" s="1"/>
      <c r="E92" s="1"/>
      <c r="F92" s="1" t="s">
        <v>927</v>
      </c>
      <c r="G92" s="61">
        <v>2023</v>
      </c>
      <c r="H92" s="61">
        <v>2282.11</v>
      </c>
    </row>
    <row r="93" spans="1:8" ht="15" customHeight="1">
      <c r="A93" s="1" t="s">
        <v>1020</v>
      </c>
      <c r="B93" s="1" t="s">
        <v>204</v>
      </c>
      <c r="C93" s="1" t="s">
        <v>177</v>
      </c>
      <c r="D93" s="1"/>
      <c r="E93" s="1"/>
      <c r="F93" s="1" t="s">
        <v>927</v>
      </c>
      <c r="G93" s="61">
        <v>2023</v>
      </c>
      <c r="H93" s="61">
        <v>1553.95</v>
      </c>
    </row>
    <row r="94" spans="1:8" ht="15" customHeight="1">
      <c r="A94" s="1" t="s">
        <v>1021</v>
      </c>
      <c r="B94" s="1" t="s">
        <v>205</v>
      </c>
      <c r="C94" s="1" t="s">
        <v>177</v>
      </c>
      <c r="D94" s="1"/>
      <c r="E94" s="1"/>
      <c r="F94" s="1" t="s">
        <v>927</v>
      </c>
      <c r="G94" s="61">
        <v>2023</v>
      </c>
      <c r="H94" s="61">
        <v>9176.06</v>
      </c>
    </row>
    <row r="95" spans="1:8" ht="15" customHeight="1">
      <c r="A95" s="1" t="s">
        <v>1022</v>
      </c>
      <c r="B95" s="1" t="s">
        <v>206</v>
      </c>
      <c r="C95" s="1" t="s">
        <v>177</v>
      </c>
      <c r="D95" s="1"/>
      <c r="E95" s="1"/>
      <c r="F95" s="1" t="s">
        <v>927</v>
      </c>
      <c r="G95" s="61">
        <v>2023</v>
      </c>
      <c r="H95" s="61">
        <v>0</v>
      </c>
    </row>
    <row r="96" spans="1:8" ht="15" customHeight="1">
      <c r="A96" s="1" t="s">
        <v>1023</v>
      </c>
      <c r="B96" s="1" t="s">
        <v>207</v>
      </c>
      <c r="C96" s="1" t="s">
        <v>177</v>
      </c>
      <c r="D96" s="1"/>
      <c r="E96" s="1"/>
      <c r="F96" s="1" t="s">
        <v>927</v>
      </c>
      <c r="G96" s="61">
        <v>2023</v>
      </c>
      <c r="H96" s="61">
        <v>2488.5</v>
      </c>
    </row>
    <row r="97" spans="1:8" ht="15" customHeight="1">
      <c r="A97" s="1" t="s">
        <v>1024</v>
      </c>
      <c r="B97" s="1" t="s">
        <v>208</v>
      </c>
      <c r="C97" s="1" t="s">
        <v>177</v>
      </c>
      <c r="D97" s="1"/>
      <c r="E97" s="1"/>
      <c r="F97" s="1" t="s">
        <v>927</v>
      </c>
      <c r="G97" s="61">
        <v>2023</v>
      </c>
      <c r="H97" s="61">
        <v>2619.6</v>
      </c>
    </row>
    <row r="98" spans="1:8" ht="15" customHeight="1">
      <c r="A98" s="1" t="s">
        <v>1025</v>
      </c>
      <c r="B98" s="1" t="s">
        <v>209</v>
      </c>
      <c r="C98" s="1" t="s">
        <v>177</v>
      </c>
      <c r="D98" s="1"/>
      <c r="E98" s="1"/>
      <c r="F98" s="1" t="s">
        <v>927</v>
      </c>
      <c r="G98" s="61">
        <v>2023</v>
      </c>
      <c r="H98" s="61">
        <v>8223.1</v>
      </c>
    </row>
    <row r="99" spans="1:8" ht="15" customHeight="1">
      <c r="A99" s="1" t="s">
        <v>1026</v>
      </c>
      <c r="B99" s="1" t="s">
        <v>210</v>
      </c>
      <c r="C99" s="1" t="s">
        <v>177</v>
      </c>
      <c r="D99" s="1"/>
      <c r="E99" s="1"/>
      <c r="F99" s="1" t="s">
        <v>927</v>
      </c>
      <c r="G99" s="61">
        <v>2023</v>
      </c>
      <c r="H99" s="61">
        <v>0</v>
      </c>
    </row>
    <row r="100" spans="1:8" ht="15" customHeight="1">
      <c r="A100" s="1" t="s">
        <v>1027</v>
      </c>
      <c r="B100" s="1" t="s">
        <v>211</v>
      </c>
      <c r="C100" s="1" t="s">
        <v>177</v>
      </c>
      <c r="D100" s="1"/>
      <c r="E100" s="1"/>
      <c r="F100" s="1" t="s">
        <v>927</v>
      </c>
      <c r="G100" s="61">
        <v>2023</v>
      </c>
      <c r="H100" s="61">
        <v>206.38</v>
      </c>
    </row>
    <row r="101" spans="1:8" ht="15" customHeight="1">
      <c r="A101" s="1" t="s">
        <v>1028</v>
      </c>
      <c r="B101" s="1" t="s">
        <v>212</v>
      </c>
      <c r="C101" s="1" t="s">
        <v>177</v>
      </c>
      <c r="D101" s="1"/>
      <c r="E101" s="1"/>
      <c r="F101" s="1" t="s">
        <v>927</v>
      </c>
      <c r="G101" s="61">
        <v>2023</v>
      </c>
      <c r="H101" s="61">
        <v>1063.73</v>
      </c>
    </row>
    <row r="102" spans="1:8" ht="15" customHeight="1">
      <c r="A102" s="1" t="s">
        <v>1029</v>
      </c>
      <c r="B102" s="1" t="s">
        <v>213</v>
      </c>
      <c r="C102" s="1" t="s">
        <v>177</v>
      </c>
      <c r="D102" s="1"/>
      <c r="E102" s="1"/>
      <c r="F102" s="1" t="s">
        <v>927</v>
      </c>
      <c r="G102" s="61">
        <v>2023</v>
      </c>
      <c r="H102" s="61">
        <v>92.96</v>
      </c>
    </row>
    <row r="103" spans="1:8" ht="15" customHeight="1">
      <c r="A103" s="1" t="s">
        <v>1030</v>
      </c>
      <c r="B103" s="1" t="s">
        <v>214</v>
      </c>
      <c r="C103" s="1" t="s">
        <v>177</v>
      </c>
      <c r="D103" s="1"/>
      <c r="E103" s="1"/>
      <c r="F103" s="1" t="s">
        <v>927</v>
      </c>
      <c r="G103" s="61">
        <v>2023</v>
      </c>
      <c r="H103" s="61">
        <v>0</v>
      </c>
    </row>
    <row r="104" spans="1:8" ht="15" customHeight="1">
      <c r="A104" s="1" t="s">
        <v>1031</v>
      </c>
      <c r="B104" s="1" t="s">
        <v>215</v>
      </c>
      <c r="C104" s="1" t="s">
        <v>177</v>
      </c>
      <c r="D104" s="1"/>
      <c r="E104" s="1"/>
      <c r="F104" s="1" t="s">
        <v>927</v>
      </c>
      <c r="G104" s="61">
        <v>2023</v>
      </c>
      <c r="H104" s="61">
        <v>2282.11</v>
      </c>
    </row>
    <row r="105" spans="1:8" ht="15" customHeight="1">
      <c r="A105" s="1" t="s">
        <v>1032</v>
      </c>
      <c r="B105" s="1" t="s">
        <v>216</v>
      </c>
      <c r="C105" s="1" t="s">
        <v>177</v>
      </c>
      <c r="D105" s="1"/>
      <c r="E105" s="1"/>
      <c r="F105" s="1" t="s">
        <v>927</v>
      </c>
      <c r="G105" s="61">
        <v>2023</v>
      </c>
      <c r="H105" s="61">
        <v>1556</v>
      </c>
    </row>
    <row r="106" spans="1:8" ht="15" customHeight="1">
      <c r="A106" s="1" t="s">
        <v>1033</v>
      </c>
      <c r="B106" s="1" t="s">
        <v>789</v>
      </c>
      <c r="C106" s="1"/>
      <c r="D106" s="1"/>
      <c r="E106" s="1"/>
      <c r="F106" s="1" t="s">
        <v>927</v>
      </c>
      <c r="G106" s="61">
        <v>2023</v>
      </c>
      <c r="H106" s="61">
        <v>22334</v>
      </c>
    </row>
    <row r="107" spans="1:8" ht="15" customHeight="1">
      <c r="A107" s="1" t="s">
        <v>1034</v>
      </c>
      <c r="B107" s="1" t="s">
        <v>219</v>
      </c>
      <c r="C107" s="1"/>
      <c r="D107" s="1"/>
      <c r="E107" s="1"/>
      <c r="F107" s="1" t="s">
        <v>927</v>
      </c>
      <c r="G107" s="61">
        <v>2023</v>
      </c>
      <c r="H107" s="61">
        <v>1335</v>
      </c>
    </row>
    <row r="108" spans="1:8" ht="15" customHeight="1">
      <c r="A108" s="1" t="s">
        <v>1035</v>
      </c>
      <c r="B108" s="1" t="s">
        <v>220</v>
      </c>
      <c r="C108" s="1"/>
      <c r="D108" s="1"/>
      <c r="E108" s="1"/>
      <c r="F108" s="1" t="s">
        <v>927</v>
      </c>
      <c r="G108" s="61">
        <v>2023</v>
      </c>
      <c r="H108" s="61">
        <v>20999</v>
      </c>
    </row>
    <row r="109" spans="1:8" ht="15" customHeight="1">
      <c r="A109" s="1" t="s">
        <v>1036</v>
      </c>
      <c r="B109" s="1" t="s">
        <v>221</v>
      </c>
      <c r="C109" s="1"/>
      <c r="D109" s="1"/>
      <c r="E109" s="1"/>
      <c r="F109" s="1" t="s">
        <v>927</v>
      </c>
      <c r="G109" s="61">
        <v>2023</v>
      </c>
      <c r="H109" s="61">
        <v>93.37</v>
      </c>
    </row>
    <row r="110" spans="1:8" ht="15" customHeight="1">
      <c r="A110" s="1" t="s">
        <v>1037</v>
      </c>
      <c r="B110" s="1" t="s">
        <v>797</v>
      </c>
      <c r="C110" s="1"/>
      <c r="D110" s="1"/>
      <c r="E110" s="1"/>
      <c r="F110" s="1" t="s">
        <v>927</v>
      </c>
      <c r="G110" s="61">
        <v>2023</v>
      </c>
      <c r="H110" s="61">
        <v>27</v>
      </c>
    </row>
    <row r="111" spans="1:8" ht="15" customHeight="1">
      <c r="A111" s="1" t="s">
        <v>1038</v>
      </c>
      <c r="B111" s="1" t="s">
        <v>800</v>
      </c>
      <c r="C111" s="1"/>
      <c r="D111" s="1"/>
      <c r="E111" s="1"/>
      <c r="F111" s="1" t="s">
        <v>927</v>
      </c>
      <c r="G111" s="61">
        <v>2023</v>
      </c>
      <c r="H111" s="61">
        <v>78</v>
      </c>
    </row>
    <row r="112" spans="1:8" ht="15" customHeight="1">
      <c r="A112" s="1" t="s">
        <v>1039</v>
      </c>
      <c r="B112" s="1" t="s">
        <v>803</v>
      </c>
      <c r="C112" s="1"/>
      <c r="D112" s="1"/>
      <c r="E112" s="1"/>
      <c r="F112" s="1" t="s">
        <v>927</v>
      </c>
      <c r="G112" s="61">
        <v>2023</v>
      </c>
      <c r="H112" s="61">
        <v>100</v>
      </c>
    </row>
    <row r="113" spans="1:8" ht="15" customHeight="1">
      <c r="A113" s="1" t="s">
        <v>1040</v>
      </c>
      <c r="B113" s="1" t="s">
        <v>806</v>
      </c>
      <c r="C113" s="1"/>
      <c r="D113" s="1"/>
      <c r="E113" s="1"/>
      <c r="F113" s="1" t="s">
        <v>927</v>
      </c>
      <c r="G113" s="61">
        <v>2023</v>
      </c>
      <c r="H113" s="61">
        <v>8583</v>
      </c>
    </row>
    <row r="114" spans="1:8" ht="15" customHeight="1">
      <c r="A114" s="1" t="s">
        <v>1041</v>
      </c>
      <c r="B114" s="1" t="s">
        <v>807</v>
      </c>
      <c r="C114" s="1"/>
      <c r="D114" s="1"/>
      <c r="E114" s="1"/>
      <c r="F114" s="1" t="s">
        <v>927</v>
      </c>
      <c r="G114" s="61">
        <v>2023</v>
      </c>
      <c r="H114" s="61">
        <v>48</v>
      </c>
    </row>
    <row r="115" spans="1:8" ht="15" customHeight="1">
      <c r="A115" s="1" t="s">
        <v>1042</v>
      </c>
      <c r="B115" s="1" t="s">
        <v>808</v>
      </c>
      <c r="C115" s="1"/>
      <c r="D115" s="1"/>
      <c r="E115" s="1"/>
      <c r="F115" s="1" t="s">
        <v>927</v>
      </c>
      <c r="G115" s="61">
        <v>2023</v>
      </c>
      <c r="H115" s="61">
        <v>45</v>
      </c>
    </row>
    <row r="116" spans="1:8" ht="15" customHeight="1">
      <c r="A116" s="1" t="s">
        <v>1043</v>
      </c>
      <c r="B116" s="1" t="s">
        <v>810</v>
      </c>
      <c r="C116" s="1"/>
      <c r="D116" s="1"/>
      <c r="E116" s="1"/>
      <c r="F116" s="1" t="s">
        <v>927</v>
      </c>
      <c r="G116" s="61">
        <v>2023</v>
      </c>
      <c r="H116" s="61">
        <v>608634039</v>
      </c>
    </row>
    <row r="117" spans="1:8" ht="15" customHeight="1">
      <c r="A117" s="1" t="s">
        <v>1044</v>
      </c>
      <c r="B117" s="1" t="s">
        <v>222</v>
      </c>
      <c r="C117" s="1"/>
      <c r="D117" s="1"/>
      <c r="E117" s="1"/>
      <c r="F117" s="1" t="s">
        <v>927</v>
      </c>
      <c r="G117" s="61">
        <v>2023</v>
      </c>
      <c r="H117" s="61">
        <v>1082547415</v>
      </c>
    </row>
    <row r="118" spans="1:8" ht="15" customHeight="1">
      <c r="A118" s="1" t="s">
        <v>1045</v>
      </c>
      <c r="B118" s="1" t="s">
        <v>812</v>
      </c>
      <c r="C118" s="1"/>
      <c r="D118" s="1"/>
      <c r="E118" s="1"/>
      <c r="F118" s="1" t="s">
        <v>927</v>
      </c>
      <c r="G118" s="61">
        <v>2023</v>
      </c>
      <c r="H118" s="61">
        <v>11.41</v>
      </c>
    </row>
    <row r="119" spans="1:8" ht="15" customHeight="1">
      <c r="A119" s="1" t="s">
        <v>1046</v>
      </c>
      <c r="B119" s="1" t="s">
        <v>813</v>
      </c>
      <c r="C119" s="1"/>
      <c r="D119" s="1"/>
      <c r="E119" s="1"/>
      <c r="F119" s="1" t="s">
        <v>927</v>
      </c>
      <c r="G119" s="61">
        <v>2023</v>
      </c>
      <c r="H119" s="61">
        <v>6.48</v>
      </c>
    </row>
    <row r="120" spans="1:8" ht="15" customHeight="1">
      <c r="A120" s="1" t="s">
        <v>1047</v>
      </c>
      <c r="B120" s="1" t="s">
        <v>244</v>
      </c>
      <c r="C120" s="1" t="s">
        <v>75</v>
      </c>
      <c r="D120" s="1"/>
      <c r="E120" s="1"/>
      <c r="F120" s="1" t="s">
        <v>927</v>
      </c>
      <c r="G120" s="61">
        <v>2023</v>
      </c>
      <c r="H120" s="61">
        <v>18109000000</v>
      </c>
    </row>
    <row r="121" spans="1:8" ht="15" customHeight="1">
      <c r="A121" s="1" t="s">
        <v>1048</v>
      </c>
      <c r="B121" s="1" t="s">
        <v>246</v>
      </c>
      <c r="C121" s="1" t="s">
        <v>75</v>
      </c>
      <c r="D121" s="1"/>
      <c r="E121" s="1"/>
      <c r="F121" s="1" t="s">
        <v>927</v>
      </c>
      <c r="G121" s="61">
        <v>2023</v>
      </c>
      <c r="H121" s="61">
        <v>5229</v>
      </c>
    </row>
    <row r="122" spans="1:8" ht="15" customHeight="1">
      <c r="A122" s="1" t="s">
        <v>1049</v>
      </c>
      <c r="B122" s="1" t="s">
        <v>247</v>
      </c>
      <c r="C122" s="1" t="s">
        <v>75</v>
      </c>
      <c r="D122" s="1"/>
      <c r="E122" s="1"/>
      <c r="F122" s="1" t="s">
        <v>927</v>
      </c>
      <c r="G122" s="61">
        <v>2023</v>
      </c>
      <c r="H122" s="61">
        <v>0</v>
      </c>
    </row>
    <row r="123" spans="1:8" ht="15" customHeight="1">
      <c r="A123" s="1" t="s">
        <v>1050</v>
      </c>
      <c r="B123" s="1" t="s">
        <v>248</v>
      </c>
      <c r="C123" s="1" t="s">
        <v>75</v>
      </c>
      <c r="D123" s="1"/>
      <c r="E123" s="1"/>
      <c r="F123" s="1" t="s">
        <v>927</v>
      </c>
      <c r="G123" s="61">
        <v>2023</v>
      </c>
      <c r="H123" s="1" t="s">
        <v>249</v>
      </c>
    </row>
    <row r="124" spans="1:8" ht="15" customHeight="1">
      <c r="A124" s="1" t="s">
        <v>1051</v>
      </c>
      <c r="B124" s="1" t="s">
        <v>250</v>
      </c>
      <c r="C124" s="1" t="s">
        <v>75</v>
      </c>
      <c r="D124" s="1"/>
      <c r="E124" s="1"/>
      <c r="F124" s="1" t="s">
        <v>927</v>
      </c>
      <c r="G124" s="61">
        <v>2023</v>
      </c>
      <c r="H124" s="61">
        <v>645000000</v>
      </c>
    </row>
    <row r="125" spans="1:8" ht="15" customHeight="1">
      <c r="A125" s="1" t="s">
        <v>1052</v>
      </c>
      <c r="B125" s="1" t="s">
        <v>251</v>
      </c>
      <c r="C125" s="1" t="s">
        <v>75</v>
      </c>
      <c r="D125" s="1"/>
      <c r="E125" s="1"/>
      <c r="F125" s="1" t="s">
        <v>927</v>
      </c>
      <c r="G125" s="61">
        <v>2023</v>
      </c>
      <c r="H125" s="61">
        <v>12148922860</v>
      </c>
    </row>
    <row r="126" spans="1:8" ht="15" customHeight="1">
      <c r="A126" s="1" t="s">
        <v>1053</v>
      </c>
      <c r="B126" s="1" t="s">
        <v>255</v>
      </c>
      <c r="C126" s="1" t="s">
        <v>75</v>
      </c>
      <c r="D126" s="1"/>
      <c r="E126" s="1"/>
      <c r="F126" s="1" t="s">
        <v>927</v>
      </c>
      <c r="G126" s="61">
        <v>2023</v>
      </c>
      <c r="H126" s="61">
        <v>218930351</v>
      </c>
    </row>
    <row r="127" spans="1:8" ht="15" customHeight="1">
      <c r="A127" s="1" t="s">
        <v>1054</v>
      </c>
      <c r="B127" s="1" t="s">
        <v>256</v>
      </c>
      <c r="C127" s="1" t="s">
        <v>75</v>
      </c>
      <c r="D127" s="1"/>
      <c r="E127" s="1"/>
      <c r="F127" s="1" t="s">
        <v>927</v>
      </c>
      <c r="G127" s="61">
        <v>2023</v>
      </c>
      <c r="H127" s="1" t="s">
        <v>249</v>
      </c>
    </row>
    <row r="128" spans="1:8" ht="15" customHeight="1">
      <c r="A128" s="1" t="s">
        <v>1055</v>
      </c>
      <c r="B128" s="1" t="s">
        <v>257</v>
      </c>
      <c r="C128" s="1" t="s">
        <v>75</v>
      </c>
      <c r="D128" s="1"/>
      <c r="E128" s="1"/>
      <c r="F128" s="1" t="s">
        <v>927</v>
      </c>
      <c r="G128" s="61">
        <v>2023</v>
      </c>
      <c r="H128" s="1" t="s">
        <v>249</v>
      </c>
    </row>
    <row r="129" spans="1:8" ht="15" customHeight="1">
      <c r="A129" s="1" t="s">
        <v>1056</v>
      </c>
      <c r="B129" s="1" t="s">
        <v>258</v>
      </c>
      <c r="C129" s="1" t="s">
        <v>75</v>
      </c>
      <c r="D129" s="1"/>
      <c r="E129" s="1"/>
      <c r="F129" s="1" t="s">
        <v>927</v>
      </c>
      <c r="G129" s="61">
        <v>2023</v>
      </c>
      <c r="H129" s="61">
        <v>124582179147</v>
      </c>
    </row>
    <row r="130" spans="1:8" ht="15" customHeight="1">
      <c r="A130" s="1" t="s">
        <v>1057</v>
      </c>
      <c r="B130" s="1" t="s">
        <v>259</v>
      </c>
      <c r="C130" s="1"/>
      <c r="D130" s="1"/>
      <c r="E130" s="1"/>
      <c r="F130" s="1" t="s">
        <v>927</v>
      </c>
      <c r="G130" s="61">
        <v>2023</v>
      </c>
      <c r="H130" s="61">
        <v>20526</v>
      </c>
    </row>
    <row r="131" spans="1:8" ht="15" customHeight="1">
      <c r="A131" s="1" t="s">
        <v>1058</v>
      </c>
      <c r="B131" s="1" t="s">
        <v>260</v>
      </c>
      <c r="C131" s="1"/>
      <c r="D131" s="1"/>
      <c r="E131" s="1"/>
      <c r="F131" s="1" t="s">
        <v>927</v>
      </c>
      <c r="G131" s="61">
        <v>2023</v>
      </c>
      <c r="H131" s="61">
        <v>598</v>
      </c>
    </row>
    <row r="132" spans="1:8" ht="15" customHeight="1">
      <c r="A132" s="1" t="s">
        <v>1059</v>
      </c>
      <c r="B132" s="1" t="s">
        <v>262</v>
      </c>
      <c r="C132" s="1"/>
      <c r="D132" s="1"/>
      <c r="E132" s="1"/>
      <c r="F132" s="1" t="s">
        <v>927</v>
      </c>
      <c r="G132" s="61">
        <v>2023</v>
      </c>
      <c r="H132" s="61">
        <v>19928</v>
      </c>
    </row>
    <row r="133" spans="1:8" ht="15" customHeight="1">
      <c r="A133" s="1" t="s">
        <v>1060</v>
      </c>
      <c r="B133" s="1" t="s">
        <v>263</v>
      </c>
      <c r="C133" s="1"/>
      <c r="D133" s="1"/>
      <c r="E133" s="1"/>
      <c r="F133" s="1" t="s">
        <v>927</v>
      </c>
      <c r="G133" s="61">
        <v>2023</v>
      </c>
      <c r="H133" s="61">
        <v>18123491786</v>
      </c>
    </row>
    <row r="134" spans="1:8" ht="15" customHeight="1">
      <c r="A134" s="1" t="s">
        <v>1061</v>
      </c>
      <c r="B134" s="1" t="s">
        <v>264</v>
      </c>
      <c r="C134" s="1"/>
      <c r="D134" s="1"/>
      <c r="E134" s="1"/>
      <c r="F134" s="1" t="s">
        <v>927</v>
      </c>
      <c r="G134" s="61">
        <v>2023</v>
      </c>
      <c r="H134" s="61">
        <v>1066074183</v>
      </c>
    </row>
    <row r="135" spans="1:8" ht="15" customHeight="1">
      <c r="A135" s="1" t="s">
        <v>1062</v>
      </c>
      <c r="B135" s="1" t="s">
        <v>265</v>
      </c>
      <c r="C135" s="1"/>
      <c r="D135" s="1"/>
      <c r="E135" s="1"/>
      <c r="F135" s="1" t="s">
        <v>927</v>
      </c>
      <c r="G135" s="61">
        <v>2023</v>
      </c>
      <c r="H135" s="61">
        <v>16861462561</v>
      </c>
    </row>
    <row r="136" spans="1:8" ht="15" customHeight="1">
      <c r="A136" s="1" t="s">
        <v>1063</v>
      </c>
      <c r="B136" s="1" t="s">
        <v>266</v>
      </c>
      <c r="C136" s="1"/>
      <c r="D136" s="1"/>
      <c r="E136" s="1"/>
      <c r="F136" s="1" t="s">
        <v>927</v>
      </c>
      <c r="G136" s="61">
        <v>2023</v>
      </c>
      <c r="H136" s="61">
        <v>18176917871</v>
      </c>
    </row>
    <row r="137" spans="1:8" ht="15" customHeight="1">
      <c r="A137" s="1" t="s">
        <v>1064</v>
      </c>
      <c r="B137" s="1" t="s">
        <v>267</v>
      </c>
      <c r="C137" s="1"/>
      <c r="D137" s="1"/>
      <c r="E137" s="1"/>
      <c r="F137" s="1" t="s">
        <v>927</v>
      </c>
      <c r="G137" s="61">
        <v>2023</v>
      </c>
      <c r="H137" s="61">
        <v>1069114824</v>
      </c>
    </row>
    <row r="138" spans="1:8" ht="15" customHeight="1">
      <c r="A138" s="1" t="s">
        <v>1065</v>
      </c>
      <c r="B138" s="1" t="s">
        <v>268</v>
      </c>
      <c r="C138" s="1"/>
      <c r="D138" s="1"/>
      <c r="E138" s="1"/>
      <c r="F138" s="1" t="s">
        <v>927</v>
      </c>
      <c r="G138" s="61">
        <v>2023</v>
      </c>
      <c r="H138" s="61">
        <v>16907196123</v>
      </c>
    </row>
    <row r="139" spans="1:8" ht="15" customHeight="1">
      <c r="A139" s="1" t="s">
        <v>1066</v>
      </c>
      <c r="B139" s="1" t="s">
        <v>269</v>
      </c>
      <c r="C139" s="1"/>
      <c r="D139" s="1"/>
      <c r="E139" s="1"/>
      <c r="F139" s="1" t="s">
        <v>927</v>
      </c>
      <c r="G139" s="61">
        <v>2023</v>
      </c>
      <c r="H139" s="61">
        <v>24608</v>
      </c>
    </row>
    <row r="140" spans="1:8" ht="15" customHeight="1">
      <c r="A140" s="1" t="s">
        <v>1067</v>
      </c>
      <c r="B140" s="1" t="s">
        <v>270</v>
      </c>
      <c r="C140" s="1"/>
      <c r="D140" s="1"/>
      <c r="E140" s="1"/>
      <c r="F140" s="1" t="s">
        <v>927</v>
      </c>
      <c r="G140" s="61">
        <v>2023</v>
      </c>
      <c r="H140" s="61">
        <v>546</v>
      </c>
    </row>
    <row r="141" spans="1:8" ht="15" customHeight="1">
      <c r="A141" s="1" t="s">
        <v>1068</v>
      </c>
      <c r="B141" s="1" t="s">
        <v>271</v>
      </c>
      <c r="C141" s="1"/>
      <c r="D141" s="1"/>
      <c r="E141" s="1"/>
      <c r="F141" s="1" t="s">
        <v>927</v>
      </c>
      <c r="G141" s="61">
        <v>2023</v>
      </c>
      <c r="H141" s="61">
        <v>466</v>
      </c>
    </row>
    <row r="142" spans="1:8" ht="15" customHeight="1">
      <c r="A142" s="1" t="s">
        <v>1069</v>
      </c>
      <c r="B142" s="1" t="s">
        <v>272</v>
      </c>
      <c r="C142" s="1"/>
      <c r="D142" s="1"/>
      <c r="E142" s="1"/>
      <c r="F142" s="1" t="s">
        <v>927</v>
      </c>
      <c r="G142" s="62">
        <v>2023</v>
      </c>
      <c r="H142" s="61">
        <v>1012</v>
      </c>
    </row>
    <row r="143" spans="1:8" ht="15" customHeight="1">
      <c r="A143" s="1" t="s">
        <v>1070</v>
      </c>
      <c r="B143" s="1" t="s">
        <v>273</v>
      </c>
      <c r="C143" s="1"/>
      <c r="D143" s="1"/>
      <c r="E143" s="1"/>
      <c r="F143" s="1" t="s">
        <v>927</v>
      </c>
      <c r="G143" s="61">
        <v>2023</v>
      </c>
      <c r="H143" s="61">
        <v>45777</v>
      </c>
    </row>
    <row r="144" spans="1:8" ht="15" customHeight="1">
      <c r="A144" s="1" t="s">
        <v>1071</v>
      </c>
      <c r="B144" s="1" t="s">
        <v>274</v>
      </c>
      <c r="C144" s="1"/>
      <c r="D144" s="1"/>
      <c r="E144" s="1"/>
      <c r="F144" s="1" t="s">
        <v>927</v>
      </c>
      <c r="G144" s="61">
        <v>2023</v>
      </c>
      <c r="H144" s="61">
        <v>16865</v>
      </c>
    </row>
    <row r="145" spans="1:8" ht="15" customHeight="1">
      <c r="A145" s="1" t="s">
        <v>1072</v>
      </c>
      <c r="B145" s="1" t="s">
        <v>275</v>
      </c>
      <c r="C145" s="1"/>
      <c r="D145" s="1"/>
      <c r="E145" s="1"/>
      <c r="F145" s="1" t="s">
        <v>927</v>
      </c>
      <c r="G145" s="61">
        <v>2023</v>
      </c>
      <c r="H145" s="61">
        <v>16</v>
      </c>
    </row>
    <row r="146" spans="1:8" ht="15" customHeight="1">
      <c r="A146" s="1" t="s">
        <v>1073</v>
      </c>
      <c r="B146" s="1" t="s">
        <v>276</v>
      </c>
      <c r="C146" s="1"/>
      <c r="D146" s="1"/>
      <c r="E146" s="1"/>
      <c r="F146" s="1" t="s">
        <v>927</v>
      </c>
      <c r="G146" s="61">
        <v>2023</v>
      </c>
      <c r="H146" s="61">
        <v>3415072640</v>
      </c>
    </row>
    <row r="147" spans="1:8" ht="15" customHeight="1">
      <c r="A147" s="1" t="s">
        <v>1074</v>
      </c>
      <c r="B147" s="1" t="s">
        <v>277</v>
      </c>
      <c r="C147" s="1"/>
      <c r="D147" s="1"/>
      <c r="E147" s="1"/>
      <c r="F147" s="1" t="s">
        <v>927</v>
      </c>
      <c r="G147" s="61">
        <v>2023</v>
      </c>
      <c r="H147" s="61">
        <v>256401063</v>
      </c>
    </row>
    <row r="148" spans="1:8" ht="15" customHeight="1">
      <c r="A148" s="1" t="s">
        <v>1075</v>
      </c>
      <c r="B148" s="1" t="s">
        <v>278</v>
      </c>
      <c r="C148" s="1"/>
      <c r="D148" s="1"/>
      <c r="E148" s="1"/>
      <c r="F148" s="1" t="s">
        <v>927</v>
      </c>
      <c r="G148" s="61">
        <v>2023</v>
      </c>
      <c r="H148" s="61">
        <v>3158671577</v>
      </c>
    </row>
    <row r="149" spans="1:8" ht="15" customHeight="1">
      <c r="A149" s="1" t="s">
        <v>1076</v>
      </c>
      <c r="B149" s="1" t="s">
        <v>279</v>
      </c>
      <c r="C149" s="1"/>
      <c r="D149" s="1"/>
      <c r="E149" s="1"/>
      <c r="F149" s="1" t="s">
        <v>927</v>
      </c>
      <c r="G149" s="61">
        <v>2023</v>
      </c>
      <c r="H149" s="61">
        <v>2554</v>
      </c>
    </row>
    <row r="150" spans="1:8" ht="15" customHeight="1">
      <c r="A150" s="1" t="s">
        <v>1077</v>
      </c>
      <c r="B150" s="1" t="s">
        <v>292</v>
      </c>
      <c r="C150" s="1"/>
      <c r="D150" s="1"/>
      <c r="E150" s="1"/>
      <c r="F150" s="1" t="s">
        <v>927</v>
      </c>
      <c r="G150" s="61">
        <v>2023</v>
      </c>
      <c r="H150" s="61">
        <v>622</v>
      </c>
    </row>
    <row r="151" spans="1:8" ht="15" customHeight="1">
      <c r="A151" s="1" t="s">
        <v>1078</v>
      </c>
      <c r="B151" s="1" t="s">
        <v>834</v>
      </c>
      <c r="C151" s="1"/>
      <c r="D151" s="1"/>
      <c r="E151" s="1"/>
      <c r="F151" s="1" t="s">
        <v>927</v>
      </c>
      <c r="G151" s="61">
        <v>2023</v>
      </c>
      <c r="H151" s="61">
        <v>-70</v>
      </c>
    </row>
    <row r="152" spans="1:8" ht="15" customHeight="1">
      <c r="A152" s="1" t="s">
        <v>1079</v>
      </c>
      <c r="B152" s="1" t="s">
        <v>835</v>
      </c>
      <c r="C152" s="1"/>
      <c r="D152" s="1"/>
      <c r="E152" s="1"/>
      <c r="F152" s="1" t="s">
        <v>927</v>
      </c>
      <c r="G152" s="61">
        <v>2023</v>
      </c>
      <c r="H152" s="61">
        <v>-18</v>
      </c>
    </row>
    <row r="153" spans="1:8" ht="15" customHeight="1">
      <c r="A153" s="1" t="s">
        <v>1080</v>
      </c>
      <c r="B153" s="1" t="s">
        <v>836</v>
      </c>
      <c r="C153" s="1"/>
      <c r="D153" s="1"/>
      <c r="E153" s="1"/>
      <c r="F153" s="1" t="s">
        <v>927</v>
      </c>
      <c r="G153" s="61">
        <v>2023</v>
      </c>
      <c r="H153" s="61">
        <v>680</v>
      </c>
    </row>
    <row r="154" spans="1:8" ht="15" customHeight="1">
      <c r="A154" s="1" t="s">
        <v>1081</v>
      </c>
      <c r="B154" s="1" t="s">
        <v>837</v>
      </c>
      <c r="C154" s="1"/>
      <c r="D154" s="1"/>
      <c r="E154" s="1"/>
      <c r="F154" s="1" t="s">
        <v>927</v>
      </c>
      <c r="G154" s="61">
        <v>2023</v>
      </c>
      <c r="H154" s="61">
        <v>30</v>
      </c>
    </row>
    <row r="155" spans="1:8" ht="15" customHeight="1">
      <c r="A155" s="1" t="s">
        <v>1082</v>
      </c>
      <c r="B155" s="1" t="s">
        <v>293</v>
      </c>
      <c r="C155" s="1"/>
      <c r="D155" s="1"/>
      <c r="E155" s="1"/>
      <c r="F155" s="1" t="s">
        <v>927</v>
      </c>
      <c r="G155" s="61">
        <v>2023</v>
      </c>
      <c r="H155" s="61">
        <v>19882</v>
      </c>
    </row>
    <row r="156" spans="1:8" ht="15" customHeight="1">
      <c r="A156" s="1" t="s">
        <v>1083</v>
      </c>
      <c r="B156" s="1" t="s">
        <v>294</v>
      </c>
      <c r="C156" s="1"/>
      <c r="D156" s="1"/>
      <c r="E156" s="1"/>
      <c r="F156" s="1" t="s">
        <v>927</v>
      </c>
      <c r="G156" s="61">
        <v>2023</v>
      </c>
      <c r="H156" s="61">
        <v>1117</v>
      </c>
    </row>
    <row r="157" spans="1:8" ht="15" customHeight="1">
      <c r="A157" s="1" t="s">
        <v>1084</v>
      </c>
      <c r="B157" s="1" t="s">
        <v>295</v>
      </c>
      <c r="C157" s="1"/>
      <c r="D157" s="1"/>
      <c r="E157" s="1"/>
      <c r="F157" s="1" t="s">
        <v>927</v>
      </c>
      <c r="G157" s="61">
        <v>2023</v>
      </c>
      <c r="H157" s="61">
        <v>19882</v>
      </c>
    </row>
    <row r="158" spans="1:8" ht="15" customHeight="1">
      <c r="A158" s="1" t="s">
        <v>1085</v>
      </c>
      <c r="B158" s="1" t="s">
        <v>296</v>
      </c>
      <c r="C158" s="1"/>
      <c r="D158" s="1"/>
      <c r="E158" s="1"/>
      <c r="F158" s="1" t="s">
        <v>927</v>
      </c>
      <c r="G158" s="61">
        <v>2023</v>
      </c>
      <c r="H158" s="61">
        <v>510</v>
      </c>
    </row>
    <row r="159" spans="1:8" ht="15" customHeight="1">
      <c r="A159" s="1" t="s">
        <v>1086</v>
      </c>
      <c r="B159" s="1" t="s">
        <v>297</v>
      </c>
      <c r="C159" s="1"/>
      <c r="D159" s="1"/>
      <c r="E159" s="1"/>
      <c r="F159" s="1" t="s">
        <v>927</v>
      </c>
      <c r="G159" s="61">
        <v>2023</v>
      </c>
      <c r="H159" s="61">
        <v>13796</v>
      </c>
    </row>
    <row r="160" spans="1:8" ht="15" customHeight="1">
      <c r="A160" s="1" t="s">
        <v>1087</v>
      </c>
      <c r="B160" s="1" t="s">
        <v>298</v>
      </c>
      <c r="C160" s="1"/>
      <c r="D160" s="1"/>
      <c r="E160" s="1"/>
      <c r="F160" s="1" t="s">
        <v>927</v>
      </c>
      <c r="G160" s="61">
        <v>2023</v>
      </c>
      <c r="H160" s="61">
        <v>4325</v>
      </c>
    </row>
    <row r="161" spans="1:8" ht="15" customHeight="1">
      <c r="A161" s="1" t="s">
        <v>1088</v>
      </c>
      <c r="B161" s="1" t="s">
        <v>299</v>
      </c>
      <c r="C161" s="1"/>
      <c r="D161" s="1"/>
      <c r="E161" s="1"/>
      <c r="F161" s="1" t="s">
        <v>927</v>
      </c>
      <c r="G161" s="61">
        <v>2023</v>
      </c>
      <c r="H161" s="61">
        <v>1807</v>
      </c>
    </row>
    <row r="162" spans="1:8" ht="15" customHeight="1">
      <c r="A162" s="1" t="s">
        <v>1089</v>
      </c>
      <c r="B162" s="1" t="s">
        <v>300</v>
      </c>
      <c r="C162" s="1"/>
      <c r="D162" s="1"/>
      <c r="E162" s="1"/>
      <c r="F162" s="1" t="s">
        <v>927</v>
      </c>
      <c r="G162" s="61">
        <v>2023</v>
      </c>
      <c r="H162" s="61">
        <v>263</v>
      </c>
    </row>
    <row r="163" spans="1:8" ht="15" customHeight="1">
      <c r="A163" s="1" t="s">
        <v>1090</v>
      </c>
      <c r="B163" s="1" t="s">
        <v>301</v>
      </c>
      <c r="C163" s="1"/>
      <c r="D163" s="1"/>
      <c r="E163" s="1"/>
      <c r="F163" s="1" t="s">
        <v>927</v>
      </c>
      <c r="G163" s="61">
        <v>2023</v>
      </c>
      <c r="H163" s="61">
        <v>8</v>
      </c>
    </row>
    <row r="164" spans="1:8" ht="15" customHeight="1">
      <c r="A164" s="1" t="s">
        <v>1091</v>
      </c>
      <c r="B164" s="1" t="s">
        <v>302</v>
      </c>
      <c r="C164" s="1"/>
      <c r="D164" s="1"/>
      <c r="E164" s="1"/>
      <c r="F164" s="1" t="s">
        <v>927</v>
      </c>
      <c r="G164" s="61">
        <v>2023</v>
      </c>
      <c r="H164" s="61">
        <v>31668</v>
      </c>
    </row>
    <row r="165" spans="1:8" ht="15" customHeight="1">
      <c r="A165" s="1" t="s">
        <v>1092</v>
      </c>
      <c r="B165" s="1" t="s">
        <v>830</v>
      </c>
      <c r="C165" s="1"/>
      <c r="D165" s="1"/>
      <c r="E165" s="1"/>
      <c r="F165" s="1" t="s">
        <v>927</v>
      </c>
      <c r="G165" s="61">
        <v>2023</v>
      </c>
      <c r="H165" s="61">
        <v>21</v>
      </c>
    </row>
    <row r="166" spans="1:8" ht="15" customHeight="1">
      <c r="A166" s="1" t="s">
        <v>1093</v>
      </c>
      <c r="B166" s="1" t="s">
        <v>831</v>
      </c>
      <c r="C166" s="1"/>
      <c r="D166" s="1"/>
      <c r="E166" s="1"/>
      <c r="F166" s="1" t="s">
        <v>927</v>
      </c>
      <c r="G166" s="61">
        <v>2023</v>
      </c>
      <c r="H166" s="61">
        <v>5979</v>
      </c>
    </row>
    <row r="167" spans="1:8" ht="15" customHeight="1">
      <c r="A167" s="1" t="s">
        <v>1094</v>
      </c>
      <c r="B167" s="1" t="s">
        <v>832</v>
      </c>
      <c r="C167" s="1"/>
      <c r="D167" s="1"/>
      <c r="E167" s="1"/>
      <c r="F167" s="1" t="s">
        <v>927</v>
      </c>
      <c r="G167" s="61">
        <v>2023</v>
      </c>
      <c r="H167" s="61">
        <v>23048</v>
      </c>
    </row>
    <row r="168" spans="1:8" ht="15" customHeight="1">
      <c r="A168" s="1" t="s">
        <v>1095</v>
      </c>
      <c r="B168" s="1" t="s">
        <v>833</v>
      </c>
      <c r="C168" s="1"/>
      <c r="D168" s="1"/>
      <c r="E168" s="1"/>
      <c r="F168" s="1" t="s">
        <v>927</v>
      </c>
      <c r="G168" s="61">
        <v>2023</v>
      </c>
      <c r="H168" s="61">
        <v>432</v>
      </c>
    </row>
    <row r="169" spans="1:8" ht="15" customHeight="1">
      <c r="A169" s="1" t="s">
        <v>1096</v>
      </c>
      <c r="B169" s="1" t="s">
        <v>303</v>
      </c>
      <c r="C169" s="1" t="s">
        <v>304</v>
      </c>
      <c r="D169" s="1"/>
      <c r="E169" s="1"/>
      <c r="F169" s="1" t="s">
        <v>927</v>
      </c>
      <c r="G169" s="61">
        <v>2023</v>
      </c>
      <c r="H169" s="61">
        <v>20605182.48</v>
      </c>
    </row>
    <row r="170" spans="1:8" ht="15" customHeight="1">
      <c r="A170" s="1" t="s">
        <v>1097</v>
      </c>
      <c r="B170" s="1" t="s">
        <v>305</v>
      </c>
      <c r="C170" s="1" t="s">
        <v>304</v>
      </c>
      <c r="D170" s="1"/>
      <c r="E170" s="1"/>
      <c r="F170" s="1" t="s">
        <v>927</v>
      </c>
      <c r="G170" s="61">
        <v>2023</v>
      </c>
      <c r="H170" s="61">
        <v>0</v>
      </c>
    </row>
    <row r="171" spans="1:8" ht="15" customHeight="1">
      <c r="A171" s="1" t="s">
        <v>1098</v>
      </c>
      <c r="B171" s="1" t="s">
        <v>306</v>
      </c>
      <c r="C171" s="1" t="s">
        <v>304</v>
      </c>
      <c r="D171" s="1"/>
      <c r="E171" s="1"/>
      <c r="F171" s="1" t="s">
        <v>927</v>
      </c>
      <c r="G171" s="61">
        <v>2023</v>
      </c>
      <c r="H171" s="61">
        <v>0</v>
      </c>
    </row>
    <row r="172" spans="1:8" ht="15" customHeight="1">
      <c r="A172" s="1" t="s">
        <v>1099</v>
      </c>
      <c r="B172" s="1" t="s">
        <v>307</v>
      </c>
      <c r="C172" s="1" t="s">
        <v>304</v>
      </c>
      <c r="D172" s="1"/>
      <c r="E172" s="1"/>
      <c r="F172" s="1" t="s">
        <v>927</v>
      </c>
      <c r="G172" s="61">
        <v>2023</v>
      </c>
      <c r="H172" s="61">
        <v>7082614.5199999996</v>
      </c>
    </row>
    <row r="173" spans="1:8" ht="15" customHeight="1">
      <c r="A173" s="1" t="s">
        <v>1100</v>
      </c>
      <c r="B173" s="1" t="s">
        <v>308</v>
      </c>
      <c r="C173" s="1" t="s">
        <v>304</v>
      </c>
      <c r="D173" s="1"/>
      <c r="E173" s="1"/>
      <c r="F173" s="1" t="s">
        <v>927</v>
      </c>
      <c r="G173" s="61">
        <v>2023</v>
      </c>
      <c r="H173" s="61">
        <v>13522568</v>
      </c>
    </row>
    <row r="174" spans="1:8" ht="15" customHeight="1">
      <c r="A174" s="1" t="s">
        <v>1101</v>
      </c>
      <c r="B174" s="1" t="s">
        <v>309</v>
      </c>
      <c r="C174" s="1" t="s">
        <v>310</v>
      </c>
      <c r="D174" s="1"/>
      <c r="E174" s="1"/>
      <c r="F174" s="1" t="s">
        <v>927</v>
      </c>
      <c r="G174" s="61">
        <v>2023</v>
      </c>
      <c r="H174" s="61">
        <v>53.03</v>
      </c>
    </row>
    <row r="175" spans="1:8" ht="15" customHeight="1">
      <c r="A175" s="1" t="s">
        <v>1102</v>
      </c>
      <c r="B175" s="1" t="s">
        <v>311</v>
      </c>
      <c r="C175" s="1" t="s">
        <v>312</v>
      </c>
      <c r="D175" s="1"/>
      <c r="E175" s="1"/>
      <c r="F175" s="1" t="s">
        <v>927</v>
      </c>
      <c r="G175" s="61">
        <v>2023</v>
      </c>
      <c r="H175" s="61">
        <v>13.73</v>
      </c>
    </row>
    <row r="176" spans="1:8" ht="15" customHeight="1">
      <c r="A176" s="1" t="s">
        <v>1103</v>
      </c>
      <c r="B176" s="1" t="s">
        <v>314</v>
      </c>
      <c r="C176" s="1" t="s">
        <v>304</v>
      </c>
      <c r="D176" s="1"/>
      <c r="E176" s="1"/>
      <c r="F176" s="1" t="s">
        <v>927</v>
      </c>
      <c r="G176" s="61">
        <v>2023</v>
      </c>
      <c r="H176" s="61">
        <v>994907.85</v>
      </c>
    </row>
    <row r="177" spans="1:8" ht="15" customHeight="1">
      <c r="A177" s="1" t="s">
        <v>1104</v>
      </c>
      <c r="B177" s="1" t="s">
        <v>315</v>
      </c>
      <c r="C177" s="1" t="s">
        <v>304</v>
      </c>
      <c r="D177" s="1"/>
      <c r="E177" s="1"/>
      <c r="F177" s="1" t="s">
        <v>927</v>
      </c>
      <c r="G177" s="61">
        <v>2023</v>
      </c>
      <c r="H177" s="61">
        <v>19610274.559999999</v>
      </c>
    </row>
    <row r="178" spans="1:8" ht="15" customHeight="1">
      <c r="A178" s="1" t="s">
        <v>1105</v>
      </c>
      <c r="B178" s="1" t="s">
        <v>316</v>
      </c>
      <c r="C178" s="1"/>
      <c r="D178" s="1"/>
      <c r="E178" s="1"/>
      <c r="F178" s="1" t="s">
        <v>927</v>
      </c>
      <c r="G178" s="61">
        <v>2023</v>
      </c>
      <c r="H178" s="61">
        <v>131</v>
      </c>
    </row>
    <row r="179" spans="1:8" ht="15" customHeight="1">
      <c r="A179" s="1" t="s">
        <v>1106</v>
      </c>
      <c r="B179" s="1" t="s">
        <v>317</v>
      </c>
      <c r="C179" s="1"/>
      <c r="D179" s="1"/>
      <c r="E179" s="1"/>
      <c r="F179" s="1" t="s">
        <v>927</v>
      </c>
      <c r="G179" s="61">
        <v>2023</v>
      </c>
      <c r="H179" s="61">
        <v>0</v>
      </c>
    </row>
    <row r="180" spans="1:8" ht="15" customHeight="1">
      <c r="A180" s="1" t="s">
        <v>1107</v>
      </c>
      <c r="B180" s="1" t="s">
        <v>318</v>
      </c>
      <c r="C180" s="1"/>
      <c r="D180" s="1"/>
      <c r="E180" s="1"/>
      <c r="F180" s="1" t="s">
        <v>927</v>
      </c>
      <c r="G180" s="61">
        <v>2023</v>
      </c>
      <c r="H180" s="61">
        <v>0</v>
      </c>
    </row>
    <row r="181" spans="1:8" ht="15" customHeight="1">
      <c r="A181" s="1" t="s">
        <v>1108</v>
      </c>
      <c r="B181" s="1" t="s">
        <v>319</v>
      </c>
      <c r="C181" s="1"/>
      <c r="D181" s="1"/>
      <c r="E181" s="1"/>
      <c r="F181" s="1" t="s">
        <v>927</v>
      </c>
      <c r="G181" s="61">
        <v>2023</v>
      </c>
      <c r="H181" s="61">
        <v>0</v>
      </c>
    </row>
    <row r="182" spans="1:8" ht="15" customHeight="1">
      <c r="A182" s="1" t="s">
        <v>1109</v>
      </c>
      <c r="B182" s="1" t="s">
        <v>320</v>
      </c>
      <c r="C182" s="1"/>
      <c r="D182" s="1"/>
      <c r="E182" s="1"/>
      <c r="F182" s="1" t="s">
        <v>927</v>
      </c>
      <c r="G182" s="61">
        <v>2023</v>
      </c>
      <c r="H182" s="61">
        <v>4</v>
      </c>
    </row>
    <row r="183" spans="1:8" ht="15" customHeight="1">
      <c r="A183" s="1" t="s">
        <v>1110</v>
      </c>
      <c r="B183" s="1" t="s">
        <v>321</v>
      </c>
      <c r="C183" s="1"/>
      <c r="D183" s="1"/>
      <c r="E183" s="1"/>
      <c r="F183" s="1" t="s">
        <v>927</v>
      </c>
      <c r="G183" s="61">
        <v>2023</v>
      </c>
      <c r="H183" s="61">
        <v>35</v>
      </c>
    </row>
    <row r="184" spans="1:8" ht="15" customHeight="1">
      <c r="A184" s="1" t="s">
        <v>1111</v>
      </c>
      <c r="B184" s="1" t="s">
        <v>322</v>
      </c>
      <c r="C184" s="1" t="s">
        <v>323</v>
      </c>
      <c r="D184" s="1"/>
      <c r="E184" s="1"/>
      <c r="F184" s="1" t="s">
        <v>927</v>
      </c>
      <c r="G184" s="61">
        <v>2023</v>
      </c>
      <c r="H184" s="61">
        <v>1.45</v>
      </c>
    </row>
    <row r="185" spans="1:8" ht="15" customHeight="1">
      <c r="A185" s="1" t="s">
        <v>345</v>
      </c>
      <c r="B185" s="1" t="s">
        <v>325</v>
      </c>
      <c r="C185" s="1" t="s">
        <v>323</v>
      </c>
      <c r="D185" s="1"/>
      <c r="E185" s="1"/>
      <c r="F185" s="1" t="s">
        <v>341</v>
      </c>
      <c r="G185" s="61">
        <v>2023</v>
      </c>
      <c r="H185" s="61">
        <v>7.45</v>
      </c>
    </row>
    <row r="186" spans="1:8" ht="15" customHeight="1">
      <c r="A186" s="1" t="s">
        <v>342</v>
      </c>
      <c r="B186" s="1" t="s">
        <v>325</v>
      </c>
      <c r="C186" s="1" t="s">
        <v>323</v>
      </c>
      <c r="D186" s="1"/>
      <c r="E186" s="1"/>
      <c r="F186" s="1" t="s">
        <v>336</v>
      </c>
      <c r="G186" s="61">
        <v>2023</v>
      </c>
      <c r="H186" s="61">
        <v>1.38</v>
      </c>
    </row>
    <row r="187" spans="1:8" ht="15" customHeight="1">
      <c r="A187" s="1" t="s">
        <v>346</v>
      </c>
      <c r="B187" s="1" t="s">
        <v>325</v>
      </c>
      <c r="C187" s="1" t="s">
        <v>323</v>
      </c>
      <c r="D187" s="1"/>
      <c r="E187" s="1"/>
      <c r="F187" s="1" t="s">
        <v>333</v>
      </c>
      <c r="G187" s="61">
        <v>2023</v>
      </c>
      <c r="H187" s="61">
        <v>1.47</v>
      </c>
    </row>
    <row r="188" spans="1:8" ht="15" customHeight="1">
      <c r="A188" s="1" t="s">
        <v>349</v>
      </c>
      <c r="B188" s="1" t="s">
        <v>325</v>
      </c>
      <c r="C188" s="1" t="s">
        <v>323</v>
      </c>
      <c r="D188" s="1"/>
      <c r="E188" s="1"/>
      <c r="F188" s="1" t="s">
        <v>350</v>
      </c>
      <c r="G188" s="61">
        <v>2023</v>
      </c>
      <c r="H188" s="61">
        <v>0</v>
      </c>
    </row>
    <row r="189" spans="1:8" ht="15" customHeight="1">
      <c r="A189" s="1" t="s">
        <v>334</v>
      </c>
      <c r="B189" s="1" t="s">
        <v>325</v>
      </c>
      <c r="C189" s="1" t="s">
        <v>323</v>
      </c>
      <c r="D189" s="1"/>
      <c r="E189" s="1"/>
      <c r="F189" s="1" t="s">
        <v>335</v>
      </c>
      <c r="G189" s="61">
        <v>2023</v>
      </c>
      <c r="H189" s="61">
        <v>0.82</v>
      </c>
    </row>
    <row r="190" spans="1:8" ht="15" customHeight="1">
      <c r="A190" s="1" t="s">
        <v>347</v>
      </c>
      <c r="B190" s="1" t="s">
        <v>325</v>
      </c>
      <c r="C190" s="1" t="s">
        <v>323</v>
      </c>
      <c r="D190" s="1"/>
      <c r="E190" s="1"/>
      <c r="F190" s="1" t="s">
        <v>332</v>
      </c>
      <c r="G190" s="61">
        <v>2023</v>
      </c>
      <c r="H190" s="61">
        <v>0.91</v>
      </c>
    </row>
    <row r="191" spans="1:8" ht="15" customHeight="1">
      <c r="A191" s="1" t="s">
        <v>337</v>
      </c>
      <c r="B191" s="1" t="s">
        <v>325</v>
      </c>
      <c r="C191" s="1" t="s">
        <v>323</v>
      </c>
      <c r="D191" s="1"/>
      <c r="E191" s="1"/>
      <c r="F191" s="1" t="s">
        <v>338</v>
      </c>
      <c r="G191" s="61">
        <v>2023</v>
      </c>
      <c r="H191" s="61">
        <v>2.82</v>
      </c>
    </row>
    <row r="192" spans="1:8" ht="15" customHeight="1">
      <c r="A192" s="1" t="s">
        <v>348</v>
      </c>
      <c r="B192" s="1" t="s">
        <v>325</v>
      </c>
      <c r="C192" s="1" t="s">
        <v>323</v>
      </c>
      <c r="D192" s="1"/>
      <c r="E192" s="1"/>
      <c r="F192" s="1" t="s">
        <v>328</v>
      </c>
      <c r="G192" s="61">
        <v>2023</v>
      </c>
      <c r="H192" s="61">
        <v>1.83</v>
      </c>
    </row>
    <row r="193" spans="1:8" ht="15" customHeight="1">
      <c r="A193" s="1" t="s">
        <v>330</v>
      </c>
      <c r="B193" s="1" t="s">
        <v>325</v>
      </c>
      <c r="C193" s="1" t="s">
        <v>323</v>
      </c>
      <c r="D193" s="1"/>
      <c r="E193" s="1"/>
      <c r="F193" s="1" t="s">
        <v>331</v>
      </c>
      <c r="G193" s="61">
        <v>2023</v>
      </c>
      <c r="H193" s="61">
        <v>2.79</v>
      </c>
    </row>
    <row r="194" spans="1:8" ht="15" customHeight="1">
      <c r="A194" s="1" t="s">
        <v>353</v>
      </c>
      <c r="B194" s="1" t="s">
        <v>325</v>
      </c>
      <c r="C194" s="1" t="s">
        <v>323</v>
      </c>
      <c r="D194" s="1"/>
      <c r="E194" s="1"/>
      <c r="F194" s="1" t="s">
        <v>343</v>
      </c>
      <c r="G194" s="61">
        <v>2023</v>
      </c>
      <c r="H194" s="61">
        <v>0</v>
      </c>
    </row>
    <row r="195" spans="1:8" ht="15" customHeight="1">
      <c r="A195" s="1" t="s">
        <v>326</v>
      </c>
      <c r="B195" s="1" t="s">
        <v>325</v>
      </c>
      <c r="C195" s="1" t="s">
        <v>323</v>
      </c>
      <c r="D195" s="1"/>
      <c r="E195" s="1"/>
      <c r="F195" s="1" t="s">
        <v>327</v>
      </c>
      <c r="G195" s="61">
        <v>2023</v>
      </c>
      <c r="H195" s="61">
        <v>1.44</v>
      </c>
    </row>
    <row r="196" spans="1:8" ht="15" customHeight="1">
      <c r="A196" s="1" t="s">
        <v>324</v>
      </c>
      <c r="B196" s="1" t="s">
        <v>325</v>
      </c>
      <c r="C196" s="1" t="s">
        <v>323</v>
      </c>
      <c r="D196" s="1"/>
      <c r="E196" s="1"/>
      <c r="F196" s="1" t="s">
        <v>91</v>
      </c>
      <c r="G196" s="61">
        <v>2023</v>
      </c>
      <c r="H196" s="61">
        <v>2.39</v>
      </c>
    </row>
    <row r="197" spans="1:8" ht="15" customHeight="1">
      <c r="A197" s="1" t="s">
        <v>352</v>
      </c>
      <c r="B197" s="1" t="s">
        <v>325</v>
      </c>
      <c r="C197" s="1" t="s">
        <v>323</v>
      </c>
      <c r="D197" s="1"/>
      <c r="E197" s="1"/>
      <c r="F197" s="1" t="s">
        <v>182</v>
      </c>
      <c r="G197" s="61">
        <v>2023</v>
      </c>
      <c r="H197" s="61">
        <v>2.2200000000000002</v>
      </c>
    </row>
    <row r="198" spans="1:8" ht="15" customHeight="1">
      <c r="A198" s="1" t="s">
        <v>351</v>
      </c>
      <c r="B198" s="1" t="s">
        <v>325</v>
      </c>
      <c r="C198" s="1" t="s">
        <v>323</v>
      </c>
      <c r="D198" s="1"/>
      <c r="E198" s="1"/>
      <c r="F198" s="1" t="s">
        <v>344</v>
      </c>
      <c r="G198" s="61">
        <v>2023</v>
      </c>
      <c r="H198" s="61">
        <v>3.76</v>
      </c>
    </row>
    <row r="199" spans="1:8" ht="15" customHeight="1">
      <c r="A199" s="1" t="s">
        <v>339</v>
      </c>
      <c r="B199" s="1" t="s">
        <v>325</v>
      </c>
      <c r="C199" s="1" t="s">
        <v>323</v>
      </c>
      <c r="D199" s="1"/>
      <c r="E199" s="1"/>
      <c r="F199" s="1" t="s">
        <v>340</v>
      </c>
      <c r="G199" s="61">
        <v>2023</v>
      </c>
      <c r="H199" s="61">
        <v>0.28999999999999998</v>
      </c>
    </row>
    <row r="200" spans="1:8" ht="15" customHeight="1">
      <c r="A200" s="1" t="s">
        <v>354</v>
      </c>
      <c r="B200" s="1" t="s">
        <v>325</v>
      </c>
      <c r="C200" s="1" t="s">
        <v>323</v>
      </c>
      <c r="D200" s="1"/>
      <c r="E200" s="1"/>
      <c r="F200" s="1" t="s">
        <v>329</v>
      </c>
      <c r="G200" s="61">
        <v>2023</v>
      </c>
      <c r="H200" s="61">
        <v>0</v>
      </c>
    </row>
    <row r="201" spans="1:8" ht="15" customHeight="1">
      <c r="A201" s="1" t="s">
        <v>1112</v>
      </c>
      <c r="B201" s="1" t="s">
        <v>356</v>
      </c>
      <c r="C201" s="1" t="s">
        <v>323</v>
      </c>
      <c r="D201" s="1"/>
      <c r="E201" s="1"/>
      <c r="F201" s="1" t="s">
        <v>927</v>
      </c>
      <c r="G201" s="61">
        <v>2023</v>
      </c>
      <c r="H201" s="61">
        <v>1.61</v>
      </c>
    </row>
    <row r="202" spans="1:8" ht="15" customHeight="1">
      <c r="A202" s="1" t="s">
        <v>1113</v>
      </c>
      <c r="B202" s="1" t="s">
        <v>357</v>
      </c>
      <c r="C202" s="1" t="s">
        <v>323</v>
      </c>
      <c r="D202" s="1"/>
      <c r="E202" s="1"/>
      <c r="F202" s="1" t="s">
        <v>927</v>
      </c>
      <c r="G202" s="61">
        <v>2023</v>
      </c>
      <c r="H202" s="61">
        <v>0.88</v>
      </c>
    </row>
    <row r="203" spans="1:8" ht="15" customHeight="1">
      <c r="A203" s="1" t="s">
        <v>1114</v>
      </c>
      <c r="B203" s="1" t="s">
        <v>358</v>
      </c>
      <c r="C203" s="1" t="s">
        <v>323</v>
      </c>
      <c r="D203" s="1"/>
      <c r="E203" s="1"/>
      <c r="F203" s="1" t="s">
        <v>927</v>
      </c>
      <c r="G203" s="61">
        <v>2023</v>
      </c>
      <c r="H203" s="61">
        <v>1.96</v>
      </c>
    </row>
    <row r="204" spans="1:8" ht="15" customHeight="1">
      <c r="A204" s="1" t="s">
        <v>1115</v>
      </c>
      <c r="B204" s="1" t="s">
        <v>359</v>
      </c>
      <c r="C204" s="1" t="s">
        <v>323</v>
      </c>
      <c r="D204" s="1"/>
      <c r="E204" s="1"/>
      <c r="F204" s="1" t="s">
        <v>927</v>
      </c>
      <c r="G204" s="61">
        <v>2023</v>
      </c>
      <c r="H204" s="61">
        <v>1.45</v>
      </c>
    </row>
    <row r="205" spans="1:8" ht="15" customHeight="1">
      <c r="A205" s="1" t="s">
        <v>1116</v>
      </c>
      <c r="B205" s="1" t="s">
        <v>360</v>
      </c>
      <c r="C205" s="1" t="s">
        <v>323</v>
      </c>
      <c r="D205" s="1"/>
      <c r="E205" s="1"/>
      <c r="F205" s="1" t="s">
        <v>927</v>
      </c>
      <c r="G205" s="61">
        <v>2023</v>
      </c>
      <c r="H205" s="61">
        <v>1.01</v>
      </c>
    </row>
    <row r="206" spans="1:8" ht="15" customHeight="1">
      <c r="A206" s="1" t="s">
        <v>1117</v>
      </c>
      <c r="B206" s="1" t="s">
        <v>361</v>
      </c>
      <c r="C206" s="1" t="s">
        <v>323</v>
      </c>
      <c r="D206" s="1"/>
      <c r="E206" s="1"/>
      <c r="F206" s="1" t="s">
        <v>927</v>
      </c>
      <c r="G206" s="61">
        <v>2023</v>
      </c>
      <c r="H206" s="61">
        <v>2.14</v>
      </c>
    </row>
    <row r="207" spans="1:8" ht="15" customHeight="1">
      <c r="A207" s="1" t="s">
        <v>1118</v>
      </c>
      <c r="B207" s="1" t="s">
        <v>362</v>
      </c>
      <c r="C207" s="1"/>
      <c r="D207" s="1"/>
      <c r="E207" s="1"/>
      <c r="F207" s="1" t="s">
        <v>927</v>
      </c>
      <c r="G207" s="61">
        <v>2023</v>
      </c>
      <c r="H207" s="61">
        <v>1.61</v>
      </c>
    </row>
    <row r="208" spans="1:8" ht="15" customHeight="1">
      <c r="A208" s="1" t="s">
        <v>1119</v>
      </c>
      <c r="B208" s="1" t="s">
        <v>363</v>
      </c>
      <c r="C208" s="1" t="s">
        <v>323</v>
      </c>
      <c r="D208" s="1"/>
      <c r="E208" s="1"/>
      <c r="F208" s="1" t="s">
        <v>927</v>
      </c>
      <c r="G208" s="61">
        <v>2023</v>
      </c>
      <c r="H208" s="61">
        <v>0</v>
      </c>
    </row>
    <row r="209" spans="1:8" ht="15" customHeight="1">
      <c r="A209" s="1" t="s">
        <v>376</v>
      </c>
      <c r="B209" s="1" t="s">
        <v>364</v>
      </c>
      <c r="C209" s="1" t="s">
        <v>323</v>
      </c>
      <c r="D209" s="1"/>
      <c r="E209" s="1"/>
      <c r="F209" s="1" t="s">
        <v>343</v>
      </c>
      <c r="G209" s="61">
        <v>2023</v>
      </c>
      <c r="H209" s="61">
        <v>0</v>
      </c>
    </row>
    <row r="210" spans="1:8" ht="15" customHeight="1">
      <c r="A210" s="1" t="s">
        <v>368</v>
      </c>
      <c r="B210" s="1" t="s">
        <v>364</v>
      </c>
      <c r="C210" s="1" t="s">
        <v>323</v>
      </c>
      <c r="D210" s="1"/>
      <c r="E210" s="1"/>
      <c r="F210" s="1" t="s">
        <v>341</v>
      </c>
      <c r="G210" s="61">
        <v>2023</v>
      </c>
      <c r="H210" s="61">
        <v>7.45</v>
      </c>
    </row>
    <row r="211" spans="1:8" ht="15" customHeight="1">
      <c r="A211" s="1" t="s">
        <v>381</v>
      </c>
      <c r="B211" s="1" t="s">
        <v>364</v>
      </c>
      <c r="C211" s="1" t="s">
        <v>323</v>
      </c>
      <c r="D211" s="1"/>
      <c r="E211" s="1"/>
      <c r="F211" s="1" t="s">
        <v>350</v>
      </c>
      <c r="G211" s="61">
        <v>2023</v>
      </c>
      <c r="H211" s="61">
        <v>0</v>
      </c>
    </row>
    <row r="212" spans="1:8" ht="15" customHeight="1">
      <c r="A212" s="1" t="s">
        <v>371</v>
      </c>
      <c r="B212" s="1" t="s">
        <v>364</v>
      </c>
      <c r="C212" s="1" t="s">
        <v>323</v>
      </c>
      <c r="D212" s="1"/>
      <c r="E212" s="1"/>
      <c r="F212" s="1" t="s">
        <v>182</v>
      </c>
      <c r="G212" s="61">
        <v>2023</v>
      </c>
      <c r="H212" s="61">
        <v>2.2200000000000002</v>
      </c>
    </row>
    <row r="213" spans="1:8" ht="15" customHeight="1">
      <c r="A213" s="1" t="s">
        <v>379</v>
      </c>
      <c r="B213" s="1" t="s">
        <v>364</v>
      </c>
      <c r="C213" s="1" t="s">
        <v>323</v>
      </c>
      <c r="D213" s="1"/>
      <c r="E213" s="1"/>
      <c r="F213" s="1" t="s">
        <v>328</v>
      </c>
      <c r="G213" s="61">
        <v>2023</v>
      </c>
      <c r="H213" s="61">
        <v>1.83</v>
      </c>
    </row>
    <row r="214" spans="1:8" ht="15" customHeight="1">
      <c r="A214" s="1" t="s">
        <v>365</v>
      </c>
      <c r="B214" s="1" t="s">
        <v>364</v>
      </c>
      <c r="C214" s="1" t="s">
        <v>323</v>
      </c>
      <c r="D214" s="1"/>
      <c r="E214" s="1"/>
      <c r="F214" s="1" t="s">
        <v>327</v>
      </c>
      <c r="G214" s="62">
        <v>2023</v>
      </c>
      <c r="H214" s="61">
        <v>1.26</v>
      </c>
    </row>
    <row r="215" spans="1:8" ht="15" customHeight="1">
      <c r="A215" s="1" t="s">
        <v>380</v>
      </c>
      <c r="B215" s="1" t="s">
        <v>364</v>
      </c>
      <c r="C215" s="1" t="s">
        <v>323</v>
      </c>
      <c r="D215" s="1"/>
      <c r="E215" s="1"/>
      <c r="F215" s="1" t="s">
        <v>344</v>
      </c>
      <c r="G215" s="61">
        <v>2023</v>
      </c>
      <c r="H215" s="61">
        <v>2.82</v>
      </c>
    </row>
    <row r="216" spans="1:8" ht="15" customHeight="1">
      <c r="A216" s="1" t="s">
        <v>366</v>
      </c>
      <c r="B216" s="1" t="s">
        <v>364</v>
      </c>
      <c r="C216" s="1" t="s">
        <v>323</v>
      </c>
      <c r="D216" s="1"/>
      <c r="E216" s="1"/>
      <c r="F216" s="1" t="s">
        <v>331</v>
      </c>
      <c r="G216" s="61">
        <v>2023</v>
      </c>
      <c r="H216" s="61">
        <v>2.5099999999999998</v>
      </c>
    </row>
    <row r="217" spans="1:8" ht="15" customHeight="1">
      <c r="A217" s="1" t="s">
        <v>377</v>
      </c>
      <c r="B217" s="1" t="s">
        <v>364</v>
      </c>
      <c r="C217" s="1" t="s">
        <v>323</v>
      </c>
      <c r="D217" s="1"/>
      <c r="E217" s="1"/>
      <c r="F217" s="1" t="s">
        <v>336</v>
      </c>
      <c r="G217" s="61">
        <v>2023</v>
      </c>
      <c r="H217" s="61">
        <v>1.38</v>
      </c>
    </row>
    <row r="218" spans="1:8" ht="15" customHeight="1">
      <c r="A218" s="1" t="s">
        <v>372</v>
      </c>
      <c r="B218" s="1" t="s">
        <v>364</v>
      </c>
      <c r="C218" s="1" t="s">
        <v>323</v>
      </c>
      <c r="D218" s="1"/>
      <c r="E218" s="1"/>
      <c r="F218" s="1" t="s">
        <v>329</v>
      </c>
      <c r="G218" s="61">
        <v>2023</v>
      </c>
      <c r="H218" s="61">
        <v>0</v>
      </c>
    </row>
    <row r="219" spans="1:8" ht="15" customHeight="1">
      <c r="A219" s="1" t="s">
        <v>373</v>
      </c>
      <c r="B219" s="1" t="s">
        <v>364</v>
      </c>
      <c r="C219" s="1" t="s">
        <v>323</v>
      </c>
      <c r="D219" s="1"/>
      <c r="E219" s="1"/>
      <c r="F219" s="1" t="s">
        <v>91</v>
      </c>
      <c r="G219" s="61">
        <v>2023</v>
      </c>
      <c r="H219" s="61">
        <v>2.39</v>
      </c>
    </row>
    <row r="220" spans="1:8" ht="15" customHeight="1">
      <c r="A220" s="1" t="s">
        <v>375</v>
      </c>
      <c r="B220" s="1" t="s">
        <v>364</v>
      </c>
      <c r="C220" s="1" t="s">
        <v>323</v>
      </c>
      <c r="D220" s="1"/>
      <c r="E220" s="1"/>
      <c r="F220" s="1" t="s">
        <v>338</v>
      </c>
      <c r="G220" s="61">
        <v>2023</v>
      </c>
      <c r="H220" s="61">
        <v>2.57</v>
      </c>
    </row>
    <row r="221" spans="1:8" ht="15" customHeight="1">
      <c r="A221" s="1" t="s">
        <v>370</v>
      </c>
      <c r="B221" s="1" t="s">
        <v>364</v>
      </c>
      <c r="C221" s="1" t="s">
        <v>323</v>
      </c>
      <c r="D221" s="1"/>
      <c r="E221" s="1"/>
      <c r="F221" s="1" t="s">
        <v>332</v>
      </c>
      <c r="G221" s="61">
        <v>2023</v>
      </c>
      <c r="H221" s="61">
        <v>0.91</v>
      </c>
    </row>
    <row r="222" spans="1:8" ht="15" customHeight="1">
      <c r="A222" s="1" t="s">
        <v>374</v>
      </c>
      <c r="B222" s="1" t="s">
        <v>364</v>
      </c>
      <c r="C222" s="1" t="s">
        <v>323</v>
      </c>
      <c r="D222" s="1"/>
      <c r="E222" s="1"/>
      <c r="F222" s="1" t="s">
        <v>355</v>
      </c>
      <c r="G222" s="61">
        <v>2023</v>
      </c>
      <c r="H222" s="61">
        <v>1.79</v>
      </c>
    </row>
    <row r="223" spans="1:8" ht="15" customHeight="1">
      <c r="A223" s="1" t="s">
        <v>367</v>
      </c>
      <c r="B223" s="1" t="s">
        <v>364</v>
      </c>
      <c r="C223" s="1" t="s">
        <v>323</v>
      </c>
      <c r="D223" s="1"/>
      <c r="E223" s="1"/>
      <c r="F223" s="1" t="s">
        <v>335</v>
      </c>
      <c r="G223" s="61">
        <v>2023</v>
      </c>
      <c r="H223" s="61">
        <v>0.82</v>
      </c>
    </row>
    <row r="224" spans="1:8" ht="15" customHeight="1">
      <c r="A224" s="1" t="s">
        <v>369</v>
      </c>
      <c r="B224" s="1" t="s">
        <v>364</v>
      </c>
      <c r="C224" s="1" t="s">
        <v>323</v>
      </c>
      <c r="D224" s="1"/>
      <c r="E224" s="1"/>
      <c r="F224" s="1" t="s">
        <v>340</v>
      </c>
      <c r="G224" s="61">
        <v>2023</v>
      </c>
      <c r="H224" s="61">
        <v>0.15</v>
      </c>
    </row>
    <row r="225" spans="1:8" ht="15" customHeight="1">
      <c r="A225" s="1" t="s">
        <v>378</v>
      </c>
      <c r="B225" s="1" t="s">
        <v>364</v>
      </c>
      <c r="C225" s="1" t="s">
        <v>323</v>
      </c>
      <c r="D225" s="1"/>
      <c r="E225" s="1"/>
      <c r="F225" s="1" t="s">
        <v>333</v>
      </c>
      <c r="G225" s="61">
        <v>2023</v>
      </c>
      <c r="H225" s="61">
        <v>1.47</v>
      </c>
    </row>
    <row r="226" spans="1:8" ht="15" customHeight="1">
      <c r="A226" s="1" t="s">
        <v>417</v>
      </c>
      <c r="B226" s="1" t="s">
        <v>382</v>
      </c>
      <c r="C226" s="1"/>
      <c r="D226" s="1"/>
      <c r="E226" s="1"/>
      <c r="F226" s="1" t="s">
        <v>403</v>
      </c>
      <c r="G226" s="61">
        <v>2023</v>
      </c>
      <c r="H226" s="61">
        <v>0</v>
      </c>
    </row>
    <row r="227" spans="1:8" ht="15" customHeight="1">
      <c r="A227" s="1" t="s">
        <v>393</v>
      </c>
      <c r="B227" s="1" t="s">
        <v>382</v>
      </c>
      <c r="C227" s="1"/>
      <c r="D227" s="1"/>
      <c r="E227" s="1"/>
      <c r="F227" s="1" t="s">
        <v>394</v>
      </c>
      <c r="G227" s="61">
        <v>2023</v>
      </c>
      <c r="H227" s="61">
        <v>0</v>
      </c>
    </row>
    <row r="228" spans="1:8" ht="15" customHeight="1">
      <c r="A228" s="1" t="s">
        <v>412</v>
      </c>
      <c r="B228" s="1" t="s">
        <v>382</v>
      </c>
      <c r="C228" s="1"/>
      <c r="D228" s="1"/>
      <c r="E228" s="1"/>
      <c r="F228" s="1" t="s">
        <v>413</v>
      </c>
      <c r="G228" s="61">
        <v>2023</v>
      </c>
      <c r="H228" s="61">
        <v>0</v>
      </c>
    </row>
    <row r="229" spans="1:8" ht="15" customHeight="1">
      <c r="A229" s="1" t="s">
        <v>404</v>
      </c>
      <c r="B229" s="1" t="s">
        <v>382</v>
      </c>
      <c r="C229" s="1"/>
      <c r="D229" s="1"/>
      <c r="E229" s="1"/>
      <c r="F229" s="1" t="s">
        <v>405</v>
      </c>
      <c r="G229" s="61">
        <v>2023</v>
      </c>
      <c r="H229" s="61">
        <v>0</v>
      </c>
    </row>
    <row r="230" spans="1:8" ht="15" customHeight="1">
      <c r="A230" s="1" t="s">
        <v>396</v>
      </c>
      <c r="B230" s="1" t="s">
        <v>382</v>
      </c>
      <c r="C230" s="1"/>
      <c r="D230" s="1"/>
      <c r="E230" s="1"/>
      <c r="F230" s="1" t="s">
        <v>397</v>
      </c>
      <c r="G230" s="61">
        <v>2023</v>
      </c>
      <c r="H230" s="61">
        <v>0</v>
      </c>
    </row>
    <row r="231" spans="1:8" ht="15" customHeight="1">
      <c r="A231" s="1" t="s">
        <v>398</v>
      </c>
      <c r="B231" s="1" t="s">
        <v>382</v>
      </c>
      <c r="C231" s="1"/>
      <c r="D231" s="1"/>
      <c r="E231" s="1"/>
      <c r="F231" s="1" t="s">
        <v>395</v>
      </c>
      <c r="G231" s="61">
        <v>2023</v>
      </c>
      <c r="H231" s="61">
        <v>0</v>
      </c>
    </row>
    <row r="232" spans="1:8" ht="15" customHeight="1">
      <c r="A232" s="1" t="s">
        <v>423</v>
      </c>
      <c r="B232" s="1" t="s">
        <v>382</v>
      </c>
      <c r="C232" s="1"/>
      <c r="D232" s="1"/>
      <c r="E232" s="1"/>
      <c r="F232" s="1" t="s">
        <v>420</v>
      </c>
      <c r="G232" s="61">
        <v>2023</v>
      </c>
      <c r="H232" s="61">
        <v>0</v>
      </c>
    </row>
    <row r="233" spans="1:8" ht="15" customHeight="1">
      <c r="A233" s="1" t="s">
        <v>409</v>
      </c>
      <c r="B233" s="1" t="s">
        <v>382</v>
      </c>
      <c r="C233" s="1"/>
      <c r="D233" s="1"/>
      <c r="E233" s="1"/>
      <c r="F233" s="1" t="s">
        <v>383</v>
      </c>
      <c r="G233" s="61">
        <v>2023</v>
      </c>
      <c r="H233" s="61">
        <v>0</v>
      </c>
    </row>
    <row r="234" spans="1:8" ht="15" customHeight="1">
      <c r="A234" s="1" t="s">
        <v>384</v>
      </c>
      <c r="B234" s="1" t="s">
        <v>382</v>
      </c>
      <c r="C234" s="1"/>
      <c r="D234" s="1"/>
      <c r="E234" s="1"/>
      <c r="F234" s="1" t="s">
        <v>385</v>
      </c>
      <c r="G234" s="61">
        <v>2023</v>
      </c>
      <c r="H234" s="61">
        <v>0</v>
      </c>
    </row>
    <row r="235" spans="1:8" ht="15" customHeight="1">
      <c r="A235" s="1" t="s">
        <v>422</v>
      </c>
      <c r="B235" s="1" t="s">
        <v>382</v>
      </c>
      <c r="C235" s="1"/>
      <c r="D235" s="1"/>
      <c r="E235" s="1"/>
      <c r="F235" s="1" t="s">
        <v>411</v>
      </c>
      <c r="G235" s="61">
        <v>2023</v>
      </c>
      <c r="H235" s="61">
        <v>0</v>
      </c>
    </row>
    <row r="236" spans="1:8" ht="15" customHeight="1">
      <c r="A236" s="1" t="s">
        <v>390</v>
      </c>
      <c r="B236" s="1" t="s">
        <v>382</v>
      </c>
      <c r="C236" s="1"/>
      <c r="D236" s="1"/>
      <c r="E236" s="1"/>
      <c r="F236" s="1" t="s">
        <v>391</v>
      </c>
      <c r="G236" s="61">
        <v>2023</v>
      </c>
      <c r="H236" s="61">
        <v>0</v>
      </c>
    </row>
    <row r="237" spans="1:8" ht="15" customHeight="1">
      <c r="A237" s="1" t="s">
        <v>416</v>
      </c>
      <c r="B237" s="1" t="s">
        <v>382</v>
      </c>
      <c r="C237" s="1"/>
      <c r="D237" s="1"/>
      <c r="E237" s="1"/>
      <c r="F237" s="1" t="s">
        <v>392</v>
      </c>
      <c r="G237" s="61">
        <v>2023</v>
      </c>
      <c r="H237" s="61">
        <v>0</v>
      </c>
    </row>
    <row r="238" spans="1:8" ht="15" customHeight="1">
      <c r="A238" s="1" t="s">
        <v>425</v>
      </c>
      <c r="B238" s="1" t="s">
        <v>382</v>
      </c>
      <c r="C238" s="1"/>
      <c r="D238" s="1"/>
      <c r="E238" s="1"/>
      <c r="F238" s="1" t="s">
        <v>386</v>
      </c>
      <c r="G238" s="61">
        <v>2023</v>
      </c>
      <c r="H238" s="61">
        <v>0</v>
      </c>
    </row>
    <row r="239" spans="1:8" ht="15" customHeight="1">
      <c r="A239" s="1" t="s">
        <v>426</v>
      </c>
      <c r="B239" s="1" t="s">
        <v>382</v>
      </c>
      <c r="C239" s="1"/>
      <c r="D239" s="1"/>
      <c r="E239" s="1"/>
      <c r="F239" s="1" t="s">
        <v>414</v>
      </c>
      <c r="G239" s="61">
        <v>2023</v>
      </c>
      <c r="H239" s="61">
        <v>0</v>
      </c>
    </row>
    <row r="240" spans="1:8" ht="15" customHeight="1">
      <c r="A240" s="1" t="s">
        <v>415</v>
      </c>
      <c r="B240" s="1" t="s">
        <v>382</v>
      </c>
      <c r="C240" s="1"/>
      <c r="D240" s="1"/>
      <c r="E240" s="1"/>
      <c r="F240" s="1" t="s">
        <v>389</v>
      </c>
      <c r="G240" s="61">
        <v>2023</v>
      </c>
      <c r="H240" s="61">
        <v>0</v>
      </c>
    </row>
    <row r="241" spans="1:8" ht="15" customHeight="1">
      <c r="A241" s="1" t="s">
        <v>407</v>
      </c>
      <c r="B241" s="1" t="s">
        <v>382</v>
      </c>
      <c r="C241" s="1"/>
      <c r="D241" s="1"/>
      <c r="E241" s="1"/>
      <c r="F241" s="1" t="s">
        <v>408</v>
      </c>
      <c r="G241" s="61">
        <v>2023</v>
      </c>
      <c r="H241" s="61">
        <v>0</v>
      </c>
    </row>
    <row r="242" spans="1:8" ht="15" customHeight="1">
      <c r="A242" s="1" t="s">
        <v>401</v>
      </c>
      <c r="B242" s="1" t="s">
        <v>382</v>
      </c>
      <c r="C242" s="1"/>
      <c r="D242" s="1"/>
      <c r="E242" s="1"/>
      <c r="F242" s="1" t="s">
        <v>402</v>
      </c>
      <c r="G242" s="61">
        <v>2023</v>
      </c>
      <c r="H242" s="61">
        <v>0</v>
      </c>
    </row>
    <row r="243" spans="1:8" ht="15" customHeight="1">
      <c r="A243" s="1" t="s">
        <v>419</v>
      </c>
      <c r="B243" s="1" t="s">
        <v>382</v>
      </c>
      <c r="C243" s="1"/>
      <c r="D243" s="1"/>
      <c r="E243" s="1"/>
      <c r="F243" s="1" t="s">
        <v>410</v>
      </c>
      <c r="G243" s="61">
        <v>2023</v>
      </c>
      <c r="H243" s="61">
        <v>0</v>
      </c>
    </row>
    <row r="244" spans="1:8" ht="15" customHeight="1">
      <c r="A244" s="1" t="s">
        <v>399</v>
      </c>
      <c r="B244" s="1" t="s">
        <v>382</v>
      </c>
      <c r="C244" s="1"/>
      <c r="D244" s="1"/>
      <c r="E244" s="1"/>
      <c r="F244" s="1" t="s">
        <v>400</v>
      </c>
      <c r="G244" s="61">
        <v>2023</v>
      </c>
      <c r="H244" s="61">
        <v>0</v>
      </c>
    </row>
    <row r="245" spans="1:8" ht="15" customHeight="1">
      <c r="A245" s="1" t="s">
        <v>424</v>
      </c>
      <c r="B245" s="1" t="s">
        <v>382</v>
      </c>
      <c r="C245" s="1"/>
      <c r="D245" s="1"/>
      <c r="E245" s="1"/>
      <c r="F245" s="1" t="s">
        <v>418</v>
      </c>
      <c r="G245" s="61">
        <v>2023</v>
      </c>
      <c r="H245" s="61">
        <v>0</v>
      </c>
    </row>
    <row r="246" spans="1:8" ht="15" customHeight="1">
      <c r="A246" s="1" t="s">
        <v>421</v>
      </c>
      <c r="B246" s="1" t="s">
        <v>382</v>
      </c>
      <c r="C246" s="1"/>
      <c r="D246" s="1"/>
      <c r="E246" s="1"/>
      <c r="F246" s="1" t="s">
        <v>406</v>
      </c>
      <c r="G246" s="61">
        <v>2023</v>
      </c>
      <c r="H246" s="61">
        <v>0</v>
      </c>
    </row>
    <row r="247" spans="1:8" ht="15" customHeight="1">
      <c r="A247" s="1" t="s">
        <v>387</v>
      </c>
      <c r="B247" s="1" t="s">
        <v>382</v>
      </c>
      <c r="C247" s="1"/>
      <c r="D247" s="1"/>
      <c r="E247" s="1"/>
      <c r="F247" s="1" t="s">
        <v>388</v>
      </c>
      <c r="G247" s="61">
        <v>2023</v>
      </c>
      <c r="H247" s="61">
        <v>0</v>
      </c>
    </row>
    <row r="248" spans="1:8" ht="15" customHeight="1">
      <c r="A248" s="1" t="s">
        <v>431</v>
      </c>
      <c r="B248" s="1" t="s">
        <v>427</v>
      </c>
      <c r="C248" s="1"/>
      <c r="D248" s="1"/>
      <c r="E248" s="1"/>
      <c r="F248" s="1" t="s">
        <v>394</v>
      </c>
      <c r="G248" s="61">
        <v>2023</v>
      </c>
      <c r="H248" s="61">
        <v>0</v>
      </c>
    </row>
    <row r="249" spans="1:8" ht="15" customHeight="1">
      <c r="A249" s="1" t="s">
        <v>428</v>
      </c>
      <c r="B249" s="1" t="s">
        <v>427</v>
      </c>
      <c r="C249" s="1"/>
      <c r="D249" s="1"/>
      <c r="E249" s="1"/>
      <c r="F249" s="1" t="s">
        <v>420</v>
      </c>
      <c r="G249" s="61">
        <v>2023</v>
      </c>
      <c r="H249" s="61">
        <v>0</v>
      </c>
    </row>
    <row r="250" spans="1:8" ht="15" customHeight="1">
      <c r="A250" s="1" t="s">
        <v>429</v>
      </c>
      <c r="B250" s="1" t="s">
        <v>427</v>
      </c>
      <c r="C250" s="1"/>
      <c r="D250" s="1"/>
      <c r="E250" s="1"/>
      <c r="F250" s="1" t="s">
        <v>403</v>
      </c>
      <c r="G250" s="61">
        <v>2023</v>
      </c>
      <c r="H250" s="61">
        <v>0</v>
      </c>
    </row>
    <row r="251" spans="1:8" ht="15" customHeight="1">
      <c r="A251" s="1" t="s">
        <v>437</v>
      </c>
      <c r="B251" s="1" t="s">
        <v>427</v>
      </c>
      <c r="C251" s="1"/>
      <c r="D251" s="1"/>
      <c r="E251" s="1"/>
      <c r="F251" s="1" t="s">
        <v>414</v>
      </c>
      <c r="G251" s="61">
        <v>2023</v>
      </c>
      <c r="H251" s="61">
        <v>0</v>
      </c>
    </row>
    <row r="252" spans="1:8" ht="15" customHeight="1">
      <c r="A252" s="1" t="s">
        <v>439</v>
      </c>
      <c r="B252" s="1" t="s">
        <v>427</v>
      </c>
      <c r="C252" s="1"/>
      <c r="D252" s="1"/>
      <c r="E252" s="1"/>
      <c r="F252" s="1" t="s">
        <v>383</v>
      </c>
      <c r="G252" s="61">
        <v>2023</v>
      </c>
      <c r="H252" s="61">
        <v>0</v>
      </c>
    </row>
    <row r="253" spans="1:8" ht="15" customHeight="1">
      <c r="A253" s="1" t="s">
        <v>436</v>
      </c>
      <c r="B253" s="1" t="s">
        <v>427</v>
      </c>
      <c r="C253" s="1"/>
      <c r="D253" s="1"/>
      <c r="E253" s="1"/>
      <c r="F253" s="1" t="s">
        <v>411</v>
      </c>
      <c r="G253" s="61">
        <v>2023</v>
      </c>
      <c r="H253" s="61">
        <v>0</v>
      </c>
    </row>
    <row r="254" spans="1:8" ht="15" customHeight="1">
      <c r="A254" s="1" t="s">
        <v>438</v>
      </c>
      <c r="B254" s="1" t="s">
        <v>427</v>
      </c>
      <c r="C254" s="1"/>
      <c r="D254" s="1"/>
      <c r="E254" s="1"/>
      <c r="F254" s="1" t="s">
        <v>413</v>
      </c>
      <c r="G254" s="61">
        <v>2023</v>
      </c>
      <c r="H254" s="61">
        <v>0</v>
      </c>
    </row>
    <row r="255" spans="1:8" ht="15" customHeight="1">
      <c r="A255" s="1" t="s">
        <v>432</v>
      </c>
      <c r="B255" s="1" t="s">
        <v>427</v>
      </c>
      <c r="C255" s="1"/>
      <c r="D255" s="1"/>
      <c r="E255" s="1"/>
      <c r="F255" s="1" t="s">
        <v>388</v>
      </c>
      <c r="G255" s="61">
        <v>2023</v>
      </c>
      <c r="H255" s="61">
        <v>0</v>
      </c>
    </row>
    <row r="256" spans="1:8" ht="15" customHeight="1">
      <c r="A256" s="1" t="s">
        <v>433</v>
      </c>
      <c r="B256" s="1" t="s">
        <v>427</v>
      </c>
      <c r="C256" s="1"/>
      <c r="D256" s="1"/>
      <c r="E256" s="1"/>
      <c r="F256" s="1" t="s">
        <v>402</v>
      </c>
      <c r="G256" s="61">
        <v>2023</v>
      </c>
      <c r="H256" s="61">
        <v>0</v>
      </c>
    </row>
    <row r="257" spans="1:8" ht="15" customHeight="1">
      <c r="A257" s="1" t="s">
        <v>434</v>
      </c>
      <c r="B257" s="1" t="s">
        <v>427</v>
      </c>
      <c r="C257" s="1"/>
      <c r="D257" s="1"/>
      <c r="E257" s="1"/>
      <c r="F257" s="1" t="s">
        <v>386</v>
      </c>
      <c r="G257" s="61">
        <v>2023</v>
      </c>
      <c r="H257" s="61">
        <v>0</v>
      </c>
    </row>
    <row r="258" spans="1:8" ht="15" customHeight="1">
      <c r="A258" s="1" t="s">
        <v>435</v>
      </c>
      <c r="B258" s="1" t="s">
        <v>427</v>
      </c>
      <c r="C258" s="1"/>
      <c r="D258" s="1"/>
      <c r="E258" s="1"/>
      <c r="F258" s="1" t="s">
        <v>391</v>
      </c>
      <c r="G258" s="61">
        <v>2023</v>
      </c>
      <c r="H258" s="61">
        <v>0</v>
      </c>
    </row>
    <row r="259" spans="1:8" ht="15" customHeight="1">
      <c r="A259" s="1" t="s">
        <v>430</v>
      </c>
      <c r="B259" s="1" t="s">
        <v>427</v>
      </c>
      <c r="C259" s="1"/>
      <c r="D259" s="1"/>
      <c r="E259" s="1"/>
      <c r="F259" s="1" t="s">
        <v>418</v>
      </c>
      <c r="G259" s="61">
        <v>2023</v>
      </c>
      <c r="H259" s="61">
        <v>0</v>
      </c>
    </row>
    <row r="260" spans="1:8" ht="15" customHeight="1">
      <c r="A260" s="1" t="s">
        <v>1120</v>
      </c>
      <c r="B260" s="1" t="s">
        <v>440</v>
      </c>
      <c r="C260" s="1"/>
      <c r="D260" s="1"/>
      <c r="E260" s="1"/>
      <c r="F260" s="1" t="s">
        <v>927</v>
      </c>
      <c r="G260" s="61">
        <v>2023</v>
      </c>
      <c r="H260" s="61">
        <v>314</v>
      </c>
    </row>
    <row r="261" spans="1:8" ht="15" customHeight="1">
      <c r="A261" s="1" t="s">
        <v>1121</v>
      </c>
      <c r="B261" s="1" t="s">
        <v>441</v>
      </c>
      <c r="C261" s="1"/>
      <c r="D261" s="1"/>
      <c r="E261" s="1"/>
      <c r="F261" s="1" t="s">
        <v>927</v>
      </c>
      <c r="G261" s="61">
        <v>2023</v>
      </c>
      <c r="H261" s="61">
        <v>135</v>
      </c>
    </row>
    <row r="262" spans="1:8" ht="15" customHeight="1">
      <c r="A262" s="1" t="s">
        <v>1122</v>
      </c>
      <c r="B262" s="1" t="s">
        <v>442</v>
      </c>
      <c r="C262" s="1"/>
      <c r="D262" s="1"/>
      <c r="E262" s="1"/>
      <c r="F262" s="1" t="s">
        <v>927</v>
      </c>
      <c r="G262" s="61">
        <v>2023</v>
      </c>
      <c r="H262" s="61">
        <v>179</v>
      </c>
    </row>
    <row r="263" spans="1:8" ht="15" customHeight="1">
      <c r="A263" s="1" t="s">
        <v>1123</v>
      </c>
      <c r="B263" s="1" t="s">
        <v>443</v>
      </c>
      <c r="C263" s="1"/>
      <c r="D263" s="1"/>
      <c r="E263" s="1"/>
      <c r="F263" s="1" t="s">
        <v>927</v>
      </c>
      <c r="G263" s="61">
        <v>2023</v>
      </c>
      <c r="H263" s="61">
        <v>13</v>
      </c>
    </row>
    <row r="264" spans="1:8" ht="15" customHeight="1">
      <c r="A264" s="1" t="s">
        <v>1124</v>
      </c>
      <c r="B264" s="1" t="s">
        <v>444</v>
      </c>
      <c r="C264" s="1"/>
      <c r="D264" s="1"/>
      <c r="E264" s="1"/>
      <c r="F264" s="1" t="s">
        <v>927</v>
      </c>
      <c r="G264" s="61">
        <v>2023</v>
      </c>
      <c r="H264" s="61">
        <v>122</v>
      </c>
    </row>
    <row r="265" spans="1:8" ht="15" customHeight="1">
      <c r="A265" s="1" t="s">
        <v>1125</v>
      </c>
      <c r="B265" s="1" t="s">
        <v>445</v>
      </c>
      <c r="C265" s="1"/>
      <c r="D265" s="1"/>
      <c r="E265" s="1"/>
      <c r="F265" s="1" t="s">
        <v>927</v>
      </c>
      <c r="G265" s="61">
        <v>2023</v>
      </c>
      <c r="H265" s="61">
        <v>0</v>
      </c>
    </row>
    <row r="266" spans="1:8" ht="15" customHeight="1">
      <c r="A266" s="1" t="s">
        <v>1126</v>
      </c>
      <c r="B266" s="1" t="s">
        <v>446</v>
      </c>
      <c r="C266" s="1"/>
      <c r="D266" s="1"/>
      <c r="E266" s="1"/>
      <c r="F266" s="1" t="s">
        <v>927</v>
      </c>
      <c r="G266" s="61">
        <v>2023</v>
      </c>
      <c r="H266" s="61">
        <v>377.05</v>
      </c>
    </row>
    <row r="267" spans="1:8" ht="15" customHeight="1">
      <c r="A267" s="1" t="s">
        <v>1127</v>
      </c>
      <c r="B267" s="1" t="s">
        <v>447</v>
      </c>
      <c r="C267" s="1"/>
      <c r="D267" s="1"/>
      <c r="E267" s="1"/>
      <c r="F267" s="1" t="s">
        <v>927</v>
      </c>
      <c r="G267" s="61">
        <v>2023</v>
      </c>
      <c r="H267" s="61">
        <v>1939.97</v>
      </c>
    </row>
    <row r="268" spans="1:8" ht="15" customHeight="1">
      <c r="A268" s="1" t="s">
        <v>1128</v>
      </c>
      <c r="B268" s="1" t="s">
        <v>448</v>
      </c>
      <c r="C268" s="1"/>
      <c r="D268" s="1"/>
      <c r="E268" s="1"/>
      <c r="F268" s="1" t="s">
        <v>927</v>
      </c>
      <c r="G268" s="61">
        <v>2023</v>
      </c>
      <c r="H268" s="61">
        <v>9171.66</v>
      </c>
    </row>
    <row r="269" spans="1:8" ht="15" customHeight="1">
      <c r="A269" s="1" t="s">
        <v>1129</v>
      </c>
      <c r="B269" s="1" t="s">
        <v>449</v>
      </c>
      <c r="C269" s="1"/>
      <c r="D269" s="1"/>
      <c r="E269" s="1"/>
      <c r="F269" s="1" t="s">
        <v>927</v>
      </c>
      <c r="G269" s="61">
        <v>2023</v>
      </c>
      <c r="H269" s="61">
        <v>47.3</v>
      </c>
    </row>
    <row r="270" spans="1:8" ht="15" customHeight="1">
      <c r="A270" s="1" t="s">
        <v>1130</v>
      </c>
      <c r="B270" s="1" t="s">
        <v>450</v>
      </c>
      <c r="C270" s="1"/>
      <c r="D270" s="1"/>
      <c r="E270" s="1"/>
      <c r="F270" s="1" t="s">
        <v>927</v>
      </c>
      <c r="G270" s="61">
        <v>2023</v>
      </c>
      <c r="H270" s="61">
        <v>55148.2</v>
      </c>
    </row>
    <row r="271" spans="1:8" ht="15" customHeight="1">
      <c r="A271" s="1" t="s">
        <v>1131</v>
      </c>
      <c r="B271" s="1" t="s">
        <v>451</v>
      </c>
      <c r="C271" s="1"/>
      <c r="D271" s="1"/>
      <c r="E271" s="1"/>
      <c r="F271" s="1" t="s">
        <v>927</v>
      </c>
      <c r="G271" s="61">
        <v>2023</v>
      </c>
      <c r="H271" s="61">
        <v>19755.446</v>
      </c>
    </row>
    <row r="272" spans="1:8" ht="15" customHeight="1">
      <c r="A272" s="1" t="s">
        <v>1132</v>
      </c>
      <c r="B272" s="1" t="s">
        <v>452</v>
      </c>
      <c r="C272" s="1"/>
      <c r="D272" s="1"/>
      <c r="E272" s="1"/>
      <c r="F272" s="1" t="s">
        <v>927</v>
      </c>
      <c r="G272" s="61">
        <v>2023</v>
      </c>
      <c r="H272" s="61">
        <v>49130.82</v>
      </c>
    </row>
    <row r="273" spans="1:8" ht="15" customHeight="1">
      <c r="A273" s="1" t="s">
        <v>1133</v>
      </c>
      <c r="B273" s="1" t="s">
        <v>453</v>
      </c>
      <c r="C273" s="1"/>
      <c r="D273" s="1"/>
      <c r="E273" s="1"/>
      <c r="F273" s="1" t="s">
        <v>927</v>
      </c>
      <c r="G273" s="61">
        <v>2023</v>
      </c>
      <c r="H273" s="61">
        <v>93276.66</v>
      </c>
    </row>
    <row r="274" spans="1:8" ht="15" customHeight="1">
      <c r="A274" s="1" t="s">
        <v>1134</v>
      </c>
      <c r="B274" s="1" t="s">
        <v>454</v>
      </c>
      <c r="C274" s="1"/>
      <c r="D274" s="1"/>
      <c r="E274" s="1"/>
      <c r="F274" s="1"/>
      <c r="G274" s="61">
        <v>2023</v>
      </c>
      <c r="H274" s="61">
        <v>0.13</v>
      </c>
    </row>
    <row r="275" spans="1:8" ht="15" customHeight="1">
      <c r="A275" s="1" t="s">
        <v>1135</v>
      </c>
      <c r="B275" s="1" t="s">
        <v>455</v>
      </c>
      <c r="C275" s="1"/>
      <c r="D275" s="1"/>
      <c r="E275" s="1"/>
      <c r="F275" s="1"/>
      <c r="G275" s="61">
        <v>2023</v>
      </c>
      <c r="H275" s="61">
        <v>3.58</v>
      </c>
    </row>
    <row r="276" spans="1:8" ht="15" customHeight="1">
      <c r="A276" s="1" t="s">
        <v>1136</v>
      </c>
      <c r="B276" s="1" t="s">
        <v>456</v>
      </c>
      <c r="C276" s="1"/>
      <c r="D276" s="1"/>
      <c r="E276" s="1"/>
      <c r="F276" s="1"/>
      <c r="G276" s="62">
        <v>2023</v>
      </c>
      <c r="H276" s="61">
        <v>0.02</v>
      </c>
    </row>
    <row r="277" spans="1:8" ht="15" customHeight="1">
      <c r="A277" s="1" t="s">
        <v>1137</v>
      </c>
      <c r="B277" s="1" t="s">
        <v>457</v>
      </c>
      <c r="C277" s="1"/>
      <c r="D277" s="1"/>
      <c r="E277" s="1"/>
      <c r="F277" s="1"/>
      <c r="G277" s="61">
        <v>2023</v>
      </c>
      <c r="H277" s="61">
        <v>0.56999999999999995</v>
      </c>
    </row>
    <row r="278" spans="1:8" ht="15" customHeight="1">
      <c r="A278" s="1" t="s">
        <v>1138</v>
      </c>
      <c r="B278" s="1" t="s">
        <v>458</v>
      </c>
      <c r="C278" s="1"/>
      <c r="D278" s="1"/>
      <c r="E278" s="1"/>
      <c r="F278" s="1" t="s">
        <v>927</v>
      </c>
      <c r="G278" s="61">
        <v>2023</v>
      </c>
      <c r="H278" s="61">
        <v>4290140.97</v>
      </c>
    </row>
    <row r="279" spans="1:8" ht="15" customHeight="1">
      <c r="A279" s="1" t="s">
        <v>1139</v>
      </c>
      <c r="B279" s="1" t="s">
        <v>459</v>
      </c>
      <c r="C279" s="1"/>
      <c r="D279" s="1"/>
      <c r="E279" s="1"/>
      <c r="F279" s="1" t="s">
        <v>927</v>
      </c>
      <c r="G279" s="61">
        <v>2023</v>
      </c>
      <c r="H279" s="61">
        <v>3702853.51</v>
      </c>
    </row>
    <row r="280" spans="1:8" ht="15" customHeight="1">
      <c r="A280" s="1" t="s">
        <v>1140</v>
      </c>
      <c r="B280" s="1" t="s">
        <v>460</v>
      </c>
      <c r="C280" s="1"/>
      <c r="D280" s="1"/>
      <c r="E280" s="1"/>
      <c r="F280" s="1" t="s">
        <v>927</v>
      </c>
      <c r="G280" s="61">
        <v>2023</v>
      </c>
      <c r="H280" s="61">
        <v>3702853.51</v>
      </c>
    </row>
    <row r="281" spans="1:8" ht="15" customHeight="1">
      <c r="A281" s="1" t="s">
        <v>1141</v>
      </c>
      <c r="B281" s="1" t="s">
        <v>461</v>
      </c>
      <c r="C281" s="1"/>
      <c r="D281" s="1"/>
      <c r="E281" s="1"/>
      <c r="F281" s="1" t="s">
        <v>927</v>
      </c>
      <c r="G281" s="61">
        <v>2023</v>
      </c>
      <c r="H281" s="61">
        <v>0</v>
      </c>
    </row>
    <row r="282" spans="1:8" ht="15" customHeight="1">
      <c r="A282" s="1" t="s">
        <v>1142</v>
      </c>
      <c r="B282" s="1" t="s">
        <v>462</v>
      </c>
      <c r="C282" s="1"/>
      <c r="D282" s="1"/>
      <c r="E282" s="1"/>
      <c r="F282" s="1" t="s">
        <v>927</v>
      </c>
      <c r="G282" s="61">
        <v>2023</v>
      </c>
      <c r="H282" s="61">
        <v>587287.46</v>
      </c>
    </row>
    <row r="283" spans="1:8" ht="15" customHeight="1">
      <c r="A283" s="1" t="s">
        <v>1143</v>
      </c>
      <c r="B283" s="1" t="s">
        <v>463</v>
      </c>
      <c r="C283" s="1"/>
      <c r="D283" s="1"/>
      <c r="E283" s="1"/>
      <c r="F283" s="1" t="s">
        <v>927</v>
      </c>
      <c r="G283" s="61">
        <v>2023</v>
      </c>
      <c r="H283" s="61">
        <v>0</v>
      </c>
    </row>
    <row r="284" spans="1:8" ht="15" customHeight="1">
      <c r="A284" s="1" t="s">
        <v>1144</v>
      </c>
      <c r="B284" s="1" t="s">
        <v>885</v>
      </c>
      <c r="C284" s="1"/>
      <c r="D284" s="1"/>
      <c r="E284" s="1"/>
      <c r="F284" s="1" t="s">
        <v>927</v>
      </c>
      <c r="G284" s="61">
        <v>2023</v>
      </c>
      <c r="H284" s="61">
        <v>0</v>
      </c>
    </row>
    <row r="285" spans="1:8" ht="15" customHeight="1">
      <c r="A285" s="1" t="s">
        <v>1145</v>
      </c>
      <c r="B285" s="1" t="s">
        <v>886</v>
      </c>
      <c r="C285" s="1"/>
      <c r="D285" s="1"/>
      <c r="E285" s="1"/>
      <c r="F285" s="1" t="s">
        <v>927</v>
      </c>
      <c r="G285" s="61">
        <v>2023</v>
      </c>
      <c r="H285" s="61">
        <v>0</v>
      </c>
    </row>
    <row r="286" spans="1:8" ht="15" customHeight="1">
      <c r="A286" s="1" t="s">
        <v>1146</v>
      </c>
      <c r="B286" s="1" t="s">
        <v>464</v>
      </c>
      <c r="C286" s="1"/>
      <c r="D286" s="1"/>
      <c r="E286" s="1"/>
      <c r="F286" s="1" t="s">
        <v>927</v>
      </c>
      <c r="G286" s="61">
        <v>2023</v>
      </c>
      <c r="H286" s="61">
        <v>587287.46</v>
      </c>
    </row>
    <row r="287" spans="1:8" ht="15" customHeight="1">
      <c r="A287" s="1" t="s">
        <v>1147</v>
      </c>
      <c r="B287" s="1" t="s">
        <v>465</v>
      </c>
      <c r="C287" s="1" t="s">
        <v>466</v>
      </c>
      <c r="D287" s="1"/>
      <c r="E287" s="1"/>
      <c r="F287" s="1" t="s">
        <v>927</v>
      </c>
      <c r="G287" s="61">
        <v>2023</v>
      </c>
      <c r="H287" s="1" t="s">
        <v>159</v>
      </c>
    </row>
    <row r="288" spans="1:8" ht="15" customHeight="1">
      <c r="A288" s="1" t="s">
        <v>1148</v>
      </c>
      <c r="B288" s="1" t="s">
        <v>467</v>
      </c>
      <c r="C288" s="1"/>
      <c r="D288" s="1"/>
      <c r="E288" s="1"/>
      <c r="F288" s="1" t="s">
        <v>927</v>
      </c>
      <c r="G288" s="61">
        <v>2023</v>
      </c>
      <c r="H288" s="61">
        <v>2.86</v>
      </c>
    </row>
    <row r="289" spans="1:8" ht="15" customHeight="1">
      <c r="A289" s="1" t="s">
        <v>1149</v>
      </c>
      <c r="B289" s="1" t="s">
        <v>518</v>
      </c>
      <c r="C289" s="1"/>
      <c r="D289" s="1"/>
      <c r="E289" s="1"/>
      <c r="F289" s="1" t="s">
        <v>927</v>
      </c>
      <c r="G289" s="61">
        <v>2023</v>
      </c>
      <c r="H289" s="61">
        <v>0.69</v>
      </c>
    </row>
    <row r="290" spans="1:8" ht="15" customHeight="1">
      <c r="A290" s="1" t="s">
        <v>1150</v>
      </c>
      <c r="B290" s="1" t="s">
        <v>519</v>
      </c>
      <c r="C290" s="1"/>
      <c r="D290" s="1"/>
      <c r="E290" s="1"/>
      <c r="F290" s="1" t="s">
        <v>927</v>
      </c>
      <c r="G290" s="61">
        <v>2023</v>
      </c>
      <c r="H290" s="61">
        <v>0</v>
      </c>
    </row>
    <row r="291" spans="1:8" ht="15" customHeight="1">
      <c r="A291" s="1" t="s">
        <v>1151</v>
      </c>
      <c r="B291" s="1" t="s">
        <v>520</v>
      </c>
      <c r="C291" s="1"/>
      <c r="D291" s="1"/>
      <c r="E291" s="1"/>
      <c r="F291" s="1" t="s">
        <v>927</v>
      </c>
      <c r="G291" s="61">
        <v>2023</v>
      </c>
      <c r="H291" s="61">
        <v>95</v>
      </c>
    </row>
    <row r="292" spans="1:8" ht="15" customHeight="1">
      <c r="A292" s="1" t="s">
        <v>1152</v>
      </c>
      <c r="B292" s="1" t="s">
        <v>521</v>
      </c>
      <c r="C292" s="1"/>
      <c r="D292" s="1"/>
      <c r="E292" s="1"/>
      <c r="F292" s="1" t="s">
        <v>927</v>
      </c>
      <c r="G292" s="61">
        <v>2023</v>
      </c>
      <c r="H292" s="61">
        <v>94.32</v>
      </c>
    </row>
    <row r="293" spans="1:8" ht="15" customHeight="1">
      <c r="A293" s="1" t="s">
        <v>1153</v>
      </c>
      <c r="B293" s="1" t="s">
        <v>522</v>
      </c>
      <c r="C293" s="1"/>
      <c r="D293" s="1"/>
      <c r="E293" s="1"/>
      <c r="F293" s="1" t="s">
        <v>927</v>
      </c>
      <c r="G293" s="61">
        <v>2023</v>
      </c>
      <c r="H293" s="61">
        <v>95.02</v>
      </c>
    </row>
    <row r="294" spans="1:8" ht="15" customHeight="1">
      <c r="A294" s="1" t="s">
        <v>1154</v>
      </c>
      <c r="B294" s="1" t="s">
        <v>523</v>
      </c>
      <c r="C294" s="1"/>
      <c r="D294" s="1"/>
      <c r="E294" s="1"/>
      <c r="F294" s="1" t="s">
        <v>927</v>
      </c>
      <c r="G294" s="61">
        <v>2023</v>
      </c>
      <c r="H294" s="61">
        <v>15730</v>
      </c>
    </row>
    <row r="295" spans="1:8" ht="15" customHeight="1">
      <c r="A295" s="1" t="s">
        <v>1155</v>
      </c>
      <c r="B295" s="1" t="s">
        <v>524</v>
      </c>
      <c r="C295" s="1"/>
      <c r="D295" s="1"/>
      <c r="E295" s="1"/>
      <c r="F295" s="1" t="s">
        <v>927</v>
      </c>
      <c r="G295" s="61">
        <v>2023</v>
      </c>
      <c r="H295" s="61">
        <v>19149</v>
      </c>
    </row>
    <row r="296" spans="1:8" ht="15" customHeight="1">
      <c r="A296" s="1" t="s">
        <v>531</v>
      </c>
      <c r="B296" s="1" t="s">
        <v>526</v>
      </c>
      <c r="C296" s="1"/>
      <c r="D296" s="1"/>
      <c r="E296" s="1"/>
      <c r="F296" s="1" t="s">
        <v>350</v>
      </c>
      <c r="G296" s="61">
        <v>2023</v>
      </c>
      <c r="H296" s="61">
        <v>705281.26</v>
      </c>
    </row>
    <row r="297" spans="1:8" ht="15" customHeight="1">
      <c r="A297" s="1" t="s">
        <v>534</v>
      </c>
      <c r="B297" s="1" t="s">
        <v>526</v>
      </c>
      <c r="C297" s="1"/>
      <c r="D297" s="1"/>
      <c r="E297" s="1"/>
      <c r="F297" s="1" t="s">
        <v>332</v>
      </c>
      <c r="G297" s="61">
        <v>2023</v>
      </c>
      <c r="H297" s="61">
        <v>5508931.8899999997</v>
      </c>
    </row>
    <row r="298" spans="1:8" ht="15" customHeight="1">
      <c r="A298" s="1" t="s">
        <v>535</v>
      </c>
      <c r="B298" s="1" t="s">
        <v>526</v>
      </c>
      <c r="C298" s="1"/>
      <c r="D298" s="1"/>
      <c r="E298" s="1"/>
      <c r="F298" s="1" t="s">
        <v>327</v>
      </c>
      <c r="G298" s="61">
        <v>2023</v>
      </c>
      <c r="H298" s="61">
        <v>5560312.1500000004</v>
      </c>
    </row>
    <row r="299" spans="1:8" ht="15" customHeight="1">
      <c r="A299" s="1" t="s">
        <v>536</v>
      </c>
      <c r="B299" s="1" t="s">
        <v>526</v>
      </c>
      <c r="C299" s="1"/>
      <c r="D299" s="1"/>
      <c r="E299" s="1"/>
      <c r="F299" s="1" t="s">
        <v>355</v>
      </c>
      <c r="G299" s="61">
        <v>2023</v>
      </c>
      <c r="H299" s="61">
        <v>1676321.62</v>
      </c>
    </row>
    <row r="300" spans="1:8" ht="15" customHeight="1">
      <c r="A300" s="1" t="s">
        <v>541</v>
      </c>
      <c r="B300" s="1" t="s">
        <v>526</v>
      </c>
      <c r="C300" s="1"/>
      <c r="D300" s="1"/>
      <c r="E300" s="1"/>
      <c r="F300" s="1" t="s">
        <v>341</v>
      </c>
      <c r="G300" s="61">
        <v>2023</v>
      </c>
      <c r="H300" s="61">
        <v>268543.03999999998</v>
      </c>
    </row>
    <row r="301" spans="1:8" ht="15" customHeight="1">
      <c r="A301" s="1" t="s">
        <v>532</v>
      </c>
      <c r="B301" s="1" t="s">
        <v>526</v>
      </c>
      <c r="C301" s="1"/>
      <c r="D301" s="1"/>
      <c r="E301" s="1"/>
      <c r="F301" s="1" t="s">
        <v>344</v>
      </c>
      <c r="G301" s="61">
        <v>2023</v>
      </c>
      <c r="H301" s="61">
        <v>2127216</v>
      </c>
    </row>
    <row r="302" spans="1:8" ht="15" customHeight="1">
      <c r="A302" s="1" t="s">
        <v>539</v>
      </c>
      <c r="B302" s="1" t="s">
        <v>526</v>
      </c>
      <c r="C302" s="1"/>
      <c r="D302" s="1"/>
      <c r="E302" s="1"/>
      <c r="F302" s="1" t="s">
        <v>331</v>
      </c>
      <c r="G302" s="61">
        <v>2023</v>
      </c>
      <c r="H302" s="61">
        <v>10761364</v>
      </c>
    </row>
    <row r="303" spans="1:8" ht="15" customHeight="1">
      <c r="A303" s="1" t="s">
        <v>542</v>
      </c>
      <c r="B303" s="1" t="s">
        <v>526</v>
      </c>
      <c r="C303" s="1"/>
      <c r="D303" s="1"/>
      <c r="E303" s="1"/>
      <c r="F303" s="1" t="s">
        <v>333</v>
      </c>
      <c r="G303" s="61">
        <v>2023</v>
      </c>
      <c r="H303" s="61">
        <v>1362630</v>
      </c>
    </row>
    <row r="304" spans="1:8" ht="15" customHeight="1">
      <c r="A304" s="1" t="s">
        <v>540</v>
      </c>
      <c r="B304" s="1" t="s">
        <v>526</v>
      </c>
      <c r="C304" s="1"/>
      <c r="D304" s="1"/>
      <c r="E304" s="1"/>
      <c r="F304" s="1" t="s">
        <v>91</v>
      </c>
      <c r="G304" s="61">
        <v>2023</v>
      </c>
      <c r="H304" s="61">
        <v>4593924.9400000004</v>
      </c>
    </row>
    <row r="305" spans="1:8" ht="15" customHeight="1">
      <c r="A305" s="1" t="s">
        <v>525</v>
      </c>
      <c r="B305" s="1" t="s">
        <v>526</v>
      </c>
      <c r="C305" s="1"/>
      <c r="D305" s="1"/>
      <c r="E305" s="1"/>
      <c r="F305" s="1" t="s">
        <v>336</v>
      </c>
      <c r="G305" s="61">
        <v>2023</v>
      </c>
      <c r="H305" s="61">
        <v>1676321.62</v>
      </c>
    </row>
    <row r="306" spans="1:8" ht="15" customHeight="1">
      <c r="A306" s="1" t="s">
        <v>530</v>
      </c>
      <c r="B306" s="1" t="s">
        <v>526</v>
      </c>
      <c r="C306" s="1"/>
      <c r="D306" s="1"/>
      <c r="E306" s="1"/>
      <c r="F306" s="1" t="s">
        <v>328</v>
      </c>
      <c r="G306" s="61">
        <v>2023</v>
      </c>
      <c r="H306" s="61">
        <v>3287411</v>
      </c>
    </row>
    <row r="307" spans="1:8" ht="15" customHeight="1">
      <c r="A307" s="1" t="s">
        <v>538</v>
      </c>
      <c r="B307" s="1" t="s">
        <v>526</v>
      </c>
      <c r="C307" s="1"/>
      <c r="D307" s="1"/>
      <c r="E307" s="1"/>
      <c r="F307" s="1" t="s">
        <v>343</v>
      </c>
      <c r="G307" s="61">
        <v>2023</v>
      </c>
      <c r="H307" s="61">
        <v>1100367.42</v>
      </c>
    </row>
    <row r="308" spans="1:8" ht="15" customHeight="1">
      <c r="A308" s="1" t="s">
        <v>537</v>
      </c>
      <c r="B308" s="1" t="s">
        <v>526</v>
      </c>
      <c r="C308" s="1"/>
      <c r="D308" s="1"/>
      <c r="E308" s="1"/>
      <c r="F308" s="1" t="s">
        <v>340</v>
      </c>
      <c r="G308" s="61">
        <v>2023</v>
      </c>
      <c r="H308" s="61">
        <v>6785522.7800000003</v>
      </c>
    </row>
    <row r="309" spans="1:8" ht="15" customHeight="1">
      <c r="A309" s="1" t="s">
        <v>528</v>
      </c>
      <c r="B309" s="1" t="s">
        <v>526</v>
      </c>
      <c r="C309" s="1"/>
      <c r="D309" s="1"/>
      <c r="E309" s="1"/>
      <c r="F309" s="1" t="s">
        <v>329</v>
      </c>
      <c r="G309" s="61">
        <v>2023</v>
      </c>
      <c r="H309" s="61">
        <v>1334194</v>
      </c>
    </row>
    <row r="310" spans="1:8" ht="15" customHeight="1">
      <c r="A310" s="1" t="s">
        <v>527</v>
      </c>
      <c r="B310" s="1" t="s">
        <v>526</v>
      </c>
      <c r="C310" s="1"/>
      <c r="D310" s="1"/>
      <c r="E310" s="1"/>
      <c r="F310" s="1" t="s">
        <v>182</v>
      </c>
      <c r="G310" s="61">
        <v>2023</v>
      </c>
      <c r="H310" s="61">
        <v>2255325</v>
      </c>
    </row>
    <row r="311" spans="1:8" ht="15" customHeight="1">
      <c r="A311" s="1" t="s">
        <v>533</v>
      </c>
      <c r="B311" s="1" t="s">
        <v>526</v>
      </c>
      <c r="C311" s="1"/>
      <c r="D311" s="1"/>
      <c r="E311" s="1"/>
      <c r="F311" s="1" t="s">
        <v>338</v>
      </c>
      <c r="G311" s="61">
        <v>2023</v>
      </c>
      <c r="H311" s="61">
        <v>12076023</v>
      </c>
    </row>
    <row r="312" spans="1:8" ht="15" customHeight="1">
      <c r="A312" s="1" t="s">
        <v>529</v>
      </c>
      <c r="B312" s="1" t="s">
        <v>526</v>
      </c>
      <c r="C312" s="1"/>
      <c r="D312" s="1"/>
      <c r="E312" s="1"/>
      <c r="F312" s="1" t="s">
        <v>335</v>
      </c>
      <c r="G312" s="61">
        <v>2023</v>
      </c>
      <c r="H312" s="61">
        <v>12180072.289999999</v>
      </c>
    </row>
    <row r="313" spans="1:8" ht="15" customHeight="1">
      <c r="A313" s="1" t="s">
        <v>1156</v>
      </c>
      <c r="B313" s="1" t="s">
        <v>543</v>
      </c>
      <c r="C313" s="1"/>
      <c r="D313" s="1"/>
      <c r="E313" s="1"/>
      <c r="F313" s="1" t="s">
        <v>927</v>
      </c>
      <c r="G313" s="61">
        <v>2023</v>
      </c>
      <c r="H313" s="61">
        <v>83990951.140000001</v>
      </c>
    </row>
    <row r="314" spans="1:8" ht="15" customHeight="1">
      <c r="A314" s="1" t="s">
        <v>1157</v>
      </c>
      <c r="B314" s="1" t="s">
        <v>550</v>
      </c>
      <c r="C314" s="1"/>
      <c r="D314" s="1"/>
      <c r="E314" s="1"/>
      <c r="F314" s="1" t="s">
        <v>927</v>
      </c>
      <c r="G314" s="61">
        <v>2023</v>
      </c>
      <c r="H314" s="61">
        <v>1</v>
      </c>
    </row>
    <row r="315" spans="1:8" ht="15" customHeight="1">
      <c r="A315" s="1" t="s">
        <v>1158</v>
      </c>
      <c r="B315" s="1" t="s">
        <v>563</v>
      </c>
      <c r="C315" s="1"/>
      <c r="D315" s="1"/>
      <c r="E315" s="1"/>
      <c r="F315" s="1" t="s">
        <v>927</v>
      </c>
      <c r="G315" s="61">
        <v>2023</v>
      </c>
      <c r="H315" s="61">
        <v>11054.18</v>
      </c>
    </row>
    <row r="316" spans="1:8" ht="15" customHeight="1">
      <c r="A316" s="1" t="s">
        <v>1159</v>
      </c>
      <c r="B316" s="1" t="s">
        <v>564</v>
      </c>
      <c r="C316" s="1"/>
      <c r="D316" s="1"/>
      <c r="E316" s="1"/>
      <c r="F316" s="1" t="s">
        <v>927</v>
      </c>
      <c r="G316" s="61">
        <v>2023</v>
      </c>
      <c r="H316" s="61">
        <v>1275.51</v>
      </c>
    </row>
    <row r="317" spans="1:8" ht="15" customHeight="1">
      <c r="A317" s="1" t="s">
        <v>1160</v>
      </c>
      <c r="B317" s="1" t="s">
        <v>565</v>
      </c>
      <c r="C317" s="1"/>
      <c r="D317" s="1"/>
      <c r="E317" s="1"/>
      <c r="F317" s="1" t="s">
        <v>927</v>
      </c>
      <c r="G317" s="61">
        <v>2023</v>
      </c>
      <c r="H317" s="61">
        <v>1295.5999999999999</v>
      </c>
    </row>
    <row r="318" spans="1:8" ht="15" customHeight="1">
      <c r="A318" s="1" t="s">
        <v>1161</v>
      </c>
      <c r="B318" s="1" t="s">
        <v>566</v>
      </c>
      <c r="C318" s="1"/>
      <c r="D318" s="1"/>
      <c r="E318" s="1"/>
      <c r="F318" s="1" t="s">
        <v>927</v>
      </c>
      <c r="G318" s="61">
        <v>2023</v>
      </c>
      <c r="H318" s="61">
        <v>104348.13</v>
      </c>
    </row>
    <row r="319" spans="1:8" ht="15" customHeight="1">
      <c r="A319" s="1" t="s">
        <v>1162</v>
      </c>
      <c r="B319" s="1" t="s">
        <v>567</v>
      </c>
      <c r="C319" s="1"/>
      <c r="D319" s="1"/>
      <c r="E319" s="1"/>
      <c r="F319" s="1" t="s">
        <v>927</v>
      </c>
      <c r="G319" s="61">
        <v>2023</v>
      </c>
      <c r="H319" s="61">
        <v>7265.86</v>
      </c>
    </row>
    <row r="320" spans="1:8" ht="15" customHeight="1">
      <c r="A320" s="1" t="s">
        <v>1163</v>
      </c>
      <c r="B320" s="1" t="s">
        <v>568</v>
      </c>
      <c r="C320" s="1"/>
      <c r="D320" s="1"/>
      <c r="E320" s="1"/>
      <c r="F320" s="1" t="s">
        <v>927</v>
      </c>
      <c r="G320" s="61">
        <v>2023</v>
      </c>
      <c r="H320" s="61">
        <v>31962.5</v>
      </c>
    </row>
    <row r="321" spans="1:8" ht="15" customHeight="1">
      <c r="A321" s="1" t="s">
        <v>1164</v>
      </c>
      <c r="B321" s="1" t="s">
        <v>569</v>
      </c>
      <c r="C321" s="1"/>
      <c r="D321" s="1"/>
      <c r="E321" s="1"/>
      <c r="F321" s="1" t="s">
        <v>927</v>
      </c>
      <c r="G321" s="61">
        <v>2023</v>
      </c>
      <c r="H321" s="61">
        <v>391.25</v>
      </c>
    </row>
    <row r="322" spans="1:8" ht="15" customHeight="1">
      <c r="A322" s="1" t="s">
        <v>1165</v>
      </c>
      <c r="B322" s="1" t="s">
        <v>570</v>
      </c>
      <c r="C322" s="1"/>
      <c r="D322" s="1"/>
      <c r="E322" s="1"/>
      <c r="F322" s="1" t="s">
        <v>927</v>
      </c>
      <c r="G322" s="61">
        <v>2023</v>
      </c>
      <c r="H322" s="61">
        <v>0</v>
      </c>
    </row>
    <row r="323" spans="1:8" ht="15" customHeight="1">
      <c r="A323" s="1" t="s">
        <v>1166</v>
      </c>
      <c r="B323" s="1" t="s">
        <v>571</v>
      </c>
      <c r="C323" s="1"/>
      <c r="D323" s="1"/>
      <c r="E323" s="1"/>
      <c r="F323" s="1" t="s">
        <v>927</v>
      </c>
      <c r="G323" s="61">
        <v>2023</v>
      </c>
      <c r="H323" s="61">
        <v>27.8</v>
      </c>
    </row>
    <row r="324" spans="1:8" ht="15" customHeight="1">
      <c r="A324" s="1" t="s">
        <v>1167</v>
      </c>
      <c r="B324" s="1" t="s">
        <v>572</v>
      </c>
      <c r="C324" s="1"/>
      <c r="D324" s="1"/>
      <c r="E324" s="1"/>
      <c r="F324" s="1" t="s">
        <v>927</v>
      </c>
      <c r="G324" s="61">
        <v>2023</v>
      </c>
      <c r="H324" s="61">
        <v>27.8</v>
      </c>
    </row>
    <row r="325" spans="1:8" ht="15" customHeight="1">
      <c r="A325" s="1" t="s">
        <v>1168</v>
      </c>
      <c r="B325" s="1" t="s">
        <v>573</v>
      </c>
      <c r="C325" s="1"/>
      <c r="D325" s="1"/>
      <c r="E325" s="1"/>
      <c r="F325" s="1" t="s">
        <v>927</v>
      </c>
      <c r="G325" s="61">
        <v>2023</v>
      </c>
      <c r="H325" s="61">
        <v>27.8</v>
      </c>
    </row>
    <row r="326" spans="1:8" ht="15" customHeight="1">
      <c r="A326" s="1" t="s">
        <v>1169</v>
      </c>
      <c r="B326" s="1" t="s">
        <v>574</v>
      </c>
      <c r="C326" s="1"/>
      <c r="D326" s="1"/>
      <c r="E326" s="1"/>
      <c r="F326" s="1" t="s">
        <v>927</v>
      </c>
      <c r="G326" s="61">
        <v>2023</v>
      </c>
      <c r="H326" s="61">
        <v>114.65</v>
      </c>
    </row>
    <row r="327" spans="1:8" ht="15" customHeight="1">
      <c r="A327" s="1" t="s">
        <v>1170</v>
      </c>
      <c r="B327" s="1" t="s">
        <v>576</v>
      </c>
      <c r="C327" s="1"/>
      <c r="D327" s="1"/>
      <c r="E327" s="1"/>
      <c r="F327" s="1" t="s">
        <v>927</v>
      </c>
      <c r="G327" s="61">
        <v>2023</v>
      </c>
      <c r="H327" s="61">
        <v>10</v>
      </c>
    </row>
    <row r="328" spans="1:8" ht="15" customHeight="1">
      <c r="A328" s="1" t="s">
        <v>1171</v>
      </c>
      <c r="B328" s="1" t="s">
        <v>577</v>
      </c>
      <c r="C328" s="1"/>
      <c r="D328" s="1"/>
      <c r="E328" s="1"/>
      <c r="F328" s="1" t="s">
        <v>927</v>
      </c>
      <c r="G328" s="61">
        <v>2023</v>
      </c>
      <c r="H328" s="61">
        <v>122386.5</v>
      </c>
    </row>
    <row r="329" spans="1:8" ht="15" customHeight="1">
      <c r="A329" s="1" t="s">
        <v>1172</v>
      </c>
      <c r="B329" s="1" t="s">
        <v>578</v>
      </c>
      <c r="C329" s="1" t="s">
        <v>579</v>
      </c>
      <c r="D329" s="1"/>
      <c r="E329" s="1"/>
      <c r="F329" s="1" t="s">
        <v>927</v>
      </c>
      <c r="G329" s="61">
        <v>2023</v>
      </c>
      <c r="H329" s="61">
        <v>3577264.78</v>
      </c>
    </row>
    <row r="330" spans="1:8" ht="15" customHeight="1">
      <c r="A330" s="1" t="s">
        <v>1173</v>
      </c>
      <c r="B330" s="1" t="s">
        <v>580</v>
      </c>
      <c r="C330" s="1"/>
      <c r="D330" s="1"/>
      <c r="E330" s="1"/>
      <c r="F330" s="1" t="s">
        <v>927</v>
      </c>
      <c r="G330" s="61">
        <v>2023</v>
      </c>
      <c r="H330" s="61">
        <v>61089159</v>
      </c>
    </row>
    <row r="331" spans="1:8" ht="15" customHeight="1">
      <c r="A331" s="1" t="s">
        <v>1174</v>
      </c>
      <c r="B331" s="1" t="s">
        <v>581</v>
      </c>
      <c r="C331" s="1"/>
      <c r="D331" s="1"/>
      <c r="E331" s="1"/>
      <c r="F331" s="1" t="s">
        <v>927</v>
      </c>
      <c r="G331" s="61">
        <v>2023</v>
      </c>
      <c r="H331" s="61">
        <v>23262983.18</v>
      </c>
    </row>
    <row r="332" spans="1:8" ht="15" customHeight="1">
      <c r="A332" s="1" t="s">
        <v>1175</v>
      </c>
      <c r="B332" s="1" t="s">
        <v>582</v>
      </c>
      <c r="C332" s="1"/>
      <c r="D332" s="1"/>
      <c r="E332" s="1"/>
      <c r="F332" s="1" t="s">
        <v>927</v>
      </c>
      <c r="G332" s="61">
        <v>2023</v>
      </c>
      <c r="H332" s="61">
        <v>95544866.560000002</v>
      </c>
    </row>
    <row r="333" spans="1:8" ht="15" customHeight="1">
      <c r="A333" s="1" t="s">
        <v>1176</v>
      </c>
      <c r="B333" s="1" t="s">
        <v>583</v>
      </c>
      <c r="C333" s="1"/>
      <c r="D333" s="1"/>
      <c r="E333" s="1"/>
      <c r="F333" s="1"/>
      <c r="G333" s="61">
        <v>2023</v>
      </c>
      <c r="H333" s="61">
        <v>0</v>
      </c>
    </row>
    <row r="334" spans="1:8" ht="15" customHeight="1">
      <c r="A334" s="1" t="s">
        <v>1177</v>
      </c>
      <c r="B334" s="1" t="s">
        <v>584</v>
      </c>
      <c r="C334" s="1"/>
      <c r="D334" s="1"/>
      <c r="E334" s="1"/>
      <c r="F334" s="1"/>
      <c r="G334" s="61">
        <v>2023</v>
      </c>
      <c r="H334" s="61">
        <v>1599180075</v>
      </c>
    </row>
    <row r="335" spans="1:8" ht="15" customHeight="1">
      <c r="A335" s="1" t="s">
        <v>1178</v>
      </c>
      <c r="B335" s="1" t="s">
        <v>585</v>
      </c>
      <c r="C335" s="1"/>
      <c r="D335" s="1"/>
      <c r="E335" s="1"/>
      <c r="F335" s="1" t="s">
        <v>927</v>
      </c>
      <c r="G335" s="61">
        <v>2023</v>
      </c>
      <c r="H335" s="61">
        <v>503771898.30000001</v>
      </c>
    </row>
    <row r="336" spans="1:8" ht="15" customHeight="1">
      <c r="A336" s="1" t="s">
        <v>1179</v>
      </c>
      <c r="B336" s="1" t="s">
        <v>586</v>
      </c>
      <c r="C336" s="1"/>
      <c r="D336" s="1"/>
      <c r="E336" s="1"/>
      <c r="F336" s="1" t="s">
        <v>927</v>
      </c>
      <c r="G336" s="61">
        <v>2023</v>
      </c>
      <c r="H336" s="61">
        <v>0</v>
      </c>
    </row>
    <row r="337" spans="1:8" ht="15" customHeight="1">
      <c r="A337" s="1" t="s">
        <v>1180</v>
      </c>
      <c r="B337" s="1" t="s">
        <v>587</v>
      </c>
      <c r="C337" s="1"/>
      <c r="D337" s="1"/>
      <c r="E337" s="1"/>
      <c r="F337" s="1" t="s">
        <v>927</v>
      </c>
      <c r="G337" s="61">
        <v>2023</v>
      </c>
      <c r="H337" s="61">
        <v>0</v>
      </c>
    </row>
    <row r="338" spans="1:8" ht="15" customHeight="1">
      <c r="A338" s="1" t="s">
        <v>1181</v>
      </c>
      <c r="B338" s="1" t="s">
        <v>588</v>
      </c>
      <c r="C338" s="1"/>
      <c r="D338" s="1"/>
      <c r="E338" s="1"/>
      <c r="F338" s="1" t="s">
        <v>927</v>
      </c>
      <c r="G338" s="61">
        <v>2023</v>
      </c>
      <c r="H338" s="61">
        <v>0</v>
      </c>
    </row>
    <row r="339" spans="1:8" ht="15" customHeight="1">
      <c r="A339" s="1" t="s">
        <v>1182</v>
      </c>
      <c r="B339" s="1" t="s">
        <v>589</v>
      </c>
      <c r="C339" s="1"/>
      <c r="D339" s="1"/>
      <c r="E339" s="1"/>
      <c r="F339" s="1" t="s">
        <v>927</v>
      </c>
      <c r="G339" s="61">
        <v>2023</v>
      </c>
      <c r="H339" s="61">
        <v>0</v>
      </c>
    </row>
    <row r="340" spans="1:8" ht="15" customHeight="1">
      <c r="A340" s="1" t="s">
        <v>1183</v>
      </c>
      <c r="B340" s="1" t="s">
        <v>590</v>
      </c>
      <c r="C340" s="1"/>
      <c r="D340" s="1"/>
      <c r="E340" s="1"/>
      <c r="F340" s="1" t="s">
        <v>927</v>
      </c>
      <c r="G340" s="61">
        <v>2023</v>
      </c>
      <c r="H340" s="61">
        <v>0</v>
      </c>
    </row>
    <row r="341" spans="1:8" ht="15" customHeight="1">
      <c r="A341" s="1" t="s">
        <v>1184</v>
      </c>
      <c r="B341" s="1" t="s">
        <v>591</v>
      </c>
      <c r="C341" s="1"/>
      <c r="D341" s="1"/>
      <c r="E341" s="1"/>
      <c r="F341" s="1" t="s">
        <v>927</v>
      </c>
      <c r="G341" s="61">
        <v>2023</v>
      </c>
      <c r="H341" s="61">
        <v>0</v>
      </c>
    </row>
    <row r="342" spans="1:8" ht="15" customHeight="1">
      <c r="A342" s="1" t="s">
        <v>1185</v>
      </c>
      <c r="B342" s="1" t="s">
        <v>592</v>
      </c>
      <c r="C342" s="1"/>
      <c r="D342" s="1"/>
      <c r="E342" s="1"/>
      <c r="F342" s="1" t="s">
        <v>927</v>
      </c>
      <c r="G342" s="61">
        <v>2023</v>
      </c>
      <c r="H342" s="61">
        <v>0</v>
      </c>
    </row>
    <row r="343" spans="1:8" ht="15" customHeight="1">
      <c r="A343" s="1" t="s">
        <v>1186</v>
      </c>
      <c r="B343" s="1" t="s">
        <v>593</v>
      </c>
      <c r="C343" s="1"/>
      <c r="D343" s="1"/>
      <c r="E343" s="1"/>
      <c r="F343" s="1" t="s">
        <v>927</v>
      </c>
      <c r="G343" s="61">
        <v>2023</v>
      </c>
      <c r="H343" s="61">
        <v>0</v>
      </c>
    </row>
    <row r="344" spans="1:8" ht="15" customHeight="1">
      <c r="A344" s="1" t="s">
        <v>1187</v>
      </c>
      <c r="B344" s="1" t="s">
        <v>594</v>
      </c>
      <c r="C344" s="1"/>
      <c r="D344" s="1"/>
      <c r="E344" s="1"/>
      <c r="F344" s="1" t="s">
        <v>927</v>
      </c>
      <c r="G344" s="61">
        <v>2023</v>
      </c>
      <c r="H344" s="61">
        <v>0</v>
      </c>
    </row>
    <row r="345" spans="1:8" ht="15" customHeight="1">
      <c r="A345" s="1" t="s">
        <v>1188</v>
      </c>
      <c r="B345" s="1" t="s">
        <v>595</v>
      </c>
      <c r="C345" s="1"/>
      <c r="D345" s="1"/>
      <c r="E345" s="1"/>
      <c r="F345" s="1" t="s">
        <v>927</v>
      </c>
      <c r="G345" s="61">
        <v>2023</v>
      </c>
      <c r="H345" s="61">
        <v>0</v>
      </c>
    </row>
    <row r="346" spans="1:8" ht="15" customHeight="1">
      <c r="A346" s="1" t="s">
        <v>1189</v>
      </c>
      <c r="B346" s="1" t="s">
        <v>596</v>
      </c>
      <c r="C346" s="1"/>
      <c r="D346" s="1"/>
      <c r="E346" s="1"/>
      <c r="F346" s="1" t="s">
        <v>927</v>
      </c>
      <c r="G346" s="61">
        <v>2023</v>
      </c>
      <c r="H346" s="61">
        <v>1836039123</v>
      </c>
    </row>
    <row r="347" spans="1:8" ht="15" customHeight="1">
      <c r="A347" s="1" t="s">
        <v>1190</v>
      </c>
      <c r="B347" s="1" t="s">
        <v>597</v>
      </c>
      <c r="C347" s="1"/>
      <c r="D347" s="1"/>
      <c r="E347" s="1"/>
      <c r="F347" s="1" t="s">
        <v>927</v>
      </c>
      <c r="G347" s="61">
        <v>2023</v>
      </c>
      <c r="H347" s="61">
        <v>1836039123</v>
      </c>
    </row>
    <row r="348" spans="1:8" ht="15" customHeight="1">
      <c r="A348" s="1" t="s">
        <v>1191</v>
      </c>
      <c r="B348" s="1" t="s">
        <v>598</v>
      </c>
      <c r="C348" s="1"/>
      <c r="D348" s="1"/>
      <c r="E348" s="1"/>
      <c r="F348" s="1" t="s">
        <v>927</v>
      </c>
      <c r="G348" s="61">
        <v>2023</v>
      </c>
      <c r="H348" s="61">
        <v>0</v>
      </c>
    </row>
    <row r="349" spans="1:8" ht="15" customHeight="1">
      <c r="A349" s="1" t="s">
        <v>1192</v>
      </c>
      <c r="B349" s="1" t="s">
        <v>599</v>
      </c>
      <c r="C349" s="1"/>
      <c r="D349" s="1"/>
      <c r="E349" s="1"/>
      <c r="F349" s="1"/>
      <c r="G349" s="61">
        <v>2023</v>
      </c>
      <c r="H349" s="61">
        <v>7.25</v>
      </c>
    </row>
    <row r="350" spans="1:8" ht="15" customHeight="1">
      <c r="A350" s="1" t="s">
        <v>1193</v>
      </c>
      <c r="B350" s="1" t="s">
        <v>600</v>
      </c>
      <c r="C350" s="1"/>
      <c r="D350" s="1"/>
      <c r="E350" s="1"/>
      <c r="F350" s="1"/>
      <c r="G350" s="61">
        <v>2023</v>
      </c>
      <c r="H350" s="61">
        <v>0</v>
      </c>
    </row>
    <row r="351" spans="1:8" ht="15" customHeight="1">
      <c r="A351" s="1" t="s">
        <v>1194</v>
      </c>
      <c r="B351" s="1" t="s">
        <v>601</v>
      </c>
      <c r="C351" s="1"/>
      <c r="D351" s="1"/>
      <c r="E351" s="1"/>
      <c r="F351" s="1"/>
      <c r="G351" s="61">
        <v>2023</v>
      </c>
      <c r="H351" s="61">
        <v>0</v>
      </c>
    </row>
    <row r="352" spans="1:8" ht="15" customHeight="1">
      <c r="A352" s="1" t="s">
        <v>923</v>
      </c>
      <c r="B352" s="1" t="s">
        <v>922</v>
      </c>
      <c r="C352" s="1"/>
      <c r="D352" s="1"/>
      <c r="E352" s="1"/>
      <c r="F352" s="1"/>
      <c r="G352" s="61">
        <v>2023</v>
      </c>
      <c r="H352" s="61">
        <v>0</v>
      </c>
    </row>
    <row r="353" spans="1:8" ht="15" customHeight="1">
      <c r="A353" s="1" t="s">
        <v>925</v>
      </c>
      <c r="B353" s="1" t="s">
        <v>924</v>
      </c>
      <c r="C353" s="1"/>
      <c r="D353" s="1"/>
      <c r="E353" s="1"/>
      <c r="F353" s="1"/>
      <c r="G353" s="61">
        <v>2023</v>
      </c>
      <c r="H353" s="61">
        <v>0</v>
      </c>
    </row>
    <row r="354" spans="1:8" ht="15" customHeight="1">
      <c r="A354" s="1" t="s">
        <v>1195</v>
      </c>
      <c r="B354" s="1" t="s">
        <v>602</v>
      </c>
      <c r="C354" s="1"/>
      <c r="D354" s="1"/>
      <c r="E354" s="1"/>
      <c r="F354" s="1"/>
      <c r="G354" s="61">
        <v>2023</v>
      </c>
      <c r="H354" s="61">
        <v>3330</v>
      </c>
    </row>
    <row r="355" spans="1:8" ht="15" customHeight="1">
      <c r="A355" s="1" t="s">
        <v>1196</v>
      </c>
      <c r="B355" s="1" t="s">
        <v>603</v>
      </c>
      <c r="C355" s="1"/>
      <c r="D355" s="1"/>
      <c r="E355" s="1"/>
      <c r="F355" s="1"/>
      <c r="G355" s="61">
        <v>2023</v>
      </c>
      <c r="H355" s="61">
        <v>79.290000000000006</v>
      </c>
    </row>
    <row r="356" spans="1:8" ht="15" customHeight="1">
      <c r="A356" s="1" t="s">
        <v>1197</v>
      </c>
      <c r="B356" s="1" t="s">
        <v>604</v>
      </c>
      <c r="C356" s="1"/>
      <c r="D356" s="1"/>
      <c r="E356" s="1"/>
      <c r="F356" s="1" t="s">
        <v>927</v>
      </c>
      <c r="G356" s="61">
        <v>2023</v>
      </c>
      <c r="H356" s="61">
        <v>14438.48</v>
      </c>
    </row>
    <row r="357" spans="1:8" ht="15" customHeight="1">
      <c r="A357" s="1" t="s">
        <v>1198</v>
      </c>
      <c r="B357" s="1" t="s">
        <v>605</v>
      </c>
      <c r="C357" s="1"/>
      <c r="D357" s="1"/>
      <c r="E357" s="1"/>
      <c r="F357" s="1" t="s">
        <v>927</v>
      </c>
      <c r="G357" s="61">
        <v>2023</v>
      </c>
      <c r="H357" s="61">
        <v>4302.62</v>
      </c>
    </row>
    <row r="358" spans="1:8" ht="15" customHeight="1">
      <c r="A358" s="1" t="s">
        <v>1199</v>
      </c>
      <c r="B358" s="1" t="s">
        <v>606</v>
      </c>
      <c r="C358" s="1"/>
      <c r="D358" s="1"/>
      <c r="E358" s="1"/>
      <c r="F358" s="1" t="s">
        <v>927</v>
      </c>
      <c r="G358" s="61">
        <v>2023</v>
      </c>
      <c r="H358" s="61">
        <v>611.83000000000004</v>
      </c>
    </row>
    <row r="359" spans="1:8" ht="15" customHeight="1">
      <c r="A359" s="1" t="s">
        <v>1200</v>
      </c>
      <c r="B359" s="1" t="s">
        <v>607</v>
      </c>
      <c r="C359" s="1"/>
      <c r="D359" s="1"/>
      <c r="E359" s="1"/>
      <c r="F359" s="1" t="s">
        <v>927</v>
      </c>
      <c r="G359" s="61">
        <v>2023</v>
      </c>
      <c r="H359" s="61">
        <v>303.3</v>
      </c>
    </row>
    <row r="360" spans="1:8" ht="15" customHeight="1">
      <c r="A360" s="1" t="s">
        <v>1201</v>
      </c>
      <c r="B360" s="1" t="s">
        <v>608</v>
      </c>
      <c r="C360" s="1"/>
      <c r="D360" s="1"/>
      <c r="E360" s="1"/>
      <c r="F360" s="1" t="s">
        <v>927</v>
      </c>
      <c r="G360" s="61">
        <v>2023</v>
      </c>
      <c r="H360" s="61">
        <v>8063.6</v>
      </c>
    </row>
    <row r="361" spans="1:8" ht="15" customHeight="1">
      <c r="A361" s="1" t="s">
        <v>1202</v>
      </c>
      <c r="B361" s="1" t="s">
        <v>609</v>
      </c>
      <c r="C361" s="1"/>
      <c r="D361" s="1"/>
      <c r="E361" s="1"/>
      <c r="F361" s="1" t="s">
        <v>927</v>
      </c>
      <c r="G361" s="61">
        <v>2023</v>
      </c>
      <c r="H361" s="61">
        <v>3593.79</v>
      </c>
    </row>
    <row r="362" spans="1:8" ht="15" customHeight="1">
      <c r="A362" s="1" t="s">
        <v>1203</v>
      </c>
      <c r="B362" s="1" t="s">
        <v>610</v>
      </c>
      <c r="C362" s="1"/>
      <c r="D362" s="1"/>
      <c r="E362" s="1"/>
      <c r="F362" s="1" t="s">
        <v>927</v>
      </c>
      <c r="G362" s="62">
        <v>2023</v>
      </c>
      <c r="H362" s="61">
        <v>1391.65</v>
      </c>
    </row>
    <row r="363" spans="1:8" ht="15" customHeight="1">
      <c r="A363" s="1" t="s">
        <v>1204</v>
      </c>
      <c r="B363" s="1" t="s">
        <v>611</v>
      </c>
      <c r="C363" s="1"/>
      <c r="D363" s="1"/>
      <c r="E363" s="1"/>
      <c r="F363" s="1" t="s">
        <v>927</v>
      </c>
      <c r="G363" s="61">
        <v>2023</v>
      </c>
      <c r="H363" s="61">
        <v>103.76</v>
      </c>
    </row>
    <row r="364" spans="1:8" ht="15" customHeight="1">
      <c r="A364" s="1" t="s">
        <v>1205</v>
      </c>
      <c r="B364" s="1" t="s">
        <v>612</v>
      </c>
      <c r="C364" s="1"/>
      <c r="D364" s="1"/>
      <c r="E364" s="1"/>
      <c r="F364" s="1" t="s">
        <v>927</v>
      </c>
      <c r="G364" s="61">
        <v>2023</v>
      </c>
      <c r="H364" s="61">
        <v>0</v>
      </c>
    </row>
    <row r="365" spans="1:8" ht="15" customHeight="1">
      <c r="A365" s="1" t="s">
        <v>1206</v>
      </c>
      <c r="B365" s="1" t="s">
        <v>613</v>
      </c>
      <c r="C365" s="1"/>
      <c r="D365" s="1"/>
      <c r="E365" s="1"/>
      <c r="F365" s="1" t="s">
        <v>927</v>
      </c>
      <c r="G365" s="61">
        <v>2023</v>
      </c>
      <c r="H365" s="61">
        <v>0</v>
      </c>
    </row>
    <row r="366" spans="1:8" ht="15" customHeight="1">
      <c r="A366" s="1" t="s">
        <v>1207</v>
      </c>
      <c r="B366" s="1" t="s">
        <v>614</v>
      </c>
      <c r="C366" s="1"/>
      <c r="D366" s="1"/>
      <c r="E366" s="1"/>
      <c r="F366" s="1" t="s">
        <v>927</v>
      </c>
      <c r="G366" s="61">
        <v>2023</v>
      </c>
      <c r="H366" s="61">
        <v>0</v>
      </c>
    </row>
    <row r="367" spans="1:8" ht="15" customHeight="1">
      <c r="A367" s="1" t="s">
        <v>1208</v>
      </c>
      <c r="B367" s="1" t="s">
        <v>615</v>
      </c>
      <c r="C367" s="1"/>
      <c r="D367" s="1"/>
      <c r="E367" s="1"/>
      <c r="F367" s="1" t="s">
        <v>927</v>
      </c>
      <c r="G367" s="61">
        <v>2023</v>
      </c>
      <c r="H367" s="61">
        <v>0</v>
      </c>
    </row>
    <row r="368" spans="1:8" ht="15" customHeight="1">
      <c r="A368" s="1" t="s">
        <v>1209</v>
      </c>
      <c r="B368" s="1" t="s">
        <v>616</v>
      </c>
      <c r="C368" s="1" t="s">
        <v>617</v>
      </c>
      <c r="D368" s="1"/>
      <c r="E368" s="1"/>
      <c r="F368" s="1" t="s">
        <v>927</v>
      </c>
      <c r="G368" s="61">
        <v>2023</v>
      </c>
      <c r="H368" s="61">
        <v>0</v>
      </c>
    </row>
    <row r="369" spans="1:8" ht="15" customHeight="1">
      <c r="A369" s="1" t="s">
        <v>1210</v>
      </c>
      <c r="B369" s="1" t="s">
        <v>618</v>
      </c>
      <c r="C369" s="1"/>
      <c r="D369" s="1"/>
      <c r="E369" s="1"/>
      <c r="F369" s="1" t="s">
        <v>927</v>
      </c>
      <c r="G369" s="61">
        <v>2023</v>
      </c>
      <c r="H369" s="61">
        <v>65.8</v>
      </c>
    </row>
    <row r="370" spans="1:8" ht="15" customHeight="1">
      <c r="A370" s="1" t="s">
        <v>1211</v>
      </c>
      <c r="B370" s="1" t="s">
        <v>619</v>
      </c>
      <c r="C370" s="1" t="s">
        <v>177</v>
      </c>
      <c r="D370" s="1"/>
      <c r="E370" s="1"/>
      <c r="F370" s="1" t="s">
        <v>927</v>
      </c>
      <c r="G370" s="61">
        <v>2023</v>
      </c>
      <c r="H370" s="61">
        <v>-2251</v>
      </c>
    </row>
    <row r="371" spans="1:8" ht="15" customHeight="1">
      <c r="A371" s="1" t="s">
        <v>1212</v>
      </c>
      <c r="B371" s="1" t="s">
        <v>620</v>
      </c>
      <c r="C371" s="1" t="s">
        <v>177</v>
      </c>
      <c r="D371" s="1"/>
      <c r="E371" s="1"/>
      <c r="F371" s="1" t="s">
        <v>927</v>
      </c>
      <c r="G371" s="61">
        <v>2023</v>
      </c>
      <c r="H371" s="61">
        <v>112276</v>
      </c>
    </row>
    <row r="372" spans="1:8" ht="15" customHeight="1">
      <c r="A372" s="1" t="s">
        <v>1213</v>
      </c>
      <c r="B372" s="1" t="s">
        <v>621</v>
      </c>
      <c r="C372" s="1" t="s">
        <v>177</v>
      </c>
      <c r="D372" s="1"/>
      <c r="E372" s="1"/>
      <c r="F372" s="1" t="s">
        <v>927</v>
      </c>
      <c r="G372" s="61">
        <v>2023</v>
      </c>
      <c r="H372" s="61">
        <v>84245</v>
      </c>
    </row>
    <row r="373" spans="1:8" ht="15" customHeight="1">
      <c r="A373" s="1" t="s">
        <v>1214</v>
      </c>
      <c r="B373" s="1" t="s">
        <v>622</v>
      </c>
      <c r="C373" s="1" t="s">
        <v>177</v>
      </c>
      <c r="D373" s="1"/>
      <c r="E373" s="1"/>
      <c r="F373" s="1" t="s">
        <v>927</v>
      </c>
      <c r="G373" s="61">
        <v>2023</v>
      </c>
      <c r="H373" s="61">
        <v>1246</v>
      </c>
    </row>
    <row r="374" spans="1:8" ht="15" customHeight="1">
      <c r="A374" s="1" t="s">
        <v>1215</v>
      </c>
      <c r="B374" s="1" t="s">
        <v>623</v>
      </c>
      <c r="C374" s="1" t="s">
        <v>177</v>
      </c>
      <c r="D374" s="1"/>
      <c r="E374" s="1"/>
      <c r="F374" s="1" t="s">
        <v>927</v>
      </c>
      <c r="G374" s="61">
        <v>2023</v>
      </c>
      <c r="H374" s="61">
        <v>366</v>
      </c>
    </row>
    <row r="375" spans="1:8" ht="15" customHeight="1">
      <c r="A375" s="1" t="s">
        <v>1216</v>
      </c>
      <c r="B375" s="1" t="s">
        <v>624</v>
      </c>
      <c r="C375" s="1" t="s">
        <v>177</v>
      </c>
      <c r="D375" s="1"/>
      <c r="E375" s="1"/>
      <c r="F375" s="1" t="s">
        <v>927</v>
      </c>
      <c r="G375" s="61">
        <v>2023</v>
      </c>
      <c r="H375" s="61">
        <v>1611</v>
      </c>
    </row>
    <row r="376" spans="1:8" ht="15" customHeight="1">
      <c r="A376" s="1" t="s">
        <v>1217</v>
      </c>
      <c r="B376" s="1" t="s">
        <v>625</v>
      </c>
      <c r="C376" s="1" t="s">
        <v>177</v>
      </c>
      <c r="D376" s="1"/>
      <c r="E376" s="1"/>
      <c r="F376" s="1" t="s">
        <v>927</v>
      </c>
      <c r="G376" s="61">
        <v>2023</v>
      </c>
      <c r="H376" s="61">
        <v>37522.660000000003</v>
      </c>
    </row>
    <row r="377" spans="1:8" ht="15" customHeight="1">
      <c r="A377" s="1" t="s">
        <v>1218</v>
      </c>
      <c r="B377" s="1" t="s">
        <v>626</v>
      </c>
      <c r="C377" s="1" t="s">
        <v>177</v>
      </c>
      <c r="D377" s="1"/>
      <c r="E377" s="1"/>
      <c r="F377" s="1" t="s">
        <v>927</v>
      </c>
      <c r="G377" s="61">
        <v>2023</v>
      </c>
      <c r="H377" s="61">
        <v>16511.16</v>
      </c>
    </row>
    <row r="378" spans="1:8" ht="15" customHeight="1">
      <c r="A378" s="1" t="s">
        <v>1219</v>
      </c>
      <c r="B378" s="1" t="s">
        <v>627</v>
      </c>
      <c r="C378" s="1" t="s">
        <v>177</v>
      </c>
      <c r="D378" s="1"/>
      <c r="E378" s="1"/>
      <c r="F378" s="1" t="s">
        <v>927</v>
      </c>
      <c r="G378" s="61">
        <v>2023</v>
      </c>
      <c r="H378" s="61">
        <v>0</v>
      </c>
    </row>
    <row r="379" spans="1:8" ht="15" customHeight="1">
      <c r="A379" s="1" t="s">
        <v>1220</v>
      </c>
      <c r="B379" s="1" t="s">
        <v>628</v>
      </c>
      <c r="C379" s="1" t="s">
        <v>177</v>
      </c>
      <c r="D379" s="1"/>
      <c r="E379" s="1"/>
      <c r="F379" s="1" t="s">
        <v>927</v>
      </c>
      <c r="G379" s="61">
        <v>2023</v>
      </c>
      <c r="H379" s="61">
        <v>13395.89</v>
      </c>
    </row>
    <row r="380" spans="1:8" ht="15" customHeight="1">
      <c r="A380" s="1" t="s">
        <v>1221</v>
      </c>
      <c r="B380" s="1" t="s">
        <v>629</v>
      </c>
      <c r="C380" s="1" t="s">
        <v>177</v>
      </c>
      <c r="D380" s="1"/>
      <c r="E380" s="1"/>
      <c r="F380" s="1" t="s">
        <v>927</v>
      </c>
      <c r="G380" s="61">
        <v>2023</v>
      </c>
      <c r="H380" s="61">
        <v>7615.61</v>
      </c>
    </row>
    <row r="381" spans="1:8" ht="15" customHeight="1">
      <c r="A381" s="1" t="s">
        <v>1222</v>
      </c>
      <c r="B381" s="1" t="s">
        <v>630</v>
      </c>
      <c r="C381" s="1" t="s">
        <v>177</v>
      </c>
      <c r="D381" s="1"/>
      <c r="E381" s="1"/>
      <c r="F381" s="1" t="s">
        <v>927</v>
      </c>
      <c r="G381" s="61">
        <v>2023</v>
      </c>
      <c r="H381" s="61">
        <v>15102.21</v>
      </c>
    </row>
    <row r="382" spans="1:8" ht="15" customHeight="1">
      <c r="A382" s="1" t="s">
        <v>1223</v>
      </c>
      <c r="B382" s="1" t="s">
        <v>631</v>
      </c>
      <c r="C382" s="1" t="s">
        <v>177</v>
      </c>
      <c r="D382" s="1"/>
      <c r="E382" s="1"/>
      <c r="F382" s="1" t="s">
        <v>927</v>
      </c>
      <c r="G382" s="61">
        <v>2023</v>
      </c>
      <c r="H382" s="61">
        <v>9122.59</v>
      </c>
    </row>
    <row r="383" spans="1:8" ht="15" customHeight="1">
      <c r="A383" s="1" t="s">
        <v>1224</v>
      </c>
      <c r="B383" s="1" t="s">
        <v>632</v>
      </c>
      <c r="C383" s="1" t="s">
        <v>177</v>
      </c>
      <c r="D383" s="1"/>
      <c r="E383" s="1"/>
      <c r="F383" s="1" t="s">
        <v>927</v>
      </c>
      <c r="G383" s="61">
        <v>2023</v>
      </c>
      <c r="H383" s="61">
        <v>0</v>
      </c>
    </row>
    <row r="384" spans="1:8" ht="15" customHeight="1">
      <c r="A384" s="1" t="s">
        <v>1225</v>
      </c>
      <c r="B384" s="1" t="s">
        <v>633</v>
      </c>
      <c r="C384" s="1" t="s">
        <v>177</v>
      </c>
      <c r="D384" s="1"/>
      <c r="E384" s="1"/>
      <c r="F384" s="1" t="s">
        <v>927</v>
      </c>
      <c r="G384" s="61">
        <v>2023</v>
      </c>
      <c r="H384" s="61">
        <v>3938.85</v>
      </c>
    </row>
    <row r="385" spans="1:8" ht="15" customHeight="1">
      <c r="A385" s="1" t="s">
        <v>1226</v>
      </c>
      <c r="B385" s="1" t="s">
        <v>634</v>
      </c>
      <c r="C385" s="1" t="s">
        <v>177</v>
      </c>
      <c r="D385" s="1"/>
      <c r="E385" s="1"/>
      <c r="F385" s="1" t="s">
        <v>927</v>
      </c>
      <c r="G385" s="61">
        <v>2023</v>
      </c>
      <c r="H385" s="61">
        <v>2040.77</v>
      </c>
    </row>
    <row r="386" spans="1:8" ht="15" customHeight="1">
      <c r="A386" s="1" t="s">
        <v>1227</v>
      </c>
      <c r="B386" s="1" t="s">
        <v>635</v>
      </c>
      <c r="C386" s="1" t="s">
        <v>177</v>
      </c>
      <c r="D386" s="1"/>
      <c r="E386" s="1"/>
      <c r="F386" s="1" t="s">
        <v>927</v>
      </c>
      <c r="G386" s="61">
        <v>2023</v>
      </c>
      <c r="H386" s="61">
        <v>22420.45</v>
      </c>
    </row>
    <row r="387" spans="1:8" ht="15" customHeight="1">
      <c r="A387" s="1" t="s">
        <v>1228</v>
      </c>
      <c r="B387" s="1" t="s">
        <v>636</v>
      </c>
      <c r="C387" s="1" t="s">
        <v>177</v>
      </c>
      <c r="D387" s="1"/>
      <c r="E387" s="1"/>
      <c r="F387" s="1" t="s">
        <v>927</v>
      </c>
      <c r="G387" s="61">
        <v>2023</v>
      </c>
      <c r="H387" s="61">
        <v>7388.57</v>
      </c>
    </row>
    <row r="388" spans="1:8" ht="15" customHeight="1">
      <c r="A388" s="1" t="s">
        <v>1229</v>
      </c>
      <c r="B388" s="1" t="s">
        <v>637</v>
      </c>
      <c r="C388" s="1" t="s">
        <v>177</v>
      </c>
      <c r="D388" s="1"/>
      <c r="E388" s="1"/>
      <c r="F388" s="1" t="s">
        <v>927</v>
      </c>
      <c r="G388" s="61">
        <v>2023</v>
      </c>
      <c r="H388" s="61">
        <v>9457.0400000000009</v>
      </c>
    </row>
    <row r="389" spans="1:8" ht="15" customHeight="1">
      <c r="A389" s="1" t="s">
        <v>1230</v>
      </c>
      <c r="B389" s="1" t="s">
        <v>638</v>
      </c>
      <c r="C389" s="1" t="s">
        <v>177</v>
      </c>
      <c r="D389" s="1"/>
      <c r="E389" s="1"/>
      <c r="F389" s="1" t="s">
        <v>927</v>
      </c>
      <c r="G389" s="61">
        <v>2023</v>
      </c>
      <c r="H389" s="61">
        <v>5574.84</v>
      </c>
    </row>
    <row r="390" spans="1:8" ht="15" customHeight="1">
      <c r="A390" s="1" t="s">
        <v>1231</v>
      </c>
      <c r="B390" s="1" t="s">
        <v>639</v>
      </c>
      <c r="C390" s="1"/>
      <c r="D390" s="1"/>
      <c r="E390" s="1"/>
      <c r="F390" s="1" t="s">
        <v>927</v>
      </c>
      <c r="G390" s="61">
        <v>2023</v>
      </c>
      <c r="H390" s="61">
        <v>75</v>
      </c>
    </row>
    <row r="391" spans="1:8" ht="15" customHeight="1">
      <c r="A391" s="1" t="s">
        <v>1232</v>
      </c>
      <c r="B391" s="1" t="s">
        <v>640</v>
      </c>
      <c r="C391" s="1" t="s">
        <v>177</v>
      </c>
      <c r="D391" s="1"/>
      <c r="E391" s="1"/>
      <c r="F391" s="1" t="s">
        <v>927</v>
      </c>
      <c r="G391" s="61">
        <v>2023</v>
      </c>
      <c r="H391" s="61">
        <v>-2251</v>
      </c>
    </row>
    <row r="392" spans="1:8" ht="15" customHeight="1">
      <c r="A392" s="1" t="s">
        <v>1233</v>
      </c>
      <c r="B392" s="1" t="s">
        <v>641</v>
      </c>
      <c r="C392" s="1" t="s">
        <v>177</v>
      </c>
      <c r="D392" s="1"/>
      <c r="E392" s="1"/>
      <c r="F392" s="1" t="s">
        <v>927</v>
      </c>
      <c r="G392" s="61">
        <v>2023</v>
      </c>
      <c r="H392" s="61">
        <v>112276</v>
      </c>
    </row>
    <row r="393" spans="1:8" ht="15" customHeight="1">
      <c r="A393" s="1" t="s">
        <v>1234</v>
      </c>
      <c r="B393" s="1" t="s">
        <v>642</v>
      </c>
      <c r="C393" s="1" t="s">
        <v>177</v>
      </c>
      <c r="D393" s="1"/>
      <c r="E393" s="1"/>
      <c r="F393" s="1" t="s">
        <v>927</v>
      </c>
      <c r="G393" s="61">
        <v>2023</v>
      </c>
      <c r="H393" s="61">
        <v>84245</v>
      </c>
    </row>
    <row r="394" spans="1:8" ht="15" customHeight="1">
      <c r="A394" s="1" t="s">
        <v>1235</v>
      </c>
      <c r="B394" s="1" t="s">
        <v>643</v>
      </c>
      <c r="C394" s="1" t="s">
        <v>177</v>
      </c>
      <c r="D394" s="1"/>
      <c r="E394" s="1"/>
      <c r="F394" s="1" t="s">
        <v>927</v>
      </c>
      <c r="G394" s="61">
        <v>2023</v>
      </c>
      <c r="H394" s="61">
        <v>1246</v>
      </c>
    </row>
    <row r="395" spans="1:8" ht="15" customHeight="1">
      <c r="A395" s="1" t="s">
        <v>1236</v>
      </c>
      <c r="B395" s="1" t="s">
        <v>644</v>
      </c>
      <c r="C395" s="1" t="s">
        <v>177</v>
      </c>
      <c r="D395" s="1"/>
      <c r="E395" s="1"/>
      <c r="F395" s="1" t="s">
        <v>927</v>
      </c>
      <c r="G395" s="61">
        <v>2023</v>
      </c>
      <c r="H395" s="61">
        <v>366</v>
      </c>
    </row>
    <row r="396" spans="1:8" ht="15" customHeight="1">
      <c r="A396" s="1" t="s">
        <v>1237</v>
      </c>
      <c r="B396" s="1" t="s">
        <v>645</v>
      </c>
      <c r="C396" s="1" t="s">
        <v>177</v>
      </c>
      <c r="D396" s="1"/>
      <c r="E396" s="1"/>
      <c r="F396" s="1" t="s">
        <v>927</v>
      </c>
      <c r="G396" s="61">
        <v>2023</v>
      </c>
      <c r="H396" s="61">
        <v>1611</v>
      </c>
    </row>
    <row r="397" spans="1:8" ht="15" customHeight="1">
      <c r="A397" s="1" t="s">
        <v>1238</v>
      </c>
      <c r="B397" s="1" t="s">
        <v>646</v>
      </c>
      <c r="C397" s="1" t="s">
        <v>177</v>
      </c>
      <c r="D397" s="1"/>
      <c r="E397" s="1"/>
      <c r="F397" s="1" t="s">
        <v>927</v>
      </c>
      <c r="G397" s="61">
        <v>2023</v>
      </c>
      <c r="H397" s="61">
        <v>37522.660000000003</v>
      </c>
    </row>
    <row r="398" spans="1:8" ht="15" customHeight="1">
      <c r="A398" s="1" t="s">
        <v>1239</v>
      </c>
      <c r="B398" s="1" t="s">
        <v>647</v>
      </c>
      <c r="C398" s="1" t="s">
        <v>177</v>
      </c>
      <c r="D398" s="1"/>
      <c r="E398" s="1"/>
      <c r="F398" s="1" t="s">
        <v>927</v>
      </c>
      <c r="G398" s="61">
        <v>2023</v>
      </c>
      <c r="H398" s="61">
        <v>16511.16</v>
      </c>
    </row>
    <row r="399" spans="1:8" ht="15" customHeight="1">
      <c r="A399" s="1" t="s">
        <v>1240</v>
      </c>
      <c r="B399" s="1" t="s">
        <v>648</v>
      </c>
      <c r="C399" s="1" t="s">
        <v>177</v>
      </c>
      <c r="D399" s="1"/>
      <c r="E399" s="1"/>
      <c r="F399" s="1" t="s">
        <v>927</v>
      </c>
      <c r="G399" s="61">
        <v>2023</v>
      </c>
      <c r="H399" s="61">
        <v>0</v>
      </c>
    </row>
    <row r="400" spans="1:8" ht="15" customHeight="1">
      <c r="A400" s="1" t="s">
        <v>1241</v>
      </c>
      <c r="B400" s="1" t="s">
        <v>649</v>
      </c>
      <c r="C400" s="1" t="s">
        <v>177</v>
      </c>
      <c r="D400" s="1"/>
      <c r="E400" s="1"/>
      <c r="F400" s="1" t="s">
        <v>927</v>
      </c>
      <c r="G400" s="61">
        <v>2023</v>
      </c>
      <c r="H400" s="61">
        <v>13395.89</v>
      </c>
    </row>
    <row r="401" spans="1:8" ht="15" customHeight="1">
      <c r="A401" s="1" t="s">
        <v>1242</v>
      </c>
      <c r="B401" s="1" t="s">
        <v>650</v>
      </c>
      <c r="C401" s="1" t="s">
        <v>177</v>
      </c>
      <c r="D401" s="1"/>
      <c r="E401" s="1"/>
      <c r="F401" s="1" t="s">
        <v>927</v>
      </c>
      <c r="G401" s="61">
        <v>2023</v>
      </c>
      <c r="H401" s="61">
        <v>7615.61</v>
      </c>
    </row>
    <row r="402" spans="1:8" ht="15" customHeight="1">
      <c r="A402" s="1" t="s">
        <v>1243</v>
      </c>
      <c r="B402" s="1" t="s">
        <v>651</v>
      </c>
      <c r="C402" s="1" t="s">
        <v>177</v>
      </c>
      <c r="D402" s="1"/>
      <c r="E402" s="1"/>
      <c r="F402" s="1" t="s">
        <v>927</v>
      </c>
      <c r="G402" s="61">
        <v>2023</v>
      </c>
      <c r="H402" s="61">
        <v>15102.21</v>
      </c>
    </row>
    <row r="403" spans="1:8" ht="15" customHeight="1">
      <c r="A403" s="1" t="s">
        <v>1244</v>
      </c>
      <c r="B403" s="1" t="s">
        <v>652</v>
      </c>
      <c r="C403" s="1" t="s">
        <v>177</v>
      </c>
      <c r="D403" s="1"/>
      <c r="E403" s="1"/>
      <c r="F403" s="1" t="s">
        <v>927</v>
      </c>
      <c r="G403" s="61">
        <v>2023</v>
      </c>
      <c r="H403" s="61">
        <v>9122.59</v>
      </c>
    </row>
    <row r="404" spans="1:8" ht="15" customHeight="1">
      <c r="A404" s="1" t="s">
        <v>1245</v>
      </c>
      <c r="B404" s="1" t="s">
        <v>653</v>
      </c>
      <c r="C404" s="1" t="s">
        <v>177</v>
      </c>
      <c r="D404" s="1"/>
      <c r="E404" s="1"/>
      <c r="F404" s="1" t="s">
        <v>927</v>
      </c>
      <c r="G404" s="61">
        <v>2023</v>
      </c>
      <c r="H404" s="61">
        <v>0</v>
      </c>
    </row>
    <row r="405" spans="1:8" ht="15" customHeight="1">
      <c r="A405" s="1" t="s">
        <v>1246</v>
      </c>
      <c r="B405" s="1" t="s">
        <v>654</v>
      </c>
      <c r="C405" s="1" t="s">
        <v>177</v>
      </c>
      <c r="D405" s="1"/>
      <c r="E405" s="1"/>
      <c r="F405" s="1" t="s">
        <v>927</v>
      </c>
      <c r="G405" s="61">
        <v>2023</v>
      </c>
      <c r="H405" s="61">
        <v>3938.85</v>
      </c>
    </row>
    <row r="406" spans="1:8" ht="15" customHeight="1">
      <c r="A406" s="1" t="s">
        <v>1247</v>
      </c>
      <c r="B406" s="1" t="s">
        <v>655</v>
      </c>
      <c r="C406" s="1" t="s">
        <v>177</v>
      </c>
      <c r="D406" s="1"/>
      <c r="E406" s="1"/>
      <c r="F406" s="1" t="s">
        <v>927</v>
      </c>
      <c r="G406" s="61">
        <v>2023</v>
      </c>
      <c r="H406" s="61">
        <v>2040.77</v>
      </c>
    </row>
    <row r="407" spans="1:8" ht="15" customHeight="1">
      <c r="A407" s="1" t="s">
        <v>1248</v>
      </c>
      <c r="B407" s="1" t="s">
        <v>656</v>
      </c>
      <c r="C407" s="1" t="s">
        <v>177</v>
      </c>
      <c r="D407" s="1"/>
      <c r="E407" s="1"/>
      <c r="F407" s="1" t="s">
        <v>927</v>
      </c>
      <c r="G407" s="61">
        <v>2023</v>
      </c>
      <c r="H407" s="61">
        <v>22420.45</v>
      </c>
    </row>
    <row r="408" spans="1:8" ht="15" customHeight="1">
      <c r="A408" s="1" t="s">
        <v>1249</v>
      </c>
      <c r="B408" s="1" t="s">
        <v>657</v>
      </c>
      <c r="C408" s="1" t="s">
        <v>177</v>
      </c>
      <c r="D408" s="1"/>
      <c r="E408" s="1"/>
      <c r="F408" s="1" t="s">
        <v>927</v>
      </c>
      <c r="G408" s="61">
        <v>2023</v>
      </c>
      <c r="H408" s="61">
        <v>7388.57</v>
      </c>
    </row>
    <row r="409" spans="1:8" ht="15" customHeight="1">
      <c r="A409" s="1" t="s">
        <v>1250</v>
      </c>
      <c r="B409" s="1" t="s">
        <v>658</v>
      </c>
      <c r="C409" s="1" t="s">
        <v>177</v>
      </c>
      <c r="D409" s="1"/>
      <c r="E409" s="1"/>
      <c r="F409" s="1" t="s">
        <v>927</v>
      </c>
      <c r="G409" s="61">
        <v>2023</v>
      </c>
      <c r="H409" s="61">
        <v>9457.0400000000009</v>
      </c>
    </row>
    <row r="410" spans="1:8" ht="15" customHeight="1">
      <c r="A410" s="1" t="s">
        <v>1251</v>
      </c>
      <c r="B410" s="1" t="s">
        <v>659</v>
      </c>
      <c r="C410" s="1" t="s">
        <v>177</v>
      </c>
      <c r="D410" s="1"/>
      <c r="E410" s="1"/>
      <c r="F410" s="1" t="s">
        <v>927</v>
      </c>
      <c r="G410" s="61">
        <v>2023</v>
      </c>
      <c r="H410" s="61">
        <v>5574.84</v>
      </c>
    </row>
    <row r="411" spans="1:8" ht="15" customHeight="1">
      <c r="A411" s="1" t="s">
        <v>1252</v>
      </c>
      <c r="B411" s="1" t="s">
        <v>660</v>
      </c>
      <c r="C411" s="1" t="s">
        <v>177</v>
      </c>
      <c r="D411" s="1"/>
      <c r="E411" s="1"/>
      <c r="F411" s="1" t="s">
        <v>927</v>
      </c>
      <c r="G411" s="61">
        <v>2023</v>
      </c>
      <c r="H411" s="61">
        <v>9877.7099999999991</v>
      </c>
    </row>
    <row r="412" spans="1:8" ht="15" customHeight="1">
      <c r="A412" s="1" t="s">
        <v>1253</v>
      </c>
      <c r="B412" s="1" t="s">
        <v>661</v>
      </c>
      <c r="C412" s="1" t="s">
        <v>177</v>
      </c>
      <c r="D412" s="1"/>
      <c r="E412" s="1"/>
      <c r="F412" s="1" t="s">
        <v>927</v>
      </c>
      <c r="G412" s="61">
        <v>2023</v>
      </c>
      <c r="H412" s="61">
        <v>9877.7099999999991</v>
      </c>
    </row>
    <row r="413" spans="1:8" ht="15" customHeight="1">
      <c r="A413" s="1" t="s">
        <v>1254</v>
      </c>
      <c r="B413" s="1" t="s">
        <v>662</v>
      </c>
      <c r="C413" s="1" t="s">
        <v>177</v>
      </c>
      <c r="D413" s="1"/>
      <c r="E413" s="1"/>
      <c r="F413" s="1" t="s">
        <v>927</v>
      </c>
      <c r="G413" s="61">
        <v>2023</v>
      </c>
      <c r="H413" s="61">
        <v>0</v>
      </c>
    </row>
    <row r="414" spans="1:8" ht="15" customHeight="1">
      <c r="A414" s="1" t="s">
        <v>1255</v>
      </c>
      <c r="B414" s="1" t="s">
        <v>663</v>
      </c>
      <c r="C414" s="1" t="s">
        <v>177</v>
      </c>
      <c r="D414" s="1"/>
      <c r="E414" s="1"/>
      <c r="F414" s="1" t="s">
        <v>927</v>
      </c>
      <c r="G414" s="61">
        <v>2023</v>
      </c>
      <c r="H414" s="1" t="s">
        <v>249</v>
      </c>
    </row>
    <row r="415" spans="1:8" ht="15" customHeight="1">
      <c r="A415" s="1" t="s">
        <v>1256</v>
      </c>
      <c r="B415" s="1" t="s">
        <v>665</v>
      </c>
      <c r="C415" s="1" t="s">
        <v>177</v>
      </c>
      <c r="D415" s="1"/>
      <c r="E415" s="1"/>
      <c r="F415" s="1" t="s">
        <v>927</v>
      </c>
      <c r="G415" s="61">
        <v>2023</v>
      </c>
      <c r="H415" s="61">
        <v>9877.7099999999991</v>
      </c>
    </row>
    <row r="416" spans="1:8" ht="15" customHeight="1">
      <c r="A416" s="1" t="s">
        <v>1257</v>
      </c>
      <c r="B416" s="1" t="s">
        <v>666</v>
      </c>
      <c r="C416" s="1" t="s">
        <v>177</v>
      </c>
      <c r="D416" s="1"/>
      <c r="E416" s="1"/>
      <c r="F416" s="1" t="s">
        <v>927</v>
      </c>
      <c r="G416" s="61">
        <v>2023</v>
      </c>
      <c r="H416" s="1" t="s">
        <v>249</v>
      </c>
    </row>
    <row r="417" spans="1:8" ht="15" customHeight="1">
      <c r="A417" s="1" t="s">
        <v>1258</v>
      </c>
      <c r="B417" s="1" t="s">
        <v>667</v>
      </c>
      <c r="C417" s="1" t="s">
        <v>177</v>
      </c>
      <c r="D417" s="1"/>
      <c r="E417" s="1"/>
      <c r="F417" s="1" t="s">
        <v>927</v>
      </c>
      <c r="G417" s="61">
        <v>2023</v>
      </c>
      <c r="H417" s="61">
        <v>75</v>
      </c>
    </row>
    <row r="418" spans="1:8" ht="15" customHeight="1">
      <c r="A418" s="1" t="s">
        <v>1259</v>
      </c>
      <c r="B418" s="1" t="s">
        <v>668</v>
      </c>
      <c r="C418" s="1"/>
      <c r="D418" s="1"/>
      <c r="E418" s="1"/>
      <c r="F418" s="1" t="s">
        <v>927</v>
      </c>
      <c r="G418" s="61">
        <v>2023</v>
      </c>
      <c r="H418" s="61">
        <v>0</v>
      </c>
    </row>
    <row r="419" spans="1:8" ht="15" customHeight="1">
      <c r="A419" s="1" t="s">
        <v>1260</v>
      </c>
      <c r="B419" s="1" t="s">
        <v>669</v>
      </c>
      <c r="C419" s="1" t="s">
        <v>75</v>
      </c>
      <c r="D419" s="1"/>
      <c r="E419" s="1"/>
      <c r="F419" s="1" t="s">
        <v>927</v>
      </c>
      <c r="G419" s="61">
        <v>2023</v>
      </c>
      <c r="H419" s="61">
        <v>0</v>
      </c>
    </row>
    <row r="420" spans="1:8" ht="15" customHeight="1">
      <c r="A420" s="1" t="s">
        <v>1261</v>
      </c>
      <c r="B420" s="1" t="s">
        <v>670</v>
      </c>
      <c r="C420" s="1"/>
      <c r="D420" s="1"/>
      <c r="E420" s="1"/>
      <c r="F420" s="1" t="s">
        <v>927</v>
      </c>
      <c r="G420" s="61">
        <v>2023</v>
      </c>
      <c r="H420" s="61">
        <v>0</v>
      </c>
    </row>
    <row r="421" spans="1:8" ht="15" customHeight="1">
      <c r="A421" s="1" t="s">
        <v>1262</v>
      </c>
      <c r="B421" s="1" t="s">
        <v>671</v>
      </c>
      <c r="C421" s="1" t="s">
        <v>75</v>
      </c>
      <c r="D421" s="1"/>
      <c r="E421" s="1"/>
      <c r="F421" s="1" t="s">
        <v>927</v>
      </c>
      <c r="G421" s="61">
        <v>2023</v>
      </c>
      <c r="H421" s="61">
        <v>0</v>
      </c>
    </row>
    <row r="422" spans="1:8" ht="15" customHeight="1">
      <c r="A422" s="1" t="s">
        <v>1263</v>
      </c>
      <c r="B422" s="1" t="s">
        <v>672</v>
      </c>
      <c r="C422" s="1" t="s">
        <v>75</v>
      </c>
      <c r="D422" s="1"/>
      <c r="E422" s="1"/>
      <c r="F422" s="1" t="s">
        <v>927</v>
      </c>
      <c r="G422" s="61">
        <v>2023</v>
      </c>
      <c r="H422" s="61">
        <v>0</v>
      </c>
    </row>
    <row r="423" spans="1:8" ht="15" customHeight="1">
      <c r="A423" s="1" t="s">
        <v>1264</v>
      </c>
      <c r="B423" s="1" t="s">
        <v>673</v>
      </c>
      <c r="C423" s="1"/>
      <c r="D423" s="1"/>
      <c r="E423" s="1"/>
      <c r="F423" s="1" t="s">
        <v>927</v>
      </c>
      <c r="G423" s="61">
        <v>2023</v>
      </c>
      <c r="H423" s="61">
        <v>373760648</v>
      </c>
    </row>
    <row r="424" spans="1:8" ht="15" customHeight="1">
      <c r="A424" s="1" t="s">
        <v>1265</v>
      </c>
      <c r="B424" s="1" t="s">
        <v>674</v>
      </c>
      <c r="C424" s="1"/>
      <c r="D424" s="1"/>
      <c r="E424" s="1"/>
      <c r="F424" s="1" t="s">
        <v>927</v>
      </c>
      <c r="G424" s="62">
        <v>2023</v>
      </c>
      <c r="H424" s="61">
        <v>175578592</v>
      </c>
    </row>
    <row r="425" spans="1:8" ht="15" customHeight="1">
      <c r="A425" s="1" t="s">
        <v>1266</v>
      </c>
      <c r="B425" s="1" t="s">
        <v>675</v>
      </c>
      <c r="C425" s="1"/>
      <c r="D425" s="1"/>
      <c r="E425" s="1"/>
      <c r="F425" s="1" t="s">
        <v>927</v>
      </c>
      <c r="G425" s="61">
        <v>2023</v>
      </c>
      <c r="H425" s="61">
        <v>0</v>
      </c>
    </row>
    <row r="426" spans="1:8" ht="15" customHeight="1">
      <c r="A426" s="1" t="s">
        <v>1267</v>
      </c>
      <c r="B426" s="1" t="s">
        <v>676</v>
      </c>
      <c r="C426" s="1"/>
      <c r="D426" s="1"/>
      <c r="E426" s="1"/>
      <c r="F426" s="1" t="s">
        <v>927</v>
      </c>
      <c r="G426" s="61">
        <v>2023</v>
      </c>
      <c r="H426" s="61">
        <v>187906998</v>
      </c>
    </row>
    <row r="427" spans="1:8" ht="15" customHeight="1">
      <c r="A427" s="1" t="s">
        <v>1268</v>
      </c>
      <c r="B427" s="1" t="s">
        <v>678</v>
      </c>
      <c r="C427" s="1"/>
      <c r="D427" s="1"/>
      <c r="E427" s="1"/>
      <c r="F427" s="1" t="s">
        <v>927</v>
      </c>
      <c r="G427" s="61">
        <v>2023</v>
      </c>
      <c r="H427" s="61">
        <v>4150739.264</v>
      </c>
    </row>
    <row r="428" spans="1:8" ht="15" customHeight="1">
      <c r="A428" s="1" t="s">
        <v>1269</v>
      </c>
      <c r="B428" s="1" t="s">
        <v>679</v>
      </c>
      <c r="C428" s="1"/>
      <c r="D428" s="1"/>
      <c r="E428" s="1"/>
      <c r="F428" s="1" t="s">
        <v>927</v>
      </c>
      <c r="G428" s="61">
        <v>2023</v>
      </c>
      <c r="H428" s="61">
        <v>67714.214000000007</v>
      </c>
    </row>
    <row r="429" spans="1:8" ht="15" customHeight="1">
      <c r="A429" s="1" t="s">
        <v>1270</v>
      </c>
      <c r="B429" s="1" t="s">
        <v>680</v>
      </c>
      <c r="C429" s="1"/>
      <c r="D429" s="1"/>
      <c r="E429" s="1"/>
      <c r="F429" s="1" t="s">
        <v>927</v>
      </c>
      <c r="G429" s="61">
        <v>2023</v>
      </c>
      <c r="H429" s="61">
        <v>571194.63199999998</v>
      </c>
    </row>
    <row r="430" spans="1:8" ht="15" customHeight="1">
      <c r="A430" s="1" t="s">
        <v>1271</v>
      </c>
      <c r="B430" s="1" t="s">
        <v>681</v>
      </c>
      <c r="C430" s="1"/>
      <c r="D430" s="1"/>
      <c r="E430" s="1"/>
      <c r="F430" s="1" t="s">
        <v>927</v>
      </c>
      <c r="G430" s="61">
        <v>2023</v>
      </c>
      <c r="H430" s="61">
        <v>612901.01899999997</v>
      </c>
    </row>
    <row r="431" spans="1:8" ht="15" customHeight="1">
      <c r="A431" s="1" t="s">
        <v>1272</v>
      </c>
      <c r="B431" s="1" t="s">
        <v>682</v>
      </c>
      <c r="C431" s="1"/>
      <c r="D431" s="1"/>
      <c r="E431" s="1"/>
      <c r="F431" s="1" t="s">
        <v>927</v>
      </c>
      <c r="G431" s="61">
        <v>2023</v>
      </c>
      <c r="H431" s="61">
        <v>249192.185</v>
      </c>
    </row>
    <row r="432" spans="1:8" ht="15" customHeight="1">
      <c r="A432" s="1" t="s">
        <v>1273</v>
      </c>
      <c r="B432" s="1" t="s">
        <v>683</v>
      </c>
      <c r="C432" s="1"/>
      <c r="D432" s="1"/>
      <c r="E432" s="1"/>
      <c r="F432" s="1" t="s">
        <v>927</v>
      </c>
      <c r="G432" s="62">
        <v>2023</v>
      </c>
      <c r="H432" s="61">
        <v>1433287.8359999999</v>
      </c>
    </row>
    <row r="433" spans="1:8" ht="15" customHeight="1">
      <c r="A433" s="1" t="s">
        <v>1274</v>
      </c>
      <c r="B433" s="1" t="s">
        <v>684</v>
      </c>
      <c r="C433" s="1"/>
      <c r="D433" s="1"/>
      <c r="E433" s="1"/>
      <c r="F433" s="1" t="s">
        <v>927</v>
      </c>
      <c r="G433" s="61">
        <v>2023</v>
      </c>
      <c r="H433" s="61">
        <v>2555622.0189999999</v>
      </c>
    </row>
    <row r="434" spans="1:8" ht="15" customHeight="1">
      <c r="A434" s="1" t="s">
        <v>1275</v>
      </c>
      <c r="B434" s="1" t="s">
        <v>685</v>
      </c>
      <c r="C434" s="1"/>
      <c r="D434" s="1"/>
      <c r="E434" s="1"/>
      <c r="F434" s="1" t="s">
        <v>927</v>
      </c>
      <c r="G434" s="61">
        <v>2023</v>
      </c>
      <c r="H434" s="61">
        <v>2666025.4920000001</v>
      </c>
    </row>
    <row r="435" spans="1:8" ht="15" customHeight="1">
      <c r="A435" s="1" t="s">
        <v>1276</v>
      </c>
      <c r="B435" s="1" t="s">
        <v>686</v>
      </c>
      <c r="C435" s="1"/>
      <c r="D435" s="1"/>
      <c r="E435" s="1"/>
      <c r="F435" s="1" t="s">
        <v>927</v>
      </c>
      <c r="G435" s="61">
        <v>2023</v>
      </c>
      <c r="H435" s="61">
        <v>13656152.199999999</v>
      </c>
    </row>
    <row r="436" spans="1:8" ht="15" customHeight="1">
      <c r="A436" s="1" t="s">
        <v>1277</v>
      </c>
      <c r="B436" s="1" t="s">
        <v>687</v>
      </c>
      <c r="C436" s="1"/>
      <c r="D436" s="1"/>
      <c r="E436" s="1"/>
      <c r="F436" s="1" t="s">
        <v>927</v>
      </c>
      <c r="G436" s="61">
        <v>2023</v>
      </c>
      <c r="H436" s="61">
        <v>4385183.4730000002</v>
      </c>
    </row>
    <row r="437" spans="1:8" ht="15" customHeight="1">
      <c r="A437" s="1" t="s">
        <v>1278</v>
      </c>
      <c r="B437" s="1" t="s">
        <v>688</v>
      </c>
      <c r="C437" s="1"/>
      <c r="D437" s="1"/>
      <c r="E437" s="1"/>
      <c r="F437" s="1" t="s">
        <v>927</v>
      </c>
      <c r="G437" s="61">
        <v>2023</v>
      </c>
      <c r="H437" s="61">
        <v>23262983.184</v>
      </c>
    </row>
    <row r="438" spans="1:8" ht="15" customHeight="1">
      <c r="A438" s="1" t="s">
        <v>1279</v>
      </c>
      <c r="B438" s="1" t="s">
        <v>689</v>
      </c>
      <c r="C438" s="1"/>
      <c r="D438" s="1"/>
      <c r="E438" s="1"/>
      <c r="F438" s="1" t="s">
        <v>927</v>
      </c>
      <c r="G438" s="61">
        <v>2023</v>
      </c>
      <c r="H438" s="61">
        <v>2685165.4989999998</v>
      </c>
    </row>
    <row r="439" spans="1:8" ht="15" customHeight="1">
      <c r="A439" s="1" t="s">
        <v>1280</v>
      </c>
      <c r="B439" s="1" t="s">
        <v>690</v>
      </c>
      <c r="C439" s="1"/>
      <c r="D439" s="1"/>
      <c r="E439" s="1"/>
      <c r="F439" s="1" t="s">
        <v>927</v>
      </c>
      <c r="G439" s="61">
        <v>2023</v>
      </c>
      <c r="H439" s="61">
        <v>2676245.284</v>
      </c>
    </row>
    <row r="440" spans="1:8" ht="15" customHeight="1">
      <c r="A440" s="1" t="s">
        <v>1281</v>
      </c>
      <c r="B440" s="1" t="s">
        <v>691</v>
      </c>
      <c r="C440" s="1"/>
      <c r="D440" s="1"/>
      <c r="E440" s="1"/>
      <c r="F440" s="1" t="s">
        <v>927</v>
      </c>
      <c r="G440" s="61">
        <v>2023</v>
      </c>
      <c r="H440" s="61">
        <v>85438658</v>
      </c>
    </row>
    <row r="441" spans="1:8" ht="15" customHeight="1">
      <c r="A441" s="1" t="s">
        <v>1282</v>
      </c>
      <c r="B441" s="1" t="s">
        <v>692</v>
      </c>
      <c r="C441" s="1"/>
      <c r="D441" s="1"/>
      <c r="E441" s="1"/>
      <c r="F441" s="1" t="s">
        <v>927</v>
      </c>
      <c r="G441" s="61">
        <v>2023</v>
      </c>
      <c r="H441" s="61">
        <v>4744797.78</v>
      </c>
    </row>
    <row r="442" spans="1:8" ht="15" customHeight="1">
      <c r="A442" s="1" t="s">
        <v>1283</v>
      </c>
      <c r="B442" s="1" t="s">
        <v>693</v>
      </c>
      <c r="C442" s="1"/>
      <c r="D442" s="1"/>
      <c r="E442" s="1"/>
      <c r="F442" s="1" t="s">
        <v>927</v>
      </c>
      <c r="G442" s="61">
        <v>2023</v>
      </c>
      <c r="H442" s="61">
        <v>95544866.562999994</v>
      </c>
    </row>
    <row r="443" spans="1:8" ht="15" customHeight="1">
      <c r="A443" s="1" t="s">
        <v>1284</v>
      </c>
      <c r="B443" s="1" t="s">
        <v>694</v>
      </c>
      <c r="C443" s="1"/>
      <c r="D443" s="1"/>
      <c r="E443" s="1"/>
      <c r="F443" s="1" t="s">
        <v>927</v>
      </c>
      <c r="G443" s="61">
        <v>2023</v>
      </c>
      <c r="H443" s="61">
        <v>243.803</v>
      </c>
    </row>
    <row r="444" spans="1:8" ht="15" customHeight="1">
      <c r="A444" s="1" t="s">
        <v>1285</v>
      </c>
      <c r="B444" s="1" t="s">
        <v>695</v>
      </c>
      <c r="C444" s="1"/>
      <c r="D444" s="1"/>
      <c r="E444" s="1"/>
      <c r="F444" s="1" t="s">
        <v>927</v>
      </c>
      <c r="G444" s="61">
        <v>2023</v>
      </c>
      <c r="H444" s="61">
        <v>288.68599999999998</v>
      </c>
    </row>
    <row r="445" spans="1:8" ht="15" customHeight="1">
      <c r="A445" s="1" t="s">
        <v>1286</v>
      </c>
      <c r="B445" s="1" t="s">
        <v>696</v>
      </c>
      <c r="C445" s="1"/>
      <c r="D445" s="1"/>
      <c r="E445" s="1"/>
      <c r="F445" s="1" t="s">
        <v>927</v>
      </c>
      <c r="G445" s="61">
        <v>2023</v>
      </c>
      <c r="H445" s="61">
        <v>973.49699999999996</v>
      </c>
    </row>
    <row r="446" spans="1:8" ht="15" customHeight="1">
      <c r="A446" s="1" t="s">
        <v>1287</v>
      </c>
      <c r="B446" s="1" t="s">
        <v>697</v>
      </c>
      <c r="C446" s="1"/>
      <c r="D446" s="1"/>
      <c r="E446" s="1"/>
      <c r="F446" s="1" t="s">
        <v>927</v>
      </c>
      <c r="G446" s="62">
        <v>2023</v>
      </c>
      <c r="H446" s="61">
        <v>634.22199999999998</v>
      </c>
    </row>
    <row r="447" spans="1:8" ht="15" customHeight="1">
      <c r="A447" s="1" t="s">
        <v>1288</v>
      </c>
      <c r="B447" s="1" t="s">
        <v>698</v>
      </c>
      <c r="C447" s="1"/>
      <c r="D447" s="1"/>
      <c r="E447" s="1"/>
      <c r="F447" s="1" t="s">
        <v>927</v>
      </c>
      <c r="G447" s="61">
        <v>2023</v>
      </c>
      <c r="H447" s="61">
        <v>2140.2080000000001</v>
      </c>
    </row>
    <row r="448" spans="1:8" ht="15" customHeight="1">
      <c r="A448" s="1" t="s">
        <v>1289</v>
      </c>
      <c r="B448" s="1" t="s">
        <v>699</v>
      </c>
      <c r="C448" s="1"/>
      <c r="D448" s="1"/>
      <c r="E448" s="1"/>
      <c r="F448" s="1" t="s">
        <v>927</v>
      </c>
      <c r="G448" s="61">
        <v>2023</v>
      </c>
      <c r="H448" s="61">
        <v>98</v>
      </c>
    </row>
    <row r="449" spans="1:8" ht="15" customHeight="1">
      <c r="A449" s="1" t="s">
        <v>1290</v>
      </c>
      <c r="B449" s="1" t="s">
        <v>701</v>
      </c>
      <c r="C449" s="1"/>
      <c r="D449" s="1"/>
      <c r="E449" s="1"/>
      <c r="F449" s="1" t="s">
        <v>927</v>
      </c>
      <c r="G449" s="61">
        <v>2023</v>
      </c>
      <c r="H449" s="61">
        <v>27113</v>
      </c>
    </row>
    <row r="450" spans="1:8" ht="15" customHeight="1">
      <c r="A450" s="1" t="s">
        <v>1291</v>
      </c>
      <c r="B450" s="1" t="s">
        <v>704</v>
      </c>
      <c r="C450" s="1"/>
      <c r="D450" s="1"/>
      <c r="E450" s="1"/>
      <c r="F450" s="1" t="s">
        <v>927</v>
      </c>
      <c r="G450" s="61">
        <v>2023</v>
      </c>
      <c r="H450" s="61">
        <v>37395</v>
      </c>
    </row>
    <row r="451" spans="1:8" ht="15" customHeight="1">
      <c r="A451" s="1" t="s">
        <v>1292</v>
      </c>
      <c r="B451" s="1" t="s">
        <v>707</v>
      </c>
      <c r="C451" s="1"/>
      <c r="D451" s="1"/>
      <c r="E451" s="1"/>
      <c r="F451" s="1" t="s">
        <v>927</v>
      </c>
      <c r="G451" s="61">
        <v>2023</v>
      </c>
      <c r="H451" s="61">
        <v>36751</v>
      </c>
    </row>
    <row r="452" spans="1:8" ht="15" customHeight="1">
      <c r="A452" s="1" t="s">
        <v>1293</v>
      </c>
      <c r="B452" s="1" t="s">
        <v>710</v>
      </c>
      <c r="C452" s="1"/>
      <c r="D452" s="1"/>
      <c r="E452" s="1"/>
      <c r="F452" s="1" t="s">
        <v>927</v>
      </c>
      <c r="G452" s="61">
        <v>2023</v>
      </c>
      <c r="H452" s="61">
        <v>1596460384</v>
      </c>
    </row>
    <row r="453" spans="1:8" ht="15" customHeight="1">
      <c r="A453" s="1" t="s">
        <v>1294</v>
      </c>
      <c r="B453" s="1" t="s">
        <v>711</v>
      </c>
      <c r="C453" s="1"/>
      <c r="D453" s="1"/>
      <c r="E453" s="1"/>
      <c r="F453" s="1" t="s">
        <v>927</v>
      </c>
      <c r="G453" s="61">
        <v>2023</v>
      </c>
      <c r="H453" s="61">
        <v>305466742</v>
      </c>
    </row>
    <row r="454" spans="1:8" ht="15" customHeight="1">
      <c r="A454" s="1" t="s">
        <v>1295</v>
      </c>
      <c r="B454" s="1" t="s">
        <v>712</v>
      </c>
      <c r="C454" s="1"/>
      <c r="D454" s="1"/>
      <c r="E454" s="1"/>
      <c r="F454" s="1" t="s">
        <v>927</v>
      </c>
      <c r="G454" s="61">
        <v>2023</v>
      </c>
      <c r="H454" s="61">
        <v>1290993642</v>
      </c>
    </row>
    <row r="455" spans="1:8" ht="15" customHeight="1">
      <c r="A455" s="1" t="s">
        <v>1296</v>
      </c>
      <c r="B455" s="1" t="s">
        <v>716</v>
      </c>
      <c r="C455" s="1"/>
      <c r="D455" s="1"/>
      <c r="E455" s="1"/>
      <c r="F455" s="1" t="s">
        <v>927</v>
      </c>
      <c r="G455" s="61">
        <v>2023</v>
      </c>
      <c r="H455" s="61">
        <v>0</v>
      </c>
    </row>
    <row r="456" spans="1:8" ht="15" customHeight="1">
      <c r="A456" s="1" t="s">
        <v>1297</v>
      </c>
      <c r="B456" s="1" t="s">
        <v>717</v>
      </c>
      <c r="C456" s="1"/>
      <c r="D456" s="1"/>
      <c r="E456" s="1"/>
      <c r="F456" s="1" t="s">
        <v>927</v>
      </c>
      <c r="G456" s="61">
        <v>2023</v>
      </c>
      <c r="H456" s="61">
        <v>4290140.87</v>
      </c>
    </row>
    <row r="457" spans="1:8" ht="15" customHeight="1">
      <c r="A457" s="1" t="s">
        <v>1298</v>
      </c>
      <c r="B457" s="1" t="s">
        <v>718</v>
      </c>
      <c r="C457" s="1"/>
      <c r="D457" s="1"/>
      <c r="E457" s="1"/>
      <c r="F457" s="1" t="s">
        <v>927</v>
      </c>
      <c r="G457" s="61">
        <v>2023</v>
      </c>
      <c r="H457" s="61">
        <v>3702853.51</v>
      </c>
    </row>
    <row r="458" spans="1:8" ht="15" customHeight="1">
      <c r="A458" s="1" t="s">
        <v>1299</v>
      </c>
      <c r="B458" s="1" t="s">
        <v>719</v>
      </c>
      <c r="C458" s="1"/>
      <c r="D458" s="1"/>
      <c r="E458" s="1"/>
      <c r="F458" s="1" t="s">
        <v>927</v>
      </c>
      <c r="G458" s="61">
        <v>2023</v>
      </c>
      <c r="H458" s="61">
        <v>587287.37</v>
      </c>
    </row>
    <row r="459" spans="1:8" ht="15" customHeight="1">
      <c r="A459" s="1" t="s">
        <v>1300</v>
      </c>
      <c r="B459" s="1" t="s">
        <v>721</v>
      </c>
      <c r="C459" s="1"/>
      <c r="D459" s="1"/>
      <c r="E459" s="1"/>
      <c r="F459" s="1" t="s">
        <v>927</v>
      </c>
      <c r="G459" s="61">
        <v>2023</v>
      </c>
      <c r="H459" s="61">
        <v>1982</v>
      </c>
    </row>
    <row r="460" spans="1:8" ht="15" customHeight="1">
      <c r="A460" s="1" t="s">
        <v>1301</v>
      </c>
      <c r="B460" s="1" t="s">
        <v>722</v>
      </c>
      <c r="C460" s="1"/>
      <c r="D460" s="1"/>
      <c r="E460" s="1"/>
      <c r="F460" s="1" t="s">
        <v>927</v>
      </c>
      <c r="G460" s="61">
        <v>2023</v>
      </c>
      <c r="H460" s="61">
        <v>0</v>
      </c>
    </row>
    <row r="461" spans="1:8" ht="15" customHeight="1">
      <c r="A461" s="1" t="s">
        <v>1302</v>
      </c>
      <c r="B461" s="1" t="s">
        <v>723</v>
      </c>
      <c r="C461" s="1"/>
      <c r="D461" s="1"/>
      <c r="E461" s="1"/>
      <c r="F461" s="1" t="s">
        <v>927</v>
      </c>
      <c r="G461" s="61">
        <v>2023</v>
      </c>
      <c r="H461" s="61">
        <v>0</v>
      </c>
    </row>
    <row r="462" spans="1:8" ht="15" customHeight="1">
      <c r="A462" s="1" t="s">
        <v>1303</v>
      </c>
      <c r="B462" s="1" t="s">
        <v>724</v>
      </c>
      <c r="C462" s="1"/>
      <c r="D462" s="1"/>
      <c r="E462" s="1"/>
      <c r="F462" s="1" t="s">
        <v>927</v>
      </c>
      <c r="G462" s="61">
        <v>2023</v>
      </c>
      <c r="H462" s="61">
        <v>5</v>
      </c>
    </row>
    <row r="463" spans="1:8" ht="15" customHeight="1">
      <c r="A463" s="1" t="s">
        <v>1304</v>
      </c>
      <c r="B463" s="1" t="s">
        <v>725</v>
      </c>
      <c r="C463" s="1"/>
      <c r="D463" s="1"/>
      <c r="E463" s="1"/>
      <c r="F463" s="1" t="s">
        <v>927</v>
      </c>
      <c r="G463" s="61">
        <v>2023</v>
      </c>
      <c r="H463" s="61">
        <v>0</v>
      </c>
    </row>
    <row r="464" spans="1:8" ht="15" customHeight="1">
      <c r="A464" s="1" t="s">
        <v>1305</v>
      </c>
      <c r="B464" s="1" t="s">
        <v>726</v>
      </c>
      <c r="C464" s="1"/>
      <c r="D464" s="1"/>
      <c r="E464" s="1"/>
      <c r="F464" s="1" t="s">
        <v>927</v>
      </c>
      <c r="G464" s="61">
        <v>2023</v>
      </c>
      <c r="H464" s="61">
        <v>0</v>
      </c>
    </row>
    <row r="465" spans="1:8" ht="15" customHeight="1">
      <c r="A465" s="1" t="s">
        <v>1306</v>
      </c>
      <c r="B465" s="1" t="s">
        <v>727</v>
      </c>
      <c r="C465" s="1"/>
      <c r="D465" s="1"/>
      <c r="E465" s="1"/>
      <c r="F465" s="1" t="s">
        <v>927</v>
      </c>
      <c r="G465" s="61">
        <v>2023</v>
      </c>
      <c r="H465" s="61">
        <v>161</v>
      </c>
    </row>
    <row r="466" spans="1:8" ht="15" customHeight="1">
      <c r="A466" s="1" t="s">
        <v>1307</v>
      </c>
      <c r="B466" s="1" t="s">
        <v>783</v>
      </c>
      <c r="C466" s="1"/>
      <c r="D466" s="1"/>
      <c r="E466" s="1"/>
      <c r="F466" s="1" t="s">
        <v>927</v>
      </c>
      <c r="G466" s="61">
        <v>2023</v>
      </c>
      <c r="H466" s="61">
        <v>9</v>
      </c>
    </row>
    <row r="467" spans="1:8" ht="15" customHeight="1">
      <c r="A467" s="1" t="s">
        <v>1308</v>
      </c>
      <c r="B467" s="1" t="s">
        <v>784</v>
      </c>
      <c r="C467" s="1"/>
      <c r="D467" s="1"/>
      <c r="E467" s="1"/>
      <c r="F467" s="1" t="s">
        <v>927</v>
      </c>
      <c r="G467" s="61">
        <v>2023</v>
      </c>
      <c r="H467" s="61">
        <v>92</v>
      </c>
    </row>
    <row r="468" spans="1:8" ht="15" customHeight="1">
      <c r="A468" s="1" t="s">
        <v>1309</v>
      </c>
      <c r="B468" s="1" t="s">
        <v>785</v>
      </c>
      <c r="C468" s="1"/>
      <c r="D468" s="1"/>
      <c r="E468" s="1"/>
      <c r="F468" s="1" t="s">
        <v>927</v>
      </c>
      <c r="G468" s="61">
        <v>2023</v>
      </c>
      <c r="H468" s="61">
        <v>7</v>
      </c>
    </row>
    <row r="469" spans="1:8" ht="15" customHeight="1">
      <c r="A469" s="1" t="s">
        <v>1310</v>
      </c>
      <c r="B469" s="1" t="s">
        <v>758</v>
      </c>
      <c r="C469" s="1"/>
      <c r="D469" s="1"/>
      <c r="E469" s="1"/>
      <c r="F469" s="1" t="s">
        <v>927</v>
      </c>
      <c r="G469" s="61">
        <v>2023</v>
      </c>
      <c r="H469" s="62">
        <v>8878163</v>
      </c>
    </row>
    <row r="470" spans="1:8" ht="15" customHeight="1">
      <c r="A470" s="1" t="s">
        <v>1311</v>
      </c>
      <c r="B470" s="1" t="s">
        <v>762</v>
      </c>
      <c r="C470" s="1"/>
      <c r="D470" s="1"/>
      <c r="E470" s="1"/>
      <c r="F470" s="1" t="s">
        <v>927</v>
      </c>
      <c r="G470" s="61">
        <v>2023</v>
      </c>
      <c r="H470" s="62">
        <v>8878163</v>
      </c>
    </row>
    <row r="471" spans="1:8" ht="15" customHeight="1">
      <c r="A471" s="1" t="s">
        <v>1312</v>
      </c>
      <c r="B471" s="1" t="s">
        <v>768</v>
      </c>
      <c r="C471" s="1"/>
      <c r="D471" s="1"/>
      <c r="E471" s="1"/>
      <c r="F471" s="1" t="s">
        <v>927</v>
      </c>
      <c r="G471" s="61">
        <v>2023</v>
      </c>
      <c r="H471" s="62">
        <v>204189821</v>
      </c>
    </row>
    <row r="472" spans="1:8" ht="15" customHeight="1">
      <c r="A472" s="1" t="s">
        <v>1313</v>
      </c>
      <c r="B472" s="1" t="s">
        <v>769</v>
      </c>
      <c r="C472" s="1"/>
      <c r="D472" s="1"/>
      <c r="E472" s="1"/>
      <c r="F472" s="1" t="s">
        <v>927</v>
      </c>
      <c r="G472" s="61">
        <v>2023</v>
      </c>
      <c r="H472" s="61">
        <v>204189821</v>
      </c>
    </row>
    <row r="473" spans="1:8" ht="15" customHeight="1">
      <c r="A473" s="1" t="s">
        <v>1314</v>
      </c>
      <c r="B473" s="1" t="s">
        <v>770</v>
      </c>
      <c r="C473" s="1"/>
      <c r="D473" s="1"/>
      <c r="E473" s="1"/>
      <c r="F473" s="1" t="s">
        <v>927</v>
      </c>
      <c r="G473" s="61">
        <v>2023</v>
      </c>
      <c r="H473" s="61">
        <v>0</v>
      </c>
    </row>
    <row r="474" spans="1:8" ht="15" customHeight="1">
      <c r="A474" s="1" t="s">
        <v>1315</v>
      </c>
      <c r="B474" s="1" t="s">
        <v>771</v>
      </c>
      <c r="C474" s="1"/>
      <c r="D474" s="1"/>
      <c r="E474" s="1"/>
      <c r="F474" s="1" t="s">
        <v>927</v>
      </c>
      <c r="G474" s="61">
        <v>2023</v>
      </c>
      <c r="H474" s="61">
        <v>0</v>
      </c>
    </row>
    <row r="475" spans="1:8" ht="15" customHeight="1">
      <c r="A475" s="1" t="s">
        <v>1316</v>
      </c>
      <c r="B475" s="1" t="s">
        <v>772</v>
      </c>
      <c r="C475" s="1"/>
      <c r="D475" s="1"/>
      <c r="E475" s="1"/>
      <c r="F475" s="1" t="s">
        <v>927</v>
      </c>
      <c r="G475" s="61">
        <v>2023</v>
      </c>
      <c r="H475" s="61">
        <v>295.5</v>
      </c>
    </row>
    <row r="476" spans="1:8" ht="15" customHeight="1">
      <c r="A476" s="1" t="s">
        <v>1317</v>
      </c>
      <c r="B476" s="1" t="s">
        <v>773</v>
      </c>
      <c r="C476" s="1"/>
      <c r="D476" s="1"/>
      <c r="E476" s="1"/>
      <c r="F476" s="1" t="s">
        <v>927</v>
      </c>
      <c r="G476" s="61">
        <v>2023</v>
      </c>
      <c r="H476" s="61">
        <v>63</v>
      </c>
    </row>
    <row r="477" spans="1:8" ht="15" customHeight="1">
      <c r="A477" s="1" t="s">
        <v>1318</v>
      </c>
      <c r="B477" s="1" t="s">
        <v>838</v>
      </c>
      <c r="C477" s="1"/>
      <c r="D477" s="1"/>
      <c r="E477" s="1"/>
      <c r="F477" s="1" t="s">
        <v>927</v>
      </c>
      <c r="G477" s="61">
        <v>2023</v>
      </c>
      <c r="H477" s="61">
        <v>4.26</v>
      </c>
    </row>
    <row r="478" spans="1:8" ht="15" customHeight="1">
      <c r="A478" s="1" t="s">
        <v>1319</v>
      </c>
      <c r="B478" s="1" t="s">
        <v>839</v>
      </c>
      <c r="C478" s="1"/>
      <c r="D478" s="1"/>
      <c r="E478" s="1"/>
      <c r="F478" s="1" t="s">
        <v>927</v>
      </c>
      <c r="G478" s="61">
        <v>2023</v>
      </c>
      <c r="H478" s="61">
        <v>0.86</v>
      </c>
    </row>
    <row r="479" spans="1:8" ht="15" customHeight="1">
      <c r="A479" s="1" t="s">
        <v>1320</v>
      </c>
      <c r="B479" s="1" t="s">
        <v>840</v>
      </c>
      <c r="C479" s="1"/>
      <c r="D479" s="1"/>
      <c r="E479" s="1"/>
      <c r="F479" s="1" t="s">
        <v>927</v>
      </c>
      <c r="G479" s="61">
        <v>2023</v>
      </c>
      <c r="H479" s="61">
        <v>0</v>
      </c>
    </row>
    <row r="480" spans="1:8" ht="15" customHeight="1">
      <c r="A480" s="1" t="s">
        <v>1321</v>
      </c>
      <c r="B480" s="1" t="s">
        <v>774</v>
      </c>
      <c r="C480" s="1"/>
      <c r="D480" s="1"/>
      <c r="E480" s="1"/>
      <c r="F480" s="1" t="s">
        <v>927</v>
      </c>
      <c r="G480" s="61">
        <v>2023</v>
      </c>
      <c r="H480" s="61">
        <v>2.61</v>
      </c>
    </row>
    <row r="481" spans="1:8" ht="15" customHeight="1">
      <c r="A481" s="1" t="s">
        <v>1322</v>
      </c>
      <c r="B481" s="1" t="s">
        <v>775</v>
      </c>
      <c r="C481" s="1"/>
      <c r="D481" s="1"/>
      <c r="E481" s="1"/>
      <c r="F481" s="1" t="s">
        <v>927</v>
      </c>
      <c r="G481" s="61">
        <v>2023</v>
      </c>
      <c r="H481" s="61">
        <v>2.2799999999999998</v>
      </c>
    </row>
    <row r="482" spans="1:8" ht="15" customHeight="1">
      <c r="A482" s="1" t="s">
        <v>1323</v>
      </c>
      <c r="B482" s="1" t="s">
        <v>781</v>
      </c>
      <c r="C482" s="1"/>
      <c r="D482" s="1"/>
      <c r="E482" s="1"/>
      <c r="F482" s="1" t="s">
        <v>927</v>
      </c>
      <c r="G482" s="61">
        <v>2023</v>
      </c>
      <c r="H482" s="61">
        <v>7954</v>
      </c>
    </row>
    <row r="483" spans="1:8" ht="15" customHeight="1">
      <c r="A483" s="1"/>
      <c r="B483" s="1"/>
      <c r="C483" s="1"/>
      <c r="D483" s="1"/>
      <c r="E483" s="1"/>
      <c r="F483" s="1"/>
      <c r="G483" s="1"/>
      <c r="H483" s="1"/>
    </row>
    <row r="484" spans="1:8" ht="15" customHeight="1"/>
    <row r="485" spans="1:8" ht="15" customHeight="1"/>
    <row r="486" spans="1:8" ht="15" customHeight="1"/>
    <row r="487" spans="1:8" ht="15" customHeight="1"/>
    <row r="488" spans="1:8" ht="15" customHeight="1"/>
    <row r="489" spans="1:8" ht="15" customHeight="1"/>
    <row r="490" spans="1:8" ht="15" customHeight="1"/>
    <row r="491" spans="1:8" ht="15" customHeight="1"/>
    <row r="492" spans="1:8" ht="15" customHeight="1"/>
    <row r="493" spans="1:8" ht="15" customHeight="1"/>
    <row r="494" spans="1:8" ht="15" customHeight="1"/>
    <row r="495" spans="1:8" ht="15" customHeight="1"/>
    <row r="496" spans="1:8"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sheetData>
  <customSheetViews>
    <customSheetView guid="{BF85068E-F58D-4EAB-8647-6833ECCE5F0F}" state="hidden">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B848"/>
  <sheetViews>
    <sheetView showRuler="0" topLeftCell="R401" workbookViewId="0">
      <selection activeCell="W413" sqref="W413"/>
    </sheetView>
  </sheetViews>
  <sheetFormatPr defaultColWidth="13.08984375" defaultRowHeight="12.5"/>
  <cols>
    <col min="1" max="1" width="9.6328125" customWidth="1"/>
    <col min="2" max="2" width="12.453125" customWidth="1"/>
    <col min="3" max="3" width="18.54296875" customWidth="1"/>
    <col min="4" max="4" width="14.6328125" customWidth="1"/>
    <col min="5" max="5" width="16.08984375" customWidth="1"/>
    <col min="6" max="6" width="46.453125" customWidth="1"/>
    <col min="7" max="7" width="12.36328125" customWidth="1"/>
    <col min="8" max="8" width="21.08984375" customWidth="1"/>
    <col min="9" max="9" width="16.08984375" customWidth="1"/>
    <col min="10" max="10" width="16.6328125" customWidth="1"/>
    <col min="11" max="11" width="25.6328125" customWidth="1"/>
    <col min="12" max="12" width="20.453125" customWidth="1"/>
    <col min="13" max="13" width="14.453125" customWidth="1"/>
    <col min="14" max="14" width="24.36328125" customWidth="1"/>
    <col min="15" max="15" width="14.36328125" customWidth="1"/>
    <col min="16" max="16" width="16.08984375" customWidth="1"/>
    <col min="17" max="22" width="19.36328125" customWidth="1"/>
    <col min="23" max="23" width="20.36328125" customWidth="1"/>
    <col min="24" max="24" width="18.6328125" customWidth="1"/>
    <col min="25" max="25" width="10.54296875" customWidth="1"/>
    <col min="26" max="26" width="22.54296875" customWidth="1"/>
    <col min="27" max="27" width="23.6328125" customWidth="1"/>
    <col min="28" max="28" width="26.6328125" customWidth="1"/>
  </cols>
  <sheetData>
    <row r="1" spans="1:28" ht="26" customHeight="1">
      <c r="A1" s="60" t="s">
        <v>58</v>
      </c>
      <c r="B1" s="60" t="s">
        <v>59</v>
      </c>
      <c r="C1" s="60" t="s">
        <v>1324</v>
      </c>
      <c r="D1" s="60" t="s">
        <v>1325</v>
      </c>
      <c r="E1" s="60" t="s">
        <v>1326</v>
      </c>
      <c r="F1" s="60" t="s">
        <v>3</v>
      </c>
      <c r="G1" s="60" t="s">
        <v>1327</v>
      </c>
      <c r="H1" s="60" t="s">
        <v>1328</v>
      </c>
      <c r="I1" s="60" t="s">
        <v>1329</v>
      </c>
      <c r="J1" s="60" t="s">
        <v>1330</v>
      </c>
      <c r="K1" s="60" t="s">
        <v>4</v>
      </c>
      <c r="L1" s="60" t="s">
        <v>1331</v>
      </c>
      <c r="M1" s="60" t="s">
        <v>1332</v>
      </c>
      <c r="N1" s="60" t="s">
        <v>1333</v>
      </c>
      <c r="O1" s="60" t="s">
        <v>1334</v>
      </c>
      <c r="P1" s="60" t="s">
        <v>1335</v>
      </c>
      <c r="Q1" s="60" t="s">
        <v>1336</v>
      </c>
      <c r="R1" s="60" t="s">
        <v>1337</v>
      </c>
      <c r="S1" s="60" t="s">
        <v>1338</v>
      </c>
      <c r="T1" s="60" t="s">
        <v>1339</v>
      </c>
      <c r="U1" s="60" t="s">
        <v>1340</v>
      </c>
      <c r="V1" s="60" t="s">
        <v>1341</v>
      </c>
      <c r="W1" s="60" t="s">
        <v>1342</v>
      </c>
      <c r="X1" s="60" t="s">
        <v>1343</v>
      </c>
      <c r="Y1" s="60" t="s">
        <v>1344</v>
      </c>
      <c r="Z1" s="60" t="s">
        <v>1345</v>
      </c>
      <c r="AA1" s="60" t="s">
        <v>1346</v>
      </c>
      <c r="AB1" s="60"/>
    </row>
    <row r="2" spans="1:28" ht="15" customHeight="1">
      <c r="A2" s="1" t="s">
        <v>1347</v>
      </c>
      <c r="B2" s="1" t="s">
        <v>1348</v>
      </c>
      <c r="C2" s="1" t="s">
        <v>1349</v>
      </c>
      <c r="D2" s="61">
        <v>2024</v>
      </c>
      <c r="E2" s="1" t="s">
        <v>1350</v>
      </c>
      <c r="F2" s="1" t="s">
        <v>1351</v>
      </c>
      <c r="G2" s="1"/>
      <c r="H2" s="1" t="s">
        <v>1352</v>
      </c>
      <c r="I2" s="1" t="s">
        <v>1353</v>
      </c>
      <c r="J2" s="1" t="s">
        <v>1354</v>
      </c>
      <c r="K2" s="1" t="s">
        <v>927</v>
      </c>
      <c r="L2" s="1" t="s">
        <v>1355</v>
      </c>
      <c r="M2" s="1" t="s">
        <v>1355</v>
      </c>
      <c r="N2" s="63">
        <v>45675</v>
      </c>
      <c r="O2" s="63">
        <v>45902</v>
      </c>
      <c r="P2" s="1" t="s">
        <v>1356</v>
      </c>
      <c r="Q2" s="1" t="s">
        <v>1357</v>
      </c>
      <c r="R2" s="1" t="s">
        <v>1358</v>
      </c>
      <c r="S2" s="1"/>
      <c r="T2" s="1"/>
      <c r="U2" s="1"/>
      <c r="V2" s="1"/>
      <c r="W2" s="1" t="s">
        <v>1359</v>
      </c>
      <c r="X2" s="1" t="s">
        <v>1360</v>
      </c>
      <c r="Y2" s="1" t="s">
        <v>1361</v>
      </c>
      <c r="Z2" s="1" t="s">
        <v>1362</v>
      </c>
      <c r="AA2" s="1" t="s">
        <v>1363</v>
      </c>
    </row>
    <row r="3" spans="1:28" ht="15" customHeight="1">
      <c r="A3" s="1" t="s">
        <v>1364</v>
      </c>
      <c r="B3" s="1" t="s">
        <v>114</v>
      </c>
      <c r="C3" s="1" t="s">
        <v>1349</v>
      </c>
      <c r="D3" s="61">
        <v>2024</v>
      </c>
      <c r="E3" s="1" t="s">
        <v>1350</v>
      </c>
      <c r="F3" s="1" t="s">
        <v>1365</v>
      </c>
      <c r="G3" s="1"/>
      <c r="H3" s="1" t="s">
        <v>1352</v>
      </c>
      <c r="I3" s="1" t="s">
        <v>1353</v>
      </c>
      <c r="J3" s="1" t="s">
        <v>1354</v>
      </c>
      <c r="K3" s="1" t="s">
        <v>927</v>
      </c>
      <c r="L3" s="1" t="s">
        <v>1355</v>
      </c>
      <c r="M3" s="1" t="s">
        <v>1355</v>
      </c>
      <c r="N3" s="63">
        <v>45675</v>
      </c>
      <c r="O3" s="63">
        <v>45902</v>
      </c>
      <c r="P3" s="1" t="s">
        <v>1356</v>
      </c>
      <c r="Q3" s="1" t="s">
        <v>1357</v>
      </c>
      <c r="R3" s="1" t="s">
        <v>1358</v>
      </c>
      <c r="S3" s="1"/>
      <c r="T3" s="1"/>
      <c r="U3" s="1"/>
      <c r="V3" s="1"/>
      <c r="W3" s="1" t="s">
        <v>1359</v>
      </c>
      <c r="X3" s="1" t="s">
        <v>1360</v>
      </c>
      <c r="Y3" s="1" t="s">
        <v>1361</v>
      </c>
      <c r="Z3" s="1" t="s">
        <v>1362</v>
      </c>
      <c r="AA3" s="1" t="s">
        <v>1363</v>
      </c>
    </row>
    <row r="4" spans="1:28" ht="15" customHeight="1">
      <c r="A4" s="1" t="s">
        <v>1366</v>
      </c>
      <c r="B4" s="1" t="s">
        <v>113</v>
      </c>
      <c r="C4" s="1" t="s">
        <v>1349</v>
      </c>
      <c r="D4" s="61">
        <v>2024</v>
      </c>
      <c r="E4" s="1" t="s">
        <v>1350</v>
      </c>
      <c r="F4" s="1" t="s">
        <v>1367</v>
      </c>
      <c r="G4" s="1"/>
      <c r="H4" s="1" t="s">
        <v>1352</v>
      </c>
      <c r="I4" s="1" t="s">
        <v>1353</v>
      </c>
      <c r="J4" s="1" t="s">
        <v>1354</v>
      </c>
      <c r="K4" s="1" t="s">
        <v>927</v>
      </c>
      <c r="L4" s="1" t="s">
        <v>1355</v>
      </c>
      <c r="M4" s="1" t="s">
        <v>1355</v>
      </c>
      <c r="N4" s="63">
        <v>45675</v>
      </c>
      <c r="O4" s="63">
        <v>45902</v>
      </c>
      <c r="P4" s="1" t="s">
        <v>1356</v>
      </c>
      <c r="Q4" s="1" t="s">
        <v>1357</v>
      </c>
      <c r="R4" s="1" t="s">
        <v>1358</v>
      </c>
      <c r="S4" s="1"/>
      <c r="T4" s="1"/>
      <c r="U4" s="1"/>
      <c r="V4" s="1"/>
      <c r="W4" s="1" t="s">
        <v>1359</v>
      </c>
      <c r="X4" s="1" t="s">
        <v>1360</v>
      </c>
      <c r="Y4" s="1" t="s">
        <v>1361</v>
      </c>
      <c r="Z4" s="1" t="s">
        <v>1362</v>
      </c>
      <c r="AA4" s="1" t="s">
        <v>1363</v>
      </c>
    </row>
    <row r="5" spans="1:28" ht="15" customHeight="1">
      <c r="A5" s="1" t="s">
        <v>1368</v>
      </c>
      <c r="B5" s="1" t="s">
        <v>115</v>
      </c>
      <c r="C5" s="1" t="s">
        <v>1349</v>
      </c>
      <c r="D5" s="61">
        <v>2024</v>
      </c>
      <c r="E5" s="1" t="s">
        <v>1350</v>
      </c>
      <c r="F5" s="1" t="s">
        <v>1369</v>
      </c>
      <c r="G5" s="1"/>
      <c r="H5" s="1" t="s">
        <v>1370</v>
      </c>
      <c r="I5" s="1" t="s">
        <v>1371</v>
      </c>
      <c r="J5" s="1" t="s">
        <v>1354</v>
      </c>
      <c r="K5" s="1" t="s">
        <v>927</v>
      </c>
      <c r="L5" s="1" t="s">
        <v>1355</v>
      </c>
      <c r="M5" s="1" t="s">
        <v>1355</v>
      </c>
      <c r="N5" s="63">
        <v>45675</v>
      </c>
      <c r="O5" s="63">
        <v>45902</v>
      </c>
      <c r="P5" s="1" t="s">
        <v>1356</v>
      </c>
      <c r="Q5" s="1" t="s">
        <v>1357</v>
      </c>
      <c r="R5" s="1" t="s">
        <v>1358</v>
      </c>
      <c r="S5" s="1"/>
      <c r="T5" s="1"/>
      <c r="U5" s="1"/>
      <c r="V5" s="1"/>
      <c r="W5" s="1" t="s">
        <v>1359</v>
      </c>
      <c r="X5" s="1" t="s">
        <v>1360</v>
      </c>
      <c r="Y5" s="1" t="s">
        <v>1361</v>
      </c>
      <c r="Z5" s="1" t="s">
        <v>1362</v>
      </c>
      <c r="AA5" s="1" t="s">
        <v>1363</v>
      </c>
    </row>
    <row r="6" spans="1:28" ht="15" customHeight="1">
      <c r="A6" s="1" t="s">
        <v>1372</v>
      </c>
      <c r="B6" s="1" t="s">
        <v>120</v>
      </c>
      <c r="C6" s="1" t="s">
        <v>1349</v>
      </c>
      <c r="D6" s="61">
        <v>2024</v>
      </c>
      <c r="E6" s="1" t="s">
        <v>1350</v>
      </c>
      <c r="F6" s="1" t="s">
        <v>1373</v>
      </c>
      <c r="G6" s="1"/>
      <c r="H6" s="1" t="s">
        <v>1370</v>
      </c>
      <c r="I6" s="1" t="s">
        <v>1371</v>
      </c>
      <c r="J6" s="1" t="s">
        <v>1354</v>
      </c>
      <c r="K6" s="1" t="s">
        <v>927</v>
      </c>
      <c r="L6" s="1" t="s">
        <v>1374</v>
      </c>
      <c r="M6" s="1" t="s">
        <v>1375</v>
      </c>
      <c r="N6" s="63">
        <v>45675</v>
      </c>
      <c r="O6" s="63">
        <v>45902</v>
      </c>
      <c r="P6" s="1" t="s">
        <v>1356</v>
      </c>
      <c r="Q6" s="1" t="s">
        <v>1357</v>
      </c>
      <c r="R6" s="1" t="s">
        <v>1358</v>
      </c>
      <c r="S6" s="1"/>
      <c r="T6" s="1"/>
      <c r="U6" s="1"/>
      <c r="V6" s="1"/>
      <c r="W6" s="1" t="s">
        <v>1376</v>
      </c>
      <c r="X6" s="1" t="s">
        <v>1360</v>
      </c>
      <c r="Y6" s="1" t="s">
        <v>1361</v>
      </c>
      <c r="Z6" s="1" t="s">
        <v>1362</v>
      </c>
      <c r="AA6" s="1" t="s">
        <v>1377</v>
      </c>
    </row>
    <row r="7" spans="1:28" ht="15" customHeight="1">
      <c r="A7" s="1" t="s">
        <v>1378</v>
      </c>
      <c r="B7" s="1" t="s">
        <v>122</v>
      </c>
      <c r="C7" s="1" t="s">
        <v>1349</v>
      </c>
      <c r="D7" s="61">
        <v>2024</v>
      </c>
      <c r="E7" s="1" t="s">
        <v>1350</v>
      </c>
      <c r="F7" s="1" t="s">
        <v>1379</v>
      </c>
      <c r="G7" s="1"/>
      <c r="H7" s="1" t="s">
        <v>1370</v>
      </c>
      <c r="I7" s="1" t="s">
        <v>1371</v>
      </c>
      <c r="J7" s="1" t="s">
        <v>1354</v>
      </c>
      <c r="K7" s="1" t="s">
        <v>927</v>
      </c>
      <c r="L7" s="1" t="s">
        <v>1374</v>
      </c>
      <c r="M7" s="1" t="s">
        <v>1375</v>
      </c>
      <c r="N7" s="63">
        <v>45675</v>
      </c>
      <c r="O7" s="63">
        <v>45902</v>
      </c>
      <c r="P7" s="1" t="s">
        <v>1356</v>
      </c>
      <c r="Q7" s="1" t="s">
        <v>1357</v>
      </c>
      <c r="R7" s="1" t="s">
        <v>1358</v>
      </c>
      <c r="S7" s="1"/>
      <c r="T7" s="1"/>
      <c r="U7" s="1"/>
      <c r="V7" s="1"/>
      <c r="W7" s="1" t="s">
        <v>1376</v>
      </c>
      <c r="X7" s="1" t="s">
        <v>1360</v>
      </c>
      <c r="Y7" s="1" t="s">
        <v>1361</v>
      </c>
      <c r="Z7" s="1" t="s">
        <v>1362</v>
      </c>
      <c r="AA7" s="1" t="s">
        <v>1377</v>
      </c>
    </row>
    <row r="8" spans="1:28" ht="15" customHeight="1">
      <c r="A8" s="1" t="s">
        <v>1380</v>
      </c>
      <c r="B8" s="1" t="s">
        <v>121</v>
      </c>
      <c r="C8" s="1" t="s">
        <v>1349</v>
      </c>
      <c r="D8" s="61">
        <v>2024</v>
      </c>
      <c r="E8" s="1" t="s">
        <v>1350</v>
      </c>
      <c r="F8" s="1" t="s">
        <v>1381</v>
      </c>
      <c r="G8" s="1"/>
      <c r="H8" s="1" t="s">
        <v>1370</v>
      </c>
      <c r="I8" s="1" t="s">
        <v>1371</v>
      </c>
      <c r="J8" s="1" t="s">
        <v>1354</v>
      </c>
      <c r="K8" s="1" t="s">
        <v>927</v>
      </c>
      <c r="L8" s="1" t="s">
        <v>1374</v>
      </c>
      <c r="M8" s="1" t="s">
        <v>1375</v>
      </c>
      <c r="N8" s="63">
        <v>45675</v>
      </c>
      <c r="O8" s="63">
        <v>45902</v>
      </c>
      <c r="P8" s="1" t="s">
        <v>1356</v>
      </c>
      <c r="Q8" s="1" t="s">
        <v>1357</v>
      </c>
      <c r="R8" s="1" t="s">
        <v>1358</v>
      </c>
      <c r="S8" s="1"/>
      <c r="T8" s="1"/>
      <c r="U8" s="1"/>
      <c r="V8" s="1"/>
      <c r="W8" s="1" t="s">
        <v>1376</v>
      </c>
      <c r="X8" s="1" t="s">
        <v>1360</v>
      </c>
      <c r="Y8" s="1" t="s">
        <v>1361</v>
      </c>
      <c r="Z8" s="1" t="s">
        <v>1362</v>
      </c>
      <c r="AA8" s="1" t="s">
        <v>1377</v>
      </c>
    </row>
    <row r="9" spans="1:28" ht="15" customHeight="1">
      <c r="A9" s="1" t="s">
        <v>1382</v>
      </c>
      <c r="B9" s="1" t="s">
        <v>116</v>
      </c>
      <c r="C9" s="1" t="s">
        <v>1349</v>
      </c>
      <c r="D9" s="61">
        <v>2024</v>
      </c>
      <c r="E9" s="1" t="s">
        <v>1350</v>
      </c>
      <c r="F9" s="1" t="s">
        <v>1383</v>
      </c>
      <c r="G9" s="1"/>
      <c r="H9" s="1" t="s">
        <v>1370</v>
      </c>
      <c r="I9" s="1" t="s">
        <v>1371</v>
      </c>
      <c r="J9" s="1" t="s">
        <v>1354</v>
      </c>
      <c r="K9" s="1" t="s">
        <v>927</v>
      </c>
      <c r="L9" s="1" t="s">
        <v>1374</v>
      </c>
      <c r="M9" s="1" t="s">
        <v>1375</v>
      </c>
      <c r="N9" s="63">
        <v>45675</v>
      </c>
      <c r="O9" s="63">
        <v>45902</v>
      </c>
      <c r="P9" s="1" t="s">
        <v>1356</v>
      </c>
      <c r="Q9" s="1" t="s">
        <v>1357</v>
      </c>
      <c r="R9" s="1" t="s">
        <v>1358</v>
      </c>
      <c r="S9" s="1"/>
      <c r="T9" s="1"/>
      <c r="U9" s="1"/>
      <c r="V9" s="1"/>
      <c r="W9" s="1" t="s">
        <v>1376</v>
      </c>
      <c r="X9" s="1" t="s">
        <v>1360</v>
      </c>
      <c r="Y9" s="1" t="s">
        <v>1361</v>
      </c>
      <c r="Z9" s="1" t="s">
        <v>1362</v>
      </c>
      <c r="AA9" s="1" t="s">
        <v>1377</v>
      </c>
    </row>
    <row r="10" spans="1:28" ht="15" customHeight="1">
      <c r="A10" s="1" t="s">
        <v>1384</v>
      </c>
      <c r="B10" s="1" t="s">
        <v>119</v>
      </c>
      <c r="C10" s="1" t="s">
        <v>1349</v>
      </c>
      <c r="D10" s="61">
        <v>2024</v>
      </c>
      <c r="E10" s="1" t="s">
        <v>1350</v>
      </c>
      <c r="F10" s="1" t="s">
        <v>1385</v>
      </c>
      <c r="G10" s="1"/>
      <c r="H10" s="1" t="s">
        <v>1370</v>
      </c>
      <c r="I10" s="1" t="s">
        <v>1371</v>
      </c>
      <c r="J10" s="1" t="s">
        <v>1354</v>
      </c>
      <c r="K10" s="1" t="s">
        <v>927</v>
      </c>
      <c r="L10" s="1" t="s">
        <v>1374</v>
      </c>
      <c r="M10" s="1" t="s">
        <v>1375</v>
      </c>
      <c r="N10" s="63">
        <v>45675</v>
      </c>
      <c r="O10" s="63">
        <v>45902</v>
      </c>
      <c r="P10" s="1" t="s">
        <v>1356</v>
      </c>
      <c r="Q10" s="1" t="s">
        <v>1357</v>
      </c>
      <c r="R10" s="1" t="s">
        <v>1358</v>
      </c>
      <c r="S10" s="1"/>
      <c r="T10" s="1"/>
      <c r="U10" s="1"/>
      <c r="V10" s="1"/>
      <c r="W10" s="1" t="s">
        <v>1376</v>
      </c>
      <c r="X10" s="1" t="s">
        <v>1360</v>
      </c>
      <c r="Y10" s="1" t="s">
        <v>1361</v>
      </c>
      <c r="Z10" s="1" t="s">
        <v>1362</v>
      </c>
      <c r="AA10" s="1" t="s">
        <v>1377</v>
      </c>
    </row>
    <row r="11" spans="1:28" ht="15" customHeight="1">
      <c r="A11" s="1" t="s">
        <v>1386</v>
      </c>
      <c r="B11" s="1" t="s">
        <v>118</v>
      </c>
      <c r="C11" s="1" t="s">
        <v>1349</v>
      </c>
      <c r="D11" s="61">
        <v>2024</v>
      </c>
      <c r="E11" s="1" t="s">
        <v>1350</v>
      </c>
      <c r="F11" s="1" t="s">
        <v>1387</v>
      </c>
      <c r="G11" s="1"/>
      <c r="H11" s="1" t="s">
        <v>1370</v>
      </c>
      <c r="I11" s="1" t="s">
        <v>1371</v>
      </c>
      <c r="J11" s="1" t="s">
        <v>1354</v>
      </c>
      <c r="K11" s="1" t="s">
        <v>927</v>
      </c>
      <c r="L11" s="1" t="s">
        <v>1374</v>
      </c>
      <c r="M11" s="1" t="s">
        <v>1375</v>
      </c>
      <c r="N11" s="63">
        <v>45675</v>
      </c>
      <c r="O11" s="63">
        <v>45902</v>
      </c>
      <c r="P11" s="1" t="s">
        <v>1356</v>
      </c>
      <c r="Q11" s="1" t="s">
        <v>1357</v>
      </c>
      <c r="R11" s="1" t="s">
        <v>1358</v>
      </c>
      <c r="S11" s="1"/>
      <c r="T11" s="1"/>
      <c r="U11" s="1"/>
      <c r="V11" s="1"/>
      <c r="W11" s="1" t="s">
        <v>1376</v>
      </c>
      <c r="X11" s="1" t="s">
        <v>1360</v>
      </c>
      <c r="Y11" s="1" t="s">
        <v>1361</v>
      </c>
      <c r="Z11" s="1" t="s">
        <v>1362</v>
      </c>
      <c r="AA11" s="1" t="s">
        <v>1377</v>
      </c>
    </row>
    <row r="12" spans="1:28" ht="15" customHeight="1">
      <c r="A12" s="1" t="s">
        <v>1388</v>
      </c>
      <c r="B12" s="1" t="s">
        <v>124</v>
      </c>
      <c r="C12" s="1" t="s">
        <v>1349</v>
      </c>
      <c r="D12" s="61">
        <v>2024</v>
      </c>
      <c r="E12" s="1" t="s">
        <v>1350</v>
      </c>
      <c r="F12" s="1" t="s">
        <v>1389</v>
      </c>
      <c r="G12" s="1"/>
      <c r="H12" s="1" t="s">
        <v>1352</v>
      </c>
      <c r="I12" s="1" t="s">
        <v>1353</v>
      </c>
      <c r="J12" s="1" t="s">
        <v>1354</v>
      </c>
      <c r="K12" s="1" t="s">
        <v>927</v>
      </c>
      <c r="L12" s="1" t="s">
        <v>1374</v>
      </c>
      <c r="M12" s="1" t="s">
        <v>1375</v>
      </c>
      <c r="N12" s="63">
        <v>45675</v>
      </c>
      <c r="O12" s="63">
        <v>45902</v>
      </c>
      <c r="P12" s="1" t="s">
        <v>1356</v>
      </c>
      <c r="Q12" s="1" t="s">
        <v>1390</v>
      </c>
      <c r="R12" s="1" t="s">
        <v>1358</v>
      </c>
      <c r="S12" s="1"/>
      <c r="T12" s="1"/>
      <c r="U12" s="1"/>
      <c r="V12" s="1"/>
      <c r="W12" s="1" t="s">
        <v>1376</v>
      </c>
      <c r="X12" s="1" t="s">
        <v>1360</v>
      </c>
      <c r="Y12" s="1" t="s">
        <v>1361</v>
      </c>
      <c r="Z12" s="1" t="s">
        <v>1362</v>
      </c>
      <c r="AA12" s="1" t="s">
        <v>1377</v>
      </c>
    </row>
    <row r="13" spans="1:28" ht="15" customHeight="1">
      <c r="A13" s="1" t="s">
        <v>1391</v>
      </c>
      <c r="B13" s="1" t="s">
        <v>123</v>
      </c>
      <c r="C13" s="1" t="s">
        <v>1349</v>
      </c>
      <c r="D13" s="61">
        <v>2024</v>
      </c>
      <c r="E13" s="1" t="s">
        <v>1350</v>
      </c>
      <c r="F13" s="1" t="s">
        <v>1392</v>
      </c>
      <c r="G13" s="1"/>
      <c r="H13" s="1" t="s">
        <v>1352</v>
      </c>
      <c r="I13" s="1" t="s">
        <v>1353</v>
      </c>
      <c r="J13" s="1" t="s">
        <v>1354</v>
      </c>
      <c r="K13" s="1" t="s">
        <v>927</v>
      </c>
      <c r="L13" s="1" t="s">
        <v>1374</v>
      </c>
      <c r="M13" s="1" t="s">
        <v>1375</v>
      </c>
      <c r="N13" s="63">
        <v>45675</v>
      </c>
      <c r="O13" s="63">
        <v>45902</v>
      </c>
      <c r="P13" s="1" t="s">
        <v>1356</v>
      </c>
      <c r="Q13" s="1" t="s">
        <v>1390</v>
      </c>
      <c r="R13" s="1" t="s">
        <v>1358</v>
      </c>
      <c r="S13" s="1"/>
      <c r="T13" s="1"/>
      <c r="U13" s="1"/>
      <c r="V13" s="1"/>
      <c r="W13" s="1" t="s">
        <v>1376</v>
      </c>
      <c r="X13" s="1" t="s">
        <v>1360</v>
      </c>
      <c r="Y13" s="1" t="s">
        <v>1361</v>
      </c>
      <c r="Z13" s="1" t="s">
        <v>1362</v>
      </c>
      <c r="AA13" s="1" t="s">
        <v>1377</v>
      </c>
    </row>
    <row r="14" spans="1:28" ht="15" customHeight="1">
      <c r="A14" s="1" t="s">
        <v>1393</v>
      </c>
      <c r="B14" s="1" t="s">
        <v>125</v>
      </c>
      <c r="C14" s="1" t="s">
        <v>1349</v>
      </c>
      <c r="D14" s="61">
        <v>2024</v>
      </c>
      <c r="E14" s="1" t="s">
        <v>1350</v>
      </c>
      <c r="F14" s="1" t="s">
        <v>1394</v>
      </c>
      <c r="G14" s="1"/>
      <c r="H14" s="1" t="s">
        <v>1352</v>
      </c>
      <c r="I14" s="1" t="s">
        <v>1353</v>
      </c>
      <c r="J14" s="1" t="s">
        <v>1354</v>
      </c>
      <c r="K14" s="1" t="s">
        <v>927</v>
      </c>
      <c r="L14" s="1" t="s">
        <v>1375</v>
      </c>
      <c r="M14" s="1" t="s">
        <v>1375</v>
      </c>
      <c r="N14" s="63">
        <v>45675</v>
      </c>
      <c r="O14" s="63">
        <v>45902</v>
      </c>
      <c r="P14" s="1" t="s">
        <v>1356</v>
      </c>
      <c r="Q14" s="1" t="s">
        <v>1357</v>
      </c>
      <c r="R14" s="1" t="s">
        <v>1358</v>
      </c>
      <c r="S14" s="1"/>
      <c r="T14" s="1"/>
      <c r="U14" s="1"/>
      <c r="V14" s="1"/>
      <c r="W14" s="1" t="s">
        <v>1376</v>
      </c>
      <c r="X14" s="1" t="s">
        <v>1360</v>
      </c>
      <c r="Y14" s="1" t="s">
        <v>1361</v>
      </c>
      <c r="Z14" s="1" t="s">
        <v>1362</v>
      </c>
      <c r="AA14" s="1" t="s">
        <v>1377</v>
      </c>
    </row>
    <row r="15" spans="1:28" ht="15" customHeight="1">
      <c r="A15" s="1" t="s">
        <v>1395</v>
      </c>
      <c r="B15" s="1" t="s">
        <v>117</v>
      </c>
      <c r="C15" s="1" t="s">
        <v>1349</v>
      </c>
      <c r="D15" s="61">
        <v>2024</v>
      </c>
      <c r="E15" s="1" t="s">
        <v>1350</v>
      </c>
      <c r="F15" s="1" t="s">
        <v>1396</v>
      </c>
      <c r="G15" s="1"/>
      <c r="H15" s="1" t="s">
        <v>1370</v>
      </c>
      <c r="I15" s="1" t="s">
        <v>1371</v>
      </c>
      <c r="J15" s="1" t="s">
        <v>1354</v>
      </c>
      <c r="K15" s="1" t="s">
        <v>927</v>
      </c>
      <c r="L15" s="1" t="s">
        <v>1374</v>
      </c>
      <c r="M15" s="1" t="s">
        <v>1375</v>
      </c>
      <c r="N15" s="63">
        <v>45675</v>
      </c>
      <c r="O15" s="63">
        <v>45902</v>
      </c>
      <c r="P15" s="1" t="s">
        <v>1356</v>
      </c>
      <c r="Q15" s="1" t="s">
        <v>1357</v>
      </c>
      <c r="R15" s="1" t="s">
        <v>1358</v>
      </c>
      <c r="S15" s="1"/>
      <c r="T15" s="1"/>
      <c r="U15" s="1"/>
      <c r="V15" s="1"/>
      <c r="W15" s="1" t="s">
        <v>1376</v>
      </c>
      <c r="X15" s="1" t="s">
        <v>1360</v>
      </c>
      <c r="Y15" s="1" t="s">
        <v>1361</v>
      </c>
      <c r="Z15" s="1" t="s">
        <v>1362</v>
      </c>
      <c r="AA15" s="1" t="s">
        <v>1377</v>
      </c>
    </row>
    <row r="16" spans="1:28" ht="15" customHeight="1">
      <c r="A16" s="1" t="s">
        <v>1397</v>
      </c>
      <c r="B16" s="1" t="s">
        <v>1398</v>
      </c>
      <c r="C16" s="1" t="s">
        <v>1349</v>
      </c>
      <c r="D16" s="61">
        <v>2024</v>
      </c>
      <c r="E16" s="1" t="s">
        <v>1350</v>
      </c>
      <c r="F16" s="1" t="s">
        <v>1399</v>
      </c>
      <c r="G16" s="1"/>
      <c r="H16" s="1" t="s">
        <v>1400</v>
      </c>
      <c r="I16" s="1"/>
      <c r="J16" s="1" t="s">
        <v>1354</v>
      </c>
      <c r="K16" s="1" t="s">
        <v>927</v>
      </c>
      <c r="L16" s="1" t="s">
        <v>1401</v>
      </c>
      <c r="M16" s="1" t="s">
        <v>1401</v>
      </c>
      <c r="N16" s="63">
        <v>45675</v>
      </c>
      <c r="O16" s="63">
        <v>45902</v>
      </c>
      <c r="P16" s="1" t="s">
        <v>1356</v>
      </c>
      <c r="Q16" s="1" t="s">
        <v>1357</v>
      </c>
      <c r="R16" s="1" t="s">
        <v>1402</v>
      </c>
      <c r="S16" s="1"/>
      <c r="T16" s="1"/>
      <c r="U16" s="1"/>
      <c r="V16" s="1"/>
      <c r="W16" s="1" t="s">
        <v>1403</v>
      </c>
      <c r="X16" s="1" t="s">
        <v>1360</v>
      </c>
      <c r="Y16" s="1" t="s">
        <v>1361</v>
      </c>
      <c r="Z16" s="1" t="s">
        <v>1362</v>
      </c>
      <c r="AA16" s="1" t="s">
        <v>1403</v>
      </c>
    </row>
    <row r="17" spans="1:27" ht="15" customHeight="1">
      <c r="A17" s="1" t="s">
        <v>1404</v>
      </c>
      <c r="B17" s="1" t="s">
        <v>555</v>
      </c>
      <c r="C17" s="1" t="s">
        <v>1349</v>
      </c>
      <c r="D17" s="61">
        <v>2024</v>
      </c>
      <c r="E17" s="1" t="s">
        <v>1350</v>
      </c>
      <c r="F17" s="1" t="s">
        <v>1405</v>
      </c>
      <c r="G17" s="1"/>
      <c r="H17" s="1" t="s">
        <v>1352</v>
      </c>
      <c r="I17" s="1" t="s">
        <v>1353</v>
      </c>
      <c r="J17" s="1" t="s">
        <v>1354</v>
      </c>
      <c r="K17" s="1" t="s">
        <v>927</v>
      </c>
      <c r="L17" s="1" t="s">
        <v>1401</v>
      </c>
      <c r="M17" s="1" t="s">
        <v>1401</v>
      </c>
      <c r="N17" s="63">
        <v>45675</v>
      </c>
      <c r="O17" s="63">
        <v>45902</v>
      </c>
      <c r="P17" s="1" t="s">
        <v>1356</v>
      </c>
      <c r="Q17" s="1" t="s">
        <v>1357</v>
      </c>
      <c r="R17" s="1" t="s">
        <v>1402</v>
      </c>
      <c r="S17" s="1"/>
      <c r="T17" s="1"/>
      <c r="U17" s="1"/>
      <c r="V17" s="1"/>
      <c r="W17" s="1" t="s">
        <v>1403</v>
      </c>
      <c r="X17" s="1" t="s">
        <v>1360</v>
      </c>
      <c r="Y17" s="1" t="s">
        <v>1361</v>
      </c>
      <c r="Z17" s="1" t="s">
        <v>1362</v>
      </c>
      <c r="AA17" s="1" t="s">
        <v>1403</v>
      </c>
    </row>
    <row r="18" spans="1:27" ht="15" customHeight="1">
      <c r="A18" s="1" t="s">
        <v>1406</v>
      </c>
      <c r="B18" s="1" t="s">
        <v>547</v>
      </c>
      <c r="C18" s="1" t="s">
        <v>1349</v>
      </c>
      <c r="D18" s="61">
        <v>2024</v>
      </c>
      <c r="E18" s="1" t="s">
        <v>1350</v>
      </c>
      <c r="F18" s="1" t="s">
        <v>1407</v>
      </c>
      <c r="G18" s="1"/>
      <c r="H18" s="1" t="s">
        <v>1352</v>
      </c>
      <c r="I18" s="1" t="s">
        <v>1353</v>
      </c>
      <c r="J18" s="1" t="s">
        <v>1354</v>
      </c>
      <c r="K18" s="1" t="s">
        <v>927</v>
      </c>
      <c r="L18" s="1" t="s">
        <v>1401</v>
      </c>
      <c r="M18" s="1" t="s">
        <v>1401</v>
      </c>
      <c r="N18" s="63">
        <v>45675</v>
      </c>
      <c r="O18" s="63">
        <v>45902</v>
      </c>
      <c r="P18" s="1" t="s">
        <v>1356</v>
      </c>
      <c r="Q18" s="1" t="s">
        <v>1357</v>
      </c>
      <c r="R18" s="1" t="s">
        <v>1402</v>
      </c>
      <c r="S18" s="1"/>
      <c r="T18" s="1"/>
      <c r="U18" s="1"/>
      <c r="V18" s="1"/>
      <c r="W18" s="1" t="s">
        <v>1403</v>
      </c>
      <c r="X18" s="1" t="s">
        <v>1360</v>
      </c>
      <c r="Y18" s="1" t="s">
        <v>1361</v>
      </c>
      <c r="Z18" s="1" t="s">
        <v>1362</v>
      </c>
      <c r="AA18" s="1" t="s">
        <v>1403</v>
      </c>
    </row>
    <row r="19" spans="1:27" ht="15" customHeight="1">
      <c r="A19" s="1" t="s">
        <v>1408</v>
      </c>
      <c r="B19" s="1" t="s">
        <v>550</v>
      </c>
      <c r="C19" s="1" t="s">
        <v>1349</v>
      </c>
      <c r="D19" s="61">
        <v>2024</v>
      </c>
      <c r="E19" s="1" t="s">
        <v>1350</v>
      </c>
      <c r="F19" s="1" t="s">
        <v>1409</v>
      </c>
      <c r="G19" s="1"/>
      <c r="H19" s="1" t="s">
        <v>1400</v>
      </c>
      <c r="I19" s="1"/>
      <c r="J19" s="1" t="s">
        <v>1354</v>
      </c>
      <c r="K19" s="1" t="s">
        <v>927</v>
      </c>
      <c r="L19" s="1" t="s">
        <v>1401</v>
      </c>
      <c r="M19" s="1" t="s">
        <v>1401</v>
      </c>
      <c r="N19" s="63">
        <v>45675</v>
      </c>
      <c r="O19" s="63">
        <v>45902</v>
      </c>
      <c r="P19" s="1" t="s">
        <v>1356</v>
      </c>
      <c r="Q19" s="1" t="s">
        <v>1357</v>
      </c>
      <c r="R19" s="1" t="s">
        <v>1402</v>
      </c>
      <c r="S19" s="1"/>
      <c r="T19" s="1"/>
      <c r="U19" s="1"/>
      <c r="V19" s="1"/>
      <c r="W19" s="1" t="s">
        <v>1403</v>
      </c>
      <c r="X19" s="1" t="s">
        <v>1360</v>
      </c>
      <c r="Y19" s="1" t="s">
        <v>1361</v>
      </c>
      <c r="Z19" s="1" t="s">
        <v>1362</v>
      </c>
      <c r="AA19" s="1" t="s">
        <v>1403</v>
      </c>
    </row>
    <row r="20" spans="1:27" ht="15" customHeight="1">
      <c r="A20" s="1" t="s">
        <v>1410</v>
      </c>
      <c r="B20" s="1" t="s">
        <v>546</v>
      </c>
      <c r="C20" s="1" t="s">
        <v>1349</v>
      </c>
      <c r="D20" s="61">
        <v>2024</v>
      </c>
      <c r="E20" s="1" t="s">
        <v>1350</v>
      </c>
      <c r="F20" s="1" t="s">
        <v>1411</v>
      </c>
      <c r="G20" s="1"/>
      <c r="H20" s="1" t="s">
        <v>1412</v>
      </c>
      <c r="I20" s="1" t="s">
        <v>1413</v>
      </c>
      <c r="J20" s="1" t="s">
        <v>1354</v>
      </c>
      <c r="K20" s="1" t="s">
        <v>927</v>
      </c>
      <c r="L20" s="1" t="s">
        <v>1401</v>
      </c>
      <c r="M20" s="1" t="s">
        <v>1401</v>
      </c>
      <c r="N20" s="63">
        <v>45675</v>
      </c>
      <c r="O20" s="63">
        <v>45902</v>
      </c>
      <c r="P20" s="1" t="s">
        <v>1356</v>
      </c>
      <c r="Q20" s="1" t="s">
        <v>1357</v>
      </c>
      <c r="R20" s="1" t="s">
        <v>1402</v>
      </c>
      <c r="S20" s="1"/>
      <c r="T20" s="1"/>
      <c r="U20" s="1"/>
      <c r="V20" s="1"/>
      <c r="W20" s="1" t="s">
        <v>1403</v>
      </c>
      <c r="X20" s="1" t="s">
        <v>1360</v>
      </c>
      <c r="Y20" s="1" t="s">
        <v>1361</v>
      </c>
      <c r="Z20" s="1" t="s">
        <v>1362</v>
      </c>
      <c r="AA20" s="1" t="s">
        <v>1403</v>
      </c>
    </row>
    <row r="21" spans="1:27" ht="15" customHeight="1">
      <c r="A21" s="1" t="s">
        <v>1414</v>
      </c>
      <c r="B21" s="1" t="s">
        <v>1415</v>
      </c>
      <c r="C21" s="1" t="s">
        <v>1349</v>
      </c>
      <c r="D21" s="61">
        <v>2024</v>
      </c>
      <c r="E21" s="1" t="s">
        <v>1350</v>
      </c>
      <c r="F21" s="1" t="s">
        <v>1416</v>
      </c>
      <c r="G21" s="1"/>
      <c r="H21" s="1" t="s">
        <v>1400</v>
      </c>
      <c r="I21" s="1"/>
      <c r="J21" s="1" t="s">
        <v>1354</v>
      </c>
      <c r="K21" s="1" t="s">
        <v>927</v>
      </c>
      <c r="L21" s="1" t="s">
        <v>1401</v>
      </c>
      <c r="M21" s="1" t="s">
        <v>1401</v>
      </c>
      <c r="N21" s="63">
        <v>45675</v>
      </c>
      <c r="O21" s="63">
        <v>45902</v>
      </c>
      <c r="P21" s="1" t="s">
        <v>1356</v>
      </c>
      <c r="Q21" s="1" t="s">
        <v>1357</v>
      </c>
      <c r="R21" s="1" t="s">
        <v>1402</v>
      </c>
      <c r="S21" s="1"/>
      <c r="T21" s="1"/>
      <c r="U21" s="1"/>
      <c r="V21" s="1"/>
      <c r="W21" s="1" t="s">
        <v>1403</v>
      </c>
      <c r="X21" s="1" t="s">
        <v>1360</v>
      </c>
      <c r="Y21" s="1" t="s">
        <v>1361</v>
      </c>
      <c r="Z21" s="1" t="s">
        <v>1362</v>
      </c>
      <c r="AA21" s="1" t="s">
        <v>1403</v>
      </c>
    </row>
    <row r="22" spans="1:27" ht="15" customHeight="1">
      <c r="A22" s="1" t="s">
        <v>1417</v>
      </c>
      <c r="B22" s="1" t="s">
        <v>558</v>
      </c>
      <c r="C22" s="1" t="s">
        <v>1349</v>
      </c>
      <c r="D22" s="61">
        <v>2024</v>
      </c>
      <c r="E22" s="1" t="s">
        <v>1350</v>
      </c>
      <c r="F22" s="1" t="s">
        <v>1418</v>
      </c>
      <c r="G22" s="1"/>
      <c r="H22" s="1" t="s">
        <v>1352</v>
      </c>
      <c r="I22" s="1" t="s">
        <v>1353</v>
      </c>
      <c r="J22" s="1" t="s">
        <v>1354</v>
      </c>
      <c r="K22" s="1" t="s">
        <v>927</v>
      </c>
      <c r="L22" s="1" t="s">
        <v>1401</v>
      </c>
      <c r="M22" s="1" t="s">
        <v>1401</v>
      </c>
      <c r="N22" s="63">
        <v>45675</v>
      </c>
      <c r="O22" s="63">
        <v>45902</v>
      </c>
      <c r="P22" s="1" t="s">
        <v>1356</v>
      </c>
      <c r="Q22" s="1" t="s">
        <v>1357</v>
      </c>
      <c r="R22" s="1" t="s">
        <v>1402</v>
      </c>
      <c r="S22" s="1"/>
      <c r="T22" s="1"/>
      <c r="U22" s="1"/>
      <c r="V22" s="1"/>
      <c r="W22" s="1" t="s">
        <v>1403</v>
      </c>
      <c r="X22" s="1" t="s">
        <v>1360</v>
      </c>
      <c r="Y22" s="1" t="s">
        <v>1361</v>
      </c>
      <c r="Z22" s="1" t="s">
        <v>1362</v>
      </c>
      <c r="AA22" s="1" t="s">
        <v>1403</v>
      </c>
    </row>
    <row r="23" spans="1:27" ht="15" customHeight="1">
      <c r="A23" s="1" t="s">
        <v>1419</v>
      </c>
      <c r="B23" s="1" t="s">
        <v>559</v>
      </c>
      <c r="C23" s="1" t="s">
        <v>1349</v>
      </c>
      <c r="D23" s="61">
        <v>2024</v>
      </c>
      <c r="E23" s="1" t="s">
        <v>1350</v>
      </c>
      <c r="F23" s="1" t="s">
        <v>1420</v>
      </c>
      <c r="G23" s="1"/>
      <c r="H23" s="1" t="s">
        <v>1352</v>
      </c>
      <c r="I23" s="1" t="s">
        <v>1353</v>
      </c>
      <c r="J23" s="1" t="s">
        <v>1354</v>
      </c>
      <c r="K23" s="1" t="s">
        <v>927</v>
      </c>
      <c r="L23" s="1" t="s">
        <v>1401</v>
      </c>
      <c r="M23" s="1" t="s">
        <v>1401</v>
      </c>
      <c r="N23" s="63">
        <v>45675</v>
      </c>
      <c r="O23" s="63">
        <v>45902</v>
      </c>
      <c r="P23" s="1" t="s">
        <v>1356</v>
      </c>
      <c r="Q23" s="1" t="s">
        <v>1357</v>
      </c>
      <c r="R23" s="1" t="s">
        <v>1402</v>
      </c>
      <c r="S23" s="1"/>
      <c r="T23" s="1"/>
      <c r="U23" s="1"/>
      <c r="V23" s="1"/>
      <c r="W23" s="1" t="s">
        <v>1403</v>
      </c>
      <c r="X23" s="1" t="s">
        <v>1360</v>
      </c>
      <c r="Y23" s="1" t="s">
        <v>1361</v>
      </c>
      <c r="Z23" s="1" t="s">
        <v>1362</v>
      </c>
      <c r="AA23" s="1" t="s">
        <v>1403</v>
      </c>
    </row>
    <row r="24" spans="1:27" ht="15" customHeight="1">
      <c r="A24" s="1" t="s">
        <v>1421</v>
      </c>
      <c r="B24" s="1" t="s">
        <v>556</v>
      </c>
      <c r="C24" s="1" t="s">
        <v>1349</v>
      </c>
      <c r="D24" s="61">
        <v>2024</v>
      </c>
      <c r="E24" s="1" t="s">
        <v>1350</v>
      </c>
      <c r="F24" s="1" t="s">
        <v>1422</v>
      </c>
      <c r="G24" s="1"/>
      <c r="H24" s="1" t="s">
        <v>1352</v>
      </c>
      <c r="I24" s="1" t="s">
        <v>1353</v>
      </c>
      <c r="J24" s="1" t="s">
        <v>1354</v>
      </c>
      <c r="K24" s="1" t="s">
        <v>927</v>
      </c>
      <c r="L24" s="1" t="s">
        <v>1401</v>
      </c>
      <c r="M24" s="1" t="s">
        <v>1401</v>
      </c>
      <c r="N24" s="63">
        <v>45675</v>
      </c>
      <c r="O24" s="63">
        <v>45902</v>
      </c>
      <c r="P24" s="1" t="s">
        <v>1356</v>
      </c>
      <c r="Q24" s="1" t="s">
        <v>1357</v>
      </c>
      <c r="R24" s="1" t="s">
        <v>1402</v>
      </c>
      <c r="S24" s="1"/>
      <c r="T24" s="1"/>
      <c r="U24" s="1"/>
      <c r="V24" s="1"/>
      <c r="W24" s="1" t="s">
        <v>1403</v>
      </c>
      <c r="X24" s="1" t="s">
        <v>1360</v>
      </c>
      <c r="Y24" s="1" t="s">
        <v>1361</v>
      </c>
      <c r="Z24" s="1" t="s">
        <v>1362</v>
      </c>
      <c r="AA24" s="1" t="s">
        <v>1403</v>
      </c>
    </row>
    <row r="25" spans="1:27" ht="15" customHeight="1">
      <c r="A25" s="1" t="s">
        <v>1423</v>
      </c>
      <c r="B25" s="1" t="s">
        <v>1424</v>
      </c>
      <c r="C25" s="1" t="s">
        <v>1349</v>
      </c>
      <c r="D25" s="61">
        <v>2024</v>
      </c>
      <c r="E25" s="1" t="s">
        <v>1350</v>
      </c>
      <c r="F25" s="1" t="s">
        <v>1425</v>
      </c>
      <c r="G25" s="1"/>
      <c r="H25" s="1" t="s">
        <v>1400</v>
      </c>
      <c r="I25" s="1"/>
      <c r="J25" s="1" t="s">
        <v>1354</v>
      </c>
      <c r="K25" s="1" t="s">
        <v>927</v>
      </c>
      <c r="L25" s="1" t="s">
        <v>1401</v>
      </c>
      <c r="M25" s="1" t="s">
        <v>1401</v>
      </c>
      <c r="N25" s="63">
        <v>45675</v>
      </c>
      <c r="O25" s="63">
        <v>45902</v>
      </c>
      <c r="P25" s="1" t="s">
        <v>1356</v>
      </c>
      <c r="Q25" s="1" t="s">
        <v>1357</v>
      </c>
      <c r="R25" s="1" t="s">
        <v>1402</v>
      </c>
      <c r="S25" s="1"/>
      <c r="T25" s="1"/>
      <c r="U25" s="1"/>
      <c r="V25" s="1"/>
      <c r="W25" s="1" t="s">
        <v>1403</v>
      </c>
      <c r="X25" s="1" t="s">
        <v>1360</v>
      </c>
      <c r="Y25" s="1" t="s">
        <v>1361</v>
      </c>
      <c r="Z25" s="1" t="s">
        <v>1362</v>
      </c>
      <c r="AA25" s="1" t="s">
        <v>1403</v>
      </c>
    </row>
    <row r="26" spans="1:27" ht="15" customHeight="1">
      <c r="A26" s="1" t="s">
        <v>1426</v>
      </c>
      <c r="B26" s="1" t="s">
        <v>1427</v>
      </c>
      <c r="C26" s="1" t="s">
        <v>1349</v>
      </c>
      <c r="D26" s="61">
        <v>2024</v>
      </c>
      <c r="E26" s="1" t="s">
        <v>1350</v>
      </c>
      <c r="F26" s="1" t="s">
        <v>1428</v>
      </c>
      <c r="G26" s="1"/>
      <c r="H26" s="1" t="s">
        <v>1400</v>
      </c>
      <c r="I26" s="1"/>
      <c r="J26" s="1" t="s">
        <v>1354</v>
      </c>
      <c r="K26" s="1" t="s">
        <v>927</v>
      </c>
      <c r="L26" s="1" t="s">
        <v>1401</v>
      </c>
      <c r="M26" s="1" t="s">
        <v>1401</v>
      </c>
      <c r="N26" s="63">
        <v>45675</v>
      </c>
      <c r="O26" s="63">
        <v>45902</v>
      </c>
      <c r="P26" s="1" t="s">
        <v>1356</v>
      </c>
      <c r="Q26" s="1" t="s">
        <v>1357</v>
      </c>
      <c r="R26" s="1" t="s">
        <v>1402</v>
      </c>
      <c r="S26" s="1"/>
      <c r="T26" s="1"/>
      <c r="U26" s="1"/>
      <c r="V26" s="1"/>
      <c r="W26" s="1" t="s">
        <v>1403</v>
      </c>
      <c r="X26" s="1" t="s">
        <v>1360</v>
      </c>
      <c r="Y26" s="1" t="s">
        <v>1361</v>
      </c>
      <c r="Z26" s="1" t="s">
        <v>1362</v>
      </c>
      <c r="AA26" s="1" t="s">
        <v>1403</v>
      </c>
    </row>
    <row r="27" spans="1:27" ht="15" customHeight="1">
      <c r="A27" s="1" t="s">
        <v>1429</v>
      </c>
      <c r="B27" s="1" t="s">
        <v>1430</v>
      </c>
      <c r="C27" s="1" t="s">
        <v>1349</v>
      </c>
      <c r="D27" s="61">
        <v>2024</v>
      </c>
      <c r="E27" s="1" t="s">
        <v>1350</v>
      </c>
      <c r="F27" s="1" t="s">
        <v>1431</v>
      </c>
      <c r="G27" s="1"/>
      <c r="H27" s="1" t="s">
        <v>1400</v>
      </c>
      <c r="I27" s="1"/>
      <c r="J27" s="1" t="s">
        <v>1354</v>
      </c>
      <c r="K27" s="1" t="s">
        <v>927</v>
      </c>
      <c r="L27" s="1" t="s">
        <v>1401</v>
      </c>
      <c r="M27" s="1" t="s">
        <v>1401</v>
      </c>
      <c r="N27" s="63">
        <v>45675</v>
      </c>
      <c r="O27" s="63">
        <v>45902</v>
      </c>
      <c r="P27" s="1" t="s">
        <v>1356</v>
      </c>
      <c r="Q27" s="1" t="s">
        <v>1357</v>
      </c>
      <c r="R27" s="1" t="s">
        <v>1402</v>
      </c>
      <c r="S27" s="1"/>
      <c r="T27" s="1"/>
      <c r="U27" s="1"/>
      <c r="V27" s="1"/>
      <c r="W27" s="1" t="s">
        <v>1403</v>
      </c>
      <c r="X27" s="1" t="s">
        <v>1360</v>
      </c>
      <c r="Y27" s="1" t="s">
        <v>1361</v>
      </c>
      <c r="Z27" s="1" t="s">
        <v>1362</v>
      </c>
      <c r="AA27" s="1" t="s">
        <v>1403</v>
      </c>
    </row>
    <row r="28" spans="1:27" ht="15" customHeight="1">
      <c r="A28" s="1" t="s">
        <v>1432</v>
      </c>
      <c r="B28" s="1" t="s">
        <v>1433</v>
      </c>
      <c r="C28" s="1" t="s">
        <v>1349</v>
      </c>
      <c r="D28" s="61">
        <v>2024</v>
      </c>
      <c r="E28" s="1" t="s">
        <v>1350</v>
      </c>
      <c r="F28" s="1" t="s">
        <v>1434</v>
      </c>
      <c r="G28" s="1"/>
      <c r="H28" s="1" t="s">
        <v>1400</v>
      </c>
      <c r="I28" s="1"/>
      <c r="J28" s="1" t="s">
        <v>1354</v>
      </c>
      <c r="K28" s="1" t="s">
        <v>927</v>
      </c>
      <c r="L28" s="1" t="s">
        <v>1401</v>
      </c>
      <c r="M28" s="1" t="s">
        <v>1401</v>
      </c>
      <c r="N28" s="63">
        <v>45675</v>
      </c>
      <c r="O28" s="63">
        <v>45902</v>
      </c>
      <c r="P28" s="1" t="s">
        <v>1356</v>
      </c>
      <c r="Q28" s="1" t="s">
        <v>1357</v>
      </c>
      <c r="R28" s="1" t="s">
        <v>1402</v>
      </c>
      <c r="S28" s="1"/>
      <c r="T28" s="1"/>
      <c r="U28" s="1"/>
      <c r="V28" s="1"/>
      <c r="W28" s="1" t="s">
        <v>1403</v>
      </c>
      <c r="X28" s="1" t="s">
        <v>1360</v>
      </c>
      <c r="Y28" s="1" t="s">
        <v>1361</v>
      </c>
      <c r="Z28" s="1" t="s">
        <v>1362</v>
      </c>
      <c r="AA28" s="1" t="s">
        <v>1403</v>
      </c>
    </row>
    <row r="29" spans="1:27" ht="15" customHeight="1">
      <c r="A29" s="1" t="s">
        <v>1435</v>
      </c>
      <c r="B29" s="1" t="s">
        <v>549</v>
      </c>
      <c r="C29" s="1" t="s">
        <v>1349</v>
      </c>
      <c r="D29" s="61">
        <v>2024</v>
      </c>
      <c r="E29" s="1" t="s">
        <v>1350</v>
      </c>
      <c r="F29" s="1" t="s">
        <v>1436</v>
      </c>
      <c r="G29" s="1"/>
      <c r="H29" s="1" t="s">
        <v>1352</v>
      </c>
      <c r="I29" s="1" t="s">
        <v>1353</v>
      </c>
      <c r="J29" s="1" t="s">
        <v>1354</v>
      </c>
      <c r="K29" s="1" t="s">
        <v>927</v>
      </c>
      <c r="L29" s="1" t="s">
        <v>1401</v>
      </c>
      <c r="M29" s="1" t="s">
        <v>1401</v>
      </c>
      <c r="N29" s="63">
        <v>45675</v>
      </c>
      <c r="O29" s="63">
        <v>45902</v>
      </c>
      <c r="P29" s="1" t="s">
        <v>1356</v>
      </c>
      <c r="Q29" s="1" t="s">
        <v>1357</v>
      </c>
      <c r="R29" s="1" t="s">
        <v>1402</v>
      </c>
      <c r="S29" s="1"/>
      <c r="T29" s="1"/>
      <c r="U29" s="1"/>
      <c r="V29" s="1"/>
      <c r="W29" s="1" t="s">
        <v>1403</v>
      </c>
      <c r="X29" s="1" t="s">
        <v>1360</v>
      </c>
      <c r="Y29" s="1" t="s">
        <v>1361</v>
      </c>
      <c r="Z29" s="1" t="s">
        <v>1362</v>
      </c>
      <c r="AA29" s="1" t="s">
        <v>1403</v>
      </c>
    </row>
    <row r="30" spans="1:27" ht="15" customHeight="1">
      <c r="A30" s="1" t="s">
        <v>1437</v>
      </c>
      <c r="B30" s="1" t="s">
        <v>544</v>
      </c>
      <c r="C30" s="1" t="s">
        <v>1349</v>
      </c>
      <c r="D30" s="61">
        <v>2024</v>
      </c>
      <c r="E30" s="1" t="s">
        <v>1350</v>
      </c>
      <c r="F30" s="1" t="s">
        <v>1438</v>
      </c>
      <c r="G30" s="1"/>
      <c r="H30" s="1" t="s">
        <v>1412</v>
      </c>
      <c r="I30" s="1" t="s">
        <v>1413</v>
      </c>
      <c r="J30" s="1" t="s">
        <v>1354</v>
      </c>
      <c r="K30" s="1" t="s">
        <v>927</v>
      </c>
      <c r="L30" s="1" t="s">
        <v>1401</v>
      </c>
      <c r="M30" s="1" t="s">
        <v>1401</v>
      </c>
      <c r="N30" s="63">
        <v>45675</v>
      </c>
      <c r="O30" s="63">
        <v>45902</v>
      </c>
      <c r="P30" s="1" t="s">
        <v>1356</v>
      </c>
      <c r="Q30" s="1" t="s">
        <v>1357</v>
      </c>
      <c r="R30" s="1" t="s">
        <v>1402</v>
      </c>
      <c r="S30" s="1"/>
      <c r="T30" s="1"/>
      <c r="U30" s="1"/>
      <c r="V30" s="1"/>
      <c r="W30" s="1" t="s">
        <v>1403</v>
      </c>
      <c r="X30" s="1" t="s">
        <v>1360</v>
      </c>
      <c r="Y30" s="1" t="s">
        <v>1361</v>
      </c>
      <c r="Z30" s="1" t="s">
        <v>1362</v>
      </c>
      <c r="AA30" s="1" t="s">
        <v>1403</v>
      </c>
    </row>
    <row r="31" spans="1:27" ht="15" customHeight="1">
      <c r="A31" s="1" t="s">
        <v>1439</v>
      </c>
      <c r="B31" s="1" t="s">
        <v>1440</v>
      </c>
      <c r="C31" s="1" t="s">
        <v>1349</v>
      </c>
      <c r="D31" s="61">
        <v>2024</v>
      </c>
      <c r="E31" s="1" t="s">
        <v>1350</v>
      </c>
      <c r="F31" s="1" t="s">
        <v>1441</v>
      </c>
      <c r="G31" s="1"/>
      <c r="H31" s="1" t="s">
        <v>1400</v>
      </c>
      <c r="I31" s="1"/>
      <c r="J31" s="1" t="s">
        <v>1354</v>
      </c>
      <c r="K31" s="1" t="s">
        <v>927</v>
      </c>
      <c r="L31" s="1" t="s">
        <v>1401</v>
      </c>
      <c r="M31" s="1" t="s">
        <v>1401</v>
      </c>
      <c r="N31" s="63">
        <v>45675</v>
      </c>
      <c r="O31" s="63">
        <v>45902</v>
      </c>
      <c r="P31" s="1" t="s">
        <v>1356</v>
      </c>
      <c r="Q31" s="1" t="s">
        <v>1357</v>
      </c>
      <c r="R31" s="1" t="s">
        <v>1402</v>
      </c>
      <c r="S31" s="1"/>
      <c r="T31" s="1"/>
      <c r="U31" s="1"/>
      <c r="V31" s="1"/>
      <c r="W31" s="1" t="s">
        <v>1403</v>
      </c>
      <c r="X31" s="1" t="s">
        <v>1360</v>
      </c>
      <c r="Y31" s="1" t="s">
        <v>1361</v>
      </c>
      <c r="Z31" s="1" t="s">
        <v>1362</v>
      </c>
      <c r="AA31" s="1" t="s">
        <v>1403</v>
      </c>
    </row>
    <row r="32" spans="1:27" ht="15" customHeight="1">
      <c r="A32" s="1" t="s">
        <v>1442</v>
      </c>
      <c r="B32" s="1" t="s">
        <v>557</v>
      </c>
      <c r="C32" s="1" t="s">
        <v>1349</v>
      </c>
      <c r="D32" s="61">
        <v>2024</v>
      </c>
      <c r="E32" s="1" t="s">
        <v>1350</v>
      </c>
      <c r="F32" s="1" t="s">
        <v>1443</v>
      </c>
      <c r="G32" s="1"/>
      <c r="H32" s="1" t="s">
        <v>1352</v>
      </c>
      <c r="I32" s="1" t="s">
        <v>1353</v>
      </c>
      <c r="J32" s="1" t="s">
        <v>1354</v>
      </c>
      <c r="K32" s="1" t="s">
        <v>927</v>
      </c>
      <c r="L32" s="1" t="s">
        <v>1401</v>
      </c>
      <c r="M32" s="1" t="s">
        <v>1401</v>
      </c>
      <c r="N32" s="63">
        <v>45675</v>
      </c>
      <c r="O32" s="63">
        <v>45902</v>
      </c>
      <c r="P32" s="1" t="s">
        <v>1356</v>
      </c>
      <c r="Q32" s="1" t="s">
        <v>1357</v>
      </c>
      <c r="R32" s="1" t="s">
        <v>1402</v>
      </c>
      <c r="S32" s="1"/>
      <c r="T32" s="1"/>
      <c r="U32" s="1"/>
      <c r="V32" s="1"/>
      <c r="W32" s="1" t="s">
        <v>1403</v>
      </c>
      <c r="X32" s="1" t="s">
        <v>1360</v>
      </c>
      <c r="Y32" s="1" t="s">
        <v>1361</v>
      </c>
      <c r="Z32" s="1" t="s">
        <v>1362</v>
      </c>
      <c r="AA32" s="1" t="s">
        <v>1403</v>
      </c>
    </row>
    <row r="33" spans="1:27" ht="15" customHeight="1">
      <c r="A33" s="1" t="s">
        <v>1444</v>
      </c>
      <c r="B33" s="1" t="s">
        <v>548</v>
      </c>
      <c r="C33" s="1" t="s">
        <v>1349</v>
      </c>
      <c r="D33" s="61">
        <v>2024</v>
      </c>
      <c r="E33" s="1" t="s">
        <v>1350</v>
      </c>
      <c r="F33" s="1" t="s">
        <v>1445</v>
      </c>
      <c r="G33" s="1"/>
      <c r="H33" s="1" t="s">
        <v>1412</v>
      </c>
      <c r="I33" s="1" t="s">
        <v>1413</v>
      </c>
      <c r="J33" s="1" t="s">
        <v>1354</v>
      </c>
      <c r="K33" s="1" t="s">
        <v>927</v>
      </c>
      <c r="L33" s="1" t="s">
        <v>1401</v>
      </c>
      <c r="M33" s="1" t="s">
        <v>1401</v>
      </c>
      <c r="N33" s="63">
        <v>45675</v>
      </c>
      <c r="O33" s="63">
        <v>45902</v>
      </c>
      <c r="P33" s="1" t="s">
        <v>1356</v>
      </c>
      <c r="Q33" s="1" t="s">
        <v>1357</v>
      </c>
      <c r="R33" s="1" t="s">
        <v>1402</v>
      </c>
      <c r="S33" s="1"/>
      <c r="T33" s="1"/>
      <c r="U33" s="1"/>
      <c r="V33" s="1"/>
      <c r="W33" s="1" t="s">
        <v>1403</v>
      </c>
      <c r="X33" s="1" t="s">
        <v>1360</v>
      </c>
      <c r="Y33" s="1" t="s">
        <v>1361</v>
      </c>
      <c r="Z33" s="1" t="s">
        <v>1362</v>
      </c>
      <c r="AA33" s="1" t="s">
        <v>1403</v>
      </c>
    </row>
    <row r="34" spans="1:27" ht="15" customHeight="1">
      <c r="A34" s="1" t="s">
        <v>1446</v>
      </c>
      <c r="B34" s="1" t="s">
        <v>552</v>
      </c>
      <c r="C34" s="1" t="s">
        <v>1349</v>
      </c>
      <c r="D34" s="61">
        <v>2024</v>
      </c>
      <c r="E34" s="1" t="s">
        <v>1350</v>
      </c>
      <c r="F34" s="1" t="s">
        <v>1447</v>
      </c>
      <c r="G34" s="1"/>
      <c r="H34" s="1" t="s">
        <v>1352</v>
      </c>
      <c r="I34" s="1" t="s">
        <v>1353</v>
      </c>
      <c r="J34" s="1" t="s">
        <v>1354</v>
      </c>
      <c r="K34" s="1" t="s">
        <v>927</v>
      </c>
      <c r="L34" s="1" t="s">
        <v>1401</v>
      </c>
      <c r="M34" s="1" t="s">
        <v>1401</v>
      </c>
      <c r="N34" s="63">
        <v>45675</v>
      </c>
      <c r="O34" s="63">
        <v>45902</v>
      </c>
      <c r="P34" s="1" t="s">
        <v>1356</v>
      </c>
      <c r="Q34" s="1" t="s">
        <v>1357</v>
      </c>
      <c r="R34" s="1" t="s">
        <v>1402</v>
      </c>
      <c r="S34" s="1"/>
      <c r="T34" s="1"/>
      <c r="U34" s="1"/>
      <c r="V34" s="1"/>
      <c r="W34" s="1" t="s">
        <v>1403</v>
      </c>
      <c r="X34" s="1" t="s">
        <v>1360</v>
      </c>
      <c r="Y34" s="1" t="s">
        <v>1361</v>
      </c>
      <c r="Z34" s="1" t="s">
        <v>1362</v>
      </c>
      <c r="AA34" s="1" t="s">
        <v>1403</v>
      </c>
    </row>
    <row r="35" spans="1:27" ht="15" customHeight="1">
      <c r="A35" s="1" t="s">
        <v>1448</v>
      </c>
      <c r="B35" s="1" t="s">
        <v>561</v>
      </c>
      <c r="C35" s="1" t="s">
        <v>1349</v>
      </c>
      <c r="D35" s="61">
        <v>2024</v>
      </c>
      <c r="E35" s="1" t="s">
        <v>1350</v>
      </c>
      <c r="F35" s="1" t="s">
        <v>1449</v>
      </c>
      <c r="G35" s="1"/>
      <c r="H35" s="1" t="s">
        <v>1352</v>
      </c>
      <c r="I35" s="1" t="s">
        <v>1353</v>
      </c>
      <c r="J35" s="1" t="s">
        <v>1354</v>
      </c>
      <c r="K35" s="1" t="s">
        <v>927</v>
      </c>
      <c r="L35" s="1" t="s">
        <v>1401</v>
      </c>
      <c r="M35" s="1" t="s">
        <v>1401</v>
      </c>
      <c r="N35" s="63">
        <v>45675</v>
      </c>
      <c r="O35" s="63">
        <v>45902</v>
      </c>
      <c r="P35" s="1" t="s">
        <v>1356</v>
      </c>
      <c r="Q35" s="1" t="s">
        <v>1357</v>
      </c>
      <c r="R35" s="1" t="s">
        <v>1402</v>
      </c>
      <c r="S35" s="1"/>
      <c r="T35" s="1"/>
      <c r="U35" s="1"/>
      <c r="V35" s="1"/>
      <c r="W35" s="1" t="s">
        <v>1403</v>
      </c>
      <c r="X35" s="1" t="s">
        <v>1360</v>
      </c>
      <c r="Y35" s="1" t="s">
        <v>1361</v>
      </c>
      <c r="Z35" s="1" t="s">
        <v>1362</v>
      </c>
      <c r="AA35" s="1" t="s">
        <v>1403</v>
      </c>
    </row>
    <row r="36" spans="1:27" ht="15" customHeight="1">
      <c r="A36" s="1" t="s">
        <v>1450</v>
      </c>
      <c r="B36" s="1" t="s">
        <v>545</v>
      </c>
      <c r="C36" s="1" t="s">
        <v>1349</v>
      </c>
      <c r="D36" s="61">
        <v>2024</v>
      </c>
      <c r="E36" s="1" t="s">
        <v>1350</v>
      </c>
      <c r="F36" s="1" t="s">
        <v>1451</v>
      </c>
      <c r="G36" s="1"/>
      <c r="H36" s="1" t="s">
        <v>1352</v>
      </c>
      <c r="I36" s="1" t="s">
        <v>1353</v>
      </c>
      <c r="J36" s="1" t="s">
        <v>1354</v>
      </c>
      <c r="K36" s="1" t="s">
        <v>927</v>
      </c>
      <c r="L36" s="1" t="s">
        <v>1401</v>
      </c>
      <c r="M36" s="1" t="s">
        <v>1401</v>
      </c>
      <c r="N36" s="63">
        <v>45675</v>
      </c>
      <c r="O36" s="63">
        <v>45902</v>
      </c>
      <c r="P36" s="1" t="s">
        <v>1356</v>
      </c>
      <c r="Q36" s="1" t="s">
        <v>1357</v>
      </c>
      <c r="R36" s="1" t="s">
        <v>1402</v>
      </c>
      <c r="S36" s="1"/>
      <c r="T36" s="1"/>
      <c r="U36" s="1"/>
      <c r="V36" s="1"/>
      <c r="W36" s="1" t="s">
        <v>1403</v>
      </c>
      <c r="X36" s="1" t="s">
        <v>1360</v>
      </c>
      <c r="Y36" s="1" t="s">
        <v>1361</v>
      </c>
      <c r="Z36" s="1" t="s">
        <v>1362</v>
      </c>
      <c r="AA36" s="1" t="s">
        <v>1403</v>
      </c>
    </row>
    <row r="37" spans="1:27" ht="15" customHeight="1">
      <c r="A37" s="1" t="s">
        <v>1452</v>
      </c>
      <c r="B37" s="1" t="s">
        <v>1453</v>
      </c>
      <c r="C37" s="1" t="s">
        <v>1349</v>
      </c>
      <c r="D37" s="61">
        <v>2024</v>
      </c>
      <c r="E37" s="1" t="s">
        <v>1350</v>
      </c>
      <c r="F37" s="1" t="s">
        <v>1454</v>
      </c>
      <c r="G37" s="1"/>
      <c r="H37" s="1" t="s">
        <v>1400</v>
      </c>
      <c r="I37" s="1"/>
      <c r="J37" s="1" t="s">
        <v>1354</v>
      </c>
      <c r="K37" s="1" t="s">
        <v>927</v>
      </c>
      <c r="L37" s="1" t="s">
        <v>1401</v>
      </c>
      <c r="M37" s="1" t="s">
        <v>1401</v>
      </c>
      <c r="N37" s="63">
        <v>45675</v>
      </c>
      <c r="O37" s="63">
        <v>45902</v>
      </c>
      <c r="P37" s="1" t="s">
        <v>1356</v>
      </c>
      <c r="Q37" s="1" t="s">
        <v>1357</v>
      </c>
      <c r="R37" s="1" t="s">
        <v>1402</v>
      </c>
      <c r="S37" s="1"/>
      <c r="T37" s="1"/>
      <c r="U37" s="1"/>
      <c r="V37" s="1"/>
      <c r="W37" s="1" t="s">
        <v>1403</v>
      </c>
      <c r="X37" s="1" t="s">
        <v>1360</v>
      </c>
      <c r="Y37" s="1" t="s">
        <v>1361</v>
      </c>
      <c r="Z37" s="1" t="s">
        <v>1362</v>
      </c>
      <c r="AA37" s="1" t="s">
        <v>1403</v>
      </c>
    </row>
    <row r="38" spans="1:27" ht="15" customHeight="1">
      <c r="A38" s="1" t="s">
        <v>1455</v>
      </c>
      <c r="B38" s="1" t="s">
        <v>1456</v>
      </c>
      <c r="C38" s="1" t="s">
        <v>1349</v>
      </c>
      <c r="D38" s="61">
        <v>2024</v>
      </c>
      <c r="E38" s="1" t="s">
        <v>1350</v>
      </c>
      <c r="F38" s="1" t="s">
        <v>1457</v>
      </c>
      <c r="G38" s="1"/>
      <c r="H38" s="1" t="s">
        <v>1400</v>
      </c>
      <c r="I38" s="1"/>
      <c r="J38" s="1" t="s">
        <v>1354</v>
      </c>
      <c r="K38" s="1" t="s">
        <v>927</v>
      </c>
      <c r="L38" s="1" t="s">
        <v>1401</v>
      </c>
      <c r="M38" s="1" t="s">
        <v>1401</v>
      </c>
      <c r="N38" s="63">
        <v>45675</v>
      </c>
      <c r="O38" s="63">
        <v>45902</v>
      </c>
      <c r="P38" s="1" t="s">
        <v>1356</v>
      </c>
      <c r="Q38" s="1" t="s">
        <v>1357</v>
      </c>
      <c r="R38" s="1" t="s">
        <v>1402</v>
      </c>
      <c r="S38" s="1"/>
      <c r="T38" s="1"/>
      <c r="U38" s="1"/>
      <c r="V38" s="1"/>
      <c r="W38" s="1" t="s">
        <v>1403</v>
      </c>
      <c r="X38" s="1" t="s">
        <v>1360</v>
      </c>
      <c r="Y38" s="1" t="s">
        <v>1361</v>
      </c>
      <c r="Z38" s="1" t="s">
        <v>1362</v>
      </c>
      <c r="AA38" s="1" t="s">
        <v>1403</v>
      </c>
    </row>
    <row r="39" spans="1:27" ht="15" customHeight="1">
      <c r="A39" s="1" t="s">
        <v>1458</v>
      </c>
      <c r="B39" s="1" t="s">
        <v>554</v>
      </c>
      <c r="C39" s="1" t="s">
        <v>1349</v>
      </c>
      <c r="D39" s="61">
        <v>2024</v>
      </c>
      <c r="E39" s="1" t="s">
        <v>1350</v>
      </c>
      <c r="F39" s="1" t="s">
        <v>1459</v>
      </c>
      <c r="G39" s="1"/>
      <c r="H39" s="1" t="s">
        <v>1352</v>
      </c>
      <c r="I39" s="1" t="s">
        <v>1353</v>
      </c>
      <c r="J39" s="1" t="s">
        <v>1354</v>
      </c>
      <c r="K39" s="1" t="s">
        <v>927</v>
      </c>
      <c r="L39" s="1" t="s">
        <v>1401</v>
      </c>
      <c r="M39" s="1" t="s">
        <v>1401</v>
      </c>
      <c r="N39" s="63">
        <v>45675</v>
      </c>
      <c r="O39" s="63">
        <v>45902</v>
      </c>
      <c r="P39" s="1" t="s">
        <v>1356</v>
      </c>
      <c r="Q39" s="1" t="s">
        <v>1357</v>
      </c>
      <c r="R39" s="1" t="s">
        <v>1402</v>
      </c>
      <c r="S39" s="1"/>
      <c r="T39" s="1"/>
      <c r="U39" s="1"/>
      <c r="V39" s="1"/>
      <c r="W39" s="1" t="s">
        <v>1403</v>
      </c>
      <c r="X39" s="1" t="s">
        <v>1360</v>
      </c>
      <c r="Y39" s="1" t="s">
        <v>1361</v>
      </c>
      <c r="Z39" s="1" t="s">
        <v>1362</v>
      </c>
      <c r="AA39" s="1" t="s">
        <v>1403</v>
      </c>
    </row>
    <row r="40" spans="1:27" ht="15" customHeight="1">
      <c r="A40" s="1" t="s">
        <v>1460</v>
      </c>
      <c r="B40" s="1" t="s">
        <v>551</v>
      </c>
      <c r="C40" s="1" t="s">
        <v>1349</v>
      </c>
      <c r="D40" s="61">
        <v>2024</v>
      </c>
      <c r="E40" s="1" t="s">
        <v>1350</v>
      </c>
      <c r="F40" s="1" t="s">
        <v>1461</v>
      </c>
      <c r="G40" s="1"/>
      <c r="H40" s="1" t="s">
        <v>1412</v>
      </c>
      <c r="I40" s="1" t="s">
        <v>1413</v>
      </c>
      <c r="J40" s="1" t="s">
        <v>1354</v>
      </c>
      <c r="K40" s="1" t="s">
        <v>927</v>
      </c>
      <c r="L40" s="1" t="s">
        <v>1401</v>
      </c>
      <c r="M40" s="1" t="s">
        <v>1401</v>
      </c>
      <c r="N40" s="63">
        <v>45675</v>
      </c>
      <c r="O40" s="63">
        <v>45902</v>
      </c>
      <c r="P40" s="1" t="s">
        <v>1356</v>
      </c>
      <c r="Q40" s="1" t="s">
        <v>1357</v>
      </c>
      <c r="R40" s="1" t="s">
        <v>1402</v>
      </c>
      <c r="S40" s="1"/>
      <c r="T40" s="1"/>
      <c r="U40" s="1"/>
      <c r="V40" s="1"/>
      <c r="W40" s="1" t="s">
        <v>1403</v>
      </c>
      <c r="X40" s="1" t="s">
        <v>1360</v>
      </c>
      <c r="Y40" s="1" t="s">
        <v>1361</v>
      </c>
      <c r="Z40" s="1" t="s">
        <v>1362</v>
      </c>
      <c r="AA40" s="1" t="s">
        <v>1403</v>
      </c>
    </row>
    <row r="41" spans="1:27" ht="15" customHeight="1">
      <c r="A41" s="1" t="s">
        <v>1462</v>
      </c>
      <c r="B41" s="1" t="s">
        <v>1463</v>
      </c>
      <c r="C41" s="1" t="s">
        <v>1349</v>
      </c>
      <c r="D41" s="61">
        <v>2024</v>
      </c>
      <c r="E41" s="1" t="s">
        <v>1350</v>
      </c>
      <c r="F41" s="1" t="s">
        <v>1464</v>
      </c>
      <c r="G41" s="1"/>
      <c r="H41" s="1" t="s">
        <v>1400</v>
      </c>
      <c r="I41" s="1"/>
      <c r="J41" s="1" t="s">
        <v>1354</v>
      </c>
      <c r="K41" s="1" t="s">
        <v>927</v>
      </c>
      <c r="L41" s="1" t="s">
        <v>1401</v>
      </c>
      <c r="M41" s="1" t="s">
        <v>1401</v>
      </c>
      <c r="N41" s="63">
        <v>45675</v>
      </c>
      <c r="O41" s="63">
        <v>45902</v>
      </c>
      <c r="P41" s="1" t="s">
        <v>1356</v>
      </c>
      <c r="Q41" s="1" t="s">
        <v>1357</v>
      </c>
      <c r="R41" s="1" t="s">
        <v>1402</v>
      </c>
      <c r="S41" s="1"/>
      <c r="T41" s="1"/>
      <c r="U41" s="1"/>
      <c r="V41" s="1"/>
      <c r="W41" s="1" t="s">
        <v>1403</v>
      </c>
      <c r="X41" s="1" t="s">
        <v>1360</v>
      </c>
      <c r="Y41" s="1" t="s">
        <v>1361</v>
      </c>
      <c r="Z41" s="1" t="s">
        <v>1362</v>
      </c>
      <c r="AA41" s="1" t="s">
        <v>1403</v>
      </c>
    </row>
    <row r="42" spans="1:27" ht="15" customHeight="1">
      <c r="A42" s="1" t="s">
        <v>1465</v>
      </c>
      <c r="B42" s="1" t="s">
        <v>1466</v>
      </c>
      <c r="C42" s="1" t="s">
        <v>1349</v>
      </c>
      <c r="D42" s="61">
        <v>2024</v>
      </c>
      <c r="E42" s="1" t="s">
        <v>1350</v>
      </c>
      <c r="F42" s="1" t="s">
        <v>1467</v>
      </c>
      <c r="G42" s="1"/>
      <c r="H42" s="1" t="s">
        <v>1400</v>
      </c>
      <c r="I42" s="1"/>
      <c r="J42" s="1" t="s">
        <v>1354</v>
      </c>
      <c r="K42" s="1" t="s">
        <v>927</v>
      </c>
      <c r="L42" s="1" t="s">
        <v>1401</v>
      </c>
      <c r="M42" s="1" t="s">
        <v>1401</v>
      </c>
      <c r="N42" s="63">
        <v>45675</v>
      </c>
      <c r="O42" s="63">
        <v>45902</v>
      </c>
      <c r="P42" s="1" t="s">
        <v>1356</v>
      </c>
      <c r="Q42" s="1" t="s">
        <v>1357</v>
      </c>
      <c r="R42" s="1" t="s">
        <v>1402</v>
      </c>
      <c r="S42" s="1"/>
      <c r="T42" s="1"/>
      <c r="U42" s="1"/>
      <c r="V42" s="1"/>
      <c r="W42" s="1" t="s">
        <v>1403</v>
      </c>
      <c r="X42" s="1" t="s">
        <v>1360</v>
      </c>
      <c r="Y42" s="1" t="s">
        <v>1361</v>
      </c>
      <c r="Z42" s="1" t="s">
        <v>1362</v>
      </c>
      <c r="AA42" s="1" t="s">
        <v>1403</v>
      </c>
    </row>
    <row r="43" spans="1:27" ht="15" customHeight="1">
      <c r="A43" s="1" t="s">
        <v>1468</v>
      </c>
      <c r="B43" s="1" t="s">
        <v>553</v>
      </c>
      <c r="C43" s="1" t="s">
        <v>1349</v>
      </c>
      <c r="D43" s="61">
        <v>2024</v>
      </c>
      <c r="E43" s="1" t="s">
        <v>1350</v>
      </c>
      <c r="F43" s="1" t="s">
        <v>1469</v>
      </c>
      <c r="G43" s="1"/>
      <c r="H43" s="1" t="s">
        <v>1352</v>
      </c>
      <c r="I43" s="1" t="s">
        <v>1353</v>
      </c>
      <c r="J43" s="1" t="s">
        <v>1354</v>
      </c>
      <c r="K43" s="1" t="s">
        <v>927</v>
      </c>
      <c r="L43" s="1" t="s">
        <v>1401</v>
      </c>
      <c r="M43" s="1" t="s">
        <v>1401</v>
      </c>
      <c r="N43" s="63">
        <v>45675</v>
      </c>
      <c r="O43" s="63">
        <v>45902</v>
      </c>
      <c r="P43" s="1" t="s">
        <v>1356</v>
      </c>
      <c r="Q43" s="1" t="s">
        <v>1357</v>
      </c>
      <c r="R43" s="1" t="s">
        <v>1402</v>
      </c>
      <c r="S43" s="1"/>
      <c r="T43" s="1"/>
      <c r="U43" s="1"/>
      <c r="V43" s="1"/>
      <c r="W43" s="1" t="s">
        <v>1403</v>
      </c>
      <c r="X43" s="1" t="s">
        <v>1360</v>
      </c>
      <c r="Y43" s="1" t="s">
        <v>1361</v>
      </c>
      <c r="Z43" s="1" t="s">
        <v>1362</v>
      </c>
      <c r="AA43" s="1" t="s">
        <v>1403</v>
      </c>
    </row>
    <row r="44" spans="1:27" ht="15" customHeight="1">
      <c r="A44" s="1" t="s">
        <v>1470</v>
      </c>
      <c r="B44" s="1" t="s">
        <v>1471</v>
      </c>
      <c r="C44" s="1" t="s">
        <v>1349</v>
      </c>
      <c r="D44" s="61">
        <v>2024</v>
      </c>
      <c r="E44" s="1" t="s">
        <v>1350</v>
      </c>
      <c r="F44" s="1" t="s">
        <v>1472</v>
      </c>
      <c r="G44" s="1"/>
      <c r="H44" s="1" t="s">
        <v>1400</v>
      </c>
      <c r="I44" s="1"/>
      <c r="J44" s="1" t="s">
        <v>1354</v>
      </c>
      <c r="K44" s="1" t="s">
        <v>927</v>
      </c>
      <c r="L44" s="1" t="s">
        <v>1401</v>
      </c>
      <c r="M44" s="1" t="s">
        <v>1401</v>
      </c>
      <c r="N44" s="63">
        <v>45675</v>
      </c>
      <c r="O44" s="63">
        <v>45902</v>
      </c>
      <c r="P44" s="1" t="s">
        <v>1356</v>
      </c>
      <c r="Q44" s="1" t="s">
        <v>1357</v>
      </c>
      <c r="R44" s="1" t="s">
        <v>1402</v>
      </c>
      <c r="S44" s="1"/>
      <c r="T44" s="1"/>
      <c r="U44" s="1"/>
      <c r="V44" s="1"/>
      <c r="W44" s="1" t="s">
        <v>1403</v>
      </c>
      <c r="X44" s="1" t="s">
        <v>1360</v>
      </c>
      <c r="Y44" s="1" t="s">
        <v>1361</v>
      </c>
      <c r="Z44" s="1" t="s">
        <v>1362</v>
      </c>
      <c r="AA44" s="1" t="s">
        <v>1403</v>
      </c>
    </row>
    <row r="45" spans="1:27" ht="15" customHeight="1">
      <c r="A45" s="1" t="s">
        <v>1473</v>
      </c>
      <c r="B45" s="1" t="s">
        <v>560</v>
      </c>
      <c r="C45" s="1" t="s">
        <v>1349</v>
      </c>
      <c r="D45" s="61">
        <v>2024</v>
      </c>
      <c r="E45" s="1" t="s">
        <v>1350</v>
      </c>
      <c r="F45" s="1" t="s">
        <v>1474</v>
      </c>
      <c r="G45" s="1"/>
      <c r="H45" s="1" t="s">
        <v>1352</v>
      </c>
      <c r="I45" s="1" t="s">
        <v>1353</v>
      </c>
      <c r="J45" s="1" t="s">
        <v>1354</v>
      </c>
      <c r="K45" s="1" t="s">
        <v>927</v>
      </c>
      <c r="L45" s="1" t="s">
        <v>1401</v>
      </c>
      <c r="M45" s="1" t="s">
        <v>1401</v>
      </c>
      <c r="N45" s="63">
        <v>45675</v>
      </c>
      <c r="O45" s="63">
        <v>45902</v>
      </c>
      <c r="P45" s="1" t="s">
        <v>1356</v>
      </c>
      <c r="Q45" s="1" t="s">
        <v>1357</v>
      </c>
      <c r="R45" s="1" t="s">
        <v>1402</v>
      </c>
      <c r="S45" s="1"/>
      <c r="T45" s="1"/>
      <c r="U45" s="1"/>
      <c r="V45" s="1"/>
      <c r="W45" s="1" t="s">
        <v>1403</v>
      </c>
      <c r="X45" s="1" t="s">
        <v>1360</v>
      </c>
      <c r="Y45" s="1" t="s">
        <v>1361</v>
      </c>
      <c r="Z45" s="1" t="s">
        <v>1362</v>
      </c>
      <c r="AA45" s="1" t="s">
        <v>1403</v>
      </c>
    </row>
    <row r="46" spans="1:27" ht="15" customHeight="1">
      <c r="A46" s="1" t="s">
        <v>1475</v>
      </c>
      <c r="B46" s="1" t="s">
        <v>161</v>
      </c>
      <c r="C46" s="1" t="s">
        <v>1349</v>
      </c>
      <c r="D46" s="61">
        <v>2024</v>
      </c>
      <c r="E46" s="1" t="s">
        <v>1350</v>
      </c>
      <c r="F46" s="1" t="s">
        <v>1476</v>
      </c>
      <c r="G46" s="1" t="s">
        <v>1477</v>
      </c>
      <c r="H46" s="1" t="s">
        <v>1412</v>
      </c>
      <c r="I46" s="1" t="s">
        <v>1413</v>
      </c>
      <c r="J46" s="1" t="s">
        <v>1354</v>
      </c>
      <c r="K46" s="1" t="s">
        <v>927</v>
      </c>
      <c r="L46" s="1" t="s">
        <v>1478</v>
      </c>
      <c r="M46" s="1" t="s">
        <v>1479</v>
      </c>
      <c r="N46" s="63">
        <v>45675</v>
      </c>
      <c r="O46" s="63">
        <v>45902</v>
      </c>
      <c r="P46" s="1" t="s">
        <v>1356</v>
      </c>
      <c r="Q46" s="1" t="s">
        <v>1357</v>
      </c>
      <c r="R46" s="1" t="s">
        <v>1480</v>
      </c>
      <c r="S46" s="1"/>
      <c r="T46" s="1"/>
      <c r="U46" s="1"/>
      <c r="V46" s="1"/>
      <c r="W46" s="1" t="s">
        <v>1481</v>
      </c>
      <c r="X46" s="1" t="s">
        <v>1360</v>
      </c>
      <c r="Y46" s="1" t="s">
        <v>1361</v>
      </c>
      <c r="Z46" s="1" t="s">
        <v>1362</v>
      </c>
      <c r="AA46" s="1" t="s">
        <v>1482</v>
      </c>
    </row>
    <row r="47" spans="1:27" ht="15" customHeight="1">
      <c r="A47" s="1" t="s">
        <v>1483</v>
      </c>
      <c r="B47" s="1" t="s">
        <v>163</v>
      </c>
      <c r="C47" s="1" t="s">
        <v>1349</v>
      </c>
      <c r="D47" s="61">
        <v>2024</v>
      </c>
      <c r="E47" s="1" t="s">
        <v>1350</v>
      </c>
      <c r="F47" s="1" t="s">
        <v>1484</v>
      </c>
      <c r="G47" s="1"/>
      <c r="H47" s="1" t="s">
        <v>1412</v>
      </c>
      <c r="I47" s="1" t="s">
        <v>1413</v>
      </c>
      <c r="J47" s="1" t="s">
        <v>1354</v>
      </c>
      <c r="K47" s="1" t="s">
        <v>927</v>
      </c>
      <c r="L47" s="1" t="s">
        <v>1478</v>
      </c>
      <c r="M47" s="1" t="s">
        <v>1479</v>
      </c>
      <c r="N47" s="63">
        <v>45675</v>
      </c>
      <c r="O47" s="63">
        <v>45902</v>
      </c>
      <c r="P47" s="1" t="s">
        <v>1356</v>
      </c>
      <c r="Q47" s="1" t="s">
        <v>1357</v>
      </c>
      <c r="R47" s="1" t="s">
        <v>1480</v>
      </c>
      <c r="S47" s="1"/>
      <c r="T47" s="1"/>
      <c r="U47" s="1"/>
      <c r="V47" s="1"/>
      <c r="W47" s="1" t="s">
        <v>1481</v>
      </c>
      <c r="X47" s="1" t="s">
        <v>1360</v>
      </c>
      <c r="Y47" s="1" t="s">
        <v>1361</v>
      </c>
      <c r="Z47" s="1" t="s">
        <v>1362</v>
      </c>
      <c r="AA47" s="1" t="s">
        <v>1482</v>
      </c>
    </row>
    <row r="48" spans="1:27" ht="15" customHeight="1">
      <c r="A48" s="1" t="s">
        <v>1485</v>
      </c>
      <c r="B48" s="1" t="s">
        <v>162</v>
      </c>
      <c r="C48" s="1" t="s">
        <v>1349</v>
      </c>
      <c r="D48" s="61">
        <v>2024</v>
      </c>
      <c r="E48" s="1" t="s">
        <v>1350</v>
      </c>
      <c r="F48" s="1" t="s">
        <v>1486</v>
      </c>
      <c r="G48" s="1" t="s">
        <v>1487</v>
      </c>
      <c r="H48" s="1" t="s">
        <v>1412</v>
      </c>
      <c r="I48" s="1" t="s">
        <v>1413</v>
      </c>
      <c r="J48" s="1" t="s">
        <v>1354</v>
      </c>
      <c r="K48" s="1" t="s">
        <v>927</v>
      </c>
      <c r="L48" s="1" t="s">
        <v>1478</v>
      </c>
      <c r="M48" s="1" t="s">
        <v>1479</v>
      </c>
      <c r="N48" s="63">
        <v>45675</v>
      </c>
      <c r="O48" s="63">
        <v>45902</v>
      </c>
      <c r="P48" s="1" t="s">
        <v>1356</v>
      </c>
      <c r="Q48" s="1" t="s">
        <v>1488</v>
      </c>
      <c r="R48" s="1" t="s">
        <v>1480</v>
      </c>
      <c r="S48" s="1"/>
      <c r="T48" s="1"/>
      <c r="U48" s="1"/>
      <c r="V48" s="1"/>
      <c r="W48" s="1" t="s">
        <v>1481</v>
      </c>
      <c r="X48" s="1" t="s">
        <v>1360</v>
      </c>
      <c r="Y48" s="1" t="s">
        <v>1361</v>
      </c>
      <c r="Z48" s="1" t="s">
        <v>1362</v>
      </c>
      <c r="AA48" s="1" t="s">
        <v>1482</v>
      </c>
    </row>
    <row r="49" spans="1:27" ht="15" customHeight="1">
      <c r="A49" s="1" t="s">
        <v>1489</v>
      </c>
      <c r="B49" s="1" t="s">
        <v>158</v>
      </c>
      <c r="C49" s="1" t="s">
        <v>1349</v>
      </c>
      <c r="D49" s="61">
        <v>2024</v>
      </c>
      <c r="E49" s="1" t="s">
        <v>1350</v>
      </c>
      <c r="F49" s="1" t="s">
        <v>1490</v>
      </c>
      <c r="G49" s="1"/>
      <c r="H49" s="1" t="s">
        <v>1412</v>
      </c>
      <c r="I49" s="1" t="s">
        <v>1413</v>
      </c>
      <c r="J49" s="1" t="s">
        <v>1354</v>
      </c>
      <c r="K49" s="1" t="s">
        <v>927</v>
      </c>
      <c r="L49" s="1" t="s">
        <v>1478</v>
      </c>
      <c r="M49" s="1" t="s">
        <v>1479</v>
      </c>
      <c r="N49" s="63">
        <v>45675</v>
      </c>
      <c r="O49" s="63">
        <v>45902</v>
      </c>
      <c r="P49" s="1" t="s">
        <v>1356</v>
      </c>
      <c r="Q49" s="1" t="s">
        <v>1491</v>
      </c>
      <c r="R49" s="1" t="s">
        <v>1480</v>
      </c>
      <c r="S49" s="1"/>
      <c r="T49" s="1"/>
      <c r="U49" s="1"/>
      <c r="V49" s="1"/>
      <c r="W49" s="1" t="s">
        <v>1481</v>
      </c>
      <c r="X49" s="1" t="s">
        <v>1360</v>
      </c>
      <c r="Y49" s="1" t="s">
        <v>1361</v>
      </c>
      <c r="Z49" s="1" t="s">
        <v>1362</v>
      </c>
      <c r="AA49" s="1" t="s">
        <v>1482</v>
      </c>
    </row>
    <row r="50" spans="1:27" ht="15" customHeight="1">
      <c r="A50" s="1" t="s">
        <v>1492</v>
      </c>
      <c r="B50" s="1" t="s">
        <v>164</v>
      </c>
      <c r="C50" s="1" t="s">
        <v>1349</v>
      </c>
      <c r="D50" s="61">
        <v>2024</v>
      </c>
      <c r="E50" s="1" t="s">
        <v>1350</v>
      </c>
      <c r="F50" s="1" t="s">
        <v>1493</v>
      </c>
      <c r="G50" s="1" t="s">
        <v>1494</v>
      </c>
      <c r="H50" s="1" t="s">
        <v>1412</v>
      </c>
      <c r="I50" s="1" t="s">
        <v>1413</v>
      </c>
      <c r="J50" s="1" t="s">
        <v>1354</v>
      </c>
      <c r="K50" s="1" t="s">
        <v>927</v>
      </c>
      <c r="L50" s="1" t="s">
        <v>1478</v>
      </c>
      <c r="M50" s="1" t="s">
        <v>1479</v>
      </c>
      <c r="N50" s="63">
        <v>45675</v>
      </c>
      <c r="O50" s="63">
        <v>45902</v>
      </c>
      <c r="P50" s="1" t="s">
        <v>1356</v>
      </c>
      <c r="Q50" s="1" t="s">
        <v>1495</v>
      </c>
      <c r="R50" s="1" t="s">
        <v>1480</v>
      </c>
      <c r="S50" s="1"/>
      <c r="T50" s="1"/>
      <c r="U50" s="1"/>
      <c r="V50" s="1"/>
      <c r="W50" s="1" t="s">
        <v>1481</v>
      </c>
      <c r="X50" s="1" t="s">
        <v>1360</v>
      </c>
      <c r="Y50" s="1" t="s">
        <v>1361</v>
      </c>
      <c r="Z50" s="1" t="s">
        <v>1362</v>
      </c>
      <c r="AA50" s="1" t="s">
        <v>1482</v>
      </c>
    </row>
    <row r="51" spans="1:27" ht="15" customHeight="1">
      <c r="A51" s="1" t="s">
        <v>1496</v>
      </c>
      <c r="B51" s="1" t="s">
        <v>160</v>
      </c>
      <c r="C51" s="1" t="s">
        <v>1349</v>
      </c>
      <c r="D51" s="61">
        <v>2024</v>
      </c>
      <c r="E51" s="1" t="s">
        <v>1350</v>
      </c>
      <c r="F51" s="1" t="s">
        <v>1497</v>
      </c>
      <c r="G51" s="1"/>
      <c r="H51" s="1" t="s">
        <v>1412</v>
      </c>
      <c r="I51" s="1" t="s">
        <v>1413</v>
      </c>
      <c r="J51" s="1" t="s">
        <v>1354</v>
      </c>
      <c r="K51" s="1" t="s">
        <v>927</v>
      </c>
      <c r="L51" s="1" t="s">
        <v>1478</v>
      </c>
      <c r="M51" s="1" t="s">
        <v>1479</v>
      </c>
      <c r="N51" s="63">
        <v>45675</v>
      </c>
      <c r="O51" s="63">
        <v>45902</v>
      </c>
      <c r="P51" s="1" t="s">
        <v>1356</v>
      </c>
      <c r="Q51" s="1" t="s">
        <v>1357</v>
      </c>
      <c r="R51" s="1" t="s">
        <v>1480</v>
      </c>
      <c r="S51" s="1"/>
      <c r="T51" s="1"/>
      <c r="U51" s="1"/>
      <c r="V51" s="1"/>
      <c r="W51" s="1" t="s">
        <v>1481</v>
      </c>
      <c r="X51" s="1" t="s">
        <v>1360</v>
      </c>
      <c r="Y51" s="1" t="s">
        <v>1361</v>
      </c>
      <c r="Z51" s="1" t="s">
        <v>1362</v>
      </c>
      <c r="AA51" s="1" t="s">
        <v>1482</v>
      </c>
    </row>
    <row r="52" spans="1:27" ht="15" customHeight="1">
      <c r="A52" s="1" t="s">
        <v>1498</v>
      </c>
      <c r="B52" s="1" t="s">
        <v>258</v>
      </c>
      <c r="C52" s="1" t="s">
        <v>1349</v>
      </c>
      <c r="D52" s="61">
        <v>2024</v>
      </c>
      <c r="E52" s="1" t="s">
        <v>1350</v>
      </c>
      <c r="F52" s="1" t="s">
        <v>1494</v>
      </c>
      <c r="G52" s="1"/>
      <c r="H52" s="1" t="s">
        <v>1412</v>
      </c>
      <c r="I52" s="1" t="s">
        <v>1413</v>
      </c>
      <c r="J52" s="1" t="s">
        <v>1354</v>
      </c>
      <c r="K52" s="1" t="s">
        <v>927</v>
      </c>
      <c r="L52" s="1" t="s">
        <v>1499</v>
      </c>
      <c r="M52" s="1" t="s">
        <v>1479</v>
      </c>
      <c r="N52" s="63">
        <v>45675</v>
      </c>
      <c r="O52" s="63">
        <v>45902</v>
      </c>
      <c r="P52" s="1" t="s">
        <v>1356</v>
      </c>
      <c r="Q52" s="1" t="s">
        <v>1495</v>
      </c>
      <c r="R52" s="1" t="s">
        <v>1480</v>
      </c>
      <c r="S52" s="1"/>
      <c r="T52" s="1"/>
      <c r="U52" s="1"/>
      <c r="V52" s="1"/>
      <c r="W52" s="1" t="s">
        <v>1500</v>
      </c>
      <c r="X52" s="1" t="s">
        <v>1360</v>
      </c>
      <c r="Y52" s="1" t="s">
        <v>1361</v>
      </c>
      <c r="Z52" s="1" t="s">
        <v>1362</v>
      </c>
      <c r="AA52" s="1" t="s">
        <v>1501</v>
      </c>
    </row>
    <row r="53" spans="1:27" ht="15" customHeight="1">
      <c r="A53" s="1" t="s">
        <v>1502</v>
      </c>
      <c r="B53" s="1" t="s">
        <v>250</v>
      </c>
      <c r="C53" s="1" t="s">
        <v>1349</v>
      </c>
      <c r="D53" s="61">
        <v>2024</v>
      </c>
      <c r="E53" s="1" t="s">
        <v>1350</v>
      </c>
      <c r="F53" s="1" t="s">
        <v>1503</v>
      </c>
      <c r="G53" s="1"/>
      <c r="H53" s="1" t="s">
        <v>1412</v>
      </c>
      <c r="I53" s="1" t="s">
        <v>1413</v>
      </c>
      <c r="J53" s="1" t="s">
        <v>1354</v>
      </c>
      <c r="K53" s="1" t="s">
        <v>927</v>
      </c>
      <c r="L53" s="1" t="s">
        <v>1499</v>
      </c>
      <c r="M53" s="1" t="s">
        <v>1479</v>
      </c>
      <c r="N53" s="63">
        <v>45675</v>
      </c>
      <c r="O53" s="63">
        <v>45902</v>
      </c>
      <c r="P53" s="1" t="s">
        <v>1356</v>
      </c>
      <c r="Q53" s="1" t="s">
        <v>1357</v>
      </c>
      <c r="R53" s="1" t="s">
        <v>1480</v>
      </c>
      <c r="S53" s="1"/>
      <c r="T53" s="1"/>
      <c r="U53" s="1"/>
      <c r="V53" s="1"/>
      <c r="W53" s="1" t="s">
        <v>1500</v>
      </c>
      <c r="X53" s="1" t="s">
        <v>1360</v>
      </c>
      <c r="Y53" s="1" t="s">
        <v>1361</v>
      </c>
      <c r="Z53" s="1" t="s">
        <v>1362</v>
      </c>
      <c r="AA53" s="1" t="s">
        <v>1501</v>
      </c>
    </row>
    <row r="54" spans="1:27" ht="15" customHeight="1">
      <c r="A54" s="1" t="s">
        <v>1504</v>
      </c>
      <c r="B54" s="1" t="s">
        <v>254</v>
      </c>
      <c r="C54" s="1" t="s">
        <v>1349</v>
      </c>
      <c r="D54" s="61">
        <v>2024</v>
      </c>
      <c r="E54" s="1" t="s">
        <v>1350</v>
      </c>
      <c r="F54" s="1" t="s">
        <v>1505</v>
      </c>
      <c r="G54" s="1"/>
      <c r="H54" s="1" t="s">
        <v>1412</v>
      </c>
      <c r="I54" s="1" t="s">
        <v>1413</v>
      </c>
      <c r="J54" s="1" t="s">
        <v>1354</v>
      </c>
      <c r="K54" s="1" t="s">
        <v>927</v>
      </c>
      <c r="L54" s="1" t="s">
        <v>1499</v>
      </c>
      <c r="M54" s="1" t="s">
        <v>1479</v>
      </c>
      <c r="N54" s="63">
        <v>45675</v>
      </c>
      <c r="O54" s="63">
        <v>45902</v>
      </c>
      <c r="P54" s="1" t="s">
        <v>1356</v>
      </c>
      <c r="Q54" s="1" t="s">
        <v>1357</v>
      </c>
      <c r="R54" s="1" t="s">
        <v>1480</v>
      </c>
      <c r="S54" s="1"/>
      <c r="T54" s="1"/>
      <c r="U54" s="1"/>
      <c r="V54" s="1"/>
      <c r="W54" s="1" t="s">
        <v>1500</v>
      </c>
      <c r="X54" s="1" t="s">
        <v>1360</v>
      </c>
      <c r="Y54" s="1" t="s">
        <v>1361</v>
      </c>
      <c r="Z54" s="1" t="s">
        <v>1362</v>
      </c>
      <c r="AA54" s="1" t="s">
        <v>1501</v>
      </c>
    </row>
    <row r="55" spans="1:27" ht="15" customHeight="1">
      <c r="A55" s="1" t="s">
        <v>1506</v>
      </c>
      <c r="B55" s="1" t="s">
        <v>260</v>
      </c>
      <c r="C55" s="1" t="s">
        <v>1507</v>
      </c>
      <c r="D55" s="61">
        <v>2024</v>
      </c>
      <c r="E55" s="1" t="s">
        <v>1350</v>
      </c>
      <c r="F55" s="1" t="s">
        <v>1508</v>
      </c>
      <c r="G55" s="1"/>
      <c r="H55" s="1" t="s">
        <v>1412</v>
      </c>
      <c r="I55" s="1" t="s">
        <v>1413</v>
      </c>
      <c r="J55" s="1" t="s">
        <v>261</v>
      </c>
      <c r="K55" s="1" t="s">
        <v>261</v>
      </c>
      <c r="L55" s="1" t="s">
        <v>1478</v>
      </c>
      <c r="M55" s="1" t="s">
        <v>1479</v>
      </c>
      <c r="N55" s="63">
        <v>45694</v>
      </c>
      <c r="O55" s="63">
        <v>45696</v>
      </c>
      <c r="P55" s="1" t="s">
        <v>1356</v>
      </c>
      <c r="Q55" s="1" t="s">
        <v>1357</v>
      </c>
      <c r="R55" s="1" t="s">
        <v>1480</v>
      </c>
      <c r="S55" s="1"/>
      <c r="T55" s="1"/>
      <c r="U55" s="1"/>
      <c r="V55" s="1"/>
      <c r="W55" s="1" t="s">
        <v>1500</v>
      </c>
      <c r="X55" s="1" t="s">
        <v>1509</v>
      </c>
      <c r="Y55" s="1" t="s">
        <v>1361</v>
      </c>
      <c r="Z55" s="1" t="s">
        <v>1362</v>
      </c>
      <c r="AA55" s="1" t="s">
        <v>1501</v>
      </c>
    </row>
    <row r="56" spans="1:27" ht="15" customHeight="1">
      <c r="A56" s="1" t="s">
        <v>1510</v>
      </c>
      <c r="B56" s="1" t="s">
        <v>247</v>
      </c>
      <c r="C56" s="1" t="s">
        <v>1349</v>
      </c>
      <c r="D56" s="61">
        <v>2024</v>
      </c>
      <c r="E56" s="1" t="s">
        <v>1350</v>
      </c>
      <c r="F56" s="1" t="s">
        <v>1511</v>
      </c>
      <c r="G56" s="1" t="s">
        <v>1512</v>
      </c>
      <c r="H56" s="1" t="s">
        <v>1412</v>
      </c>
      <c r="I56" s="1" t="s">
        <v>1413</v>
      </c>
      <c r="J56" s="1" t="s">
        <v>1354</v>
      </c>
      <c r="K56" s="1" t="s">
        <v>927</v>
      </c>
      <c r="L56" s="1" t="s">
        <v>1499</v>
      </c>
      <c r="M56" s="1" t="s">
        <v>1479</v>
      </c>
      <c r="N56" s="63">
        <v>45675</v>
      </c>
      <c r="O56" s="63">
        <v>45902</v>
      </c>
      <c r="P56" s="1" t="s">
        <v>1356</v>
      </c>
      <c r="Q56" s="1" t="s">
        <v>1357</v>
      </c>
      <c r="R56" s="1" t="s">
        <v>1480</v>
      </c>
      <c r="S56" s="1"/>
      <c r="T56" s="1"/>
      <c r="U56" s="1"/>
      <c r="V56" s="1"/>
      <c r="W56" s="1" t="s">
        <v>1500</v>
      </c>
      <c r="X56" s="1" t="s">
        <v>1360</v>
      </c>
      <c r="Y56" s="1" t="s">
        <v>1361</v>
      </c>
      <c r="Z56" s="1" t="s">
        <v>1362</v>
      </c>
      <c r="AA56" s="1" t="s">
        <v>1501</v>
      </c>
    </row>
    <row r="57" spans="1:27" ht="15" customHeight="1">
      <c r="A57" s="1" t="s">
        <v>1513</v>
      </c>
      <c r="B57" s="1" t="s">
        <v>248</v>
      </c>
      <c r="C57" s="1" t="s">
        <v>1349</v>
      </c>
      <c r="D57" s="61">
        <v>2024</v>
      </c>
      <c r="E57" s="1" t="s">
        <v>1350</v>
      </c>
      <c r="F57" s="1" t="s">
        <v>1514</v>
      </c>
      <c r="G57" s="1"/>
      <c r="H57" s="1" t="s">
        <v>1412</v>
      </c>
      <c r="I57" s="1" t="s">
        <v>1413</v>
      </c>
      <c r="J57" s="1" t="s">
        <v>1354</v>
      </c>
      <c r="K57" s="1" t="s">
        <v>927</v>
      </c>
      <c r="L57" s="1" t="s">
        <v>1499</v>
      </c>
      <c r="M57" s="1" t="s">
        <v>1479</v>
      </c>
      <c r="N57" s="63">
        <v>45675</v>
      </c>
      <c r="O57" s="63">
        <v>45902</v>
      </c>
      <c r="P57" s="1" t="s">
        <v>1356</v>
      </c>
      <c r="Q57" s="1" t="s">
        <v>1357</v>
      </c>
      <c r="R57" s="1" t="s">
        <v>1480</v>
      </c>
      <c r="S57" s="1"/>
      <c r="T57" s="1"/>
      <c r="U57" s="1"/>
      <c r="V57" s="1"/>
      <c r="W57" s="1" t="s">
        <v>1500</v>
      </c>
      <c r="X57" s="1" t="s">
        <v>1360</v>
      </c>
      <c r="Y57" s="1" t="s">
        <v>1361</v>
      </c>
      <c r="Z57" s="1" t="s">
        <v>1362</v>
      </c>
      <c r="AA57" s="1" t="s">
        <v>1501</v>
      </c>
    </row>
    <row r="58" spans="1:27" ht="15" customHeight="1">
      <c r="A58" s="1" t="s">
        <v>1515</v>
      </c>
      <c r="B58" s="1" t="s">
        <v>256</v>
      </c>
      <c r="C58" s="1" t="s">
        <v>1349</v>
      </c>
      <c r="D58" s="61">
        <v>2024</v>
      </c>
      <c r="E58" s="1" t="s">
        <v>1350</v>
      </c>
      <c r="F58" s="1" t="s">
        <v>1516</v>
      </c>
      <c r="G58" s="1"/>
      <c r="H58" s="1" t="s">
        <v>1412</v>
      </c>
      <c r="I58" s="1" t="s">
        <v>1413</v>
      </c>
      <c r="J58" s="1" t="s">
        <v>1354</v>
      </c>
      <c r="K58" s="1" t="s">
        <v>927</v>
      </c>
      <c r="L58" s="1" t="s">
        <v>1499</v>
      </c>
      <c r="M58" s="1" t="s">
        <v>1479</v>
      </c>
      <c r="N58" s="63">
        <v>45675</v>
      </c>
      <c r="O58" s="63">
        <v>45902</v>
      </c>
      <c r="P58" s="1" t="s">
        <v>1356</v>
      </c>
      <c r="Q58" s="1" t="s">
        <v>1357</v>
      </c>
      <c r="R58" s="1" t="s">
        <v>1480</v>
      </c>
      <c r="S58" s="1"/>
      <c r="T58" s="1"/>
      <c r="U58" s="1"/>
      <c r="V58" s="1"/>
      <c r="W58" s="1" t="s">
        <v>1500</v>
      </c>
      <c r="X58" s="1" t="s">
        <v>1360</v>
      </c>
      <c r="Y58" s="1" t="s">
        <v>1361</v>
      </c>
      <c r="Z58" s="1" t="s">
        <v>1362</v>
      </c>
      <c r="AA58" s="1" t="s">
        <v>1501</v>
      </c>
    </row>
    <row r="59" spans="1:27" ht="15" customHeight="1">
      <c r="A59" s="1" t="s">
        <v>1517</v>
      </c>
      <c r="B59" s="1" t="s">
        <v>253</v>
      </c>
      <c r="C59" s="1" t="s">
        <v>1349</v>
      </c>
      <c r="D59" s="61">
        <v>2024</v>
      </c>
      <c r="E59" s="1" t="s">
        <v>1350</v>
      </c>
      <c r="F59" s="1" t="s">
        <v>1487</v>
      </c>
      <c r="G59" s="1"/>
      <c r="H59" s="1" t="s">
        <v>1412</v>
      </c>
      <c r="I59" s="1" t="s">
        <v>1413</v>
      </c>
      <c r="J59" s="1" t="s">
        <v>1354</v>
      </c>
      <c r="K59" s="1" t="s">
        <v>927</v>
      </c>
      <c r="L59" s="1" t="s">
        <v>1499</v>
      </c>
      <c r="M59" s="1" t="s">
        <v>1479</v>
      </c>
      <c r="N59" s="63">
        <v>45675</v>
      </c>
      <c r="O59" s="63">
        <v>45902</v>
      </c>
      <c r="P59" s="1" t="s">
        <v>1356</v>
      </c>
      <c r="Q59" s="1" t="s">
        <v>1488</v>
      </c>
      <c r="R59" s="1" t="s">
        <v>1480</v>
      </c>
      <c r="S59" s="1"/>
      <c r="T59" s="1"/>
      <c r="U59" s="1"/>
      <c r="V59" s="1"/>
      <c r="W59" s="1" t="s">
        <v>1500</v>
      </c>
      <c r="X59" s="1" t="s">
        <v>1360</v>
      </c>
      <c r="Y59" s="1" t="s">
        <v>1361</v>
      </c>
      <c r="Z59" s="1" t="s">
        <v>1362</v>
      </c>
      <c r="AA59" s="1" t="s">
        <v>1501</v>
      </c>
    </row>
    <row r="60" spans="1:27" ht="15" customHeight="1">
      <c r="A60" s="1" t="s">
        <v>1518</v>
      </c>
      <c r="B60" s="1" t="s">
        <v>268</v>
      </c>
      <c r="C60" s="1" t="s">
        <v>1519</v>
      </c>
      <c r="D60" s="61">
        <v>2024</v>
      </c>
      <c r="E60" s="1" t="s">
        <v>1350</v>
      </c>
      <c r="F60" s="1" t="s">
        <v>1520</v>
      </c>
      <c r="G60" s="1"/>
      <c r="H60" s="1" t="s">
        <v>1412</v>
      </c>
      <c r="I60" s="1" t="s">
        <v>1413</v>
      </c>
      <c r="J60" s="1" t="s">
        <v>89</v>
      </c>
      <c r="K60" s="1" t="s">
        <v>89</v>
      </c>
      <c r="L60" s="1" t="s">
        <v>1521</v>
      </c>
      <c r="M60" s="1" t="s">
        <v>1479</v>
      </c>
      <c r="N60" s="63">
        <v>45694</v>
      </c>
      <c r="O60" s="63">
        <v>45696</v>
      </c>
      <c r="P60" s="1" t="s">
        <v>1356</v>
      </c>
      <c r="Q60" s="1" t="s">
        <v>1488</v>
      </c>
      <c r="R60" s="1" t="s">
        <v>1480</v>
      </c>
      <c r="S60" s="1"/>
      <c r="T60" s="1"/>
      <c r="U60" s="1"/>
      <c r="V60" s="1"/>
      <c r="W60" s="1" t="s">
        <v>1500</v>
      </c>
      <c r="X60" s="1" t="s">
        <v>1509</v>
      </c>
      <c r="Y60" s="1" t="s">
        <v>1361</v>
      </c>
      <c r="Z60" s="1" t="s">
        <v>1362</v>
      </c>
      <c r="AA60" s="1" t="s">
        <v>1501</v>
      </c>
    </row>
    <row r="61" spans="1:27" ht="15" customHeight="1">
      <c r="A61" s="1" t="s">
        <v>1522</v>
      </c>
      <c r="B61" s="1" t="s">
        <v>262</v>
      </c>
      <c r="C61" s="1" t="s">
        <v>1519</v>
      </c>
      <c r="D61" s="61">
        <v>2024</v>
      </c>
      <c r="E61" s="1" t="s">
        <v>1350</v>
      </c>
      <c r="F61" s="1" t="s">
        <v>1523</v>
      </c>
      <c r="G61" s="1"/>
      <c r="H61" s="1" t="s">
        <v>1412</v>
      </c>
      <c r="I61" s="1" t="s">
        <v>1413</v>
      </c>
      <c r="J61" s="1" t="s">
        <v>89</v>
      </c>
      <c r="K61" s="1" t="s">
        <v>89</v>
      </c>
      <c r="L61" s="1" t="s">
        <v>1478</v>
      </c>
      <c r="M61" s="1" t="s">
        <v>1479</v>
      </c>
      <c r="N61" s="63">
        <v>45694</v>
      </c>
      <c r="O61" s="63">
        <v>45696</v>
      </c>
      <c r="P61" s="1" t="s">
        <v>1356</v>
      </c>
      <c r="Q61" s="1" t="s">
        <v>1357</v>
      </c>
      <c r="R61" s="1" t="s">
        <v>1480</v>
      </c>
      <c r="S61" s="1"/>
      <c r="T61" s="1"/>
      <c r="U61" s="1"/>
      <c r="V61" s="1"/>
      <c r="W61" s="1" t="s">
        <v>1500</v>
      </c>
      <c r="X61" s="1" t="s">
        <v>1509</v>
      </c>
      <c r="Y61" s="1" t="s">
        <v>1361</v>
      </c>
      <c r="Z61" s="1" t="s">
        <v>1362</v>
      </c>
      <c r="AA61" s="1" t="s">
        <v>1501</v>
      </c>
    </row>
    <row r="62" spans="1:27" ht="15" customHeight="1">
      <c r="A62" s="1" t="s">
        <v>1524</v>
      </c>
      <c r="B62" s="1" t="s">
        <v>264</v>
      </c>
      <c r="C62" s="1" t="s">
        <v>1507</v>
      </c>
      <c r="D62" s="61">
        <v>2024</v>
      </c>
      <c r="E62" s="1" t="s">
        <v>1350</v>
      </c>
      <c r="F62" s="1" t="s">
        <v>1525</v>
      </c>
      <c r="G62" s="1"/>
      <c r="H62" s="1" t="s">
        <v>1412</v>
      </c>
      <c r="I62" s="1" t="s">
        <v>1413</v>
      </c>
      <c r="J62" s="1" t="s">
        <v>261</v>
      </c>
      <c r="K62" s="1" t="s">
        <v>261</v>
      </c>
      <c r="L62" s="1" t="s">
        <v>1478</v>
      </c>
      <c r="M62" s="1" t="s">
        <v>1479</v>
      </c>
      <c r="N62" s="63">
        <v>45694</v>
      </c>
      <c r="O62" s="63">
        <v>45696</v>
      </c>
      <c r="P62" s="1" t="s">
        <v>1356</v>
      </c>
      <c r="Q62" s="1" t="s">
        <v>1488</v>
      </c>
      <c r="R62" s="1" t="s">
        <v>1480</v>
      </c>
      <c r="S62" s="1"/>
      <c r="T62" s="1"/>
      <c r="U62" s="1"/>
      <c r="V62" s="1"/>
      <c r="W62" s="1" t="s">
        <v>1500</v>
      </c>
      <c r="X62" s="1" t="s">
        <v>1509</v>
      </c>
      <c r="Y62" s="1" t="s">
        <v>1361</v>
      </c>
      <c r="Z62" s="1" t="s">
        <v>1362</v>
      </c>
      <c r="AA62" s="1" t="s">
        <v>1501</v>
      </c>
    </row>
    <row r="63" spans="1:27" ht="15" customHeight="1">
      <c r="A63" s="1" t="s">
        <v>1526</v>
      </c>
      <c r="B63" s="1" t="s">
        <v>245</v>
      </c>
      <c r="C63" s="1" t="s">
        <v>1349</v>
      </c>
      <c r="D63" s="61">
        <v>2024</v>
      </c>
      <c r="E63" s="1" t="s">
        <v>1350</v>
      </c>
      <c r="F63" s="1" t="s">
        <v>1527</v>
      </c>
      <c r="G63" s="1"/>
      <c r="H63" s="1" t="s">
        <v>1412</v>
      </c>
      <c r="I63" s="1" t="s">
        <v>1413</v>
      </c>
      <c r="J63" s="1" t="s">
        <v>1354</v>
      </c>
      <c r="K63" s="1" t="s">
        <v>927</v>
      </c>
      <c r="L63" s="1" t="s">
        <v>1499</v>
      </c>
      <c r="M63" s="1" t="s">
        <v>1479</v>
      </c>
      <c r="N63" s="63">
        <v>45675</v>
      </c>
      <c r="O63" s="63">
        <v>45902</v>
      </c>
      <c r="P63" s="1" t="s">
        <v>1356</v>
      </c>
      <c r="Q63" s="1" t="s">
        <v>1357</v>
      </c>
      <c r="R63" s="1" t="s">
        <v>1480</v>
      </c>
      <c r="S63" s="1"/>
      <c r="T63" s="1"/>
      <c r="U63" s="1"/>
      <c r="V63" s="1"/>
      <c r="W63" s="1" t="s">
        <v>1500</v>
      </c>
      <c r="X63" s="1" t="s">
        <v>1360</v>
      </c>
      <c r="Y63" s="1" t="s">
        <v>1361</v>
      </c>
      <c r="Z63" s="1" t="s">
        <v>1362</v>
      </c>
      <c r="AA63" s="1" t="s">
        <v>1501</v>
      </c>
    </row>
    <row r="64" spans="1:27" ht="15" customHeight="1">
      <c r="A64" s="1" t="s">
        <v>1528</v>
      </c>
      <c r="B64" s="1" t="s">
        <v>255</v>
      </c>
      <c r="C64" s="1" t="s">
        <v>1349</v>
      </c>
      <c r="D64" s="61">
        <v>2024</v>
      </c>
      <c r="E64" s="1" t="s">
        <v>1350</v>
      </c>
      <c r="F64" s="1" t="s">
        <v>1529</v>
      </c>
      <c r="G64" s="1"/>
      <c r="H64" s="1" t="s">
        <v>1412</v>
      </c>
      <c r="I64" s="1" t="s">
        <v>1413</v>
      </c>
      <c r="J64" s="1" t="s">
        <v>1354</v>
      </c>
      <c r="K64" s="1" t="s">
        <v>927</v>
      </c>
      <c r="L64" s="1" t="s">
        <v>1499</v>
      </c>
      <c r="M64" s="1" t="s">
        <v>1479</v>
      </c>
      <c r="N64" s="63">
        <v>45675</v>
      </c>
      <c r="O64" s="63">
        <v>45902</v>
      </c>
      <c r="P64" s="1" t="s">
        <v>1356</v>
      </c>
      <c r="Q64" s="1" t="s">
        <v>1357</v>
      </c>
      <c r="R64" s="1" t="s">
        <v>1480</v>
      </c>
      <c r="S64" s="1"/>
      <c r="T64" s="1"/>
      <c r="U64" s="1"/>
      <c r="V64" s="1"/>
      <c r="W64" s="1" t="s">
        <v>1500</v>
      </c>
      <c r="X64" s="1" t="s">
        <v>1360</v>
      </c>
      <c r="Y64" s="1" t="s">
        <v>1361</v>
      </c>
      <c r="Z64" s="1" t="s">
        <v>1362</v>
      </c>
      <c r="AA64" s="1" t="s">
        <v>1501</v>
      </c>
    </row>
    <row r="65" spans="1:27" ht="15" customHeight="1">
      <c r="A65" s="1" t="s">
        <v>1530</v>
      </c>
      <c r="B65" s="1" t="s">
        <v>252</v>
      </c>
      <c r="C65" s="1" t="s">
        <v>1349</v>
      </c>
      <c r="D65" s="61">
        <v>2024</v>
      </c>
      <c r="E65" s="1" t="s">
        <v>1350</v>
      </c>
      <c r="F65" s="1" t="s">
        <v>1531</v>
      </c>
      <c r="G65" s="1"/>
      <c r="H65" s="1" t="s">
        <v>1412</v>
      </c>
      <c r="I65" s="1" t="s">
        <v>1413</v>
      </c>
      <c r="J65" s="1" t="s">
        <v>1354</v>
      </c>
      <c r="K65" s="1" t="s">
        <v>927</v>
      </c>
      <c r="L65" s="1" t="s">
        <v>1499</v>
      </c>
      <c r="M65" s="1" t="s">
        <v>1479</v>
      </c>
      <c r="N65" s="63">
        <v>45675</v>
      </c>
      <c r="O65" s="63">
        <v>45902</v>
      </c>
      <c r="P65" s="1" t="s">
        <v>1356</v>
      </c>
      <c r="Q65" s="1" t="s">
        <v>1357</v>
      </c>
      <c r="R65" s="1" t="s">
        <v>1480</v>
      </c>
      <c r="S65" s="1"/>
      <c r="T65" s="1"/>
      <c r="U65" s="1"/>
      <c r="V65" s="1"/>
      <c r="W65" s="1" t="s">
        <v>1500</v>
      </c>
      <c r="X65" s="1" t="s">
        <v>1360</v>
      </c>
      <c r="Y65" s="1" t="s">
        <v>1361</v>
      </c>
      <c r="Z65" s="1" t="s">
        <v>1362</v>
      </c>
      <c r="AA65" s="1" t="s">
        <v>1501</v>
      </c>
    </row>
    <row r="66" spans="1:27" ht="15" customHeight="1">
      <c r="A66" s="1" t="s">
        <v>1532</v>
      </c>
      <c r="B66" s="1" t="s">
        <v>267</v>
      </c>
      <c r="C66" s="1" t="s">
        <v>1507</v>
      </c>
      <c r="D66" s="61">
        <v>2024</v>
      </c>
      <c r="E66" s="1" t="s">
        <v>1350</v>
      </c>
      <c r="F66" s="1" t="s">
        <v>1533</v>
      </c>
      <c r="G66" s="1"/>
      <c r="H66" s="1" t="s">
        <v>1412</v>
      </c>
      <c r="I66" s="1" t="s">
        <v>1413</v>
      </c>
      <c r="J66" s="1" t="s">
        <v>261</v>
      </c>
      <c r="K66" s="1" t="s">
        <v>261</v>
      </c>
      <c r="L66" s="1" t="s">
        <v>1521</v>
      </c>
      <c r="M66" s="1" t="s">
        <v>1479</v>
      </c>
      <c r="N66" s="63">
        <v>45694</v>
      </c>
      <c r="O66" s="63">
        <v>45696</v>
      </c>
      <c r="P66" s="1" t="s">
        <v>1356</v>
      </c>
      <c r="Q66" s="1" t="s">
        <v>1488</v>
      </c>
      <c r="R66" s="1" t="s">
        <v>1480</v>
      </c>
      <c r="S66" s="1"/>
      <c r="T66" s="1"/>
      <c r="U66" s="1"/>
      <c r="V66" s="1"/>
      <c r="W66" s="1" t="s">
        <v>1500</v>
      </c>
      <c r="X66" s="1" t="s">
        <v>1509</v>
      </c>
      <c r="Y66" s="1" t="s">
        <v>1361</v>
      </c>
      <c r="Z66" s="1" t="s">
        <v>1362</v>
      </c>
      <c r="AA66" s="1" t="s">
        <v>1501</v>
      </c>
    </row>
    <row r="67" spans="1:27" ht="15" customHeight="1">
      <c r="A67" s="1" t="s">
        <v>1534</v>
      </c>
      <c r="B67" s="1" t="s">
        <v>246</v>
      </c>
      <c r="C67" s="1" t="s">
        <v>1349</v>
      </c>
      <c r="D67" s="61">
        <v>2024</v>
      </c>
      <c r="E67" s="1" t="s">
        <v>1350</v>
      </c>
      <c r="F67" s="1" t="s">
        <v>1535</v>
      </c>
      <c r="G67" s="1"/>
      <c r="H67" s="1" t="s">
        <v>1412</v>
      </c>
      <c r="I67" s="1" t="s">
        <v>1413</v>
      </c>
      <c r="J67" s="1" t="s">
        <v>1354</v>
      </c>
      <c r="K67" s="1" t="s">
        <v>927</v>
      </c>
      <c r="L67" s="1" t="s">
        <v>1499</v>
      </c>
      <c r="M67" s="1" t="s">
        <v>1479</v>
      </c>
      <c r="N67" s="63">
        <v>45675</v>
      </c>
      <c r="O67" s="63">
        <v>45902</v>
      </c>
      <c r="P67" s="1" t="s">
        <v>1356</v>
      </c>
      <c r="Q67" s="1" t="s">
        <v>1357</v>
      </c>
      <c r="R67" s="1" t="s">
        <v>1480</v>
      </c>
      <c r="S67" s="1"/>
      <c r="T67" s="1"/>
      <c r="U67" s="1"/>
      <c r="V67" s="1"/>
      <c r="W67" s="1" t="s">
        <v>1500</v>
      </c>
      <c r="X67" s="1" t="s">
        <v>1360</v>
      </c>
      <c r="Y67" s="1" t="s">
        <v>1361</v>
      </c>
      <c r="Z67" s="1" t="s">
        <v>1362</v>
      </c>
      <c r="AA67" s="1" t="s">
        <v>1501</v>
      </c>
    </row>
    <row r="68" spans="1:27" ht="15" customHeight="1">
      <c r="A68" s="1" t="s">
        <v>1536</v>
      </c>
      <c r="B68" s="1" t="s">
        <v>265</v>
      </c>
      <c r="C68" s="1" t="s">
        <v>1519</v>
      </c>
      <c r="D68" s="61">
        <v>2024</v>
      </c>
      <c r="E68" s="1" t="s">
        <v>1350</v>
      </c>
      <c r="F68" s="1" t="s">
        <v>1537</v>
      </c>
      <c r="G68" s="1"/>
      <c r="H68" s="1" t="s">
        <v>1412</v>
      </c>
      <c r="I68" s="1" t="s">
        <v>1413</v>
      </c>
      <c r="J68" s="1" t="s">
        <v>89</v>
      </c>
      <c r="K68" s="1" t="s">
        <v>89</v>
      </c>
      <c r="L68" s="1" t="s">
        <v>1521</v>
      </c>
      <c r="M68" s="1" t="s">
        <v>1479</v>
      </c>
      <c r="N68" s="63">
        <v>45694</v>
      </c>
      <c r="O68" s="63">
        <v>45696</v>
      </c>
      <c r="P68" s="1" t="s">
        <v>1356</v>
      </c>
      <c r="Q68" s="1" t="s">
        <v>1488</v>
      </c>
      <c r="R68" s="1" t="s">
        <v>1480</v>
      </c>
      <c r="S68" s="1"/>
      <c r="T68" s="1"/>
      <c r="U68" s="1"/>
      <c r="V68" s="1"/>
      <c r="W68" s="1" t="s">
        <v>1500</v>
      </c>
      <c r="X68" s="1" t="s">
        <v>1360</v>
      </c>
      <c r="Y68" s="1" t="s">
        <v>1361</v>
      </c>
      <c r="Z68" s="1" t="s">
        <v>1362</v>
      </c>
      <c r="AA68" s="1" t="s">
        <v>1501</v>
      </c>
    </row>
    <row r="69" spans="1:27" ht="15" customHeight="1">
      <c r="A69" s="1" t="s">
        <v>1538</v>
      </c>
      <c r="B69" s="1" t="s">
        <v>266</v>
      </c>
      <c r="C69" s="1" t="s">
        <v>1349</v>
      </c>
      <c r="D69" s="61">
        <v>2024</v>
      </c>
      <c r="E69" s="1" t="s">
        <v>1350</v>
      </c>
      <c r="F69" s="1" t="s">
        <v>1539</v>
      </c>
      <c r="G69" s="1"/>
      <c r="H69" s="1" t="s">
        <v>1412</v>
      </c>
      <c r="I69" s="1" t="s">
        <v>1413</v>
      </c>
      <c r="J69" s="1" t="s">
        <v>1354</v>
      </c>
      <c r="K69" s="1" t="s">
        <v>927</v>
      </c>
      <c r="L69" s="1" t="s">
        <v>1521</v>
      </c>
      <c r="M69" s="1" t="s">
        <v>1479</v>
      </c>
      <c r="N69" s="63">
        <v>45694</v>
      </c>
      <c r="O69" s="63">
        <v>45696</v>
      </c>
      <c r="P69" s="1" t="s">
        <v>1356</v>
      </c>
      <c r="Q69" s="1" t="s">
        <v>1488</v>
      </c>
      <c r="R69" s="1" t="s">
        <v>1480</v>
      </c>
      <c r="S69" s="1"/>
      <c r="T69" s="1"/>
      <c r="U69" s="1"/>
      <c r="V69" s="1"/>
      <c r="W69" s="1" t="s">
        <v>1500</v>
      </c>
      <c r="X69" s="1" t="s">
        <v>1509</v>
      </c>
      <c r="Y69" s="1" t="s">
        <v>1361</v>
      </c>
      <c r="Z69" s="1" t="s">
        <v>1362</v>
      </c>
      <c r="AA69" s="1" t="s">
        <v>1501</v>
      </c>
    </row>
    <row r="70" spans="1:27" ht="15" customHeight="1">
      <c r="A70" s="1" t="s">
        <v>1540</v>
      </c>
      <c r="B70" s="1" t="s">
        <v>257</v>
      </c>
      <c r="C70" s="1" t="s">
        <v>1349</v>
      </c>
      <c r="D70" s="61">
        <v>2024</v>
      </c>
      <c r="E70" s="1" t="s">
        <v>1350</v>
      </c>
      <c r="F70" s="1" t="s">
        <v>1541</v>
      </c>
      <c r="G70" s="1"/>
      <c r="H70" s="1" t="s">
        <v>1412</v>
      </c>
      <c r="I70" s="1" t="s">
        <v>1413</v>
      </c>
      <c r="J70" s="1" t="s">
        <v>1354</v>
      </c>
      <c r="K70" s="1" t="s">
        <v>927</v>
      </c>
      <c r="L70" s="1" t="s">
        <v>1499</v>
      </c>
      <c r="M70" s="1" t="s">
        <v>1479</v>
      </c>
      <c r="N70" s="63">
        <v>45675</v>
      </c>
      <c r="O70" s="63">
        <v>45902</v>
      </c>
      <c r="P70" s="1" t="s">
        <v>1356</v>
      </c>
      <c r="Q70" s="1" t="s">
        <v>1357</v>
      </c>
      <c r="R70" s="1" t="s">
        <v>1480</v>
      </c>
      <c r="S70" s="1"/>
      <c r="T70" s="1"/>
      <c r="U70" s="1"/>
      <c r="V70" s="1"/>
      <c r="W70" s="1" t="s">
        <v>1500</v>
      </c>
      <c r="X70" s="1" t="s">
        <v>1360</v>
      </c>
      <c r="Y70" s="1" t="s">
        <v>1361</v>
      </c>
      <c r="Z70" s="1" t="s">
        <v>1362</v>
      </c>
      <c r="AA70" s="1" t="s">
        <v>1501</v>
      </c>
    </row>
    <row r="71" spans="1:27" ht="15" customHeight="1">
      <c r="A71" s="1" t="s">
        <v>1542</v>
      </c>
      <c r="B71" s="1" t="s">
        <v>244</v>
      </c>
      <c r="C71" s="1" t="s">
        <v>1349</v>
      </c>
      <c r="D71" s="61">
        <v>2024</v>
      </c>
      <c r="E71" s="1" t="s">
        <v>1350</v>
      </c>
      <c r="F71" s="1" t="s">
        <v>1543</v>
      </c>
      <c r="G71" s="1" t="s">
        <v>1544</v>
      </c>
      <c r="H71" s="1" t="s">
        <v>1412</v>
      </c>
      <c r="I71" s="1" t="s">
        <v>1413</v>
      </c>
      <c r="J71" s="1" t="s">
        <v>1354</v>
      </c>
      <c r="K71" s="1" t="s">
        <v>927</v>
      </c>
      <c r="L71" s="1" t="s">
        <v>1499</v>
      </c>
      <c r="M71" s="1" t="s">
        <v>1479</v>
      </c>
      <c r="N71" s="63">
        <v>45675</v>
      </c>
      <c r="O71" s="63">
        <v>45902</v>
      </c>
      <c r="P71" s="1" t="s">
        <v>1356</v>
      </c>
      <c r="Q71" s="1" t="s">
        <v>1357</v>
      </c>
      <c r="R71" s="1" t="s">
        <v>1480</v>
      </c>
      <c r="S71" s="1"/>
      <c r="T71" s="1"/>
      <c r="U71" s="1"/>
      <c r="V71" s="1"/>
      <c r="W71" s="1" t="s">
        <v>1500</v>
      </c>
      <c r="X71" s="1" t="s">
        <v>1360</v>
      </c>
      <c r="Y71" s="1" t="s">
        <v>1361</v>
      </c>
      <c r="Z71" s="1" t="s">
        <v>1362</v>
      </c>
      <c r="AA71" s="1" t="s">
        <v>1501</v>
      </c>
    </row>
    <row r="72" spans="1:27" ht="15" customHeight="1">
      <c r="A72" s="1" t="s">
        <v>1545</v>
      </c>
      <c r="B72" s="1" t="s">
        <v>259</v>
      </c>
      <c r="C72" s="1" t="s">
        <v>1349</v>
      </c>
      <c r="D72" s="61">
        <v>2024</v>
      </c>
      <c r="E72" s="1" t="s">
        <v>1350</v>
      </c>
      <c r="F72" s="1" t="s">
        <v>1546</v>
      </c>
      <c r="G72" s="1"/>
      <c r="H72" s="1" t="s">
        <v>1412</v>
      </c>
      <c r="I72" s="1" t="s">
        <v>1413</v>
      </c>
      <c r="J72" s="1" t="s">
        <v>1354</v>
      </c>
      <c r="K72" s="1" t="s">
        <v>927</v>
      </c>
      <c r="L72" s="1" t="s">
        <v>1478</v>
      </c>
      <c r="M72" s="1" t="s">
        <v>1479</v>
      </c>
      <c r="N72" s="63">
        <v>45694</v>
      </c>
      <c r="O72" s="63">
        <v>45696</v>
      </c>
      <c r="P72" s="1" t="s">
        <v>1356</v>
      </c>
      <c r="Q72" s="1" t="s">
        <v>1357</v>
      </c>
      <c r="R72" s="1" t="s">
        <v>1480</v>
      </c>
      <c r="S72" s="1"/>
      <c r="T72" s="1"/>
      <c r="U72" s="1"/>
      <c r="V72" s="1"/>
      <c r="W72" s="1" t="s">
        <v>1500</v>
      </c>
      <c r="X72" s="1" t="s">
        <v>1509</v>
      </c>
      <c r="Y72" s="1" t="s">
        <v>1361</v>
      </c>
      <c r="Z72" s="1" t="s">
        <v>1362</v>
      </c>
      <c r="AA72" s="1" t="s">
        <v>1501</v>
      </c>
    </row>
    <row r="73" spans="1:27" ht="15" customHeight="1">
      <c r="A73" s="1" t="s">
        <v>1547</v>
      </c>
      <c r="B73" s="1" t="s">
        <v>251</v>
      </c>
      <c r="C73" s="1" t="s">
        <v>1349</v>
      </c>
      <c r="D73" s="61">
        <v>2024</v>
      </c>
      <c r="E73" s="1" t="s">
        <v>1350</v>
      </c>
      <c r="F73" s="1" t="s">
        <v>1548</v>
      </c>
      <c r="G73" s="1"/>
      <c r="H73" s="1" t="s">
        <v>1412</v>
      </c>
      <c r="I73" s="1" t="s">
        <v>1413</v>
      </c>
      <c r="J73" s="1" t="s">
        <v>1354</v>
      </c>
      <c r="K73" s="1" t="s">
        <v>927</v>
      </c>
      <c r="L73" s="1" t="s">
        <v>1499</v>
      </c>
      <c r="M73" s="1" t="s">
        <v>1479</v>
      </c>
      <c r="N73" s="63">
        <v>45675</v>
      </c>
      <c r="O73" s="63">
        <v>45902</v>
      </c>
      <c r="P73" s="1" t="s">
        <v>1356</v>
      </c>
      <c r="Q73" s="1" t="s">
        <v>1357</v>
      </c>
      <c r="R73" s="1" t="s">
        <v>1480</v>
      </c>
      <c r="S73" s="1"/>
      <c r="T73" s="1"/>
      <c r="U73" s="1"/>
      <c r="V73" s="1"/>
      <c r="W73" s="1" t="s">
        <v>1500</v>
      </c>
      <c r="X73" s="1" t="s">
        <v>1360</v>
      </c>
      <c r="Y73" s="1" t="s">
        <v>1361</v>
      </c>
      <c r="Z73" s="1" t="s">
        <v>1362</v>
      </c>
      <c r="AA73" s="1" t="s">
        <v>1501</v>
      </c>
    </row>
    <row r="74" spans="1:27" ht="15" customHeight="1">
      <c r="A74" s="1" t="s">
        <v>1549</v>
      </c>
      <c r="B74" s="1" t="s">
        <v>263</v>
      </c>
      <c r="C74" s="1" t="s">
        <v>1349</v>
      </c>
      <c r="D74" s="61">
        <v>2024</v>
      </c>
      <c r="E74" s="1" t="s">
        <v>1350</v>
      </c>
      <c r="F74" s="1" t="s">
        <v>1550</v>
      </c>
      <c r="G74" s="1"/>
      <c r="H74" s="1" t="s">
        <v>1412</v>
      </c>
      <c r="I74" s="1" t="s">
        <v>1413</v>
      </c>
      <c r="J74" s="1" t="s">
        <v>1354</v>
      </c>
      <c r="K74" s="1" t="s">
        <v>927</v>
      </c>
      <c r="L74" s="1" t="s">
        <v>1521</v>
      </c>
      <c r="M74" s="1" t="s">
        <v>1479</v>
      </c>
      <c r="N74" s="63">
        <v>45694</v>
      </c>
      <c r="O74" s="63">
        <v>45696</v>
      </c>
      <c r="P74" s="1" t="s">
        <v>1356</v>
      </c>
      <c r="Q74" s="1" t="s">
        <v>1488</v>
      </c>
      <c r="R74" s="1" t="s">
        <v>1480</v>
      </c>
      <c r="S74" s="1"/>
      <c r="T74" s="1"/>
      <c r="U74" s="1"/>
      <c r="V74" s="1"/>
      <c r="W74" s="1" t="s">
        <v>1500</v>
      </c>
      <c r="X74" s="1" t="s">
        <v>1509</v>
      </c>
      <c r="Y74" s="1" t="s">
        <v>1361</v>
      </c>
      <c r="Z74" s="1" t="s">
        <v>1362</v>
      </c>
      <c r="AA74" s="1" t="s">
        <v>1501</v>
      </c>
    </row>
    <row r="75" spans="1:27" ht="15" customHeight="1">
      <c r="A75" s="1" t="s">
        <v>1551</v>
      </c>
      <c r="B75" s="1" t="s">
        <v>93</v>
      </c>
      <c r="C75" s="1" t="s">
        <v>1349</v>
      </c>
      <c r="D75" s="61">
        <v>2024</v>
      </c>
      <c r="E75" s="1" t="s">
        <v>1350</v>
      </c>
      <c r="F75" s="1" t="s">
        <v>1552</v>
      </c>
      <c r="G75" s="1"/>
      <c r="H75" s="1" t="s">
        <v>1352</v>
      </c>
      <c r="I75" s="1" t="s">
        <v>1353</v>
      </c>
      <c r="J75" s="1" t="s">
        <v>1354</v>
      </c>
      <c r="K75" s="1" t="s">
        <v>927</v>
      </c>
      <c r="L75" s="1" t="s">
        <v>1553</v>
      </c>
      <c r="M75" s="1" t="s">
        <v>1554</v>
      </c>
      <c r="N75" s="63">
        <v>45696</v>
      </c>
      <c r="O75" s="1"/>
      <c r="P75" s="1" t="s">
        <v>1356</v>
      </c>
      <c r="Q75" s="1" t="s">
        <v>1555</v>
      </c>
      <c r="R75" s="1" t="s">
        <v>1556</v>
      </c>
      <c r="S75" s="1"/>
      <c r="T75" s="1"/>
      <c r="U75" s="1"/>
      <c r="V75" s="1"/>
      <c r="W75" s="1" t="s">
        <v>1557</v>
      </c>
      <c r="X75" s="1" t="s">
        <v>1360</v>
      </c>
      <c r="Y75" s="1" t="s">
        <v>1361</v>
      </c>
      <c r="Z75" s="1" t="s">
        <v>1362</v>
      </c>
      <c r="AA75" s="1" t="s">
        <v>1558</v>
      </c>
    </row>
    <row r="76" spans="1:27" ht="15" customHeight="1">
      <c r="A76" s="1" t="s">
        <v>1559</v>
      </c>
      <c r="B76" s="1" t="s">
        <v>92</v>
      </c>
      <c r="C76" s="1" t="s">
        <v>1349</v>
      </c>
      <c r="D76" s="61">
        <v>2024</v>
      </c>
      <c r="E76" s="1" t="s">
        <v>1350</v>
      </c>
      <c r="F76" s="1" t="s">
        <v>1560</v>
      </c>
      <c r="G76" s="1"/>
      <c r="H76" s="1" t="s">
        <v>1352</v>
      </c>
      <c r="I76" s="1" t="s">
        <v>1353</v>
      </c>
      <c r="J76" s="1" t="s">
        <v>1354</v>
      </c>
      <c r="K76" s="1" t="s">
        <v>927</v>
      </c>
      <c r="L76" s="1" t="s">
        <v>1553</v>
      </c>
      <c r="M76" s="1" t="s">
        <v>1554</v>
      </c>
      <c r="N76" s="63">
        <v>45696</v>
      </c>
      <c r="O76" s="1"/>
      <c r="P76" s="1" t="s">
        <v>1356</v>
      </c>
      <c r="Q76" s="1" t="s">
        <v>1555</v>
      </c>
      <c r="R76" s="1" t="s">
        <v>1556</v>
      </c>
      <c r="S76" s="1"/>
      <c r="T76" s="1"/>
      <c r="U76" s="1"/>
      <c r="V76" s="1"/>
      <c r="W76" s="1" t="s">
        <v>1557</v>
      </c>
      <c r="X76" s="1" t="s">
        <v>1360</v>
      </c>
      <c r="Y76" s="1" t="s">
        <v>1361</v>
      </c>
      <c r="Z76" s="1" t="s">
        <v>1362</v>
      </c>
      <c r="AA76" s="1" t="s">
        <v>1558</v>
      </c>
    </row>
    <row r="77" spans="1:27" ht="15" customHeight="1">
      <c r="A77" s="1" t="s">
        <v>1561</v>
      </c>
      <c r="B77" s="1" t="s">
        <v>99</v>
      </c>
      <c r="C77" s="1" t="s">
        <v>1349</v>
      </c>
      <c r="D77" s="61">
        <v>2024</v>
      </c>
      <c r="E77" s="1" t="s">
        <v>1350</v>
      </c>
      <c r="F77" s="1" t="s">
        <v>1562</v>
      </c>
      <c r="G77" s="1"/>
      <c r="H77" s="1" t="s">
        <v>1352</v>
      </c>
      <c r="I77" s="1" t="s">
        <v>1563</v>
      </c>
      <c r="J77" s="1" t="s">
        <v>1354</v>
      </c>
      <c r="K77" s="1" t="s">
        <v>927</v>
      </c>
      <c r="L77" s="1" t="s">
        <v>1553</v>
      </c>
      <c r="M77" s="1" t="s">
        <v>1554</v>
      </c>
      <c r="N77" s="63">
        <v>45675</v>
      </c>
      <c r="O77" s="63">
        <v>45902</v>
      </c>
      <c r="P77" s="1" t="s">
        <v>1356</v>
      </c>
      <c r="Q77" s="1" t="s">
        <v>1564</v>
      </c>
      <c r="R77" s="1" t="s">
        <v>1556</v>
      </c>
      <c r="S77" s="1"/>
      <c r="T77" s="1"/>
      <c r="U77" s="1"/>
      <c r="V77" s="1"/>
      <c r="W77" s="1" t="s">
        <v>1565</v>
      </c>
      <c r="X77" s="1" t="s">
        <v>1360</v>
      </c>
      <c r="Y77" s="1" t="s">
        <v>1361</v>
      </c>
      <c r="Z77" s="1" t="s">
        <v>1362</v>
      </c>
      <c r="AA77" s="1" t="s">
        <v>1566</v>
      </c>
    </row>
    <row r="78" spans="1:27" ht="15" customHeight="1">
      <c r="A78" s="1" t="s">
        <v>1567</v>
      </c>
      <c r="B78" s="1" t="s">
        <v>97</v>
      </c>
      <c r="C78" s="1" t="s">
        <v>1349</v>
      </c>
      <c r="D78" s="61">
        <v>2024</v>
      </c>
      <c r="E78" s="1" t="s">
        <v>1350</v>
      </c>
      <c r="F78" s="1" t="s">
        <v>1568</v>
      </c>
      <c r="G78" s="1"/>
      <c r="H78" s="1" t="s">
        <v>1400</v>
      </c>
      <c r="I78" s="1"/>
      <c r="J78" s="1" t="s">
        <v>1354</v>
      </c>
      <c r="K78" s="1" t="s">
        <v>927</v>
      </c>
      <c r="L78" s="1" t="s">
        <v>1553</v>
      </c>
      <c r="M78" s="1" t="s">
        <v>1554</v>
      </c>
      <c r="N78" s="63">
        <v>45675</v>
      </c>
      <c r="O78" s="63">
        <v>45902</v>
      </c>
      <c r="P78" s="1" t="s">
        <v>1356</v>
      </c>
      <c r="Q78" s="1" t="s">
        <v>1569</v>
      </c>
      <c r="R78" s="1" t="s">
        <v>1556</v>
      </c>
      <c r="S78" s="1"/>
      <c r="T78" s="1"/>
      <c r="U78" s="1"/>
      <c r="V78" s="1"/>
      <c r="W78" s="1" t="s">
        <v>1565</v>
      </c>
      <c r="X78" s="1" t="s">
        <v>1360</v>
      </c>
      <c r="Y78" s="1" t="s">
        <v>1361</v>
      </c>
      <c r="Z78" s="1" t="s">
        <v>1362</v>
      </c>
      <c r="AA78" s="1" t="s">
        <v>1566</v>
      </c>
    </row>
    <row r="79" spans="1:27" ht="15" customHeight="1">
      <c r="A79" s="1" t="s">
        <v>1570</v>
      </c>
      <c r="B79" s="1" t="s">
        <v>95</v>
      </c>
      <c r="C79" s="1" t="s">
        <v>1349</v>
      </c>
      <c r="D79" s="61">
        <v>2024</v>
      </c>
      <c r="E79" s="1" t="s">
        <v>1350</v>
      </c>
      <c r="F79" s="1" t="s">
        <v>1571</v>
      </c>
      <c r="G79" s="1" t="s">
        <v>1572</v>
      </c>
      <c r="H79" s="1" t="s">
        <v>1400</v>
      </c>
      <c r="I79" s="1"/>
      <c r="J79" s="1" t="s">
        <v>1354</v>
      </c>
      <c r="K79" s="1" t="s">
        <v>927</v>
      </c>
      <c r="L79" s="1" t="s">
        <v>1553</v>
      </c>
      <c r="M79" s="1" t="s">
        <v>1554</v>
      </c>
      <c r="N79" s="63">
        <v>45675</v>
      </c>
      <c r="O79" s="63">
        <v>45902</v>
      </c>
      <c r="P79" s="1" t="s">
        <v>1356</v>
      </c>
      <c r="Q79" s="1" t="s">
        <v>1573</v>
      </c>
      <c r="R79" s="1" t="s">
        <v>1556</v>
      </c>
      <c r="S79" s="1"/>
      <c r="T79" s="1"/>
      <c r="U79" s="1"/>
      <c r="V79" s="1"/>
      <c r="W79" s="1" t="s">
        <v>1565</v>
      </c>
      <c r="X79" s="1" t="s">
        <v>1360</v>
      </c>
      <c r="Y79" s="1" t="s">
        <v>1361</v>
      </c>
      <c r="Z79" s="1" t="s">
        <v>1362</v>
      </c>
      <c r="AA79" s="1" t="s">
        <v>1566</v>
      </c>
    </row>
    <row r="80" spans="1:27" ht="15" customHeight="1">
      <c r="A80" s="1" t="s">
        <v>1574</v>
      </c>
      <c r="B80" s="1" t="s">
        <v>98</v>
      </c>
      <c r="C80" s="1" t="s">
        <v>1349</v>
      </c>
      <c r="D80" s="61">
        <v>2024</v>
      </c>
      <c r="E80" s="1" t="s">
        <v>1350</v>
      </c>
      <c r="F80" s="1" t="s">
        <v>1575</v>
      </c>
      <c r="G80" s="1"/>
      <c r="H80" s="1" t="s">
        <v>1412</v>
      </c>
      <c r="I80" s="1" t="s">
        <v>1413</v>
      </c>
      <c r="J80" s="1" t="s">
        <v>1354</v>
      </c>
      <c r="K80" s="1" t="s">
        <v>927</v>
      </c>
      <c r="L80" s="1" t="s">
        <v>1553</v>
      </c>
      <c r="M80" s="1" t="s">
        <v>1554</v>
      </c>
      <c r="N80" s="63">
        <v>45675</v>
      </c>
      <c r="O80" s="63">
        <v>45902</v>
      </c>
      <c r="P80" s="1" t="s">
        <v>1356</v>
      </c>
      <c r="Q80" s="1" t="s">
        <v>1573</v>
      </c>
      <c r="R80" s="1" t="s">
        <v>1556</v>
      </c>
      <c r="S80" s="1"/>
      <c r="T80" s="1"/>
      <c r="U80" s="1"/>
      <c r="V80" s="1"/>
      <c r="W80" s="1" t="s">
        <v>1565</v>
      </c>
      <c r="X80" s="1" t="s">
        <v>1360</v>
      </c>
      <c r="Y80" s="1" t="s">
        <v>1361</v>
      </c>
      <c r="Z80" s="1" t="s">
        <v>1362</v>
      </c>
      <c r="AA80" s="1" t="s">
        <v>1566</v>
      </c>
    </row>
    <row r="81" spans="1:27" ht="15" customHeight="1">
      <c r="A81" s="1" t="s">
        <v>1576</v>
      </c>
      <c r="B81" s="1" t="s">
        <v>100</v>
      </c>
      <c r="C81" s="1" t="s">
        <v>1349</v>
      </c>
      <c r="D81" s="61">
        <v>2024</v>
      </c>
      <c r="E81" s="1" t="s">
        <v>1350</v>
      </c>
      <c r="F81" s="1" t="s">
        <v>1577</v>
      </c>
      <c r="G81" s="1"/>
      <c r="H81" s="1" t="s">
        <v>1352</v>
      </c>
      <c r="I81" s="1" t="s">
        <v>1563</v>
      </c>
      <c r="J81" s="1" t="s">
        <v>1354</v>
      </c>
      <c r="K81" s="1" t="s">
        <v>927</v>
      </c>
      <c r="L81" s="1" t="s">
        <v>1553</v>
      </c>
      <c r="M81" s="1" t="s">
        <v>1554</v>
      </c>
      <c r="N81" s="63">
        <v>45675</v>
      </c>
      <c r="O81" s="63">
        <v>45902</v>
      </c>
      <c r="P81" s="1" t="s">
        <v>1356</v>
      </c>
      <c r="Q81" s="1" t="s">
        <v>1578</v>
      </c>
      <c r="R81" s="1" t="s">
        <v>1556</v>
      </c>
      <c r="S81" s="1"/>
      <c r="T81" s="1"/>
      <c r="U81" s="1"/>
      <c r="V81" s="1"/>
      <c r="W81" s="1" t="s">
        <v>1565</v>
      </c>
      <c r="X81" s="1" t="s">
        <v>1360</v>
      </c>
      <c r="Y81" s="1" t="s">
        <v>1361</v>
      </c>
      <c r="Z81" s="1" t="s">
        <v>1362</v>
      </c>
      <c r="AA81" s="1" t="s">
        <v>1566</v>
      </c>
    </row>
    <row r="82" spans="1:27" ht="15" customHeight="1">
      <c r="A82" s="1" t="s">
        <v>1579</v>
      </c>
      <c r="B82" s="1" t="s">
        <v>155</v>
      </c>
      <c r="C82" s="1" t="s">
        <v>1349</v>
      </c>
      <c r="D82" s="61">
        <v>2024</v>
      </c>
      <c r="E82" s="1" t="s">
        <v>1350</v>
      </c>
      <c r="F82" s="1" t="s">
        <v>1580</v>
      </c>
      <c r="G82" s="1"/>
      <c r="H82" s="1" t="s">
        <v>1352</v>
      </c>
      <c r="I82" s="1" t="s">
        <v>1353</v>
      </c>
      <c r="J82" s="1" t="s">
        <v>1354</v>
      </c>
      <c r="K82" s="1" t="s">
        <v>927</v>
      </c>
      <c r="L82" s="1" t="s">
        <v>1581</v>
      </c>
      <c r="M82" s="1" t="s">
        <v>1581</v>
      </c>
      <c r="N82" s="63">
        <v>45675</v>
      </c>
      <c r="O82" s="63">
        <v>45902</v>
      </c>
      <c r="P82" s="1" t="s">
        <v>1356</v>
      </c>
      <c r="Q82" s="1" t="s">
        <v>1357</v>
      </c>
      <c r="R82" s="1" t="s">
        <v>1556</v>
      </c>
      <c r="S82" s="1"/>
      <c r="T82" s="1"/>
      <c r="U82" s="1"/>
      <c r="V82" s="1"/>
      <c r="W82" s="1" t="s">
        <v>1582</v>
      </c>
      <c r="X82" s="1" t="s">
        <v>1360</v>
      </c>
      <c r="Y82" s="1" t="s">
        <v>1361</v>
      </c>
      <c r="Z82" s="1" t="s">
        <v>1362</v>
      </c>
      <c r="AA82" s="1" t="s">
        <v>1583</v>
      </c>
    </row>
    <row r="83" spans="1:27" ht="15" customHeight="1">
      <c r="A83" s="1" t="s">
        <v>1584</v>
      </c>
      <c r="B83" s="1" t="s">
        <v>153</v>
      </c>
      <c r="C83" s="1" t="s">
        <v>1349</v>
      </c>
      <c r="D83" s="61">
        <v>2024</v>
      </c>
      <c r="E83" s="1" t="s">
        <v>1350</v>
      </c>
      <c r="F83" s="1" t="s">
        <v>1585</v>
      </c>
      <c r="G83" s="1"/>
      <c r="H83" s="1" t="s">
        <v>1352</v>
      </c>
      <c r="I83" s="1" t="s">
        <v>1353</v>
      </c>
      <c r="J83" s="1" t="s">
        <v>1354</v>
      </c>
      <c r="K83" s="1" t="s">
        <v>927</v>
      </c>
      <c r="L83" s="1" t="s">
        <v>1581</v>
      </c>
      <c r="M83" s="1" t="s">
        <v>1581</v>
      </c>
      <c r="N83" s="63">
        <v>45675</v>
      </c>
      <c r="O83" s="63">
        <v>45902</v>
      </c>
      <c r="P83" s="1" t="s">
        <v>1356</v>
      </c>
      <c r="Q83" s="1" t="s">
        <v>1357</v>
      </c>
      <c r="R83" s="1" t="s">
        <v>1556</v>
      </c>
      <c r="S83" s="1"/>
      <c r="T83" s="1"/>
      <c r="U83" s="1"/>
      <c r="V83" s="1"/>
      <c r="W83" s="1" t="s">
        <v>1582</v>
      </c>
      <c r="X83" s="1" t="s">
        <v>1360</v>
      </c>
      <c r="Y83" s="1" t="s">
        <v>1361</v>
      </c>
      <c r="Z83" s="1" t="s">
        <v>1362</v>
      </c>
      <c r="AA83" s="1" t="s">
        <v>1583</v>
      </c>
    </row>
    <row r="84" spans="1:27" ht="15" customHeight="1">
      <c r="A84" s="1" t="s">
        <v>1586</v>
      </c>
      <c r="B84" s="1" t="s">
        <v>154</v>
      </c>
      <c r="C84" s="1" t="s">
        <v>1349</v>
      </c>
      <c r="D84" s="61">
        <v>2024</v>
      </c>
      <c r="E84" s="1" t="s">
        <v>1350</v>
      </c>
      <c r="F84" s="1" t="s">
        <v>1587</v>
      </c>
      <c r="G84" s="1"/>
      <c r="H84" s="1" t="s">
        <v>1352</v>
      </c>
      <c r="I84" s="1" t="s">
        <v>1353</v>
      </c>
      <c r="J84" s="1" t="s">
        <v>1354</v>
      </c>
      <c r="K84" s="1" t="s">
        <v>927</v>
      </c>
      <c r="L84" s="1" t="s">
        <v>1581</v>
      </c>
      <c r="M84" s="1" t="s">
        <v>1581</v>
      </c>
      <c r="N84" s="63">
        <v>45675</v>
      </c>
      <c r="O84" s="63">
        <v>45902</v>
      </c>
      <c r="P84" s="1" t="s">
        <v>1356</v>
      </c>
      <c r="Q84" s="1" t="s">
        <v>1357</v>
      </c>
      <c r="R84" s="1" t="s">
        <v>1556</v>
      </c>
      <c r="S84" s="1"/>
      <c r="T84" s="1"/>
      <c r="U84" s="1"/>
      <c r="V84" s="1"/>
      <c r="W84" s="1" t="s">
        <v>1582</v>
      </c>
      <c r="X84" s="1" t="s">
        <v>1360</v>
      </c>
      <c r="Y84" s="1" t="s">
        <v>1361</v>
      </c>
      <c r="Z84" s="1" t="s">
        <v>1362</v>
      </c>
      <c r="AA84" s="1" t="s">
        <v>1583</v>
      </c>
    </row>
    <row r="85" spans="1:27" ht="15" customHeight="1">
      <c r="A85" s="1" t="s">
        <v>1588</v>
      </c>
      <c r="B85" s="1" t="s">
        <v>157</v>
      </c>
      <c r="C85" s="1" t="s">
        <v>1349</v>
      </c>
      <c r="D85" s="61">
        <v>2024</v>
      </c>
      <c r="E85" s="1" t="s">
        <v>1350</v>
      </c>
      <c r="F85" s="1" t="s">
        <v>1589</v>
      </c>
      <c r="G85" s="1"/>
      <c r="H85" s="1" t="s">
        <v>1400</v>
      </c>
      <c r="I85" s="1"/>
      <c r="J85" s="1" t="s">
        <v>1354</v>
      </c>
      <c r="K85" s="1" t="s">
        <v>927</v>
      </c>
      <c r="L85" s="1" t="s">
        <v>1590</v>
      </c>
      <c r="M85" s="1" t="s">
        <v>1590</v>
      </c>
      <c r="N85" s="63">
        <v>45675</v>
      </c>
      <c r="O85" s="63">
        <v>45902</v>
      </c>
      <c r="P85" s="1" t="s">
        <v>1356</v>
      </c>
      <c r="Q85" s="1" t="s">
        <v>1591</v>
      </c>
      <c r="R85" s="1" t="s">
        <v>1556</v>
      </c>
      <c r="S85" s="1"/>
      <c r="T85" s="1"/>
      <c r="U85" s="1"/>
      <c r="V85" s="1"/>
      <c r="W85" s="1" t="s">
        <v>1582</v>
      </c>
      <c r="X85" s="1" t="s">
        <v>1360</v>
      </c>
      <c r="Y85" s="1" t="s">
        <v>1361</v>
      </c>
      <c r="Z85" s="1" t="s">
        <v>1362</v>
      </c>
      <c r="AA85" s="1" t="s">
        <v>1583</v>
      </c>
    </row>
    <row r="86" spans="1:27" ht="15" customHeight="1">
      <c r="A86" s="1" t="s">
        <v>1592</v>
      </c>
      <c r="B86" s="1" t="s">
        <v>156</v>
      </c>
      <c r="C86" s="1" t="s">
        <v>1349</v>
      </c>
      <c r="D86" s="61">
        <v>2024</v>
      </c>
      <c r="E86" s="1" t="s">
        <v>1350</v>
      </c>
      <c r="F86" s="1" t="s">
        <v>1593</v>
      </c>
      <c r="G86" s="1"/>
      <c r="H86" s="1" t="s">
        <v>1352</v>
      </c>
      <c r="I86" s="1" t="s">
        <v>1353</v>
      </c>
      <c r="J86" s="1" t="s">
        <v>1354</v>
      </c>
      <c r="K86" s="1" t="s">
        <v>927</v>
      </c>
      <c r="L86" s="1" t="s">
        <v>1581</v>
      </c>
      <c r="M86" s="1" t="s">
        <v>1581</v>
      </c>
      <c r="N86" s="63">
        <v>45675</v>
      </c>
      <c r="O86" s="63">
        <v>45902</v>
      </c>
      <c r="P86" s="1" t="s">
        <v>1356</v>
      </c>
      <c r="Q86" s="1" t="s">
        <v>1357</v>
      </c>
      <c r="R86" s="1" t="s">
        <v>1556</v>
      </c>
      <c r="S86" s="1"/>
      <c r="T86" s="1"/>
      <c r="U86" s="1"/>
      <c r="V86" s="1"/>
      <c r="W86" s="1" t="s">
        <v>1582</v>
      </c>
      <c r="X86" s="1" t="s">
        <v>1360</v>
      </c>
      <c r="Y86" s="1" t="s">
        <v>1361</v>
      </c>
      <c r="Z86" s="1" t="s">
        <v>1362</v>
      </c>
      <c r="AA86" s="1" t="s">
        <v>1583</v>
      </c>
    </row>
    <row r="87" spans="1:27" ht="15" customHeight="1">
      <c r="A87" s="1" t="s">
        <v>1594</v>
      </c>
      <c r="B87" s="1" t="s">
        <v>306</v>
      </c>
      <c r="C87" s="1" t="s">
        <v>1349</v>
      </c>
      <c r="D87" s="61">
        <v>2024</v>
      </c>
      <c r="E87" s="1" t="s">
        <v>1350</v>
      </c>
      <c r="F87" s="1" t="s">
        <v>1595</v>
      </c>
      <c r="G87" s="1"/>
      <c r="H87" s="1" t="s">
        <v>1352</v>
      </c>
      <c r="I87" s="1" t="s">
        <v>1596</v>
      </c>
      <c r="J87" s="1" t="s">
        <v>1354</v>
      </c>
      <c r="K87" s="1" t="s">
        <v>927</v>
      </c>
      <c r="L87" s="1" t="s">
        <v>1597</v>
      </c>
      <c r="M87" s="1" t="s">
        <v>1590</v>
      </c>
      <c r="N87" s="63">
        <v>45675</v>
      </c>
      <c r="O87" s="63">
        <v>45902</v>
      </c>
      <c r="P87" s="1" t="s">
        <v>1356</v>
      </c>
      <c r="Q87" s="1" t="s">
        <v>1598</v>
      </c>
      <c r="R87" s="1" t="s">
        <v>1556</v>
      </c>
      <c r="S87" s="1"/>
      <c r="T87" s="1"/>
      <c r="U87" s="1"/>
      <c r="V87" s="1"/>
      <c r="W87" s="1" t="s">
        <v>1599</v>
      </c>
      <c r="X87" s="1" t="s">
        <v>1360</v>
      </c>
      <c r="Y87" s="1" t="s">
        <v>1361</v>
      </c>
      <c r="Z87" s="1" t="s">
        <v>1362</v>
      </c>
      <c r="AA87" s="1" t="s">
        <v>1600</v>
      </c>
    </row>
    <row r="88" spans="1:27" ht="15" customHeight="1">
      <c r="A88" s="1" t="s">
        <v>1601</v>
      </c>
      <c r="B88" s="1" t="s">
        <v>305</v>
      </c>
      <c r="C88" s="1" t="s">
        <v>1349</v>
      </c>
      <c r="D88" s="61">
        <v>2024</v>
      </c>
      <c r="E88" s="1" t="s">
        <v>1350</v>
      </c>
      <c r="F88" s="1" t="s">
        <v>1602</v>
      </c>
      <c r="G88" s="1"/>
      <c r="H88" s="1" t="s">
        <v>1352</v>
      </c>
      <c r="I88" s="1" t="s">
        <v>1596</v>
      </c>
      <c r="J88" s="1" t="s">
        <v>1354</v>
      </c>
      <c r="K88" s="1" t="s">
        <v>927</v>
      </c>
      <c r="L88" s="1" t="s">
        <v>1597</v>
      </c>
      <c r="M88" s="1" t="s">
        <v>1590</v>
      </c>
      <c r="N88" s="63">
        <v>45675</v>
      </c>
      <c r="O88" s="63">
        <v>45902</v>
      </c>
      <c r="P88" s="1" t="s">
        <v>1356</v>
      </c>
      <c r="Q88" s="1" t="s">
        <v>1603</v>
      </c>
      <c r="R88" s="1" t="s">
        <v>1556</v>
      </c>
      <c r="S88" s="1"/>
      <c r="T88" s="1"/>
      <c r="U88" s="1"/>
      <c r="V88" s="1"/>
      <c r="W88" s="1" t="s">
        <v>1599</v>
      </c>
      <c r="X88" s="1" t="s">
        <v>1360</v>
      </c>
      <c r="Y88" s="1" t="s">
        <v>1361</v>
      </c>
      <c r="Z88" s="1" t="s">
        <v>1362</v>
      </c>
      <c r="AA88" s="1" t="s">
        <v>1600</v>
      </c>
    </row>
    <row r="89" spans="1:27" ht="15" customHeight="1">
      <c r="A89" s="1" t="s">
        <v>1604</v>
      </c>
      <c r="B89" s="1" t="s">
        <v>309</v>
      </c>
      <c r="C89" s="1" t="s">
        <v>1349</v>
      </c>
      <c r="D89" s="61">
        <v>2024</v>
      </c>
      <c r="E89" s="1" t="s">
        <v>1350</v>
      </c>
      <c r="F89" s="1" t="s">
        <v>1605</v>
      </c>
      <c r="G89" s="1"/>
      <c r="H89" s="1" t="s">
        <v>1352</v>
      </c>
      <c r="I89" s="1" t="s">
        <v>1596</v>
      </c>
      <c r="J89" s="1" t="s">
        <v>1354</v>
      </c>
      <c r="K89" s="1" t="s">
        <v>927</v>
      </c>
      <c r="L89" s="1" t="s">
        <v>1597</v>
      </c>
      <c r="M89" s="1" t="s">
        <v>1590</v>
      </c>
      <c r="N89" s="63">
        <v>45675</v>
      </c>
      <c r="O89" s="63">
        <v>45902</v>
      </c>
      <c r="P89" s="1" t="s">
        <v>1356</v>
      </c>
      <c r="Q89" s="1" t="s">
        <v>1606</v>
      </c>
      <c r="R89" s="1" t="s">
        <v>1556</v>
      </c>
      <c r="S89" s="1"/>
      <c r="T89" s="1"/>
      <c r="U89" s="1"/>
      <c r="V89" s="1"/>
      <c r="W89" s="1" t="s">
        <v>1599</v>
      </c>
      <c r="X89" s="1" t="s">
        <v>1360</v>
      </c>
      <c r="Y89" s="1" t="s">
        <v>1361</v>
      </c>
      <c r="Z89" s="1" t="s">
        <v>1362</v>
      </c>
      <c r="AA89" s="1" t="s">
        <v>1600</v>
      </c>
    </row>
    <row r="90" spans="1:27" ht="15" customHeight="1">
      <c r="A90" s="1" t="s">
        <v>1607</v>
      </c>
      <c r="B90" s="1" t="s">
        <v>313</v>
      </c>
      <c r="C90" s="1" t="s">
        <v>1349</v>
      </c>
      <c r="D90" s="61">
        <v>2024</v>
      </c>
      <c r="E90" s="1" t="s">
        <v>1350</v>
      </c>
      <c r="F90" s="1" t="s">
        <v>1608</v>
      </c>
      <c r="G90" s="1" t="s">
        <v>312</v>
      </c>
      <c r="H90" s="1" t="s">
        <v>1352</v>
      </c>
      <c r="I90" s="1" t="s">
        <v>1609</v>
      </c>
      <c r="J90" s="1" t="s">
        <v>1354</v>
      </c>
      <c r="K90" s="1" t="s">
        <v>927</v>
      </c>
      <c r="L90" s="1" t="s">
        <v>1597</v>
      </c>
      <c r="M90" s="1" t="s">
        <v>1590</v>
      </c>
      <c r="N90" s="63">
        <v>45675</v>
      </c>
      <c r="O90" s="63">
        <v>45902</v>
      </c>
      <c r="P90" s="1" t="s">
        <v>1356</v>
      </c>
      <c r="Q90" s="1" t="s">
        <v>1357</v>
      </c>
      <c r="R90" s="1" t="s">
        <v>1556</v>
      </c>
      <c r="S90" s="1"/>
      <c r="T90" s="1"/>
      <c r="U90" s="1"/>
      <c r="V90" s="1"/>
      <c r="W90" s="1" t="s">
        <v>1599</v>
      </c>
      <c r="X90" s="1" t="s">
        <v>1360</v>
      </c>
      <c r="Y90" s="1" t="s">
        <v>1361</v>
      </c>
      <c r="Z90" s="1" t="s">
        <v>1362</v>
      </c>
      <c r="AA90" s="1" t="s">
        <v>1600</v>
      </c>
    </row>
    <row r="91" spans="1:27" ht="15" customHeight="1">
      <c r="A91" s="1" t="s">
        <v>1610</v>
      </c>
      <c r="B91" s="1" t="s">
        <v>307</v>
      </c>
      <c r="C91" s="1" t="s">
        <v>1349</v>
      </c>
      <c r="D91" s="61">
        <v>2024</v>
      </c>
      <c r="E91" s="1" t="s">
        <v>1350</v>
      </c>
      <c r="F91" s="1" t="s">
        <v>1611</v>
      </c>
      <c r="G91" s="1"/>
      <c r="H91" s="1" t="s">
        <v>1352</v>
      </c>
      <c r="I91" s="1" t="s">
        <v>1596</v>
      </c>
      <c r="J91" s="1" t="s">
        <v>1354</v>
      </c>
      <c r="K91" s="1" t="s">
        <v>927</v>
      </c>
      <c r="L91" s="1" t="s">
        <v>1597</v>
      </c>
      <c r="M91" s="1" t="s">
        <v>1590</v>
      </c>
      <c r="N91" s="63">
        <v>45675</v>
      </c>
      <c r="O91" s="63">
        <v>45902</v>
      </c>
      <c r="P91" s="1" t="s">
        <v>1356</v>
      </c>
      <c r="Q91" s="1" t="s">
        <v>1603</v>
      </c>
      <c r="R91" s="1" t="s">
        <v>1556</v>
      </c>
      <c r="S91" s="1"/>
      <c r="T91" s="1"/>
      <c r="U91" s="1"/>
      <c r="V91" s="1"/>
      <c r="W91" s="1" t="s">
        <v>1599</v>
      </c>
      <c r="X91" s="1" t="s">
        <v>1360</v>
      </c>
      <c r="Y91" s="1" t="s">
        <v>1361</v>
      </c>
      <c r="Z91" s="1" t="s">
        <v>1362</v>
      </c>
      <c r="AA91" s="1" t="s">
        <v>1600</v>
      </c>
    </row>
    <row r="92" spans="1:27" ht="15" customHeight="1">
      <c r="A92" s="1" t="s">
        <v>1612</v>
      </c>
      <c r="B92" s="1" t="s">
        <v>308</v>
      </c>
      <c r="C92" s="1" t="s">
        <v>1349</v>
      </c>
      <c r="D92" s="61">
        <v>2024</v>
      </c>
      <c r="E92" s="1" t="s">
        <v>1350</v>
      </c>
      <c r="F92" s="1" t="s">
        <v>1613</v>
      </c>
      <c r="G92" s="1"/>
      <c r="H92" s="1" t="s">
        <v>1352</v>
      </c>
      <c r="I92" s="1" t="s">
        <v>1596</v>
      </c>
      <c r="J92" s="1" t="s">
        <v>1354</v>
      </c>
      <c r="K92" s="1" t="s">
        <v>927</v>
      </c>
      <c r="L92" s="1" t="s">
        <v>1597</v>
      </c>
      <c r="M92" s="1" t="s">
        <v>1590</v>
      </c>
      <c r="N92" s="63">
        <v>45675</v>
      </c>
      <c r="O92" s="63">
        <v>45902</v>
      </c>
      <c r="P92" s="1" t="s">
        <v>1356</v>
      </c>
      <c r="Q92" s="1" t="s">
        <v>1614</v>
      </c>
      <c r="R92" s="1" t="s">
        <v>1556</v>
      </c>
      <c r="S92" s="1"/>
      <c r="T92" s="1"/>
      <c r="U92" s="1"/>
      <c r="V92" s="1"/>
      <c r="W92" s="1" t="s">
        <v>1599</v>
      </c>
      <c r="X92" s="1" t="s">
        <v>1360</v>
      </c>
      <c r="Y92" s="1" t="s">
        <v>1361</v>
      </c>
      <c r="Z92" s="1" t="s">
        <v>1362</v>
      </c>
      <c r="AA92" s="1" t="s">
        <v>1600</v>
      </c>
    </row>
    <row r="93" spans="1:27" ht="15" customHeight="1">
      <c r="A93" s="1" t="s">
        <v>1615</v>
      </c>
      <c r="B93" s="1" t="s">
        <v>311</v>
      </c>
      <c r="C93" s="1" t="s">
        <v>1349</v>
      </c>
      <c r="D93" s="61">
        <v>2024</v>
      </c>
      <c r="E93" s="1" t="s">
        <v>1350</v>
      </c>
      <c r="F93" s="1" t="s">
        <v>1616</v>
      </c>
      <c r="G93" s="1" t="s">
        <v>1609</v>
      </c>
      <c r="H93" s="1" t="s">
        <v>1352</v>
      </c>
      <c r="I93" s="1" t="s">
        <v>1609</v>
      </c>
      <c r="J93" s="1" t="s">
        <v>1354</v>
      </c>
      <c r="K93" s="1" t="s">
        <v>927</v>
      </c>
      <c r="L93" s="1" t="s">
        <v>1597</v>
      </c>
      <c r="M93" s="1" t="s">
        <v>1590</v>
      </c>
      <c r="N93" s="63">
        <v>45675</v>
      </c>
      <c r="O93" s="63">
        <v>45902</v>
      </c>
      <c r="P93" s="1" t="s">
        <v>1356</v>
      </c>
      <c r="Q93" s="1" t="s">
        <v>1357</v>
      </c>
      <c r="R93" s="1" t="s">
        <v>1556</v>
      </c>
      <c r="S93" s="1"/>
      <c r="T93" s="1"/>
      <c r="U93" s="1"/>
      <c r="V93" s="1"/>
      <c r="W93" s="1" t="s">
        <v>1599</v>
      </c>
      <c r="X93" s="1" t="s">
        <v>1360</v>
      </c>
      <c r="Y93" s="1" t="s">
        <v>1361</v>
      </c>
      <c r="Z93" s="1" t="s">
        <v>1362</v>
      </c>
      <c r="AA93" s="1" t="s">
        <v>1600</v>
      </c>
    </row>
    <row r="94" spans="1:27" ht="15" customHeight="1">
      <c r="A94" s="1" t="s">
        <v>1617</v>
      </c>
      <c r="B94" s="1" t="s">
        <v>303</v>
      </c>
      <c r="C94" s="1" t="s">
        <v>1349</v>
      </c>
      <c r="D94" s="61">
        <v>2024</v>
      </c>
      <c r="E94" s="1" t="s">
        <v>1350</v>
      </c>
      <c r="F94" s="1" t="s">
        <v>1618</v>
      </c>
      <c r="G94" s="1"/>
      <c r="H94" s="1" t="s">
        <v>1352</v>
      </c>
      <c r="I94" s="1" t="s">
        <v>1596</v>
      </c>
      <c r="J94" s="1" t="s">
        <v>1354</v>
      </c>
      <c r="K94" s="1" t="s">
        <v>927</v>
      </c>
      <c r="L94" s="1" t="s">
        <v>1597</v>
      </c>
      <c r="M94" s="1" t="s">
        <v>1590</v>
      </c>
      <c r="N94" s="63">
        <v>45675</v>
      </c>
      <c r="O94" s="63">
        <v>45902</v>
      </c>
      <c r="P94" s="1" t="s">
        <v>1356</v>
      </c>
      <c r="Q94" s="1" t="s">
        <v>1619</v>
      </c>
      <c r="R94" s="1" t="s">
        <v>1556</v>
      </c>
      <c r="S94" s="1"/>
      <c r="T94" s="1"/>
      <c r="U94" s="1"/>
      <c r="V94" s="1"/>
      <c r="W94" s="1" t="s">
        <v>1599</v>
      </c>
      <c r="X94" s="1" t="s">
        <v>1360</v>
      </c>
      <c r="Y94" s="1" t="s">
        <v>1361</v>
      </c>
      <c r="Z94" s="1" t="s">
        <v>1362</v>
      </c>
      <c r="AA94" s="1" t="s">
        <v>1600</v>
      </c>
    </row>
    <row r="95" spans="1:27" ht="15" customHeight="1">
      <c r="A95" s="1" t="s">
        <v>1620</v>
      </c>
      <c r="B95" s="1" t="s">
        <v>315</v>
      </c>
      <c r="C95" s="1" t="s">
        <v>1519</v>
      </c>
      <c r="D95" s="61">
        <v>2024</v>
      </c>
      <c r="E95" s="1" t="s">
        <v>1350</v>
      </c>
      <c r="F95" s="1" t="s">
        <v>1621</v>
      </c>
      <c r="G95" s="1" t="s">
        <v>1622</v>
      </c>
      <c r="H95" s="1" t="s">
        <v>1352</v>
      </c>
      <c r="I95" s="1" t="s">
        <v>1596</v>
      </c>
      <c r="J95" s="1" t="s">
        <v>89</v>
      </c>
      <c r="K95" s="1" t="s">
        <v>89</v>
      </c>
      <c r="L95" s="1" t="s">
        <v>1597</v>
      </c>
      <c r="M95" s="1" t="s">
        <v>1590</v>
      </c>
      <c r="N95" s="63">
        <v>45675</v>
      </c>
      <c r="O95" s="63">
        <v>45902</v>
      </c>
      <c r="P95" s="1" t="s">
        <v>1356</v>
      </c>
      <c r="Q95" s="1" t="s">
        <v>1619</v>
      </c>
      <c r="R95" s="1" t="s">
        <v>1556</v>
      </c>
      <c r="S95" s="1"/>
      <c r="T95" s="1"/>
      <c r="U95" s="1"/>
      <c r="V95" s="1"/>
      <c r="W95" s="1" t="s">
        <v>1623</v>
      </c>
      <c r="X95" s="1" t="s">
        <v>1360</v>
      </c>
      <c r="Y95" s="1" t="s">
        <v>1361</v>
      </c>
      <c r="Z95" s="1" t="s">
        <v>1362</v>
      </c>
      <c r="AA95" s="1" t="s">
        <v>1624</v>
      </c>
    </row>
    <row r="96" spans="1:27" ht="15" customHeight="1">
      <c r="A96" s="1" t="s">
        <v>1625</v>
      </c>
      <c r="B96" s="1" t="s">
        <v>314</v>
      </c>
      <c r="C96" s="1" t="s">
        <v>1507</v>
      </c>
      <c r="D96" s="61">
        <v>2024</v>
      </c>
      <c r="E96" s="1" t="s">
        <v>1350</v>
      </c>
      <c r="F96" s="1" t="s">
        <v>1626</v>
      </c>
      <c r="G96" s="1" t="s">
        <v>1627</v>
      </c>
      <c r="H96" s="1" t="s">
        <v>1352</v>
      </c>
      <c r="I96" s="1" t="s">
        <v>1596</v>
      </c>
      <c r="J96" s="1" t="s">
        <v>261</v>
      </c>
      <c r="K96" s="1" t="s">
        <v>261</v>
      </c>
      <c r="L96" s="1" t="s">
        <v>1597</v>
      </c>
      <c r="M96" s="1" t="s">
        <v>1590</v>
      </c>
      <c r="N96" s="63">
        <v>45675</v>
      </c>
      <c r="O96" s="63">
        <v>45902</v>
      </c>
      <c r="P96" s="1" t="s">
        <v>1356</v>
      </c>
      <c r="Q96" s="1" t="s">
        <v>1619</v>
      </c>
      <c r="R96" s="1" t="s">
        <v>1556</v>
      </c>
      <c r="S96" s="1"/>
      <c r="T96" s="1"/>
      <c r="U96" s="1"/>
      <c r="V96" s="1"/>
      <c r="W96" s="1" t="s">
        <v>1623</v>
      </c>
      <c r="X96" s="1" t="s">
        <v>1360</v>
      </c>
      <c r="Y96" s="1" t="s">
        <v>1361</v>
      </c>
      <c r="Z96" s="1" t="s">
        <v>1362</v>
      </c>
      <c r="AA96" s="1" t="s">
        <v>1624</v>
      </c>
    </row>
    <row r="97" spans="1:27" ht="15" customHeight="1">
      <c r="A97" s="1" t="s">
        <v>1628</v>
      </c>
      <c r="B97" s="1" t="s">
        <v>319</v>
      </c>
      <c r="C97" s="1" t="s">
        <v>1349</v>
      </c>
      <c r="D97" s="61">
        <v>2024</v>
      </c>
      <c r="E97" s="1" t="s">
        <v>1350</v>
      </c>
      <c r="F97" s="1" t="s">
        <v>1629</v>
      </c>
      <c r="G97" s="1"/>
      <c r="H97" s="1" t="s">
        <v>1352</v>
      </c>
      <c r="I97" s="1" t="s">
        <v>1353</v>
      </c>
      <c r="J97" s="1" t="s">
        <v>1354</v>
      </c>
      <c r="K97" s="1" t="s">
        <v>927</v>
      </c>
      <c r="L97" s="1" t="s">
        <v>1630</v>
      </c>
      <c r="M97" s="1" t="s">
        <v>1554</v>
      </c>
      <c r="N97" s="63">
        <v>45675</v>
      </c>
      <c r="O97" s="63">
        <v>45902</v>
      </c>
      <c r="P97" s="1" t="s">
        <v>1356</v>
      </c>
      <c r="Q97" s="1" t="s">
        <v>1631</v>
      </c>
      <c r="R97" s="1" t="s">
        <v>1556</v>
      </c>
      <c r="S97" s="1"/>
      <c r="T97" s="1"/>
      <c r="U97" s="1"/>
      <c r="V97" s="1"/>
      <c r="W97" s="1" t="s">
        <v>1632</v>
      </c>
      <c r="X97" s="1" t="s">
        <v>1360</v>
      </c>
      <c r="Y97" s="1" t="s">
        <v>1361</v>
      </c>
      <c r="Z97" s="1" t="s">
        <v>1362</v>
      </c>
      <c r="AA97" s="1" t="s">
        <v>1633</v>
      </c>
    </row>
    <row r="98" spans="1:27" ht="15" customHeight="1">
      <c r="A98" s="1" t="s">
        <v>1634</v>
      </c>
      <c r="B98" s="1" t="s">
        <v>318</v>
      </c>
      <c r="C98" s="1" t="s">
        <v>1349</v>
      </c>
      <c r="D98" s="61">
        <v>2024</v>
      </c>
      <c r="E98" s="1" t="s">
        <v>1350</v>
      </c>
      <c r="F98" s="1" t="s">
        <v>1635</v>
      </c>
      <c r="G98" s="1"/>
      <c r="H98" s="1" t="s">
        <v>1352</v>
      </c>
      <c r="I98" s="1" t="s">
        <v>1353</v>
      </c>
      <c r="J98" s="1" t="s">
        <v>1354</v>
      </c>
      <c r="K98" s="1" t="s">
        <v>927</v>
      </c>
      <c r="L98" s="1" t="s">
        <v>1630</v>
      </c>
      <c r="M98" s="1" t="s">
        <v>1554</v>
      </c>
      <c r="N98" s="63">
        <v>45675</v>
      </c>
      <c r="O98" s="63">
        <v>45902</v>
      </c>
      <c r="P98" s="1" t="s">
        <v>1356</v>
      </c>
      <c r="Q98" s="1" t="s">
        <v>1631</v>
      </c>
      <c r="R98" s="1" t="s">
        <v>1556</v>
      </c>
      <c r="S98" s="1"/>
      <c r="T98" s="1"/>
      <c r="U98" s="1"/>
      <c r="V98" s="1"/>
      <c r="W98" s="1" t="s">
        <v>1632</v>
      </c>
      <c r="X98" s="1" t="s">
        <v>1360</v>
      </c>
      <c r="Y98" s="1" t="s">
        <v>1361</v>
      </c>
      <c r="Z98" s="1" t="s">
        <v>1362</v>
      </c>
      <c r="AA98" s="1" t="s">
        <v>1633</v>
      </c>
    </row>
    <row r="99" spans="1:27" ht="15" customHeight="1">
      <c r="A99" s="1" t="s">
        <v>1636</v>
      </c>
      <c r="B99" s="1" t="s">
        <v>321</v>
      </c>
      <c r="C99" s="1" t="s">
        <v>1349</v>
      </c>
      <c r="D99" s="61">
        <v>2024</v>
      </c>
      <c r="E99" s="1" t="s">
        <v>1350</v>
      </c>
      <c r="F99" s="1" t="s">
        <v>1637</v>
      </c>
      <c r="G99" s="1"/>
      <c r="H99" s="1" t="s">
        <v>1352</v>
      </c>
      <c r="I99" s="1" t="s">
        <v>1353</v>
      </c>
      <c r="J99" s="1" t="s">
        <v>1354</v>
      </c>
      <c r="K99" s="1" t="s">
        <v>927</v>
      </c>
      <c r="L99" s="1" t="s">
        <v>1630</v>
      </c>
      <c r="M99" s="1" t="s">
        <v>1554</v>
      </c>
      <c r="N99" s="63">
        <v>45675</v>
      </c>
      <c r="O99" s="63">
        <v>45902</v>
      </c>
      <c r="P99" s="1" t="s">
        <v>1356</v>
      </c>
      <c r="Q99" s="1" t="s">
        <v>1631</v>
      </c>
      <c r="R99" s="1" t="s">
        <v>1556</v>
      </c>
      <c r="S99" s="1"/>
      <c r="T99" s="1"/>
      <c r="U99" s="1"/>
      <c r="V99" s="1"/>
      <c r="W99" s="1" t="s">
        <v>1632</v>
      </c>
      <c r="X99" s="1" t="s">
        <v>1360</v>
      </c>
      <c r="Y99" s="1" t="s">
        <v>1361</v>
      </c>
      <c r="Z99" s="1" t="s">
        <v>1362</v>
      </c>
      <c r="AA99" s="1" t="s">
        <v>1633</v>
      </c>
    </row>
    <row r="100" spans="1:27" ht="15" customHeight="1">
      <c r="A100" s="1" t="s">
        <v>1638</v>
      </c>
      <c r="B100" s="1" t="s">
        <v>317</v>
      </c>
      <c r="C100" s="1" t="s">
        <v>1349</v>
      </c>
      <c r="D100" s="61">
        <v>2024</v>
      </c>
      <c r="E100" s="1" t="s">
        <v>1350</v>
      </c>
      <c r="F100" s="1" t="s">
        <v>1639</v>
      </c>
      <c r="G100" s="1"/>
      <c r="H100" s="1" t="s">
        <v>1352</v>
      </c>
      <c r="I100" s="1" t="s">
        <v>1353</v>
      </c>
      <c r="J100" s="1" t="s">
        <v>1354</v>
      </c>
      <c r="K100" s="1" t="s">
        <v>927</v>
      </c>
      <c r="L100" s="1" t="s">
        <v>1630</v>
      </c>
      <c r="M100" s="1" t="s">
        <v>1554</v>
      </c>
      <c r="N100" s="63">
        <v>45675</v>
      </c>
      <c r="O100" s="63">
        <v>45902</v>
      </c>
      <c r="P100" s="1" t="s">
        <v>1356</v>
      </c>
      <c r="Q100" s="1" t="s">
        <v>1357</v>
      </c>
      <c r="R100" s="1" t="s">
        <v>1556</v>
      </c>
      <c r="S100" s="1"/>
      <c r="T100" s="1"/>
      <c r="U100" s="1"/>
      <c r="V100" s="1"/>
      <c r="W100" s="1" t="s">
        <v>1632</v>
      </c>
      <c r="X100" s="1" t="s">
        <v>1360</v>
      </c>
      <c r="Y100" s="1" t="s">
        <v>1361</v>
      </c>
      <c r="Z100" s="1" t="s">
        <v>1362</v>
      </c>
      <c r="AA100" s="1" t="s">
        <v>1633</v>
      </c>
    </row>
    <row r="101" spans="1:27" ht="15" customHeight="1">
      <c r="A101" s="1" t="s">
        <v>1640</v>
      </c>
      <c r="B101" s="1" t="s">
        <v>316</v>
      </c>
      <c r="C101" s="1" t="s">
        <v>1349</v>
      </c>
      <c r="D101" s="61">
        <v>2024</v>
      </c>
      <c r="E101" s="1" t="s">
        <v>1350</v>
      </c>
      <c r="F101" s="1" t="s">
        <v>1641</v>
      </c>
      <c r="G101" s="1"/>
      <c r="H101" s="1" t="s">
        <v>1352</v>
      </c>
      <c r="I101" s="1" t="s">
        <v>1353</v>
      </c>
      <c r="J101" s="1" t="s">
        <v>1354</v>
      </c>
      <c r="K101" s="1" t="s">
        <v>927</v>
      </c>
      <c r="L101" s="1" t="s">
        <v>1630</v>
      </c>
      <c r="M101" s="1" t="s">
        <v>1554</v>
      </c>
      <c r="N101" s="63">
        <v>45675</v>
      </c>
      <c r="O101" s="63">
        <v>45902</v>
      </c>
      <c r="P101" s="1" t="s">
        <v>1356</v>
      </c>
      <c r="Q101" s="1" t="s">
        <v>1357</v>
      </c>
      <c r="R101" s="1" t="s">
        <v>1556</v>
      </c>
      <c r="S101" s="1"/>
      <c r="T101" s="1"/>
      <c r="U101" s="1"/>
      <c r="V101" s="1"/>
      <c r="W101" s="1" t="s">
        <v>1632</v>
      </c>
      <c r="X101" s="1" t="s">
        <v>1360</v>
      </c>
      <c r="Y101" s="1" t="s">
        <v>1361</v>
      </c>
      <c r="Z101" s="1" t="s">
        <v>1362</v>
      </c>
      <c r="AA101" s="1" t="s">
        <v>1633</v>
      </c>
    </row>
    <row r="102" spans="1:27" ht="15" customHeight="1">
      <c r="A102" s="1" t="s">
        <v>1642</v>
      </c>
      <c r="B102" s="1" t="s">
        <v>320</v>
      </c>
      <c r="C102" s="1" t="s">
        <v>1349</v>
      </c>
      <c r="D102" s="61">
        <v>2024</v>
      </c>
      <c r="E102" s="1" t="s">
        <v>1350</v>
      </c>
      <c r="F102" s="1" t="s">
        <v>1643</v>
      </c>
      <c r="G102" s="1"/>
      <c r="H102" s="1" t="s">
        <v>1352</v>
      </c>
      <c r="I102" s="1" t="s">
        <v>1353</v>
      </c>
      <c r="J102" s="1" t="s">
        <v>1354</v>
      </c>
      <c r="K102" s="1" t="s">
        <v>927</v>
      </c>
      <c r="L102" s="1" t="s">
        <v>1630</v>
      </c>
      <c r="M102" s="1" t="s">
        <v>1554</v>
      </c>
      <c r="N102" s="63">
        <v>45675</v>
      </c>
      <c r="O102" s="63">
        <v>45902</v>
      </c>
      <c r="P102" s="1" t="s">
        <v>1356</v>
      </c>
      <c r="Q102" s="1" t="s">
        <v>1631</v>
      </c>
      <c r="R102" s="1" t="s">
        <v>1556</v>
      </c>
      <c r="S102" s="1"/>
      <c r="T102" s="1"/>
      <c r="U102" s="1"/>
      <c r="V102" s="1"/>
      <c r="W102" s="1" t="s">
        <v>1632</v>
      </c>
      <c r="X102" s="1" t="s">
        <v>1360</v>
      </c>
      <c r="Y102" s="1" t="s">
        <v>1361</v>
      </c>
      <c r="Z102" s="1" t="s">
        <v>1362</v>
      </c>
      <c r="AA102" s="1" t="s">
        <v>1633</v>
      </c>
    </row>
    <row r="103" spans="1:27" ht="15" customHeight="1">
      <c r="A103" s="1" t="s">
        <v>1644</v>
      </c>
      <c r="B103" s="1" t="s">
        <v>448</v>
      </c>
      <c r="C103" s="1" t="s">
        <v>1349</v>
      </c>
      <c r="D103" s="61">
        <v>2024</v>
      </c>
      <c r="E103" s="1" t="s">
        <v>1350</v>
      </c>
      <c r="F103" s="1" t="s">
        <v>1645</v>
      </c>
      <c r="G103" s="1" t="s">
        <v>1646</v>
      </c>
      <c r="H103" s="1" t="s">
        <v>1352</v>
      </c>
      <c r="I103" s="1" t="s">
        <v>1647</v>
      </c>
      <c r="J103" s="1" t="s">
        <v>1354</v>
      </c>
      <c r="K103" s="1" t="s">
        <v>927</v>
      </c>
      <c r="L103" s="1" t="s">
        <v>1648</v>
      </c>
      <c r="M103" s="1"/>
      <c r="N103" s="1"/>
      <c r="O103" s="1"/>
      <c r="P103" s="1" t="s">
        <v>1356</v>
      </c>
      <c r="Q103" s="1" t="s">
        <v>1603</v>
      </c>
      <c r="R103" s="1" t="s">
        <v>1556</v>
      </c>
      <c r="S103" s="1"/>
      <c r="T103" s="1"/>
      <c r="U103" s="1"/>
      <c r="V103" s="1"/>
      <c r="W103" s="1" t="s">
        <v>1649</v>
      </c>
      <c r="X103" s="1" t="s">
        <v>1360</v>
      </c>
      <c r="Y103" s="1" t="s">
        <v>1361</v>
      </c>
      <c r="Z103" s="1" t="s">
        <v>1362</v>
      </c>
      <c r="AA103" s="1" t="s">
        <v>1650</v>
      </c>
    </row>
    <row r="104" spans="1:27" ht="15" customHeight="1">
      <c r="A104" s="1" t="s">
        <v>1651</v>
      </c>
      <c r="B104" s="1" t="s">
        <v>449</v>
      </c>
      <c r="C104" s="1" t="s">
        <v>1349</v>
      </c>
      <c r="D104" s="61">
        <v>2024</v>
      </c>
      <c r="E104" s="1" t="s">
        <v>1350</v>
      </c>
      <c r="F104" s="1" t="s">
        <v>1652</v>
      </c>
      <c r="G104" s="1"/>
      <c r="H104" s="1" t="s">
        <v>1352</v>
      </c>
      <c r="I104" s="1" t="s">
        <v>1653</v>
      </c>
      <c r="J104" s="1" t="s">
        <v>1354</v>
      </c>
      <c r="K104" s="1" t="s">
        <v>927</v>
      </c>
      <c r="L104" s="1" t="s">
        <v>1648</v>
      </c>
      <c r="M104" s="1"/>
      <c r="N104" s="1"/>
      <c r="O104" s="1"/>
      <c r="P104" s="1" t="s">
        <v>1356</v>
      </c>
      <c r="Q104" s="1" t="s">
        <v>1603</v>
      </c>
      <c r="R104" s="1" t="s">
        <v>1556</v>
      </c>
      <c r="S104" s="1"/>
      <c r="T104" s="1"/>
      <c r="U104" s="1"/>
      <c r="V104" s="1"/>
      <c r="W104" s="1" t="s">
        <v>1649</v>
      </c>
      <c r="X104" s="1" t="s">
        <v>1360</v>
      </c>
      <c r="Y104" s="1" t="s">
        <v>1361</v>
      </c>
      <c r="Z104" s="1" t="s">
        <v>1362</v>
      </c>
      <c r="AA104" s="1" t="s">
        <v>1654</v>
      </c>
    </row>
    <row r="105" spans="1:27" ht="15" customHeight="1">
      <c r="A105" s="1" t="s">
        <v>1655</v>
      </c>
      <c r="B105" s="1" t="s">
        <v>450</v>
      </c>
      <c r="C105" s="1" t="s">
        <v>1349</v>
      </c>
      <c r="D105" s="61">
        <v>2024</v>
      </c>
      <c r="E105" s="1" t="s">
        <v>1350</v>
      </c>
      <c r="F105" s="1" t="s">
        <v>1656</v>
      </c>
      <c r="G105" s="1"/>
      <c r="H105" s="1" t="s">
        <v>1352</v>
      </c>
      <c r="I105" s="1" t="s">
        <v>1647</v>
      </c>
      <c r="J105" s="1" t="s">
        <v>1354</v>
      </c>
      <c r="K105" s="1" t="s">
        <v>927</v>
      </c>
      <c r="L105" s="1" t="s">
        <v>1648</v>
      </c>
      <c r="M105" s="1"/>
      <c r="N105" s="1"/>
      <c r="O105" s="1"/>
      <c r="P105" s="1" t="s">
        <v>1356</v>
      </c>
      <c r="Q105" s="1" t="s">
        <v>1603</v>
      </c>
      <c r="R105" s="1" t="s">
        <v>1556</v>
      </c>
      <c r="S105" s="1"/>
      <c r="T105" s="1"/>
      <c r="U105" s="1"/>
      <c r="V105" s="1"/>
      <c r="W105" s="1" t="s">
        <v>1649</v>
      </c>
      <c r="X105" s="1" t="s">
        <v>1360</v>
      </c>
      <c r="Y105" s="1" t="s">
        <v>1361</v>
      </c>
      <c r="Z105" s="1" t="s">
        <v>1362</v>
      </c>
      <c r="AA105" s="1" t="s">
        <v>1650</v>
      </c>
    </row>
    <row r="106" spans="1:27" ht="15" customHeight="1">
      <c r="A106" s="1" t="s">
        <v>1657</v>
      </c>
      <c r="B106" s="1" t="s">
        <v>453</v>
      </c>
      <c r="C106" s="1" t="s">
        <v>1349</v>
      </c>
      <c r="D106" s="61">
        <v>2024</v>
      </c>
      <c r="E106" s="1" t="s">
        <v>1350</v>
      </c>
      <c r="F106" s="1" t="s">
        <v>1658</v>
      </c>
      <c r="G106" s="1"/>
      <c r="H106" s="1" t="s">
        <v>1352</v>
      </c>
      <c r="I106" s="1" t="s">
        <v>1653</v>
      </c>
      <c r="J106" s="1" t="s">
        <v>1354</v>
      </c>
      <c r="K106" s="1" t="s">
        <v>927</v>
      </c>
      <c r="L106" s="1" t="s">
        <v>1648</v>
      </c>
      <c r="M106" s="1"/>
      <c r="N106" s="1"/>
      <c r="O106" s="1"/>
      <c r="P106" s="1" t="s">
        <v>1356</v>
      </c>
      <c r="Q106" s="1" t="s">
        <v>1603</v>
      </c>
      <c r="R106" s="1" t="s">
        <v>1556</v>
      </c>
      <c r="S106" s="1"/>
      <c r="T106" s="1"/>
      <c r="U106" s="1"/>
      <c r="V106" s="1"/>
      <c r="W106" s="1" t="s">
        <v>1649</v>
      </c>
      <c r="X106" s="1" t="s">
        <v>1360</v>
      </c>
      <c r="Y106" s="1" t="s">
        <v>1361</v>
      </c>
      <c r="Z106" s="1" t="s">
        <v>1362</v>
      </c>
      <c r="AA106" s="1" t="s">
        <v>1654</v>
      </c>
    </row>
    <row r="107" spans="1:27" ht="15" customHeight="1">
      <c r="A107" s="1" t="s">
        <v>1659</v>
      </c>
      <c r="B107" s="1" t="s">
        <v>451</v>
      </c>
      <c r="C107" s="1" t="s">
        <v>1349</v>
      </c>
      <c r="D107" s="61">
        <v>2024</v>
      </c>
      <c r="E107" s="1" t="s">
        <v>1350</v>
      </c>
      <c r="F107" s="1" t="s">
        <v>1660</v>
      </c>
      <c r="G107" s="1"/>
      <c r="H107" s="1" t="s">
        <v>1352</v>
      </c>
      <c r="I107" s="1" t="s">
        <v>1647</v>
      </c>
      <c r="J107" s="1" t="s">
        <v>1354</v>
      </c>
      <c r="K107" s="1" t="s">
        <v>927</v>
      </c>
      <c r="L107" s="1" t="s">
        <v>1648</v>
      </c>
      <c r="M107" s="1"/>
      <c r="N107" s="1"/>
      <c r="O107" s="1"/>
      <c r="P107" s="1" t="s">
        <v>1356</v>
      </c>
      <c r="Q107" s="1" t="s">
        <v>1603</v>
      </c>
      <c r="R107" s="1" t="s">
        <v>1556</v>
      </c>
      <c r="S107" s="1"/>
      <c r="T107" s="1"/>
      <c r="U107" s="1"/>
      <c r="V107" s="1"/>
      <c r="W107" s="1" t="s">
        <v>1649</v>
      </c>
      <c r="X107" s="1" t="s">
        <v>1360</v>
      </c>
      <c r="Y107" s="1" t="s">
        <v>1361</v>
      </c>
      <c r="Z107" s="1" t="s">
        <v>1362</v>
      </c>
      <c r="AA107" s="1" t="s">
        <v>1650</v>
      </c>
    </row>
    <row r="108" spans="1:27" ht="15" customHeight="1">
      <c r="A108" s="1" t="s">
        <v>1661</v>
      </c>
      <c r="B108" s="1" t="s">
        <v>447</v>
      </c>
      <c r="C108" s="1" t="s">
        <v>1349</v>
      </c>
      <c r="D108" s="61">
        <v>2024</v>
      </c>
      <c r="E108" s="1" t="s">
        <v>1350</v>
      </c>
      <c r="F108" s="1" t="s">
        <v>1662</v>
      </c>
      <c r="G108" s="1" t="s">
        <v>1663</v>
      </c>
      <c r="H108" s="1" t="s">
        <v>1352</v>
      </c>
      <c r="I108" s="1" t="s">
        <v>1647</v>
      </c>
      <c r="J108" s="1" t="s">
        <v>1354</v>
      </c>
      <c r="K108" s="1" t="s">
        <v>927</v>
      </c>
      <c r="L108" s="1" t="s">
        <v>1648</v>
      </c>
      <c r="M108" s="1"/>
      <c r="N108" s="1"/>
      <c r="O108" s="1"/>
      <c r="P108" s="1" t="s">
        <v>1356</v>
      </c>
      <c r="Q108" s="1" t="s">
        <v>1603</v>
      </c>
      <c r="R108" s="1" t="s">
        <v>1556</v>
      </c>
      <c r="S108" s="1"/>
      <c r="T108" s="1"/>
      <c r="U108" s="1"/>
      <c r="V108" s="1"/>
      <c r="W108" s="1" t="s">
        <v>1649</v>
      </c>
      <c r="X108" s="1" t="s">
        <v>1360</v>
      </c>
      <c r="Y108" s="1" t="s">
        <v>1361</v>
      </c>
      <c r="Z108" s="1" t="s">
        <v>1362</v>
      </c>
      <c r="AA108" s="1" t="s">
        <v>1650</v>
      </c>
    </row>
    <row r="109" spans="1:27" ht="15" customHeight="1">
      <c r="A109" s="1" t="s">
        <v>1664</v>
      </c>
      <c r="B109" s="1" t="s">
        <v>446</v>
      </c>
      <c r="C109" s="1" t="s">
        <v>1349</v>
      </c>
      <c r="D109" s="61">
        <v>2024</v>
      </c>
      <c r="E109" s="1" t="s">
        <v>1350</v>
      </c>
      <c r="F109" s="1" t="s">
        <v>1665</v>
      </c>
      <c r="G109" s="1" t="s">
        <v>1666</v>
      </c>
      <c r="H109" s="1" t="s">
        <v>1352</v>
      </c>
      <c r="I109" s="1" t="s">
        <v>1653</v>
      </c>
      <c r="J109" s="1" t="s">
        <v>1354</v>
      </c>
      <c r="K109" s="1" t="s">
        <v>927</v>
      </c>
      <c r="L109" s="1" t="s">
        <v>1648</v>
      </c>
      <c r="M109" s="1"/>
      <c r="N109" s="1"/>
      <c r="O109" s="1"/>
      <c r="P109" s="1" t="s">
        <v>1356</v>
      </c>
      <c r="Q109" s="1" t="s">
        <v>1603</v>
      </c>
      <c r="R109" s="1" t="s">
        <v>1556</v>
      </c>
      <c r="S109" s="1"/>
      <c r="T109" s="1"/>
      <c r="U109" s="1"/>
      <c r="V109" s="1"/>
      <c r="W109" s="1" t="s">
        <v>1649</v>
      </c>
      <c r="X109" s="1" t="s">
        <v>1360</v>
      </c>
      <c r="Y109" s="1" t="s">
        <v>1361</v>
      </c>
      <c r="Z109" s="1" t="s">
        <v>1362</v>
      </c>
      <c r="AA109" s="1" t="s">
        <v>1650</v>
      </c>
    </row>
    <row r="110" spans="1:27" ht="15" customHeight="1">
      <c r="A110" s="1" t="s">
        <v>1667</v>
      </c>
      <c r="B110" s="1" t="s">
        <v>452</v>
      </c>
      <c r="C110" s="1" t="s">
        <v>1349</v>
      </c>
      <c r="D110" s="61">
        <v>2024</v>
      </c>
      <c r="E110" s="1" t="s">
        <v>1350</v>
      </c>
      <c r="F110" s="1" t="s">
        <v>1668</v>
      </c>
      <c r="G110" s="1" t="s">
        <v>1669</v>
      </c>
      <c r="H110" s="1" t="s">
        <v>1352</v>
      </c>
      <c r="I110" s="1" t="s">
        <v>1647</v>
      </c>
      <c r="J110" s="1" t="s">
        <v>1354</v>
      </c>
      <c r="K110" s="1" t="s">
        <v>927</v>
      </c>
      <c r="L110" s="1" t="s">
        <v>1648</v>
      </c>
      <c r="M110" s="1"/>
      <c r="N110" s="1"/>
      <c r="O110" s="1"/>
      <c r="P110" s="1" t="s">
        <v>1356</v>
      </c>
      <c r="Q110" s="1" t="s">
        <v>1603</v>
      </c>
      <c r="R110" s="1" t="s">
        <v>1556</v>
      </c>
      <c r="S110" s="1"/>
      <c r="T110" s="1"/>
      <c r="U110" s="1"/>
      <c r="V110" s="1"/>
      <c r="W110" s="1" t="s">
        <v>1649</v>
      </c>
      <c r="X110" s="1" t="s">
        <v>1360</v>
      </c>
      <c r="Y110" s="1" t="s">
        <v>1361</v>
      </c>
      <c r="Z110" s="1" t="s">
        <v>1362</v>
      </c>
      <c r="AA110" s="1" t="s">
        <v>1650</v>
      </c>
    </row>
    <row r="111" spans="1:27" ht="15" customHeight="1">
      <c r="A111" s="1" t="s">
        <v>1670</v>
      </c>
      <c r="B111" s="1" t="s">
        <v>462</v>
      </c>
      <c r="C111" s="1" t="s">
        <v>1349</v>
      </c>
      <c r="D111" s="61">
        <v>2024</v>
      </c>
      <c r="E111" s="1" t="s">
        <v>1350</v>
      </c>
      <c r="F111" s="1" t="s">
        <v>1671</v>
      </c>
      <c r="G111" s="1"/>
      <c r="H111" s="1" t="s">
        <v>1352</v>
      </c>
      <c r="I111" s="1" t="s">
        <v>1672</v>
      </c>
      <c r="J111" s="1" t="s">
        <v>1354</v>
      </c>
      <c r="K111" s="1" t="s">
        <v>927</v>
      </c>
      <c r="L111" s="1" t="s">
        <v>1590</v>
      </c>
      <c r="M111" s="1" t="s">
        <v>1590</v>
      </c>
      <c r="N111" s="63">
        <v>45675</v>
      </c>
      <c r="O111" s="63">
        <v>45902</v>
      </c>
      <c r="P111" s="1" t="s">
        <v>1356</v>
      </c>
      <c r="Q111" s="1" t="s">
        <v>1673</v>
      </c>
      <c r="R111" s="1" t="s">
        <v>1556</v>
      </c>
      <c r="S111" s="1"/>
      <c r="T111" s="1"/>
      <c r="U111" s="1"/>
      <c r="V111" s="1"/>
      <c r="W111" s="1" t="s">
        <v>1674</v>
      </c>
      <c r="X111" s="1" t="s">
        <v>1360</v>
      </c>
      <c r="Y111" s="1" t="s">
        <v>1361</v>
      </c>
      <c r="Z111" s="1" t="s">
        <v>1362</v>
      </c>
      <c r="AA111" s="1" t="s">
        <v>1675</v>
      </c>
    </row>
    <row r="112" spans="1:27" ht="15" customHeight="1">
      <c r="A112" s="1" t="s">
        <v>1676</v>
      </c>
      <c r="B112" s="1" t="s">
        <v>460</v>
      </c>
      <c r="C112" s="1" t="s">
        <v>1349</v>
      </c>
      <c r="D112" s="61">
        <v>2024</v>
      </c>
      <c r="E112" s="1" t="s">
        <v>1350</v>
      </c>
      <c r="F112" s="1" t="s">
        <v>1677</v>
      </c>
      <c r="G112" s="1"/>
      <c r="H112" s="1" t="s">
        <v>1352</v>
      </c>
      <c r="I112" s="1" t="s">
        <v>1672</v>
      </c>
      <c r="J112" s="1" t="s">
        <v>1354</v>
      </c>
      <c r="K112" s="1" t="s">
        <v>927</v>
      </c>
      <c r="L112" s="1" t="s">
        <v>1590</v>
      </c>
      <c r="M112" s="1" t="s">
        <v>1590</v>
      </c>
      <c r="N112" s="63">
        <v>45675</v>
      </c>
      <c r="O112" s="63">
        <v>45902</v>
      </c>
      <c r="P112" s="1" t="s">
        <v>1356</v>
      </c>
      <c r="Q112" s="1" t="s">
        <v>1678</v>
      </c>
      <c r="R112" s="1" t="s">
        <v>1556</v>
      </c>
      <c r="S112" s="1"/>
      <c r="T112" s="1"/>
      <c r="U112" s="1"/>
      <c r="V112" s="1"/>
      <c r="W112" s="1" t="s">
        <v>1674</v>
      </c>
      <c r="X112" s="1" t="s">
        <v>1360</v>
      </c>
      <c r="Y112" s="1" t="s">
        <v>1361</v>
      </c>
      <c r="Z112" s="1" t="s">
        <v>1362</v>
      </c>
      <c r="AA112" s="1" t="s">
        <v>1675</v>
      </c>
    </row>
    <row r="113" spans="1:27" ht="15" customHeight="1">
      <c r="A113" s="1" t="s">
        <v>1679</v>
      </c>
      <c r="B113" s="1" t="s">
        <v>468</v>
      </c>
      <c r="C113" s="1" t="s">
        <v>1349</v>
      </c>
      <c r="D113" s="61">
        <v>2024</v>
      </c>
      <c r="E113" s="1" t="s">
        <v>1350</v>
      </c>
      <c r="F113" s="1" t="s">
        <v>1680</v>
      </c>
      <c r="G113" s="1" t="s">
        <v>1681</v>
      </c>
      <c r="H113" s="1" t="s">
        <v>1352</v>
      </c>
      <c r="I113" s="1" t="s">
        <v>1682</v>
      </c>
      <c r="J113" s="1" t="s">
        <v>1354</v>
      </c>
      <c r="K113" s="1" t="s">
        <v>927</v>
      </c>
      <c r="L113" s="1" t="s">
        <v>1590</v>
      </c>
      <c r="M113" s="1" t="s">
        <v>1590</v>
      </c>
      <c r="N113" s="63">
        <v>45675</v>
      </c>
      <c r="O113" s="63">
        <v>45902</v>
      </c>
      <c r="P113" s="1" t="s">
        <v>1356</v>
      </c>
      <c r="Q113" s="1" t="s">
        <v>1357</v>
      </c>
      <c r="R113" s="1" t="s">
        <v>1556</v>
      </c>
      <c r="S113" s="1"/>
      <c r="T113" s="1"/>
      <c r="U113" s="1"/>
      <c r="V113" s="1"/>
      <c r="W113" s="1" t="s">
        <v>1674</v>
      </c>
      <c r="X113" s="1" t="s">
        <v>1360</v>
      </c>
      <c r="Y113" s="1" t="s">
        <v>1361</v>
      </c>
      <c r="Z113" s="1" t="s">
        <v>1362</v>
      </c>
      <c r="AA113" s="1" t="s">
        <v>1683</v>
      </c>
    </row>
    <row r="114" spans="1:27" ht="15" customHeight="1">
      <c r="A114" s="1" t="s">
        <v>1684</v>
      </c>
      <c r="B114" s="1" t="s">
        <v>455</v>
      </c>
      <c r="C114" s="1" t="s">
        <v>1519</v>
      </c>
      <c r="D114" s="61">
        <v>2024</v>
      </c>
      <c r="E114" s="1" t="s">
        <v>1350</v>
      </c>
      <c r="F114" s="1" t="s">
        <v>1685</v>
      </c>
      <c r="G114" s="1"/>
      <c r="H114" s="1" t="s">
        <v>1352</v>
      </c>
      <c r="I114" s="1" t="s">
        <v>1672</v>
      </c>
      <c r="J114" s="1" t="s">
        <v>89</v>
      </c>
      <c r="K114" s="1" t="s">
        <v>89</v>
      </c>
      <c r="L114" s="1" t="s">
        <v>1590</v>
      </c>
      <c r="M114" s="1" t="s">
        <v>1590</v>
      </c>
      <c r="N114" s="63">
        <v>45675</v>
      </c>
      <c r="O114" s="63">
        <v>45902</v>
      </c>
      <c r="P114" s="1" t="s">
        <v>1356</v>
      </c>
      <c r="Q114" s="1" t="s">
        <v>1678</v>
      </c>
      <c r="R114" s="1" t="s">
        <v>1556</v>
      </c>
      <c r="S114" s="1"/>
      <c r="T114" s="1"/>
      <c r="U114" s="1"/>
      <c r="V114" s="1"/>
      <c r="W114" s="1" t="s">
        <v>1674</v>
      </c>
      <c r="X114" s="1" t="s">
        <v>1360</v>
      </c>
      <c r="Y114" s="1" t="s">
        <v>1361</v>
      </c>
      <c r="Z114" s="1" t="s">
        <v>1362</v>
      </c>
      <c r="AA114" s="1" t="s">
        <v>1683</v>
      </c>
    </row>
    <row r="115" spans="1:27" ht="15" customHeight="1">
      <c r="A115" s="1" t="s">
        <v>1686</v>
      </c>
      <c r="B115" s="1" t="s">
        <v>461</v>
      </c>
      <c r="C115" s="1" t="s">
        <v>1349</v>
      </c>
      <c r="D115" s="61">
        <v>2024</v>
      </c>
      <c r="E115" s="1" t="s">
        <v>1350</v>
      </c>
      <c r="F115" s="1" t="s">
        <v>1687</v>
      </c>
      <c r="G115" s="1"/>
      <c r="H115" s="1" t="s">
        <v>1352</v>
      </c>
      <c r="I115" s="1" t="s">
        <v>1672</v>
      </c>
      <c r="J115" s="1" t="s">
        <v>1354</v>
      </c>
      <c r="K115" s="1" t="s">
        <v>927</v>
      </c>
      <c r="L115" s="1" t="s">
        <v>1590</v>
      </c>
      <c r="M115" s="1" t="s">
        <v>1590</v>
      </c>
      <c r="N115" s="63">
        <v>45675</v>
      </c>
      <c r="O115" s="63">
        <v>45902</v>
      </c>
      <c r="P115" s="1" t="s">
        <v>1356</v>
      </c>
      <c r="Q115" s="1" t="s">
        <v>1688</v>
      </c>
      <c r="R115" s="1" t="s">
        <v>1556</v>
      </c>
      <c r="S115" s="1"/>
      <c r="T115" s="1"/>
      <c r="U115" s="1"/>
      <c r="V115" s="1"/>
      <c r="W115" s="1" t="s">
        <v>1674</v>
      </c>
      <c r="X115" s="1" t="s">
        <v>1360</v>
      </c>
      <c r="Y115" s="1" t="s">
        <v>1361</v>
      </c>
      <c r="Z115" s="1" t="s">
        <v>1362</v>
      </c>
      <c r="AA115" s="1" t="s">
        <v>1675</v>
      </c>
    </row>
    <row r="116" spans="1:27" ht="15" customHeight="1">
      <c r="A116" s="1" t="s">
        <v>1689</v>
      </c>
      <c r="B116" s="1" t="s">
        <v>465</v>
      </c>
      <c r="C116" s="1" t="s">
        <v>1349</v>
      </c>
      <c r="D116" s="61">
        <v>2024</v>
      </c>
      <c r="E116" s="1" t="s">
        <v>1350</v>
      </c>
      <c r="F116" s="1" t="s">
        <v>1690</v>
      </c>
      <c r="G116" s="1" t="s">
        <v>1691</v>
      </c>
      <c r="H116" s="1" t="s">
        <v>1352</v>
      </c>
      <c r="I116" s="1" t="s">
        <v>1672</v>
      </c>
      <c r="J116" s="1" t="s">
        <v>1354</v>
      </c>
      <c r="K116" s="1" t="s">
        <v>927</v>
      </c>
      <c r="L116" s="1" t="s">
        <v>1590</v>
      </c>
      <c r="M116" s="1" t="s">
        <v>1590</v>
      </c>
      <c r="N116" s="63">
        <v>45675</v>
      </c>
      <c r="O116" s="63">
        <v>45902</v>
      </c>
      <c r="P116" s="1" t="s">
        <v>1356</v>
      </c>
      <c r="Q116" s="1" t="s">
        <v>1692</v>
      </c>
      <c r="R116" s="1" t="s">
        <v>1556</v>
      </c>
      <c r="S116" s="1"/>
      <c r="T116" s="1"/>
      <c r="U116" s="1"/>
      <c r="V116" s="1"/>
      <c r="W116" s="1" t="s">
        <v>1674</v>
      </c>
      <c r="X116" s="1" t="s">
        <v>1360</v>
      </c>
      <c r="Y116" s="1" t="s">
        <v>1361</v>
      </c>
      <c r="Z116" s="1" t="s">
        <v>1362</v>
      </c>
      <c r="AA116" s="1" t="s">
        <v>1675</v>
      </c>
    </row>
    <row r="117" spans="1:27" ht="15" customHeight="1">
      <c r="A117" s="1" t="s">
        <v>1693</v>
      </c>
      <c r="B117" s="1" t="s">
        <v>456</v>
      </c>
      <c r="C117" s="1" t="s">
        <v>1507</v>
      </c>
      <c r="D117" s="61">
        <v>2024</v>
      </c>
      <c r="E117" s="1" t="s">
        <v>1350</v>
      </c>
      <c r="F117" s="1" t="s">
        <v>1694</v>
      </c>
      <c r="G117" s="1"/>
      <c r="H117" s="1" t="s">
        <v>1352</v>
      </c>
      <c r="I117" s="1" t="s">
        <v>1672</v>
      </c>
      <c r="J117" s="1" t="s">
        <v>261</v>
      </c>
      <c r="K117" s="1" t="s">
        <v>261</v>
      </c>
      <c r="L117" s="1" t="s">
        <v>1590</v>
      </c>
      <c r="M117" s="1" t="s">
        <v>1590</v>
      </c>
      <c r="N117" s="63">
        <v>45675</v>
      </c>
      <c r="O117" s="63">
        <v>45902</v>
      </c>
      <c r="P117" s="1" t="s">
        <v>1356</v>
      </c>
      <c r="Q117" s="1" t="s">
        <v>1695</v>
      </c>
      <c r="R117" s="1" t="s">
        <v>1556</v>
      </c>
      <c r="S117" s="1"/>
      <c r="T117" s="1"/>
      <c r="U117" s="1"/>
      <c r="V117" s="1"/>
      <c r="W117" s="1" t="s">
        <v>1674</v>
      </c>
      <c r="X117" s="1" t="s">
        <v>1360</v>
      </c>
      <c r="Y117" s="1" t="s">
        <v>1361</v>
      </c>
      <c r="Z117" s="1" t="s">
        <v>1362</v>
      </c>
      <c r="AA117" s="1" t="s">
        <v>1683</v>
      </c>
    </row>
    <row r="118" spans="1:27" ht="15" customHeight="1">
      <c r="A118" s="1" t="s">
        <v>1696</v>
      </c>
      <c r="B118" s="1" t="s">
        <v>467</v>
      </c>
      <c r="C118" s="1" t="s">
        <v>1349</v>
      </c>
      <c r="D118" s="61">
        <v>2024</v>
      </c>
      <c r="E118" s="1" t="s">
        <v>1350</v>
      </c>
      <c r="F118" s="1" t="s">
        <v>1697</v>
      </c>
      <c r="G118" s="1" t="s">
        <v>1682</v>
      </c>
      <c r="H118" s="1" t="s">
        <v>1352</v>
      </c>
      <c r="I118" s="1" t="s">
        <v>1682</v>
      </c>
      <c r="J118" s="1" t="s">
        <v>1354</v>
      </c>
      <c r="K118" s="1" t="s">
        <v>927</v>
      </c>
      <c r="L118" s="1" t="s">
        <v>1590</v>
      </c>
      <c r="M118" s="1" t="s">
        <v>1590</v>
      </c>
      <c r="N118" s="63">
        <v>45675</v>
      </c>
      <c r="O118" s="63">
        <v>45902</v>
      </c>
      <c r="P118" s="1" t="s">
        <v>1356</v>
      </c>
      <c r="Q118" s="1" t="s">
        <v>1357</v>
      </c>
      <c r="R118" s="1" t="s">
        <v>1556</v>
      </c>
      <c r="S118" s="1"/>
      <c r="T118" s="1"/>
      <c r="U118" s="1"/>
      <c r="V118" s="1"/>
      <c r="W118" s="1" t="s">
        <v>1674</v>
      </c>
      <c r="X118" s="1" t="s">
        <v>1360</v>
      </c>
      <c r="Y118" s="1" t="s">
        <v>1361</v>
      </c>
      <c r="Z118" s="1" t="s">
        <v>1362</v>
      </c>
      <c r="AA118" s="1" t="s">
        <v>1683</v>
      </c>
    </row>
    <row r="119" spans="1:27" ht="15" customHeight="1">
      <c r="A119" s="1" t="s">
        <v>1698</v>
      </c>
      <c r="B119" s="1" t="s">
        <v>458</v>
      </c>
      <c r="C119" s="1" t="s">
        <v>1349</v>
      </c>
      <c r="D119" s="61">
        <v>2024</v>
      </c>
      <c r="E119" s="1" t="s">
        <v>1350</v>
      </c>
      <c r="F119" s="1" t="s">
        <v>1699</v>
      </c>
      <c r="G119" s="1"/>
      <c r="H119" s="1" t="s">
        <v>1352</v>
      </c>
      <c r="I119" s="1" t="s">
        <v>1672</v>
      </c>
      <c r="J119" s="1" t="s">
        <v>1354</v>
      </c>
      <c r="K119" s="1" t="s">
        <v>927</v>
      </c>
      <c r="L119" s="1" t="s">
        <v>1590</v>
      </c>
      <c r="M119" s="1" t="s">
        <v>1590</v>
      </c>
      <c r="N119" s="63">
        <v>45675</v>
      </c>
      <c r="O119" s="63">
        <v>45902</v>
      </c>
      <c r="P119" s="1" t="s">
        <v>1356</v>
      </c>
      <c r="Q119" s="1" t="s">
        <v>1357</v>
      </c>
      <c r="R119" s="1" t="s">
        <v>1556</v>
      </c>
      <c r="S119" s="1"/>
      <c r="T119" s="1"/>
      <c r="U119" s="1"/>
      <c r="V119" s="1"/>
      <c r="W119" s="1" t="s">
        <v>1674</v>
      </c>
      <c r="X119" s="1" t="s">
        <v>1360</v>
      </c>
      <c r="Y119" s="1" t="s">
        <v>1361</v>
      </c>
      <c r="Z119" s="1" t="s">
        <v>1362</v>
      </c>
      <c r="AA119" s="1" t="s">
        <v>1675</v>
      </c>
    </row>
    <row r="120" spans="1:27" ht="15" customHeight="1">
      <c r="A120" s="1" t="s">
        <v>1700</v>
      </c>
      <c r="B120" s="1" t="s">
        <v>459</v>
      </c>
      <c r="C120" s="1" t="s">
        <v>1349</v>
      </c>
      <c r="D120" s="61">
        <v>2024</v>
      </c>
      <c r="E120" s="1" t="s">
        <v>1350</v>
      </c>
      <c r="F120" s="1" t="s">
        <v>1701</v>
      </c>
      <c r="G120" s="1"/>
      <c r="H120" s="1" t="s">
        <v>1352</v>
      </c>
      <c r="I120" s="1" t="s">
        <v>1672</v>
      </c>
      <c r="J120" s="1" t="s">
        <v>1354</v>
      </c>
      <c r="K120" s="1" t="s">
        <v>927</v>
      </c>
      <c r="L120" s="1" t="s">
        <v>1590</v>
      </c>
      <c r="M120" s="1" t="s">
        <v>1590</v>
      </c>
      <c r="N120" s="63">
        <v>45675</v>
      </c>
      <c r="O120" s="63">
        <v>45902</v>
      </c>
      <c r="P120" s="1" t="s">
        <v>1356</v>
      </c>
      <c r="Q120" s="1" t="s">
        <v>1357</v>
      </c>
      <c r="R120" s="1" t="s">
        <v>1556</v>
      </c>
      <c r="S120" s="1"/>
      <c r="T120" s="1"/>
      <c r="U120" s="1"/>
      <c r="V120" s="1"/>
      <c r="W120" s="1" t="s">
        <v>1674</v>
      </c>
      <c r="X120" s="1" t="s">
        <v>1360</v>
      </c>
      <c r="Y120" s="1" t="s">
        <v>1361</v>
      </c>
      <c r="Z120" s="1" t="s">
        <v>1362</v>
      </c>
      <c r="AA120" s="1" t="s">
        <v>1675</v>
      </c>
    </row>
    <row r="121" spans="1:27" ht="15" customHeight="1">
      <c r="A121" s="1" t="s">
        <v>1702</v>
      </c>
      <c r="B121" s="1" t="s">
        <v>454</v>
      </c>
      <c r="C121" s="1" t="s">
        <v>1507</v>
      </c>
      <c r="D121" s="61">
        <v>2024</v>
      </c>
      <c r="E121" s="1" t="s">
        <v>1350</v>
      </c>
      <c r="F121" s="1" t="s">
        <v>1703</v>
      </c>
      <c r="G121" s="1"/>
      <c r="H121" s="1" t="s">
        <v>1352</v>
      </c>
      <c r="I121" s="1" t="s">
        <v>1672</v>
      </c>
      <c r="J121" s="1" t="s">
        <v>261</v>
      </c>
      <c r="K121" s="1" t="s">
        <v>261</v>
      </c>
      <c r="L121" s="1" t="s">
        <v>1590</v>
      </c>
      <c r="M121" s="1" t="s">
        <v>1590</v>
      </c>
      <c r="N121" s="63">
        <v>45675</v>
      </c>
      <c r="O121" s="63">
        <v>45902</v>
      </c>
      <c r="P121" s="1" t="s">
        <v>1356</v>
      </c>
      <c r="Q121" s="1" t="s">
        <v>1678</v>
      </c>
      <c r="R121" s="1" t="s">
        <v>1556</v>
      </c>
      <c r="S121" s="1"/>
      <c r="T121" s="1"/>
      <c r="U121" s="1"/>
      <c r="V121" s="1"/>
      <c r="W121" s="1" t="s">
        <v>1674</v>
      </c>
      <c r="X121" s="1" t="s">
        <v>1360</v>
      </c>
      <c r="Y121" s="1" t="s">
        <v>1361</v>
      </c>
      <c r="Z121" s="1" t="s">
        <v>1362</v>
      </c>
      <c r="AA121" s="1" t="s">
        <v>1683</v>
      </c>
    </row>
    <row r="122" spans="1:27" ht="15" customHeight="1">
      <c r="A122" s="1" t="s">
        <v>1704</v>
      </c>
      <c r="B122" s="1" t="s">
        <v>463</v>
      </c>
      <c r="C122" s="1" t="s">
        <v>1349</v>
      </c>
      <c r="D122" s="61">
        <v>2024</v>
      </c>
      <c r="E122" s="1" t="s">
        <v>1350</v>
      </c>
      <c r="F122" s="1" t="s">
        <v>1705</v>
      </c>
      <c r="G122" s="1"/>
      <c r="H122" s="1" t="s">
        <v>1352</v>
      </c>
      <c r="I122" s="1" t="s">
        <v>1672</v>
      </c>
      <c r="J122" s="1" t="s">
        <v>1354</v>
      </c>
      <c r="K122" s="1" t="s">
        <v>927</v>
      </c>
      <c r="L122" s="1" t="s">
        <v>1590</v>
      </c>
      <c r="M122" s="1" t="s">
        <v>1590</v>
      </c>
      <c r="N122" s="63">
        <v>45675</v>
      </c>
      <c r="O122" s="63">
        <v>45902</v>
      </c>
      <c r="P122" s="1" t="s">
        <v>1356</v>
      </c>
      <c r="Q122" s="1" t="s">
        <v>1706</v>
      </c>
      <c r="R122" s="1" t="s">
        <v>1556</v>
      </c>
      <c r="S122" s="1"/>
      <c r="T122" s="1"/>
      <c r="U122" s="1"/>
      <c r="V122" s="1"/>
      <c r="W122" s="1" t="s">
        <v>1674</v>
      </c>
      <c r="X122" s="1" t="s">
        <v>1360</v>
      </c>
      <c r="Y122" s="1" t="s">
        <v>1361</v>
      </c>
      <c r="Z122" s="1" t="s">
        <v>1362</v>
      </c>
      <c r="AA122" s="1" t="s">
        <v>1675</v>
      </c>
    </row>
    <row r="123" spans="1:27" ht="15" customHeight="1">
      <c r="A123" s="1" t="s">
        <v>1707</v>
      </c>
      <c r="B123" s="1" t="s">
        <v>457</v>
      </c>
      <c r="C123" s="1" t="s">
        <v>1519</v>
      </c>
      <c r="D123" s="61">
        <v>2024</v>
      </c>
      <c r="E123" s="1" t="s">
        <v>1350</v>
      </c>
      <c r="F123" s="1" t="s">
        <v>1708</v>
      </c>
      <c r="G123" s="1"/>
      <c r="H123" s="1" t="s">
        <v>1352</v>
      </c>
      <c r="I123" s="1" t="s">
        <v>1672</v>
      </c>
      <c r="J123" s="1" t="s">
        <v>89</v>
      </c>
      <c r="K123" s="1" t="s">
        <v>89</v>
      </c>
      <c r="L123" s="1" t="s">
        <v>1590</v>
      </c>
      <c r="M123" s="1" t="s">
        <v>1590</v>
      </c>
      <c r="N123" s="63">
        <v>45675</v>
      </c>
      <c r="O123" s="63">
        <v>45902</v>
      </c>
      <c r="P123" s="1" t="s">
        <v>1356</v>
      </c>
      <c r="Q123" s="1" t="s">
        <v>1695</v>
      </c>
      <c r="R123" s="1" t="s">
        <v>1556</v>
      </c>
      <c r="S123" s="1"/>
      <c r="T123" s="1"/>
      <c r="U123" s="1"/>
      <c r="V123" s="1"/>
      <c r="W123" s="1" t="s">
        <v>1674</v>
      </c>
      <c r="X123" s="1" t="s">
        <v>1360</v>
      </c>
      <c r="Y123" s="1" t="s">
        <v>1361</v>
      </c>
      <c r="Z123" s="1" t="s">
        <v>1362</v>
      </c>
      <c r="AA123" s="1" t="s">
        <v>1683</v>
      </c>
    </row>
    <row r="124" spans="1:27" ht="15" customHeight="1">
      <c r="A124" s="1" t="s">
        <v>1709</v>
      </c>
      <c r="B124" s="1" t="s">
        <v>464</v>
      </c>
      <c r="C124" s="1" t="s">
        <v>1349</v>
      </c>
      <c r="D124" s="61">
        <v>2024</v>
      </c>
      <c r="E124" s="1" t="s">
        <v>1350</v>
      </c>
      <c r="F124" s="1" t="s">
        <v>1710</v>
      </c>
      <c r="G124" s="1"/>
      <c r="H124" s="1" t="s">
        <v>1352</v>
      </c>
      <c r="I124" s="1" t="s">
        <v>1672</v>
      </c>
      <c r="J124" s="1" t="s">
        <v>1354</v>
      </c>
      <c r="K124" s="1" t="s">
        <v>927</v>
      </c>
      <c r="L124" s="1" t="s">
        <v>1590</v>
      </c>
      <c r="M124" s="1" t="s">
        <v>1590</v>
      </c>
      <c r="N124" s="63">
        <v>45675</v>
      </c>
      <c r="O124" s="63">
        <v>45902</v>
      </c>
      <c r="P124" s="1" t="s">
        <v>1356</v>
      </c>
      <c r="Q124" s="1" t="s">
        <v>1695</v>
      </c>
      <c r="R124" s="1" t="s">
        <v>1556</v>
      </c>
      <c r="S124" s="1"/>
      <c r="T124" s="1"/>
      <c r="U124" s="1"/>
      <c r="V124" s="1"/>
      <c r="W124" s="1" t="s">
        <v>1674</v>
      </c>
      <c r="X124" s="1" t="s">
        <v>1360</v>
      </c>
      <c r="Y124" s="1" t="s">
        <v>1361</v>
      </c>
      <c r="Z124" s="1" t="s">
        <v>1362</v>
      </c>
      <c r="AA124" s="1" t="s">
        <v>1675</v>
      </c>
    </row>
    <row r="125" spans="1:27" ht="15" customHeight="1">
      <c r="A125" s="1" t="s">
        <v>1711</v>
      </c>
      <c r="B125" s="1" t="s">
        <v>564</v>
      </c>
      <c r="C125" s="1" t="s">
        <v>1349</v>
      </c>
      <c r="D125" s="61">
        <v>2024</v>
      </c>
      <c r="E125" s="1" t="s">
        <v>1350</v>
      </c>
      <c r="F125" s="1" t="s">
        <v>1712</v>
      </c>
      <c r="G125" s="1" t="s">
        <v>1713</v>
      </c>
      <c r="H125" s="1" t="s">
        <v>1352</v>
      </c>
      <c r="I125" s="1" t="s">
        <v>1563</v>
      </c>
      <c r="J125" s="1" t="s">
        <v>1354</v>
      </c>
      <c r="K125" s="1" t="s">
        <v>927</v>
      </c>
      <c r="L125" s="1" t="s">
        <v>1553</v>
      </c>
      <c r="M125" s="1" t="s">
        <v>1553</v>
      </c>
      <c r="N125" s="63">
        <v>45675</v>
      </c>
      <c r="O125" s="63">
        <v>45902</v>
      </c>
      <c r="P125" s="1" t="s">
        <v>1356</v>
      </c>
      <c r="Q125" s="1" t="s">
        <v>1357</v>
      </c>
      <c r="R125" s="1" t="s">
        <v>1556</v>
      </c>
      <c r="S125" s="1"/>
      <c r="T125" s="1"/>
      <c r="U125" s="1"/>
      <c r="V125" s="1"/>
      <c r="W125" s="1" t="s">
        <v>1714</v>
      </c>
      <c r="X125" s="1" t="s">
        <v>1360</v>
      </c>
      <c r="Y125" s="1" t="s">
        <v>1361</v>
      </c>
      <c r="Z125" s="1" t="s">
        <v>1362</v>
      </c>
      <c r="AA125" s="1" t="s">
        <v>1715</v>
      </c>
    </row>
    <row r="126" spans="1:27" ht="15" customHeight="1">
      <c r="A126" s="1" t="s">
        <v>1716</v>
      </c>
      <c r="B126" s="1" t="s">
        <v>568</v>
      </c>
      <c r="C126" s="1" t="s">
        <v>1349</v>
      </c>
      <c r="D126" s="61">
        <v>2024</v>
      </c>
      <c r="E126" s="1" t="s">
        <v>1350</v>
      </c>
      <c r="F126" s="1" t="s">
        <v>1717</v>
      </c>
      <c r="G126" s="1"/>
      <c r="H126" s="1" t="s">
        <v>1352</v>
      </c>
      <c r="I126" s="1" t="s">
        <v>1563</v>
      </c>
      <c r="J126" s="1" t="s">
        <v>1354</v>
      </c>
      <c r="K126" s="1" t="s">
        <v>927</v>
      </c>
      <c r="L126" s="1" t="s">
        <v>1718</v>
      </c>
      <c r="M126" s="1" t="s">
        <v>1718</v>
      </c>
      <c r="N126" s="63">
        <v>45675</v>
      </c>
      <c r="O126" s="63">
        <v>45902</v>
      </c>
      <c r="P126" s="1" t="s">
        <v>1356</v>
      </c>
      <c r="Q126" s="1" t="s">
        <v>1357</v>
      </c>
      <c r="R126" s="1" t="s">
        <v>1556</v>
      </c>
      <c r="S126" s="1"/>
      <c r="T126" s="1"/>
      <c r="U126" s="1"/>
      <c r="V126" s="1"/>
      <c r="W126" s="1" t="s">
        <v>1714</v>
      </c>
      <c r="X126" s="1" t="s">
        <v>1360</v>
      </c>
      <c r="Y126" s="1" t="s">
        <v>1361</v>
      </c>
      <c r="Z126" s="1" t="s">
        <v>1362</v>
      </c>
      <c r="AA126" s="1" t="s">
        <v>1715</v>
      </c>
    </row>
    <row r="127" spans="1:27" ht="15" customHeight="1">
      <c r="A127" s="1" t="s">
        <v>1719</v>
      </c>
      <c r="B127" s="1" t="s">
        <v>563</v>
      </c>
      <c r="C127" s="1" t="s">
        <v>1349</v>
      </c>
      <c r="D127" s="61">
        <v>2024</v>
      </c>
      <c r="E127" s="1" t="s">
        <v>1350</v>
      </c>
      <c r="F127" s="1" t="s">
        <v>1720</v>
      </c>
      <c r="G127" s="1" t="s">
        <v>1721</v>
      </c>
      <c r="H127" s="1" t="s">
        <v>1352</v>
      </c>
      <c r="I127" s="1" t="s">
        <v>1563</v>
      </c>
      <c r="J127" s="1" t="s">
        <v>1354</v>
      </c>
      <c r="K127" s="1" t="s">
        <v>927</v>
      </c>
      <c r="L127" s="1" t="s">
        <v>1718</v>
      </c>
      <c r="M127" s="1" t="s">
        <v>1718</v>
      </c>
      <c r="N127" s="63">
        <v>45675</v>
      </c>
      <c r="O127" s="63">
        <v>45902</v>
      </c>
      <c r="P127" s="1" t="s">
        <v>1356</v>
      </c>
      <c r="Q127" s="1" t="s">
        <v>1357</v>
      </c>
      <c r="R127" s="1" t="s">
        <v>1556</v>
      </c>
      <c r="S127" s="1"/>
      <c r="T127" s="1"/>
      <c r="U127" s="1"/>
      <c r="V127" s="1"/>
      <c r="W127" s="1" t="s">
        <v>1714</v>
      </c>
      <c r="X127" s="1" t="s">
        <v>1360</v>
      </c>
      <c r="Y127" s="1" t="s">
        <v>1361</v>
      </c>
      <c r="Z127" s="1" t="s">
        <v>1362</v>
      </c>
      <c r="AA127" s="1" t="s">
        <v>1715</v>
      </c>
    </row>
    <row r="128" spans="1:27" ht="15" customHeight="1">
      <c r="A128" s="1" t="s">
        <v>1722</v>
      </c>
      <c r="B128" s="1" t="s">
        <v>566</v>
      </c>
      <c r="C128" s="1" t="s">
        <v>1349</v>
      </c>
      <c r="D128" s="61">
        <v>2024</v>
      </c>
      <c r="E128" s="1" t="s">
        <v>1350</v>
      </c>
      <c r="F128" s="1" t="s">
        <v>1723</v>
      </c>
      <c r="G128" s="1"/>
      <c r="H128" s="1" t="s">
        <v>1352</v>
      </c>
      <c r="I128" s="1" t="s">
        <v>1563</v>
      </c>
      <c r="J128" s="1" t="s">
        <v>1354</v>
      </c>
      <c r="K128" s="1" t="s">
        <v>927</v>
      </c>
      <c r="L128" s="1" t="s">
        <v>1553</v>
      </c>
      <c r="M128" s="1" t="s">
        <v>1553</v>
      </c>
      <c r="N128" s="63">
        <v>45675</v>
      </c>
      <c r="O128" s="63">
        <v>45902</v>
      </c>
      <c r="P128" s="1" t="s">
        <v>1356</v>
      </c>
      <c r="Q128" s="1" t="s">
        <v>1357</v>
      </c>
      <c r="R128" s="1" t="s">
        <v>1556</v>
      </c>
      <c r="S128" s="1"/>
      <c r="T128" s="1"/>
      <c r="U128" s="1"/>
      <c r="V128" s="1"/>
      <c r="W128" s="1" t="s">
        <v>1714</v>
      </c>
      <c r="X128" s="1" t="s">
        <v>1360</v>
      </c>
      <c r="Y128" s="1" t="s">
        <v>1361</v>
      </c>
      <c r="Z128" s="1" t="s">
        <v>1362</v>
      </c>
      <c r="AA128" s="1" t="s">
        <v>1715</v>
      </c>
    </row>
    <row r="129" spans="1:27" ht="15" customHeight="1">
      <c r="A129" s="1" t="s">
        <v>1724</v>
      </c>
      <c r="B129" s="1" t="s">
        <v>567</v>
      </c>
      <c r="C129" s="1" t="s">
        <v>1349</v>
      </c>
      <c r="D129" s="61">
        <v>2024</v>
      </c>
      <c r="E129" s="1" t="s">
        <v>1350</v>
      </c>
      <c r="F129" s="1" t="s">
        <v>1725</v>
      </c>
      <c r="G129" s="1"/>
      <c r="H129" s="1" t="s">
        <v>1352</v>
      </c>
      <c r="I129" s="1" t="s">
        <v>1563</v>
      </c>
      <c r="J129" s="1" t="s">
        <v>1354</v>
      </c>
      <c r="K129" s="1" t="s">
        <v>927</v>
      </c>
      <c r="L129" s="1" t="s">
        <v>1553</v>
      </c>
      <c r="M129" s="1" t="s">
        <v>1553</v>
      </c>
      <c r="N129" s="63">
        <v>45675</v>
      </c>
      <c r="O129" s="63">
        <v>45902</v>
      </c>
      <c r="P129" s="1" t="s">
        <v>1356</v>
      </c>
      <c r="Q129" s="1" t="s">
        <v>1357</v>
      </c>
      <c r="R129" s="1" t="s">
        <v>1556</v>
      </c>
      <c r="S129" s="1"/>
      <c r="T129" s="1"/>
      <c r="U129" s="1"/>
      <c r="V129" s="1"/>
      <c r="W129" s="1" t="s">
        <v>1714</v>
      </c>
      <c r="X129" s="1" t="s">
        <v>1360</v>
      </c>
      <c r="Y129" s="1" t="s">
        <v>1361</v>
      </c>
      <c r="Z129" s="1" t="s">
        <v>1362</v>
      </c>
      <c r="AA129" s="1" t="s">
        <v>1715</v>
      </c>
    </row>
    <row r="130" spans="1:27" ht="15" customHeight="1">
      <c r="A130" s="1" t="s">
        <v>1726</v>
      </c>
      <c r="B130" s="1" t="s">
        <v>565</v>
      </c>
      <c r="C130" s="1" t="s">
        <v>1349</v>
      </c>
      <c r="D130" s="61">
        <v>2024</v>
      </c>
      <c r="E130" s="1" t="s">
        <v>1350</v>
      </c>
      <c r="F130" s="1" t="s">
        <v>1727</v>
      </c>
      <c r="G130" s="1" t="s">
        <v>1728</v>
      </c>
      <c r="H130" s="1" t="s">
        <v>1352</v>
      </c>
      <c r="I130" s="1" t="s">
        <v>1563</v>
      </c>
      <c r="J130" s="1" t="s">
        <v>1354</v>
      </c>
      <c r="K130" s="1" t="s">
        <v>927</v>
      </c>
      <c r="L130" s="1" t="s">
        <v>1553</v>
      </c>
      <c r="M130" s="1" t="s">
        <v>1553</v>
      </c>
      <c r="N130" s="63">
        <v>45675</v>
      </c>
      <c r="O130" s="63">
        <v>45902</v>
      </c>
      <c r="P130" s="1" t="s">
        <v>1356</v>
      </c>
      <c r="Q130" s="1" t="s">
        <v>1357</v>
      </c>
      <c r="R130" s="1" t="s">
        <v>1556</v>
      </c>
      <c r="S130" s="1"/>
      <c r="T130" s="1"/>
      <c r="U130" s="1"/>
      <c r="V130" s="1"/>
      <c r="W130" s="1" t="s">
        <v>1714</v>
      </c>
      <c r="X130" s="1" t="s">
        <v>1360</v>
      </c>
      <c r="Y130" s="1" t="s">
        <v>1361</v>
      </c>
      <c r="Z130" s="1" t="s">
        <v>1362</v>
      </c>
      <c r="AA130" s="1" t="s">
        <v>1715</v>
      </c>
    </row>
    <row r="131" spans="1:27" ht="15" customHeight="1">
      <c r="A131" s="1" t="s">
        <v>1729</v>
      </c>
      <c r="B131" s="1" t="s">
        <v>573</v>
      </c>
      <c r="C131" s="1" t="s">
        <v>1349</v>
      </c>
      <c r="D131" s="61">
        <v>2024</v>
      </c>
      <c r="E131" s="1" t="s">
        <v>1350</v>
      </c>
      <c r="F131" s="1" t="s">
        <v>1730</v>
      </c>
      <c r="G131" s="1" t="s">
        <v>1731</v>
      </c>
      <c r="H131" s="1" t="s">
        <v>1352</v>
      </c>
      <c r="I131" s="1" t="s">
        <v>1563</v>
      </c>
      <c r="J131" s="1" t="s">
        <v>1354</v>
      </c>
      <c r="K131" s="1" t="s">
        <v>927</v>
      </c>
      <c r="L131" s="1" t="s">
        <v>1553</v>
      </c>
      <c r="M131" s="1" t="s">
        <v>1554</v>
      </c>
      <c r="N131" s="63">
        <v>45675</v>
      </c>
      <c r="O131" s="63">
        <v>45902</v>
      </c>
      <c r="P131" s="1" t="s">
        <v>1356</v>
      </c>
      <c r="Q131" s="1" t="s">
        <v>1573</v>
      </c>
      <c r="R131" s="1" t="s">
        <v>1556</v>
      </c>
      <c r="S131" s="1"/>
      <c r="T131" s="1"/>
      <c r="U131" s="1"/>
      <c r="V131" s="1"/>
      <c r="W131" s="1" t="s">
        <v>1732</v>
      </c>
      <c r="X131" s="1" t="s">
        <v>1360</v>
      </c>
      <c r="Y131" s="1" t="s">
        <v>1361</v>
      </c>
      <c r="Z131" s="1" t="s">
        <v>1362</v>
      </c>
      <c r="AA131" s="1" t="s">
        <v>1732</v>
      </c>
    </row>
    <row r="132" spans="1:27" ht="15" customHeight="1">
      <c r="A132" s="1" t="s">
        <v>1733</v>
      </c>
      <c r="B132" s="1" t="s">
        <v>571</v>
      </c>
      <c r="C132" s="1" t="s">
        <v>1349</v>
      </c>
      <c r="D132" s="61">
        <v>2024</v>
      </c>
      <c r="E132" s="1" t="s">
        <v>1350</v>
      </c>
      <c r="F132" s="1" t="s">
        <v>1734</v>
      </c>
      <c r="G132" s="1" t="s">
        <v>1731</v>
      </c>
      <c r="H132" s="1" t="s">
        <v>1352</v>
      </c>
      <c r="I132" s="1" t="s">
        <v>1563</v>
      </c>
      <c r="J132" s="1" t="s">
        <v>1354</v>
      </c>
      <c r="K132" s="1" t="s">
        <v>927</v>
      </c>
      <c r="L132" s="1" t="s">
        <v>1553</v>
      </c>
      <c r="M132" s="1" t="s">
        <v>1554</v>
      </c>
      <c r="N132" s="63">
        <v>45675</v>
      </c>
      <c r="O132" s="63">
        <v>45902</v>
      </c>
      <c r="P132" s="1" t="s">
        <v>1356</v>
      </c>
      <c r="Q132" s="1" t="s">
        <v>1573</v>
      </c>
      <c r="R132" s="1" t="s">
        <v>1556</v>
      </c>
      <c r="S132" s="1"/>
      <c r="T132" s="1"/>
      <c r="U132" s="1"/>
      <c r="V132" s="1"/>
      <c r="W132" s="1" t="s">
        <v>1732</v>
      </c>
      <c r="X132" s="1" t="s">
        <v>1360</v>
      </c>
      <c r="Y132" s="1" t="s">
        <v>1361</v>
      </c>
      <c r="Z132" s="1" t="s">
        <v>1362</v>
      </c>
      <c r="AA132" s="1" t="s">
        <v>1732</v>
      </c>
    </row>
    <row r="133" spans="1:27" ht="15" customHeight="1">
      <c r="A133" s="1" t="s">
        <v>1735</v>
      </c>
      <c r="B133" s="1" t="s">
        <v>574</v>
      </c>
      <c r="C133" s="1" t="s">
        <v>1349</v>
      </c>
      <c r="D133" s="61">
        <v>2024</v>
      </c>
      <c r="E133" s="1" t="s">
        <v>1350</v>
      </c>
      <c r="F133" s="1" t="s">
        <v>1736</v>
      </c>
      <c r="G133" s="1" t="s">
        <v>1731</v>
      </c>
      <c r="H133" s="1" t="s">
        <v>1352</v>
      </c>
      <c r="I133" s="1" t="s">
        <v>1563</v>
      </c>
      <c r="J133" s="1" t="s">
        <v>1354</v>
      </c>
      <c r="K133" s="1" t="s">
        <v>927</v>
      </c>
      <c r="L133" s="1" t="s">
        <v>1553</v>
      </c>
      <c r="M133" s="1" t="s">
        <v>1554</v>
      </c>
      <c r="N133" s="63">
        <v>45675</v>
      </c>
      <c r="O133" s="63">
        <v>45902</v>
      </c>
      <c r="P133" s="1" t="s">
        <v>1356</v>
      </c>
      <c r="Q133" s="1" t="s">
        <v>1573</v>
      </c>
      <c r="R133" s="1" t="s">
        <v>1556</v>
      </c>
      <c r="S133" s="1"/>
      <c r="T133" s="1"/>
      <c r="U133" s="1"/>
      <c r="V133" s="1"/>
      <c r="W133" s="1" t="s">
        <v>1732</v>
      </c>
      <c r="X133" s="1" t="s">
        <v>1360</v>
      </c>
      <c r="Y133" s="1" t="s">
        <v>1361</v>
      </c>
      <c r="Z133" s="1" t="s">
        <v>1362</v>
      </c>
      <c r="AA133" s="1" t="s">
        <v>1732</v>
      </c>
    </row>
    <row r="134" spans="1:27" ht="15" customHeight="1">
      <c r="A134" s="1" t="s">
        <v>1737</v>
      </c>
      <c r="B134" s="1" t="s">
        <v>570</v>
      </c>
      <c r="C134" s="1" t="s">
        <v>1349</v>
      </c>
      <c r="D134" s="61">
        <v>2024</v>
      </c>
      <c r="E134" s="1" t="s">
        <v>1350</v>
      </c>
      <c r="F134" s="1" t="s">
        <v>1738</v>
      </c>
      <c r="G134" s="1" t="s">
        <v>1731</v>
      </c>
      <c r="H134" s="1" t="s">
        <v>1352</v>
      </c>
      <c r="I134" s="1" t="s">
        <v>1563</v>
      </c>
      <c r="J134" s="1" t="s">
        <v>1354</v>
      </c>
      <c r="K134" s="1" t="s">
        <v>927</v>
      </c>
      <c r="L134" s="1" t="s">
        <v>1553</v>
      </c>
      <c r="M134" s="1" t="s">
        <v>1554</v>
      </c>
      <c r="N134" s="63">
        <v>45675</v>
      </c>
      <c r="O134" s="63">
        <v>45902</v>
      </c>
      <c r="P134" s="1" t="s">
        <v>1356</v>
      </c>
      <c r="Q134" s="1" t="s">
        <v>1573</v>
      </c>
      <c r="R134" s="1" t="s">
        <v>1556</v>
      </c>
      <c r="S134" s="1"/>
      <c r="T134" s="1"/>
      <c r="U134" s="1"/>
      <c r="V134" s="1"/>
      <c r="W134" s="1" t="s">
        <v>1732</v>
      </c>
      <c r="X134" s="1" t="s">
        <v>1360</v>
      </c>
      <c r="Y134" s="1" t="s">
        <v>1361</v>
      </c>
      <c r="Z134" s="1" t="s">
        <v>1362</v>
      </c>
      <c r="AA134" s="1" t="s">
        <v>1732</v>
      </c>
    </row>
    <row r="135" spans="1:27" ht="15" customHeight="1">
      <c r="A135" s="1" t="s">
        <v>1739</v>
      </c>
      <c r="B135" s="1" t="s">
        <v>572</v>
      </c>
      <c r="C135" s="1" t="s">
        <v>1349</v>
      </c>
      <c r="D135" s="61">
        <v>2024</v>
      </c>
      <c r="E135" s="1" t="s">
        <v>1350</v>
      </c>
      <c r="F135" s="1" t="s">
        <v>1740</v>
      </c>
      <c r="G135" s="1" t="s">
        <v>1731</v>
      </c>
      <c r="H135" s="1" t="s">
        <v>1352</v>
      </c>
      <c r="I135" s="1" t="s">
        <v>1563</v>
      </c>
      <c r="J135" s="1" t="s">
        <v>1354</v>
      </c>
      <c r="K135" s="1" t="s">
        <v>927</v>
      </c>
      <c r="L135" s="1" t="s">
        <v>1553</v>
      </c>
      <c r="M135" s="1" t="s">
        <v>1554</v>
      </c>
      <c r="N135" s="63">
        <v>45675</v>
      </c>
      <c r="O135" s="63">
        <v>45902</v>
      </c>
      <c r="P135" s="1" t="s">
        <v>1356</v>
      </c>
      <c r="Q135" s="1" t="s">
        <v>1573</v>
      </c>
      <c r="R135" s="1" t="s">
        <v>1556</v>
      </c>
      <c r="S135" s="1"/>
      <c r="T135" s="1"/>
      <c r="U135" s="1"/>
      <c r="V135" s="1"/>
      <c r="W135" s="1" t="s">
        <v>1732</v>
      </c>
      <c r="X135" s="1" t="s">
        <v>1360</v>
      </c>
      <c r="Y135" s="1" t="s">
        <v>1361</v>
      </c>
      <c r="Z135" s="1" t="s">
        <v>1362</v>
      </c>
      <c r="AA135" s="1" t="s">
        <v>1732</v>
      </c>
    </row>
    <row r="136" spans="1:27" ht="15" customHeight="1">
      <c r="A136" s="1" t="s">
        <v>1741</v>
      </c>
      <c r="B136" s="1" t="s">
        <v>569</v>
      </c>
      <c r="C136" s="1" t="s">
        <v>1349</v>
      </c>
      <c r="D136" s="61">
        <v>2024</v>
      </c>
      <c r="E136" s="1" t="s">
        <v>1350</v>
      </c>
      <c r="F136" s="1" t="s">
        <v>1742</v>
      </c>
      <c r="G136" s="1" t="s">
        <v>1731</v>
      </c>
      <c r="H136" s="1" t="s">
        <v>1352</v>
      </c>
      <c r="I136" s="1" t="s">
        <v>1563</v>
      </c>
      <c r="J136" s="1" t="s">
        <v>1354</v>
      </c>
      <c r="K136" s="1" t="s">
        <v>927</v>
      </c>
      <c r="L136" s="1" t="s">
        <v>1553</v>
      </c>
      <c r="M136" s="1" t="s">
        <v>1554</v>
      </c>
      <c r="N136" s="63">
        <v>45675</v>
      </c>
      <c r="O136" s="63">
        <v>45902</v>
      </c>
      <c r="P136" s="1" t="s">
        <v>1356</v>
      </c>
      <c r="Q136" s="1" t="s">
        <v>1573</v>
      </c>
      <c r="R136" s="1" t="s">
        <v>1556</v>
      </c>
      <c r="S136" s="1"/>
      <c r="T136" s="1"/>
      <c r="U136" s="1"/>
      <c r="V136" s="1"/>
      <c r="W136" s="1" t="s">
        <v>1732</v>
      </c>
      <c r="X136" s="1" t="s">
        <v>1360</v>
      </c>
      <c r="Y136" s="1" t="s">
        <v>1361</v>
      </c>
      <c r="Z136" s="1" t="s">
        <v>1362</v>
      </c>
      <c r="AA136" s="1" t="s">
        <v>1732</v>
      </c>
    </row>
    <row r="137" spans="1:27" ht="15" customHeight="1">
      <c r="A137" s="1" t="s">
        <v>1743</v>
      </c>
      <c r="B137" s="1" t="s">
        <v>582</v>
      </c>
      <c r="C137" s="1" t="s">
        <v>1349</v>
      </c>
      <c r="D137" s="61">
        <v>2024</v>
      </c>
      <c r="E137" s="1" t="s">
        <v>1350</v>
      </c>
      <c r="F137" s="1" t="s">
        <v>1744</v>
      </c>
      <c r="G137" s="1"/>
      <c r="H137" s="1" t="s">
        <v>1352</v>
      </c>
      <c r="I137" s="1"/>
      <c r="J137" s="1" t="s">
        <v>1354</v>
      </c>
      <c r="K137" s="1" t="s">
        <v>927</v>
      </c>
      <c r="L137" s="1" t="s">
        <v>1581</v>
      </c>
      <c r="M137" s="1" t="s">
        <v>1581</v>
      </c>
      <c r="N137" s="63">
        <v>45675</v>
      </c>
      <c r="O137" s="63">
        <v>45902</v>
      </c>
      <c r="P137" s="1" t="s">
        <v>1356</v>
      </c>
      <c r="Q137" s="1" t="s">
        <v>1745</v>
      </c>
      <c r="R137" s="1" t="s">
        <v>1556</v>
      </c>
      <c r="S137" s="1"/>
      <c r="T137" s="1"/>
      <c r="U137" s="1"/>
      <c r="V137" s="1"/>
      <c r="W137" s="1" t="s">
        <v>1746</v>
      </c>
      <c r="X137" s="1" t="s">
        <v>1360</v>
      </c>
      <c r="Y137" s="1" t="s">
        <v>1361</v>
      </c>
      <c r="Z137" s="1" t="s">
        <v>1362</v>
      </c>
      <c r="AA137" s="1" t="s">
        <v>1747</v>
      </c>
    </row>
    <row r="138" spans="1:27" ht="15" customHeight="1">
      <c r="A138" s="1" t="s">
        <v>1748</v>
      </c>
      <c r="B138" s="1" t="s">
        <v>578</v>
      </c>
      <c r="C138" s="1" t="s">
        <v>1349</v>
      </c>
      <c r="D138" s="61">
        <v>2024</v>
      </c>
      <c r="E138" s="1" t="s">
        <v>1350</v>
      </c>
      <c r="F138" s="1" t="s">
        <v>1749</v>
      </c>
      <c r="G138" s="1"/>
      <c r="H138" s="1" t="s">
        <v>1352</v>
      </c>
      <c r="I138" s="1" t="s">
        <v>1750</v>
      </c>
      <c r="J138" s="1" t="s">
        <v>1354</v>
      </c>
      <c r="K138" s="1" t="s">
        <v>927</v>
      </c>
      <c r="L138" s="1" t="s">
        <v>1581</v>
      </c>
      <c r="M138" s="1" t="s">
        <v>1581</v>
      </c>
      <c r="N138" s="63">
        <v>45675</v>
      </c>
      <c r="O138" s="63">
        <v>45902</v>
      </c>
      <c r="P138" s="1" t="s">
        <v>1356</v>
      </c>
      <c r="Q138" s="1" t="s">
        <v>1745</v>
      </c>
      <c r="R138" s="1" t="s">
        <v>1556</v>
      </c>
      <c r="S138" s="1"/>
      <c r="T138" s="1"/>
      <c r="U138" s="1"/>
      <c r="V138" s="1"/>
      <c r="W138" s="1" t="s">
        <v>1746</v>
      </c>
      <c r="X138" s="1" t="s">
        <v>1360</v>
      </c>
      <c r="Y138" s="1" t="s">
        <v>1361</v>
      </c>
      <c r="Z138" s="1" t="s">
        <v>1362</v>
      </c>
      <c r="AA138" s="1" t="s">
        <v>1751</v>
      </c>
    </row>
    <row r="139" spans="1:27" ht="15" customHeight="1">
      <c r="A139" s="1" t="s">
        <v>1752</v>
      </c>
      <c r="B139" s="1" t="s">
        <v>581</v>
      </c>
      <c r="C139" s="1" t="s">
        <v>1349</v>
      </c>
      <c r="D139" s="61">
        <v>2024</v>
      </c>
      <c r="E139" s="1" t="s">
        <v>1350</v>
      </c>
      <c r="F139" s="1" t="s">
        <v>1753</v>
      </c>
      <c r="G139" s="1"/>
      <c r="H139" s="1" t="s">
        <v>1352</v>
      </c>
      <c r="I139" s="1"/>
      <c r="J139" s="1" t="s">
        <v>1354</v>
      </c>
      <c r="K139" s="1" t="s">
        <v>927</v>
      </c>
      <c r="L139" s="1" t="s">
        <v>1581</v>
      </c>
      <c r="M139" s="1" t="s">
        <v>1581</v>
      </c>
      <c r="N139" s="63">
        <v>45675</v>
      </c>
      <c r="O139" s="63">
        <v>45902</v>
      </c>
      <c r="P139" s="1" t="s">
        <v>1356</v>
      </c>
      <c r="Q139" s="1" t="s">
        <v>1745</v>
      </c>
      <c r="R139" s="1" t="s">
        <v>1556</v>
      </c>
      <c r="S139" s="1"/>
      <c r="T139" s="1"/>
      <c r="U139" s="1"/>
      <c r="V139" s="1"/>
      <c r="W139" s="1" t="s">
        <v>1746</v>
      </c>
      <c r="X139" s="1" t="s">
        <v>1360</v>
      </c>
      <c r="Y139" s="1" t="s">
        <v>1361</v>
      </c>
      <c r="Z139" s="1" t="s">
        <v>1362</v>
      </c>
      <c r="AA139" s="1" t="s">
        <v>1751</v>
      </c>
    </row>
    <row r="140" spans="1:27" ht="15" customHeight="1">
      <c r="A140" s="1" t="s">
        <v>1754</v>
      </c>
      <c r="B140" s="1" t="s">
        <v>580</v>
      </c>
      <c r="C140" s="1" t="s">
        <v>1349</v>
      </c>
      <c r="D140" s="61">
        <v>2024</v>
      </c>
      <c r="E140" s="1" t="s">
        <v>1350</v>
      </c>
      <c r="F140" s="1" t="s">
        <v>1755</v>
      </c>
      <c r="G140" s="1"/>
      <c r="H140" s="1" t="s">
        <v>1352</v>
      </c>
      <c r="I140" s="1"/>
      <c r="J140" s="1" t="s">
        <v>1354</v>
      </c>
      <c r="K140" s="1" t="s">
        <v>927</v>
      </c>
      <c r="L140" s="1" t="s">
        <v>1581</v>
      </c>
      <c r="M140" s="1" t="s">
        <v>1581</v>
      </c>
      <c r="N140" s="63">
        <v>45675</v>
      </c>
      <c r="O140" s="63">
        <v>45902</v>
      </c>
      <c r="P140" s="1" t="s">
        <v>1356</v>
      </c>
      <c r="Q140" s="1" t="s">
        <v>1745</v>
      </c>
      <c r="R140" s="1" t="s">
        <v>1556</v>
      </c>
      <c r="S140" s="1"/>
      <c r="T140" s="1"/>
      <c r="U140" s="1"/>
      <c r="V140" s="1"/>
      <c r="W140" s="1" t="s">
        <v>1746</v>
      </c>
      <c r="X140" s="1" t="s">
        <v>1360</v>
      </c>
      <c r="Y140" s="1" t="s">
        <v>1361</v>
      </c>
      <c r="Z140" s="1" t="s">
        <v>1362</v>
      </c>
      <c r="AA140" s="1" t="s">
        <v>1751</v>
      </c>
    </row>
    <row r="141" spans="1:27" ht="15" customHeight="1">
      <c r="A141" s="1" t="s">
        <v>1756</v>
      </c>
      <c r="B141" s="1" t="s">
        <v>577</v>
      </c>
      <c r="C141" s="1" t="s">
        <v>1349</v>
      </c>
      <c r="D141" s="61">
        <v>2024</v>
      </c>
      <c r="E141" s="1" t="s">
        <v>1350</v>
      </c>
      <c r="F141" s="1" t="s">
        <v>1757</v>
      </c>
      <c r="G141" s="1"/>
      <c r="H141" s="1" t="s">
        <v>1352</v>
      </c>
      <c r="I141" s="1" t="s">
        <v>1647</v>
      </c>
      <c r="J141" s="1" t="s">
        <v>1354</v>
      </c>
      <c r="K141" s="1" t="s">
        <v>927</v>
      </c>
      <c r="L141" s="1" t="s">
        <v>1581</v>
      </c>
      <c r="M141" s="1" t="s">
        <v>1581</v>
      </c>
      <c r="N141" s="63">
        <v>45675</v>
      </c>
      <c r="O141" s="63">
        <v>45902</v>
      </c>
      <c r="P141" s="1" t="s">
        <v>1356</v>
      </c>
      <c r="Q141" s="1" t="s">
        <v>1745</v>
      </c>
      <c r="R141" s="1" t="s">
        <v>1556</v>
      </c>
      <c r="S141" s="1"/>
      <c r="T141" s="1"/>
      <c r="U141" s="1"/>
      <c r="V141" s="1"/>
      <c r="W141" s="1" t="s">
        <v>1746</v>
      </c>
      <c r="X141" s="1" t="s">
        <v>1360</v>
      </c>
      <c r="Y141" s="1" t="s">
        <v>1361</v>
      </c>
      <c r="Z141" s="1" t="s">
        <v>1362</v>
      </c>
      <c r="AA141" s="1" t="s">
        <v>1751</v>
      </c>
    </row>
    <row r="142" spans="1:27" ht="15" customHeight="1">
      <c r="A142" s="1" t="s">
        <v>1758</v>
      </c>
      <c r="B142" s="1" t="s">
        <v>584</v>
      </c>
      <c r="C142" s="1" t="s">
        <v>1349</v>
      </c>
      <c r="D142" s="61">
        <v>2024</v>
      </c>
      <c r="E142" s="1" t="s">
        <v>1350</v>
      </c>
      <c r="F142" s="1" t="s">
        <v>1759</v>
      </c>
      <c r="G142" s="1"/>
      <c r="H142" s="1" t="s">
        <v>1352</v>
      </c>
      <c r="I142" s="1"/>
      <c r="J142" s="1" t="s">
        <v>1354</v>
      </c>
      <c r="K142" s="1" t="s">
        <v>927</v>
      </c>
      <c r="L142" s="1" t="s">
        <v>1760</v>
      </c>
      <c r="M142" s="1" t="s">
        <v>1581</v>
      </c>
      <c r="N142" s="63">
        <v>45675</v>
      </c>
      <c r="O142" s="63">
        <v>45902</v>
      </c>
      <c r="P142" s="1" t="s">
        <v>1356</v>
      </c>
      <c r="Q142" s="1" t="s">
        <v>1357</v>
      </c>
      <c r="R142" s="1" t="s">
        <v>1556</v>
      </c>
      <c r="S142" s="1"/>
      <c r="T142" s="1"/>
      <c r="U142" s="1"/>
      <c r="V142" s="1"/>
      <c r="W142" s="1" t="s">
        <v>1761</v>
      </c>
      <c r="X142" s="1" t="s">
        <v>1360</v>
      </c>
      <c r="Y142" s="1" t="s">
        <v>1361</v>
      </c>
      <c r="Z142" s="1" t="s">
        <v>1362</v>
      </c>
      <c r="AA142" s="1" t="s">
        <v>1762</v>
      </c>
    </row>
    <row r="143" spans="1:27" ht="15" customHeight="1">
      <c r="A143" s="1" t="s">
        <v>1763</v>
      </c>
      <c r="B143" s="1" t="s">
        <v>585</v>
      </c>
      <c r="C143" s="1" t="s">
        <v>1349</v>
      </c>
      <c r="D143" s="61">
        <v>2024</v>
      </c>
      <c r="E143" s="1" t="s">
        <v>1350</v>
      </c>
      <c r="F143" s="1" t="s">
        <v>1764</v>
      </c>
      <c r="G143" s="1"/>
      <c r="H143" s="1" t="s">
        <v>1352</v>
      </c>
      <c r="I143" s="1"/>
      <c r="J143" s="1" t="s">
        <v>1354</v>
      </c>
      <c r="K143" s="1" t="s">
        <v>927</v>
      </c>
      <c r="L143" s="1" t="s">
        <v>1760</v>
      </c>
      <c r="M143" s="1" t="s">
        <v>1554</v>
      </c>
      <c r="N143" s="63">
        <v>45675</v>
      </c>
      <c r="O143" s="63">
        <v>45902</v>
      </c>
      <c r="P143" s="1" t="s">
        <v>1356</v>
      </c>
      <c r="Q143" s="1" t="s">
        <v>1357</v>
      </c>
      <c r="R143" s="1" t="s">
        <v>1556</v>
      </c>
      <c r="S143" s="1"/>
      <c r="T143" s="1"/>
      <c r="U143" s="1"/>
      <c r="V143" s="1"/>
      <c r="W143" s="1" t="s">
        <v>1761</v>
      </c>
      <c r="X143" s="1" t="s">
        <v>1360</v>
      </c>
      <c r="Y143" s="1" t="s">
        <v>1361</v>
      </c>
      <c r="Z143" s="1" t="s">
        <v>1362</v>
      </c>
      <c r="AA143" s="1" t="s">
        <v>1765</v>
      </c>
    </row>
    <row r="144" spans="1:27" ht="15" customHeight="1">
      <c r="A144" s="1" t="s">
        <v>1766</v>
      </c>
      <c r="B144" s="1" t="s">
        <v>583</v>
      </c>
      <c r="C144" s="1" t="s">
        <v>1349</v>
      </c>
      <c r="D144" s="61">
        <v>2024</v>
      </c>
      <c r="E144" s="1" t="s">
        <v>1350</v>
      </c>
      <c r="F144" s="1" t="s">
        <v>1767</v>
      </c>
      <c r="G144" s="1"/>
      <c r="H144" s="1" t="s">
        <v>1352</v>
      </c>
      <c r="I144" s="1"/>
      <c r="J144" s="1" t="s">
        <v>1354</v>
      </c>
      <c r="K144" s="1" t="s">
        <v>927</v>
      </c>
      <c r="L144" s="1" t="s">
        <v>1760</v>
      </c>
      <c r="M144" s="1" t="s">
        <v>1581</v>
      </c>
      <c r="N144" s="63">
        <v>45675</v>
      </c>
      <c r="O144" s="63">
        <v>45902</v>
      </c>
      <c r="P144" s="1" t="s">
        <v>1356</v>
      </c>
      <c r="Q144" s="1" t="s">
        <v>1357</v>
      </c>
      <c r="R144" s="1" t="s">
        <v>1556</v>
      </c>
      <c r="S144" s="1"/>
      <c r="T144" s="1"/>
      <c r="U144" s="1"/>
      <c r="V144" s="1"/>
      <c r="W144" s="1" t="s">
        <v>1761</v>
      </c>
      <c r="X144" s="1" t="s">
        <v>1360</v>
      </c>
      <c r="Y144" s="1" t="s">
        <v>1361</v>
      </c>
      <c r="Z144" s="1" t="s">
        <v>1362</v>
      </c>
      <c r="AA144" s="1" t="s">
        <v>1762</v>
      </c>
    </row>
    <row r="145" spans="1:27" ht="15" customHeight="1">
      <c r="A145" s="1" t="s">
        <v>1768</v>
      </c>
      <c r="B145" s="1" t="s">
        <v>602</v>
      </c>
      <c r="C145" s="1" t="s">
        <v>1349</v>
      </c>
      <c r="D145" s="61">
        <v>2024</v>
      </c>
      <c r="E145" s="1" t="s">
        <v>1350</v>
      </c>
      <c r="F145" s="1" t="s">
        <v>1769</v>
      </c>
      <c r="G145" s="1"/>
      <c r="H145" s="1" t="s">
        <v>1352</v>
      </c>
      <c r="I145" s="1" t="s">
        <v>1647</v>
      </c>
      <c r="J145" s="1" t="s">
        <v>1354</v>
      </c>
      <c r="K145" s="1" t="s">
        <v>927</v>
      </c>
      <c r="L145" s="1" t="s">
        <v>1770</v>
      </c>
      <c r="M145" s="1" t="s">
        <v>1554</v>
      </c>
      <c r="N145" s="63">
        <v>45675</v>
      </c>
      <c r="O145" s="63">
        <v>45902</v>
      </c>
      <c r="P145" s="1" t="s">
        <v>1356</v>
      </c>
      <c r="Q145" s="1" t="s">
        <v>1771</v>
      </c>
      <c r="R145" s="1" t="s">
        <v>1556</v>
      </c>
      <c r="S145" s="1"/>
      <c r="T145" s="1"/>
      <c r="U145" s="1"/>
      <c r="V145" s="1"/>
      <c r="W145" s="1" t="s">
        <v>1772</v>
      </c>
      <c r="X145" s="1" t="s">
        <v>1360</v>
      </c>
      <c r="Y145" s="1" t="s">
        <v>1361</v>
      </c>
      <c r="Z145" s="1" t="s">
        <v>1362</v>
      </c>
      <c r="AA145" s="1" t="s">
        <v>1773</v>
      </c>
    </row>
    <row r="146" spans="1:27" ht="15" customHeight="1">
      <c r="A146" s="1" t="s">
        <v>1774</v>
      </c>
      <c r="B146" s="1" t="s">
        <v>600</v>
      </c>
      <c r="C146" s="1" t="s">
        <v>1349</v>
      </c>
      <c r="D146" s="61">
        <v>2024</v>
      </c>
      <c r="E146" s="1" t="s">
        <v>1350</v>
      </c>
      <c r="F146" s="1" t="s">
        <v>1775</v>
      </c>
      <c r="G146" s="1"/>
      <c r="H146" s="1" t="s">
        <v>1352</v>
      </c>
      <c r="I146" s="1"/>
      <c r="J146" s="1" t="s">
        <v>1354</v>
      </c>
      <c r="K146" s="1" t="s">
        <v>927</v>
      </c>
      <c r="L146" s="1" t="s">
        <v>1770</v>
      </c>
      <c r="M146" s="1" t="s">
        <v>1554</v>
      </c>
      <c r="N146" s="63">
        <v>45675</v>
      </c>
      <c r="O146" s="63">
        <v>45902</v>
      </c>
      <c r="P146" s="1" t="s">
        <v>1356</v>
      </c>
      <c r="Q146" s="1" t="s">
        <v>1771</v>
      </c>
      <c r="R146" s="1" t="s">
        <v>1556</v>
      </c>
      <c r="S146" s="1"/>
      <c r="T146" s="1"/>
      <c r="U146" s="1"/>
      <c r="V146" s="1"/>
      <c r="W146" s="1" t="s">
        <v>1772</v>
      </c>
      <c r="X146" s="1" t="s">
        <v>1360</v>
      </c>
      <c r="Y146" s="1" t="s">
        <v>1361</v>
      </c>
      <c r="Z146" s="1" t="s">
        <v>1362</v>
      </c>
      <c r="AA146" s="1" t="s">
        <v>1773</v>
      </c>
    </row>
    <row r="147" spans="1:27" ht="15" customHeight="1">
      <c r="A147" s="1" t="s">
        <v>1776</v>
      </c>
      <c r="B147" s="1" t="s">
        <v>599</v>
      </c>
      <c r="C147" s="1" t="s">
        <v>1349</v>
      </c>
      <c r="D147" s="61">
        <v>2024</v>
      </c>
      <c r="E147" s="1" t="s">
        <v>1350</v>
      </c>
      <c r="F147" s="1" t="s">
        <v>1777</v>
      </c>
      <c r="G147" s="1"/>
      <c r="H147" s="1" t="s">
        <v>1352</v>
      </c>
      <c r="I147" s="1" t="s">
        <v>1647</v>
      </c>
      <c r="J147" s="1" t="s">
        <v>1354</v>
      </c>
      <c r="K147" s="1" t="s">
        <v>927</v>
      </c>
      <c r="L147" s="1" t="s">
        <v>1770</v>
      </c>
      <c r="M147" s="1" t="s">
        <v>1554</v>
      </c>
      <c r="N147" s="63">
        <v>45675</v>
      </c>
      <c r="O147" s="63">
        <v>45902</v>
      </c>
      <c r="P147" s="1" t="s">
        <v>1356</v>
      </c>
      <c r="Q147" s="1" t="s">
        <v>1357</v>
      </c>
      <c r="R147" s="1" t="s">
        <v>1556</v>
      </c>
      <c r="S147" s="1"/>
      <c r="T147" s="1"/>
      <c r="U147" s="1"/>
      <c r="V147" s="1"/>
      <c r="W147" s="1" t="s">
        <v>1772</v>
      </c>
      <c r="X147" s="1" t="s">
        <v>1360</v>
      </c>
      <c r="Y147" s="1" t="s">
        <v>1361</v>
      </c>
      <c r="Z147" s="1" t="s">
        <v>1362</v>
      </c>
      <c r="AA147" s="1" t="s">
        <v>1773</v>
      </c>
    </row>
    <row r="148" spans="1:27" ht="15" customHeight="1">
      <c r="A148" s="1" t="s">
        <v>1778</v>
      </c>
      <c r="B148" s="1" t="s">
        <v>603</v>
      </c>
      <c r="C148" s="1" t="s">
        <v>1349</v>
      </c>
      <c r="D148" s="61">
        <v>2024</v>
      </c>
      <c r="E148" s="1" t="s">
        <v>1350</v>
      </c>
      <c r="F148" s="1" t="s">
        <v>1779</v>
      </c>
      <c r="G148" s="1"/>
      <c r="H148" s="1" t="s">
        <v>1352</v>
      </c>
      <c r="I148" s="1" t="s">
        <v>1647</v>
      </c>
      <c r="J148" s="1" t="s">
        <v>1354</v>
      </c>
      <c r="K148" s="1" t="s">
        <v>927</v>
      </c>
      <c r="L148" s="1" t="s">
        <v>1770</v>
      </c>
      <c r="M148" s="1" t="s">
        <v>1554</v>
      </c>
      <c r="N148" s="63">
        <v>45675</v>
      </c>
      <c r="O148" s="63">
        <v>45902</v>
      </c>
      <c r="P148" s="1" t="s">
        <v>1356</v>
      </c>
      <c r="Q148" s="1" t="s">
        <v>1771</v>
      </c>
      <c r="R148" s="1" t="s">
        <v>1556</v>
      </c>
      <c r="S148" s="1"/>
      <c r="T148" s="1"/>
      <c r="U148" s="1"/>
      <c r="V148" s="1"/>
      <c r="W148" s="1" t="s">
        <v>1772</v>
      </c>
      <c r="X148" s="1" t="s">
        <v>1360</v>
      </c>
      <c r="Y148" s="1" t="s">
        <v>1361</v>
      </c>
      <c r="Z148" s="1" t="s">
        <v>1362</v>
      </c>
      <c r="AA148" s="1" t="s">
        <v>1773</v>
      </c>
    </row>
    <row r="149" spans="1:27" ht="15" customHeight="1">
      <c r="A149" s="1" t="s">
        <v>1780</v>
      </c>
      <c r="B149" s="1" t="s">
        <v>601</v>
      </c>
      <c r="C149" s="1" t="s">
        <v>1349</v>
      </c>
      <c r="D149" s="61">
        <v>2024</v>
      </c>
      <c r="E149" s="1" t="s">
        <v>1350</v>
      </c>
      <c r="F149" s="1" t="s">
        <v>1781</v>
      </c>
      <c r="G149" s="1"/>
      <c r="H149" s="1" t="s">
        <v>1352</v>
      </c>
      <c r="I149" s="1"/>
      <c r="J149" s="1" t="s">
        <v>1354</v>
      </c>
      <c r="K149" s="1" t="s">
        <v>927</v>
      </c>
      <c r="L149" s="1" t="s">
        <v>1770</v>
      </c>
      <c r="M149" s="1" t="s">
        <v>1554</v>
      </c>
      <c r="N149" s="63">
        <v>45675</v>
      </c>
      <c r="O149" s="63">
        <v>45902</v>
      </c>
      <c r="P149" s="1" t="s">
        <v>1356</v>
      </c>
      <c r="Q149" s="1" t="s">
        <v>1771</v>
      </c>
      <c r="R149" s="1" t="s">
        <v>1556</v>
      </c>
      <c r="S149" s="1"/>
      <c r="T149" s="1"/>
      <c r="U149" s="1"/>
      <c r="V149" s="1"/>
      <c r="W149" s="1" t="s">
        <v>1772</v>
      </c>
      <c r="X149" s="1" t="s">
        <v>1360</v>
      </c>
      <c r="Y149" s="1" t="s">
        <v>1361</v>
      </c>
      <c r="Z149" s="1" t="s">
        <v>1362</v>
      </c>
      <c r="AA149" s="1" t="s">
        <v>1773</v>
      </c>
    </row>
    <row r="150" spans="1:27" ht="15" customHeight="1">
      <c r="A150" s="1" t="s">
        <v>1782</v>
      </c>
      <c r="B150" s="1" t="s">
        <v>611</v>
      </c>
      <c r="C150" s="1" t="s">
        <v>1349</v>
      </c>
      <c r="D150" s="61">
        <v>2024</v>
      </c>
      <c r="E150" s="1" t="s">
        <v>1350</v>
      </c>
      <c r="F150" s="1" t="s">
        <v>1783</v>
      </c>
      <c r="G150" s="1"/>
      <c r="H150" s="1" t="s">
        <v>1352</v>
      </c>
      <c r="I150" s="1" t="s">
        <v>1647</v>
      </c>
      <c r="J150" s="1" t="s">
        <v>1354</v>
      </c>
      <c r="K150" s="1" t="s">
        <v>927</v>
      </c>
      <c r="L150" s="1" t="s">
        <v>1770</v>
      </c>
      <c r="M150" s="1" t="s">
        <v>1554</v>
      </c>
      <c r="N150" s="63">
        <v>45675</v>
      </c>
      <c r="O150" s="63">
        <v>45902</v>
      </c>
      <c r="P150" s="1" t="s">
        <v>1356</v>
      </c>
      <c r="Q150" s="1" t="s">
        <v>1784</v>
      </c>
      <c r="R150" s="1" t="s">
        <v>1556</v>
      </c>
      <c r="S150" s="1"/>
      <c r="T150" s="1"/>
      <c r="U150" s="1"/>
      <c r="V150" s="1"/>
      <c r="W150" s="1" t="s">
        <v>1785</v>
      </c>
      <c r="X150" s="1" t="s">
        <v>1360</v>
      </c>
      <c r="Y150" s="1" t="s">
        <v>1361</v>
      </c>
      <c r="Z150" s="1" t="s">
        <v>1362</v>
      </c>
      <c r="AA150" s="1" t="s">
        <v>1786</v>
      </c>
    </row>
    <row r="151" spans="1:27" ht="15" customHeight="1">
      <c r="A151" s="1" t="s">
        <v>1787</v>
      </c>
      <c r="B151" s="1" t="s">
        <v>610</v>
      </c>
      <c r="C151" s="1" t="s">
        <v>1349</v>
      </c>
      <c r="D151" s="61">
        <v>2024</v>
      </c>
      <c r="E151" s="1" t="s">
        <v>1350</v>
      </c>
      <c r="F151" s="1" t="s">
        <v>1788</v>
      </c>
      <c r="G151" s="1"/>
      <c r="H151" s="1" t="s">
        <v>1352</v>
      </c>
      <c r="I151" s="1" t="s">
        <v>1647</v>
      </c>
      <c r="J151" s="1" t="s">
        <v>1354</v>
      </c>
      <c r="K151" s="1" t="s">
        <v>927</v>
      </c>
      <c r="L151" s="1" t="s">
        <v>1770</v>
      </c>
      <c r="M151" s="1" t="s">
        <v>1554</v>
      </c>
      <c r="N151" s="63">
        <v>45675</v>
      </c>
      <c r="O151" s="63">
        <v>45902</v>
      </c>
      <c r="P151" s="1" t="s">
        <v>1356</v>
      </c>
      <c r="Q151" s="1" t="s">
        <v>1789</v>
      </c>
      <c r="R151" s="1" t="s">
        <v>1556</v>
      </c>
      <c r="S151" s="1"/>
      <c r="T151" s="1"/>
      <c r="U151" s="1"/>
      <c r="V151" s="1"/>
      <c r="W151" s="1" t="s">
        <v>1785</v>
      </c>
      <c r="X151" s="1" t="s">
        <v>1360</v>
      </c>
      <c r="Y151" s="1" t="s">
        <v>1361</v>
      </c>
      <c r="Z151" s="1" t="s">
        <v>1362</v>
      </c>
      <c r="AA151" s="1" t="s">
        <v>1786</v>
      </c>
    </row>
    <row r="152" spans="1:27" ht="15" customHeight="1">
      <c r="A152" s="1" t="s">
        <v>1790</v>
      </c>
      <c r="B152" s="1" t="s">
        <v>608</v>
      </c>
      <c r="C152" s="1" t="s">
        <v>1349</v>
      </c>
      <c r="D152" s="61">
        <v>2024</v>
      </c>
      <c r="E152" s="1" t="s">
        <v>1350</v>
      </c>
      <c r="F152" s="1" t="s">
        <v>1791</v>
      </c>
      <c r="G152" s="1"/>
      <c r="H152" s="1" t="s">
        <v>1352</v>
      </c>
      <c r="I152" s="1" t="s">
        <v>1647</v>
      </c>
      <c r="J152" s="1" t="s">
        <v>1354</v>
      </c>
      <c r="K152" s="1" t="s">
        <v>927</v>
      </c>
      <c r="L152" s="1" t="s">
        <v>1770</v>
      </c>
      <c r="M152" s="1" t="s">
        <v>1554</v>
      </c>
      <c r="N152" s="63">
        <v>45675</v>
      </c>
      <c r="O152" s="63">
        <v>45902</v>
      </c>
      <c r="P152" s="1" t="s">
        <v>1356</v>
      </c>
      <c r="Q152" s="1" t="s">
        <v>1792</v>
      </c>
      <c r="R152" s="1" t="s">
        <v>1556</v>
      </c>
      <c r="S152" s="1"/>
      <c r="T152" s="1"/>
      <c r="U152" s="1"/>
      <c r="V152" s="1"/>
      <c r="W152" s="1" t="s">
        <v>1785</v>
      </c>
      <c r="X152" s="1" t="s">
        <v>1360</v>
      </c>
      <c r="Y152" s="1" t="s">
        <v>1361</v>
      </c>
      <c r="Z152" s="1" t="s">
        <v>1362</v>
      </c>
      <c r="AA152" s="1" t="s">
        <v>1786</v>
      </c>
    </row>
    <row r="153" spans="1:27" ht="15" customHeight="1">
      <c r="A153" s="1" t="s">
        <v>1793</v>
      </c>
      <c r="B153" s="1" t="s">
        <v>609</v>
      </c>
      <c r="C153" s="1" t="s">
        <v>1349</v>
      </c>
      <c r="D153" s="61">
        <v>2024</v>
      </c>
      <c r="E153" s="1" t="s">
        <v>1350</v>
      </c>
      <c r="F153" s="1" t="s">
        <v>1794</v>
      </c>
      <c r="G153" s="1"/>
      <c r="H153" s="1" t="s">
        <v>1352</v>
      </c>
      <c r="I153" s="1" t="s">
        <v>1647</v>
      </c>
      <c r="J153" s="1" t="s">
        <v>1354</v>
      </c>
      <c r="K153" s="1" t="s">
        <v>927</v>
      </c>
      <c r="L153" s="1" t="s">
        <v>1770</v>
      </c>
      <c r="M153" s="1" t="s">
        <v>1554</v>
      </c>
      <c r="N153" s="63">
        <v>45675</v>
      </c>
      <c r="O153" s="63">
        <v>45902</v>
      </c>
      <c r="P153" s="1" t="s">
        <v>1356</v>
      </c>
      <c r="Q153" s="1" t="s">
        <v>1792</v>
      </c>
      <c r="R153" s="1" t="s">
        <v>1556</v>
      </c>
      <c r="S153" s="1"/>
      <c r="T153" s="1"/>
      <c r="U153" s="1"/>
      <c r="V153" s="1"/>
      <c r="W153" s="1" t="s">
        <v>1785</v>
      </c>
      <c r="X153" s="1" t="s">
        <v>1360</v>
      </c>
      <c r="Y153" s="1" t="s">
        <v>1361</v>
      </c>
      <c r="Z153" s="1" t="s">
        <v>1362</v>
      </c>
      <c r="AA153" s="1" t="s">
        <v>1786</v>
      </c>
    </row>
    <row r="154" spans="1:27" ht="15" customHeight="1">
      <c r="A154" s="1" t="s">
        <v>1795</v>
      </c>
      <c r="B154" s="1" t="s">
        <v>605</v>
      </c>
      <c r="C154" s="1" t="s">
        <v>1349</v>
      </c>
      <c r="D154" s="61">
        <v>2024</v>
      </c>
      <c r="E154" s="1" t="s">
        <v>1350</v>
      </c>
      <c r="F154" s="1" t="s">
        <v>1796</v>
      </c>
      <c r="G154" s="1"/>
      <c r="H154" s="1" t="s">
        <v>1352</v>
      </c>
      <c r="I154" s="1" t="s">
        <v>1647</v>
      </c>
      <c r="J154" s="1" t="s">
        <v>1354</v>
      </c>
      <c r="K154" s="1" t="s">
        <v>927</v>
      </c>
      <c r="L154" s="1" t="s">
        <v>1770</v>
      </c>
      <c r="M154" s="1" t="s">
        <v>1554</v>
      </c>
      <c r="N154" s="63">
        <v>45675</v>
      </c>
      <c r="O154" s="63">
        <v>45902</v>
      </c>
      <c r="P154" s="1" t="s">
        <v>1356</v>
      </c>
      <c r="Q154" s="1" t="s">
        <v>1792</v>
      </c>
      <c r="R154" s="1" t="s">
        <v>1556</v>
      </c>
      <c r="S154" s="1"/>
      <c r="T154" s="1"/>
      <c r="U154" s="1"/>
      <c r="V154" s="1"/>
      <c r="W154" s="1" t="s">
        <v>1785</v>
      </c>
      <c r="X154" s="1" t="s">
        <v>1360</v>
      </c>
      <c r="Y154" s="1" t="s">
        <v>1361</v>
      </c>
      <c r="Z154" s="1" t="s">
        <v>1362</v>
      </c>
      <c r="AA154" s="1" t="s">
        <v>1786</v>
      </c>
    </row>
    <row r="155" spans="1:27" ht="15" customHeight="1">
      <c r="A155" s="1" t="s">
        <v>1797</v>
      </c>
      <c r="B155" s="1" t="s">
        <v>604</v>
      </c>
      <c r="C155" s="1" t="s">
        <v>1349</v>
      </c>
      <c r="D155" s="61">
        <v>2024</v>
      </c>
      <c r="E155" s="1" t="s">
        <v>1350</v>
      </c>
      <c r="F155" s="1" t="s">
        <v>1798</v>
      </c>
      <c r="G155" s="1"/>
      <c r="H155" s="1" t="s">
        <v>1352</v>
      </c>
      <c r="I155" s="1" t="s">
        <v>1647</v>
      </c>
      <c r="J155" s="1" t="s">
        <v>1354</v>
      </c>
      <c r="K155" s="1" t="s">
        <v>927</v>
      </c>
      <c r="L155" s="1" t="s">
        <v>1770</v>
      </c>
      <c r="M155" s="1" t="s">
        <v>1554</v>
      </c>
      <c r="N155" s="63">
        <v>45675</v>
      </c>
      <c r="O155" s="63">
        <v>45902</v>
      </c>
      <c r="P155" s="1" t="s">
        <v>1356</v>
      </c>
      <c r="Q155" s="1" t="s">
        <v>1792</v>
      </c>
      <c r="R155" s="1" t="s">
        <v>1556</v>
      </c>
      <c r="S155" s="1"/>
      <c r="T155" s="1"/>
      <c r="U155" s="1"/>
      <c r="V155" s="1"/>
      <c r="W155" s="1" t="s">
        <v>1785</v>
      </c>
      <c r="X155" s="1" t="s">
        <v>1360</v>
      </c>
      <c r="Y155" s="1" t="s">
        <v>1361</v>
      </c>
      <c r="Z155" s="1" t="s">
        <v>1362</v>
      </c>
      <c r="AA155" s="1" t="s">
        <v>1786</v>
      </c>
    </row>
    <row r="156" spans="1:27" ht="15" customHeight="1">
      <c r="A156" s="1" t="s">
        <v>1799</v>
      </c>
      <c r="B156" s="1" t="s">
        <v>606</v>
      </c>
      <c r="C156" s="1" t="s">
        <v>1349</v>
      </c>
      <c r="D156" s="61">
        <v>2024</v>
      </c>
      <c r="E156" s="1" t="s">
        <v>1350</v>
      </c>
      <c r="F156" s="1" t="s">
        <v>1800</v>
      </c>
      <c r="G156" s="1"/>
      <c r="H156" s="1" t="s">
        <v>1352</v>
      </c>
      <c r="I156" s="1" t="s">
        <v>1647</v>
      </c>
      <c r="J156" s="1" t="s">
        <v>1354</v>
      </c>
      <c r="K156" s="1" t="s">
        <v>927</v>
      </c>
      <c r="L156" s="1" t="s">
        <v>1770</v>
      </c>
      <c r="M156" s="1" t="s">
        <v>1554</v>
      </c>
      <c r="N156" s="63">
        <v>45675</v>
      </c>
      <c r="O156" s="63">
        <v>45902</v>
      </c>
      <c r="P156" s="1" t="s">
        <v>1356</v>
      </c>
      <c r="Q156" s="1" t="s">
        <v>1789</v>
      </c>
      <c r="R156" s="1" t="s">
        <v>1556</v>
      </c>
      <c r="S156" s="1"/>
      <c r="T156" s="1"/>
      <c r="U156" s="1"/>
      <c r="V156" s="1"/>
      <c r="W156" s="1" t="s">
        <v>1785</v>
      </c>
      <c r="X156" s="1" t="s">
        <v>1360</v>
      </c>
      <c r="Y156" s="1" t="s">
        <v>1361</v>
      </c>
      <c r="Z156" s="1" t="s">
        <v>1362</v>
      </c>
      <c r="AA156" s="1" t="s">
        <v>1786</v>
      </c>
    </row>
    <row r="157" spans="1:27" ht="15" customHeight="1">
      <c r="A157" s="1" t="s">
        <v>1801</v>
      </c>
      <c r="B157" s="1" t="s">
        <v>607</v>
      </c>
      <c r="C157" s="1" t="s">
        <v>1349</v>
      </c>
      <c r="D157" s="61">
        <v>2024</v>
      </c>
      <c r="E157" s="1" t="s">
        <v>1350</v>
      </c>
      <c r="F157" s="1" t="s">
        <v>1802</v>
      </c>
      <c r="G157" s="1"/>
      <c r="H157" s="1" t="s">
        <v>1352</v>
      </c>
      <c r="I157" s="1" t="s">
        <v>1647</v>
      </c>
      <c r="J157" s="1" t="s">
        <v>1354</v>
      </c>
      <c r="K157" s="1" t="s">
        <v>927</v>
      </c>
      <c r="L157" s="1" t="s">
        <v>1770</v>
      </c>
      <c r="M157" s="1" t="s">
        <v>1554</v>
      </c>
      <c r="N157" s="63">
        <v>45675</v>
      </c>
      <c r="O157" s="63">
        <v>45902</v>
      </c>
      <c r="P157" s="1" t="s">
        <v>1356</v>
      </c>
      <c r="Q157" s="1" t="s">
        <v>1803</v>
      </c>
      <c r="R157" s="1" t="s">
        <v>1556</v>
      </c>
      <c r="S157" s="1"/>
      <c r="T157" s="1"/>
      <c r="U157" s="1"/>
      <c r="V157" s="1"/>
      <c r="W157" s="1" t="s">
        <v>1785</v>
      </c>
      <c r="X157" s="1" t="s">
        <v>1360</v>
      </c>
      <c r="Y157" s="1" t="s">
        <v>1361</v>
      </c>
      <c r="Z157" s="1" t="s">
        <v>1362</v>
      </c>
      <c r="AA157" s="1" t="s">
        <v>1786</v>
      </c>
    </row>
    <row r="158" spans="1:27" ht="15" customHeight="1">
      <c r="A158" s="1" t="s">
        <v>1804</v>
      </c>
      <c r="B158" s="1" t="s">
        <v>717</v>
      </c>
      <c r="C158" s="1" t="s">
        <v>1349</v>
      </c>
      <c r="D158" s="61">
        <v>2024</v>
      </c>
      <c r="E158" s="1" t="s">
        <v>1350</v>
      </c>
      <c r="F158" s="1" t="s">
        <v>1805</v>
      </c>
      <c r="G158" s="1"/>
      <c r="H158" s="1" t="s">
        <v>1352</v>
      </c>
      <c r="I158" s="1" t="s">
        <v>1672</v>
      </c>
      <c r="J158" s="1" t="s">
        <v>1354</v>
      </c>
      <c r="K158" s="1" t="s">
        <v>927</v>
      </c>
      <c r="L158" s="1" t="s">
        <v>1597</v>
      </c>
      <c r="M158" s="1" t="s">
        <v>1590</v>
      </c>
      <c r="N158" s="63">
        <v>45675</v>
      </c>
      <c r="O158" s="63">
        <v>45902</v>
      </c>
      <c r="P158" s="1" t="s">
        <v>1356</v>
      </c>
      <c r="Q158" s="1" t="s">
        <v>1357</v>
      </c>
      <c r="R158" s="1" t="s">
        <v>1556</v>
      </c>
      <c r="S158" s="1"/>
      <c r="T158" s="1"/>
      <c r="U158" s="1"/>
      <c r="V158" s="1"/>
      <c r="W158" s="1" t="s">
        <v>1806</v>
      </c>
      <c r="X158" s="1" t="s">
        <v>1360</v>
      </c>
      <c r="Y158" s="1" t="s">
        <v>1361</v>
      </c>
      <c r="Z158" s="1" t="s">
        <v>1362</v>
      </c>
      <c r="AA158" s="1" t="s">
        <v>1807</v>
      </c>
    </row>
    <row r="159" spans="1:27" ht="15" customHeight="1">
      <c r="A159" s="1" t="s">
        <v>1808</v>
      </c>
      <c r="B159" s="1" t="s">
        <v>718</v>
      </c>
      <c r="C159" s="1" t="s">
        <v>1349</v>
      </c>
      <c r="D159" s="61">
        <v>2024</v>
      </c>
      <c r="E159" s="1" t="s">
        <v>1350</v>
      </c>
      <c r="F159" s="1" t="s">
        <v>1809</v>
      </c>
      <c r="G159" s="1"/>
      <c r="H159" s="1" t="s">
        <v>1352</v>
      </c>
      <c r="I159" s="1" t="s">
        <v>1672</v>
      </c>
      <c r="J159" s="1" t="s">
        <v>1354</v>
      </c>
      <c r="K159" s="1" t="s">
        <v>927</v>
      </c>
      <c r="L159" s="1" t="s">
        <v>1597</v>
      </c>
      <c r="M159" s="1" t="s">
        <v>1590</v>
      </c>
      <c r="N159" s="63">
        <v>45675</v>
      </c>
      <c r="O159" s="63">
        <v>45902</v>
      </c>
      <c r="P159" s="1" t="s">
        <v>1356</v>
      </c>
      <c r="Q159" s="1" t="s">
        <v>1357</v>
      </c>
      <c r="R159" s="1" t="s">
        <v>1556</v>
      </c>
      <c r="S159" s="1"/>
      <c r="T159" s="1"/>
      <c r="U159" s="1"/>
      <c r="V159" s="1"/>
      <c r="W159" s="1" t="s">
        <v>1806</v>
      </c>
      <c r="X159" s="1" t="s">
        <v>1360</v>
      </c>
      <c r="Y159" s="1" t="s">
        <v>1361</v>
      </c>
      <c r="Z159" s="1" t="s">
        <v>1362</v>
      </c>
      <c r="AA159" s="1" t="s">
        <v>1807</v>
      </c>
    </row>
    <row r="160" spans="1:27" ht="15" customHeight="1">
      <c r="A160" s="1" t="s">
        <v>1810</v>
      </c>
      <c r="B160" s="1" t="s">
        <v>716</v>
      </c>
      <c r="C160" s="1" t="s">
        <v>1349</v>
      </c>
      <c r="D160" s="61">
        <v>2024</v>
      </c>
      <c r="E160" s="1" t="s">
        <v>1350</v>
      </c>
      <c r="F160" s="1" t="s">
        <v>1811</v>
      </c>
      <c r="G160" s="1"/>
      <c r="H160" s="1" t="s">
        <v>1370</v>
      </c>
      <c r="I160" s="1" t="s">
        <v>1371</v>
      </c>
      <c r="J160" s="1" t="s">
        <v>1354</v>
      </c>
      <c r="K160" s="1" t="s">
        <v>927</v>
      </c>
      <c r="L160" s="1" t="s">
        <v>1597</v>
      </c>
      <c r="M160" s="1" t="s">
        <v>1590</v>
      </c>
      <c r="N160" s="63">
        <v>45675</v>
      </c>
      <c r="O160" s="63">
        <v>45902</v>
      </c>
      <c r="P160" s="1" t="s">
        <v>1356</v>
      </c>
      <c r="Q160" s="1" t="s">
        <v>1357</v>
      </c>
      <c r="R160" s="1" t="s">
        <v>1556</v>
      </c>
      <c r="S160" s="1"/>
      <c r="T160" s="1"/>
      <c r="U160" s="1"/>
      <c r="V160" s="1"/>
      <c r="W160" s="1" t="s">
        <v>1806</v>
      </c>
      <c r="X160" s="1" t="s">
        <v>1360</v>
      </c>
      <c r="Y160" s="1" t="s">
        <v>1361</v>
      </c>
      <c r="Z160" s="1" t="s">
        <v>1362</v>
      </c>
      <c r="AA160" s="1" t="s">
        <v>1807</v>
      </c>
    </row>
    <row r="161" spans="1:27" ht="15" customHeight="1">
      <c r="A161" s="1" t="s">
        <v>1812</v>
      </c>
      <c r="B161" s="1" t="s">
        <v>719</v>
      </c>
      <c r="C161" s="1" t="s">
        <v>1349</v>
      </c>
      <c r="D161" s="61">
        <v>2024</v>
      </c>
      <c r="E161" s="1" t="s">
        <v>1350</v>
      </c>
      <c r="F161" s="1" t="s">
        <v>1813</v>
      </c>
      <c r="G161" s="1"/>
      <c r="H161" s="1" t="s">
        <v>1352</v>
      </c>
      <c r="I161" s="1" t="s">
        <v>1672</v>
      </c>
      <c r="J161" s="1" t="s">
        <v>1354</v>
      </c>
      <c r="K161" s="1" t="s">
        <v>927</v>
      </c>
      <c r="L161" s="1" t="s">
        <v>1597</v>
      </c>
      <c r="M161" s="1" t="s">
        <v>1590</v>
      </c>
      <c r="N161" s="63">
        <v>45675</v>
      </c>
      <c r="O161" s="63">
        <v>45902</v>
      </c>
      <c r="P161" s="1" t="s">
        <v>1356</v>
      </c>
      <c r="Q161" s="1" t="s">
        <v>1357</v>
      </c>
      <c r="R161" s="1" t="s">
        <v>1556</v>
      </c>
      <c r="S161" s="1"/>
      <c r="T161" s="1"/>
      <c r="U161" s="1"/>
      <c r="V161" s="1"/>
      <c r="W161" s="1" t="s">
        <v>1806</v>
      </c>
      <c r="X161" s="1" t="s">
        <v>1360</v>
      </c>
      <c r="Y161" s="1" t="s">
        <v>1361</v>
      </c>
      <c r="Z161" s="1" t="s">
        <v>1362</v>
      </c>
      <c r="AA161" s="1" t="s">
        <v>1807</v>
      </c>
    </row>
    <row r="162" spans="1:27" ht="15" customHeight="1">
      <c r="A162" s="1" t="s">
        <v>1814</v>
      </c>
      <c r="B162" s="1" t="s">
        <v>746</v>
      </c>
      <c r="C162" s="1" t="s">
        <v>1349</v>
      </c>
      <c r="D162" s="61">
        <v>2024</v>
      </c>
      <c r="E162" s="1" t="s">
        <v>1350</v>
      </c>
      <c r="F162" s="1" t="s">
        <v>1815</v>
      </c>
      <c r="G162" s="1"/>
      <c r="H162" s="1" t="s">
        <v>1352</v>
      </c>
      <c r="I162" s="1" t="s">
        <v>1672</v>
      </c>
      <c r="J162" s="1" t="s">
        <v>1354</v>
      </c>
      <c r="K162" s="1" t="s">
        <v>927</v>
      </c>
      <c r="L162" s="1" t="s">
        <v>1597</v>
      </c>
      <c r="M162" s="1" t="s">
        <v>1590</v>
      </c>
      <c r="N162" s="63">
        <v>45675</v>
      </c>
      <c r="O162" s="63">
        <v>45902</v>
      </c>
      <c r="P162" s="1" t="s">
        <v>1356</v>
      </c>
      <c r="Q162" s="1" t="s">
        <v>1706</v>
      </c>
      <c r="R162" s="1" t="s">
        <v>1556</v>
      </c>
      <c r="S162" s="1"/>
      <c r="T162" s="1"/>
      <c r="U162" s="1"/>
      <c r="V162" s="1"/>
      <c r="W162" s="1" t="s">
        <v>1816</v>
      </c>
      <c r="X162" s="1" t="s">
        <v>1360</v>
      </c>
      <c r="Y162" s="1" t="s">
        <v>1361</v>
      </c>
      <c r="Z162" s="1" t="s">
        <v>1362</v>
      </c>
      <c r="AA162" s="1" t="s">
        <v>1817</v>
      </c>
    </row>
    <row r="163" spans="1:27" ht="15" customHeight="1">
      <c r="A163" s="1" t="s">
        <v>1818</v>
      </c>
      <c r="B163" s="1" t="s">
        <v>738</v>
      </c>
      <c r="C163" s="1" t="s">
        <v>1349</v>
      </c>
      <c r="D163" s="61">
        <v>2024</v>
      </c>
      <c r="E163" s="1" t="s">
        <v>1350</v>
      </c>
      <c r="F163" s="1" t="s">
        <v>1819</v>
      </c>
      <c r="G163" s="1"/>
      <c r="H163" s="1" t="s">
        <v>1352</v>
      </c>
      <c r="I163" s="1" t="s">
        <v>1672</v>
      </c>
      <c r="J163" s="1" t="s">
        <v>1354</v>
      </c>
      <c r="K163" s="1" t="s">
        <v>927</v>
      </c>
      <c r="L163" s="1" t="s">
        <v>1597</v>
      </c>
      <c r="M163" s="1" t="s">
        <v>1590</v>
      </c>
      <c r="N163" s="63">
        <v>45675</v>
      </c>
      <c r="O163" s="63">
        <v>45902</v>
      </c>
      <c r="P163" s="1" t="s">
        <v>1356</v>
      </c>
      <c r="Q163" s="1" t="s">
        <v>1706</v>
      </c>
      <c r="R163" s="1" t="s">
        <v>1556</v>
      </c>
      <c r="S163" s="1"/>
      <c r="T163" s="1"/>
      <c r="U163" s="1"/>
      <c r="V163" s="1"/>
      <c r="W163" s="1" t="s">
        <v>1816</v>
      </c>
      <c r="X163" s="1" t="s">
        <v>1360</v>
      </c>
      <c r="Y163" s="1" t="s">
        <v>1361</v>
      </c>
      <c r="Z163" s="1" t="s">
        <v>1362</v>
      </c>
      <c r="AA163" s="1" t="s">
        <v>1817</v>
      </c>
    </row>
    <row r="164" spans="1:27" ht="15" customHeight="1">
      <c r="A164" s="1" t="s">
        <v>1820</v>
      </c>
      <c r="B164" s="1" t="s">
        <v>752</v>
      </c>
      <c r="C164" s="1" t="s">
        <v>1349</v>
      </c>
      <c r="D164" s="61">
        <v>2024</v>
      </c>
      <c r="E164" s="1" t="s">
        <v>1350</v>
      </c>
      <c r="F164" s="1" t="s">
        <v>1821</v>
      </c>
      <c r="G164" s="1"/>
      <c r="H164" s="1" t="s">
        <v>1352</v>
      </c>
      <c r="I164" s="1" t="s">
        <v>1672</v>
      </c>
      <c r="J164" s="1" t="s">
        <v>1354</v>
      </c>
      <c r="K164" s="1" t="s">
        <v>927</v>
      </c>
      <c r="L164" s="1" t="s">
        <v>1597</v>
      </c>
      <c r="M164" s="1" t="s">
        <v>1590</v>
      </c>
      <c r="N164" s="63">
        <v>45675</v>
      </c>
      <c r="O164" s="63">
        <v>45902</v>
      </c>
      <c r="P164" s="1" t="s">
        <v>1356</v>
      </c>
      <c r="Q164" s="1" t="s">
        <v>1706</v>
      </c>
      <c r="R164" s="1" t="s">
        <v>1556</v>
      </c>
      <c r="S164" s="1"/>
      <c r="T164" s="1"/>
      <c r="U164" s="1"/>
      <c r="V164" s="1"/>
      <c r="W164" s="1" t="s">
        <v>1816</v>
      </c>
      <c r="X164" s="1" t="s">
        <v>1360</v>
      </c>
      <c r="Y164" s="1" t="s">
        <v>1361</v>
      </c>
      <c r="Z164" s="1" t="s">
        <v>1362</v>
      </c>
      <c r="AA164" s="1" t="s">
        <v>1817</v>
      </c>
    </row>
    <row r="165" spans="1:27" ht="15" customHeight="1">
      <c r="A165" s="1" t="s">
        <v>1822</v>
      </c>
      <c r="B165" s="1" t="s">
        <v>750</v>
      </c>
      <c r="C165" s="1" t="s">
        <v>1349</v>
      </c>
      <c r="D165" s="61">
        <v>2024</v>
      </c>
      <c r="E165" s="1" t="s">
        <v>1350</v>
      </c>
      <c r="F165" s="1" t="s">
        <v>1823</v>
      </c>
      <c r="G165" s="1"/>
      <c r="H165" s="1" t="s">
        <v>1352</v>
      </c>
      <c r="I165" s="1" t="s">
        <v>1672</v>
      </c>
      <c r="J165" s="1" t="s">
        <v>1354</v>
      </c>
      <c r="K165" s="1" t="s">
        <v>927</v>
      </c>
      <c r="L165" s="1" t="s">
        <v>1597</v>
      </c>
      <c r="M165" s="1" t="s">
        <v>1590</v>
      </c>
      <c r="N165" s="63">
        <v>45675</v>
      </c>
      <c r="O165" s="63">
        <v>45902</v>
      </c>
      <c r="P165" s="1" t="s">
        <v>1356</v>
      </c>
      <c r="Q165" s="1" t="s">
        <v>1706</v>
      </c>
      <c r="R165" s="1" t="s">
        <v>1556</v>
      </c>
      <c r="S165" s="1"/>
      <c r="T165" s="1"/>
      <c r="U165" s="1"/>
      <c r="V165" s="1"/>
      <c r="W165" s="1" t="s">
        <v>1816</v>
      </c>
      <c r="X165" s="1" t="s">
        <v>1360</v>
      </c>
      <c r="Y165" s="1" t="s">
        <v>1361</v>
      </c>
      <c r="Z165" s="1" t="s">
        <v>1362</v>
      </c>
      <c r="AA165" s="1" t="s">
        <v>1817</v>
      </c>
    </row>
    <row r="166" spans="1:27" ht="15" customHeight="1">
      <c r="A166" s="1" t="s">
        <v>1824</v>
      </c>
      <c r="B166" s="1" t="s">
        <v>742</v>
      </c>
      <c r="C166" s="1" t="s">
        <v>1349</v>
      </c>
      <c r="D166" s="61">
        <v>2024</v>
      </c>
      <c r="E166" s="1" t="s">
        <v>1350</v>
      </c>
      <c r="F166" s="1" t="s">
        <v>1825</v>
      </c>
      <c r="G166" s="1"/>
      <c r="H166" s="1" t="s">
        <v>1352</v>
      </c>
      <c r="I166" s="1" t="s">
        <v>1672</v>
      </c>
      <c r="J166" s="1" t="s">
        <v>1354</v>
      </c>
      <c r="K166" s="1" t="s">
        <v>927</v>
      </c>
      <c r="L166" s="1" t="s">
        <v>1597</v>
      </c>
      <c r="M166" s="1" t="s">
        <v>1590</v>
      </c>
      <c r="N166" s="63">
        <v>45675</v>
      </c>
      <c r="O166" s="63">
        <v>45902</v>
      </c>
      <c r="P166" s="1" t="s">
        <v>1356</v>
      </c>
      <c r="Q166" s="1" t="s">
        <v>1706</v>
      </c>
      <c r="R166" s="1" t="s">
        <v>1556</v>
      </c>
      <c r="S166" s="1"/>
      <c r="T166" s="1"/>
      <c r="U166" s="1"/>
      <c r="V166" s="1"/>
      <c r="W166" s="1" t="s">
        <v>1816</v>
      </c>
      <c r="X166" s="1" t="s">
        <v>1360</v>
      </c>
      <c r="Y166" s="1" t="s">
        <v>1361</v>
      </c>
      <c r="Z166" s="1" t="s">
        <v>1362</v>
      </c>
      <c r="AA166" s="1" t="s">
        <v>1817</v>
      </c>
    </row>
    <row r="167" spans="1:27" ht="15" customHeight="1">
      <c r="A167" s="1" t="s">
        <v>1826</v>
      </c>
      <c r="B167" s="1" t="s">
        <v>739</v>
      </c>
      <c r="C167" s="1" t="s">
        <v>1349</v>
      </c>
      <c r="D167" s="61">
        <v>2024</v>
      </c>
      <c r="E167" s="1" t="s">
        <v>1350</v>
      </c>
      <c r="F167" s="1" t="s">
        <v>1827</v>
      </c>
      <c r="G167" s="1"/>
      <c r="H167" s="1" t="s">
        <v>1352</v>
      </c>
      <c r="I167" s="1" t="s">
        <v>1672</v>
      </c>
      <c r="J167" s="1" t="s">
        <v>1354</v>
      </c>
      <c r="K167" s="1" t="s">
        <v>927</v>
      </c>
      <c r="L167" s="1" t="s">
        <v>1597</v>
      </c>
      <c r="M167" s="1" t="s">
        <v>1590</v>
      </c>
      <c r="N167" s="63">
        <v>45675</v>
      </c>
      <c r="O167" s="63">
        <v>45902</v>
      </c>
      <c r="P167" s="1" t="s">
        <v>1356</v>
      </c>
      <c r="Q167" s="1" t="s">
        <v>1706</v>
      </c>
      <c r="R167" s="1" t="s">
        <v>1556</v>
      </c>
      <c r="S167" s="1"/>
      <c r="T167" s="1"/>
      <c r="U167" s="1"/>
      <c r="V167" s="1"/>
      <c r="W167" s="1" t="s">
        <v>1816</v>
      </c>
      <c r="X167" s="1" t="s">
        <v>1360</v>
      </c>
      <c r="Y167" s="1" t="s">
        <v>1361</v>
      </c>
      <c r="Z167" s="1" t="s">
        <v>1362</v>
      </c>
      <c r="AA167" s="1" t="s">
        <v>1817</v>
      </c>
    </row>
    <row r="168" spans="1:27" ht="15" customHeight="1">
      <c r="A168" s="1" t="s">
        <v>1828</v>
      </c>
      <c r="B168" s="1" t="s">
        <v>745</v>
      </c>
      <c r="C168" s="1" t="s">
        <v>1349</v>
      </c>
      <c r="D168" s="61">
        <v>2024</v>
      </c>
      <c r="E168" s="1" t="s">
        <v>1350</v>
      </c>
      <c r="F168" s="1" t="s">
        <v>1829</v>
      </c>
      <c r="G168" s="1"/>
      <c r="H168" s="1" t="s">
        <v>1352</v>
      </c>
      <c r="I168" s="1" t="s">
        <v>1672</v>
      </c>
      <c r="J168" s="1" t="s">
        <v>1354</v>
      </c>
      <c r="K168" s="1" t="s">
        <v>927</v>
      </c>
      <c r="L168" s="1" t="s">
        <v>1597</v>
      </c>
      <c r="M168" s="1" t="s">
        <v>1590</v>
      </c>
      <c r="N168" s="63">
        <v>45675</v>
      </c>
      <c r="O168" s="63">
        <v>45902</v>
      </c>
      <c r="P168" s="1" t="s">
        <v>1356</v>
      </c>
      <c r="Q168" s="1" t="s">
        <v>1706</v>
      </c>
      <c r="R168" s="1" t="s">
        <v>1556</v>
      </c>
      <c r="S168" s="1"/>
      <c r="T168" s="1"/>
      <c r="U168" s="1"/>
      <c r="V168" s="1"/>
      <c r="W168" s="1" t="s">
        <v>1816</v>
      </c>
      <c r="X168" s="1" t="s">
        <v>1360</v>
      </c>
      <c r="Y168" s="1" t="s">
        <v>1361</v>
      </c>
      <c r="Z168" s="1" t="s">
        <v>1362</v>
      </c>
      <c r="AA168" s="1" t="s">
        <v>1817</v>
      </c>
    </row>
    <row r="169" spans="1:27" ht="15" customHeight="1">
      <c r="A169" s="1" t="s">
        <v>1830</v>
      </c>
      <c r="B169" s="1" t="s">
        <v>743</v>
      </c>
      <c r="C169" s="1" t="s">
        <v>1349</v>
      </c>
      <c r="D169" s="61">
        <v>2024</v>
      </c>
      <c r="E169" s="1" t="s">
        <v>1350</v>
      </c>
      <c r="F169" s="1" t="s">
        <v>1831</v>
      </c>
      <c r="G169" s="1"/>
      <c r="H169" s="1" t="s">
        <v>1352</v>
      </c>
      <c r="I169" s="1" t="s">
        <v>1672</v>
      </c>
      <c r="J169" s="1" t="s">
        <v>1354</v>
      </c>
      <c r="K169" s="1" t="s">
        <v>927</v>
      </c>
      <c r="L169" s="1" t="s">
        <v>1597</v>
      </c>
      <c r="M169" s="1" t="s">
        <v>1590</v>
      </c>
      <c r="N169" s="63">
        <v>45675</v>
      </c>
      <c r="O169" s="63">
        <v>45902</v>
      </c>
      <c r="P169" s="1" t="s">
        <v>1356</v>
      </c>
      <c r="Q169" s="1" t="s">
        <v>1706</v>
      </c>
      <c r="R169" s="1" t="s">
        <v>1556</v>
      </c>
      <c r="S169" s="1"/>
      <c r="T169" s="1"/>
      <c r="U169" s="1"/>
      <c r="V169" s="1"/>
      <c r="W169" s="1" t="s">
        <v>1816</v>
      </c>
      <c r="X169" s="1" t="s">
        <v>1360</v>
      </c>
      <c r="Y169" s="1" t="s">
        <v>1361</v>
      </c>
      <c r="Z169" s="1" t="s">
        <v>1362</v>
      </c>
      <c r="AA169" s="1" t="s">
        <v>1817</v>
      </c>
    </row>
    <row r="170" spans="1:27" ht="15" customHeight="1">
      <c r="A170" s="1" t="s">
        <v>1832</v>
      </c>
      <c r="B170" s="1" t="s">
        <v>741</v>
      </c>
      <c r="C170" s="1" t="s">
        <v>1349</v>
      </c>
      <c r="D170" s="61">
        <v>2024</v>
      </c>
      <c r="E170" s="1" t="s">
        <v>1350</v>
      </c>
      <c r="F170" s="1" t="s">
        <v>1833</v>
      </c>
      <c r="G170" s="1"/>
      <c r="H170" s="1" t="s">
        <v>1352</v>
      </c>
      <c r="I170" s="1" t="s">
        <v>1672</v>
      </c>
      <c r="J170" s="1" t="s">
        <v>1354</v>
      </c>
      <c r="K170" s="1" t="s">
        <v>927</v>
      </c>
      <c r="L170" s="1" t="s">
        <v>1597</v>
      </c>
      <c r="M170" s="1" t="s">
        <v>1590</v>
      </c>
      <c r="N170" s="63">
        <v>45675</v>
      </c>
      <c r="O170" s="63">
        <v>45902</v>
      </c>
      <c r="P170" s="1" t="s">
        <v>1356</v>
      </c>
      <c r="Q170" s="1" t="s">
        <v>1706</v>
      </c>
      <c r="R170" s="1" t="s">
        <v>1556</v>
      </c>
      <c r="S170" s="1"/>
      <c r="T170" s="1"/>
      <c r="U170" s="1"/>
      <c r="V170" s="1"/>
      <c r="W170" s="1" t="s">
        <v>1816</v>
      </c>
      <c r="X170" s="1" t="s">
        <v>1360</v>
      </c>
      <c r="Y170" s="1" t="s">
        <v>1361</v>
      </c>
      <c r="Z170" s="1" t="s">
        <v>1362</v>
      </c>
      <c r="AA170" s="1" t="s">
        <v>1817</v>
      </c>
    </row>
    <row r="171" spans="1:27" ht="15" customHeight="1">
      <c r="A171" s="1" t="s">
        <v>1834</v>
      </c>
      <c r="B171" s="1" t="s">
        <v>740</v>
      </c>
      <c r="C171" s="1" t="s">
        <v>1349</v>
      </c>
      <c r="D171" s="61">
        <v>2024</v>
      </c>
      <c r="E171" s="1" t="s">
        <v>1350</v>
      </c>
      <c r="F171" s="1" t="s">
        <v>1835</v>
      </c>
      <c r="G171" s="1"/>
      <c r="H171" s="1" t="s">
        <v>1352</v>
      </c>
      <c r="I171" s="1" t="s">
        <v>1672</v>
      </c>
      <c r="J171" s="1" t="s">
        <v>1354</v>
      </c>
      <c r="K171" s="1" t="s">
        <v>927</v>
      </c>
      <c r="L171" s="1" t="s">
        <v>1590</v>
      </c>
      <c r="M171" s="1" t="s">
        <v>1590</v>
      </c>
      <c r="N171" s="63">
        <v>45675</v>
      </c>
      <c r="O171" s="63">
        <v>45902</v>
      </c>
      <c r="P171" s="1" t="s">
        <v>1356</v>
      </c>
      <c r="Q171" s="1" t="s">
        <v>1706</v>
      </c>
      <c r="R171" s="1" t="s">
        <v>1556</v>
      </c>
      <c r="S171" s="1"/>
      <c r="T171" s="1"/>
      <c r="U171" s="1"/>
      <c r="V171" s="1"/>
      <c r="W171" s="1" t="s">
        <v>1816</v>
      </c>
      <c r="X171" s="1" t="s">
        <v>1360</v>
      </c>
      <c r="Y171" s="1" t="s">
        <v>1361</v>
      </c>
      <c r="Z171" s="1" t="s">
        <v>1362</v>
      </c>
      <c r="AA171" s="1" t="s">
        <v>1817</v>
      </c>
    </row>
    <row r="172" spans="1:27" ht="15" customHeight="1">
      <c r="A172" s="1" t="s">
        <v>1836</v>
      </c>
      <c r="B172" s="1" t="s">
        <v>748</v>
      </c>
      <c r="C172" s="1" t="s">
        <v>1349</v>
      </c>
      <c r="D172" s="61">
        <v>2024</v>
      </c>
      <c r="E172" s="1" t="s">
        <v>1350</v>
      </c>
      <c r="F172" s="1" t="s">
        <v>1837</v>
      </c>
      <c r="G172" s="1"/>
      <c r="H172" s="1" t="s">
        <v>1352</v>
      </c>
      <c r="I172" s="1" t="s">
        <v>1672</v>
      </c>
      <c r="J172" s="1" t="s">
        <v>1354</v>
      </c>
      <c r="K172" s="1" t="s">
        <v>927</v>
      </c>
      <c r="L172" s="1" t="s">
        <v>1597</v>
      </c>
      <c r="M172" s="1" t="s">
        <v>1590</v>
      </c>
      <c r="N172" s="63">
        <v>45675</v>
      </c>
      <c r="O172" s="63">
        <v>45902</v>
      </c>
      <c r="P172" s="1" t="s">
        <v>1356</v>
      </c>
      <c r="Q172" s="1" t="s">
        <v>1706</v>
      </c>
      <c r="R172" s="1" t="s">
        <v>1556</v>
      </c>
      <c r="S172" s="1"/>
      <c r="T172" s="1"/>
      <c r="U172" s="1"/>
      <c r="V172" s="1"/>
      <c r="W172" s="1" t="s">
        <v>1816</v>
      </c>
      <c r="X172" s="1" t="s">
        <v>1360</v>
      </c>
      <c r="Y172" s="1" t="s">
        <v>1361</v>
      </c>
      <c r="Z172" s="1" t="s">
        <v>1362</v>
      </c>
      <c r="AA172" s="1" t="s">
        <v>1817</v>
      </c>
    </row>
    <row r="173" spans="1:27" ht="15" customHeight="1">
      <c r="A173" s="1" t="s">
        <v>1838</v>
      </c>
      <c r="B173" s="1" t="s">
        <v>744</v>
      </c>
      <c r="C173" s="1" t="s">
        <v>1349</v>
      </c>
      <c r="D173" s="61">
        <v>2024</v>
      </c>
      <c r="E173" s="1" t="s">
        <v>1350</v>
      </c>
      <c r="F173" s="1" t="s">
        <v>1839</v>
      </c>
      <c r="G173" s="1"/>
      <c r="H173" s="1" t="s">
        <v>1352</v>
      </c>
      <c r="I173" s="1" t="s">
        <v>1672</v>
      </c>
      <c r="J173" s="1" t="s">
        <v>1354</v>
      </c>
      <c r="K173" s="1" t="s">
        <v>927</v>
      </c>
      <c r="L173" s="1" t="s">
        <v>1597</v>
      </c>
      <c r="M173" s="1" t="s">
        <v>1590</v>
      </c>
      <c r="N173" s="63">
        <v>45675</v>
      </c>
      <c r="O173" s="63">
        <v>45902</v>
      </c>
      <c r="P173" s="1" t="s">
        <v>1356</v>
      </c>
      <c r="Q173" s="1" t="s">
        <v>1706</v>
      </c>
      <c r="R173" s="1" t="s">
        <v>1556</v>
      </c>
      <c r="S173" s="1"/>
      <c r="T173" s="1"/>
      <c r="U173" s="1"/>
      <c r="V173" s="1"/>
      <c r="W173" s="1" t="s">
        <v>1816</v>
      </c>
      <c r="X173" s="1" t="s">
        <v>1360</v>
      </c>
      <c r="Y173" s="1" t="s">
        <v>1361</v>
      </c>
      <c r="Z173" s="1" t="s">
        <v>1362</v>
      </c>
      <c r="AA173" s="1" t="s">
        <v>1817</v>
      </c>
    </row>
    <row r="174" spans="1:27" ht="15" customHeight="1">
      <c r="A174" s="1" t="s">
        <v>1840</v>
      </c>
      <c r="B174" s="1" t="s">
        <v>751</v>
      </c>
      <c r="C174" s="1" t="s">
        <v>1349</v>
      </c>
      <c r="D174" s="61">
        <v>2024</v>
      </c>
      <c r="E174" s="1" t="s">
        <v>1350</v>
      </c>
      <c r="F174" s="1" t="s">
        <v>1841</v>
      </c>
      <c r="G174" s="1"/>
      <c r="H174" s="1" t="s">
        <v>1352</v>
      </c>
      <c r="I174" s="1" t="s">
        <v>1672</v>
      </c>
      <c r="J174" s="1" t="s">
        <v>1354</v>
      </c>
      <c r="K174" s="1" t="s">
        <v>927</v>
      </c>
      <c r="L174" s="1" t="s">
        <v>1597</v>
      </c>
      <c r="M174" s="1" t="s">
        <v>1590</v>
      </c>
      <c r="N174" s="63">
        <v>45675</v>
      </c>
      <c r="O174" s="63">
        <v>45902</v>
      </c>
      <c r="P174" s="1" t="s">
        <v>1356</v>
      </c>
      <c r="Q174" s="1" t="s">
        <v>1706</v>
      </c>
      <c r="R174" s="1" t="s">
        <v>1556</v>
      </c>
      <c r="S174" s="1"/>
      <c r="T174" s="1"/>
      <c r="U174" s="1"/>
      <c r="V174" s="1"/>
      <c r="W174" s="1" t="s">
        <v>1816</v>
      </c>
      <c r="X174" s="1" t="s">
        <v>1360</v>
      </c>
      <c r="Y174" s="1" t="s">
        <v>1361</v>
      </c>
      <c r="Z174" s="1" t="s">
        <v>1362</v>
      </c>
      <c r="AA174" s="1" t="s">
        <v>1817</v>
      </c>
    </row>
    <row r="175" spans="1:27" ht="15" customHeight="1">
      <c r="A175" s="1" t="s">
        <v>1842</v>
      </c>
      <c r="B175" s="1" t="s">
        <v>747</v>
      </c>
      <c r="C175" s="1" t="s">
        <v>1349</v>
      </c>
      <c r="D175" s="61">
        <v>2024</v>
      </c>
      <c r="E175" s="1" t="s">
        <v>1350</v>
      </c>
      <c r="F175" s="1" t="s">
        <v>1843</v>
      </c>
      <c r="G175" s="1"/>
      <c r="H175" s="1" t="s">
        <v>1352</v>
      </c>
      <c r="I175" s="1" t="s">
        <v>1672</v>
      </c>
      <c r="J175" s="1" t="s">
        <v>1354</v>
      </c>
      <c r="K175" s="1" t="s">
        <v>927</v>
      </c>
      <c r="L175" s="1" t="s">
        <v>1590</v>
      </c>
      <c r="M175" s="1" t="s">
        <v>1590</v>
      </c>
      <c r="N175" s="63">
        <v>45675</v>
      </c>
      <c r="O175" s="63">
        <v>45902</v>
      </c>
      <c r="P175" s="1" t="s">
        <v>1356</v>
      </c>
      <c r="Q175" s="1" t="s">
        <v>1706</v>
      </c>
      <c r="R175" s="1" t="s">
        <v>1556</v>
      </c>
      <c r="S175" s="1"/>
      <c r="T175" s="1"/>
      <c r="U175" s="1"/>
      <c r="V175" s="1"/>
      <c r="W175" s="1" t="s">
        <v>1816</v>
      </c>
      <c r="X175" s="1" t="s">
        <v>1360</v>
      </c>
      <c r="Y175" s="1" t="s">
        <v>1361</v>
      </c>
      <c r="Z175" s="1" t="s">
        <v>1362</v>
      </c>
      <c r="AA175" s="1" t="s">
        <v>1817</v>
      </c>
    </row>
    <row r="176" spans="1:27" ht="15" customHeight="1">
      <c r="A176" s="1" t="s">
        <v>1844</v>
      </c>
      <c r="B176" s="1" t="s">
        <v>749</v>
      </c>
      <c r="C176" s="1" t="s">
        <v>1349</v>
      </c>
      <c r="D176" s="61">
        <v>2024</v>
      </c>
      <c r="E176" s="1" t="s">
        <v>1350</v>
      </c>
      <c r="F176" s="1" t="s">
        <v>1845</v>
      </c>
      <c r="G176" s="1"/>
      <c r="H176" s="1" t="s">
        <v>1352</v>
      </c>
      <c r="I176" s="1" t="s">
        <v>1672</v>
      </c>
      <c r="J176" s="1" t="s">
        <v>1354</v>
      </c>
      <c r="K176" s="1" t="s">
        <v>927</v>
      </c>
      <c r="L176" s="1" t="s">
        <v>1597</v>
      </c>
      <c r="M176" s="1" t="s">
        <v>1590</v>
      </c>
      <c r="N176" s="63">
        <v>45675</v>
      </c>
      <c r="O176" s="63">
        <v>45902</v>
      </c>
      <c r="P176" s="1" t="s">
        <v>1356</v>
      </c>
      <c r="Q176" s="1" t="s">
        <v>1706</v>
      </c>
      <c r="R176" s="1" t="s">
        <v>1556</v>
      </c>
      <c r="S176" s="1"/>
      <c r="T176" s="1"/>
      <c r="U176" s="1"/>
      <c r="V176" s="1"/>
      <c r="W176" s="1" t="s">
        <v>1816</v>
      </c>
      <c r="X176" s="1" t="s">
        <v>1360</v>
      </c>
      <c r="Y176" s="1" t="s">
        <v>1361</v>
      </c>
      <c r="Z176" s="1" t="s">
        <v>1362</v>
      </c>
      <c r="AA176" s="1" t="s">
        <v>1817</v>
      </c>
    </row>
    <row r="177" spans="1:27" ht="15" customHeight="1">
      <c r="A177" s="1" t="s">
        <v>1846</v>
      </c>
      <c r="B177" s="1" t="s">
        <v>110</v>
      </c>
      <c r="C177" s="1" t="s">
        <v>1349</v>
      </c>
      <c r="D177" s="61">
        <v>2024</v>
      </c>
      <c r="E177" s="1" t="s">
        <v>1350</v>
      </c>
      <c r="F177" s="1" t="s">
        <v>1847</v>
      </c>
      <c r="G177" s="1"/>
      <c r="H177" s="1" t="s">
        <v>1352</v>
      </c>
      <c r="I177" s="1"/>
      <c r="J177" s="1" t="s">
        <v>1354</v>
      </c>
      <c r="K177" s="1" t="s">
        <v>927</v>
      </c>
      <c r="L177" s="1" t="s">
        <v>1848</v>
      </c>
      <c r="M177" s="1" t="s">
        <v>1848</v>
      </c>
      <c r="N177" s="63">
        <v>45675</v>
      </c>
      <c r="O177" s="63">
        <v>45902</v>
      </c>
      <c r="P177" s="1" t="s">
        <v>1356</v>
      </c>
      <c r="Q177" s="1" t="s">
        <v>1849</v>
      </c>
      <c r="R177" s="1" t="s">
        <v>1850</v>
      </c>
      <c r="S177" s="1"/>
      <c r="T177" s="1"/>
      <c r="U177" s="1"/>
      <c r="V177" s="1"/>
      <c r="W177" s="1" t="s">
        <v>1851</v>
      </c>
      <c r="X177" s="1" t="s">
        <v>1360</v>
      </c>
      <c r="Y177" s="1" t="s">
        <v>1361</v>
      </c>
      <c r="Z177" s="1" t="s">
        <v>1362</v>
      </c>
      <c r="AA177" s="1" t="s">
        <v>1852</v>
      </c>
    </row>
    <row r="178" spans="1:27" ht="15" customHeight="1">
      <c r="A178" s="1" t="s">
        <v>1853</v>
      </c>
      <c r="B178" s="1" t="s">
        <v>106</v>
      </c>
      <c r="C178" s="1" t="s">
        <v>1349</v>
      </c>
      <c r="D178" s="61">
        <v>2024</v>
      </c>
      <c r="E178" s="1" t="s">
        <v>1350</v>
      </c>
      <c r="F178" s="1" t="s">
        <v>1854</v>
      </c>
      <c r="G178" s="1"/>
      <c r="H178" s="1" t="s">
        <v>1352</v>
      </c>
      <c r="I178" s="1"/>
      <c r="J178" s="1" t="s">
        <v>1354</v>
      </c>
      <c r="K178" s="1" t="s">
        <v>927</v>
      </c>
      <c r="L178" s="1" t="s">
        <v>1848</v>
      </c>
      <c r="M178" s="1" t="s">
        <v>1848</v>
      </c>
      <c r="N178" s="63">
        <v>45675</v>
      </c>
      <c r="O178" s="63">
        <v>45902</v>
      </c>
      <c r="P178" s="1" t="s">
        <v>1356</v>
      </c>
      <c r="Q178" s="1" t="s">
        <v>1849</v>
      </c>
      <c r="R178" s="1" t="s">
        <v>1850</v>
      </c>
      <c r="S178" s="1"/>
      <c r="T178" s="1"/>
      <c r="U178" s="1"/>
      <c r="V178" s="1"/>
      <c r="W178" s="1" t="s">
        <v>1851</v>
      </c>
      <c r="X178" s="1" t="s">
        <v>1360</v>
      </c>
      <c r="Y178" s="1" t="s">
        <v>1361</v>
      </c>
      <c r="Z178" s="1" t="s">
        <v>1362</v>
      </c>
      <c r="AA178" s="1" t="s">
        <v>1852</v>
      </c>
    </row>
    <row r="179" spans="1:27" ht="15" customHeight="1">
      <c r="A179" s="1" t="s">
        <v>1855</v>
      </c>
      <c r="B179" s="1" t="s">
        <v>105</v>
      </c>
      <c r="C179" s="1" t="s">
        <v>1349</v>
      </c>
      <c r="D179" s="61">
        <v>2024</v>
      </c>
      <c r="E179" s="1" t="s">
        <v>1350</v>
      </c>
      <c r="F179" s="1" t="s">
        <v>1856</v>
      </c>
      <c r="G179" s="1"/>
      <c r="H179" s="1" t="s">
        <v>1352</v>
      </c>
      <c r="I179" s="1"/>
      <c r="J179" s="1" t="s">
        <v>1354</v>
      </c>
      <c r="K179" s="1" t="s">
        <v>927</v>
      </c>
      <c r="L179" s="1" t="s">
        <v>1848</v>
      </c>
      <c r="M179" s="1" t="s">
        <v>1848</v>
      </c>
      <c r="N179" s="63">
        <v>45675</v>
      </c>
      <c r="O179" s="63">
        <v>45902</v>
      </c>
      <c r="P179" s="1" t="s">
        <v>1356</v>
      </c>
      <c r="Q179" s="1" t="s">
        <v>1849</v>
      </c>
      <c r="R179" s="1" t="s">
        <v>1850</v>
      </c>
      <c r="S179" s="1"/>
      <c r="T179" s="1"/>
      <c r="U179" s="1"/>
      <c r="V179" s="1"/>
      <c r="W179" s="1" t="s">
        <v>1851</v>
      </c>
      <c r="X179" s="1" t="s">
        <v>1360</v>
      </c>
      <c r="Y179" s="1" t="s">
        <v>1361</v>
      </c>
      <c r="Z179" s="1" t="s">
        <v>1362</v>
      </c>
      <c r="AA179" s="1" t="s">
        <v>1852</v>
      </c>
    </row>
    <row r="180" spans="1:27" ht="15" customHeight="1">
      <c r="A180" s="1" t="s">
        <v>1857</v>
      </c>
      <c r="B180" s="1" t="s">
        <v>108</v>
      </c>
      <c r="C180" s="1" t="s">
        <v>1349</v>
      </c>
      <c r="D180" s="61">
        <v>2024</v>
      </c>
      <c r="E180" s="1" t="s">
        <v>1350</v>
      </c>
      <c r="F180" s="1" t="s">
        <v>1858</v>
      </c>
      <c r="G180" s="1"/>
      <c r="H180" s="1" t="s">
        <v>1352</v>
      </c>
      <c r="I180" s="1"/>
      <c r="J180" s="1" t="s">
        <v>1354</v>
      </c>
      <c r="K180" s="1" t="s">
        <v>927</v>
      </c>
      <c r="L180" s="1" t="s">
        <v>1848</v>
      </c>
      <c r="M180" s="1" t="s">
        <v>1848</v>
      </c>
      <c r="N180" s="63">
        <v>45675</v>
      </c>
      <c r="O180" s="63">
        <v>45902</v>
      </c>
      <c r="P180" s="1" t="s">
        <v>1356</v>
      </c>
      <c r="Q180" s="1" t="s">
        <v>1849</v>
      </c>
      <c r="R180" s="1" t="s">
        <v>1850</v>
      </c>
      <c r="S180" s="1"/>
      <c r="T180" s="1"/>
      <c r="U180" s="1"/>
      <c r="V180" s="1"/>
      <c r="W180" s="1" t="s">
        <v>1851</v>
      </c>
      <c r="X180" s="1" t="s">
        <v>1360</v>
      </c>
      <c r="Y180" s="1" t="s">
        <v>1361</v>
      </c>
      <c r="Z180" s="1" t="s">
        <v>1362</v>
      </c>
      <c r="AA180" s="1" t="s">
        <v>1852</v>
      </c>
    </row>
    <row r="181" spans="1:27" ht="15" customHeight="1">
      <c r="A181" s="1" t="s">
        <v>1859</v>
      </c>
      <c r="B181" s="1" t="s">
        <v>103</v>
      </c>
      <c r="C181" s="1" t="s">
        <v>1349</v>
      </c>
      <c r="D181" s="61">
        <v>2024</v>
      </c>
      <c r="E181" s="1" t="s">
        <v>1350</v>
      </c>
      <c r="F181" s="1" t="s">
        <v>1860</v>
      </c>
      <c r="G181" s="1"/>
      <c r="H181" s="1" t="s">
        <v>1352</v>
      </c>
      <c r="I181" s="1"/>
      <c r="J181" s="1" t="s">
        <v>1354</v>
      </c>
      <c r="K181" s="1" t="s">
        <v>927</v>
      </c>
      <c r="L181" s="1" t="s">
        <v>1848</v>
      </c>
      <c r="M181" s="1" t="s">
        <v>1848</v>
      </c>
      <c r="N181" s="63">
        <v>45675</v>
      </c>
      <c r="O181" s="63">
        <v>45902</v>
      </c>
      <c r="P181" s="1" t="s">
        <v>1356</v>
      </c>
      <c r="Q181" s="1" t="s">
        <v>1849</v>
      </c>
      <c r="R181" s="1" t="s">
        <v>1850</v>
      </c>
      <c r="S181" s="1"/>
      <c r="T181" s="1"/>
      <c r="U181" s="1"/>
      <c r="V181" s="1"/>
      <c r="W181" s="1" t="s">
        <v>1851</v>
      </c>
      <c r="X181" s="1" t="s">
        <v>1360</v>
      </c>
      <c r="Y181" s="1" t="s">
        <v>1361</v>
      </c>
      <c r="Z181" s="1" t="s">
        <v>1362</v>
      </c>
      <c r="AA181" s="1" t="s">
        <v>1852</v>
      </c>
    </row>
    <row r="182" spans="1:27" ht="15" customHeight="1">
      <c r="A182" s="1" t="s">
        <v>1861</v>
      </c>
      <c r="B182" s="1" t="s">
        <v>112</v>
      </c>
      <c r="C182" s="1" t="s">
        <v>1349</v>
      </c>
      <c r="D182" s="61">
        <v>2024</v>
      </c>
      <c r="E182" s="1" t="s">
        <v>1350</v>
      </c>
      <c r="F182" s="1" t="s">
        <v>1862</v>
      </c>
      <c r="G182" s="1"/>
      <c r="H182" s="1" t="s">
        <v>1352</v>
      </c>
      <c r="I182" s="1"/>
      <c r="J182" s="1" t="s">
        <v>1354</v>
      </c>
      <c r="K182" s="1" t="s">
        <v>927</v>
      </c>
      <c r="L182" s="1" t="s">
        <v>1848</v>
      </c>
      <c r="M182" s="1" t="s">
        <v>1848</v>
      </c>
      <c r="N182" s="63">
        <v>45675</v>
      </c>
      <c r="O182" s="63">
        <v>45902</v>
      </c>
      <c r="P182" s="1" t="s">
        <v>1356</v>
      </c>
      <c r="Q182" s="1" t="s">
        <v>1863</v>
      </c>
      <c r="R182" s="1" t="s">
        <v>1850</v>
      </c>
      <c r="S182" s="1"/>
      <c r="T182" s="1"/>
      <c r="U182" s="1"/>
      <c r="V182" s="1"/>
      <c r="W182" s="1" t="s">
        <v>1851</v>
      </c>
      <c r="X182" s="1" t="s">
        <v>1360</v>
      </c>
      <c r="Y182" s="1" t="s">
        <v>1361</v>
      </c>
      <c r="Z182" s="1" t="s">
        <v>1362</v>
      </c>
      <c r="AA182" s="1" t="s">
        <v>1852</v>
      </c>
    </row>
    <row r="183" spans="1:27" ht="15" customHeight="1">
      <c r="A183" s="1" t="s">
        <v>1864</v>
      </c>
      <c r="B183" s="1" t="s">
        <v>102</v>
      </c>
      <c r="C183" s="1" t="s">
        <v>1349</v>
      </c>
      <c r="D183" s="61">
        <v>2024</v>
      </c>
      <c r="E183" s="1" t="s">
        <v>1350</v>
      </c>
      <c r="F183" s="1" t="s">
        <v>1865</v>
      </c>
      <c r="G183" s="1"/>
      <c r="H183" s="1" t="s">
        <v>1370</v>
      </c>
      <c r="I183" s="1" t="s">
        <v>1371</v>
      </c>
      <c r="J183" s="1" t="s">
        <v>1354</v>
      </c>
      <c r="K183" s="1" t="s">
        <v>927</v>
      </c>
      <c r="L183" s="1" t="s">
        <v>1848</v>
      </c>
      <c r="M183" s="1" t="s">
        <v>1848</v>
      </c>
      <c r="N183" s="63">
        <v>45675</v>
      </c>
      <c r="O183" s="63">
        <v>45902</v>
      </c>
      <c r="P183" s="1" t="s">
        <v>1356</v>
      </c>
      <c r="Q183" s="1" t="s">
        <v>1866</v>
      </c>
      <c r="R183" s="1" t="s">
        <v>1850</v>
      </c>
      <c r="S183" s="1"/>
      <c r="T183" s="1"/>
      <c r="U183" s="1"/>
      <c r="V183" s="1"/>
      <c r="W183" s="1" t="s">
        <v>1851</v>
      </c>
      <c r="X183" s="1" t="s">
        <v>1360</v>
      </c>
      <c r="Y183" s="1" t="s">
        <v>1361</v>
      </c>
      <c r="Z183" s="1" t="s">
        <v>1362</v>
      </c>
      <c r="AA183" s="1" t="s">
        <v>1852</v>
      </c>
    </row>
    <row r="184" spans="1:27" ht="15" customHeight="1">
      <c r="A184" s="1" t="s">
        <v>1867</v>
      </c>
      <c r="B184" s="1" t="s">
        <v>109</v>
      </c>
      <c r="C184" s="1" t="s">
        <v>1349</v>
      </c>
      <c r="D184" s="61">
        <v>2024</v>
      </c>
      <c r="E184" s="1" t="s">
        <v>1350</v>
      </c>
      <c r="F184" s="1" t="s">
        <v>1868</v>
      </c>
      <c r="G184" s="1"/>
      <c r="H184" s="1" t="s">
        <v>1352</v>
      </c>
      <c r="I184" s="1"/>
      <c r="J184" s="1" t="s">
        <v>1354</v>
      </c>
      <c r="K184" s="1" t="s">
        <v>927</v>
      </c>
      <c r="L184" s="1" t="s">
        <v>1848</v>
      </c>
      <c r="M184" s="1" t="s">
        <v>1848</v>
      </c>
      <c r="N184" s="63">
        <v>45675</v>
      </c>
      <c r="O184" s="63">
        <v>45902</v>
      </c>
      <c r="P184" s="1" t="s">
        <v>1356</v>
      </c>
      <c r="Q184" s="1" t="s">
        <v>1869</v>
      </c>
      <c r="R184" s="1" t="s">
        <v>1850</v>
      </c>
      <c r="S184" s="1"/>
      <c r="T184" s="1"/>
      <c r="U184" s="1"/>
      <c r="V184" s="1"/>
      <c r="W184" s="1" t="s">
        <v>1851</v>
      </c>
      <c r="X184" s="1" t="s">
        <v>1360</v>
      </c>
      <c r="Y184" s="1" t="s">
        <v>1361</v>
      </c>
      <c r="Z184" s="1" t="s">
        <v>1362</v>
      </c>
      <c r="AA184" s="1" t="s">
        <v>1852</v>
      </c>
    </row>
    <row r="185" spans="1:27" ht="15" customHeight="1">
      <c r="A185" s="1" t="s">
        <v>1870</v>
      </c>
      <c r="B185" s="1" t="s">
        <v>104</v>
      </c>
      <c r="C185" s="1" t="s">
        <v>1349</v>
      </c>
      <c r="D185" s="61">
        <v>2024</v>
      </c>
      <c r="E185" s="1" t="s">
        <v>1350</v>
      </c>
      <c r="F185" s="1" t="s">
        <v>1871</v>
      </c>
      <c r="G185" s="1"/>
      <c r="H185" s="1" t="s">
        <v>1352</v>
      </c>
      <c r="I185" s="1"/>
      <c r="J185" s="1" t="s">
        <v>1354</v>
      </c>
      <c r="K185" s="1" t="s">
        <v>927</v>
      </c>
      <c r="L185" s="1" t="s">
        <v>1848</v>
      </c>
      <c r="M185" s="1" t="s">
        <v>1848</v>
      </c>
      <c r="N185" s="63">
        <v>45675</v>
      </c>
      <c r="O185" s="63">
        <v>45902</v>
      </c>
      <c r="P185" s="1" t="s">
        <v>1356</v>
      </c>
      <c r="Q185" s="1" t="s">
        <v>1869</v>
      </c>
      <c r="R185" s="1" t="s">
        <v>1850</v>
      </c>
      <c r="S185" s="1"/>
      <c r="T185" s="1"/>
      <c r="U185" s="1"/>
      <c r="V185" s="1"/>
      <c r="W185" s="1" t="s">
        <v>1851</v>
      </c>
      <c r="X185" s="1" t="s">
        <v>1360</v>
      </c>
      <c r="Y185" s="1" t="s">
        <v>1361</v>
      </c>
      <c r="Z185" s="1" t="s">
        <v>1362</v>
      </c>
      <c r="AA185" s="1" t="s">
        <v>1852</v>
      </c>
    </row>
    <row r="186" spans="1:27" ht="15" customHeight="1">
      <c r="A186" s="1" t="s">
        <v>1872</v>
      </c>
      <c r="B186" s="1" t="s">
        <v>107</v>
      </c>
      <c r="C186" s="1" t="s">
        <v>1349</v>
      </c>
      <c r="D186" s="61">
        <v>2024</v>
      </c>
      <c r="E186" s="1" t="s">
        <v>1350</v>
      </c>
      <c r="F186" s="1" t="s">
        <v>1873</v>
      </c>
      <c r="G186" s="1"/>
      <c r="H186" s="1" t="s">
        <v>1352</v>
      </c>
      <c r="I186" s="1"/>
      <c r="J186" s="1" t="s">
        <v>1354</v>
      </c>
      <c r="K186" s="1" t="s">
        <v>927</v>
      </c>
      <c r="L186" s="1" t="s">
        <v>1848</v>
      </c>
      <c r="M186" s="1" t="s">
        <v>1848</v>
      </c>
      <c r="N186" s="63">
        <v>45675</v>
      </c>
      <c r="O186" s="63">
        <v>45902</v>
      </c>
      <c r="P186" s="1" t="s">
        <v>1356</v>
      </c>
      <c r="Q186" s="1" t="s">
        <v>1863</v>
      </c>
      <c r="R186" s="1" t="s">
        <v>1850</v>
      </c>
      <c r="S186" s="1"/>
      <c r="T186" s="1"/>
      <c r="U186" s="1"/>
      <c r="V186" s="1"/>
      <c r="W186" s="1" t="s">
        <v>1851</v>
      </c>
      <c r="X186" s="1" t="s">
        <v>1360</v>
      </c>
      <c r="Y186" s="1" t="s">
        <v>1361</v>
      </c>
      <c r="Z186" s="1" t="s">
        <v>1362</v>
      </c>
      <c r="AA186" s="1" t="s">
        <v>1852</v>
      </c>
    </row>
    <row r="187" spans="1:27" ht="15" customHeight="1">
      <c r="A187" s="1" t="s">
        <v>1874</v>
      </c>
      <c r="B187" s="1" t="s">
        <v>111</v>
      </c>
      <c r="C187" s="1" t="s">
        <v>1349</v>
      </c>
      <c r="D187" s="61">
        <v>2024</v>
      </c>
      <c r="E187" s="1" t="s">
        <v>1350</v>
      </c>
      <c r="F187" s="1" t="s">
        <v>1875</v>
      </c>
      <c r="G187" s="1"/>
      <c r="H187" s="1" t="s">
        <v>1352</v>
      </c>
      <c r="I187" s="1"/>
      <c r="J187" s="1" t="s">
        <v>1354</v>
      </c>
      <c r="K187" s="1" t="s">
        <v>927</v>
      </c>
      <c r="L187" s="1" t="s">
        <v>1848</v>
      </c>
      <c r="M187" s="1" t="s">
        <v>1848</v>
      </c>
      <c r="N187" s="63">
        <v>45675</v>
      </c>
      <c r="O187" s="63">
        <v>45902</v>
      </c>
      <c r="P187" s="1" t="s">
        <v>1356</v>
      </c>
      <c r="Q187" s="1" t="s">
        <v>1849</v>
      </c>
      <c r="R187" s="1" t="s">
        <v>1850</v>
      </c>
      <c r="S187" s="1"/>
      <c r="T187" s="1"/>
      <c r="U187" s="1"/>
      <c r="V187" s="1"/>
      <c r="W187" s="1" t="s">
        <v>1851</v>
      </c>
      <c r="X187" s="1" t="s">
        <v>1360</v>
      </c>
      <c r="Y187" s="1" t="s">
        <v>1361</v>
      </c>
      <c r="Z187" s="1" t="s">
        <v>1362</v>
      </c>
      <c r="AA187" s="1" t="s">
        <v>1852</v>
      </c>
    </row>
    <row r="188" spans="1:27" ht="15" customHeight="1">
      <c r="A188" s="1" t="s">
        <v>1876</v>
      </c>
      <c r="B188" s="1" t="s">
        <v>290</v>
      </c>
      <c r="C188" s="1" t="s">
        <v>1349</v>
      </c>
      <c r="D188" s="61">
        <v>2024</v>
      </c>
      <c r="E188" s="1" t="s">
        <v>1350</v>
      </c>
      <c r="F188" s="1" t="s">
        <v>1877</v>
      </c>
      <c r="G188" s="1" t="s">
        <v>1878</v>
      </c>
      <c r="H188" s="1" t="s">
        <v>1352</v>
      </c>
      <c r="I188" s="1" t="s">
        <v>1353</v>
      </c>
      <c r="J188" s="1" t="s">
        <v>1354</v>
      </c>
      <c r="K188" s="1" t="s">
        <v>927</v>
      </c>
      <c r="L188" s="1" t="s">
        <v>1879</v>
      </c>
      <c r="M188" s="1" t="s">
        <v>1880</v>
      </c>
      <c r="N188" s="63">
        <v>45675</v>
      </c>
      <c r="O188" s="63">
        <v>45902</v>
      </c>
      <c r="P188" s="1" t="s">
        <v>1356</v>
      </c>
      <c r="Q188" s="1" t="s">
        <v>1357</v>
      </c>
      <c r="R188" s="1" t="s">
        <v>1850</v>
      </c>
      <c r="S188" s="1"/>
      <c r="T188" s="1"/>
      <c r="U188" s="1"/>
      <c r="V188" s="1"/>
      <c r="W188" s="1" t="s">
        <v>1881</v>
      </c>
      <c r="X188" s="1" t="s">
        <v>1360</v>
      </c>
      <c r="Y188" s="1" t="s">
        <v>1361</v>
      </c>
      <c r="Z188" s="1" t="s">
        <v>1362</v>
      </c>
      <c r="AA188" s="1" t="s">
        <v>1882</v>
      </c>
    </row>
    <row r="189" spans="1:27" ht="15" customHeight="1">
      <c r="A189" s="1" t="s">
        <v>1883</v>
      </c>
      <c r="B189" s="1" t="s">
        <v>286</v>
      </c>
      <c r="C189" s="1" t="s">
        <v>1349</v>
      </c>
      <c r="D189" s="61">
        <v>2024</v>
      </c>
      <c r="E189" s="1" t="s">
        <v>1350</v>
      </c>
      <c r="F189" s="1" t="s">
        <v>1884</v>
      </c>
      <c r="G189" s="1"/>
      <c r="H189" s="1" t="s">
        <v>1352</v>
      </c>
      <c r="I189" s="1" t="s">
        <v>1353</v>
      </c>
      <c r="J189" s="1" t="s">
        <v>1354</v>
      </c>
      <c r="K189" s="1" t="s">
        <v>927</v>
      </c>
      <c r="L189" s="1" t="s">
        <v>1879</v>
      </c>
      <c r="M189" s="1" t="s">
        <v>1880</v>
      </c>
      <c r="N189" s="63">
        <v>45675</v>
      </c>
      <c r="O189" s="63">
        <v>45902</v>
      </c>
      <c r="P189" s="1" t="s">
        <v>1356</v>
      </c>
      <c r="Q189" s="1" t="s">
        <v>1357</v>
      </c>
      <c r="R189" s="1" t="s">
        <v>1850</v>
      </c>
      <c r="S189" s="1"/>
      <c r="T189" s="1"/>
      <c r="U189" s="1"/>
      <c r="V189" s="1"/>
      <c r="W189" s="1" t="s">
        <v>1881</v>
      </c>
      <c r="X189" s="1" t="s">
        <v>1360</v>
      </c>
      <c r="Y189" s="1" t="s">
        <v>1361</v>
      </c>
      <c r="Z189" s="1" t="s">
        <v>1362</v>
      </c>
      <c r="AA189" s="1" t="s">
        <v>1882</v>
      </c>
    </row>
    <row r="190" spans="1:27" ht="15" customHeight="1">
      <c r="A190" s="1" t="s">
        <v>1885</v>
      </c>
      <c r="B190" s="1" t="s">
        <v>283</v>
      </c>
      <c r="C190" s="1" t="s">
        <v>1349</v>
      </c>
      <c r="D190" s="61">
        <v>2024</v>
      </c>
      <c r="E190" s="1" t="s">
        <v>1350</v>
      </c>
      <c r="F190" s="1" t="s">
        <v>1886</v>
      </c>
      <c r="G190" s="1"/>
      <c r="H190" s="1" t="s">
        <v>1352</v>
      </c>
      <c r="I190" s="1" t="s">
        <v>1353</v>
      </c>
      <c r="J190" s="1" t="s">
        <v>1354</v>
      </c>
      <c r="K190" s="1" t="s">
        <v>927</v>
      </c>
      <c r="L190" s="1" t="s">
        <v>1879</v>
      </c>
      <c r="M190" s="1" t="s">
        <v>1880</v>
      </c>
      <c r="N190" s="63">
        <v>45675</v>
      </c>
      <c r="O190" s="63">
        <v>45902</v>
      </c>
      <c r="P190" s="1" t="s">
        <v>1356</v>
      </c>
      <c r="Q190" s="1" t="s">
        <v>1887</v>
      </c>
      <c r="R190" s="1" t="s">
        <v>1850</v>
      </c>
      <c r="S190" s="1"/>
      <c r="T190" s="1"/>
      <c r="U190" s="1"/>
      <c r="V190" s="1"/>
      <c r="W190" s="1" t="s">
        <v>1881</v>
      </c>
      <c r="X190" s="1" t="s">
        <v>1360</v>
      </c>
      <c r="Y190" s="1" t="s">
        <v>1888</v>
      </c>
      <c r="Z190" s="1"/>
      <c r="AA190" s="1"/>
    </row>
    <row r="191" spans="1:27" ht="15" customHeight="1">
      <c r="A191" s="1" t="s">
        <v>1889</v>
      </c>
      <c r="B191" s="1" t="s">
        <v>291</v>
      </c>
      <c r="C191" s="1" t="s">
        <v>1349</v>
      </c>
      <c r="D191" s="61">
        <v>2024</v>
      </c>
      <c r="E191" s="1" t="s">
        <v>1350</v>
      </c>
      <c r="F191" s="1" t="s">
        <v>1890</v>
      </c>
      <c r="G191" s="1" t="s">
        <v>1878</v>
      </c>
      <c r="H191" s="1" t="s">
        <v>1352</v>
      </c>
      <c r="I191" s="1" t="s">
        <v>1353</v>
      </c>
      <c r="J191" s="1" t="s">
        <v>1354</v>
      </c>
      <c r="K191" s="1" t="s">
        <v>927</v>
      </c>
      <c r="L191" s="1" t="s">
        <v>1879</v>
      </c>
      <c r="M191" s="1" t="s">
        <v>1880</v>
      </c>
      <c r="N191" s="63">
        <v>45675</v>
      </c>
      <c r="O191" s="63">
        <v>45902</v>
      </c>
      <c r="P191" s="1" t="s">
        <v>1356</v>
      </c>
      <c r="Q191" s="1" t="s">
        <v>1357</v>
      </c>
      <c r="R191" s="1" t="s">
        <v>1850</v>
      </c>
      <c r="S191" s="1"/>
      <c r="T191" s="1"/>
      <c r="U191" s="1"/>
      <c r="V191" s="1"/>
      <c r="W191" s="1" t="s">
        <v>1881</v>
      </c>
      <c r="X191" s="1" t="s">
        <v>1360</v>
      </c>
      <c r="Y191" s="1" t="s">
        <v>1361</v>
      </c>
      <c r="Z191" s="1" t="s">
        <v>1362</v>
      </c>
      <c r="AA191" s="1" t="s">
        <v>1882</v>
      </c>
    </row>
    <row r="192" spans="1:27" ht="15" customHeight="1">
      <c r="A192" s="1" t="s">
        <v>1891</v>
      </c>
      <c r="B192" s="1" t="s">
        <v>282</v>
      </c>
      <c r="C192" s="1" t="s">
        <v>1349</v>
      </c>
      <c r="D192" s="61">
        <v>2024</v>
      </c>
      <c r="E192" s="1" t="s">
        <v>1350</v>
      </c>
      <c r="F192" s="1" t="s">
        <v>1892</v>
      </c>
      <c r="G192" s="1"/>
      <c r="H192" s="1" t="s">
        <v>1352</v>
      </c>
      <c r="I192" s="1" t="s">
        <v>1353</v>
      </c>
      <c r="J192" s="1" t="s">
        <v>1354</v>
      </c>
      <c r="K192" s="1" t="s">
        <v>927</v>
      </c>
      <c r="L192" s="1" t="s">
        <v>1879</v>
      </c>
      <c r="M192" s="1" t="s">
        <v>1880</v>
      </c>
      <c r="N192" s="63">
        <v>45675</v>
      </c>
      <c r="O192" s="63">
        <v>45902</v>
      </c>
      <c r="P192" s="1" t="s">
        <v>1356</v>
      </c>
      <c r="Q192" s="1" t="s">
        <v>1887</v>
      </c>
      <c r="R192" s="1" t="s">
        <v>1850</v>
      </c>
      <c r="S192" s="1"/>
      <c r="T192" s="1"/>
      <c r="U192" s="1"/>
      <c r="V192" s="1"/>
      <c r="W192" s="1" t="s">
        <v>1881</v>
      </c>
      <c r="X192" s="1" t="s">
        <v>1360</v>
      </c>
      <c r="Y192" s="1" t="s">
        <v>1361</v>
      </c>
      <c r="Z192" s="1" t="s">
        <v>1362</v>
      </c>
      <c r="AA192" s="1" t="s">
        <v>1882</v>
      </c>
    </row>
    <row r="193" spans="1:27" ht="15" customHeight="1">
      <c r="A193" s="1" t="s">
        <v>1893</v>
      </c>
      <c r="B193" s="1" t="s">
        <v>279</v>
      </c>
      <c r="C193" s="1" t="s">
        <v>1349</v>
      </c>
      <c r="D193" s="61">
        <v>2024</v>
      </c>
      <c r="E193" s="1" t="s">
        <v>1350</v>
      </c>
      <c r="F193" s="1" t="s">
        <v>1894</v>
      </c>
      <c r="G193" s="1"/>
      <c r="H193" s="1" t="s">
        <v>1352</v>
      </c>
      <c r="I193" s="1" t="s">
        <v>1353</v>
      </c>
      <c r="J193" s="1" t="s">
        <v>1354</v>
      </c>
      <c r="K193" s="1" t="s">
        <v>927</v>
      </c>
      <c r="L193" s="1" t="s">
        <v>1895</v>
      </c>
      <c r="M193" s="1" t="s">
        <v>1880</v>
      </c>
      <c r="N193" s="63">
        <v>45675</v>
      </c>
      <c r="O193" s="63">
        <v>45902</v>
      </c>
      <c r="P193" s="1" t="s">
        <v>1356</v>
      </c>
      <c r="Q193" s="1" t="s">
        <v>1887</v>
      </c>
      <c r="R193" s="1" t="s">
        <v>1850</v>
      </c>
      <c r="S193" s="1"/>
      <c r="T193" s="1"/>
      <c r="U193" s="1"/>
      <c r="V193" s="1"/>
      <c r="W193" s="1" t="s">
        <v>1881</v>
      </c>
      <c r="X193" s="1" t="s">
        <v>1360</v>
      </c>
      <c r="Y193" s="1" t="s">
        <v>1361</v>
      </c>
      <c r="Z193" s="1" t="s">
        <v>1362</v>
      </c>
      <c r="AA193" s="1" t="s">
        <v>1882</v>
      </c>
    </row>
    <row r="194" spans="1:27" ht="15" customHeight="1">
      <c r="A194" s="1" t="s">
        <v>1896</v>
      </c>
      <c r="B194" s="1" t="s">
        <v>281</v>
      </c>
      <c r="C194" s="1" t="s">
        <v>1349</v>
      </c>
      <c r="D194" s="61">
        <v>2024</v>
      </c>
      <c r="E194" s="1" t="s">
        <v>1350</v>
      </c>
      <c r="F194" s="1" t="s">
        <v>1897</v>
      </c>
      <c r="G194" s="1"/>
      <c r="H194" s="1" t="s">
        <v>1352</v>
      </c>
      <c r="I194" s="1" t="s">
        <v>1353</v>
      </c>
      <c r="J194" s="1" t="s">
        <v>1354</v>
      </c>
      <c r="K194" s="1" t="s">
        <v>927</v>
      </c>
      <c r="L194" s="1" t="s">
        <v>1879</v>
      </c>
      <c r="M194" s="1" t="s">
        <v>1880</v>
      </c>
      <c r="N194" s="63">
        <v>45675</v>
      </c>
      <c r="O194" s="63">
        <v>45902</v>
      </c>
      <c r="P194" s="1" t="s">
        <v>1356</v>
      </c>
      <c r="Q194" s="1" t="s">
        <v>1887</v>
      </c>
      <c r="R194" s="1" t="s">
        <v>1850</v>
      </c>
      <c r="S194" s="1"/>
      <c r="T194" s="1"/>
      <c r="U194" s="1"/>
      <c r="V194" s="1"/>
      <c r="W194" s="1" t="s">
        <v>1881</v>
      </c>
      <c r="X194" s="1" t="s">
        <v>1360</v>
      </c>
      <c r="Y194" s="1" t="s">
        <v>1361</v>
      </c>
      <c r="Z194" s="1" t="s">
        <v>1362</v>
      </c>
      <c r="AA194" s="1" t="s">
        <v>1882</v>
      </c>
    </row>
    <row r="195" spans="1:27" ht="15" customHeight="1">
      <c r="A195" s="1" t="s">
        <v>1898</v>
      </c>
      <c r="B195" s="1" t="s">
        <v>288</v>
      </c>
      <c r="C195" s="1" t="s">
        <v>1349</v>
      </c>
      <c r="D195" s="61">
        <v>2024</v>
      </c>
      <c r="E195" s="1" t="s">
        <v>1350</v>
      </c>
      <c r="F195" s="1" t="s">
        <v>1899</v>
      </c>
      <c r="G195" s="1" t="s">
        <v>1878</v>
      </c>
      <c r="H195" s="1" t="s">
        <v>1352</v>
      </c>
      <c r="I195" s="1" t="s">
        <v>1353</v>
      </c>
      <c r="J195" s="1" t="s">
        <v>1354</v>
      </c>
      <c r="K195" s="1" t="s">
        <v>927</v>
      </c>
      <c r="L195" s="1" t="s">
        <v>1879</v>
      </c>
      <c r="M195" s="1" t="s">
        <v>1880</v>
      </c>
      <c r="N195" s="63">
        <v>45675</v>
      </c>
      <c r="O195" s="63">
        <v>45902</v>
      </c>
      <c r="P195" s="1" t="s">
        <v>1356</v>
      </c>
      <c r="Q195" s="1" t="s">
        <v>1357</v>
      </c>
      <c r="R195" s="1" t="s">
        <v>1850</v>
      </c>
      <c r="S195" s="1"/>
      <c r="T195" s="1"/>
      <c r="U195" s="1"/>
      <c r="V195" s="1"/>
      <c r="W195" s="1" t="s">
        <v>1881</v>
      </c>
      <c r="X195" s="1" t="s">
        <v>1360</v>
      </c>
      <c r="Y195" s="1" t="s">
        <v>1361</v>
      </c>
      <c r="Z195" s="1" t="s">
        <v>1362</v>
      </c>
      <c r="AA195" s="1" t="s">
        <v>1882</v>
      </c>
    </row>
    <row r="196" spans="1:27" ht="15" customHeight="1">
      <c r="A196" s="1" t="s">
        <v>1900</v>
      </c>
      <c r="B196" s="1" t="s">
        <v>289</v>
      </c>
      <c r="C196" s="1" t="s">
        <v>1349</v>
      </c>
      <c r="D196" s="61">
        <v>2024</v>
      </c>
      <c r="E196" s="1" t="s">
        <v>1350</v>
      </c>
      <c r="F196" s="1" t="s">
        <v>1901</v>
      </c>
      <c r="G196" s="1" t="s">
        <v>1878</v>
      </c>
      <c r="H196" s="1" t="s">
        <v>1352</v>
      </c>
      <c r="I196" s="1" t="s">
        <v>1353</v>
      </c>
      <c r="J196" s="1" t="s">
        <v>1354</v>
      </c>
      <c r="K196" s="1" t="s">
        <v>927</v>
      </c>
      <c r="L196" s="1" t="s">
        <v>1879</v>
      </c>
      <c r="M196" s="1" t="s">
        <v>1880</v>
      </c>
      <c r="N196" s="63">
        <v>45675</v>
      </c>
      <c r="O196" s="63">
        <v>45902</v>
      </c>
      <c r="P196" s="1" t="s">
        <v>1356</v>
      </c>
      <c r="Q196" s="1" t="s">
        <v>1357</v>
      </c>
      <c r="R196" s="1" t="s">
        <v>1850</v>
      </c>
      <c r="S196" s="1"/>
      <c r="T196" s="1"/>
      <c r="U196" s="1"/>
      <c r="V196" s="1"/>
      <c r="W196" s="1" t="s">
        <v>1881</v>
      </c>
      <c r="X196" s="1" t="s">
        <v>1360</v>
      </c>
      <c r="Y196" s="1" t="s">
        <v>1361</v>
      </c>
      <c r="Z196" s="1" t="s">
        <v>1362</v>
      </c>
      <c r="AA196" s="1" t="s">
        <v>1882</v>
      </c>
    </row>
    <row r="197" spans="1:27" ht="15" customHeight="1">
      <c r="A197" s="1" t="s">
        <v>1902</v>
      </c>
      <c r="B197" s="1" t="s">
        <v>284</v>
      </c>
      <c r="C197" s="1" t="s">
        <v>1349</v>
      </c>
      <c r="D197" s="61">
        <v>2024</v>
      </c>
      <c r="E197" s="1" t="s">
        <v>1350</v>
      </c>
      <c r="F197" s="1" t="s">
        <v>1903</v>
      </c>
      <c r="G197" s="1" t="s">
        <v>1904</v>
      </c>
      <c r="H197" s="1" t="s">
        <v>1352</v>
      </c>
      <c r="I197" s="1" t="s">
        <v>1353</v>
      </c>
      <c r="J197" s="1" t="s">
        <v>1354</v>
      </c>
      <c r="K197" s="1" t="s">
        <v>927</v>
      </c>
      <c r="L197" s="1" t="s">
        <v>1879</v>
      </c>
      <c r="M197" s="1" t="s">
        <v>1880</v>
      </c>
      <c r="N197" s="63">
        <v>45675</v>
      </c>
      <c r="O197" s="63">
        <v>45902</v>
      </c>
      <c r="P197" s="1" t="s">
        <v>1356</v>
      </c>
      <c r="Q197" s="1" t="s">
        <v>1357</v>
      </c>
      <c r="R197" s="1" t="s">
        <v>1850</v>
      </c>
      <c r="S197" s="1"/>
      <c r="T197" s="1"/>
      <c r="U197" s="1"/>
      <c r="V197" s="1"/>
      <c r="W197" s="1" t="s">
        <v>1881</v>
      </c>
      <c r="X197" s="1" t="s">
        <v>1360</v>
      </c>
      <c r="Y197" s="1" t="s">
        <v>1361</v>
      </c>
      <c r="Z197" s="1" t="s">
        <v>1362</v>
      </c>
      <c r="AA197" s="1" t="s">
        <v>1882</v>
      </c>
    </row>
    <row r="198" spans="1:27" ht="15" customHeight="1">
      <c r="A198" s="1" t="s">
        <v>1905</v>
      </c>
      <c r="B198" s="1" t="s">
        <v>287</v>
      </c>
      <c r="C198" s="1" t="s">
        <v>1349</v>
      </c>
      <c r="D198" s="61">
        <v>2024</v>
      </c>
      <c r="E198" s="1" t="s">
        <v>1350</v>
      </c>
      <c r="F198" s="1" t="s">
        <v>1906</v>
      </c>
      <c r="G198" s="1" t="s">
        <v>1907</v>
      </c>
      <c r="H198" s="1" t="s">
        <v>1352</v>
      </c>
      <c r="I198" s="1" t="s">
        <v>1353</v>
      </c>
      <c r="J198" s="1" t="s">
        <v>1354</v>
      </c>
      <c r="K198" s="1" t="s">
        <v>927</v>
      </c>
      <c r="L198" s="1" t="s">
        <v>1879</v>
      </c>
      <c r="M198" s="1" t="s">
        <v>1880</v>
      </c>
      <c r="N198" s="63">
        <v>45675</v>
      </c>
      <c r="O198" s="63">
        <v>45902</v>
      </c>
      <c r="P198" s="1" t="s">
        <v>1356</v>
      </c>
      <c r="Q198" s="1" t="s">
        <v>1357</v>
      </c>
      <c r="R198" s="1" t="s">
        <v>1850</v>
      </c>
      <c r="S198" s="1"/>
      <c r="T198" s="1"/>
      <c r="U198" s="1"/>
      <c r="V198" s="1"/>
      <c r="W198" s="1" t="s">
        <v>1881</v>
      </c>
      <c r="X198" s="1" t="s">
        <v>1360</v>
      </c>
      <c r="Y198" s="1" t="s">
        <v>1361</v>
      </c>
      <c r="Z198" s="1" t="s">
        <v>1362</v>
      </c>
      <c r="AA198" s="1" t="s">
        <v>1882</v>
      </c>
    </row>
    <row r="199" spans="1:27" ht="15" customHeight="1">
      <c r="A199" s="1" t="s">
        <v>1908</v>
      </c>
      <c r="B199" s="1" t="s">
        <v>280</v>
      </c>
      <c r="C199" s="1" t="s">
        <v>1349</v>
      </c>
      <c r="D199" s="61">
        <v>2024</v>
      </c>
      <c r="E199" s="1" t="s">
        <v>1350</v>
      </c>
      <c r="F199" s="1" t="s">
        <v>1909</v>
      </c>
      <c r="G199" s="1" t="s">
        <v>1910</v>
      </c>
      <c r="H199" s="1" t="s">
        <v>1352</v>
      </c>
      <c r="I199" s="1" t="s">
        <v>1353</v>
      </c>
      <c r="J199" s="1" t="s">
        <v>1354</v>
      </c>
      <c r="K199" s="1" t="s">
        <v>927</v>
      </c>
      <c r="L199" s="1" t="s">
        <v>1879</v>
      </c>
      <c r="M199" s="1" t="s">
        <v>1880</v>
      </c>
      <c r="N199" s="63">
        <v>45675</v>
      </c>
      <c r="O199" s="63">
        <v>45902</v>
      </c>
      <c r="P199" s="1" t="s">
        <v>1356</v>
      </c>
      <c r="Q199" s="1" t="s">
        <v>1887</v>
      </c>
      <c r="R199" s="1" t="s">
        <v>1850</v>
      </c>
      <c r="S199" s="1"/>
      <c r="T199" s="1"/>
      <c r="U199" s="1"/>
      <c r="V199" s="1"/>
      <c r="W199" s="1" t="s">
        <v>1881</v>
      </c>
      <c r="X199" s="1" t="s">
        <v>1360</v>
      </c>
      <c r="Y199" s="1" t="s">
        <v>1361</v>
      </c>
      <c r="Z199" s="1" t="s">
        <v>1362</v>
      </c>
      <c r="AA199" s="1" t="s">
        <v>1882</v>
      </c>
    </row>
    <row r="200" spans="1:27" ht="15" customHeight="1">
      <c r="A200" s="1" t="s">
        <v>1911</v>
      </c>
      <c r="B200" s="1" t="s">
        <v>285</v>
      </c>
      <c r="C200" s="1" t="s">
        <v>1349</v>
      </c>
      <c r="D200" s="61">
        <v>2024</v>
      </c>
      <c r="E200" s="1" t="s">
        <v>1350</v>
      </c>
      <c r="F200" s="1" t="s">
        <v>1912</v>
      </c>
      <c r="G200" s="1" t="s">
        <v>1913</v>
      </c>
      <c r="H200" s="1" t="s">
        <v>1352</v>
      </c>
      <c r="I200" s="1" t="s">
        <v>1353</v>
      </c>
      <c r="J200" s="1" t="s">
        <v>1354</v>
      </c>
      <c r="K200" s="1" t="s">
        <v>927</v>
      </c>
      <c r="L200" s="1" t="s">
        <v>1879</v>
      </c>
      <c r="M200" s="1" t="s">
        <v>1880</v>
      </c>
      <c r="N200" s="63">
        <v>45675</v>
      </c>
      <c r="O200" s="63">
        <v>45902</v>
      </c>
      <c r="P200" s="1" t="s">
        <v>1356</v>
      </c>
      <c r="Q200" s="1" t="s">
        <v>1357</v>
      </c>
      <c r="R200" s="1" t="s">
        <v>1850</v>
      </c>
      <c r="S200" s="1"/>
      <c r="T200" s="1"/>
      <c r="U200" s="1"/>
      <c r="V200" s="1"/>
      <c r="W200" s="1" t="s">
        <v>1881</v>
      </c>
      <c r="X200" s="1" t="s">
        <v>1360</v>
      </c>
      <c r="Y200" s="1" t="s">
        <v>1361</v>
      </c>
      <c r="Z200" s="1" t="s">
        <v>1362</v>
      </c>
      <c r="AA200" s="1" t="s">
        <v>1882</v>
      </c>
    </row>
    <row r="201" spans="1:27" ht="15" customHeight="1">
      <c r="A201" s="1" t="s">
        <v>1914</v>
      </c>
      <c r="B201" s="1" t="s">
        <v>517</v>
      </c>
      <c r="C201" s="1" t="s">
        <v>1349</v>
      </c>
      <c r="D201" s="61">
        <v>2024</v>
      </c>
      <c r="E201" s="1" t="s">
        <v>1350</v>
      </c>
      <c r="F201" s="1" t="s">
        <v>1915</v>
      </c>
      <c r="G201" s="1"/>
      <c r="H201" s="1" t="s">
        <v>1370</v>
      </c>
      <c r="I201" s="1" t="s">
        <v>1371</v>
      </c>
      <c r="J201" s="1" t="s">
        <v>1354</v>
      </c>
      <c r="K201" s="1" t="s">
        <v>927</v>
      </c>
      <c r="L201" s="1" t="s">
        <v>1895</v>
      </c>
      <c r="M201" s="1" t="s">
        <v>1880</v>
      </c>
      <c r="N201" s="63">
        <v>45675</v>
      </c>
      <c r="O201" s="63">
        <v>45902</v>
      </c>
      <c r="P201" s="1" t="s">
        <v>1356</v>
      </c>
      <c r="Q201" s="1" t="s">
        <v>1916</v>
      </c>
      <c r="R201" s="1" t="s">
        <v>1850</v>
      </c>
      <c r="S201" s="1"/>
      <c r="T201" s="1"/>
      <c r="U201" s="1"/>
      <c r="V201" s="1"/>
      <c r="W201" s="1" t="s">
        <v>1917</v>
      </c>
      <c r="X201" s="1" t="s">
        <v>1360</v>
      </c>
      <c r="Y201" s="1" t="s">
        <v>1361</v>
      </c>
      <c r="Z201" s="1" t="s">
        <v>1362</v>
      </c>
      <c r="AA201" s="1" t="s">
        <v>1918</v>
      </c>
    </row>
    <row r="202" spans="1:27" ht="15" customHeight="1">
      <c r="A202" s="1" t="s">
        <v>1919</v>
      </c>
      <c r="B202" s="1" t="s">
        <v>487</v>
      </c>
      <c r="C202" s="1" t="s">
        <v>1349</v>
      </c>
      <c r="D202" s="61">
        <v>2024</v>
      </c>
      <c r="E202" s="1" t="s">
        <v>1350</v>
      </c>
      <c r="F202" s="1" t="s">
        <v>1920</v>
      </c>
      <c r="G202" s="1"/>
      <c r="H202" s="1" t="s">
        <v>1370</v>
      </c>
      <c r="I202" s="1" t="s">
        <v>1371</v>
      </c>
      <c r="J202" s="1" t="s">
        <v>1354</v>
      </c>
      <c r="K202" s="1" t="s">
        <v>927</v>
      </c>
      <c r="L202" s="1" t="s">
        <v>1895</v>
      </c>
      <c r="M202" s="1" t="s">
        <v>1880</v>
      </c>
      <c r="N202" s="63">
        <v>45675</v>
      </c>
      <c r="O202" s="63">
        <v>45902</v>
      </c>
      <c r="P202" s="1" t="s">
        <v>1356</v>
      </c>
      <c r="Q202" s="1" t="s">
        <v>1916</v>
      </c>
      <c r="R202" s="1" t="s">
        <v>1850</v>
      </c>
      <c r="S202" s="1"/>
      <c r="T202" s="1"/>
      <c r="U202" s="1"/>
      <c r="V202" s="1"/>
      <c r="W202" s="1" t="s">
        <v>1917</v>
      </c>
      <c r="X202" s="1" t="s">
        <v>1360</v>
      </c>
      <c r="Y202" s="1" t="s">
        <v>1361</v>
      </c>
      <c r="Z202" s="1" t="s">
        <v>1362</v>
      </c>
      <c r="AA202" s="1" t="s">
        <v>1918</v>
      </c>
    </row>
    <row r="203" spans="1:27" ht="15" customHeight="1">
      <c r="A203" s="1" t="s">
        <v>1921</v>
      </c>
      <c r="B203" s="1" t="s">
        <v>503</v>
      </c>
      <c r="C203" s="1" t="s">
        <v>1349</v>
      </c>
      <c r="D203" s="61">
        <v>2024</v>
      </c>
      <c r="E203" s="1" t="s">
        <v>1350</v>
      </c>
      <c r="F203" s="1" t="s">
        <v>1922</v>
      </c>
      <c r="G203" s="1"/>
      <c r="H203" s="1" t="s">
        <v>1370</v>
      </c>
      <c r="I203" s="1" t="s">
        <v>1371</v>
      </c>
      <c r="J203" s="1" t="s">
        <v>1354</v>
      </c>
      <c r="K203" s="1" t="s">
        <v>927</v>
      </c>
      <c r="L203" s="1" t="s">
        <v>1895</v>
      </c>
      <c r="M203" s="1"/>
      <c r="N203" s="1"/>
      <c r="O203" s="1"/>
      <c r="P203" s="1" t="s">
        <v>1356</v>
      </c>
      <c r="Q203" s="1" t="s">
        <v>1916</v>
      </c>
      <c r="R203" s="1" t="s">
        <v>1850</v>
      </c>
      <c r="S203" s="1"/>
      <c r="T203" s="1"/>
      <c r="U203" s="1"/>
      <c r="V203" s="1"/>
      <c r="W203" s="1" t="s">
        <v>1917</v>
      </c>
      <c r="X203" s="1" t="s">
        <v>1360</v>
      </c>
      <c r="Y203" s="1" t="s">
        <v>1361</v>
      </c>
      <c r="Z203" s="1" t="s">
        <v>1362</v>
      </c>
      <c r="AA203" s="1" t="s">
        <v>1918</v>
      </c>
    </row>
    <row r="204" spans="1:27" ht="15" customHeight="1">
      <c r="A204" s="1" t="s">
        <v>1923</v>
      </c>
      <c r="B204" s="1" t="s">
        <v>477</v>
      </c>
      <c r="C204" s="1" t="s">
        <v>1349</v>
      </c>
      <c r="D204" s="61">
        <v>2024</v>
      </c>
      <c r="E204" s="1" t="s">
        <v>1350</v>
      </c>
      <c r="F204" s="1" t="s">
        <v>1924</v>
      </c>
      <c r="G204" s="1"/>
      <c r="H204" s="1" t="s">
        <v>1370</v>
      </c>
      <c r="I204" s="1" t="s">
        <v>1371</v>
      </c>
      <c r="J204" s="1" t="s">
        <v>1354</v>
      </c>
      <c r="K204" s="1" t="s">
        <v>927</v>
      </c>
      <c r="L204" s="1" t="s">
        <v>1895</v>
      </c>
      <c r="M204" s="1" t="s">
        <v>1880</v>
      </c>
      <c r="N204" s="63">
        <v>45675</v>
      </c>
      <c r="O204" s="63">
        <v>45902</v>
      </c>
      <c r="P204" s="1" t="s">
        <v>1356</v>
      </c>
      <c r="Q204" s="1" t="s">
        <v>1916</v>
      </c>
      <c r="R204" s="1" t="s">
        <v>1850</v>
      </c>
      <c r="S204" s="1"/>
      <c r="T204" s="1"/>
      <c r="U204" s="1"/>
      <c r="V204" s="1"/>
      <c r="W204" s="1" t="s">
        <v>1917</v>
      </c>
      <c r="X204" s="1" t="s">
        <v>1360</v>
      </c>
      <c r="Y204" s="1" t="s">
        <v>1361</v>
      </c>
      <c r="Z204" s="1" t="s">
        <v>1362</v>
      </c>
      <c r="AA204" s="1" t="s">
        <v>1918</v>
      </c>
    </row>
    <row r="205" spans="1:27" ht="15" customHeight="1">
      <c r="A205" s="1" t="s">
        <v>1925</v>
      </c>
      <c r="B205" s="1" t="s">
        <v>485</v>
      </c>
      <c r="C205" s="1" t="s">
        <v>1349</v>
      </c>
      <c r="D205" s="61">
        <v>2024</v>
      </c>
      <c r="E205" s="1" t="s">
        <v>1350</v>
      </c>
      <c r="F205" s="1" t="s">
        <v>1926</v>
      </c>
      <c r="G205" s="1"/>
      <c r="H205" s="1" t="s">
        <v>1370</v>
      </c>
      <c r="I205" s="1" t="s">
        <v>1371</v>
      </c>
      <c r="J205" s="1" t="s">
        <v>1354</v>
      </c>
      <c r="K205" s="1" t="s">
        <v>927</v>
      </c>
      <c r="L205" s="1" t="s">
        <v>1895</v>
      </c>
      <c r="M205" s="1" t="s">
        <v>1880</v>
      </c>
      <c r="N205" s="64">
        <v>45675</v>
      </c>
      <c r="O205" s="64">
        <v>45902</v>
      </c>
      <c r="P205" s="1" t="s">
        <v>1356</v>
      </c>
      <c r="Q205" s="1" t="s">
        <v>1916</v>
      </c>
      <c r="R205" s="1" t="s">
        <v>1850</v>
      </c>
      <c r="S205" s="1"/>
      <c r="T205" s="1"/>
      <c r="U205" s="1"/>
      <c r="V205" s="1"/>
      <c r="W205" s="1" t="s">
        <v>1917</v>
      </c>
      <c r="X205" s="1" t="s">
        <v>1360</v>
      </c>
      <c r="Y205" s="1" t="s">
        <v>1361</v>
      </c>
      <c r="Z205" s="1" t="s">
        <v>1362</v>
      </c>
      <c r="AA205" s="1" t="s">
        <v>1918</v>
      </c>
    </row>
    <row r="206" spans="1:27" ht="15" customHeight="1">
      <c r="A206" s="1" t="s">
        <v>1927</v>
      </c>
      <c r="B206" s="1" t="s">
        <v>473</v>
      </c>
      <c r="C206" s="1" t="s">
        <v>1349</v>
      </c>
      <c r="D206" s="61">
        <v>2024</v>
      </c>
      <c r="E206" s="1" t="s">
        <v>1350</v>
      </c>
      <c r="F206" s="1" t="s">
        <v>1928</v>
      </c>
      <c r="G206" s="1"/>
      <c r="H206" s="1" t="s">
        <v>1370</v>
      </c>
      <c r="I206" s="1" t="s">
        <v>1371</v>
      </c>
      <c r="J206" s="1" t="s">
        <v>1354</v>
      </c>
      <c r="K206" s="1" t="s">
        <v>927</v>
      </c>
      <c r="L206" s="1" t="s">
        <v>1895</v>
      </c>
      <c r="M206" s="1" t="s">
        <v>1880</v>
      </c>
      <c r="N206" s="63">
        <v>45675</v>
      </c>
      <c r="O206" s="63">
        <v>45902</v>
      </c>
      <c r="P206" s="1" t="s">
        <v>1356</v>
      </c>
      <c r="Q206" s="1" t="s">
        <v>1916</v>
      </c>
      <c r="R206" s="1" t="s">
        <v>1850</v>
      </c>
      <c r="S206" s="1"/>
      <c r="T206" s="1"/>
      <c r="U206" s="1"/>
      <c r="V206" s="1"/>
      <c r="W206" s="1" t="s">
        <v>1917</v>
      </c>
      <c r="X206" s="1" t="s">
        <v>1360</v>
      </c>
      <c r="Y206" s="1" t="s">
        <v>1361</v>
      </c>
      <c r="Z206" s="1" t="s">
        <v>1362</v>
      </c>
      <c r="AA206" s="1" t="s">
        <v>1918</v>
      </c>
    </row>
    <row r="207" spans="1:27" ht="15" customHeight="1">
      <c r="A207" s="1" t="s">
        <v>1929</v>
      </c>
      <c r="B207" s="1" t="s">
        <v>488</v>
      </c>
      <c r="C207" s="1" t="s">
        <v>1349</v>
      </c>
      <c r="D207" s="61">
        <v>2024</v>
      </c>
      <c r="E207" s="1" t="s">
        <v>1350</v>
      </c>
      <c r="F207" s="1" t="s">
        <v>1930</v>
      </c>
      <c r="G207" s="1"/>
      <c r="H207" s="1" t="s">
        <v>1370</v>
      </c>
      <c r="I207" s="1" t="s">
        <v>1371</v>
      </c>
      <c r="J207" s="1" t="s">
        <v>1354</v>
      </c>
      <c r="K207" s="1" t="s">
        <v>927</v>
      </c>
      <c r="L207" s="1" t="s">
        <v>1895</v>
      </c>
      <c r="M207" s="1" t="s">
        <v>1880</v>
      </c>
      <c r="N207" s="63">
        <v>45675</v>
      </c>
      <c r="O207" s="63">
        <v>45902</v>
      </c>
      <c r="P207" s="1" t="s">
        <v>1356</v>
      </c>
      <c r="Q207" s="1" t="s">
        <v>1916</v>
      </c>
      <c r="R207" s="1" t="s">
        <v>1850</v>
      </c>
      <c r="S207" s="1"/>
      <c r="T207" s="1"/>
      <c r="U207" s="1"/>
      <c r="V207" s="1"/>
      <c r="W207" s="1" t="s">
        <v>1917</v>
      </c>
      <c r="X207" s="1" t="s">
        <v>1360</v>
      </c>
      <c r="Y207" s="1" t="s">
        <v>1361</v>
      </c>
      <c r="Z207" s="1" t="s">
        <v>1362</v>
      </c>
      <c r="AA207" s="1" t="s">
        <v>1918</v>
      </c>
    </row>
    <row r="208" spans="1:27" ht="15" customHeight="1">
      <c r="A208" s="1" t="s">
        <v>1931</v>
      </c>
      <c r="B208" s="1" t="s">
        <v>493</v>
      </c>
      <c r="C208" s="1" t="s">
        <v>1349</v>
      </c>
      <c r="D208" s="61">
        <v>2024</v>
      </c>
      <c r="E208" s="1" t="s">
        <v>1350</v>
      </c>
      <c r="F208" s="1" t="s">
        <v>1932</v>
      </c>
      <c r="G208" s="1"/>
      <c r="H208" s="1" t="s">
        <v>1370</v>
      </c>
      <c r="I208" s="1" t="s">
        <v>1371</v>
      </c>
      <c r="J208" s="1" t="s">
        <v>1354</v>
      </c>
      <c r="K208" s="1" t="s">
        <v>927</v>
      </c>
      <c r="L208" s="1" t="s">
        <v>1933</v>
      </c>
      <c r="M208" s="1" t="s">
        <v>1933</v>
      </c>
      <c r="N208" s="63">
        <v>45675</v>
      </c>
      <c r="O208" s="63">
        <v>45902</v>
      </c>
      <c r="P208" s="1" t="s">
        <v>1356</v>
      </c>
      <c r="Q208" s="1" t="s">
        <v>1934</v>
      </c>
      <c r="R208" s="1" t="s">
        <v>1850</v>
      </c>
      <c r="S208" s="1"/>
      <c r="T208" s="1"/>
      <c r="U208" s="1"/>
      <c r="V208" s="1"/>
      <c r="W208" s="1" t="s">
        <v>1917</v>
      </c>
      <c r="X208" s="1" t="s">
        <v>1360</v>
      </c>
      <c r="Y208" s="1" t="s">
        <v>1361</v>
      </c>
      <c r="Z208" s="1" t="s">
        <v>1362</v>
      </c>
      <c r="AA208" s="1" t="s">
        <v>1918</v>
      </c>
    </row>
    <row r="209" spans="1:27" ht="15" customHeight="1">
      <c r="A209" s="1" t="s">
        <v>1935</v>
      </c>
      <c r="B209" s="1" t="s">
        <v>474</v>
      </c>
      <c r="C209" s="1" t="s">
        <v>1349</v>
      </c>
      <c r="D209" s="61">
        <v>2024</v>
      </c>
      <c r="E209" s="1" t="s">
        <v>1350</v>
      </c>
      <c r="F209" s="1" t="s">
        <v>1936</v>
      </c>
      <c r="G209" s="1"/>
      <c r="H209" s="1" t="s">
        <v>1370</v>
      </c>
      <c r="I209" s="1" t="s">
        <v>1371</v>
      </c>
      <c r="J209" s="1" t="s">
        <v>1354</v>
      </c>
      <c r="K209" s="1" t="s">
        <v>927</v>
      </c>
      <c r="L209" s="1" t="s">
        <v>1895</v>
      </c>
      <c r="M209" s="1" t="s">
        <v>1880</v>
      </c>
      <c r="N209" s="64">
        <v>45675</v>
      </c>
      <c r="O209" s="64">
        <v>45902</v>
      </c>
      <c r="P209" s="1" t="s">
        <v>1356</v>
      </c>
      <c r="Q209" s="1" t="s">
        <v>1916</v>
      </c>
      <c r="R209" s="1" t="s">
        <v>1850</v>
      </c>
      <c r="S209" s="1"/>
      <c r="T209" s="1"/>
      <c r="U209" s="1"/>
      <c r="V209" s="1"/>
      <c r="W209" s="1" t="s">
        <v>1917</v>
      </c>
      <c r="X209" s="1" t="s">
        <v>1360</v>
      </c>
      <c r="Y209" s="1" t="s">
        <v>1361</v>
      </c>
      <c r="Z209" s="1" t="s">
        <v>1362</v>
      </c>
      <c r="AA209" s="1" t="s">
        <v>1918</v>
      </c>
    </row>
    <row r="210" spans="1:27" ht="15" customHeight="1">
      <c r="A210" s="1" t="s">
        <v>1937</v>
      </c>
      <c r="B210" s="1" t="s">
        <v>504</v>
      </c>
      <c r="C210" s="1" t="s">
        <v>1349</v>
      </c>
      <c r="D210" s="61">
        <v>2024</v>
      </c>
      <c r="E210" s="1" t="s">
        <v>1350</v>
      </c>
      <c r="F210" s="1" t="s">
        <v>1938</v>
      </c>
      <c r="G210" s="1"/>
      <c r="H210" s="1" t="s">
        <v>1370</v>
      </c>
      <c r="I210" s="1" t="s">
        <v>1371</v>
      </c>
      <c r="J210" s="1" t="s">
        <v>1354</v>
      </c>
      <c r="K210" s="1" t="s">
        <v>927</v>
      </c>
      <c r="L210" s="1" t="s">
        <v>1895</v>
      </c>
      <c r="M210" s="1" t="s">
        <v>1880</v>
      </c>
      <c r="N210" s="63">
        <v>45675</v>
      </c>
      <c r="O210" s="63">
        <v>45902</v>
      </c>
      <c r="P210" s="1" t="s">
        <v>1356</v>
      </c>
      <c r="Q210" s="1" t="s">
        <v>1357</v>
      </c>
      <c r="R210" s="1" t="s">
        <v>1850</v>
      </c>
      <c r="S210" s="1"/>
      <c r="T210" s="1"/>
      <c r="U210" s="1"/>
      <c r="V210" s="1"/>
      <c r="W210" s="1" t="s">
        <v>1917</v>
      </c>
      <c r="X210" s="1" t="s">
        <v>1360</v>
      </c>
      <c r="Y210" s="1" t="s">
        <v>1361</v>
      </c>
      <c r="Z210" s="1" t="s">
        <v>1362</v>
      </c>
      <c r="AA210" s="1" t="s">
        <v>1918</v>
      </c>
    </row>
    <row r="211" spans="1:27" ht="15" customHeight="1">
      <c r="A211" s="1" t="s">
        <v>1939</v>
      </c>
      <c r="B211" s="1" t="s">
        <v>483</v>
      </c>
      <c r="C211" s="1" t="s">
        <v>1349</v>
      </c>
      <c r="D211" s="61">
        <v>2024</v>
      </c>
      <c r="E211" s="1" t="s">
        <v>1350</v>
      </c>
      <c r="F211" s="1" t="s">
        <v>1940</v>
      </c>
      <c r="G211" s="1"/>
      <c r="H211" s="1" t="s">
        <v>1370</v>
      </c>
      <c r="I211" s="1" t="s">
        <v>1371</v>
      </c>
      <c r="J211" s="1" t="s">
        <v>1354</v>
      </c>
      <c r="K211" s="1" t="s">
        <v>927</v>
      </c>
      <c r="L211" s="1" t="s">
        <v>1895</v>
      </c>
      <c r="M211" s="1" t="s">
        <v>1880</v>
      </c>
      <c r="N211" s="63">
        <v>45675</v>
      </c>
      <c r="O211" s="63">
        <v>45902</v>
      </c>
      <c r="P211" s="1" t="s">
        <v>1356</v>
      </c>
      <c r="Q211" s="1" t="s">
        <v>1916</v>
      </c>
      <c r="R211" s="1" t="s">
        <v>1850</v>
      </c>
      <c r="S211" s="1"/>
      <c r="T211" s="1"/>
      <c r="U211" s="1"/>
      <c r="V211" s="1"/>
      <c r="W211" s="1" t="s">
        <v>1917</v>
      </c>
      <c r="X211" s="1" t="s">
        <v>1360</v>
      </c>
      <c r="Y211" s="1" t="s">
        <v>1361</v>
      </c>
      <c r="Z211" s="1" t="s">
        <v>1362</v>
      </c>
      <c r="AA211" s="1" t="s">
        <v>1918</v>
      </c>
    </row>
    <row r="212" spans="1:27" ht="15" customHeight="1">
      <c r="A212" s="1" t="s">
        <v>1941</v>
      </c>
      <c r="B212" s="1" t="s">
        <v>472</v>
      </c>
      <c r="C212" s="1" t="s">
        <v>1349</v>
      </c>
      <c r="D212" s="61">
        <v>2024</v>
      </c>
      <c r="E212" s="1" t="s">
        <v>1350</v>
      </c>
      <c r="F212" s="1" t="s">
        <v>1942</v>
      </c>
      <c r="G212" s="1"/>
      <c r="H212" s="1" t="s">
        <v>1370</v>
      </c>
      <c r="I212" s="1" t="s">
        <v>1371</v>
      </c>
      <c r="J212" s="1" t="s">
        <v>1354</v>
      </c>
      <c r="K212" s="1" t="s">
        <v>927</v>
      </c>
      <c r="L212" s="1" t="s">
        <v>1895</v>
      </c>
      <c r="M212" s="1" t="s">
        <v>1880</v>
      </c>
      <c r="N212" s="64">
        <v>45675</v>
      </c>
      <c r="O212" s="64">
        <v>45902</v>
      </c>
      <c r="P212" s="1" t="s">
        <v>1356</v>
      </c>
      <c r="Q212" s="1" t="s">
        <v>1916</v>
      </c>
      <c r="R212" s="1" t="s">
        <v>1850</v>
      </c>
      <c r="S212" s="1"/>
      <c r="T212" s="1"/>
      <c r="U212" s="1"/>
      <c r="V212" s="1"/>
      <c r="W212" s="1" t="s">
        <v>1917</v>
      </c>
      <c r="X212" s="1" t="s">
        <v>1360</v>
      </c>
      <c r="Y212" s="1" t="s">
        <v>1361</v>
      </c>
      <c r="Z212" s="1" t="s">
        <v>1362</v>
      </c>
      <c r="AA212" s="1" t="s">
        <v>1918</v>
      </c>
    </row>
    <row r="213" spans="1:27" ht="15" customHeight="1">
      <c r="A213" s="1" t="s">
        <v>1943</v>
      </c>
      <c r="B213" s="1" t="s">
        <v>508</v>
      </c>
      <c r="C213" s="1" t="s">
        <v>1349</v>
      </c>
      <c r="D213" s="61">
        <v>2024</v>
      </c>
      <c r="E213" s="1" t="s">
        <v>1350</v>
      </c>
      <c r="F213" s="1" t="s">
        <v>1944</v>
      </c>
      <c r="G213" s="1"/>
      <c r="H213" s="1" t="s">
        <v>1370</v>
      </c>
      <c r="I213" s="1" t="s">
        <v>1371</v>
      </c>
      <c r="J213" s="1" t="s">
        <v>1354</v>
      </c>
      <c r="K213" s="1" t="s">
        <v>927</v>
      </c>
      <c r="L213" s="1" t="s">
        <v>1895</v>
      </c>
      <c r="M213" s="1" t="s">
        <v>1880</v>
      </c>
      <c r="N213" s="63">
        <v>45675</v>
      </c>
      <c r="O213" s="63">
        <v>45902</v>
      </c>
      <c r="P213" s="1" t="s">
        <v>1356</v>
      </c>
      <c r="Q213" s="1" t="s">
        <v>1357</v>
      </c>
      <c r="R213" s="1" t="s">
        <v>1850</v>
      </c>
      <c r="S213" s="1"/>
      <c r="T213" s="1"/>
      <c r="U213" s="1"/>
      <c r="V213" s="1"/>
      <c r="W213" s="1" t="s">
        <v>1917</v>
      </c>
      <c r="X213" s="1" t="s">
        <v>1360</v>
      </c>
      <c r="Y213" s="1" t="s">
        <v>1361</v>
      </c>
      <c r="Z213" s="1" t="s">
        <v>1362</v>
      </c>
      <c r="AA213" s="1" t="s">
        <v>1918</v>
      </c>
    </row>
    <row r="214" spans="1:27" ht="15" customHeight="1">
      <c r="A214" s="1" t="s">
        <v>1945</v>
      </c>
      <c r="B214" s="1" t="s">
        <v>481</v>
      </c>
      <c r="C214" s="1" t="s">
        <v>1349</v>
      </c>
      <c r="D214" s="61">
        <v>2024</v>
      </c>
      <c r="E214" s="1" t="s">
        <v>1350</v>
      </c>
      <c r="F214" s="1" t="s">
        <v>1946</v>
      </c>
      <c r="G214" s="1"/>
      <c r="H214" s="1" t="s">
        <v>1370</v>
      </c>
      <c r="I214" s="1" t="s">
        <v>1371</v>
      </c>
      <c r="J214" s="1" t="s">
        <v>1354</v>
      </c>
      <c r="K214" s="1" t="s">
        <v>927</v>
      </c>
      <c r="L214" s="1" t="s">
        <v>1895</v>
      </c>
      <c r="M214" s="1" t="s">
        <v>1880</v>
      </c>
      <c r="N214" s="63">
        <v>45675</v>
      </c>
      <c r="O214" s="63">
        <v>45902</v>
      </c>
      <c r="P214" s="1" t="s">
        <v>1356</v>
      </c>
      <c r="Q214" s="1" t="s">
        <v>1916</v>
      </c>
      <c r="R214" s="1" t="s">
        <v>1850</v>
      </c>
      <c r="S214" s="1"/>
      <c r="T214" s="1"/>
      <c r="U214" s="1"/>
      <c r="V214" s="1"/>
      <c r="W214" s="1" t="s">
        <v>1917</v>
      </c>
      <c r="X214" s="1" t="s">
        <v>1360</v>
      </c>
      <c r="Y214" s="1" t="s">
        <v>1361</v>
      </c>
      <c r="Z214" s="1" t="s">
        <v>1362</v>
      </c>
      <c r="AA214" s="1" t="s">
        <v>1918</v>
      </c>
    </row>
    <row r="215" spans="1:27" ht="15" customHeight="1">
      <c r="A215" s="1" t="s">
        <v>1947</v>
      </c>
      <c r="B215" s="1" t="s">
        <v>476</v>
      </c>
      <c r="C215" s="1" t="s">
        <v>1349</v>
      </c>
      <c r="D215" s="61">
        <v>2024</v>
      </c>
      <c r="E215" s="1" t="s">
        <v>1350</v>
      </c>
      <c r="F215" s="1" t="s">
        <v>1948</v>
      </c>
      <c r="G215" s="1"/>
      <c r="H215" s="1" t="s">
        <v>1370</v>
      </c>
      <c r="I215" s="1" t="s">
        <v>1371</v>
      </c>
      <c r="J215" s="1" t="s">
        <v>1354</v>
      </c>
      <c r="K215" s="1" t="s">
        <v>927</v>
      </c>
      <c r="L215" s="1" t="s">
        <v>1895</v>
      </c>
      <c r="M215" s="1" t="s">
        <v>1880</v>
      </c>
      <c r="N215" s="63">
        <v>45675</v>
      </c>
      <c r="O215" s="63">
        <v>45902</v>
      </c>
      <c r="P215" s="1" t="s">
        <v>1356</v>
      </c>
      <c r="Q215" s="1" t="s">
        <v>1916</v>
      </c>
      <c r="R215" s="1" t="s">
        <v>1850</v>
      </c>
      <c r="S215" s="1"/>
      <c r="T215" s="1"/>
      <c r="U215" s="1"/>
      <c r="V215" s="1"/>
      <c r="W215" s="1" t="s">
        <v>1917</v>
      </c>
      <c r="X215" s="1" t="s">
        <v>1360</v>
      </c>
      <c r="Y215" s="1" t="s">
        <v>1361</v>
      </c>
      <c r="Z215" s="1" t="s">
        <v>1362</v>
      </c>
      <c r="AA215" s="1" t="s">
        <v>1918</v>
      </c>
    </row>
    <row r="216" spans="1:27" ht="15" customHeight="1">
      <c r="A216" s="1" t="s">
        <v>1949</v>
      </c>
      <c r="B216" s="1" t="s">
        <v>471</v>
      </c>
      <c r="C216" s="1" t="s">
        <v>1349</v>
      </c>
      <c r="D216" s="61">
        <v>2024</v>
      </c>
      <c r="E216" s="1" t="s">
        <v>1350</v>
      </c>
      <c r="F216" s="1" t="s">
        <v>1950</v>
      </c>
      <c r="G216" s="1"/>
      <c r="H216" s="1" t="s">
        <v>1370</v>
      </c>
      <c r="I216" s="1" t="s">
        <v>1371</v>
      </c>
      <c r="J216" s="1" t="s">
        <v>1354</v>
      </c>
      <c r="K216" s="1" t="s">
        <v>927</v>
      </c>
      <c r="L216" s="1" t="s">
        <v>1895</v>
      </c>
      <c r="M216" s="1" t="s">
        <v>1880</v>
      </c>
      <c r="N216" s="63">
        <v>45675</v>
      </c>
      <c r="O216" s="63">
        <v>45902</v>
      </c>
      <c r="P216" s="1" t="s">
        <v>1356</v>
      </c>
      <c r="Q216" s="1" t="s">
        <v>1916</v>
      </c>
      <c r="R216" s="1" t="s">
        <v>1850</v>
      </c>
      <c r="S216" s="1"/>
      <c r="T216" s="1"/>
      <c r="U216" s="1"/>
      <c r="V216" s="1"/>
      <c r="W216" s="1" t="s">
        <v>1917</v>
      </c>
      <c r="X216" s="1" t="s">
        <v>1360</v>
      </c>
      <c r="Y216" s="1" t="s">
        <v>1361</v>
      </c>
      <c r="Z216" s="1" t="s">
        <v>1362</v>
      </c>
      <c r="AA216" s="1" t="s">
        <v>1918</v>
      </c>
    </row>
    <row r="217" spans="1:27" ht="15" customHeight="1">
      <c r="A217" s="1" t="s">
        <v>1951</v>
      </c>
      <c r="B217" s="1" t="s">
        <v>480</v>
      </c>
      <c r="C217" s="1" t="s">
        <v>1349</v>
      </c>
      <c r="D217" s="61">
        <v>2024</v>
      </c>
      <c r="E217" s="1" t="s">
        <v>1350</v>
      </c>
      <c r="F217" s="1" t="s">
        <v>1952</v>
      </c>
      <c r="G217" s="1"/>
      <c r="H217" s="1" t="s">
        <v>1370</v>
      </c>
      <c r="I217" s="1" t="s">
        <v>1371</v>
      </c>
      <c r="J217" s="1" t="s">
        <v>1354</v>
      </c>
      <c r="K217" s="1" t="s">
        <v>927</v>
      </c>
      <c r="L217" s="1" t="s">
        <v>1895</v>
      </c>
      <c r="M217" s="1" t="s">
        <v>1880</v>
      </c>
      <c r="N217" s="63">
        <v>45675</v>
      </c>
      <c r="O217" s="63">
        <v>45902</v>
      </c>
      <c r="P217" s="1" t="s">
        <v>1356</v>
      </c>
      <c r="Q217" s="1" t="s">
        <v>1916</v>
      </c>
      <c r="R217" s="1" t="s">
        <v>1850</v>
      </c>
      <c r="S217" s="1"/>
      <c r="T217" s="1"/>
      <c r="U217" s="1"/>
      <c r="V217" s="1"/>
      <c r="W217" s="1" t="s">
        <v>1917</v>
      </c>
      <c r="X217" s="1" t="s">
        <v>1360</v>
      </c>
      <c r="Y217" s="1" t="s">
        <v>1361</v>
      </c>
      <c r="Z217" s="1" t="s">
        <v>1362</v>
      </c>
      <c r="AA217" s="1" t="s">
        <v>1918</v>
      </c>
    </row>
    <row r="218" spans="1:27" ht="15" customHeight="1">
      <c r="A218" s="1" t="s">
        <v>1953</v>
      </c>
      <c r="B218" s="1" t="s">
        <v>516</v>
      </c>
      <c r="C218" s="1" t="s">
        <v>1349</v>
      </c>
      <c r="D218" s="61">
        <v>2024</v>
      </c>
      <c r="E218" s="1" t="s">
        <v>1350</v>
      </c>
      <c r="F218" s="1" t="s">
        <v>1954</v>
      </c>
      <c r="G218" s="1"/>
      <c r="H218" s="1" t="s">
        <v>1370</v>
      </c>
      <c r="I218" s="1" t="s">
        <v>1371</v>
      </c>
      <c r="J218" s="1" t="s">
        <v>1354</v>
      </c>
      <c r="K218" s="1" t="s">
        <v>927</v>
      </c>
      <c r="L218" s="1" t="s">
        <v>1895</v>
      </c>
      <c r="M218" s="1" t="s">
        <v>1880</v>
      </c>
      <c r="N218" s="64">
        <v>45675</v>
      </c>
      <c r="O218" s="64">
        <v>45902</v>
      </c>
      <c r="P218" s="1" t="s">
        <v>1356</v>
      </c>
      <c r="Q218" s="1" t="s">
        <v>1916</v>
      </c>
      <c r="R218" s="1" t="s">
        <v>1850</v>
      </c>
      <c r="S218" s="1"/>
      <c r="T218" s="1"/>
      <c r="U218" s="1"/>
      <c r="V218" s="1"/>
      <c r="W218" s="1" t="s">
        <v>1917</v>
      </c>
      <c r="X218" s="1" t="s">
        <v>1360</v>
      </c>
      <c r="Y218" s="1" t="s">
        <v>1361</v>
      </c>
      <c r="Z218" s="1" t="s">
        <v>1362</v>
      </c>
      <c r="AA218" s="1" t="s">
        <v>1918</v>
      </c>
    </row>
    <row r="219" spans="1:27" ht="15" customHeight="1">
      <c r="A219" s="1" t="s">
        <v>1955</v>
      </c>
      <c r="B219" s="1" t="s">
        <v>509</v>
      </c>
      <c r="C219" s="1" t="s">
        <v>1349</v>
      </c>
      <c r="D219" s="61">
        <v>2024</v>
      </c>
      <c r="E219" s="1" t="s">
        <v>1350</v>
      </c>
      <c r="F219" s="1" t="s">
        <v>1956</v>
      </c>
      <c r="G219" s="1"/>
      <c r="H219" s="1" t="s">
        <v>1370</v>
      </c>
      <c r="I219" s="1" t="s">
        <v>1371</v>
      </c>
      <c r="J219" s="1" t="s">
        <v>1354</v>
      </c>
      <c r="K219" s="1" t="s">
        <v>927</v>
      </c>
      <c r="L219" s="1" t="s">
        <v>1895</v>
      </c>
      <c r="M219" s="1" t="s">
        <v>1880</v>
      </c>
      <c r="N219" s="63">
        <v>45675</v>
      </c>
      <c r="O219" s="63">
        <v>45902</v>
      </c>
      <c r="P219" s="1" t="s">
        <v>1356</v>
      </c>
      <c r="Q219" s="1" t="s">
        <v>1357</v>
      </c>
      <c r="R219" s="1" t="s">
        <v>1850</v>
      </c>
      <c r="S219" s="1"/>
      <c r="T219" s="1"/>
      <c r="U219" s="1"/>
      <c r="V219" s="1"/>
      <c r="W219" s="1" t="s">
        <v>1917</v>
      </c>
      <c r="X219" s="1" t="s">
        <v>1360</v>
      </c>
      <c r="Y219" s="1" t="s">
        <v>1361</v>
      </c>
      <c r="Z219" s="1" t="s">
        <v>1362</v>
      </c>
      <c r="AA219" s="1" t="s">
        <v>1918</v>
      </c>
    </row>
    <row r="220" spans="1:27" ht="15" customHeight="1">
      <c r="A220" s="1" t="s">
        <v>1957</v>
      </c>
      <c r="B220" s="1" t="s">
        <v>495</v>
      </c>
      <c r="C220" s="1" t="s">
        <v>1349</v>
      </c>
      <c r="D220" s="61">
        <v>2024</v>
      </c>
      <c r="E220" s="1" t="s">
        <v>1350</v>
      </c>
      <c r="F220" s="1" t="s">
        <v>1958</v>
      </c>
      <c r="G220" s="1"/>
      <c r="H220" s="1" t="s">
        <v>1352</v>
      </c>
      <c r="I220" s="1" t="s">
        <v>1353</v>
      </c>
      <c r="J220" s="1" t="s">
        <v>1354</v>
      </c>
      <c r="K220" s="1" t="s">
        <v>927</v>
      </c>
      <c r="L220" s="1" t="s">
        <v>1933</v>
      </c>
      <c r="M220" s="1" t="s">
        <v>1933</v>
      </c>
      <c r="N220" s="63">
        <v>45675</v>
      </c>
      <c r="O220" s="63">
        <v>45902</v>
      </c>
      <c r="P220" s="1" t="s">
        <v>1356</v>
      </c>
      <c r="Q220" s="1" t="s">
        <v>1934</v>
      </c>
      <c r="R220" s="1" t="s">
        <v>1850</v>
      </c>
      <c r="S220" s="1"/>
      <c r="T220" s="1"/>
      <c r="U220" s="1"/>
      <c r="V220" s="1"/>
      <c r="W220" s="1" t="s">
        <v>1917</v>
      </c>
      <c r="X220" s="1" t="s">
        <v>1360</v>
      </c>
      <c r="Y220" s="1" t="s">
        <v>1361</v>
      </c>
      <c r="Z220" s="1" t="s">
        <v>1362</v>
      </c>
      <c r="AA220" s="1" t="s">
        <v>1918</v>
      </c>
    </row>
    <row r="221" spans="1:27" ht="15" customHeight="1">
      <c r="A221" s="1" t="s">
        <v>1959</v>
      </c>
      <c r="B221" s="1" t="s">
        <v>491</v>
      </c>
      <c r="C221" s="1" t="s">
        <v>1349</v>
      </c>
      <c r="D221" s="61">
        <v>2024</v>
      </c>
      <c r="E221" s="1" t="s">
        <v>1350</v>
      </c>
      <c r="F221" s="1" t="s">
        <v>1960</v>
      </c>
      <c r="G221" s="1"/>
      <c r="H221" s="1" t="s">
        <v>1370</v>
      </c>
      <c r="I221" s="1" t="s">
        <v>1371</v>
      </c>
      <c r="J221" s="1" t="s">
        <v>1354</v>
      </c>
      <c r="K221" s="1" t="s">
        <v>927</v>
      </c>
      <c r="L221" s="1" t="s">
        <v>1895</v>
      </c>
      <c r="M221" s="1" t="s">
        <v>1880</v>
      </c>
      <c r="N221" s="63">
        <v>45675</v>
      </c>
      <c r="O221" s="63">
        <v>45902</v>
      </c>
      <c r="P221" s="1" t="s">
        <v>1356</v>
      </c>
      <c r="Q221" s="1" t="s">
        <v>1916</v>
      </c>
      <c r="R221" s="1" t="s">
        <v>1850</v>
      </c>
      <c r="S221" s="1"/>
      <c r="T221" s="1"/>
      <c r="U221" s="1"/>
      <c r="V221" s="1"/>
      <c r="W221" s="1" t="s">
        <v>1917</v>
      </c>
      <c r="X221" s="1" t="s">
        <v>1360</v>
      </c>
      <c r="Y221" s="1" t="s">
        <v>1361</v>
      </c>
      <c r="Z221" s="1" t="s">
        <v>1362</v>
      </c>
      <c r="AA221" s="1" t="s">
        <v>1918</v>
      </c>
    </row>
    <row r="222" spans="1:27" ht="15" customHeight="1">
      <c r="A222" s="1" t="s">
        <v>1961</v>
      </c>
      <c r="B222" s="1" t="s">
        <v>515</v>
      </c>
      <c r="C222" s="1" t="s">
        <v>1349</v>
      </c>
      <c r="D222" s="61">
        <v>2024</v>
      </c>
      <c r="E222" s="1" t="s">
        <v>1350</v>
      </c>
      <c r="F222" s="1" t="s">
        <v>1962</v>
      </c>
      <c r="G222" s="1"/>
      <c r="H222" s="1" t="s">
        <v>1352</v>
      </c>
      <c r="I222" s="1" t="s">
        <v>1353</v>
      </c>
      <c r="J222" s="1" t="s">
        <v>1354</v>
      </c>
      <c r="K222" s="1" t="s">
        <v>927</v>
      </c>
      <c r="L222" s="1" t="s">
        <v>1848</v>
      </c>
      <c r="M222" s="1" t="s">
        <v>1848</v>
      </c>
      <c r="N222" s="63">
        <v>45675</v>
      </c>
      <c r="O222" s="63">
        <v>45902</v>
      </c>
      <c r="P222" s="1" t="s">
        <v>1356</v>
      </c>
      <c r="Q222" s="1" t="s">
        <v>1963</v>
      </c>
      <c r="R222" s="1" t="s">
        <v>1850</v>
      </c>
      <c r="S222" s="1"/>
      <c r="T222" s="1"/>
      <c r="U222" s="1"/>
      <c r="V222" s="1"/>
      <c r="W222" s="1" t="s">
        <v>1917</v>
      </c>
      <c r="X222" s="1" t="s">
        <v>1360</v>
      </c>
      <c r="Y222" s="1" t="s">
        <v>1361</v>
      </c>
      <c r="Z222" s="1" t="s">
        <v>1362</v>
      </c>
      <c r="AA222" s="1" t="s">
        <v>1918</v>
      </c>
    </row>
    <row r="223" spans="1:27" ht="15" customHeight="1">
      <c r="A223" s="1" t="s">
        <v>1964</v>
      </c>
      <c r="B223" s="1" t="s">
        <v>479</v>
      </c>
      <c r="C223" s="1" t="s">
        <v>1349</v>
      </c>
      <c r="D223" s="61">
        <v>2024</v>
      </c>
      <c r="E223" s="1" t="s">
        <v>1350</v>
      </c>
      <c r="F223" s="1" t="s">
        <v>1965</v>
      </c>
      <c r="G223" s="1"/>
      <c r="H223" s="1" t="s">
        <v>1370</v>
      </c>
      <c r="I223" s="1" t="s">
        <v>1371</v>
      </c>
      <c r="J223" s="1" t="s">
        <v>1354</v>
      </c>
      <c r="K223" s="1" t="s">
        <v>927</v>
      </c>
      <c r="L223" s="1" t="s">
        <v>1895</v>
      </c>
      <c r="M223" s="1" t="s">
        <v>1880</v>
      </c>
      <c r="N223" s="64">
        <v>45675</v>
      </c>
      <c r="O223" s="64">
        <v>45902</v>
      </c>
      <c r="P223" s="1" t="s">
        <v>1356</v>
      </c>
      <c r="Q223" s="1" t="s">
        <v>1916</v>
      </c>
      <c r="R223" s="1" t="s">
        <v>1850</v>
      </c>
      <c r="S223" s="1"/>
      <c r="T223" s="1"/>
      <c r="U223" s="1"/>
      <c r="V223" s="1"/>
      <c r="W223" s="1" t="s">
        <v>1917</v>
      </c>
      <c r="X223" s="1" t="s">
        <v>1360</v>
      </c>
      <c r="Y223" s="1" t="s">
        <v>1361</v>
      </c>
      <c r="Z223" s="1" t="s">
        <v>1362</v>
      </c>
      <c r="AA223" s="1" t="s">
        <v>1918</v>
      </c>
    </row>
    <row r="224" spans="1:27" ht="15" customHeight="1">
      <c r="A224" s="1" t="s">
        <v>1966</v>
      </c>
      <c r="B224" s="1" t="s">
        <v>502</v>
      </c>
      <c r="C224" s="1" t="s">
        <v>1349</v>
      </c>
      <c r="D224" s="61">
        <v>2024</v>
      </c>
      <c r="E224" s="1" t="s">
        <v>1350</v>
      </c>
      <c r="F224" s="1" t="s">
        <v>1967</v>
      </c>
      <c r="G224" s="1"/>
      <c r="H224" s="1" t="s">
        <v>1370</v>
      </c>
      <c r="I224" s="1" t="s">
        <v>1371</v>
      </c>
      <c r="J224" s="1" t="s">
        <v>1354</v>
      </c>
      <c r="K224" s="1" t="s">
        <v>927</v>
      </c>
      <c r="L224" s="1" t="s">
        <v>1879</v>
      </c>
      <c r="M224" s="1"/>
      <c r="N224" s="1"/>
      <c r="O224" s="1"/>
      <c r="P224" s="1" t="s">
        <v>1356</v>
      </c>
      <c r="Q224" s="1" t="s">
        <v>1916</v>
      </c>
      <c r="R224" s="1" t="s">
        <v>1850</v>
      </c>
      <c r="S224" s="1"/>
      <c r="T224" s="1"/>
      <c r="U224" s="1"/>
      <c r="V224" s="1"/>
      <c r="W224" s="1" t="s">
        <v>1917</v>
      </c>
      <c r="X224" s="1" t="s">
        <v>1360</v>
      </c>
      <c r="Y224" s="1" t="s">
        <v>1361</v>
      </c>
      <c r="Z224" s="1" t="s">
        <v>1362</v>
      </c>
      <c r="AA224" s="1" t="s">
        <v>1918</v>
      </c>
    </row>
    <row r="225" spans="1:27" ht="15" customHeight="1">
      <c r="A225" s="1" t="s">
        <v>1968</v>
      </c>
      <c r="B225" s="1" t="s">
        <v>496</v>
      </c>
      <c r="C225" s="1" t="s">
        <v>1349</v>
      </c>
      <c r="D225" s="61">
        <v>2024</v>
      </c>
      <c r="E225" s="1" t="s">
        <v>1350</v>
      </c>
      <c r="F225" s="1" t="s">
        <v>1969</v>
      </c>
      <c r="G225" s="1"/>
      <c r="H225" s="1" t="s">
        <v>1352</v>
      </c>
      <c r="I225" s="1" t="s">
        <v>1353</v>
      </c>
      <c r="J225" s="1" t="s">
        <v>1354</v>
      </c>
      <c r="K225" s="1" t="s">
        <v>927</v>
      </c>
      <c r="L225" s="1" t="s">
        <v>1933</v>
      </c>
      <c r="M225" s="1" t="s">
        <v>1933</v>
      </c>
      <c r="N225" s="63">
        <v>45675</v>
      </c>
      <c r="O225" s="63">
        <v>45902</v>
      </c>
      <c r="P225" s="1" t="s">
        <v>1356</v>
      </c>
      <c r="Q225" s="1" t="s">
        <v>1934</v>
      </c>
      <c r="R225" s="1" t="s">
        <v>1850</v>
      </c>
      <c r="S225" s="1"/>
      <c r="T225" s="1"/>
      <c r="U225" s="1"/>
      <c r="V225" s="1"/>
      <c r="W225" s="1" t="s">
        <v>1917</v>
      </c>
      <c r="X225" s="1" t="s">
        <v>1360</v>
      </c>
      <c r="Y225" s="1" t="s">
        <v>1361</v>
      </c>
      <c r="Z225" s="1" t="s">
        <v>1362</v>
      </c>
      <c r="AA225" s="1" t="s">
        <v>1918</v>
      </c>
    </row>
    <row r="226" spans="1:27" ht="15" customHeight="1">
      <c r="A226" s="1" t="s">
        <v>1970</v>
      </c>
      <c r="B226" s="1" t="s">
        <v>482</v>
      </c>
      <c r="C226" s="1" t="s">
        <v>1349</v>
      </c>
      <c r="D226" s="61">
        <v>2024</v>
      </c>
      <c r="E226" s="1" t="s">
        <v>1350</v>
      </c>
      <c r="F226" s="1" t="s">
        <v>1971</v>
      </c>
      <c r="G226" s="1"/>
      <c r="H226" s="1" t="s">
        <v>1370</v>
      </c>
      <c r="I226" s="1" t="s">
        <v>1371</v>
      </c>
      <c r="J226" s="1" t="s">
        <v>1354</v>
      </c>
      <c r="K226" s="1" t="s">
        <v>927</v>
      </c>
      <c r="L226" s="1" t="s">
        <v>1895</v>
      </c>
      <c r="M226" s="1" t="s">
        <v>1880</v>
      </c>
      <c r="N226" s="63">
        <v>45675</v>
      </c>
      <c r="O226" s="63">
        <v>45902</v>
      </c>
      <c r="P226" s="1" t="s">
        <v>1356</v>
      </c>
      <c r="Q226" s="1" t="s">
        <v>1916</v>
      </c>
      <c r="R226" s="1" t="s">
        <v>1850</v>
      </c>
      <c r="S226" s="1"/>
      <c r="T226" s="1"/>
      <c r="U226" s="1"/>
      <c r="V226" s="1"/>
      <c r="W226" s="1" t="s">
        <v>1917</v>
      </c>
      <c r="X226" s="1" t="s">
        <v>1360</v>
      </c>
      <c r="Y226" s="1" t="s">
        <v>1361</v>
      </c>
      <c r="Z226" s="1" t="s">
        <v>1362</v>
      </c>
      <c r="AA226" s="1" t="s">
        <v>1918</v>
      </c>
    </row>
    <row r="227" spans="1:27" ht="15" customHeight="1">
      <c r="A227" s="1" t="s">
        <v>1972</v>
      </c>
      <c r="B227" s="1" t="s">
        <v>506</v>
      </c>
      <c r="C227" s="1" t="s">
        <v>1349</v>
      </c>
      <c r="D227" s="61">
        <v>2024</v>
      </c>
      <c r="E227" s="1" t="s">
        <v>1350</v>
      </c>
      <c r="F227" s="1" t="s">
        <v>1973</v>
      </c>
      <c r="G227" s="1"/>
      <c r="H227" s="1" t="s">
        <v>1370</v>
      </c>
      <c r="I227" s="1" t="s">
        <v>1371</v>
      </c>
      <c r="J227" s="1" t="s">
        <v>1354</v>
      </c>
      <c r="K227" s="1" t="s">
        <v>927</v>
      </c>
      <c r="L227" s="1" t="s">
        <v>1895</v>
      </c>
      <c r="M227" s="1" t="s">
        <v>1880</v>
      </c>
      <c r="N227" s="63">
        <v>45675</v>
      </c>
      <c r="O227" s="63">
        <v>45902</v>
      </c>
      <c r="P227" s="1" t="s">
        <v>1356</v>
      </c>
      <c r="Q227" s="1" t="s">
        <v>1357</v>
      </c>
      <c r="R227" s="1" t="s">
        <v>1850</v>
      </c>
      <c r="S227" s="1"/>
      <c r="T227" s="1"/>
      <c r="U227" s="1"/>
      <c r="V227" s="1"/>
      <c r="W227" s="1" t="s">
        <v>1917</v>
      </c>
      <c r="X227" s="1" t="s">
        <v>1360</v>
      </c>
      <c r="Y227" s="1" t="s">
        <v>1361</v>
      </c>
      <c r="Z227" s="1" t="s">
        <v>1362</v>
      </c>
      <c r="AA227" s="1" t="s">
        <v>1918</v>
      </c>
    </row>
    <row r="228" spans="1:27" ht="15" customHeight="1">
      <c r="A228" s="1" t="s">
        <v>1974</v>
      </c>
      <c r="B228" s="1" t="s">
        <v>497</v>
      </c>
      <c r="C228" s="1" t="s">
        <v>1349</v>
      </c>
      <c r="D228" s="61">
        <v>2024</v>
      </c>
      <c r="E228" s="1" t="s">
        <v>1350</v>
      </c>
      <c r="F228" s="1" t="s">
        <v>1975</v>
      </c>
      <c r="G228" s="1"/>
      <c r="H228" s="1" t="s">
        <v>1352</v>
      </c>
      <c r="I228" s="1" t="s">
        <v>1353</v>
      </c>
      <c r="J228" s="1" t="s">
        <v>1354</v>
      </c>
      <c r="K228" s="1" t="s">
        <v>927</v>
      </c>
      <c r="L228" s="1" t="s">
        <v>1933</v>
      </c>
      <c r="M228" s="1" t="s">
        <v>1933</v>
      </c>
      <c r="N228" s="63">
        <v>45675</v>
      </c>
      <c r="O228" s="63">
        <v>45902</v>
      </c>
      <c r="P228" s="1" t="s">
        <v>1356</v>
      </c>
      <c r="Q228" s="1" t="s">
        <v>1934</v>
      </c>
      <c r="R228" s="1" t="s">
        <v>1850</v>
      </c>
      <c r="S228" s="1"/>
      <c r="T228" s="1"/>
      <c r="U228" s="1"/>
      <c r="V228" s="1"/>
      <c r="W228" s="1" t="s">
        <v>1917</v>
      </c>
      <c r="X228" s="1" t="s">
        <v>1360</v>
      </c>
      <c r="Y228" s="1" t="s">
        <v>1361</v>
      </c>
      <c r="Z228" s="1" t="s">
        <v>1362</v>
      </c>
      <c r="AA228" s="1" t="s">
        <v>1918</v>
      </c>
    </row>
    <row r="229" spans="1:27" ht="15" customHeight="1">
      <c r="A229" s="1" t="s">
        <v>1976</v>
      </c>
      <c r="B229" s="1" t="s">
        <v>514</v>
      </c>
      <c r="C229" s="1" t="s">
        <v>1349</v>
      </c>
      <c r="D229" s="61">
        <v>2024</v>
      </c>
      <c r="E229" s="1" t="s">
        <v>1350</v>
      </c>
      <c r="F229" s="1" t="s">
        <v>1977</v>
      </c>
      <c r="G229" s="1"/>
      <c r="H229" s="1" t="s">
        <v>1352</v>
      </c>
      <c r="I229" s="1" t="s">
        <v>1353</v>
      </c>
      <c r="J229" s="1" t="s">
        <v>1354</v>
      </c>
      <c r="K229" s="1" t="s">
        <v>927</v>
      </c>
      <c r="L229" s="1" t="s">
        <v>1848</v>
      </c>
      <c r="M229" s="1" t="s">
        <v>1848</v>
      </c>
      <c r="N229" s="64">
        <v>45675</v>
      </c>
      <c r="O229" s="64">
        <v>45902</v>
      </c>
      <c r="P229" s="1" t="s">
        <v>1356</v>
      </c>
      <c r="Q229" s="1" t="s">
        <v>1963</v>
      </c>
      <c r="R229" s="1" t="s">
        <v>1850</v>
      </c>
      <c r="S229" s="1"/>
      <c r="T229" s="1"/>
      <c r="U229" s="1"/>
      <c r="V229" s="1"/>
      <c r="W229" s="1" t="s">
        <v>1917</v>
      </c>
      <c r="X229" s="1" t="s">
        <v>1360</v>
      </c>
      <c r="Y229" s="1" t="s">
        <v>1361</v>
      </c>
      <c r="Z229" s="1" t="s">
        <v>1362</v>
      </c>
      <c r="AA229" s="1" t="s">
        <v>1918</v>
      </c>
    </row>
    <row r="230" spans="1:27" ht="15" customHeight="1">
      <c r="A230" s="1" t="s">
        <v>1978</v>
      </c>
      <c r="B230" s="1" t="s">
        <v>512</v>
      </c>
      <c r="C230" s="1" t="s">
        <v>1349</v>
      </c>
      <c r="D230" s="61">
        <v>2024</v>
      </c>
      <c r="E230" s="1" t="s">
        <v>1350</v>
      </c>
      <c r="F230" s="1" t="s">
        <v>1979</v>
      </c>
      <c r="G230" s="1"/>
      <c r="H230" s="1" t="s">
        <v>1352</v>
      </c>
      <c r="I230" s="1" t="s">
        <v>1353</v>
      </c>
      <c r="J230" s="1" t="s">
        <v>1354</v>
      </c>
      <c r="K230" s="1" t="s">
        <v>927</v>
      </c>
      <c r="L230" s="1" t="s">
        <v>1848</v>
      </c>
      <c r="M230" s="1" t="s">
        <v>1848</v>
      </c>
      <c r="N230" s="64">
        <v>45675</v>
      </c>
      <c r="O230" s="64">
        <v>45902</v>
      </c>
      <c r="P230" s="1" t="s">
        <v>1356</v>
      </c>
      <c r="Q230" s="1" t="s">
        <v>1963</v>
      </c>
      <c r="R230" s="1" t="s">
        <v>1850</v>
      </c>
      <c r="S230" s="1"/>
      <c r="T230" s="1"/>
      <c r="U230" s="1"/>
      <c r="V230" s="1"/>
      <c r="W230" s="1" t="s">
        <v>1917</v>
      </c>
      <c r="X230" s="1" t="s">
        <v>1360</v>
      </c>
      <c r="Y230" s="1" t="s">
        <v>1361</v>
      </c>
      <c r="Z230" s="1" t="s">
        <v>1362</v>
      </c>
      <c r="AA230" s="1" t="s">
        <v>1918</v>
      </c>
    </row>
    <row r="231" spans="1:27" ht="15" customHeight="1">
      <c r="A231" s="1" t="s">
        <v>1980</v>
      </c>
      <c r="B231" s="1" t="s">
        <v>510</v>
      </c>
      <c r="C231" s="1" t="s">
        <v>1349</v>
      </c>
      <c r="D231" s="61">
        <v>2024</v>
      </c>
      <c r="E231" s="1" t="s">
        <v>1350</v>
      </c>
      <c r="F231" s="1" t="s">
        <v>1981</v>
      </c>
      <c r="G231" s="1"/>
      <c r="H231" s="1" t="s">
        <v>1370</v>
      </c>
      <c r="I231" s="1" t="s">
        <v>1371</v>
      </c>
      <c r="J231" s="1" t="s">
        <v>1354</v>
      </c>
      <c r="K231" s="1" t="s">
        <v>927</v>
      </c>
      <c r="L231" s="1" t="s">
        <v>1895</v>
      </c>
      <c r="M231" s="1" t="s">
        <v>1880</v>
      </c>
      <c r="N231" s="63">
        <v>45675</v>
      </c>
      <c r="O231" s="63">
        <v>45902</v>
      </c>
      <c r="P231" s="1" t="s">
        <v>1356</v>
      </c>
      <c r="Q231" s="1" t="s">
        <v>1357</v>
      </c>
      <c r="R231" s="1" t="s">
        <v>1850</v>
      </c>
      <c r="S231" s="1"/>
      <c r="T231" s="1"/>
      <c r="U231" s="1"/>
      <c r="V231" s="1"/>
      <c r="W231" s="1" t="s">
        <v>1917</v>
      </c>
      <c r="X231" s="1" t="s">
        <v>1360</v>
      </c>
      <c r="Y231" s="1" t="s">
        <v>1361</v>
      </c>
      <c r="Z231" s="1" t="s">
        <v>1362</v>
      </c>
      <c r="AA231" s="1" t="s">
        <v>1918</v>
      </c>
    </row>
    <row r="232" spans="1:27" ht="15" customHeight="1">
      <c r="A232" s="1" t="s">
        <v>1982</v>
      </c>
      <c r="B232" s="1" t="s">
        <v>513</v>
      </c>
      <c r="C232" s="1" t="s">
        <v>1349</v>
      </c>
      <c r="D232" s="61">
        <v>2024</v>
      </c>
      <c r="E232" s="1" t="s">
        <v>1350</v>
      </c>
      <c r="F232" s="1" t="s">
        <v>1983</v>
      </c>
      <c r="G232" s="1"/>
      <c r="H232" s="1" t="s">
        <v>1352</v>
      </c>
      <c r="I232" s="1" t="s">
        <v>1353</v>
      </c>
      <c r="J232" s="1" t="s">
        <v>1354</v>
      </c>
      <c r="K232" s="1" t="s">
        <v>927</v>
      </c>
      <c r="L232" s="1" t="s">
        <v>1848</v>
      </c>
      <c r="M232" s="1" t="s">
        <v>1848</v>
      </c>
      <c r="N232" s="63">
        <v>45675</v>
      </c>
      <c r="O232" s="63">
        <v>45902</v>
      </c>
      <c r="P232" s="1" t="s">
        <v>1356</v>
      </c>
      <c r="Q232" s="1" t="s">
        <v>1963</v>
      </c>
      <c r="R232" s="1" t="s">
        <v>1850</v>
      </c>
      <c r="S232" s="1"/>
      <c r="T232" s="1"/>
      <c r="U232" s="1"/>
      <c r="V232" s="1"/>
      <c r="W232" s="1" t="s">
        <v>1917</v>
      </c>
      <c r="X232" s="1" t="s">
        <v>1360</v>
      </c>
      <c r="Y232" s="1" t="s">
        <v>1361</v>
      </c>
      <c r="Z232" s="1" t="s">
        <v>1362</v>
      </c>
      <c r="AA232" s="1" t="s">
        <v>1918</v>
      </c>
    </row>
    <row r="233" spans="1:27" ht="15" customHeight="1">
      <c r="A233" s="1" t="s">
        <v>1984</v>
      </c>
      <c r="B233" s="1" t="s">
        <v>507</v>
      </c>
      <c r="C233" s="1" t="s">
        <v>1349</v>
      </c>
      <c r="D233" s="61">
        <v>2024</v>
      </c>
      <c r="E233" s="1" t="s">
        <v>1350</v>
      </c>
      <c r="F233" s="1" t="s">
        <v>1985</v>
      </c>
      <c r="G233" s="1"/>
      <c r="H233" s="1" t="s">
        <v>1370</v>
      </c>
      <c r="I233" s="1" t="s">
        <v>1371</v>
      </c>
      <c r="J233" s="1" t="s">
        <v>1354</v>
      </c>
      <c r="K233" s="1" t="s">
        <v>927</v>
      </c>
      <c r="L233" s="1" t="s">
        <v>1895</v>
      </c>
      <c r="M233" s="1" t="s">
        <v>1880</v>
      </c>
      <c r="N233" s="63">
        <v>45675</v>
      </c>
      <c r="O233" s="63">
        <v>45902</v>
      </c>
      <c r="P233" s="1" t="s">
        <v>1356</v>
      </c>
      <c r="Q233" s="1" t="s">
        <v>1357</v>
      </c>
      <c r="R233" s="1" t="s">
        <v>1850</v>
      </c>
      <c r="S233" s="1"/>
      <c r="T233" s="1"/>
      <c r="U233" s="1"/>
      <c r="V233" s="1"/>
      <c r="W233" s="1" t="s">
        <v>1917</v>
      </c>
      <c r="X233" s="1" t="s">
        <v>1360</v>
      </c>
      <c r="Y233" s="1" t="s">
        <v>1361</v>
      </c>
      <c r="Z233" s="1" t="s">
        <v>1362</v>
      </c>
      <c r="AA233" s="1" t="s">
        <v>1918</v>
      </c>
    </row>
    <row r="234" spans="1:27" ht="15" customHeight="1">
      <c r="A234" s="1" t="s">
        <v>1986</v>
      </c>
      <c r="B234" s="1" t="s">
        <v>500</v>
      </c>
      <c r="C234" s="1" t="s">
        <v>1349</v>
      </c>
      <c r="D234" s="61">
        <v>2024</v>
      </c>
      <c r="E234" s="1" t="s">
        <v>1350</v>
      </c>
      <c r="F234" s="1" t="s">
        <v>1987</v>
      </c>
      <c r="G234" s="1"/>
      <c r="H234" s="1" t="s">
        <v>1352</v>
      </c>
      <c r="I234" s="1" t="s">
        <v>1353</v>
      </c>
      <c r="J234" s="1" t="s">
        <v>1354</v>
      </c>
      <c r="K234" s="1" t="s">
        <v>927</v>
      </c>
      <c r="L234" s="1" t="s">
        <v>1933</v>
      </c>
      <c r="M234" s="1" t="s">
        <v>1933</v>
      </c>
      <c r="N234" s="63">
        <v>45675</v>
      </c>
      <c r="O234" s="63">
        <v>45902</v>
      </c>
      <c r="P234" s="1" t="s">
        <v>1356</v>
      </c>
      <c r="Q234" s="1" t="s">
        <v>1934</v>
      </c>
      <c r="R234" s="1" t="s">
        <v>1850</v>
      </c>
      <c r="S234" s="1"/>
      <c r="T234" s="1"/>
      <c r="U234" s="1"/>
      <c r="V234" s="1"/>
      <c r="W234" s="1" t="s">
        <v>1917</v>
      </c>
      <c r="X234" s="1" t="s">
        <v>1360</v>
      </c>
      <c r="Y234" s="1" t="s">
        <v>1361</v>
      </c>
      <c r="Z234" s="1" t="s">
        <v>1362</v>
      </c>
      <c r="AA234" s="1" t="s">
        <v>1918</v>
      </c>
    </row>
    <row r="235" spans="1:27" ht="15" customHeight="1">
      <c r="A235" s="1" t="s">
        <v>1988</v>
      </c>
      <c r="B235" s="1" t="s">
        <v>469</v>
      </c>
      <c r="C235" s="1" t="s">
        <v>1519</v>
      </c>
      <c r="D235" s="61">
        <v>2024</v>
      </c>
      <c r="E235" s="1" t="s">
        <v>1350</v>
      </c>
      <c r="F235" s="1" t="s">
        <v>1989</v>
      </c>
      <c r="G235" s="1"/>
      <c r="H235" s="1" t="s">
        <v>1352</v>
      </c>
      <c r="I235" s="1" t="s">
        <v>1353</v>
      </c>
      <c r="J235" s="1" t="s">
        <v>89</v>
      </c>
      <c r="K235" s="1" t="s">
        <v>89</v>
      </c>
      <c r="L235" s="1" t="s">
        <v>1879</v>
      </c>
      <c r="M235" s="1" t="s">
        <v>1933</v>
      </c>
      <c r="N235" s="63">
        <v>45694</v>
      </c>
      <c r="O235" s="63">
        <v>45696</v>
      </c>
      <c r="P235" s="1" t="s">
        <v>1356</v>
      </c>
      <c r="Q235" s="1" t="s">
        <v>1934</v>
      </c>
      <c r="R235" s="1" t="s">
        <v>1850</v>
      </c>
      <c r="S235" s="1"/>
      <c r="T235" s="1"/>
      <c r="U235" s="1"/>
      <c r="V235" s="1"/>
      <c r="W235" s="1" t="s">
        <v>1917</v>
      </c>
      <c r="X235" s="1" t="s">
        <v>1509</v>
      </c>
      <c r="Y235" s="1" t="s">
        <v>1888</v>
      </c>
      <c r="Z235" s="1"/>
      <c r="AA235" s="1"/>
    </row>
    <row r="236" spans="1:27" ht="15" customHeight="1">
      <c r="A236" s="1" t="s">
        <v>1990</v>
      </c>
      <c r="B236" s="1" t="s">
        <v>490</v>
      </c>
      <c r="C236" s="1" t="s">
        <v>1349</v>
      </c>
      <c r="D236" s="61">
        <v>2024</v>
      </c>
      <c r="E236" s="1" t="s">
        <v>1350</v>
      </c>
      <c r="F236" s="1" t="s">
        <v>1991</v>
      </c>
      <c r="G236" s="1"/>
      <c r="H236" s="1" t="s">
        <v>1370</v>
      </c>
      <c r="I236" s="1" t="s">
        <v>1371</v>
      </c>
      <c r="J236" s="1" t="s">
        <v>1354</v>
      </c>
      <c r="K236" s="1" t="s">
        <v>927</v>
      </c>
      <c r="L236" s="1" t="s">
        <v>1895</v>
      </c>
      <c r="M236" s="1" t="s">
        <v>1880</v>
      </c>
      <c r="N236" s="63">
        <v>45675</v>
      </c>
      <c r="O236" s="63">
        <v>45902</v>
      </c>
      <c r="P236" s="1" t="s">
        <v>1356</v>
      </c>
      <c r="Q236" s="1" t="s">
        <v>1916</v>
      </c>
      <c r="R236" s="1" t="s">
        <v>1850</v>
      </c>
      <c r="S236" s="1"/>
      <c r="T236" s="1"/>
      <c r="U236" s="1"/>
      <c r="V236" s="1"/>
      <c r="W236" s="1" t="s">
        <v>1917</v>
      </c>
      <c r="X236" s="1" t="s">
        <v>1360</v>
      </c>
      <c r="Y236" s="1" t="s">
        <v>1361</v>
      </c>
      <c r="Z236" s="1" t="s">
        <v>1362</v>
      </c>
      <c r="AA236" s="1" t="s">
        <v>1918</v>
      </c>
    </row>
    <row r="237" spans="1:27" ht="15" customHeight="1">
      <c r="A237" s="1" t="s">
        <v>1992</v>
      </c>
      <c r="B237" s="1" t="s">
        <v>499</v>
      </c>
      <c r="C237" s="1" t="s">
        <v>1349</v>
      </c>
      <c r="D237" s="61">
        <v>2024</v>
      </c>
      <c r="E237" s="1" t="s">
        <v>1350</v>
      </c>
      <c r="F237" s="1" t="s">
        <v>1993</v>
      </c>
      <c r="G237" s="1"/>
      <c r="H237" s="1" t="s">
        <v>1352</v>
      </c>
      <c r="I237" s="1" t="s">
        <v>1353</v>
      </c>
      <c r="J237" s="1" t="s">
        <v>1354</v>
      </c>
      <c r="K237" s="1" t="s">
        <v>927</v>
      </c>
      <c r="L237" s="1" t="s">
        <v>1933</v>
      </c>
      <c r="M237" s="1" t="s">
        <v>1933</v>
      </c>
      <c r="N237" s="63">
        <v>45675</v>
      </c>
      <c r="O237" s="63">
        <v>45902</v>
      </c>
      <c r="P237" s="1" t="s">
        <v>1356</v>
      </c>
      <c r="Q237" s="1" t="s">
        <v>1934</v>
      </c>
      <c r="R237" s="1" t="s">
        <v>1850</v>
      </c>
      <c r="S237" s="1"/>
      <c r="T237" s="1"/>
      <c r="U237" s="1"/>
      <c r="V237" s="1"/>
      <c r="W237" s="1" t="s">
        <v>1917</v>
      </c>
      <c r="X237" s="1" t="s">
        <v>1360</v>
      </c>
      <c r="Y237" s="1" t="s">
        <v>1361</v>
      </c>
      <c r="Z237" s="1" t="s">
        <v>1362</v>
      </c>
      <c r="AA237" s="1" t="s">
        <v>1918</v>
      </c>
    </row>
    <row r="238" spans="1:27" ht="15" customHeight="1">
      <c r="A238" s="1" t="s">
        <v>1994</v>
      </c>
      <c r="B238" s="1" t="s">
        <v>494</v>
      </c>
      <c r="C238" s="1" t="s">
        <v>1349</v>
      </c>
      <c r="D238" s="61">
        <v>2024</v>
      </c>
      <c r="E238" s="1" t="s">
        <v>1350</v>
      </c>
      <c r="F238" s="1" t="s">
        <v>1995</v>
      </c>
      <c r="G238" s="1"/>
      <c r="H238" s="1" t="s">
        <v>1352</v>
      </c>
      <c r="I238" s="1" t="s">
        <v>1353</v>
      </c>
      <c r="J238" s="1" t="s">
        <v>1354</v>
      </c>
      <c r="K238" s="1" t="s">
        <v>927</v>
      </c>
      <c r="L238" s="1" t="s">
        <v>1933</v>
      </c>
      <c r="M238" s="1" t="s">
        <v>1933</v>
      </c>
      <c r="N238" s="63">
        <v>45675</v>
      </c>
      <c r="O238" s="63">
        <v>45902</v>
      </c>
      <c r="P238" s="1" t="s">
        <v>1356</v>
      </c>
      <c r="Q238" s="1" t="s">
        <v>1934</v>
      </c>
      <c r="R238" s="1" t="s">
        <v>1850</v>
      </c>
      <c r="S238" s="1"/>
      <c r="T238" s="1"/>
      <c r="U238" s="1"/>
      <c r="V238" s="1"/>
      <c r="W238" s="1" t="s">
        <v>1917</v>
      </c>
      <c r="X238" s="1" t="s">
        <v>1360</v>
      </c>
      <c r="Y238" s="1" t="s">
        <v>1361</v>
      </c>
      <c r="Z238" s="1" t="s">
        <v>1362</v>
      </c>
      <c r="AA238" s="1" t="s">
        <v>1918</v>
      </c>
    </row>
    <row r="239" spans="1:27" ht="15" customHeight="1">
      <c r="A239" s="1" t="s">
        <v>1996</v>
      </c>
      <c r="B239" s="1" t="s">
        <v>486</v>
      </c>
      <c r="C239" s="1" t="s">
        <v>1349</v>
      </c>
      <c r="D239" s="61">
        <v>2024</v>
      </c>
      <c r="E239" s="1" t="s">
        <v>1350</v>
      </c>
      <c r="F239" s="1" t="s">
        <v>1997</v>
      </c>
      <c r="G239" s="1"/>
      <c r="H239" s="1" t="s">
        <v>1370</v>
      </c>
      <c r="I239" s="1" t="s">
        <v>1371</v>
      </c>
      <c r="J239" s="1" t="s">
        <v>1354</v>
      </c>
      <c r="K239" s="1" t="s">
        <v>927</v>
      </c>
      <c r="L239" s="1" t="s">
        <v>1895</v>
      </c>
      <c r="M239" s="1" t="s">
        <v>1880</v>
      </c>
      <c r="N239" s="63">
        <v>45675</v>
      </c>
      <c r="O239" s="63">
        <v>45902</v>
      </c>
      <c r="P239" s="1" t="s">
        <v>1356</v>
      </c>
      <c r="Q239" s="1" t="s">
        <v>1916</v>
      </c>
      <c r="R239" s="1" t="s">
        <v>1850</v>
      </c>
      <c r="S239" s="1"/>
      <c r="T239" s="1"/>
      <c r="U239" s="1"/>
      <c r="V239" s="1"/>
      <c r="W239" s="1" t="s">
        <v>1917</v>
      </c>
      <c r="X239" s="1" t="s">
        <v>1360</v>
      </c>
      <c r="Y239" s="1" t="s">
        <v>1361</v>
      </c>
      <c r="Z239" s="1" t="s">
        <v>1362</v>
      </c>
      <c r="AA239" s="1" t="s">
        <v>1918</v>
      </c>
    </row>
    <row r="240" spans="1:27" ht="15" customHeight="1">
      <c r="A240" s="1" t="s">
        <v>1998</v>
      </c>
      <c r="B240" s="1" t="s">
        <v>501</v>
      </c>
      <c r="C240" s="1" t="s">
        <v>1349</v>
      </c>
      <c r="D240" s="61">
        <v>2024</v>
      </c>
      <c r="E240" s="1" t="s">
        <v>1350</v>
      </c>
      <c r="F240" s="1" t="s">
        <v>1999</v>
      </c>
      <c r="G240" s="1"/>
      <c r="H240" s="1" t="s">
        <v>1370</v>
      </c>
      <c r="I240" s="1" t="s">
        <v>1371</v>
      </c>
      <c r="J240" s="1" t="s">
        <v>1354</v>
      </c>
      <c r="K240" s="1" t="s">
        <v>927</v>
      </c>
      <c r="L240" s="1" t="s">
        <v>1879</v>
      </c>
      <c r="M240" s="1"/>
      <c r="N240" s="1"/>
      <c r="O240" s="1"/>
      <c r="P240" s="1" t="s">
        <v>1356</v>
      </c>
      <c r="Q240" s="1" t="s">
        <v>1916</v>
      </c>
      <c r="R240" s="1" t="s">
        <v>1850</v>
      </c>
      <c r="S240" s="1"/>
      <c r="T240" s="1"/>
      <c r="U240" s="1"/>
      <c r="V240" s="1"/>
      <c r="W240" s="1" t="s">
        <v>1917</v>
      </c>
      <c r="X240" s="1" t="s">
        <v>1360</v>
      </c>
      <c r="Y240" s="1" t="s">
        <v>1361</v>
      </c>
      <c r="Z240" s="1" t="s">
        <v>1362</v>
      </c>
      <c r="AA240" s="1" t="s">
        <v>1918</v>
      </c>
    </row>
    <row r="241" spans="1:27" ht="15" customHeight="1">
      <c r="A241" s="1" t="s">
        <v>2000</v>
      </c>
      <c r="B241" s="1" t="s">
        <v>484</v>
      </c>
      <c r="C241" s="1" t="s">
        <v>1349</v>
      </c>
      <c r="D241" s="61">
        <v>2024</v>
      </c>
      <c r="E241" s="1" t="s">
        <v>1350</v>
      </c>
      <c r="F241" s="1" t="s">
        <v>2001</v>
      </c>
      <c r="G241" s="1"/>
      <c r="H241" s="1" t="s">
        <v>1370</v>
      </c>
      <c r="I241" s="1" t="s">
        <v>1371</v>
      </c>
      <c r="J241" s="1" t="s">
        <v>1354</v>
      </c>
      <c r="K241" s="1" t="s">
        <v>927</v>
      </c>
      <c r="L241" s="1" t="s">
        <v>1895</v>
      </c>
      <c r="M241" s="1" t="s">
        <v>1880</v>
      </c>
      <c r="N241" s="63">
        <v>45675</v>
      </c>
      <c r="O241" s="63">
        <v>45902</v>
      </c>
      <c r="P241" s="1" t="s">
        <v>1356</v>
      </c>
      <c r="Q241" s="1" t="s">
        <v>1916</v>
      </c>
      <c r="R241" s="1" t="s">
        <v>1850</v>
      </c>
      <c r="S241" s="1"/>
      <c r="T241" s="1"/>
      <c r="U241" s="1"/>
      <c r="V241" s="1"/>
      <c r="W241" s="1" t="s">
        <v>1917</v>
      </c>
      <c r="X241" s="1" t="s">
        <v>1360</v>
      </c>
      <c r="Y241" s="1" t="s">
        <v>1361</v>
      </c>
      <c r="Z241" s="1" t="s">
        <v>1362</v>
      </c>
      <c r="AA241" s="1" t="s">
        <v>1918</v>
      </c>
    </row>
    <row r="242" spans="1:27" ht="15" customHeight="1">
      <c r="A242" s="1" t="s">
        <v>2002</v>
      </c>
      <c r="B242" s="1" t="s">
        <v>489</v>
      </c>
      <c r="C242" s="1" t="s">
        <v>1349</v>
      </c>
      <c r="D242" s="61">
        <v>2024</v>
      </c>
      <c r="E242" s="1" t="s">
        <v>1350</v>
      </c>
      <c r="F242" s="1" t="s">
        <v>2003</v>
      </c>
      <c r="G242" s="1"/>
      <c r="H242" s="1" t="s">
        <v>1370</v>
      </c>
      <c r="I242" s="1" t="s">
        <v>1371</v>
      </c>
      <c r="J242" s="1" t="s">
        <v>1354</v>
      </c>
      <c r="K242" s="1" t="s">
        <v>927</v>
      </c>
      <c r="L242" s="1" t="s">
        <v>1895</v>
      </c>
      <c r="M242" s="1" t="s">
        <v>1880</v>
      </c>
      <c r="N242" s="64">
        <v>45675</v>
      </c>
      <c r="O242" s="64">
        <v>45902</v>
      </c>
      <c r="P242" s="1" t="s">
        <v>1356</v>
      </c>
      <c r="Q242" s="1" t="s">
        <v>1916</v>
      </c>
      <c r="R242" s="1" t="s">
        <v>1850</v>
      </c>
      <c r="S242" s="1"/>
      <c r="T242" s="1"/>
      <c r="U242" s="1"/>
      <c r="V242" s="1"/>
      <c r="W242" s="1" t="s">
        <v>1917</v>
      </c>
      <c r="X242" s="1" t="s">
        <v>1360</v>
      </c>
      <c r="Y242" s="1" t="s">
        <v>1361</v>
      </c>
      <c r="Z242" s="1" t="s">
        <v>1362</v>
      </c>
      <c r="AA242" s="1" t="s">
        <v>1918</v>
      </c>
    </row>
    <row r="243" spans="1:27" ht="15" customHeight="1">
      <c r="A243" s="1" t="s">
        <v>2004</v>
      </c>
      <c r="B243" s="1" t="s">
        <v>505</v>
      </c>
      <c r="C243" s="1" t="s">
        <v>1349</v>
      </c>
      <c r="D243" s="61">
        <v>2024</v>
      </c>
      <c r="E243" s="1" t="s">
        <v>1350</v>
      </c>
      <c r="F243" s="1" t="s">
        <v>2005</v>
      </c>
      <c r="G243" s="1"/>
      <c r="H243" s="1" t="s">
        <v>1370</v>
      </c>
      <c r="I243" s="1" t="s">
        <v>1371</v>
      </c>
      <c r="J243" s="1" t="s">
        <v>1354</v>
      </c>
      <c r="K243" s="1" t="s">
        <v>927</v>
      </c>
      <c r="L243" s="1" t="s">
        <v>1895</v>
      </c>
      <c r="M243" s="1" t="s">
        <v>1880</v>
      </c>
      <c r="N243" s="64">
        <v>45675</v>
      </c>
      <c r="O243" s="64">
        <v>45902</v>
      </c>
      <c r="P243" s="1" t="s">
        <v>1356</v>
      </c>
      <c r="Q243" s="1" t="s">
        <v>1357</v>
      </c>
      <c r="R243" s="1" t="s">
        <v>1850</v>
      </c>
      <c r="S243" s="1"/>
      <c r="T243" s="1"/>
      <c r="U243" s="1"/>
      <c r="V243" s="1"/>
      <c r="W243" s="1" t="s">
        <v>1917</v>
      </c>
      <c r="X243" s="1" t="s">
        <v>1360</v>
      </c>
      <c r="Y243" s="1" t="s">
        <v>1361</v>
      </c>
      <c r="Z243" s="1" t="s">
        <v>1362</v>
      </c>
      <c r="AA243" s="1" t="s">
        <v>1918</v>
      </c>
    </row>
    <row r="244" spans="1:27" ht="15" customHeight="1">
      <c r="A244" s="1" t="s">
        <v>2006</v>
      </c>
      <c r="B244" s="1" t="s">
        <v>492</v>
      </c>
      <c r="C244" s="1" t="s">
        <v>1349</v>
      </c>
      <c r="D244" s="61">
        <v>2024</v>
      </c>
      <c r="E244" s="1" t="s">
        <v>1350</v>
      </c>
      <c r="F244" s="1" t="s">
        <v>2007</v>
      </c>
      <c r="G244" s="1"/>
      <c r="H244" s="1" t="s">
        <v>1370</v>
      </c>
      <c r="I244" s="1" t="s">
        <v>1371</v>
      </c>
      <c r="J244" s="1" t="s">
        <v>1354</v>
      </c>
      <c r="K244" s="1" t="s">
        <v>927</v>
      </c>
      <c r="L244" s="1" t="s">
        <v>1895</v>
      </c>
      <c r="M244" s="1" t="s">
        <v>1880</v>
      </c>
      <c r="N244" s="63">
        <v>45675</v>
      </c>
      <c r="O244" s="63">
        <v>45902</v>
      </c>
      <c r="P244" s="1" t="s">
        <v>1356</v>
      </c>
      <c r="Q244" s="1" t="s">
        <v>1916</v>
      </c>
      <c r="R244" s="1" t="s">
        <v>1850</v>
      </c>
      <c r="S244" s="1"/>
      <c r="T244" s="1"/>
      <c r="U244" s="1"/>
      <c r="V244" s="1"/>
      <c r="W244" s="1" t="s">
        <v>1917</v>
      </c>
      <c r="X244" s="1" t="s">
        <v>1360</v>
      </c>
      <c r="Y244" s="1" t="s">
        <v>1361</v>
      </c>
      <c r="Z244" s="1" t="s">
        <v>1362</v>
      </c>
      <c r="AA244" s="1" t="s">
        <v>1918</v>
      </c>
    </row>
    <row r="245" spans="1:27" ht="15" customHeight="1">
      <c r="A245" s="1" t="s">
        <v>2008</v>
      </c>
      <c r="B245" s="1" t="s">
        <v>478</v>
      </c>
      <c r="C245" s="1" t="s">
        <v>1349</v>
      </c>
      <c r="D245" s="61">
        <v>2024</v>
      </c>
      <c r="E245" s="1" t="s">
        <v>1350</v>
      </c>
      <c r="F245" s="1" t="s">
        <v>2009</v>
      </c>
      <c r="G245" s="1"/>
      <c r="H245" s="1" t="s">
        <v>1370</v>
      </c>
      <c r="I245" s="1" t="s">
        <v>1371</v>
      </c>
      <c r="J245" s="1" t="s">
        <v>1354</v>
      </c>
      <c r="K245" s="1" t="s">
        <v>927</v>
      </c>
      <c r="L245" s="1" t="s">
        <v>1895</v>
      </c>
      <c r="M245" s="1" t="s">
        <v>1880</v>
      </c>
      <c r="N245" s="64">
        <v>45675</v>
      </c>
      <c r="O245" s="64">
        <v>45902</v>
      </c>
      <c r="P245" s="1" t="s">
        <v>1356</v>
      </c>
      <c r="Q245" s="1" t="s">
        <v>1916</v>
      </c>
      <c r="R245" s="1" t="s">
        <v>1850</v>
      </c>
      <c r="S245" s="1"/>
      <c r="T245" s="1"/>
      <c r="U245" s="1"/>
      <c r="V245" s="1"/>
      <c r="W245" s="1" t="s">
        <v>1917</v>
      </c>
      <c r="X245" s="1" t="s">
        <v>1360</v>
      </c>
      <c r="Y245" s="1" t="s">
        <v>1361</v>
      </c>
      <c r="Z245" s="1" t="s">
        <v>1362</v>
      </c>
      <c r="AA245" s="1" t="s">
        <v>1918</v>
      </c>
    </row>
    <row r="246" spans="1:27" ht="15" customHeight="1">
      <c r="A246" s="1" t="s">
        <v>2010</v>
      </c>
      <c r="B246" s="1" t="s">
        <v>475</v>
      </c>
      <c r="C246" s="1" t="s">
        <v>1349</v>
      </c>
      <c r="D246" s="61">
        <v>2024</v>
      </c>
      <c r="E246" s="1" t="s">
        <v>1350</v>
      </c>
      <c r="F246" s="1" t="s">
        <v>2011</v>
      </c>
      <c r="G246" s="1"/>
      <c r="H246" s="1" t="s">
        <v>1370</v>
      </c>
      <c r="I246" s="1" t="s">
        <v>1371</v>
      </c>
      <c r="J246" s="1" t="s">
        <v>1354</v>
      </c>
      <c r="K246" s="1" t="s">
        <v>927</v>
      </c>
      <c r="L246" s="1" t="s">
        <v>1895</v>
      </c>
      <c r="M246" s="1" t="s">
        <v>1880</v>
      </c>
      <c r="N246" s="63">
        <v>45675</v>
      </c>
      <c r="O246" s="63">
        <v>45902</v>
      </c>
      <c r="P246" s="1" t="s">
        <v>1356</v>
      </c>
      <c r="Q246" s="1" t="s">
        <v>1916</v>
      </c>
      <c r="R246" s="1" t="s">
        <v>1850</v>
      </c>
      <c r="S246" s="1"/>
      <c r="T246" s="1"/>
      <c r="U246" s="1"/>
      <c r="V246" s="1"/>
      <c r="W246" s="1" t="s">
        <v>1917</v>
      </c>
      <c r="X246" s="1" t="s">
        <v>1360</v>
      </c>
      <c r="Y246" s="1" t="s">
        <v>1361</v>
      </c>
      <c r="Z246" s="1" t="s">
        <v>1362</v>
      </c>
      <c r="AA246" s="1" t="s">
        <v>1918</v>
      </c>
    </row>
    <row r="247" spans="1:27" ht="15" customHeight="1">
      <c r="A247" s="1" t="s">
        <v>2012</v>
      </c>
      <c r="B247" s="1" t="s">
        <v>511</v>
      </c>
      <c r="C247" s="1" t="s">
        <v>1349</v>
      </c>
      <c r="D247" s="61">
        <v>2024</v>
      </c>
      <c r="E247" s="1" t="s">
        <v>1350</v>
      </c>
      <c r="F247" s="1" t="s">
        <v>2013</v>
      </c>
      <c r="G247" s="1"/>
      <c r="H247" s="1" t="s">
        <v>1352</v>
      </c>
      <c r="I247" s="1" t="s">
        <v>1353</v>
      </c>
      <c r="J247" s="1" t="s">
        <v>1354</v>
      </c>
      <c r="K247" s="1" t="s">
        <v>927</v>
      </c>
      <c r="L247" s="1" t="s">
        <v>1848</v>
      </c>
      <c r="M247" s="1" t="s">
        <v>1848</v>
      </c>
      <c r="N247" s="63">
        <v>45675</v>
      </c>
      <c r="O247" s="63">
        <v>45902</v>
      </c>
      <c r="P247" s="1" t="s">
        <v>1356</v>
      </c>
      <c r="Q247" s="1" t="s">
        <v>1963</v>
      </c>
      <c r="R247" s="1" t="s">
        <v>1850</v>
      </c>
      <c r="S247" s="1"/>
      <c r="T247" s="1"/>
      <c r="U247" s="1"/>
      <c r="V247" s="1"/>
      <c r="W247" s="1" t="s">
        <v>1917</v>
      </c>
      <c r="X247" s="1" t="s">
        <v>1360</v>
      </c>
      <c r="Y247" s="1" t="s">
        <v>1361</v>
      </c>
      <c r="Z247" s="1" t="s">
        <v>1362</v>
      </c>
      <c r="AA247" s="1" t="s">
        <v>1918</v>
      </c>
    </row>
    <row r="248" spans="1:27" ht="15" customHeight="1">
      <c r="A248" s="1" t="s">
        <v>2014</v>
      </c>
      <c r="B248" s="1" t="s">
        <v>470</v>
      </c>
      <c r="C248" s="1" t="s">
        <v>1507</v>
      </c>
      <c r="D248" s="61">
        <v>2024</v>
      </c>
      <c r="E248" s="1" t="s">
        <v>1350</v>
      </c>
      <c r="F248" s="1" t="s">
        <v>2015</v>
      </c>
      <c r="G248" s="1"/>
      <c r="H248" s="1" t="s">
        <v>1352</v>
      </c>
      <c r="I248" s="1" t="s">
        <v>1353</v>
      </c>
      <c r="J248" s="1" t="s">
        <v>261</v>
      </c>
      <c r="K248" s="1" t="s">
        <v>261</v>
      </c>
      <c r="L248" s="1" t="s">
        <v>1879</v>
      </c>
      <c r="M248" s="1" t="s">
        <v>1933</v>
      </c>
      <c r="N248" s="64">
        <v>45694</v>
      </c>
      <c r="O248" s="64">
        <v>45696</v>
      </c>
      <c r="P248" s="1" t="s">
        <v>1356</v>
      </c>
      <c r="Q248" s="1" t="s">
        <v>1934</v>
      </c>
      <c r="R248" s="1" t="s">
        <v>1850</v>
      </c>
      <c r="S248" s="1"/>
      <c r="T248" s="1"/>
      <c r="U248" s="1"/>
      <c r="V248" s="1"/>
      <c r="W248" s="1" t="s">
        <v>1917</v>
      </c>
      <c r="X248" s="1" t="s">
        <v>1509</v>
      </c>
      <c r="Y248" s="1" t="s">
        <v>1888</v>
      </c>
      <c r="Z248" s="1"/>
      <c r="AA248" s="1"/>
    </row>
    <row r="249" spans="1:27" ht="15" customHeight="1">
      <c r="A249" s="1" t="s">
        <v>2016</v>
      </c>
      <c r="B249" s="1" t="s">
        <v>498</v>
      </c>
      <c r="C249" s="1" t="s">
        <v>1349</v>
      </c>
      <c r="D249" s="61">
        <v>2024</v>
      </c>
      <c r="E249" s="1" t="s">
        <v>1350</v>
      </c>
      <c r="F249" s="1" t="s">
        <v>2017</v>
      </c>
      <c r="G249" s="1"/>
      <c r="H249" s="1" t="s">
        <v>1352</v>
      </c>
      <c r="I249" s="1" t="s">
        <v>1353</v>
      </c>
      <c r="J249" s="1" t="s">
        <v>1354</v>
      </c>
      <c r="K249" s="1" t="s">
        <v>927</v>
      </c>
      <c r="L249" s="1" t="s">
        <v>1933</v>
      </c>
      <c r="M249" s="1" t="s">
        <v>1933</v>
      </c>
      <c r="N249" s="63">
        <v>45675</v>
      </c>
      <c r="O249" s="63">
        <v>45902</v>
      </c>
      <c r="P249" s="1" t="s">
        <v>1356</v>
      </c>
      <c r="Q249" s="1" t="s">
        <v>1934</v>
      </c>
      <c r="R249" s="1" t="s">
        <v>1850</v>
      </c>
      <c r="S249" s="1"/>
      <c r="T249" s="1"/>
      <c r="U249" s="1"/>
      <c r="V249" s="1"/>
      <c r="W249" s="1" t="s">
        <v>1917</v>
      </c>
      <c r="X249" s="1" t="s">
        <v>1360</v>
      </c>
      <c r="Y249" s="1" t="s">
        <v>1361</v>
      </c>
      <c r="Z249" s="1" t="s">
        <v>1362</v>
      </c>
      <c r="AA249" s="1" t="s">
        <v>1918</v>
      </c>
    </row>
    <row r="250" spans="1:27" ht="15" customHeight="1">
      <c r="A250" s="1" t="s">
        <v>2018</v>
      </c>
      <c r="B250" s="1" t="s">
        <v>562</v>
      </c>
      <c r="C250" s="1" t="s">
        <v>1349</v>
      </c>
      <c r="D250" s="61">
        <v>2024</v>
      </c>
      <c r="E250" s="1" t="s">
        <v>1350</v>
      </c>
      <c r="F250" s="1" t="s">
        <v>2019</v>
      </c>
      <c r="G250" s="1"/>
      <c r="H250" s="1" t="s">
        <v>1370</v>
      </c>
      <c r="I250" s="1" t="s">
        <v>1371</v>
      </c>
      <c r="J250" s="1" t="s">
        <v>1354</v>
      </c>
      <c r="K250" s="1" t="s">
        <v>927</v>
      </c>
      <c r="L250" s="1" t="s">
        <v>1879</v>
      </c>
      <c r="M250" s="1"/>
      <c r="N250" s="1"/>
      <c r="O250" s="1"/>
      <c r="P250" s="1" t="s">
        <v>1356</v>
      </c>
      <c r="Q250" s="1" t="s">
        <v>1357</v>
      </c>
      <c r="R250" s="1" t="s">
        <v>1850</v>
      </c>
      <c r="S250" s="1"/>
      <c r="T250" s="1"/>
      <c r="U250" s="1"/>
      <c r="V250" s="1"/>
      <c r="W250" s="1" t="s">
        <v>2020</v>
      </c>
      <c r="X250" s="1" t="s">
        <v>1360</v>
      </c>
      <c r="Y250" s="1" t="s">
        <v>1361</v>
      </c>
      <c r="Z250" s="1" t="s">
        <v>1362</v>
      </c>
      <c r="AA250" s="1" t="s">
        <v>2021</v>
      </c>
    </row>
    <row r="251" spans="1:27" ht="15" customHeight="1">
      <c r="A251" s="1" t="s">
        <v>2022</v>
      </c>
      <c r="B251" s="1" t="s">
        <v>269</v>
      </c>
      <c r="C251" s="1" t="s">
        <v>1349</v>
      </c>
      <c r="D251" s="61">
        <v>2024</v>
      </c>
      <c r="E251" s="1" t="s">
        <v>1350</v>
      </c>
      <c r="F251" s="1" t="s">
        <v>2023</v>
      </c>
      <c r="G251" s="1"/>
      <c r="H251" s="1" t="s">
        <v>1352</v>
      </c>
      <c r="I251" s="1" t="s">
        <v>1353</v>
      </c>
      <c r="J251" s="1" t="s">
        <v>1354</v>
      </c>
      <c r="K251" s="1" t="s">
        <v>927</v>
      </c>
      <c r="L251" s="1" t="s">
        <v>2024</v>
      </c>
      <c r="M251" s="1" t="s">
        <v>2025</v>
      </c>
      <c r="N251" s="63">
        <v>45675</v>
      </c>
      <c r="O251" s="63">
        <v>45902</v>
      </c>
      <c r="P251" s="1" t="s">
        <v>1356</v>
      </c>
      <c r="Q251" s="1" t="s">
        <v>2026</v>
      </c>
      <c r="R251" s="1" t="s">
        <v>2027</v>
      </c>
      <c r="S251" s="1"/>
      <c r="T251" s="1"/>
      <c r="U251" s="1"/>
      <c r="V251" s="1"/>
      <c r="W251" s="1" t="s">
        <v>2028</v>
      </c>
      <c r="X251" s="1" t="s">
        <v>1360</v>
      </c>
      <c r="Y251" s="1" t="s">
        <v>1361</v>
      </c>
      <c r="Z251" s="1" t="s">
        <v>1362</v>
      </c>
      <c r="AA251" s="1" t="s">
        <v>2029</v>
      </c>
    </row>
    <row r="252" spans="1:27" ht="15" customHeight="1">
      <c r="A252" s="1" t="s">
        <v>2030</v>
      </c>
      <c r="B252" s="1" t="s">
        <v>275</v>
      </c>
      <c r="C252" s="1" t="s">
        <v>1349</v>
      </c>
      <c r="D252" s="61">
        <v>2024</v>
      </c>
      <c r="E252" s="1" t="s">
        <v>1350</v>
      </c>
      <c r="F252" s="1" t="s">
        <v>2031</v>
      </c>
      <c r="G252" s="1"/>
      <c r="H252" s="1" t="s">
        <v>1352</v>
      </c>
      <c r="I252" s="1" t="s">
        <v>1353</v>
      </c>
      <c r="J252" s="1" t="s">
        <v>1354</v>
      </c>
      <c r="K252" s="1" t="s">
        <v>927</v>
      </c>
      <c r="L252" s="1" t="s">
        <v>2024</v>
      </c>
      <c r="M252" s="1" t="s">
        <v>2025</v>
      </c>
      <c r="N252" s="63">
        <v>45694</v>
      </c>
      <c r="O252" s="63">
        <v>45696</v>
      </c>
      <c r="P252" s="1" t="s">
        <v>1356</v>
      </c>
      <c r="Q252" s="1" t="s">
        <v>2026</v>
      </c>
      <c r="R252" s="1" t="s">
        <v>2027</v>
      </c>
      <c r="S252" s="1"/>
      <c r="T252" s="1"/>
      <c r="U252" s="1"/>
      <c r="V252" s="1"/>
      <c r="W252" s="1" t="s">
        <v>2028</v>
      </c>
      <c r="X252" s="1" t="s">
        <v>2032</v>
      </c>
      <c r="Y252" s="1" t="s">
        <v>1361</v>
      </c>
      <c r="Z252" s="1" t="s">
        <v>1362</v>
      </c>
      <c r="AA252" s="1" t="s">
        <v>2029</v>
      </c>
    </row>
    <row r="253" spans="1:27" ht="15" customHeight="1">
      <c r="A253" s="1" t="s">
        <v>2033</v>
      </c>
      <c r="B253" s="1" t="s">
        <v>270</v>
      </c>
      <c r="C253" s="1" t="s">
        <v>1349</v>
      </c>
      <c r="D253" s="61">
        <v>2024</v>
      </c>
      <c r="E253" s="1" t="s">
        <v>1350</v>
      </c>
      <c r="F253" s="1" t="s">
        <v>2034</v>
      </c>
      <c r="G253" s="1"/>
      <c r="H253" s="1" t="s">
        <v>1352</v>
      </c>
      <c r="I253" s="1" t="s">
        <v>1353</v>
      </c>
      <c r="J253" s="1" t="s">
        <v>1354</v>
      </c>
      <c r="K253" s="1" t="s">
        <v>927</v>
      </c>
      <c r="L253" s="1" t="s">
        <v>2024</v>
      </c>
      <c r="M253" s="1" t="s">
        <v>2025</v>
      </c>
      <c r="N253" s="63">
        <v>45675</v>
      </c>
      <c r="O253" s="63">
        <v>45902</v>
      </c>
      <c r="P253" s="1" t="s">
        <v>1356</v>
      </c>
      <c r="Q253" s="1" t="s">
        <v>2026</v>
      </c>
      <c r="R253" s="1" t="s">
        <v>2027</v>
      </c>
      <c r="S253" s="1"/>
      <c r="T253" s="1"/>
      <c r="U253" s="1"/>
      <c r="V253" s="1"/>
      <c r="W253" s="1" t="s">
        <v>2028</v>
      </c>
      <c r="X253" s="1" t="s">
        <v>1360</v>
      </c>
      <c r="Y253" s="1" t="s">
        <v>1361</v>
      </c>
      <c r="Z253" s="1" t="s">
        <v>1362</v>
      </c>
      <c r="AA253" s="1" t="s">
        <v>2029</v>
      </c>
    </row>
    <row r="254" spans="1:27" ht="15" customHeight="1">
      <c r="A254" s="1" t="s">
        <v>2035</v>
      </c>
      <c r="B254" s="1" t="s">
        <v>273</v>
      </c>
      <c r="C254" s="1" t="s">
        <v>1349</v>
      </c>
      <c r="D254" s="61">
        <v>2024</v>
      </c>
      <c r="E254" s="1" t="s">
        <v>1350</v>
      </c>
      <c r="F254" s="1" t="s">
        <v>2036</v>
      </c>
      <c r="G254" s="1"/>
      <c r="H254" s="1" t="s">
        <v>1352</v>
      </c>
      <c r="I254" s="1" t="s">
        <v>1353</v>
      </c>
      <c r="J254" s="1" t="s">
        <v>1354</v>
      </c>
      <c r="K254" s="1" t="s">
        <v>927</v>
      </c>
      <c r="L254" s="1" t="s">
        <v>2024</v>
      </c>
      <c r="M254" s="1" t="s">
        <v>2025</v>
      </c>
      <c r="N254" s="63">
        <v>45675</v>
      </c>
      <c r="O254" s="63">
        <v>45902</v>
      </c>
      <c r="P254" s="1" t="s">
        <v>1356</v>
      </c>
      <c r="Q254" s="1" t="s">
        <v>2026</v>
      </c>
      <c r="R254" s="1" t="s">
        <v>2027</v>
      </c>
      <c r="S254" s="1"/>
      <c r="T254" s="1"/>
      <c r="U254" s="1"/>
      <c r="V254" s="1"/>
      <c r="W254" s="1" t="s">
        <v>2028</v>
      </c>
      <c r="X254" s="1" t="s">
        <v>1360</v>
      </c>
      <c r="Y254" s="1" t="s">
        <v>1361</v>
      </c>
      <c r="Z254" s="1" t="s">
        <v>1362</v>
      </c>
      <c r="AA254" s="1" t="s">
        <v>2029</v>
      </c>
    </row>
    <row r="255" spans="1:27" ht="15" customHeight="1">
      <c r="A255" s="1" t="s">
        <v>2037</v>
      </c>
      <c r="B255" s="1" t="s">
        <v>271</v>
      </c>
      <c r="C255" s="1" t="s">
        <v>1349</v>
      </c>
      <c r="D255" s="61">
        <v>2024</v>
      </c>
      <c r="E255" s="1" t="s">
        <v>1350</v>
      </c>
      <c r="F255" s="1" t="s">
        <v>2038</v>
      </c>
      <c r="G255" s="1"/>
      <c r="H255" s="1" t="s">
        <v>1352</v>
      </c>
      <c r="I255" s="1" t="s">
        <v>1353</v>
      </c>
      <c r="J255" s="1" t="s">
        <v>1354</v>
      </c>
      <c r="K255" s="1" t="s">
        <v>927</v>
      </c>
      <c r="L255" s="1" t="s">
        <v>2024</v>
      </c>
      <c r="M255" s="1" t="s">
        <v>2025</v>
      </c>
      <c r="N255" s="63">
        <v>45675</v>
      </c>
      <c r="O255" s="63">
        <v>45902</v>
      </c>
      <c r="P255" s="1" t="s">
        <v>1356</v>
      </c>
      <c r="Q255" s="1" t="s">
        <v>2026</v>
      </c>
      <c r="R255" s="1" t="s">
        <v>2027</v>
      </c>
      <c r="S255" s="1"/>
      <c r="T255" s="1"/>
      <c r="U255" s="1"/>
      <c r="V255" s="1"/>
      <c r="W255" s="1" t="s">
        <v>2028</v>
      </c>
      <c r="X255" s="1" t="s">
        <v>1360</v>
      </c>
      <c r="Y255" s="1" t="s">
        <v>1361</v>
      </c>
      <c r="Z255" s="1" t="s">
        <v>1362</v>
      </c>
      <c r="AA255" s="1" t="s">
        <v>2029</v>
      </c>
    </row>
    <row r="256" spans="1:27" ht="15" customHeight="1">
      <c r="A256" s="1" t="s">
        <v>2039</v>
      </c>
      <c r="B256" s="1" t="s">
        <v>272</v>
      </c>
      <c r="C256" s="1" t="s">
        <v>1349</v>
      </c>
      <c r="D256" s="61">
        <v>2024</v>
      </c>
      <c r="E256" s="1" t="s">
        <v>1350</v>
      </c>
      <c r="F256" s="1" t="s">
        <v>2040</v>
      </c>
      <c r="G256" s="1"/>
      <c r="H256" s="1" t="s">
        <v>1352</v>
      </c>
      <c r="I256" s="1" t="s">
        <v>1353</v>
      </c>
      <c r="J256" s="1" t="s">
        <v>1354</v>
      </c>
      <c r="K256" s="1" t="s">
        <v>927</v>
      </c>
      <c r="L256" s="1" t="s">
        <v>2024</v>
      </c>
      <c r="M256" s="1" t="s">
        <v>2025</v>
      </c>
      <c r="N256" s="63">
        <v>45675</v>
      </c>
      <c r="O256" s="63">
        <v>45902</v>
      </c>
      <c r="P256" s="1" t="s">
        <v>1356</v>
      </c>
      <c r="Q256" s="1" t="s">
        <v>2026</v>
      </c>
      <c r="R256" s="1" t="s">
        <v>2027</v>
      </c>
      <c r="S256" s="1"/>
      <c r="T256" s="1"/>
      <c r="U256" s="1"/>
      <c r="V256" s="1"/>
      <c r="W256" s="1" t="s">
        <v>2028</v>
      </c>
      <c r="X256" s="1" t="s">
        <v>1360</v>
      </c>
      <c r="Y256" s="1" t="s">
        <v>1361</v>
      </c>
      <c r="Z256" s="1" t="s">
        <v>1362</v>
      </c>
      <c r="AA256" s="1" t="s">
        <v>2029</v>
      </c>
    </row>
    <row r="257" spans="1:27" ht="15" customHeight="1">
      <c r="A257" s="1" t="s">
        <v>2041</v>
      </c>
      <c r="B257" s="1" t="s">
        <v>274</v>
      </c>
      <c r="C257" s="1" t="s">
        <v>1349</v>
      </c>
      <c r="D257" s="61">
        <v>2024</v>
      </c>
      <c r="E257" s="1" t="s">
        <v>1350</v>
      </c>
      <c r="F257" s="1" t="s">
        <v>2042</v>
      </c>
      <c r="G257" s="1"/>
      <c r="H257" s="1" t="s">
        <v>1352</v>
      </c>
      <c r="I257" s="1" t="s">
        <v>1353</v>
      </c>
      <c r="J257" s="1" t="s">
        <v>1354</v>
      </c>
      <c r="K257" s="1" t="s">
        <v>927</v>
      </c>
      <c r="L257" s="1" t="s">
        <v>2024</v>
      </c>
      <c r="M257" s="1" t="s">
        <v>2025</v>
      </c>
      <c r="N257" s="63">
        <v>45694</v>
      </c>
      <c r="O257" s="63">
        <v>45696</v>
      </c>
      <c r="P257" s="1" t="s">
        <v>1356</v>
      </c>
      <c r="Q257" s="1" t="s">
        <v>2026</v>
      </c>
      <c r="R257" s="1" t="s">
        <v>2027</v>
      </c>
      <c r="S257" s="1"/>
      <c r="T257" s="1"/>
      <c r="U257" s="1"/>
      <c r="V257" s="1"/>
      <c r="W257" s="1" t="s">
        <v>2028</v>
      </c>
      <c r="X257" s="1" t="s">
        <v>2032</v>
      </c>
      <c r="Y257" s="1" t="s">
        <v>1361</v>
      </c>
      <c r="Z257" s="1" t="s">
        <v>1362</v>
      </c>
      <c r="AA257" s="1" t="s">
        <v>2029</v>
      </c>
    </row>
    <row r="258" spans="1:27" ht="15" customHeight="1">
      <c r="A258" s="1" t="s">
        <v>2043</v>
      </c>
      <c r="B258" s="1" t="s">
        <v>63</v>
      </c>
      <c r="C258" s="1" t="s">
        <v>1349</v>
      </c>
      <c r="D258" s="61">
        <v>2024</v>
      </c>
      <c r="E258" s="1" t="s">
        <v>1350</v>
      </c>
      <c r="F258" s="1" t="s">
        <v>2044</v>
      </c>
      <c r="G258" s="1" t="s">
        <v>2044</v>
      </c>
      <c r="H258" s="1" t="s">
        <v>1370</v>
      </c>
      <c r="I258" s="1" t="s">
        <v>1371</v>
      </c>
      <c r="J258" s="1" t="s">
        <v>1354</v>
      </c>
      <c r="K258" s="1" t="s">
        <v>927</v>
      </c>
      <c r="L258" s="1" t="s">
        <v>2024</v>
      </c>
      <c r="M258" s="1" t="s">
        <v>2025</v>
      </c>
      <c r="N258" s="63">
        <v>45675</v>
      </c>
      <c r="O258" s="63">
        <v>45902</v>
      </c>
      <c r="P258" s="1" t="s">
        <v>1356</v>
      </c>
      <c r="Q258" s="1" t="s">
        <v>2045</v>
      </c>
      <c r="R258" s="1" t="s">
        <v>2046</v>
      </c>
      <c r="S258" s="1"/>
      <c r="T258" s="1"/>
      <c r="U258" s="1"/>
      <c r="V258" s="1"/>
      <c r="W258" s="1" t="s">
        <v>2047</v>
      </c>
      <c r="X258" s="1" t="s">
        <v>1360</v>
      </c>
      <c r="Y258" s="1" t="s">
        <v>1361</v>
      </c>
      <c r="Z258" s="1" t="s">
        <v>1362</v>
      </c>
      <c r="AA258" s="1" t="s">
        <v>2048</v>
      </c>
    </row>
    <row r="259" spans="1:27" ht="15" customHeight="1">
      <c r="A259" s="1" t="s">
        <v>2049</v>
      </c>
      <c r="B259" s="1" t="s">
        <v>65</v>
      </c>
      <c r="C259" s="1" t="s">
        <v>1349</v>
      </c>
      <c r="D259" s="61">
        <v>2024</v>
      </c>
      <c r="E259" s="1" t="s">
        <v>1350</v>
      </c>
      <c r="F259" s="1" t="s">
        <v>2050</v>
      </c>
      <c r="G259" s="1"/>
      <c r="H259" s="1" t="s">
        <v>1352</v>
      </c>
      <c r="I259" s="1" t="s">
        <v>1353</v>
      </c>
      <c r="J259" s="1" t="s">
        <v>1354</v>
      </c>
      <c r="K259" s="1" t="s">
        <v>927</v>
      </c>
      <c r="L259" s="1" t="s">
        <v>2024</v>
      </c>
      <c r="M259" s="1" t="s">
        <v>2025</v>
      </c>
      <c r="N259" s="63">
        <v>45675</v>
      </c>
      <c r="O259" s="63">
        <v>45902</v>
      </c>
      <c r="P259" s="1" t="s">
        <v>1356</v>
      </c>
      <c r="Q259" s="1" t="s">
        <v>2045</v>
      </c>
      <c r="R259" s="1" t="s">
        <v>2046</v>
      </c>
      <c r="S259" s="1"/>
      <c r="T259" s="1"/>
      <c r="U259" s="1"/>
      <c r="V259" s="1"/>
      <c r="W259" s="1" t="s">
        <v>2047</v>
      </c>
      <c r="X259" s="1" t="s">
        <v>1360</v>
      </c>
      <c r="Y259" s="1" t="s">
        <v>1361</v>
      </c>
      <c r="Z259" s="1" t="s">
        <v>1362</v>
      </c>
      <c r="AA259" s="1" t="s">
        <v>2048</v>
      </c>
    </row>
    <row r="260" spans="1:27" ht="15" customHeight="1">
      <c r="A260" s="1" t="s">
        <v>2051</v>
      </c>
      <c r="B260" s="1" t="s">
        <v>66</v>
      </c>
      <c r="C260" s="1" t="s">
        <v>1349</v>
      </c>
      <c r="D260" s="61">
        <v>2024</v>
      </c>
      <c r="E260" s="1" t="s">
        <v>1350</v>
      </c>
      <c r="F260" s="1" t="s">
        <v>2052</v>
      </c>
      <c r="G260" s="1"/>
      <c r="H260" s="1" t="s">
        <v>1352</v>
      </c>
      <c r="I260" s="1" t="s">
        <v>1353</v>
      </c>
      <c r="J260" s="1" t="s">
        <v>1354</v>
      </c>
      <c r="K260" s="1" t="s">
        <v>927</v>
      </c>
      <c r="L260" s="1" t="s">
        <v>2024</v>
      </c>
      <c r="M260" s="1" t="s">
        <v>2025</v>
      </c>
      <c r="N260" s="63">
        <v>45675</v>
      </c>
      <c r="O260" s="63">
        <v>45902</v>
      </c>
      <c r="P260" s="1" t="s">
        <v>1356</v>
      </c>
      <c r="Q260" s="1" t="s">
        <v>2045</v>
      </c>
      <c r="R260" s="1" t="s">
        <v>2046</v>
      </c>
      <c r="S260" s="1"/>
      <c r="T260" s="1"/>
      <c r="U260" s="1"/>
      <c r="V260" s="1"/>
      <c r="W260" s="1" t="s">
        <v>2047</v>
      </c>
      <c r="X260" s="1" t="s">
        <v>1360</v>
      </c>
      <c r="Y260" s="1" t="s">
        <v>1361</v>
      </c>
      <c r="Z260" s="1" t="s">
        <v>1362</v>
      </c>
      <c r="AA260" s="1" t="s">
        <v>2053</v>
      </c>
    </row>
    <row r="261" spans="1:27" ht="15" customHeight="1">
      <c r="A261" s="1" t="s">
        <v>2054</v>
      </c>
      <c r="B261" s="1" t="s">
        <v>64</v>
      </c>
      <c r="C261" s="1" t="s">
        <v>1349</v>
      </c>
      <c r="D261" s="61">
        <v>2024</v>
      </c>
      <c r="E261" s="1" t="s">
        <v>1350</v>
      </c>
      <c r="F261" s="1" t="s">
        <v>2055</v>
      </c>
      <c r="G261" s="1"/>
      <c r="H261" s="1" t="s">
        <v>1352</v>
      </c>
      <c r="I261" s="1" t="s">
        <v>1353</v>
      </c>
      <c r="J261" s="1" t="s">
        <v>1354</v>
      </c>
      <c r="K261" s="1" t="s">
        <v>927</v>
      </c>
      <c r="L261" s="1" t="s">
        <v>2024</v>
      </c>
      <c r="M261" s="1" t="s">
        <v>2025</v>
      </c>
      <c r="N261" s="63">
        <v>45675</v>
      </c>
      <c r="O261" s="63">
        <v>45902</v>
      </c>
      <c r="P261" s="1" t="s">
        <v>1356</v>
      </c>
      <c r="Q261" s="1" t="s">
        <v>2045</v>
      </c>
      <c r="R261" s="1" t="s">
        <v>2046</v>
      </c>
      <c r="S261" s="1"/>
      <c r="T261" s="1"/>
      <c r="U261" s="1"/>
      <c r="V261" s="1"/>
      <c r="W261" s="1" t="s">
        <v>2047</v>
      </c>
      <c r="X261" s="1" t="s">
        <v>1360</v>
      </c>
      <c r="Y261" s="1" t="s">
        <v>1361</v>
      </c>
      <c r="Z261" s="1" t="s">
        <v>1362</v>
      </c>
      <c r="AA261" s="1" t="s">
        <v>2048</v>
      </c>
    </row>
    <row r="262" spans="1:27" ht="15" customHeight="1">
      <c r="A262" s="1" t="s">
        <v>2056</v>
      </c>
      <c r="B262" s="1" t="s">
        <v>524</v>
      </c>
      <c r="C262" s="1" t="s">
        <v>1349</v>
      </c>
      <c r="D262" s="61">
        <v>2024</v>
      </c>
      <c r="E262" s="1" t="s">
        <v>1350</v>
      </c>
      <c r="F262" s="1" t="s">
        <v>2057</v>
      </c>
      <c r="G262" s="1"/>
      <c r="H262" s="1" t="s">
        <v>1352</v>
      </c>
      <c r="I262" s="1" t="s">
        <v>1353</v>
      </c>
      <c r="J262" s="1" t="s">
        <v>1354</v>
      </c>
      <c r="K262" s="1" t="s">
        <v>927</v>
      </c>
      <c r="L262" s="1" t="s">
        <v>2024</v>
      </c>
      <c r="M262" s="1" t="s">
        <v>2025</v>
      </c>
      <c r="N262" s="63">
        <v>45675</v>
      </c>
      <c r="O262" s="63">
        <v>45902</v>
      </c>
      <c r="P262" s="1" t="s">
        <v>1356</v>
      </c>
      <c r="Q262" s="1" t="s">
        <v>2045</v>
      </c>
      <c r="R262" s="1" t="s">
        <v>2046</v>
      </c>
      <c r="S262" s="1"/>
      <c r="T262" s="1"/>
      <c r="U262" s="1"/>
      <c r="V262" s="1"/>
      <c r="W262" s="1" t="s">
        <v>2058</v>
      </c>
      <c r="X262" s="1" t="s">
        <v>1360</v>
      </c>
      <c r="Y262" s="1" t="s">
        <v>1361</v>
      </c>
      <c r="Z262" s="1" t="s">
        <v>1362</v>
      </c>
      <c r="AA262" s="1" t="s">
        <v>2059</v>
      </c>
    </row>
    <row r="263" spans="1:27" ht="15" customHeight="1">
      <c r="A263" s="1" t="s">
        <v>2060</v>
      </c>
      <c r="B263" s="1" t="s">
        <v>518</v>
      </c>
      <c r="C263" s="1" t="s">
        <v>1349</v>
      </c>
      <c r="D263" s="61">
        <v>2024</v>
      </c>
      <c r="E263" s="1" t="s">
        <v>1350</v>
      </c>
      <c r="F263" s="1" t="s">
        <v>2061</v>
      </c>
      <c r="G263" s="1"/>
      <c r="H263" s="1" t="s">
        <v>1370</v>
      </c>
      <c r="I263" s="1" t="s">
        <v>1371</v>
      </c>
      <c r="J263" s="1" t="s">
        <v>1354</v>
      </c>
      <c r="K263" s="1" t="s">
        <v>927</v>
      </c>
      <c r="L263" s="1" t="s">
        <v>2024</v>
      </c>
      <c r="M263" s="1" t="s">
        <v>2025</v>
      </c>
      <c r="N263" s="63">
        <v>45675</v>
      </c>
      <c r="O263" s="63">
        <v>45902</v>
      </c>
      <c r="P263" s="1" t="s">
        <v>1356</v>
      </c>
      <c r="Q263" s="1" t="s">
        <v>2045</v>
      </c>
      <c r="R263" s="1" t="s">
        <v>2046</v>
      </c>
      <c r="S263" s="1"/>
      <c r="T263" s="1"/>
      <c r="U263" s="1"/>
      <c r="V263" s="1"/>
      <c r="W263" s="1" t="s">
        <v>2058</v>
      </c>
      <c r="X263" s="1" t="s">
        <v>1360</v>
      </c>
      <c r="Y263" s="1" t="s">
        <v>1361</v>
      </c>
      <c r="Z263" s="1" t="s">
        <v>1362</v>
      </c>
      <c r="AA263" s="1" t="s">
        <v>2059</v>
      </c>
    </row>
    <row r="264" spans="1:27" ht="15" customHeight="1">
      <c r="A264" s="1" t="s">
        <v>2062</v>
      </c>
      <c r="B264" s="1" t="s">
        <v>521</v>
      </c>
      <c r="C264" s="1" t="s">
        <v>1349</v>
      </c>
      <c r="D264" s="61">
        <v>2024</v>
      </c>
      <c r="E264" s="1" t="s">
        <v>1350</v>
      </c>
      <c r="F264" s="1" t="s">
        <v>2063</v>
      </c>
      <c r="G264" s="1"/>
      <c r="H264" s="1" t="s">
        <v>1370</v>
      </c>
      <c r="I264" s="1" t="s">
        <v>1371</v>
      </c>
      <c r="J264" s="1" t="s">
        <v>1354</v>
      </c>
      <c r="K264" s="1" t="s">
        <v>927</v>
      </c>
      <c r="L264" s="1" t="s">
        <v>2024</v>
      </c>
      <c r="M264" s="1" t="s">
        <v>2025</v>
      </c>
      <c r="N264" s="63">
        <v>45675</v>
      </c>
      <c r="O264" s="63">
        <v>45902</v>
      </c>
      <c r="P264" s="1" t="s">
        <v>1356</v>
      </c>
      <c r="Q264" s="1" t="s">
        <v>2045</v>
      </c>
      <c r="R264" s="1" t="s">
        <v>2046</v>
      </c>
      <c r="S264" s="1"/>
      <c r="T264" s="1"/>
      <c r="U264" s="1"/>
      <c r="V264" s="1"/>
      <c r="W264" s="1" t="s">
        <v>2058</v>
      </c>
      <c r="X264" s="1" t="s">
        <v>1360</v>
      </c>
      <c r="Y264" s="1" t="s">
        <v>1361</v>
      </c>
      <c r="Z264" s="1" t="s">
        <v>1362</v>
      </c>
      <c r="AA264" s="1" t="s">
        <v>2059</v>
      </c>
    </row>
    <row r="265" spans="1:27" ht="15" customHeight="1">
      <c r="A265" s="1" t="s">
        <v>2064</v>
      </c>
      <c r="B265" s="1" t="s">
        <v>520</v>
      </c>
      <c r="C265" s="1" t="s">
        <v>1349</v>
      </c>
      <c r="D265" s="61">
        <v>2024</v>
      </c>
      <c r="E265" s="1" t="s">
        <v>1350</v>
      </c>
      <c r="F265" s="1" t="s">
        <v>2065</v>
      </c>
      <c r="G265" s="1"/>
      <c r="H265" s="1" t="s">
        <v>1352</v>
      </c>
      <c r="I265" s="1" t="s">
        <v>1353</v>
      </c>
      <c r="J265" s="1" t="s">
        <v>1354</v>
      </c>
      <c r="K265" s="1" t="s">
        <v>927</v>
      </c>
      <c r="L265" s="1" t="s">
        <v>2024</v>
      </c>
      <c r="M265" s="1" t="s">
        <v>2025</v>
      </c>
      <c r="N265" s="63">
        <v>45675</v>
      </c>
      <c r="O265" s="63">
        <v>45902</v>
      </c>
      <c r="P265" s="1" t="s">
        <v>1356</v>
      </c>
      <c r="Q265" s="1" t="s">
        <v>2045</v>
      </c>
      <c r="R265" s="1" t="s">
        <v>2046</v>
      </c>
      <c r="S265" s="1"/>
      <c r="T265" s="1"/>
      <c r="U265" s="1"/>
      <c r="V265" s="1"/>
      <c r="W265" s="1" t="s">
        <v>2058</v>
      </c>
      <c r="X265" s="1" t="s">
        <v>1360</v>
      </c>
      <c r="Y265" s="1" t="s">
        <v>1361</v>
      </c>
      <c r="Z265" s="1" t="s">
        <v>1362</v>
      </c>
      <c r="AA265" s="1" t="s">
        <v>2059</v>
      </c>
    </row>
    <row r="266" spans="1:27" ht="15" customHeight="1">
      <c r="A266" s="1" t="s">
        <v>2066</v>
      </c>
      <c r="B266" s="1" t="s">
        <v>519</v>
      </c>
      <c r="C266" s="1" t="s">
        <v>1349</v>
      </c>
      <c r="D266" s="61">
        <v>2024</v>
      </c>
      <c r="E266" s="1" t="s">
        <v>1350</v>
      </c>
      <c r="F266" s="1" t="s">
        <v>2067</v>
      </c>
      <c r="G266" s="1"/>
      <c r="H266" s="1" t="s">
        <v>1352</v>
      </c>
      <c r="I266" s="1" t="s">
        <v>1353</v>
      </c>
      <c r="J266" s="1" t="s">
        <v>1354</v>
      </c>
      <c r="K266" s="1" t="s">
        <v>927</v>
      </c>
      <c r="L266" s="1" t="s">
        <v>2024</v>
      </c>
      <c r="M266" s="1" t="s">
        <v>2025</v>
      </c>
      <c r="N266" s="63">
        <v>45675</v>
      </c>
      <c r="O266" s="63">
        <v>45902</v>
      </c>
      <c r="P266" s="1" t="s">
        <v>1356</v>
      </c>
      <c r="Q266" s="1" t="s">
        <v>2045</v>
      </c>
      <c r="R266" s="1" t="s">
        <v>2046</v>
      </c>
      <c r="S266" s="1"/>
      <c r="T266" s="1"/>
      <c r="U266" s="1"/>
      <c r="V266" s="1"/>
      <c r="W266" s="1" t="s">
        <v>2058</v>
      </c>
      <c r="X266" s="1" t="s">
        <v>1360</v>
      </c>
      <c r="Y266" s="1" t="s">
        <v>1361</v>
      </c>
      <c r="Z266" s="1" t="s">
        <v>1362</v>
      </c>
      <c r="AA266" s="1" t="s">
        <v>2059</v>
      </c>
    </row>
    <row r="267" spans="1:27" ht="15" customHeight="1">
      <c r="A267" s="1" t="s">
        <v>2068</v>
      </c>
      <c r="B267" s="1" t="s">
        <v>523</v>
      </c>
      <c r="C267" s="1" t="s">
        <v>1349</v>
      </c>
      <c r="D267" s="61">
        <v>2024</v>
      </c>
      <c r="E267" s="1" t="s">
        <v>1350</v>
      </c>
      <c r="F267" s="1" t="s">
        <v>2069</v>
      </c>
      <c r="G267" s="1"/>
      <c r="H267" s="1" t="s">
        <v>1352</v>
      </c>
      <c r="I267" s="1" t="s">
        <v>1353</v>
      </c>
      <c r="J267" s="1" t="s">
        <v>1354</v>
      </c>
      <c r="K267" s="1" t="s">
        <v>927</v>
      </c>
      <c r="L267" s="1" t="s">
        <v>2024</v>
      </c>
      <c r="M267" s="1" t="s">
        <v>2025</v>
      </c>
      <c r="N267" s="63">
        <v>45675</v>
      </c>
      <c r="O267" s="63">
        <v>45902</v>
      </c>
      <c r="P267" s="1" t="s">
        <v>1356</v>
      </c>
      <c r="Q267" s="1" t="s">
        <v>2045</v>
      </c>
      <c r="R267" s="1" t="s">
        <v>2046</v>
      </c>
      <c r="S267" s="1"/>
      <c r="T267" s="1"/>
      <c r="U267" s="1"/>
      <c r="V267" s="1"/>
      <c r="W267" s="1" t="s">
        <v>2058</v>
      </c>
      <c r="X267" s="1" t="s">
        <v>1360</v>
      </c>
      <c r="Y267" s="1" t="s">
        <v>1361</v>
      </c>
      <c r="Z267" s="1" t="s">
        <v>1362</v>
      </c>
      <c r="AA267" s="1" t="s">
        <v>2059</v>
      </c>
    </row>
    <row r="268" spans="1:27" ht="15" customHeight="1">
      <c r="A268" s="1" t="s">
        <v>2070</v>
      </c>
      <c r="B268" s="1" t="s">
        <v>522</v>
      </c>
      <c r="C268" s="1" t="s">
        <v>1349</v>
      </c>
      <c r="D268" s="61">
        <v>2024</v>
      </c>
      <c r="E268" s="1" t="s">
        <v>1350</v>
      </c>
      <c r="F268" s="1" t="s">
        <v>2071</v>
      </c>
      <c r="G268" s="1"/>
      <c r="H268" s="1" t="s">
        <v>1370</v>
      </c>
      <c r="I268" s="1" t="s">
        <v>1371</v>
      </c>
      <c r="J268" s="1" t="s">
        <v>1354</v>
      </c>
      <c r="K268" s="1" t="s">
        <v>927</v>
      </c>
      <c r="L268" s="1" t="s">
        <v>2024</v>
      </c>
      <c r="M268" s="1" t="s">
        <v>2025</v>
      </c>
      <c r="N268" s="63">
        <v>45675</v>
      </c>
      <c r="O268" s="63">
        <v>45902</v>
      </c>
      <c r="P268" s="1" t="s">
        <v>1356</v>
      </c>
      <c r="Q268" s="1" t="s">
        <v>2045</v>
      </c>
      <c r="R268" s="1" t="s">
        <v>2046</v>
      </c>
      <c r="S268" s="1"/>
      <c r="T268" s="1"/>
      <c r="U268" s="1"/>
      <c r="V268" s="1"/>
      <c r="W268" s="1" t="s">
        <v>2058</v>
      </c>
      <c r="X268" s="1" t="s">
        <v>1360</v>
      </c>
      <c r="Y268" s="1" t="s">
        <v>1361</v>
      </c>
      <c r="Z268" s="1" t="s">
        <v>1362</v>
      </c>
      <c r="AA268" s="1" t="s">
        <v>2059</v>
      </c>
    </row>
    <row r="269" spans="1:27" ht="15" customHeight="1">
      <c r="A269" s="1" t="s">
        <v>2072</v>
      </c>
      <c r="B269" s="1" t="s">
        <v>588</v>
      </c>
      <c r="C269" s="1" t="s">
        <v>1349</v>
      </c>
      <c r="D269" s="61">
        <v>2024</v>
      </c>
      <c r="E269" s="1" t="s">
        <v>1350</v>
      </c>
      <c r="F269" s="1" t="s">
        <v>2073</v>
      </c>
      <c r="G269" s="1"/>
      <c r="H269" s="1" t="s">
        <v>1352</v>
      </c>
      <c r="I269" s="1" t="s">
        <v>1353</v>
      </c>
      <c r="J269" s="1" t="s">
        <v>1354</v>
      </c>
      <c r="K269" s="1" t="s">
        <v>927</v>
      </c>
      <c r="L269" s="1" t="s">
        <v>2024</v>
      </c>
      <c r="M269" s="1" t="s">
        <v>2025</v>
      </c>
      <c r="N269" s="63">
        <v>45675</v>
      </c>
      <c r="O269" s="63">
        <v>45902</v>
      </c>
      <c r="P269" s="1" t="s">
        <v>1356</v>
      </c>
      <c r="Q269" s="1" t="s">
        <v>2026</v>
      </c>
      <c r="R269" s="1" t="s">
        <v>2046</v>
      </c>
      <c r="S269" s="1"/>
      <c r="T269" s="1"/>
      <c r="U269" s="1"/>
      <c r="V269" s="1"/>
      <c r="W269" s="1" t="s">
        <v>2074</v>
      </c>
      <c r="X269" s="1" t="s">
        <v>1360</v>
      </c>
      <c r="Y269" s="1" t="s">
        <v>1361</v>
      </c>
      <c r="Z269" s="1" t="s">
        <v>1362</v>
      </c>
      <c r="AA269" s="1" t="s">
        <v>2075</v>
      </c>
    </row>
    <row r="270" spans="1:27" ht="15" customHeight="1">
      <c r="A270" s="1" t="s">
        <v>2076</v>
      </c>
      <c r="B270" s="1" t="s">
        <v>591</v>
      </c>
      <c r="C270" s="1" t="s">
        <v>1349</v>
      </c>
      <c r="D270" s="61">
        <v>2024</v>
      </c>
      <c r="E270" s="1" t="s">
        <v>1350</v>
      </c>
      <c r="F270" s="1" t="s">
        <v>2077</v>
      </c>
      <c r="G270" s="1"/>
      <c r="H270" s="1" t="s">
        <v>1352</v>
      </c>
      <c r="I270" s="1" t="s">
        <v>1353</v>
      </c>
      <c r="J270" s="1" t="s">
        <v>1354</v>
      </c>
      <c r="K270" s="1" t="s">
        <v>927</v>
      </c>
      <c r="L270" s="1" t="s">
        <v>2024</v>
      </c>
      <c r="M270" s="1" t="s">
        <v>2025</v>
      </c>
      <c r="N270" s="63">
        <v>45675</v>
      </c>
      <c r="O270" s="63">
        <v>45902</v>
      </c>
      <c r="P270" s="1" t="s">
        <v>1356</v>
      </c>
      <c r="Q270" s="1" t="s">
        <v>2026</v>
      </c>
      <c r="R270" s="1" t="s">
        <v>2046</v>
      </c>
      <c r="S270" s="1"/>
      <c r="T270" s="1"/>
      <c r="U270" s="1"/>
      <c r="V270" s="1"/>
      <c r="W270" s="1" t="s">
        <v>2074</v>
      </c>
      <c r="X270" s="1" t="s">
        <v>1360</v>
      </c>
      <c r="Y270" s="1" t="s">
        <v>1361</v>
      </c>
      <c r="Z270" s="1" t="s">
        <v>1362</v>
      </c>
      <c r="AA270" s="1" t="s">
        <v>2075</v>
      </c>
    </row>
    <row r="271" spans="1:27" ht="15" customHeight="1">
      <c r="A271" s="1" t="s">
        <v>2078</v>
      </c>
      <c r="B271" s="1" t="s">
        <v>590</v>
      </c>
      <c r="C271" s="1" t="s">
        <v>1349</v>
      </c>
      <c r="D271" s="61">
        <v>2024</v>
      </c>
      <c r="E271" s="1" t="s">
        <v>1350</v>
      </c>
      <c r="F271" s="1" t="s">
        <v>2079</v>
      </c>
      <c r="G271" s="1"/>
      <c r="H271" s="1" t="s">
        <v>1352</v>
      </c>
      <c r="I271" s="1" t="s">
        <v>1353</v>
      </c>
      <c r="J271" s="1" t="s">
        <v>1354</v>
      </c>
      <c r="K271" s="1" t="s">
        <v>927</v>
      </c>
      <c r="L271" s="1" t="s">
        <v>2024</v>
      </c>
      <c r="M271" s="1" t="s">
        <v>2025</v>
      </c>
      <c r="N271" s="63">
        <v>45675</v>
      </c>
      <c r="O271" s="63">
        <v>45902</v>
      </c>
      <c r="P271" s="1" t="s">
        <v>1356</v>
      </c>
      <c r="Q271" s="1" t="s">
        <v>2026</v>
      </c>
      <c r="R271" s="1" t="s">
        <v>2046</v>
      </c>
      <c r="S271" s="1"/>
      <c r="T271" s="1"/>
      <c r="U271" s="1"/>
      <c r="V271" s="1"/>
      <c r="W271" s="1" t="s">
        <v>2074</v>
      </c>
      <c r="X271" s="1" t="s">
        <v>1360</v>
      </c>
      <c r="Y271" s="1" t="s">
        <v>1361</v>
      </c>
      <c r="Z271" s="1" t="s">
        <v>1362</v>
      </c>
      <c r="AA271" s="1" t="s">
        <v>2075</v>
      </c>
    </row>
    <row r="272" spans="1:27" ht="15" customHeight="1">
      <c r="A272" s="1" t="s">
        <v>2080</v>
      </c>
      <c r="B272" s="1" t="s">
        <v>593</v>
      </c>
      <c r="C272" s="1" t="s">
        <v>1349</v>
      </c>
      <c r="D272" s="61">
        <v>2024</v>
      </c>
      <c r="E272" s="1" t="s">
        <v>1350</v>
      </c>
      <c r="F272" s="1" t="s">
        <v>2081</v>
      </c>
      <c r="G272" s="1"/>
      <c r="H272" s="1" t="s">
        <v>1352</v>
      </c>
      <c r="I272" s="1" t="s">
        <v>1353</v>
      </c>
      <c r="J272" s="1" t="s">
        <v>1354</v>
      </c>
      <c r="K272" s="1" t="s">
        <v>927</v>
      </c>
      <c r="L272" s="1" t="s">
        <v>2024</v>
      </c>
      <c r="M272" s="1" t="s">
        <v>2025</v>
      </c>
      <c r="N272" s="63">
        <v>45675</v>
      </c>
      <c r="O272" s="63">
        <v>45902</v>
      </c>
      <c r="P272" s="1" t="s">
        <v>1356</v>
      </c>
      <c r="Q272" s="1" t="s">
        <v>2026</v>
      </c>
      <c r="R272" s="1" t="s">
        <v>2046</v>
      </c>
      <c r="S272" s="1"/>
      <c r="T272" s="1"/>
      <c r="U272" s="1"/>
      <c r="V272" s="1"/>
      <c r="W272" s="1" t="s">
        <v>2074</v>
      </c>
      <c r="X272" s="1" t="s">
        <v>1360</v>
      </c>
      <c r="Y272" s="1" t="s">
        <v>1361</v>
      </c>
      <c r="Z272" s="1" t="s">
        <v>1362</v>
      </c>
      <c r="AA272" s="1" t="s">
        <v>2075</v>
      </c>
    </row>
    <row r="273" spans="1:27" ht="15" customHeight="1">
      <c r="A273" s="1" t="s">
        <v>2082</v>
      </c>
      <c r="B273" s="1" t="s">
        <v>589</v>
      </c>
      <c r="C273" s="1" t="s">
        <v>1349</v>
      </c>
      <c r="D273" s="61">
        <v>2024</v>
      </c>
      <c r="E273" s="1" t="s">
        <v>1350</v>
      </c>
      <c r="F273" s="1" t="s">
        <v>2083</v>
      </c>
      <c r="G273" s="1"/>
      <c r="H273" s="1" t="s">
        <v>1352</v>
      </c>
      <c r="I273" s="1" t="s">
        <v>1353</v>
      </c>
      <c r="J273" s="1" t="s">
        <v>1354</v>
      </c>
      <c r="K273" s="1" t="s">
        <v>927</v>
      </c>
      <c r="L273" s="1" t="s">
        <v>2024</v>
      </c>
      <c r="M273" s="1" t="s">
        <v>2025</v>
      </c>
      <c r="N273" s="63">
        <v>45675</v>
      </c>
      <c r="O273" s="63">
        <v>45902</v>
      </c>
      <c r="P273" s="1" t="s">
        <v>1356</v>
      </c>
      <c r="Q273" s="1" t="s">
        <v>2026</v>
      </c>
      <c r="R273" s="1" t="s">
        <v>2046</v>
      </c>
      <c r="S273" s="1"/>
      <c r="T273" s="1"/>
      <c r="U273" s="1"/>
      <c r="V273" s="1"/>
      <c r="W273" s="1" t="s">
        <v>2074</v>
      </c>
      <c r="X273" s="1" t="s">
        <v>1360</v>
      </c>
      <c r="Y273" s="1" t="s">
        <v>1361</v>
      </c>
      <c r="Z273" s="1" t="s">
        <v>1362</v>
      </c>
      <c r="AA273" s="1" t="s">
        <v>2075</v>
      </c>
    </row>
    <row r="274" spans="1:27" ht="15" customHeight="1">
      <c r="A274" s="1" t="s">
        <v>2084</v>
      </c>
      <c r="B274" s="1" t="s">
        <v>586</v>
      </c>
      <c r="C274" s="1" t="s">
        <v>1349</v>
      </c>
      <c r="D274" s="61">
        <v>2024</v>
      </c>
      <c r="E274" s="1" t="s">
        <v>1350</v>
      </c>
      <c r="F274" s="1" t="s">
        <v>2085</v>
      </c>
      <c r="G274" s="1"/>
      <c r="H274" s="1" t="s">
        <v>1352</v>
      </c>
      <c r="I274" s="1" t="s">
        <v>1353</v>
      </c>
      <c r="J274" s="1" t="s">
        <v>1354</v>
      </c>
      <c r="K274" s="1" t="s">
        <v>927</v>
      </c>
      <c r="L274" s="1" t="s">
        <v>2024</v>
      </c>
      <c r="M274" s="1" t="s">
        <v>2025</v>
      </c>
      <c r="N274" s="63">
        <v>45675</v>
      </c>
      <c r="O274" s="63">
        <v>45902</v>
      </c>
      <c r="P274" s="1" t="s">
        <v>1356</v>
      </c>
      <c r="Q274" s="1" t="s">
        <v>2026</v>
      </c>
      <c r="R274" s="1" t="s">
        <v>2046</v>
      </c>
      <c r="S274" s="1"/>
      <c r="T274" s="1"/>
      <c r="U274" s="1"/>
      <c r="V274" s="1"/>
      <c r="W274" s="1" t="s">
        <v>2074</v>
      </c>
      <c r="X274" s="1" t="s">
        <v>1360</v>
      </c>
      <c r="Y274" s="1" t="s">
        <v>1361</v>
      </c>
      <c r="Z274" s="1" t="s">
        <v>1362</v>
      </c>
      <c r="AA274" s="1" t="s">
        <v>2075</v>
      </c>
    </row>
    <row r="275" spans="1:27" ht="15" customHeight="1">
      <c r="A275" s="1" t="s">
        <v>2086</v>
      </c>
      <c r="B275" s="1" t="s">
        <v>592</v>
      </c>
      <c r="C275" s="1" t="s">
        <v>1349</v>
      </c>
      <c r="D275" s="61">
        <v>2024</v>
      </c>
      <c r="E275" s="1" t="s">
        <v>1350</v>
      </c>
      <c r="F275" s="1" t="s">
        <v>2087</v>
      </c>
      <c r="G275" s="1"/>
      <c r="H275" s="1" t="s">
        <v>1352</v>
      </c>
      <c r="I275" s="1" t="s">
        <v>1353</v>
      </c>
      <c r="J275" s="1" t="s">
        <v>1354</v>
      </c>
      <c r="K275" s="1" t="s">
        <v>927</v>
      </c>
      <c r="L275" s="1" t="s">
        <v>2024</v>
      </c>
      <c r="M275" s="1" t="s">
        <v>2025</v>
      </c>
      <c r="N275" s="63">
        <v>45675</v>
      </c>
      <c r="O275" s="63">
        <v>45902</v>
      </c>
      <c r="P275" s="1" t="s">
        <v>1356</v>
      </c>
      <c r="Q275" s="1" t="s">
        <v>2026</v>
      </c>
      <c r="R275" s="1" t="s">
        <v>2046</v>
      </c>
      <c r="S275" s="1"/>
      <c r="T275" s="1"/>
      <c r="U275" s="1"/>
      <c r="V275" s="1"/>
      <c r="W275" s="1" t="s">
        <v>2074</v>
      </c>
      <c r="X275" s="1" t="s">
        <v>1360</v>
      </c>
      <c r="Y275" s="1" t="s">
        <v>1361</v>
      </c>
      <c r="Z275" s="1" t="s">
        <v>1362</v>
      </c>
      <c r="AA275" s="1" t="s">
        <v>2075</v>
      </c>
    </row>
    <row r="276" spans="1:27" ht="15" customHeight="1">
      <c r="A276" s="1" t="s">
        <v>2088</v>
      </c>
      <c r="B276" s="1" t="s">
        <v>595</v>
      </c>
      <c r="C276" s="1" t="s">
        <v>1349</v>
      </c>
      <c r="D276" s="61">
        <v>2024</v>
      </c>
      <c r="E276" s="1" t="s">
        <v>1350</v>
      </c>
      <c r="F276" s="1" t="s">
        <v>2089</v>
      </c>
      <c r="G276" s="1"/>
      <c r="H276" s="1" t="s">
        <v>1352</v>
      </c>
      <c r="I276" s="1" t="s">
        <v>1353</v>
      </c>
      <c r="J276" s="1" t="s">
        <v>1354</v>
      </c>
      <c r="K276" s="1" t="s">
        <v>927</v>
      </c>
      <c r="L276" s="1" t="s">
        <v>2024</v>
      </c>
      <c r="M276" s="1" t="s">
        <v>2025</v>
      </c>
      <c r="N276" s="63">
        <v>45675</v>
      </c>
      <c r="O276" s="63">
        <v>45902</v>
      </c>
      <c r="P276" s="1" t="s">
        <v>1356</v>
      </c>
      <c r="Q276" s="1" t="s">
        <v>2026</v>
      </c>
      <c r="R276" s="1" t="s">
        <v>2046</v>
      </c>
      <c r="S276" s="1"/>
      <c r="T276" s="1"/>
      <c r="U276" s="1"/>
      <c r="V276" s="1"/>
      <c r="W276" s="1" t="s">
        <v>2074</v>
      </c>
      <c r="X276" s="1" t="s">
        <v>1360</v>
      </c>
      <c r="Y276" s="1" t="s">
        <v>1361</v>
      </c>
      <c r="Z276" s="1" t="s">
        <v>1362</v>
      </c>
      <c r="AA276" s="1" t="s">
        <v>2075</v>
      </c>
    </row>
    <row r="277" spans="1:27" ht="15" customHeight="1">
      <c r="A277" s="1" t="s">
        <v>2090</v>
      </c>
      <c r="B277" s="1" t="s">
        <v>594</v>
      </c>
      <c r="C277" s="1" t="s">
        <v>1349</v>
      </c>
      <c r="D277" s="61">
        <v>2024</v>
      </c>
      <c r="E277" s="1" t="s">
        <v>1350</v>
      </c>
      <c r="F277" s="1" t="s">
        <v>2091</v>
      </c>
      <c r="G277" s="1"/>
      <c r="H277" s="1" t="s">
        <v>1352</v>
      </c>
      <c r="I277" s="1" t="s">
        <v>1353</v>
      </c>
      <c r="J277" s="1" t="s">
        <v>1354</v>
      </c>
      <c r="K277" s="1" t="s">
        <v>927</v>
      </c>
      <c r="L277" s="1" t="s">
        <v>2024</v>
      </c>
      <c r="M277" s="1" t="s">
        <v>2025</v>
      </c>
      <c r="N277" s="63">
        <v>45675</v>
      </c>
      <c r="O277" s="63">
        <v>45902</v>
      </c>
      <c r="P277" s="1" t="s">
        <v>1356</v>
      </c>
      <c r="Q277" s="1" t="s">
        <v>2026</v>
      </c>
      <c r="R277" s="1" t="s">
        <v>2046</v>
      </c>
      <c r="S277" s="1"/>
      <c r="T277" s="1"/>
      <c r="U277" s="1"/>
      <c r="V277" s="1"/>
      <c r="W277" s="1" t="s">
        <v>2074</v>
      </c>
      <c r="X277" s="1" t="s">
        <v>1360</v>
      </c>
      <c r="Y277" s="1" t="s">
        <v>1361</v>
      </c>
      <c r="Z277" s="1" t="s">
        <v>1362</v>
      </c>
      <c r="AA277" s="1" t="s">
        <v>2075</v>
      </c>
    </row>
    <row r="278" spans="1:27" ht="15" customHeight="1">
      <c r="A278" s="1" t="s">
        <v>2092</v>
      </c>
      <c r="B278" s="1" t="s">
        <v>587</v>
      </c>
      <c r="C278" s="1" t="s">
        <v>1349</v>
      </c>
      <c r="D278" s="61">
        <v>2024</v>
      </c>
      <c r="E278" s="1" t="s">
        <v>1350</v>
      </c>
      <c r="F278" s="1" t="s">
        <v>2093</v>
      </c>
      <c r="G278" s="1"/>
      <c r="H278" s="1" t="s">
        <v>1352</v>
      </c>
      <c r="I278" s="1" t="s">
        <v>1353</v>
      </c>
      <c r="J278" s="1" t="s">
        <v>1354</v>
      </c>
      <c r="K278" s="1" t="s">
        <v>927</v>
      </c>
      <c r="L278" s="1" t="s">
        <v>2024</v>
      </c>
      <c r="M278" s="1" t="s">
        <v>2025</v>
      </c>
      <c r="N278" s="63">
        <v>45675</v>
      </c>
      <c r="O278" s="63">
        <v>45902</v>
      </c>
      <c r="P278" s="1" t="s">
        <v>1356</v>
      </c>
      <c r="Q278" s="1" t="s">
        <v>2026</v>
      </c>
      <c r="R278" s="1" t="s">
        <v>2046</v>
      </c>
      <c r="S278" s="1"/>
      <c r="T278" s="1"/>
      <c r="U278" s="1"/>
      <c r="V278" s="1"/>
      <c r="W278" s="1" t="s">
        <v>2074</v>
      </c>
      <c r="X278" s="1" t="s">
        <v>1360</v>
      </c>
      <c r="Y278" s="1" t="s">
        <v>1361</v>
      </c>
      <c r="Z278" s="1" t="s">
        <v>1362</v>
      </c>
      <c r="AA278" s="1" t="s">
        <v>2075</v>
      </c>
    </row>
    <row r="279" spans="1:27" ht="15" customHeight="1">
      <c r="A279" s="1" t="s">
        <v>2094</v>
      </c>
      <c r="B279" s="1" t="s">
        <v>615</v>
      </c>
      <c r="C279" s="1" t="s">
        <v>1349</v>
      </c>
      <c r="D279" s="61">
        <v>2024</v>
      </c>
      <c r="E279" s="1" t="s">
        <v>1350</v>
      </c>
      <c r="F279" s="1" t="s">
        <v>2095</v>
      </c>
      <c r="G279" s="1"/>
      <c r="H279" s="1" t="s">
        <v>1352</v>
      </c>
      <c r="I279" s="1" t="s">
        <v>1353</v>
      </c>
      <c r="J279" s="1" t="s">
        <v>1354</v>
      </c>
      <c r="K279" s="1" t="s">
        <v>927</v>
      </c>
      <c r="L279" s="1" t="s">
        <v>2024</v>
      </c>
      <c r="M279" s="1" t="s">
        <v>2025</v>
      </c>
      <c r="N279" s="63">
        <v>45675</v>
      </c>
      <c r="O279" s="63">
        <v>45902</v>
      </c>
      <c r="P279" s="1" t="s">
        <v>1356</v>
      </c>
      <c r="Q279" s="1" t="s">
        <v>2026</v>
      </c>
      <c r="R279" s="1" t="s">
        <v>2046</v>
      </c>
      <c r="S279" s="1"/>
      <c r="T279" s="1"/>
      <c r="U279" s="1"/>
      <c r="V279" s="1"/>
      <c r="W279" s="1" t="s">
        <v>2096</v>
      </c>
      <c r="X279" s="1" t="s">
        <v>1360</v>
      </c>
      <c r="Y279" s="1" t="s">
        <v>1361</v>
      </c>
      <c r="Z279" s="1" t="s">
        <v>1362</v>
      </c>
      <c r="AA279" s="1" t="s">
        <v>2097</v>
      </c>
    </row>
    <row r="280" spans="1:27" ht="15" customHeight="1">
      <c r="A280" s="1" t="s">
        <v>2098</v>
      </c>
      <c r="B280" s="1" t="s">
        <v>613</v>
      </c>
      <c r="C280" s="1" t="s">
        <v>1349</v>
      </c>
      <c r="D280" s="61">
        <v>2024</v>
      </c>
      <c r="E280" s="1" t="s">
        <v>1350</v>
      </c>
      <c r="F280" s="1" t="s">
        <v>2099</v>
      </c>
      <c r="G280" s="1"/>
      <c r="H280" s="1" t="s">
        <v>1352</v>
      </c>
      <c r="I280" s="1" t="s">
        <v>1353</v>
      </c>
      <c r="J280" s="1" t="s">
        <v>1354</v>
      </c>
      <c r="K280" s="1" t="s">
        <v>927</v>
      </c>
      <c r="L280" s="1" t="s">
        <v>2024</v>
      </c>
      <c r="M280" s="1" t="s">
        <v>2025</v>
      </c>
      <c r="N280" s="63">
        <v>45675</v>
      </c>
      <c r="O280" s="63">
        <v>45902</v>
      </c>
      <c r="P280" s="1" t="s">
        <v>1356</v>
      </c>
      <c r="Q280" s="1" t="s">
        <v>2026</v>
      </c>
      <c r="R280" s="1" t="s">
        <v>2046</v>
      </c>
      <c r="S280" s="1"/>
      <c r="T280" s="1"/>
      <c r="U280" s="1"/>
      <c r="V280" s="1"/>
      <c r="W280" s="1" t="s">
        <v>2096</v>
      </c>
      <c r="X280" s="1" t="s">
        <v>1360</v>
      </c>
      <c r="Y280" s="1" t="s">
        <v>1361</v>
      </c>
      <c r="Z280" s="1" t="s">
        <v>1362</v>
      </c>
      <c r="AA280" s="1" t="s">
        <v>2097</v>
      </c>
    </row>
    <row r="281" spans="1:27" ht="15" customHeight="1">
      <c r="A281" s="1" t="s">
        <v>2100</v>
      </c>
      <c r="B281" s="1" t="s">
        <v>614</v>
      </c>
      <c r="C281" s="1" t="s">
        <v>1349</v>
      </c>
      <c r="D281" s="61">
        <v>2024</v>
      </c>
      <c r="E281" s="1" t="s">
        <v>1350</v>
      </c>
      <c r="F281" s="1" t="s">
        <v>2101</v>
      </c>
      <c r="G281" s="1"/>
      <c r="H281" s="1" t="s">
        <v>1352</v>
      </c>
      <c r="I281" s="1" t="s">
        <v>1353</v>
      </c>
      <c r="J281" s="1" t="s">
        <v>1354</v>
      </c>
      <c r="K281" s="1" t="s">
        <v>927</v>
      </c>
      <c r="L281" s="1" t="s">
        <v>2024</v>
      </c>
      <c r="M281" s="1" t="s">
        <v>2025</v>
      </c>
      <c r="N281" s="63">
        <v>45675</v>
      </c>
      <c r="O281" s="63">
        <v>45902</v>
      </c>
      <c r="P281" s="1" t="s">
        <v>1356</v>
      </c>
      <c r="Q281" s="1" t="s">
        <v>2026</v>
      </c>
      <c r="R281" s="1" t="s">
        <v>2046</v>
      </c>
      <c r="S281" s="1"/>
      <c r="T281" s="1"/>
      <c r="U281" s="1"/>
      <c r="V281" s="1"/>
      <c r="W281" s="1" t="s">
        <v>2096</v>
      </c>
      <c r="X281" s="1" t="s">
        <v>1360</v>
      </c>
      <c r="Y281" s="1" t="s">
        <v>1361</v>
      </c>
      <c r="Z281" s="1" t="s">
        <v>1362</v>
      </c>
      <c r="AA281" s="1" t="s">
        <v>2097</v>
      </c>
    </row>
    <row r="282" spans="1:27" ht="15" customHeight="1">
      <c r="A282" s="1" t="s">
        <v>2102</v>
      </c>
      <c r="B282" s="1" t="s">
        <v>616</v>
      </c>
      <c r="C282" s="1" t="s">
        <v>1349</v>
      </c>
      <c r="D282" s="61">
        <v>2024</v>
      </c>
      <c r="E282" s="1" t="s">
        <v>1350</v>
      </c>
      <c r="F282" s="1" t="s">
        <v>2103</v>
      </c>
      <c r="G282" s="1"/>
      <c r="H282" s="1" t="s">
        <v>1370</v>
      </c>
      <c r="I282" s="1" t="s">
        <v>1371</v>
      </c>
      <c r="J282" s="1" t="s">
        <v>1354</v>
      </c>
      <c r="K282" s="1" t="s">
        <v>927</v>
      </c>
      <c r="L282" s="1" t="s">
        <v>2024</v>
      </c>
      <c r="M282" s="1" t="s">
        <v>2025</v>
      </c>
      <c r="N282" s="63">
        <v>45675</v>
      </c>
      <c r="O282" s="63">
        <v>45902</v>
      </c>
      <c r="P282" s="1" t="s">
        <v>1356</v>
      </c>
      <c r="Q282" s="1" t="s">
        <v>2026</v>
      </c>
      <c r="R282" s="1" t="s">
        <v>2046</v>
      </c>
      <c r="S282" s="1"/>
      <c r="T282" s="1"/>
      <c r="U282" s="1"/>
      <c r="V282" s="1"/>
      <c r="W282" s="1" t="s">
        <v>2096</v>
      </c>
      <c r="X282" s="1" t="s">
        <v>1360</v>
      </c>
      <c r="Y282" s="1" t="s">
        <v>1361</v>
      </c>
      <c r="Z282" s="1" t="s">
        <v>1362</v>
      </c>
      <c r="AA282" s="1" t="s">
        <v>2097</v>
      </c>
    </row>
    <row r="283" spans="1:27" ht="15" customHeight="1">
      <c r="A283" s="1" t="s">
        <v>2104</v>
      </c>
      <c r="B283" s="1" t="s">
        <v>612</v>
      </c>
      <c r="C283" s="1" t="s">
        <v>1349</v>
      </c>
      <c r="D283" s="61">
        <v>2024</v>
      </c>
      <c r="E283" s="1" t="s">
        <v>1350</v>
      </c>
      <c r="F283" s="1" t="s">
        <v>2105</v>
      </c>
      <c r="G283" s="1"/>
      <c r="H283" s="1" t="s">
        <v>1352</v>
      </c>
      <c r="I283" s="1" t="s">
        <v>1353</v>
      </c>
      <c r="J283" s="1" t="s">
        <v>1354</v>
      </c>
      <c r="K283" s="1" t="s">
        <v>927</v>
      </c>
      <c r="L283" s="1" t="s">
        <v>2024</v>
      </c>
      <c r="M283" s="1" t="s">
        <v>2025</v>
      </c>
      <c r="N283" s="63">
        <v>45675</v>
      </c>
      <c r="O283" s="63">
        <v>45902</v>
      </c>
      <c r="P283" s="1" t="s">
        <v>1356</v>
      </c>
      <c r="Q283" s="1" t="s">
        <v>2026</v>
      </c>
      <c r="R283" s="1" t="s">
        <v>2046</v>
      </c>
      <c r="S283" s="1"/>
      <c r="T283" s="1"/>
      <c r="U283" s="1"/>
      <c r="V283" s="1"/>
      <c r="W283" s="1" t="s">
        <v>2096</v>
      </c>
      <c r="X283" s="1" t="s">
        <v>1360</v>
      </c>
      <c r="Y283" s="1" t="s">
        <v>1361</v>
      </c>
      <c r="Z283" s="1" t="s">
        <v>1362</v>
      </c>
      <c r="AA283" s="1" t="s">
        <v>2097</v>
      </c>
    </row>
    <row r="284" spans="1:27" ht="15" customHeight="1">
      <c r="A284" s="1" t="s">
        <v>2106</v>
      </c>
      <c r="B284" s="1" t="s">
        <v>771</v>
      </c>
      <c r="C284" s="1" t="s">
        <v>1349</v>
      </c>
      <c r="D284" s="61">
        <v>2024</v>
      </c>
      <c r="E284" s="1" t="s">
        <v>1350</v>
      </c>
      <c r="F284" s="1" t="s">
        <v>2107</v>
      </c>
      <c r="G284" s="1"/>
      <c r="H284" s="1" t="s">
        <v>1352</v>
      </c>
      <c r="I284" s="1" t="s">
        <v>1353</v>
      </c>
      <c r="J284" s="1" t="s">
        <v>1354</v>
      </c>
      <c r="K284" s="1" t="s">
        <v>927</v>
      </c>
      <c r="L284" s="1" t="s">
        <v>2024</v>
      </c>
      <c r="M284" s="1" t="s">
        <v>2025</v>
      </c>
      <c r="N284" s="63">
        <v>45675</v>
      </c>
      <c r="O284" s="63">
        <v>45902</v>
      </c>
      <c r="P284" s="1" t="s">
        <v>1356</v>
      </c>
      <c r="Q284" s="1" t="s">
        <v>2045</v>
      </c>
      <c r="R284" s="1" t="s">
        <v>2046</v>
      </c>
      <c r="S284" s="1"/>
      <c r="T284" s="1"/>
      <c r="U284" s="1"/>
      <c r="V284" s="1"/>
      <c r="W284" s="1" t="s">
        <v>2108</v>
      </c>
      <c r="X284" s="1" t="s">
        <v>1360</v>
      </c>
      <c r="Y284" s="1" t="s">
        <v>1361</v>
      </c>
      <c r="Z284" s="1" t="s">
        <v>1362</v>
      </c>
      <c r="AA284" s="1" t="s">
        <v>2109</v>
      </c>
    </row>
    <row r="285" spans="1:27" ht="15" customHeight="1">
      <c r="A285" s="1" t="s">
        <v>2110</v>
      </c>
      <c r="B285" s="1" t="s">
        <v>772</v>
      </c>
      <c r="C285" s="1" t="s">
        <v>1349</v>
      </c>
      <c r="D285" s="61">
        <v>2024</v>
      </c>
      <c r="E285" s="1" t="s">
        <v>1350</v>
      </c>
      <c r="F285" s="1" t="s">
        <v>2111</v>
      </c>
      <c r="G285" s="1"/>
      <c r="H285" s="1" t="s">
        <v>1370</v>
      </c>
      <c r="I285" s="1" t="s">
        <v>1371</v>
      </c>
      <c r="J285" s="1" t="s">
        <v>1354</v>
      </c>
      <c r="K285" s="1" t="s">
        <v>927</v>
      </c>
      <c r="L285" s="1" t="s">
        <v>2024</v>
      </c>
      <c r="M285" s="1" t="s">
        <v>2025</v>
      </c>
      <c r="N285" s="63">
        <v>45675</v>
      </c>
      <c r="O285" s="63">
        <v>45902</v>
      </c>
      <c r="P285" s="1" t="s">
        <v>1356</v>
      </c>
      <c r="Q285" s="1" t="s">
        <v>2045</v>
      </c>
      <c r="R285" s="1" t="s">
        <v>2046</v>
      </c>
      <c r="S285" s="1"/>
      <c r="T285" s="1"/>
      <c r="U285" s="1"/>
      <c r="V285" s="1"/>
      <c r="W285" s="1" t="s">
        <v>2108</v>
      </c>
      <c r="X285" s="1" t="s">
        <v>1360</v>
      </c>
      <c r="Y285" s="1" t="s">
        <v>1361</v>
      </c>
      <c r="Z285" s="1" t="s">
        <v>1362</v>
      </c>
      <c r="AA285" s="1" t="s">
        <v>2109</v>
      </c>
    </row>
    <row r="286" spans="1:27" ht="15" customHeight="1">
      <c r="A286" s="1" t="s">
        <v>2112</v>
      </c>
      <c r="B286" s="1" t="s">
        <v>773</v>
      </c>
      <c r="C286" s="1" t="s">
        <v>1349</v>
      </c>
      <c r="D286" s="61">
        <v>2024</v>
      </c>
      <c r="E286" s="1" t="s">
        <v>1350</v>
      </c>
      <c r="F286" s="1" t="s">
        <v>2113</v>
      </c>
      <c r="G286" s="1"/>
      <c r="H286" s="1" t="s">
        <v>1352</v>
      </c>
      <c r="I286" s="1" t="s">
        <v>1353</v>
      </c>
      <c r="J286" s="1" t="s">
        <v>1354</v>
      </c>
      <c r="K286" s="1" t="s">
        <v>927</v>
      </c>
      <c r="L286" s="1" t="s">
        <v>2024</v>
      </c>
      <c r="M286" s="1" t="s">
        <v>2025</v>
      </c>
      <c r="N286" s="63">
        <v>45675</v>
      </c>
      <c r="O286" s="63">
        <v>45902</v>
      </c>
      <c r="P286" s="1" t="s">
        <v>1356</v>
      </c>
      <c r="Q286" s="1" t="s">
        <v>2045</v>
      </c>
      <c r="R286" s="1" t="s">
        <v>2046</v>
      </c>
      <c r="S286" s="1"/>
      <c r="T286" s="1"/>
      <c r="U286" s="1"/>
      <c r="V286" s="1"/>
      <c r="W286" s="1" t="s">
        <v>2108</v>
      </c>
      <c r="X286" s="1" t="s">
        <v>1360</v>
      </c>
      <c r="Y286" s="1" t="s">
        <v>1361</v>
      </c>
      <c r="Z286" s="1" t="s">
        <v>1362</v>
      </c>
      <c r="AA286" s="1" t="s">
        <v>2109</v>
      </c>
    </row>
    <row r="287" spans="1:27" ht="15" customHeight="1">
      <c r="A287" s="1" t="s">
        <v>2114</v>
      </c>
      <c r="B287" s="1" t="s">
        <v>701</v>
      </c>
      <c r="C287" s="1" t="s">
        <v>1349</v>
      </c>
      <c r="D287" s="61">
        <v>2024</v>
      </c>
      <c r="E287" s="1" t="s">
        <v>1350</v>
      </c>
      <c r="F287" s="1" t="s">
        <v>2115</v>
      </c>
      <c r="G287" s="1"/>
      <c r="H287" s="1" t="s">
        <v>1412</v>
      </c>
      <c r="I287" s="1" t="s">
        <v>1413</v>
      </c>
      <c r="J287" s="1" t="s">
        <v>1354</v>
      </c>
      <c r="K287" s="1" t="s">
        <v>927</v>
      </c>
      <c r="L287" s="1" t="s">
        <v>2116</v>
      </c>
      <c r="M287" s="1" t="s">
        <v>2116</v>
      </c>
      <c r="N287" s="63">
        <v>45694</v>
      </c>
      <c r="O287" s="63">
        <v>45696</v>
      </c>
      <c r="P287" s="1" t="s">
        <v>1356</v>
      </c>
      <c r="Q287" s="1" t="s">
        <v>1357</v>
      </c>
      <c r="R287" s="1" t="s">
        <v>2117</v>
      </c>
      <c r="S287" s="1"/>
      <c r="T287" s="1"/>
      <c r="U287" s="1"/>
      <c r="V287" s="1"/>
      <c r="W287" s="1" t="s">
        <v>2118</v>
      </c>
      <c r="X287" s="1" t="s">
        <v>1509</v>
      </c>
      <c r="Y287" s="1" t="s">
        <v>1361</v>
      </c>
      <c r="Z287" s="1" t="s">
        <v>1362</v>
      </c>
      <c r="AA287" s="1" t="s">
        <v>2119</v>
      </c>
    </row>
    <row r="288" spans="1:27" ht="15" customHeight="1">
      <c r="A288" s="1" t="s">
        <v>2120</v>
      </c>
      <c r="B288" s="1" t="s">
        <v>700</v>
      </c>
      <c r="C288" s="1" t="s">
        <v>1349</v>
      </c>
      <c r="D288" s="61">
        <v>2024</v>
      </c>
      <c r="E288" s="1" t="s">
        <v>1350</v>
      </c>
      <c r="F288" s="1" t="s">
        <v>2121</v>
      </c>
      <c r="G288" s="1"/>
      <c r="H288" s="1" t="s">
        <v>1352</v>
      </c>
      <c r="I288" s="1"/>
      <c r="J288" s="1" t="s">
        <v>1354</v>
      </c>
      <c r="K288" s="1" t="s">
        <v>927</v>
      </c>
      <c r="L288" s="1" t="s">
        <v>2116</v>
      </c>
      <c r="M288" s="1" t="s">
        <v>2116</v>
      </c>
      <c r="N288" s="63">
        <v>45694</v>
      </c>
      <c r="O288" s="63">
        <v>45696</v>
      </c>
      <c r="P288" s="1" t="s">
        <v>1356</v>
      </c>
      <c r="Q288" s="1" t="s">
        <v>1357</v>
      </c>
      <c r="R288" s="1" t="s">
        <v>2117</v>
      </c>
      <c r="S288" s="1"/>
      <c r="T288" s="1"/>
      <c r="U288" s="1"/>
      <c r="V288" s="1"/>
      <c r="W288" s="1" t="s">
        <v>2118</v>
      </c>
      <c r="X288" s="1" t="s">
        <v>1509</v>
      </c>
      <c r="Y288" s="1" t="s">
        <v>1361</v>
      </c>
      <c r="Z288" s="1" t="s">
        <v>1362</v>
      </c>
      <c r="AA288" s="1" t="s">
        <v>2119</v>
      </c>
    </row>
    <row r="289" spans="1:27" ht="15" customHeight="1">
      <c r="A289" s="1" t="s">
        <v>2122</v>
      </c>
      <c r="B289" s="1" t="s">
        <v>706</v>
      </c>
      <c r="C289" s="1" t="s">
        <v>1519</v>
      </c>
      <c r="D289" s="61">
        <v>2024</v>
      </c>
      <c r="E289" s="1" t="s">
        <v>1350</v>
      </c>
      <c r="F289" s="1" t="s">
        <v>2123</v>
      </c>
      <c r="G289" s="1"/>
      <c r="H289" s="1" t="s">
        <v>1412</v>
      </c>
      <c r="I289" s="1" t="s">
        <v>1413</v>
      </c>
      <c r="J289" s="1" t="s">
        <v>89</v>
      </c>
      <c r="K289" s="1" t="s">
        <v>89</v>
      </c>
      <c r="L289" s="1" t="s">
        <v>2116</v>
      </c>
      <c r="M289" s="1" t="s">
        <v>2116</v>
      </c>
      <c r="N289" s="63">
        <v>45694</v>
      </c>
      <c r="O289" s="63">
        <v>45696</v>
      </c>
      <c r="P289" s="1" t="s">
        <v>1356</v>
      </c>
      <c r="Q289" s="1" t="s">
        <v>1357</v>
      </c>
      <c r="R289" s="1" t="s">
        <v>2117</v>
      </c>
      <c r="S289" s="1"/>
      <c r="T289" s="1"/>
      <c r="U289" s="1"/>
      <c r="V289" s="1"/>
      <c r="W289" s="1" t="s">
        <v>2118</v>
      </c>
      <c r="X289" s="1" t="s">
        <v>1509</v>
      </c>
      <c r="Y289" s="1" t="s">
        <v>1361</v>
      </c>
      <c r="Z289" s="1" t="s">
        <v>1362</v>
      </c>
      <c r="AA289" s="1" t="s">
        <v>2119</v>
      </c>
    </row>
    <row r="290" spans="1:27" ht="15" customHeight="1">
      <c r="A290" s="1" t="s">
        <v>2124</v>
      </c>
      <c r="B290" s="1" t="s">
        <v>699</v>
      </c>
      <c r="C290" s="1" t="s">
        <v>1349</v>
      </c>
      <c r="D290" s="61">
        <v>2024</v>
      </c>
      <c r="E290" s="1" t="s">
        <v>1350</v>
      </c>
      <c r="F290" s="1" t="s">
        <v>2125</v>
      </c>
      <c r="G290" s="1"/>
      <c r="H290" s="1" t="s">
        <v>1370</v>
      </c>
      <c r="I290" s="1" t="s">
        <v>1371</v>
      </c>
      <c r="J290" s="1" t="s">
        <v>1354</v>
      </c>
      <c r="K290" s="1" t="s">
        <v>927</v>
      </c>
      <c r="L290" s="1" t="s">
        <v>2116</v>
      </c>
      <c r="M290" s="1" t="s">
        <v>2116</v>
      </c>
      <c r="N290" s="63">
        <v>45694</v>
      </c>
      <c r="O290" s="63">
        <v>45696</v>
      </c>
      <c r="P290" s="1" t="s">
        <v>1356</v>
      </c>
      <c r="Q290" s="1" t="s">
        <v>1357</v>
      </c>
      <c r="R290" s="1" t="s">
        <v>2117</v>
      </c>
      <c r="S290" s="1"/>
      <c r="T290" s="1"/>
      <c r="U290" s="1"/>
      <c r="V290" s="1"/>
      <c r="W290" s="1" t="s">
        <v>2118</v>
      </c>
      <c r="X290" s="1" t="s">
        <v>1509</v>
      </c>
      <c r="Y290" s="1" t="s">
        <v>1361</v>
      </c>
      <c r="Z290" s="1" t="s">
        <v>1362</v>
      </c>
      <c r="AA290" s="1" t="s">
        <v>2119</v>
      </c>
    </row>
    <row r="291" spans="1:27" ht="15" customHeight="1">
      <c r="A291" s="1" t="s">
        <v>2126</v>
      </c>
      <c r="B291" s="1" t="s">
        <v>707</v>
      </c>
      <c r="C291" s="1" t="s">
        <v>1349</v>
      </c>
      <c r="D291" s="61">
        <v>2024</v>
      </c>
      <c r="E291" s="1" t="s">
        <v>1350</v>
      </c>
      <c r="F291" s="1" t="s">
        <v>2127</v>
      </c>
      <c r="G291" s="1"/>
      <c r="H291" s="1" t="s">
        <v>1412</v>
      </c>
      <c r="I291" s="1" t="s">
        <v>1413</v>
      </c>
      <c r="J291" s="1" t="s">
        <v>1354</v>
      </c>
      <c r="K291" s="1" t="s">
        <v>927</v>
      </c>
      <c r="L291" s="1" t="s">
        <v>2116</v>
      </c>
      <c r="M291" s="1" t="s">
        <v>2116</v>
      </c>
      <c r="N291" s="63">
        <v>45694</v>
      </c>
      <c r="O291" s="63">
        <v>45696</v>
      </c>
      <c r="P291" s="1" t="s">
        <v>1356</v>
      </c>
      <c r="Q291" s="1" t="s">
        <v>1357</v>
      </c>
      <c r="R291" s="1" t="s">
        <v>2117</v>
      </c>
      <c r="S291" s="1"/>
      <c r="T291" s="1"/>
      <c r="U291" s="1"/>
      <c r="V291" s="1"/>
      <c r="W291" s="1" t="s">
        <v>2118</v>
      </c>
      <c r="X291" s="1" t="s">
        <v>1509</v>
      </c>
      <c r="Y291" s="1" t="s">
        <v>1361</v>
      </c>
      <c r="Z291" s="1" t="s">
        <v>1362</v>
      </c>
      <c r="AA291" s="1" t="s">
        <v>2119</v>
      </c>
    </row>
    <row r="292" spans="1:27" ht="15" customHeight="1">
      <c r="A292" s="1" t="s">
        <v>2128</v>
      </c>
      <c r="B292" s="1" t="s">
        <v>702</v>
      </c>
      <c r="C292" s="1" t="s">
        <v>1349</v>
      </c>
      <c r="D292" s="61">
        <v>2024</v>
      </c>
      <c r="E292" s="1" t="s">
        <v>1350</v>
      </c>
      <c r="F292" s="1" t="s">
        <v>2129</v>
      </c>
      <c r="G292" s="1"/>
      <c r="H292" s="1" t="s">
        <v>1370</v>
      </c>
      <c r="I292" s="1" t="s">
        <v>1371</v>
      </c>
      <c r="J292" s="1" t="s">
        <v>1354</v>
      </c>
      <c r="K292" s="1" t="s">
        <v>927</v>
      </c>
      <c r="L292" s="1" t="s">
        <v>2116</v>
      </c>
      <c r="M292" s="1" t="s">
        <v>2116</v>
      </c>
      <c r="N292" s="63">
        <v>45694</v>
      </c>
      <c r="O292" s="63">
        <v>45696</v>
      </c>
      <c r="P292" s="1" t="s">
        <v>1356</v>
      </c>
      <c r="Q292" s="1" t="s">
        <v>1357</v>
      </c>
      <c r="R292" s="1" t="s">
        <v>2117</v>
      </c>
      <c r="S292" s="1"/>
      <c r="T292" s="1"/>
      <c r="U292" s="1"/>
      <c r="V292" s="1"/>
      <c r="W292" s="1" t="s">
        <v>2118</v>
      </c>
      <c r="X292" s="1" t="s">
        <v>1509</v>
      </c>
      <c r="Y292" s="1" t="s">
        <v>1361</v>
      </c>
      <c r="Z292" s="1" t="s">
        <v>1362</v>
      </c>
      <c r="AA292" s="1" t="s">
        <v>2119</v>
      </c>
    </row>
    <row r="293" spans="1:27" ht="15" customHeight="1">
      <c r="A293" s="1" t="s">
        <v>2130</v>
      </c>
      <c r="B293" s="1" t="s">
        <v>708</v>
      </c>
      <c r="C293" s="1" t="s">
        <v>1519</v>
      </c>
      <c r="D293" s="61">
        <v>2024</v>
      </c>
      <c r="E293" s="1" t="s">
        <v>1350</v>
      </c>
      <c r="F293" s="1" t="s">
        <v>2131</v>
      </c>
      <c r="G293" s="1"/>
      <c r="H293" s="1" t="s">
        <v>1412</v>
      </c>
      <c r="I293" s="1" t="s">
        <v>1413</v>
      </c>
      <c r="J293" s="1" t="s">
        <v>89</v>
      </c>
      <c r="K293" s="1" t="s">
        <v>89</v>
      </c>
      <c r="L293" s="1" t="s">
        <v>2116</v>
      </c>
      <c r="M293" s="1" t="s">
        <v>2116</v>
      </c>
      <c r="N293" s="63">
        <v>45694</v>
      </c>
      <c r="O293" s="63">
        <v>45696</v>
      </c>
      <c r="P293" s="1" t="s">
        <v>1356</v>
      </c>
      <c r="Q293" s="1" t="s">
        <v>1357</v>
      </c>
      <c r="R293" s="1" t="s">
        <v>2117</v>
      </c>
      <c r="S293" s="1"/>
      <c r="T293" s="1"/>
      <c r="U293" s="1"/>
      <c r="V293" s="1"/>
      <c r="W293" s="1" t="s">
        <v>2118</v>
      </c>
      <c r="X293" s="1" t="s">
        <v>1509</v>
      </c>
      <c r="Y293" s="1" t="s">
        <v>1361</v>
      </c>
      <c r="Z293" s="1" t="s">
        <v>1362</v>
      </c>
      <c r="AA293" s="1" t="s">
        <v>2119</v>
      </c>
    </row>
    <row r="294" spans="1:27" ht="15" customHeight="1">
      <c r="A294" s="1" t="s">
        <v>2132</v>
      </c>
      <c r="B294" s="1" t="s">
        <v>704</v>
      </c>
      <c r="C294" s="1" t="s">
        <v>1349</v>
      </c>
      <c r="D294" s="61">
        <v>2024</v>
      </c>
      <c r="E294" s="1" t="s">
        <v>1350</v>
      </c>
      <c r="F294" s="1" t="s">
        <v>2133</v>
      </c>
      <c r="G294" s="1"/>
      <c r="H294" s="1" t="s">
        <v>1412</v>
      </c>
      <c r="I294" s="1" t="s">
        <v>1413</v>
      </c>
      <c r="J294" s="1" t="s">
        <v>1354</v>
      </c>
      <c r="K294" s="1" t="s">
        <v>927</v>
      </c>
      <c r="L294" s="1" t="s">
        <v>2116</v>
      </c>
      <c r="M294" s="1" t="s">
        <v>2116</v>
      </c>
      <c r="N294" s="63">
        <v>45694</v>
      </c>
      <c r="O294" s="63">
        <v>45696</v>
      </c>
      <c r="P294" s="1" t="s">
        <v>1356</v>
      </c>
      <c r="Q294" s="1" t="s">
        <v>1357</v>
      </c>
      <c r="R294" s="1" t="s">
        <v>2117</v>
      </c>
      <c r="S294" s="1"/>
      <c r="T294" s="1"/>
      <c r="U294" s="1"/>
      <c r="V294" s="1"/>
      <c r="W294" s="1" t="s">
        <v>2118</v>
      </c>
      <c r="X294" s="1" t="s">
        <v>1509</v>
      </c>
      <c r="Y294" s="1" t="s">
        <v>1361</v>
      </c>
      <c r="Z294" s="1" t="s">
        <v>1362</v>
      </c>
      <c r="AA294" s="1" t="s">
        <v>2119</v>
      </c>
    </row>
    <row r="295" spans="1:27" ht="15" customHeight="1">
      <c r="A295" s="1" t="s">
        <v>2134</v>
      </c>
      <c r="B295" s="1" t="s">
        <v>709</v>
      </c>
      <c r="C295" s="1" t="s">
        <v>1507</v>
      </c>
      <c r="D295" s="61">
        <v>2024</v>
      </c>
      <c r="E295" s="1" t="s">
        <v>1350</v>
      </c>
      <c r="F295" s="1" t="s">
        <v>2135</v>
      </c>
      <c r="G295" s="1"/>
      <c r="H295" s="1" t="s">
        <v>1412</v>
      </c>
      <c r="I295" s="1" t="s">
        <v>1413</v>
      </c>
      <c r="J295" s="1" t="s">
        <v>261</v>
      </c>
      <c r="K295" s="1" t="s">
        <v>261</v>
      </c>
      <c r="L295" s="1" t="s">
        <v>2116</v>
      </c>
      <c r="M295" s="1" t="s">
        <v>2116</v>
      </c>
      <c r="N295" s="63">
        <v>45694</v>
      </c>
      <c r="O295" s="63">
        <v>45696</v>
      </c>
      <c r="P295" s="1" t="s">
        <v>1356</v>
      </c>
      <c r="Q295" s="1" t="s">
        <v>1357</v>
      </c>
      <c r="R295" s="1" t="s">
        <v>2117</v>
      </c>
      <c r="S295" s="1"/>
      <c r="T295" s="1"/>
      <c r="U295" s="1"/>
      <c r="V295" s="1"/>
      <c r="W295" s="1" t="s">
        <v>2118</v>
      </c>
      <c r="X295" s="1" t="s">
        <v>1509</v>
      </c>
      <c r="Y295" s="1" t="s">
        <v>1361</v>
      </c>
      <c r="Z295" s="1" t="s">
        <v>1362</v>
      </c>
      <c r="AA295" s="1" t="s">
        <v>2119</v>
      </c>
    </row>
    <row r="296" spans="1:27" ht="15" customHeight="1">
      <c r="A296" s="1" t="s">
        <v>2136</v>
      </c>
      <c r="B296" s="1" t="s">
        <v>705</v>
      </c>
      <c r="C296" s="1" t="s">
        <v>1507</v>
      </c>
      <c r="D296" s="61">
        <v>2024</v>
      </c>
      <c r="E296" s="1" t="s">
        <v>1350</v>
      </c>
      <c r="F296" s="1" t="s">
        <v>2137</v>
      </c>
      <c r="G296" s="1"/>
      <c r="H296" s="1" t="s">
        <v>1412</v>
      </c>
      <c r="I296" s="1" t="s">
        <v>1413</v>
      </c>
      <c r="J296" s="1" t="s">
        <v>261</v>
      </c>
      <c r="K296" s="1" t="s">
        <v>261</v>
      </c>
      <c r="L296" s="1" t="s">
        <v>2116</v>
      </c>
      <c r="M296" s="1" t="s">
        <v>2116</v>
      </c>
      <c r="N296" s="64">
        <v>45694</v>
      </c>
      <c r="O296" s="64">
        <v>45696</v>
      </c>
      <c r="P296" s="1" t="s">
        <v>1356</v>
      </c>
      <c r="Q296" s="1" t="s">
        <v>1357</v>
      </c>
      <c r="R296" s="1" t="s">
        <v>2117</v>
      </c>
      <c r="S296" s="1"/>
      <c r="T296" s="1"/>
      <c r="U296" s="1"/>
      <c r="V296" s="1"/>
      <c r="W296" s="1" t="s">
        <v>2118</v>
      </c>
      <c r="X296" s="1" t="s">
        <v>1509</v>
      </c>
      <c r="Y296" s="1" t="s">
        <v>1361</v>
      </c>
      <c r="Z296" s="1" t="s">
        <v>1362</v>
      </c>
      <c r="AA296" s="1" t="s">
        <v>2119</v>
      </c>
    </row>
    <row r="297" spans="1:27" ht="15" customHeight="1">
      <c r="A297" s="1" t="s">
        <v>2138</v>
      </c>
      <c r="B297" s="1" t="s">
        <v>703</v>
      </c>
      <c r="C297" s="1" t="s">
        <v>1349</v>
      </c>
      <c r="D297" s="61">
        <v>2024</v>
      </c>
      <c r="E297" s="1" t="s">
        <v>1350</v>
      </c>
      <c r="F297" s="1" t="s">
        <v>2139</v>
      </c>
      <c r="G297" s="1"/>
      <c r="H297" s="1" t="s">
        <v>1412</v>
      </c>
      <c r="I297" s="1" t="s">
        <v>1413</v>
      </c>
      <c r="J297" s="1" t="s">
        <v>1354</v>
      </c>
      <c r="K297" s="1" t="s">
        <v>927</v>
      </c>
      <c r="L297" s="1" t="s">
        <v>2116</v>
      </c>
      <c r="M297" s="1" t="s">
        <v>2116</v>
      </c>
      <c r="N297" s="64">
        <v>45694</v>
      </c>
      <c r="O297" s="64">
        <v>45696</v>
      </c>
      <c r="P297" s="1" t="s">
        <v>1356</v>
      </c>
      <c r="Q297" s="1" t="s">
        <v>1357</v>
      </c>
      <c r="R297" s="1" t="s">
        <v>2117</v>
      </c>
      <c r="S297" s="1"/>
      <c r="T297" s="1"/>
      <c r="U297" s="1"/>
      <c r="V297" s="1"/>
      <c r="W297" s="1" t="s">
        <v>2118</v>
      </c>
      <c r="X297" s="1" t="s">
        <v>1509</v>
      </c>
      <c r="Y297" s="1" t="s">
        <v>1361</v>
      </c>
      <c r="Z297" s="1" t="s">
        <v>1362</v>
      </c>
      <c r="AA297" s="1" t="s">
        <v>2119</v>
      </c>
    </row>
    <row r="298" spans="1:27" ht="15" customHeight="1">
      <c r="A298" s="1" t="s">
        <v>2140</v>
      </c>
      <c r="B298" s="1" t="s">
        <v>90</v>
      </c>
      <c r="C298" s="1" t="s">
        <v>2141</v>
      </c>
      <c r="D298" s="61">
        <v>2024</v>
      </c>
      <c r="E298" s="1" t="s">
        <v>1350</v>
      </c>
      <c r="F298" s="1" t="s">
        <v>2142</v>
      </c>
      <c r="G298" s="1"/>
      <c r="H298" s="1" t="s">
        <v>1352</v>
      </c>
      <c r="I298" s="1" t="s">
        <v>1647</v>
      </c>
      <c r="J298" s="1" t="s">
        <v>2143</v>
      </c>
      <c r="K298" s="1" t="s">
        <v>91</v>
      </c>
      <c r="L298" s="1" t="s">
        <v>2024</v>
      </c>
      <c r="M298" s="1"/>
      <c r="N298" s="1"/>
      <c r="O298" s="1"/>
      <c r="P298" s="1" t="s">
        <v>1356</v>
      </c>
      <c r="Q298" s="1" t="s">
        <v>1357</v>
      </c>
      <c r="R298" s="1" t="s">
        <v>2144</v>
      </c>
      <c r="S298" s="1"/>
      <c r="T298" s="1"/>
      <c r="U298" s="1"/>
      <c r="V298" s="1"/>
      <c r="W298" s="1" t="s">
        <v>2145</v>
      </c>
      <c r="X298" s="1" t="s">
        <v>1360</v>
      </c>
      <c r="Y298" s="1" t="s">
        <v>1361</v>
      </c>
      <c r="Z298" s="1" t="s">
        <v>1362</v>
      </c>
      <c r="AA298" s="1" t="s">
        <v>2146</v>
      </c>
    </row>
    <row r="299" spans="1:27" ht="15" customHeight="1">
      <c r="A299" s="1" t="s">
        <v>2147</v>
      </c>
      <c r="B299" s="1" t="s">
        <v>181</v>
      </c>
      <c r="C299" s="1" t="s">
        <v>2148</v>
      </c>
      <c r="D299" s="61">
        <v>2024</v>
      </c>
      <c r="E299" s="1" t="s">
        <v>1350</v>
      </c>
      <c r="F299" s="1" t="s">
        <v>2149</v>
      </c>
      <c r="G299" s="1"/>
      <c r="H299" s="1" t="s">
        <v>1352</v>
      </c>
      <c r="I299" s="1" t="s">
        <v>1647</v>
      </c>
      <c r="J299" s="1" t="s">
        <v>2143</v>
      </c>
      <c r="K299" s="1" t="s">
        <v>182</v>
      </c>
      <c r="L299" s="1" t="s">
        <v>2024</v>
      </c>
      <c r="M299" s="1"/>
      <c r="N299" s="1"/>
      <c r="O299" s="1"/>
      <c r="P299" s="1" t="s">
        <v>1356</v>
      </c>
      <c r="Q299" s="1" t="s">
        <v>1357</v>
      </c>
      <c r="R299" s="1" t="s">
        <v>2144</v>
      </c>
      <c r="S299" s="1"/>
      <c r="T299" s="1"/>
      <c r="U299" s="1"/>
      <c r="V299" s="1"/>
      <c r="W299" s="1" t="s">
        <v>2150</v>
      </c>
      <c r="X299" s="1" t="s">
        <v>1360</v>
      </c>
      <c r="Y299" s="1" t="s">
        <v>1361</v>
      </c>
      <c r="Z299" s="1" t="s">
        <v>1362</v>
      </c>
      <c r="AA299" s="1" t="s">
        <v>2151</v>
      </c>
    </row>
    <row r="300" spans="1:27" ht="15" customHeight="1">
      <c r="A300" s="1" t="s">
        <v>2152</v>
      </c>
      <c r="B300" s="1" t="s">
        <v>678</v>
      </c>
      <c r="C300" s="1" t="s">
        <v>2153</v>
      </c>
      <c r="D300" s="61">
        <v>2024</v>
      </c>
      <c r="E300" s="1" t="s">
        <v>1350</v>
      </c>
      <c r="F300" s="1" t="s">
        <v>2154</v>
      </c>
      <c r="G300" s="1"/>
      <c r="H300" s="1" t="s">
        <v>1352</v>
      </c>
      <c r="I300" s="1" t="s">
        <v>1353</v>
      </c>
      <c r="J300" s="1" t="s">
        <v>2143</v>
      </c>
      <c r="K300" s="1" t="s">
        <v>344</v>
      </c>
      <c r="L300" s="1" t="s">
        <v>2024</v>
      </c>
      <c r="M300" s="1"/>
      <c r="N300" s="1"/>
      <c r="O300" s="1"/>
      <c r="P300" s="1" t="s">
        <v>1356</v>
      </c>
      <c r="Q300" s="1" t="s">
        <v>1357</v>
      </c>
      <c r="R300" s="1" t="s">
        <v>2144</v>
      </c>
      <c r="S300" s="1"/>
      <c r="T300" s="1"/>
      <c r="U300" s="1"/>
      <c r="V300" s="1"/>
      <c r="W300" s="1" t="s">
        <v>2155</v>
      </c>
      <c r="X300" s="1" t="s">
        <v>1360</v>
      </c>
      <c r="Y300" s="1" t="s">
        <v>1361</v>
      </c>
      <c r="Z300" s="1" t="s">
        <v>1362</v>
      </c>
      <c r="AA300" s="1" t="s">
        <v>2156</v>
      </c>
    </row>
    <row r="301" spans="1:27" ht="15" customHeight="1">
      <c r="A301" s="1" t="s">
        <v>2157</v>
      </c>
      <c r="B301" s="1" t="s">
        <v>686</v>
      </c>
      <c r="C301" s="1" t="s">
        <v>2158</v>
      </c>
      <c r="D301" s="61">
        <v>2024</v>
      </c>
      <c r="E301" s="1" t="s">
        <v>1350</v>
      </c>
      <c r="F301" s="1" t="s">
        <v>2159</v>
      </c>
      <c r="G301" s="1"/>
      <c r="H301" s="1" t="s">
        <v>1352</v>
      </c>
      <c r="I301" s="1" t="s">
        <v>1647</v>
      </c>
      <c r="J301" s="1" t="s">
        <v>2143</v>
      </c>
      <c r="K301" s="1" t="s">
        <v>340</v>
      </c>
      <c r="L301" s="1" t="s">
        <v>2024</v>
      </c>
      <c r="M301" s="1"/>
      <c r="N301" s="1"/>
      <c r="O301" s="1"/>
      <c r="P301" s="1" t="s">
        <v>1356</v>
      </c>
      <c r="Q301" s="1" t="s">
        <v>1357</v>
      </c>
      <c r="R301" s="1" t="s">
        <v>2144</v>
      </c>
      <c r="S301" s="1"/>
      <c r="T301" s="1"/>
      <c r="U301" s="1"/>
      <c r="V301" s="1"/>
      <c r="W301" s="1" t="s">
        <v>2160</v>
      </c>
      <c r="X301" s="1" t="s">
        <v>1360</v>
      </c>
      <c r="Y301" s="1" t="s">
        <v>1361</v>
      </c>
      <c r="Z301" s="1" t="s">
        <v>1362</v>
      </c>
      <c r="AA301" s="1" t="s">
        <v>2161</v>
      </c>
    </row>
    <row r="302" spans="1:27" ht="15" customHeight="1">
      <c r="A302" s="1" t="s">
        <v>2162</v>
      </c>
      <c r="B302" s="1" t="s">
        <v>692</v>
      </c>
      <c r="C302" s="1" t="s">
        <v>2163</v>
      </c>
      <c r="D302" s="61">
        <v>2024</v>
      </c>
      <c r="E302" s="1" t="s">
        <v>1350</v>
      </c>
      <c r="F302" s="1" t="s">
        <v>2164</v>
      </c>
      <c r="G302" s="1"/>
      <c r="H302" s="1" t="s">
        <v>1352</v>
      </c>
      <c r="I302" s="1" t="s">
        <v>1647</v>
      </c>
      <c r="J302" s="1" t="s">
        <v>2143</v>
      </c>
      <c r="K302" s="1" t="s">
        <v>336</v>
      </c>
      <c r="L302" s="1" t="s">
        <v>2024</v>
      </c>
      <c r="M302" s="1"/>
      <c r="N302" s="1"/>
      <c r="O302" s="1"/>
      <c r="P302" s="1" t="s">
        <v>1356</v>
      </c>
      <c r="Q302" s="1" t="s">
        <v>1357</v>
      </c>
      <c r="R302" s="1" t="s">
        <v>2144</v>
      </c>
      <c r="S302" s="1"/>
      <c r="T302" s="1"/>
      <c r="U302" s="1"/>
      <c r="V302" s="1"/>
      <c r="W302" s="1" t="s">
        <v>2160</v>
      </c>
      <c r="X302" s="1" t="s">
        <v>1360</v>
      </c>
      <c r="Y302" s="1" t="s">
        <v>1361</v>
      </c>
      <c r="Z302" s="1" t="s">
        <v>1362</v>
      </c>
      <c r="AA302" s="1" t="s">
        <v>2161</v>
      </c>
    </row>
    <row r="303" spans="1:27" ht="15" customHeight="1">
      <c r="A303" s="1" t="s">
        <v>2165</v>
      </c>
      <c r="B303" s="1" t="s">
        <v>685</v>
      </c>
      <c r="C303" s="1" t="s">
        <v>2166</v>
      </c>
      <c r="D303" s="61">
        <v>2024</v>
      </c>
      <c r="E303" s="1" t="s">
        <v>1350</v>
      </c>
      <c r="F303" s="1" t="s">
        <v>2167</v>
      </c>
      <c r="G303" s="1"/>
      <c r="H303" s="1" t="s">
        <v>1352</v>
      </c>
      <c r="I303" s="1" t="s">
        <v>1647</v>
      </c>
      <c r="J303" s="1" t="s">
        <v>2143</v>
      </c>
      <c r="K303" s="1" t="s">
        <v>343</v>
      </c>
      <c r="L303" s="1" t="s">
        <v>2024</v>
      </c>
      <c r="M303" s="1"/>
      <c r="N303" s="1"/>
      <c r="O303" s="1"/>
      <c r="P303" s="1" t="s">
        <v>1356</v>
      </c>
      <c r="Q303" s="1" t="s">
        <v>1357</v>
      </c>
      <c r="R303" s="1" t="s">
        <v>2144</v>
      </c>
      <c r="S303" s="1"/>
      <c r="T303" s="1"/>
      <c r="U303" s="1"/>
      <c r="V303" s="1"/>
      <c r="W303" s="1" t="s">
        <v>2160</v>
      </c>
      <c r="X303" s="1" t="s">
        <v>1360</v>
      </c>
      <c r="Y303" s="1" t="s">
        <v>1361</v>
      </c>
      <c r="Z303" s="1" t="s">
        <v>1362</v>
      </c>
      <c r="AA303" s="1" t="s">
        <v>2161</v>
      </c>
    </row>
    <row r="304" spans="1:27" ht="15" customHeight="1">
      <c r="A304" s="1" t="s">
        <v>2168</v>
      </c>
      <c r="B304" s="1" t="s">
        <v>691</v>
      </c>
      <c r="C304" s="1" t="s">
        <v>2169</v>
      </c>
      <c r="D304" s="61">
        <v>2024</v>
      </c>
      <c r="E304" s="1" t="s">
        <v>1350</v>
      </c>
      <c r="F304" s="1" t="s">
        <v>2170</v>
      </c>
      <c r="G304" s="1"/>
      <c r="H304" s="1" t="s">
        <v>1352</v>
      </c>
      <c r="I304" s="1" t="s">
        <v>1647</v>
      </c>
      <c r="J304" s="1" t="s">
        <v>2143</v>
      </c>
      <c r="K304" s="1" t="s">
        <v>335</v>
      </c>
      <c r="L304" s="1" t="s">
        <v>2024</v>
      </c>
      <c r="M304" s="1"/>
      <c r="N304" s="1"/>
      <c r="O304" s="1"/>
      <c r="P304" s="1" t="s">
        <v>1356</v>
      </c>
      <c r="Q304" s="1" t="s">
        <v>1357</v>
      </c>
      <c r="R304" s="1" t="s">
        <v>2144</v>
      </c>
      <c r="S304" s="1"/>
      <c r="T304" s="1"/>
      <c r="U304" s="1"/>
      <c r="V304" s="1"/>
      <c r="W304" s="1" t="s">
        <v>2160</v>
      </c>
      <c r="X304" s="1" t="s">
        <v>1360</v>
      </c>
      <c r="Y304" s="1" t="s">
        <v>1361</v>
      </c>
      <c r="Z304" s="1" t="s">
        <v>1362</v>
      </c>
      <c r="AA304" s="1" t="s">
        <v>2161</v>
      </c>
    </row>
    <row r="305" spans="1:27" ht="15" customHeight="1">
      <c r="A305" s="1" t="s">
        <v>2171</v>
      </c>
      <c r="B305" s="1" t="s">
        <v>693</v>
      </c>
      <c r="C305" s="1" t="s">
        <v>1349</v>
      </c>
      <c r="D305" s="61">
        <v>2024</v>
      </c>
      <c r="E305" s="1" t="s">
        <v>1350</v>
      </c>
      <c r="F305" s="1" t="s">
        <v>2172</v>
      </c>
      <c r="G305" s="1"/>
      <c r="H305" s="1" t="s">
        <v>1352</v>
      </c>
      <c r="I305" s="1" t="s">
        <v>1647</v>
      </c>
      <c r="J305" s="1" t="s">
        <v>1354</v>
      </c>
      <c r="K305" s="1" t="s">
        <v>927</v>
      </c>
      <c r="L305" s="1" t="s">
        <v>2024</v>
      </c>
      <c r="M305" s="1"/>
      <c r="N305" s="1"/>
      <c r="O305" s="1"/>
      <c r="P305" s="1" t="s">
        <v>1356</v>
      </c>
      <c r="Q305" s="1" t="s">
        <v>1357</v>
      </c>
      <c r="R305" s="1" t="s">
        <v>2144</v>
      </c>
      <c r="S305" s="1"/>
      <c r="T305" s="1"/>
      <c r="U305" s="1"/>
      <c r="V305" s="1"/>
      <c r="W305" s="1" t="s">
        <v>2160</v>
      </c>
      <c r="X305" s="1" t="s">
        <v>1360</v>
      </c>
      <c r="Y305" s="1" t="s">
        <v>1361</v>
      </c>
      <c r="Z305" s="1" t="s">
        <v>1362</v>
      </c>
      <c r="AA305" s="1" t="s">
        <v>2161</v>
      </c>
    </row>
    <row r="306" spans="1:27" ht="15" customHeight="1">
      <c r="A306" s="1" t="s">
        <v>2173</v>
      </c>
      <c r="B306" s="1" t="s">
        <v>697</v>
      </c>
      <c r="C306" s="1" t="s">
        <v>2163</v>
      </c>
      <c r="D306" s="61">
        <v>2024</v>
      </c>
      <c r="E306" s="1" t="s">
        <v>1350</v>
      </c>
      <c r="F306" s="1" t="s">
        <v>2174</v>
      </c>
      <c r="G306" s="1"/>
      <c r="H306" s="1" t="s">
        <v>1352</v>
      </c>
      <c r="I306" s="1" t="s">
        <v>1353</v>
      </c>
      <c r="J306" s="1" t="s">
        <v>2143</v>
      </c>
      <c r="K306" s="1" t="s">
        <v>336</v>
      </c>
      <c r="L306" s="1" t="s">
        <v>2024</v>
      </c>
      <c r="M306" s="1"/>
      <c r="N306" s="1"/>
      <c r="O306" s="1"/>
      <c r="P306" s="1" t="s">
        <v>1356</v>
      </c>
      <c r="Q306" s="1" t="s">
        <v>1357</v>
      </c>
      <c r="R306" s="1" t="s">
        <v>2144</v>
      </c>
      <c r="S306" s="1"/>
      <c r="T306" s="1"/>
      <c r="U306" s="1"/>
      <c r="V306" s="1"/>
      <c r="W306" s="1" t="s">
        <v>2160</v>
      </c>
      <c r="X306" s="1" t="s">
        <v>1360</v>
      </c>
      <c r="Y306" s="1" t="s">
        <v>1361</v>
      </c>
      <c r="Z306" s="1" t="s">
        <v>1362</v>
      </c>
      <c r="AA306" s="1" t="s">
        <v>2161</v>
      </c>
    </row>
    <row r="307" spans="1:27" ht="15" customHeight="1">
      <c r="A307" s="1" t="s">
        <v>2175</v>
      </c>
      <c r="B307" s="1" t="s">
        <v>682</v>
      </c>
      <c r="C307" s="1" t="s">
        <v>2176</v>
      </c>
      <c r="D307" s="61">
        <v>2024</v>
      </c>
      <c r="E307" s="1" t="s">
        <v>1350</v>
      </c>
      <c r="F307" s="1" t="s">
        <v>2177</v>
      </c>
      <c r="G307" s="1"/>
      <c r="H307" s="1" t="s">
        <v>1352</v>
      </c>
      <c r="I307" s="1" t="s">
        <v>1647</v>
      </c>
      <c r="J307" s="1" t="s">
        <v>2143</v>
      </c>
      <c r="K307" s="1" t="s">
        <v>333</v>
      </c>
      <c r="L307" s="1" t="s">
        <v>2024</v>
      </c>
      <c r="M307" s="1"/>
      <c r="N307" s="1"/>
      <c r="O307" s="1"/>
      <c r="P307" s="1" t="s">
        <v>1356</v>
      </c>
      <c r="Q307" s="1" t="s">
        <v>1357</v>
      </c>
      <c r="R307" s="1" t="s">
        <v>2144</v>
      </c>
      <c r="S307" s="1"/>
      <c r="T307" s="1"/>
      <c r="U307" s="1"/>
      <c r="V307" s="1"/>
      <c r="W307" s="1" t="s">
        <v>2160</v>
      </c>
      <c r="X307" s="1" t="s">
        <v>1360</v>
      </c>
      <c r="Y307" s="1" t="s">
        <v>1361</v>
      </c>
      <c r="Z307" s="1" t="s">
        <v>1362</v>
      </c>
      <c r="AA307" s="1" t="s">
        <v>2161</v>
      </c>
    </row>
    <row r="308" spans="1:27" ht="15" customHeight="1">
      <c r="A308" s="1" t="s">
        <v>2178</v>
      </c>
      <c r="B308" s="1" t="s">
        <v>688</v>
      </c>
      <c r="C308" s="1" t="s">
        <v>1349</v>
      </c>
      <c r="D308" s="61">
        <v>2024</v>
      </c>
      <c r="E308" s="1" t="s">
        <v>1350</v>
      </c>
      <c r="F308" s="1" t="s">
        <v>2179</v>
      </c>
      <c r="G308" s="1"/>
      <c r="H308" s="1" t="s">
        <v>1352</v>
      </c>
      <c r="I308" s="1" t="s">
        <v>1647</v>
      </c>
      <c r="J308" s="1" t="s">
        <v>1354</v>
      </c>
      <c r="K308" s="1" t="s">
        <v>927</v>
      </c>
      <c r="L308" s="1" t="s">
        <v>2024</v>
      </c>
      <c r="M308" s="1"/>
      <c r="N308" s="1"/>
      <c r="O308" s="1"/>
      <c r="P308" s="1" t="s">
        <v>1356</v>
      </c>
      <c r="Q308" s="1" t="s">
        <v>1357</v>
      </c>
      <c r="R308" s="1" t="s">
        <v>2144</v>
      </c>
      <c r="S308" s="1"/>
      <c r="T308" s="1"/>
      <c r="U308" s="1"/>
      <c r="V308" s="1"/>
      <c r="W308" s="1" t="s">
        <v>2160</v>
      </c>
      <c r="X308" s="1" t="s">
        <v>1360</v>
      </c>
      <c r="Y308" s="1" t="s">
        <v>1361</v>
      </c>
      <c r="Z308" s="1" t="s">
        <v>1362</v>
      </c>
      <c r="AA308" s="1" t="s">
        <v>2161</v>
      </c>
    </row>
    <row r="309" spans="1:27" ht="15" customHeight="1">
      <c r="A309" s="1" t="s">
        <v>2180</v>
      </c>
      <c r="B309" s="1" t="s">
        <v>679</v>
      </c>
      <c r="C309" s="1" t="s">
        <v>2181</v>
      </c>
      <c r="D309" s="61">
        <v>2024</v>
      </c>
      <c r="E309" s="1" t="s">
        <v>1350</v>
      </c>
      <c r="F309" s="1" t="s">
        <v>2182</v>
      </c>
      <c r="G309" s="1"/>
      <c r="H309" s="1" t="s">
        <v>1352</v>
      </c>
      <c r="I309" s="1" t="s">
        <v>1647</v>
      </c>
      <c r="J309" s="1" t="s">
        <v>2143</v>
      </c>
      <c r="K309" s="1" t="s">
        <v>341</v>
      </c>
      <c r="L309" s="1" t="s">
        <v>2024</v>
      </c>
      <c r="M309" s="1"/>
      <c r="N309" s="1"/>
      <c r="O309" s="1"/>
      <c r="P309" s="1" t="s">
        <v>1356</v>
      </c>
      <c r="Q309" s="1" t="s">
        <v>1357</v>
      </c>
      <c r="R309" s="1" t="s">
        <v>2144</v>
      </c>
      <c r="S309" s="1"/>
      <c r="T309" s="1"/>
      <c r="U309" s="1"/>
      <c r="V309" s="1"/>
      <c r="W309" s="1" t="s">
        <v>2160</v>
      </c>
      <c r="X309" s="1" t="s">
        <v>1360</v>
      </c>
      <c r="Y309" s="1" t="s">
        <v>1361</v>
      </c>
      <c r="Z309" s="1" t="s">
        <v>1362</v>
      </c>
      <c r="AA309" s="1" t="s">
        <v>2161</v>
      </c>
    </row>
    <row r="310" spans="1:27" ht="15" customHeight="1">
      <c r="A310" s="1" t="s">
        <v>2183</v>
      </c>
      <c r="B310" s="1" t="s">
        <v>695</v>
      </c>
      <c r="C310" s="1" t="s">
        <v>2184</v>
      </c>
      <c r="D310" s="61">
        <v>2024</v>
      </c>
      <c r="E310" s="1" t="s">
        <v>1350</v>
      </c>
      <c r="F310" s="1" t="s">
        <v>2185</v>
      </c>
      <c r="G310" s="1"/>
      <c r="H310" s="1" t="s">
        <v>1352</v>
      </c>
      <c r="I310" s="1" t="s">
        <v>1353</v>
      </c>
      <c r="J310" s="1" t="s">
        <v>2143</v>
      </c>
      <c r="K310" s="1" t="s">
        <v>327</v>
      </c>
      <c r="L310" s="1" t="s">
        <v>2024</v>
      </c>
      <c r="M310" s="1"/>
      <c r="N310" s="1"/>
      <c r="O310" s="1"/>
      <c r="P310" s="1" t="s">
        <v>1356</v>
      </c>
      <c r="Q310" s="1" t="s">
        <v>1357</v>
      </c>
      <c r="R310" s="1" t="s">
        <v>2144</v>
      </c>
      <c r="S310" s="1"/>
      <c r="T310" s="1"/>
      <c r="U310" s="1"/>
      <c r="V310" s="1"/>
      <c r="W310" s="1" t="s">
        <v>2160</v>
      </c>
      <c r="X310" s="1" t="s">
        <v>1360</v>
      </c>
      <c r="Y310" s="1" t="s">
        <v>1361</v>
      </c>
      <c r="Z310" s="1" t="s">
        <v>1362</v>
      </c>
      <c r="AA310" s="1" t="s">
        <v>2161</v>
      </c>
    </row>
    <row r="311" spans="1:27" ht="15" customHeight="1">
      <c r="A311" s="1" t="s">
        <v>2186</v>
      </c>
      <c r="B311" s="1" t="s">
        <v>694</v>
      </c>
      <c r="C311" s="1" t="s">
        <v>2187</v>
      </c>
      <c r="D311" s="61">
        <v>2024</v>
      </c>
      <c r="E311" s="1" t="s">
        <v>1350</v>
      </c>
      <c r="F311" s="1" t="s">
        <v>2188</v>
      </c>
      <c r="G311" s="1"/>
      <c r="H311" s="1" t="s">
        <v>1352</v>
      </c>
      <c r="I311" s="1" t="s">
        <v>1353</v>
      </c>
      <c r="J311" s="1" t="s">
        <v>2143</v>
      </c>
      <c r="K311" s="1" t="s">
        <v>332</v>
      </c>
      <c r="L311" s="1" t="s">
        <v>2024</v>
      </c>
      <c r="M311" s="1"/>
      <c r="N311" s="1"/>
      <c r="O311" s="1"/>
      <c r="P311" s="1" t="s">
        <v>1356</v>
      </c>
      <c r="Q311" s="1" t="s">
        <v>1357</v>
      </c>
      <c r="R311" s="1" t="s">
        <v>2144</v>
      </c>
      <c r="S311" s="1"/>
      <c r="T311" s="1"/>
      <c r="U311" s="1"/>
      <c r="V311" s="1"/>
      <c r="W311" s="1" t="s">
        <v>2160</v>
      </c>
      <c r="X311" s="1" t="s">
        <v>1360</v>
      </c>
      <c r="Y311" s="1" t="s">
        <v>1361</v>
      </c>
      <c r="Z311" s="1" t="s">
        <v>1362</v>
      </c>
      <c r="AA311" s="1" t="s">
        <v>2161</v>
      </c>
    </row>
    <row r="312" spans="1:27" ht="15" customHeight="1">
      <c r="A312" s="1" t="s">
        <v>2189</v>
      </c>
      <c r="B312" s="1" t="s">
        <v>687</v>
      </c>
      <c r="C312" s="1" t="s">
        <v>2163</v>
      </c>
      <c r="D312" s="61">
        <v>2024</v>
      </c>
      <c r="E312" s="1" t="s">
        <v>1350</v>
      </c>
      <c r="F312" s="1" t="s">
        <v>2190</v>
      </c>
      <c r="G312" s="1"/>
      <c r="H312" s="1" t="s">
        <v>1352</v>
      </c>
      <c r="I312" s="1" t="s">
        <v>1647</v>
      </c>
      <c r="J312" s="1" t="s">
        <v>2143</v>
      </c>
      <c r="K312" s="1" t="s">
        <v>336</v>
      </c>
      <c r="L312" s="1" t="s">
        <v>2024</v>
      </c>
      <c r="M312" s="1"/>
      <c r="N312" s="1"/>
      <c r="O312" s="1"/>
      <c r="P312" s="1" t="s">
        <v>1356</v>
      </c>
      <c r="Q312" s="1" t="s">
        <v>1357</v>
      </c>
      <c r="R312" s="1" t="s">
        <v>2144</v>
      </c>
      <c r="S312" s="1"/>
      <c r="T312" s="1"/>
      <c r="U312" s="1"/>
      <c r="V312" s="1"/>
      <c r="W312" s="1" t="s">
        <v>2160</v>
      </c>
      <c r="X312" s="1" t="s">
        <v>1360</v>
      </c>
      <c r="Y312" s="1" t="s">
        <v>1361</v>
      </c>
      <c r="Z312" s="1" t="s">
        <v>1362</v>
      </c>
      <c r="AA312" s="1" t="s">
        <v>2161</v>
      </c>
    </row>
    <row r="313" spans="1:27" ht="15" customHeight="1">
      <c r="A313" s="1" t="s">
        <v>2191</v>
      </c>
      <c r="B313" s="1" t="s">
        <v>690</v>
      </c>
      <c r="C313" s="1" t="s">
        <v>2184</v>
      </c>
      <c r="D313" s="61">
        <v>2024</v>
      </c>
      <c r="E313" s="1" t="s">
        <v>1350</v>
      </c>
      <c r="F313" s="1" t="s">
        <v>2192</v>
      </c>
      <c r="G313" s="1"/>
      <c r="H313" s="1" t="s">
        <v>1352</v>
      </c>
      <c r="I313" s="1" t="s">
        <v>1647</v>
      </c>
      <c r="J313" s="1" t="s">
        <v>2143</v>
      </c>
      <c r="K313" s="1" t="s">
        <v>327</v>
      </c>
      <c r="L313" s="1" t="s">
        <v>2024</v>
      </c>
      <c r="M313" s="1"/>
      <c r="N313" s="1"/>
      <c r="O313" s="1"/>
      <c r="P313" s="1" t="s">
        <v>1356</v>
      </c>
      <c r="Q313" s="1" t="s">
        <v>1357</v>
      </c>
      <c r="R313" s="1" t="s">
        <v>2144</v>
      </c>
      <c r="S313" s="1"/>
      <c r="T313" s="1"/>
      <c r="U313" s="1"/>
      <c r="V313" s="1"/>
      <c r="W313" s="1" t="s">
        <v>2160</v>
      </c>
      <c r="X313" s="1" t="s">
        <v>1360</v>
      </c>
      <c r="Y313" s="1" t="s">
        <v>1361</v>
      </c>
      <c r="Z313" s="1" t="s">
        <v>1362</v>
      </c>
      <c r="AA313" s="1" t="s">
        <v>2161</v>
      </c>
    </row>
    <row r="314" spans="1:27" ht="15" customHeight="1">
      <c r="A314" s="1" t="s">
        <v>2193</v>
      </c>
      <c r="B314" s="1" t="s">
        <v>684</v>
      </c>
      <c r="C314" s="1" t="s">
        <v>2194</v>
      </c>
      <c r="D314" s="61">
        <v>2024</v>
      </c>
      <c r="E314" s="1" t="s">
        <v>1350</v>
      </c>
      <c r="F314" s="1" t="s">
        <v>2195</v>
      </c>
      <c r="G314" s="1"/>
      <c r="H314" s="1" t="s">
        <v>1352</v>
      </c>
      <c r="I314" s="1" t="s">
        <v>1647</v>
      </c>
      <c r="J314" s="1" t="s">
        <v>2143</v>
      </c>
      <c r="K314" s="1" t="s">
        <v>350</v>
      </c>
      <c r="L314" s="1" t="s">
        <v>2024</v>
      </c>
      <c r="M314" s="1"/>
      <c r="N314" s="1"/>
      <c r="O314" s="1"/>
      <c r="P314" s="1" t="s">
        <v>1356</v>
      </c>
      <c r="Q314" s="1" t="s">
        <v>1357</v>
      </c>
      <c r="R314" s="1" t="s">
        <v>2144</v>
      </c>
      <c r="S314" s="1"/>
      <c r="T314" s="1"/>
      <c r="U314" s="1"/>
      <c r="V314" s="1"/>
      <c r="W314" s="1" t="s">
        <v>2160</v>
      </c>
      <c r="X314" s="1" t="s">
        <v>1360</v>
      </c>
      <c r="Y314" s="1" t="s">
        <v>1361</v>
      </c>
      <c r="Z314" s="1" t="s">
        <v>1362</v>
      </c>
      <c r="AA314" s="1" t="s">
        <v>2161</v>
      </c>
    </row>
    <row r="315" spans="1:27" ht="15" customHeight="1">
      <c r="A315" s="1" t="s">
        <v>2196</v>
      </c>
      <c r="B315" s="1" t="s">
        <v>683</v>
      </c>
      <c r="C315" s="1" t="s">
        <v>1519</v>
      </c>
      <c r="D315" s="61">
        <v>2024</v>
      </c>
      <c r="E315" s="1" t="s">
        <v>1350</v>
      </c>
      <c r="F315" s="1" t="s">
        <v>2197</v>
      </c>
      <c r="G315" s="1"/>
      <c r="H315" s="1" t="s">
        <v>1352</v>
      </c>
      <c r="I315" s="1" t="s">
        <v>1647</v>
      </c>
      <c r="J315" s="1" t="s">
        <v>89</v>
      </c>
      <c r="K315" s="1" t="s">
        <v>89</v>
      </c>
      <c r="L315" s="1" t="s">
        <v>2024</v>
      </c>
      <c r="M315" s="1"/>
      <c r="N315" s="1"/>
      <c r="O315" s="1"/>
      <c r="P315" s="1" t="s">
        <v>1356</v>
      </c>
      <c r="Q315" s="1" t="s">
        <v>1357</v>
      </c>
      <c r="R315" s="1" t="s">
        <v>2144</v>
      </c>
      <c r="S315" s="1"/>
      <c r="T315" s="1"/>
      <c r="U315" s="1"/>
      <c r="V315" s="1"/>
      <c r="W315" s="1" t="s">
        <v>2160</v>
      </c>
      <c r="X315" s="1" t="s">
        <v>1360</v>
      </c>
      <c r="Y315" s="1" t="s">
        <v>1361</v>
      </c>
      <c r="Z315" s="1" t="s">
        <v>1362</v>
      </c>
      <c r="AA315" s="1" t="s">
        <v>2161</v>
      </c>
    </row>
    <row r="316" spans="1:27" ht="15" customHeight="1">
      <c r="A316" s="1" t="s">
        <v>2198</v>
      </c>
      <c r="B316" s="1" t="s">
        <v>696</v>
      </c>
      <c r="C316" s="1" t="s">
        <v>2169</v>
      </c>
      <c r="D316" s="61">
        <v>2024</v>
      </c>
      <c r="E316" s="1" t="s">
        <v>1350</v>
      </c>
      <c r="F316" s="1" t="s">
        <v>2199</v>
      </c>
      <c r="G316" s="1"/>
      <c r="H316" s="1" t="s">
        <v>1352</v>
      </c>
      <c r="I316" s="1" t="s">
        <v>1353</v>
      </c>
      <c r="J316" s="1" t="s">
        <v>2143</v>
      </c>
      <c r="K316" s="1" t="s">
        <v>335</v>
      </c>
      <c r="L316" s="1" t="s">
        <v>2200</v>
      </c>
      <c r="M316" s="1"/>
      <c r="N316" s="1"/>
      <c r="O316" s="1"/>
      <c r="P316" s="1" t="s">
        <v>1356</v>
      </c>
      <c r="Q316" s="1" t="s">
        <v>1357</v>
      </c>
      <c r="R316" s="1" t="s">
        <v>2144</v>
      </c>
      <c r="S316" s="1"/>
      <c r="T316" s="1"/>
      <c r="U316" s="1"/>
      <c r="V316" s="1"/>
      <c r="W316" s="1" t="s">
        <v>2160</v>
      </c>
      <c r="X316" s="1" t="s">
        <v>1360</v>
      </c>
      <c r="Y316" s="1" t="s">
        <v>1361</v>
      </c>
      <c r="Z316" s="1" t="s">
        <v>1362</v>
      </c>
      <c r="AA316" s="1" t="s">
        <v>2161</v>
      </c>
    </row>
    <row r="317" spans="1:27" ht="15" customHeight="1">
      <c r="A317" s="1" t="s">
        <v>2201</v>
      </c>
      <c r="B317" s="1" t="s">
        <v>689</v>
      </c>
      <c r="C317" s="1" t="s">
        <v>2187</v>
      </c>
      <c r="D317" s="61">
        <v>2024</v>
      </c>
      <c r="E317" s="1" t="s">
        <v>1350</v>
      </c>
      <c r="F317" s="1" t="s">
        <v>2202</v>
      </c>
      <c r="G317" s="1"/>
      <c r="H317" s="1" t="s">
        <v>1352</v>
      </c>
      <c r="I317" s="1" t="s">
        <v>1647</v>
      </c>
      <c r="J317" s="1" t="s">
        <v>2143</v>
      </c>
      <c r="K317" s="1" t="s">
        <v>332</v>
      </c>
      <c r="L317" s="1" t="s">
        <v>2024</v>
      </c>
      <c r="M317" s="1"/>
      <c r="N317" s="1"/>
      <c r="O317" s="1"/>
      <c r="P317" s="1" t="s">
        <v>1356</v>
      </c>
      <c r="Q317" s="1" t="s">
        <v>1357</v>
      </c>
      <c r="R317" s="1" t="s">
        <v>2144</v>
      </c>
      <c r="S317" s="1"/>
      <c r="T317" s="1"/>
      <c r="U317" s="1"/>
      <c r="V317" s="1"/>
      <c r="W317" s="1" t="s">
        <v>2160</v>
      </c>
      <c r="X317" s="1" t="s">
        <v>1360</v>
      </c>
      <c r="Y317" s="1" t="s">
        <v>1361</v>
      </c>
      <c r="Z317" s="1" t="s">
        <v>1362</v>
      </c>
      <c r="AA317" s="1" t="s">
        <v>2161</v>
      </c>
    </row>
    <row r="318" spans="1:27" ht="15" customHeight="1">
      <c r="A318" s="1" t="s">
        <v>2203</v>
      </c>
      <c r="B318" s="1" t="s">
        <v>680</v>
      </c>
      <c r="C318" s="1" t="s">
        <v>2204</v>
      </c>
      <c r="D318" s="61">
        <v>2024</v>
      </c>
      <c r="E318" s="1" t="s">
        <v>1350</v>
      </c>
      <c r="F318" s="1" t="s">
        <v>2205</v>
      </c>
      <c r="G318" s="1"/>
      <c r="H318" s="1" t="s">
        <v>1352</v>
      </c>
      <c r="I318" s="1" t="s">
        <v>1647</v>
      </c>
      <c r="J318" s="1" t="s">
        <v>2143</v>
      </c>
      <c r="K318" s="1" t="s">
        <v>328</v>
      </c>
      <c r="L318" s="1" t="s">
        <v>2024</v>
      </c>
      <c r="M318" s="1"/>
      <c r="N318" s="1"/>
      <c r="O318" s="1"/>
      <c r="P318" s="1" t="s">
        <v>1356</v>
      </c>
      <c r="Q318" s="1" t="s">
        <v>1357</v>
      </c>
      <c r="R318" s="1" t="s">
        <v>2144</v>
      </c>
      <c r="S318" s="1"/>
      <c r="T318" s="1"/>
      <c r="U318" s="1"/>
      <c r="V318" s="1"/>
      <c r="W318" s="1" t="s">
        <v>2160</v>
      </c>
      <c r="X318" s="1" t="s">
        <v>1360</v>
      </c>
      <c r="Y318" s="1" t="s">
        <v>1361</v>
      </c>
      <c r="Z318" s="1" t="s">
        <v>1362</v>
      </c>
      <c r="AA318" s="1" t="s">
        <v>2161</v>
      </c>
    </row>
    <row r="319" spans="1:27" ht="15" customHeight="1">
      <c r="A319" s="1" t="s">
        <v>2206</v>
      </c>
      <c r="B319" s="1" t="s">
        <v>681</v>
      </c>
      <c r="C319" s="1" t="s">
        <v>2207</v>
      </c>
      <c r="D319" s="61">
        <v>2024</v>
      </c>
      <c r="E319" s="1" t="s">
        <v>1350</v>
      </c>
      <c r="F319" s="1" t="s">
        <v>2208</v>
      </c>
      <c r="G319" s="1"/>
      <c r="H319" s="1" t="s">
        <v>1352</v>
      </c>
      <c r="I319" s="1" t="s">
        <v>1647</v>
      </c>
      <c r="J319" s="1" t="s">
        <v>2143</v>
      </c>
      <c r="K319" s="1" t="s">
        <v>329</v>
      </c>
      <c r="L319" s="1" t="s">
        <v>2024</v>
      </c>
      <c r="M319" s="1"/>
      <c r="N319" s="1"/>
      <c r="O319" s="1"/>
      <c r="P319" s="1" t="s">
        <v>1356</v>
      </c>
      <c r="Q319" s="1" t="s">
        <v>1357</v>
      </c>
      <c r="R319" s="1" t="s">
        <v>2144</v>
      </c>
      <c r="S319" s="1"/>
      <c r="T319" s="1"/>
      <c r="U319" s="1"/>
      <c r="V319" s="1"/>
      <c r="W319" s="1" t="s">
        <v>2160</v>
      </c>
      <c r="X319" s="1" t="s">
        <v>1360</v>
      </c>
      <c r="Y319" s="1" t="s">
        <v>1361</v>
      </c>
      <c r="Z319" s="1" t="s">
        <v>1362</v>
      </c>
      <c r="AA319" s="1" t="s">
        <v>2161</v>
      </c>
    </row>
    <row r="320" spans="1:27" ht="15" customHeight="1">
      <c r="A320" s="1" t="s">
        <v>2209</v>
      </c>
      <c r="B320" s="1" t="s">
        <v>698</v>
      </c>
      <c r="C320" s="1" t="s">
        <v>1349</v>
      </c>
      <c r="D320" s="61">
        <v>2024</v>
      </c>
      <c r="E320" s="1" t="s">
        <v>1350</v>
      </c>
      <c r="F320" s="1" t="s">
        <v>2210</v>
      </c>
      <c r="G320" s="1"/>
      <c r="H320" s="1" t="s">
        <v>1352</v>
      </c>
      <c r="I320" s="1" t="s">
        <v>1353</v>
      </c>
      <c r="J320" s="1" t="s">
        <v>1354</v>
      </c>
      <c r="K320" s="1" t="s">
        <v>927</v>
      </c>
      <c r="L320" s="1" t="s">
        <v>2024</v>
      </c>
      <c r="M320" s="1"/>
      <c r="N320" s="1"/>
      <c r="O320" s="1"/>
      <c r="P320" s="1" t="s">
        <v>1356</v>
      </c>
      <c r="Q320" s="1" t="s">
        <v>1357</v>
      </c>
      <c r="R320" s="1" t="s">
        <v>2144</v>
      </c>
      <c r="S320" s="1"/>
      <c r="T320" s="1"/>
      <c r="U320" s="1"/>
      <c r="V320" s="1"/>
      <c r="W320" s="1" t="s">
        <v>2160</v>
      </c>
      <c r="X320" s="1" t="s">
        <v>1360</v>
      </c>
      <c r="Y320" s="1" t="s">
        <v>1361</v>
      </c>
      <c r="Z320" s="1" t="s">
        <v>1362</v>
      </c>
      <c r="AA320" s="1" t="s">
        <v>2161</v>
      </c>
    </row>
    <row r="321" spans="1:27" ht="15" customHeight="1">
      <c r="A321" s="1" t="s">
        <v>2211</v>
      </c>
      <c r="B321" s="1" t="s">
        <v>575</v>
      </c>
      <c r="C321" s="1" t="s">
        <v>1349</v>
      </c>
      <c r="D321" s="61">
        <v>2024</v>
      </c>
      <c r="E321" s="1" t="s">
        <v>1350</v>
      </c>
      <c r="F321" s="1" t="s">
        <v>2212</v>
      </c>
      <c r="G321" s="1"/>
      <c r="H321" s="1" t="s">
        <v>1352</v>
      </c>
      <c r="I321" s="1" t="s">
        <v>1353</v>
      </c>
      <c r="J321" s="1" t="s">
        <v>1354</v>
      </c>
      <c r="K321" s="1" t="s">
        <v>927</v>
      </c>
      <c r="L321" s="1" t="s">
        <v>2213</v>
      </c>
      <c r="M321" s="1" t="s">
        <v>2213</v>
      </c>
      <c r="N321" s="63">
        <v>45675</v>
      </c>
      <c r="O321" s="63">
        <v>45902</v>
      </c>
      <c r="P321" s="1" t="s">
        <v>1356</v>
      </c>
      <c r="Q321" s="1" t="s">
        <v>1357</v>
      </c>
      <c r="R321" s="1" t="s">
        <v>2214</v>
      </c>
      <c r="S321" s="1"/>
      <c r="T321" s="1"/>
      <c r="U321" s="1"/>
      <c r="V321" s="1"/>
      <c r="W321" s="1" t="s">
        <v>2215</v>
      </c>
      <c r="X321" s="1" t="s">
        <v>1360</v>
      </c>
      <c r="Y321" s="1" t="s">
        <v>1361</v>
      </c>
      <c r="Z321" s="1" t="s">
        <v>1362</v>
      </c>
      <c r="AA321" s="1" t="s">
        <v>2216</v>
      </c>
    </row>
    <row r="322" spans="1:27" ht="15" customHeight="1">
      <c r="A322" s="1" t="s">
        <v>2217</v>
      </c>
      <c r="B322" s="1" t="s">
        <v>576</v>
      </c>
      <c r="C322" s="1" t="s">
        <v>1349</v>
      </c>
      <c r="D322" s="61">
        <v>2024</v>
      </c>
      <c r="E322" s="1" t="s">
        <v>1350</v>
      </c>
      <c r="F322" s="1" t="s">
        <v>2218</v>
      </c>
      <c r="G322" s="1"/>
      <c r="H322" s="1" t="s">
        <v>1352</v>
      </c>
      <c r="I322" s="1" t="s">
        <v>1353</v>
      </c>
      <c r="J322" s="1" t="s">
        <v>1354</v>
      </c>
      <c r="K322" s="1" t="s">
        <v>927</v>
      </c>
      <c r="L322" s="1" t="s">
        <v>1630</v>
      </c>
      <c r="M322" s="1" t="s">
        <v>1554</v>
      </c>
      <c r="N322" s="63">
        <v>45675</v>
      </c>
      <c r="O322" s="63">
        <v>45902</v>
      </c>
      <c r="P322" s="1" t="s">
        <v>1356</v>
      </c>
      <c r="Q322" s="1" t="s">
        <v>1357</v>
      </c>
      <c r="R322" s="1" t="s">
        <v>2214</v>
      </c>
      <c r="S322" s="1"/>
      <c r="T322" s="1"/>
      <c r="U322" s="1"/>
      <c r="V322" s="1"/>
      <c r="W322" s="1" t="s">
        <v>2215</v>
      </c>
      <c r="X322" s="1" t="s">
        <v>1360</v>
      </c>
      <c r="Y322" s="1" t="s">
        <v>1361</v>
      </c>
      <c r="Z322" s="1" t="s">
        <v>1362</v>
      </c>
      <c r="AA322" s="1" t="s">
        <v>2216</v>
      </c>
    </row>
    <row r="323" spans="1:27" ht="15" customHeight="1">
      <c r="A323" s="1" t="s">
        <v>2219</v>
      </c>
      <c r="B323" s="1" t="s">
        <v>364</v>
      </c>
      <c r="C323" s="1" t="s">
        <v>2220</v>
      </c>
      <c r="D323" s="61">
        <v>2024</v>
      </c>
      <c r="E323" s="1" t="s">
        <v>1350</v>
      </c>
      <c r="F323" s="1" t="s">
        <v>2221</v>
      </c>
      <c r="G323" s="1" t="s">
        <v>2222</v>
      </c>
      <c r="H323" s="1" t="s">
        <v>1370</v>
      </c>
      <c r="I323" s="1" t="s">
        <v>1371</v>
      </c>
      <c r="J323" s="1" t="s">
        <v>2143</v>
      </c>
      <c r="K323" s="1" t="s">
        <v>338</v>
      </c>
      <c r="L323" s="1" t="s">
        <v>2024</v>
      </c>
      <c r="M323" s="1" t="s">
        <v>2223</v>
      </c>
      <c r="N323" s="63">
        <v>45675</v>
      </c>
      <c r="O323" s="63">
        <v>45902</v>
      </c>
      <c r="P323" s="1" t="s">
        <v>1356</v>
      </c>
      <c r="Q323" s="1" t="s">
        <v>1357</v>
      </c>
      <c r="R323" s="1" t="s">
        <v>2224</v>
      </c>
      <c r="S323" s="1"/>
      <c r="T323" s="1"/>
      <c r="U323" s="1"/>
      <c r="V323" s="1"/>
      <c r="W323" s="1" t="s">
        <v>2225</v>
      </c>
      <c r="X323" s="1" t="s">
        <v>1509</v>
      </c>
      <c r="Y323" s="1" t="s">
        <v>1361</v>
      </c>
      <c r="Z323" s="1" t="s">
        <v>1362</v>
      </c>
      <c r="AA323" s="1" t="s">
        <v>2226</v>
      </c>
    </row>
    <row r="324" spans="1:27" ht="15" customHeight="1">
      <c r="A324" s="1" t="s">
        <v>2227</v>
      </c>
      <c r="B324" s="1" t="s">
        <v>356</v>
      </c>
      <c r="C324" s="1" t="s">
        <v>1349</v>
      </c>
      <c r="D324" s="61">
        <v>2024</v>
      </c>
      <c r="E324" s="1" t="s">
        <v>1350</v>
      </c>
      <c r="F324" s="1" t="s">
        <v>2228</v>
      </c>
      <c r="G324" s="1"/>
      <c r="H324" s="1" t="s">
        <v>1370</v>
      </c>
      <c r="I324" s="1" t="s">
        <v>1371</v>
      </c>
      <c r="J324" s="1" t="s">
        <v>1354</v>
      </c>
      <c r="K324" s="1" t="s">
        <v>927</v>
      </c>
      <c r="L324" s="1" t="s">
        <v>2024</v>
      </c>
      <c r="M324" s="1" t="s">
        <v>2223</v>
      </c>
      <c r="N324" s="63">
        <v>45675</v>
      </c>
      <c r="O324" s="63">
        <v>45902</v>
      </c>
      <c r="P324" s="1" t="s">
        <v>1356</v>
      </c>
      <c r="Q324" s="1" t="s">
        <v>1357</v>
      </c>
      <c r="R324" s="1" t="s">
        <v>2224</v>
      </c>
      <c r="S324" s="1"/>
      <c r="T324" s="1"/>
      <c r="U324" s="1"/>
      <c r="V324" s="1"/>
      <c r="W324" s="1" t="s">
        <v>2225</v>
      </c>
      <c r="X324" s="1" t="s">
        <v>2032</v>
      </c>
      <c r="Y324" s="1" t="s">
        <v>1361</v>
      </c>
      <c r="Z324" s="1" t="s">
        <v>1362</v>
      </c>
      <c r="AA324" s="1" t="s">
        <v>2229</v>
      </c>
    </row>
    <row r="325" spans="1:27" ht="15" customHeight="1">
      <c r="A325" s="1" t="s">
        <v>2230</v>
      </c>
      <c r="B325" s="1" t="s">
        <v>364</v>
      </c>
      <c r="C325" s="1" t="s">
        <v>2204</v>
      </c>
      <c r="D325" s="61">
        <v>2024</v>
      </c>
      <c r="E325" s="1" t="s">
        <v>1350</v>
      </c>
      <c r="F325" s="1" t="s">
        <v>2221</v>
      </c>
      <c r="G325" s="1" t="s">
        <v>2222</v>
      </c>
      <c r="H325" s="1" t="s">
        <v>1370</v>
      </c>
      <c r="I325" s="1" t="s">
        <v>1371</v>
      </c>
      <c r="J325" s="1" t="s">
        <v>2143</v>
      </c>
      <c r="K325" s="1" t="s">
        <v>328</v>
      </c>
      <c r="L325" s="1" t="s">
        <v>2024</v>
      </c>
      <c r="M325" s="1" t="s">
        <v>2223</v>
      </c>
      <c r="N325" s="63">
        <v>45675</v>
      </c>
      <c r="O325" s="63">
        <v>45902</v>
      </c>
      <c r="P325" s="1" t="s">
        <v>1356</v>
      </c>
      <c r="Q325" s="1" t="s">
        <v>1357</v>
      </c>
      <c r="R325" s="1" t="s">
        <v>2224</v>
      </c>
      <c r="S325" s="1"/>
      <c r="T325" s="1"/>
      <c r="U325" s="1"/>
      <c r="V325" s="1"/>
      <c r="W325" s="1" t="s">
        <v>2225</v>
      </c>
      <c r="X325" s="1" t="s">
        <v>1509</v>
      </c>
      <c r="Y325" s="1" t="s">
        <v>1361</v>
      </c>
      <c r="Z325" s="1" t="s">
        <v>1362</v>
      </c>
      <c r="AA325" s="1" t="s">
        <v>2226</v>
      </c>
    </row>
    <row r="326" spans="1:27" ht="15" customHeight="1">
      <c r="A326" s="1" t="s">
        <v>2231</v>
      </c>
      <c r="B326" s="1" t="s">
        <v>325</v>
      </c>
      <c r="C326" s="1" t="s">
        <v>2158</v>
      </c>
      <c r="D326" s="61">
        <v>2024</v>
      </c>
      <c r="E326" s="1" t="s">
        <v>1350</v>
      </c>
      <c r="F326" s="1" t="s">
        <v>2232</v>
      </c>
      <c r="G326" s="1" t="s">
        <v>2233</v>
      </c>
      <c r="H326" s="1" t="s">
        <v>1370</v>
      </c>
      <c r="I326" s="1" t="s">
        <v>1371</v>
      </c>
      <c r="J326" s="1" t="s">
        <v>2143</v>
      </c>
      <c r="K326" s="1" t="s">
        <v>340</v>
      </c>
      <c r="L326" s="1" t="s">
        <v>2024</v>
      </c>
      <c r="M326" s="1" t="s">
        <v>2223</v>
      </c>
      <c r="N326" s="63">
        <v>45675</v>
      </c>
      <c r="O326" s="63">
        <v>45902</v>
      </c>
      <c r="P326" s="1" t="s">
        <v>1356</v>
      </c>
      <c r="Q326" s="1" t="s">
        <v>1357</v>
      </c>
      <c r="R326" s="1" t="s">
        <v>2224</v>
      </c>
      <c r="S326" s="1"/>
      <c r="T326" s="1"/>
      <c r="U326" s="1"/>
      <c r="V326" s="1"/>
      <c r="W326" s="1" t="s">
        <v>2225</v>
      </c>
      <c r="X326" s="1" t="s">
        <v>1509</v>
      </c>
      <c r="Y326" s="1" t="s">
        <v>1361</v>
      </c>
      <c r="Z326" s="1" t="s">
        <v>1362</v>
      </c>
      <c r="AA326" s="1" t="s">
        <v>2226</v>
      </c>
    </row>
    <row r="327" spans="1:27" ht="15" customHeight="1">
      <c r="A327" s="1" t="s">
        <v>2234</v>
      </c>
      <c r="B327" s="1" t="s">
        <v>364</v>
      </c>
      <c r="C327" s="1" t="s">
        <v>2153</v>
      </c>
      <c r="D327" s="61">
        <v>2024</v>
      </c>
      <c r="E327" s="1" t="s">
        <v>1350</v>
      </c>
      <c r="F327" s="1" t="s">
        <v>2221</v>
      </c>
      <c r="G327" s="1" t="s">
        <v>2222</v>
      </c>
      <c r="H327" s="1" t="s">
        <v>1370</v>
      </c>
      <c r="I327" s="1" t="s">
        <v>1371</v>
      </c>
      <c r="J327" s="1" t="s">
        <v>2143</v>
      </c>
      <c r="K327" s="1" t="s">
        <v>344</v>
      </c>
      <c r="L327" s="1" t="s">
        <v>2024</v>
      </c>
      <c r="M327" s="1" t="s">
        <v>2223</v>
      </c>
      <c r="N327" s="63">
        <v>45675</v>
      </c>
      <c r="O327" s="63">
        <v>45902</v>
      </c>
      <c r="P327" s="1" t="s">
        <v>1356</v>
      </c>
      <c r="Q327" s="1" t="s">
        <v>1357</v>
      </c>
      <c r="R327" s="1" t="s">
        <v>2224</v>
      </c>
      <c r="S327" s="1"/>
      <c r="T327" s="1"/>
      <c r="U327" s="1"/>
      <c r="V327" s="1"/>
      <c r="W327" s="1" t="s">
        <v>2225</v>
      </c>
      <c r="X327" s="1" t="s">
        <v>1509</v>
      </c>
      <c r="Y327" s="1" t="s">
        <v>1361</v>
      </c>
      <c r="Z327" s="1" t="s">
        <v>1362</v>
      </c>
      <c r="AA327" s="1" t="s">
        <v>2226</v>
      </c>
    </row>
    <row r="328" spans="1:27" ht="15" customHeight="1">
      <c r="A328" s="1" t="s">
        <v>2235</v>
      </c>
      <c r="B328" s="1" t="s">
        <v>325</v>
      </c>
      <c r="C328" s="1" t="s">
        <v>2166</v>
      </c>
      <c r="D328" s="61">
        <v>2024</v>
      </c>
      <c r="E328" s="1" t="s">
        <v>1350</v>
      </c>
      <c r="F328" s="1" t="s">
        <v>2232</v>
      </c>
      <c r="G328" s="1" t="s">
        <v>2233</v>
      </c>
      <c r="H328" s="1" t="s">
        <v>1370</v>
      </c>
      <c r="I328" s="1" t="s">
        <v>1371</v>
      </c>
      <c r="J328" s="1" t="s">
        <v>2143</v>
      </c>
      <c r="K328" s="1" t="s">
        <v>343</v>
      </c>
      <c r="L328" s="1" t="s">
        <v>2024</v>
      </c>
      <c r="M328" s="1" t="s">
        <v>2223</v>
      </c>
      <c r="N328" s="63">
        <v>45675</v>
      </c>
      <c r="O328" s="63">
        <v>45902</v>
      </c>
      <c r="P328" s="1" t="s">
        <v>1356</v>
      </c>
      <c r="Q328" s="1" t="s">
        <v>1357</v>
      </c>
      <c r="R328" s="1" t="s">
        <v>2224</v>
      </c>
      <c r="S328" s="1"/>
      <c r="T328" s="1"/>
      <c r="U328" s="1"/>
      <c r="V328" s="1"/>
      <c r="W328" s="1" t="s">
        <v>2225</v>
      </c>
      <c r="X328" s="1" t="s">
        <v>1509</v>
      </c>
      <c r="Y328" s="1" t="s">
        <v>1361</v>
      </c>
      <c r="Z328" s="1" t="s">
        <v>1362</v>
      </c>
      <c r="AA328" s="1" t="s">
        <v>2226</v>
      </c>
    </row>
    <row r="329" spans="1:27" ht="15" customHeight="1">
      <c r="A329" s="1" t="s">
        <v>2236</v>
      </c>
      <c r="B329" s="1" t="s">
        <v>325</v>
      </c>
      <c r="C329" s="1" t="s">
        <v>2184</v>
      </c>
      <c r="D329" s="61">
        <v>2024</v>
      </c>
      <c r="E329" s="1" t="s">
        <v>1350</v>
      </c>
      <c r="F329" s="1" t="s">
        <v>2232</v>
      </c>
      <c r="G329" s="1" t="s">
        <v>2233</v>
      </c>
      <c r="H329" s="1" t="s">
        <v>1370</v>
      </c>
      <c r="I329" s="1" t="s">
        <v>1371</v>
      </c>
      <c r="J329" s="1" t="s">
        <v>2143</v>
      </c>
      <c r="K329" s="1" t="s">
        <v>327</v>
      </c>
      <c r="L329" s="1" t="s">
        <v>2024</v>
      </c>
      <c r="M329" s="1" t="s">
        <v>2223</v>
      </c>
      <c r="N329" s="63">
        <v>45675</v>
      </c>
      <c r="O329" s="63">
        <v>45902</v>
      </c>
      <c r="P329" s="1" t="s">
        <v>1356</v>
      </c>
      <c r="Q329" s="1" t="s">
        <v>1357</v>
      </c>
      <c r="R329" s="1" t="s">
        <v>2224</v>
      </c>
      <c r="S329" s="1"/>
      <c r="T329" s="1"/>
      <c r="U329" s="1"/>
      <c r="V329" s="1"/>
      <c r="W329" s="1" t="s">
        <v>2225</v>
      </c>
      <c r="X329" s="1" t="s">
        <v>1509</v>
      </c>
      <c r="Y329" s="1" t="s">
        <v>1361</v>
      </c>
      <c r="Z329" s="1" t="s">
        <v>1362</v>
      </c>
      <c r="AA329" s="1" t="s">
        <v>2226</v>
      </c>
    </row>
    <row r="330" spans="1:27" ht="15" customHeight="1">
      <c r="A330" s="1" t="s">
        <v>2237</v>
      </c>
      <c r="B330" s="1" t="s">
        <v>364</v>
      </c>
      <c r="C330" s="1" t="s">
        <v>2238</v>
      </c>
      <c r="D330" s="61">
        <v>2024</v>
      </c>
      <c r="E330" s="1" t="s">
        <v>1350</v>
      </c>
      <c r="F330" s="1" t="s">
        <v>2221</v>
      </c>
      <c r="G330" s="1" t="s">
        <v>2222</v>
      </c>
      <c r="H330" s="1" t="s">
        <v>1370</v>
      </c>
      <c r="I330" s="1" t="s">
        <v>1371</v>
      </c>
      <c r="J330" s="1" t="s">
        <v>2143</v>
      </c>
      <c r="K330" s="1" t="s">
        <v>331</v>
      </c>
      <c r="L330" s="1" t="s">
        <v>2024</v>
      </c>
      <c r="M330" s="1" t="s">
        <v>2223</v>
      </c>
      <c r="N330" s="63">
        <v>45675</v>
      </c>
      <c r="O330" s="63">
        <v>45902</v>
      </c>
      <c r="P330" s="1" t="s">
        <v>1356</v>
      </c>
      <c r="Q330" s="1" t="s">
        <v>1357</v>
      </c>
      <c r="R330" s="1" t="s">
        <v>2224</v>
      </c>
      <c r="S330" s="1"/>
      <c r="T330" s="1"/>
      <c r="U330" s="1"/>
      <c r="V330" s="1"/>
      <c r="W330" s="1" t="s">
        <v>2225</v>
      </c>
      <c r="X330" s="1" t="s">
        <v>1509</v>
      </c>
      <c r="Y330" s="1" t="s">
        <v>1361</v>
      </c>
      <c r="Z330" s="1" t="s">
        <v>1362</v>
      </c>
      <c r="AA330" s="1" t="s">
        <v>2226</v>
      </c>
    </row>
    <row r="331" spans="1:27" ht="15" customHeight="1">
      <c r="A331" s="1" t="s">
        <v>2239</v>
      </c>
      <c r="B331" s="1" t="s">
        <v>364</v>
      </c>
      <c r="C331" s="1" t="s">
        <v>2187</v>
      </c>
      <c r="D331" s="61">
        <v>2024</v>
      </c>
      <c r="E331" s="1" t="s">
        <v>1350</v>
      </c>
      <c r="F331" s="1" t="s">
        <v>2221</v>
      </c>
      <c r="G331" s="1" t="s">
        <v>2222</v>
      </c>
      <c r="H331" s="1" t="s">
        <v>1370</v>
      </c>
      <c r="I331" s="1" t="s">
        <v>1371</v>
      </c>
      <c r="J331" s="1" t="s">
        <v>2143</v>
      </c>
      <c r="K331" s="1" t="s">
        <v>332</v>
      </c>
      <c r="L331" s="1" t="s">
        <v>2024</v>
      </c>
      <c r="M331" s="1" t="s">
        <v>2223</v>
      </c>
      <c r="N331" s="63">
        <v>45675</v>
      </c>
      <c r="O331" s="63">
        <v>45902</v>
      </c>
      <c r="P331" s="1" t="s">
        <v>1356</v>
      </c>
      <c r="Q331" s="1" t="s">
        <v>1357</v>
      </c>
      <c r="R331" s="1" t="s">
        <v>2224</v>
      </c>
      <c r="S331" s="1"/>
      <c r="T331" s="1"/>
      <c r="U331" s="1"/>
      <c r="V331" s="1"/>
      <c r="W331" s="1" t="s">
        <v>2225</v>
      </c>
      <c r="X331" s="1" t="s">
        <v>1509</v>
      </c>
      <c r="Y331" s="1" t="s">
        <v>1361</v>
      </c>
      <c r="Z331" s="1" t="s">
        <v>1362</v>
      </c>
      <c r="AA331" s="1" t="s">
        <v>2226</v>
      </c>
    </row>
    <row r="332" spans="1:27" ht="15" customHeight="1">
      <c r="A332" s="1" t="s">
        <v>2240</v>
      </c>
      <c r="B332" s="1" t="s">
        <v>359</v>
      </c>
      <c r="C332" s="1" t="s">
        <v>1349</v>
      </c>
      <c r="D332" s="61">
        <v>2024</v>
      </c>
      <c r="E332" s="1" t="s">
        <v>1350</v>
      </c>
      <c r="F332" s="1" t="s">
        <v>2241</v>
      </c>
      <c r="G332" s="1"/>
      <c r="H332" s="1" t="s">
        <v>1370</v>
      </c>
      <c r="I332" s="1" t="s">
        <v>1371</v>
      </c>
      <c r="J332" s="1" t="s">
        <v>1354</v>
      </c>
      <c r="K332" s="1" t="s">
        <v>927</v>
      </c>
      <c r="L332" s="1" t="s">
        <v>2024</v>
      </c>
      <c r="M332" s="1" t="s">
        <v>2223</v>
      </c>
      <c r="N332" s="63">
        <v>45675</v>
      </c>
      <c r="O332" s="63">
        <v>45902</v>
      </c>
      <c r="P332" s="1" t="s">
        <v>1356</v>
      </c>
      <c r="Q332" s="1" t="s">
        <v>2242</v>
      </c>
      <c r="R332" s="1" t="s">
        <v>2224</v>
      </c>
      <c r="S332" s="1"/>
      <c r="T332" s="1"/>
      <c r="U332" s="1"/>
      <c r="V332" s="1"/>
      <c r="W332" s="1" t="s">
        <v>2225</v>
      </c>
      <c r="X332" s="1" t="s">
        <v>2032</v>
      </c>
      <c r="Y332" s="1" t="s">
        <v>1361</v>
      </c>
      <c r="Z332" s="1" t="s">
        <v>1362</v>
      </c>
      <c r="AA332" s="1" t="s">
        <v>2229</v>
      </c>
    </row>
    <row r="333" spans="1:27" ht="15" customHeight="1">
      <c r="A333" s="1" t="s">
        <v>2243</v>
      </c>
      <c r="B333" s="1" t="s">
        <v>364</v>
      </c>
      <c r="C333" s="1" t="s">
        <v>2141</v>
      </c>
      <c r="D333" s="61">
        <v>2024</v>
      </c>
      <c r="E333" s="1" t="s">
        <v>1350</v>
      </c>
      <c r="F333" s="1" t="s">
        <v>2221</v>
      </c>
      <c r="G333" s="1" t="s">
        <v>2222</v>
      </c>
      <c r="H333" s="1" t="s">
        <v>1370</v>
      </c>
      <c r="I333" s="1" t="s">
        <v>1371</v>
      </c>
      <c r="J333" s="1" t="s">
        <v>2143</v>
      </c>
      <c r="K333" s="1" t="s">
        <v>91</v>
      </c>
      <c r="L333" s="1" t="s">
        <v>2024</v>
      </c>
      <c r="M333" s="1" t="s">
        <v>2223</v>
      </c>
      <c r="N333" s="63">
        <v>45675</v>
      </c>
      <c r="O333" s="63">
        <v>45902</v>
      </c>
      <c r="P333" s="1" t="s">
        <v>1356</v>
      </c>
      <c r="Q333" s="1" t="s">
        <v>1357</v>
      </c>
      <c r="R333" s="1" t="s">
        <v>2224</v>
      </c>
      <c r="S333" s="1"/>
      <c r="T333" s="1"/>
      <c r="U333" s="1"/>
      <c r="V333" s="1"/>
      <c r="W333" s="1" t="s">
        <v>2225</v>
      </c>
      <c r="X333" s="1" t="s">
        <v>1509</v>
      </c>
      <c r="Y333" s="1" t="s">
        <v>1361</v>
      </c>
      <c r="Z333" s="1" t="s">
        <v>1362</v>
      </c>
      <c r="AA333" s="1" t="s">
        <v>2226</v>
      </c>
    </row>
    <row r="334" spans="1:27" ht="15" customHeight="1">
      <c r="A334" s="1" t="s">
        <v>2244</v>
      </c>
      <c r="B334" s="1" t="s">
        <v>325</v>
      </c>
      <c r="C334" s="1" t="s">
        <v>2194</v>
      </c>
      <c r="D334" s="61">
        <v>2024</v>
      </c>
      <c r="E334" s="1" t="s">
        <v>1350</v>
      </c>
      <c r="F334" s="1" t="s">
        <v>2232</v>
      </c>
      <c r="G334" s="1" t="s">
        <v>2233</v>
      </c>
      <c r="H334" s="1" t="s">
        <v>1370</v>
      </c>
      <c r="I334" s="1" t="s">
        <v>1371</v>
      </c>
      <c r="J334" s="1" t="s">
        <v>2143</v>
      </c>
      <c r="K334" s="1" t="s">
        <v>350</v>
      </c>
      <c r="L334" s="1" t="s">
        <v>2024</v>
      </c>
      <c r="M334" s="1" t="s">
        <v>2223</v>
      </c>
      <c r="N334" s="63">
        <v>45675</v>
      </c>
      <c r="O334" s="63">
        <v>45902</v>
      </c>
      <c r="P334" s="1" t="s">
        <v>1356</v>
      </c>
      <c r="Q334" s="1" t="s">
        <v>1357</v>
      </c>
      <c r="R334" s="1" t="s">
        <v>2224</v>
      </c>
      <c r="S334" s="1"/>
      <c r="T334" s="1"/>
      <c r="U334" s="1"/>
      <c r="V334" s="1"/>
      <c r="W334" s="1" t="s">
        <v>2225</v>
      </c>
      <c r="X334" s="1" t="s">
        <v>1509</v>
      </c>
      <c r="Y334" s="1" t="s">
        <v>1361</v>
      </c>
      <c r="Z334" s="1" t="s">
        <v>1362</v>
      </c>
      <c r="AA334" s="1" t="s">
        <v>2226</v>
      </c>
    </row>
    <row r="335" spans="1:27" ht="15" customHeight="1">
      <c r="A335" s="1" t="s">
        <v>2245</v>
      </c>
      <c r="B335" s="1" t="s">
        <v>325</v>
      </c>
      <c r="C335" s="1" t="s">
        <v>2207</v>
      </c>
      <c r="D335" s="61">
        <v>2024</v>
      </c>
      <c r="E335" s="1" t="s">
        <v>1350</v>
      </c>
      <c r="F335" s="1" t="s">
        <v>2232</v>
      </c>
      <c r="G335" s="1" t="s">
        <v>2233</v>
      </c>
      <c r="H335" s="1" t="s">
        <v>1370</v>
      </c>
      <c r="I335" s="1" t="s">
        <v>1371</v>
      </c>
      <c r="J335" s="1" t="s">
        <v>2143</v>
      </c>
      <c r="K335" s="1" t="s">
        <v>329</v>
      </c>
      <c r="L335" s="1" t="s">
        <v>2024</v>
      </c>
      <c r="M335" s="1" t="s">
        <v>2223</v>
      </c>
      <c r="N335" s="63">
        <v>45675</v>
      </c>
      <c r="O335" s="63">
        <v>45902</v>
      </c>
      <c r="P335" s="1" t="s">
        <v>1356</v>
      </c>
      <c r="Q335" s="1" t="s">
        <v>1357</v>
      </c>
      <c r="R335" s="1" t="s">
        <v>2224</v>
      </c>
      <c r="S335" s="1"/>
      <c r="T335" s="1"/>
      <c r="U335" s="1"/>
      <c r="V335" s="1"/>
      <c r="W335" s="1" t="s">
        <v>2225</v>
      </c>
      <c r="X335" s="1" t="s">
        <v>1509</v>
      </c>
      <c r="Y335" s="1" t="s">
        <v>1361</v>
      </c>
      <c r="Z335" s="1" t="s">
        <v>1362</v>
      </c>
      <c r="AA335" s="1" t="s">
        <v>2226</v>
      </c>
    </row>
    <row r="336" spans="1:27" ht="15" customHeight="1">
      <c r="A336" s="1" t="s">
        <v>2246</v>
      </c>
      <c r="B336" s="1" t="s">
        <v>362</v>
      </c>
      <c r="C336" s="1" t="s">
        <v>1349</v>
      </c>
      <c r="D336" s="61">
        <v>2024</v>
      </c>
      <c r="E336" s="1" t="s">
        <v>1350</v>
      </c>
      <c r="F336" s="1" t="s">
        <v>2247</v>
      </c>
      <c r="G336" s="1"/>
      <c r="H336" s="1" t="s">
        <v>1370</v>
      </c>
      <c r="I336" s="1" t="s">
        <v>1371</v>
      </c>
      <c r="J336" s="1" t="s">
        <v>1354</v>
      </c>
      <c r="K336" s="1" t="s">
        <v>927</v>
      </c>
      <c r="L336" s="1" t="s">
        <v>2024</v>
      </c>
      <c r="M336" s="1" t="s">
        <v>2223</v>
      </c>
      <c r="N336" s="63">
        <v>45675</v>
      </c>
      <c r="O336" s="63">
        <v>45902</v>
      </c>
      <c r="P336" s="1" t="s">
        <v>1356</v>
      </c>
      <c r="Q336" s="1" t="s">
        <v>2248</v>
      </c>
      <c r="R336" s="1" t="s">
        <v>2224</v>
      </c>
      <c r="S336" s="1"/>
      <c r="T336" s="1"/>
      <c r="U336" s="1"/>
      <c r="V336" s="1"/>
      <c r="W336" s="1" t="s">
        <v>2225</v>
      </c>
      <c r="X336" s="1" t="s">
        <v>2032</v>
      </c>
      <c r="Y336" s="1" t="s">
        <v>1361</v>
      </c>
      <c r="Z336" s="1" t="s">
        <v>1362</v>
      </c>
      <c r="AA336" s="1" t="s">
        <v>2229</v>
      </c>
    </row>
    <row r="337" spans="1:27" ht="15" customHeight="1">
      <c r="A337" s="1" t="s">
        <v>2249</v>
      </c>
      <c r="B337" s="1" t="s">
        <v>357</v>
      </c>
      <c r="C337" s="1" t="s">
        <v>1349</v>
      </c>
      <c r="D337" s="61">
        <v>2024</v>
      </c>
      <c r="E337" s="1" t="s">
        <v>1350</v>
      </c>
      <c r="F337" s="1" t="s">
        <v>2250</v>
      </c>
      <c r="G337" s="1"/>
      <c r="H337" s="1" t="s">
        <v>1370</v>
      </c>
      <c r="I337" s="1" t="s">
        <v>1371</v>
      </c>
      <c r="J337" s="1" t="s">
        <v>1354</v>
      </c>
      <c r="K337" s="1" t="s">
        <v>927</v>
      </c>
      <c r="L337" s="1" t="s">
        <v>2024</v>
      </c>
      <c r="M337" s="1" t="s">
        <v>2223</v>
      </c>
      <c r="N337" s="63">
        <v>45675</v>
      </c>
      <c r="O337" s="63">
        <v>45902</v>
      </c>
      <c r="P337" s="1" t="s">
        <v>1356</v>
      </c>
      <c r="Q337" s="1" t="s">
        <v>2242</v>
      </c>
      <c r="R337" s="1" t="s">
        <v>2224</v>
      </c>
      <c r="S337" s="1"/>
      <c r="T337" s="1"/>
      <c r="U337" s="1"/>
      <c r="V337" s="1"/>
      <c r="W337" s="1" t="s">
        <v>2225</v>
      </c>
      <c r="X337" s="1" t="s">
        <v>2032</v>
      </c>
      <c r="Y337" s="1" t="s">
        <v>1361</v>
      </c>
      <c r="Z337" s="1" t="s">
        <v>1362</v>
      </c>
      <c r="AA337" s="1" t="s">
        <v>2229</v>
      </c>
    </row>
    <row r="338" spans="1:27" ht="15" customHeight="1">
      <c r="A338" s="1" t="s">
        <v>2251</v>
      </c>
      <c r="B338" s="1" t="s">
        <v>364</v>
      </c>
      <c r="C338" s="1" t="s">
        <v>2169</v>
      </c>
      <c r="D338" s="61">
        <v>2024</v>
      </c>
      <c r="E338" s="1" t="s">
        <v>1350</v>
      </c>
      <c r="F338" s="1" t="s">
        <v>2221</v>
      </c>
      <c r="G338" s="1" t="s">
        <v>2222</v>
      </c>
      <c r="H338" s="1" t="s">
        <v>1370</v>
      </c>
      <c r="I338" s="1" t="s">
        <v>1371</v>
      </c>
      <c r="J338" s="1" t="s">
        <v>2143</v>
      </c>
      <c r="K338" s="1" t="s">
        <v>335</v>
      </c>
      <c r="L338" s="1" t="s">
        <v>2024</v>
      </c>
      <c r="M338" s="1" t="s">
        <v>2223</v>
      </c>
      <c r="N338" s="63">
        <v>45675</v>
      </c>
      <c r="O338" s="63">
        <v>45902</v>
      </c>
      <c r="P338" s="1" t="s">
        <v>1356</v>
      </c>
      <c r="Q338" s="1" t="s">
        <v>1357</v>
      </c>
      <c r="R338" s="1" t="s">
        <v>2224</v>
      </c>
      <c r="S338" s="1"/>
      <c r="T338" s="1"/>
      <c r="U338" s="1"/>
      <c r="V338" s="1"/>
      <c r="W338" s="1" t="s">
        <v>2225</v>
      </c>
      <c r="X338" s="1" t="s">
        <v>1509</v>
      </c>
      <c r="Y338" s="1" t="s">
        <v>1361</v>
      </c>
      <c r="Z338" s="1" t="s">
        <v>1362</v>
      </c>
      <c r="AA338" s="1" t="s">
        <v>2226</v>
      </c>
    </row>
    <row r="339" spans="1:27" ht="15" customHeight="1">
      <c r="A339" s="1" t="s">
        <v>2252</v>
      </c>
      <c r="B339" s="1" t="s">
        <v>325</v>
      </c>
      <c r="C339" s="1" t="s">
        <v>2141</v>
      </c>
      <c r="D339" s="61">
        <v>2024</v>
      </c>
      <c r="E339" s="1" t="s">
        <v>1350</v>
      </c>
      <c r="F339" s="1" t="s">
        <v>2232</v>
      </c>
      <c r="G339" s="1" t="s">
        <v>2233</v>
      </c>
      <c r="H339" s="1" t="s">
        <v>1370</v>
      </c>
      <c r="I339" s="1" t="s">
        <v>1371</v>
      </c>
      <c r="J339" s="1" t="s">
        <v>2143</v>
      </c>
      <c r="K339" s="1" t="s">
        <v>91</v>
      </c>
      <c r="L339" s="1" t="s">
        <v>2024</v>
      </c>
      <c r="M339" s="1" t="s">
        <v>2223</v>
      </c>
      <c r="N339" s="63">
        <v>45675</v>
      </c>
      <c r="O339" s="63">
        <v>45902</v>
      </c>
      <c r="P339" s="1" t="s">
        <v>1356</v>
      </c>
      <c r="Q339" s="1" t="s">
        <v>1357</v>
      </c>
      <c r="R339" s="1" t="s">
        <v>2224</v>
      </c>
      <c r="S339" s="1"/>
      <c r="T339" s="1"/>
      <c r="U339" s="1"/>
      <c r="V339" s="1"/>
      <c r="W339" s="1" t="s">
        <v>2225</v>
      </c>
      <c r="X339" s="1" t="s">
        <v>1509</v>
      </c>
      <c r="Y339" s="1" t="s">
        <v>1361</v>
      </c>
      <c r="Z339" s="1" t="s">
        <v>1362</v>
      </c>
      <c r="AA339" s="1" t="s">
        <v>2226</v>
      </c>
    </row>
    <row r="340" spans="1:27" ht="15" customHeight="1">
      <c r="A340" s="1" t="s">
        <v>2253</v>
      </c>
      <c r="B340" s="1" t="s">
        <v>325</v>
      </c>
      <c r="C340" s="1" t="s">
        <v>2220</v>
      </c>
      <c r="D340" s="61">
        <v>2024</v>
      </c>
      <c r="E340" s="1" t="s">
        <v>1350</v>
      </c>
      <c r="F340" s="1" t="s">
        <v>2232</v>
      </c>
      <c r="G340" s="1" t="s">
        <v>2233</v>
      </c>
      <c r="H340" s="1" t="s">
        <v>1370</v>
      </c>
      <c r="I340" s="1" t="s">
        <v>1371</v>
      </c>
      <c r="J340" s="1" t="s">
        <v>2143</v>
      </c>
      <c r="K340" s="1" t="s">
        <v>338</v>
      </c>
      <c r="L340" s="1" t="s">
        <v>2024</v>
      </c>
      <c r="M340" s="1" t="s">
        <v>2223</v>
      </c>
      <c r="N340" s="63">
        <v>45675</v>
      </c>
      <c r="O340" s="63">
        <v>45902</v>
      </c>
      <c r="P340" s="1" t="s">
        <v>1356</v>
      </c>
      <c r="Q340" s="1" t="s">
        <v>1357</v>
      </c>
      <c r="R340" s="1" t="s">
        <v>2224</v>
      </c>
      <c r="S340" s="1"/>
      <c r="T340" s="1"/>
      <c r="U340" s="1"/>
      <c r="V340" s="1"/>
      <c r="W340" s="1" t="s">
        <v>2225</v>
      </c>
      <c r="X340" s="1" t="s">
        <v>1509</v>
      </c>
      <c r="Y340" s="1" t="s">
        <v>1361</v>
      </c>
      <c r="Z340" s="1" t="s">
        <v>1362</v>
      </c>
      <c r="AA340" s="1" t="s">
        <v>2226</v>
      </c>
    </row>
    <row r="341" spans="1:27" ht="15" customHeight="1">
      <c r="A341" s="1" t="s">
        <v>2254</v>
      </c>
      <c r="B341" s="1" t="s">
        <v>364</v>
      </c>
      <c r="C341" s="1" t="s">
        <v>2166</v>
      </c>
      <c r="D341" s="61">
        <v>2024</v>
      </c>
      <c r="E341" s="1" t="s">
        <v>1350</v>
      </c>
      <c r="F341" s="1" t="s">
        <v>2221</v>
      </c>
      <c r="G341" s="1" t="s">
        <v>2222</v>
      </c>
      <c r="H341" s="1" t="s">
        <v>1370</v>
      </c>
      <c r="I341" s="1" t="s">
        <v>1371</v>
      </c>
      <c r="J341" s="1" t="s">
        <v>2143</v>
      </c>
      <c r="K341" s="1" t="s">
        <v>343</v>
      </c>
      <c r="L341" s="1" t="s">
        <v>2024</v>
      </c>
      <c r="M341" s="1" t="s">
        <v>2223</v>
      </c>
      <c r="N341" s="63">
        <v>45675</v>
      </c>
      <c r="O341" s="63">
        <v>45902</v>
      </c>
      <c r="P341" s="1" t="s">
        <v>1356</v>
      </c>
      <c r="Q341" s="1" t="s">
        <v>1357</v>
      </c>
      <c r="R341" s="1" t="s">
        <v>2224</v>
      </c>
      <c r="S341" s="1"/>
      <c r="T341" s="1"/>
      <c r="U341" s="1"/>
      <c r="V341" s="1"/>
      <c r="W341" s="1" t="s">
        <v>2225</v>
      </c>
      <c r="X341" s="1" t="s">
        <v>1509</v>
      </c>
      <c r="Y341" s="1" t="s">
        <v>1361</v>
      </c>
      <c r="Z341" s="1" t="s">
        <v>1362</v>
      </c>
      <c r="AA341" s="1" t="s">
        <v>2226</v>
      </c>
    </row>
    <row r="342" spans="1:27" ht="15" customHeight="1">
      <c r="A342" s="1" t="s">
        <v>2255</v>
      </c>
      <c r="B342" s="1" t="s">
        <v>364</v>
      </c>
      <c r="C342" s="1" t="s">
        <v>2158</v>
      </c>
      <c r="D342" s="61">
        <v>2024</v>
      </c>
      <c r="E342" s="1" t="s">
        <v>1350</v>
      </c>
      <c r="F342" s="1" t="s">
        <v>2221</v>
      </c>
      <c r="G342" s="1" t="s">
        <v>2222</v>
      </c>
      <c r="H342" s="1" t="s">
        <v>1370</v>
      </c>
      <c r="I342" s="1" t="s">
        <v>1371</v>
      </c>
      <c r="J342" s="1" t="s">
        <v>2143</v>
      </c>
      <c r="K342" s="1" t="s">
        <v>340</v>
      </c>
      <c r="L342" s="1" t="s">
        <v>2024</v>
      </c>
      <c r="M342" s="1" t="s">
        <v>2223</v>
      </c>
      <c r="N342" s="63">
        <v>45675</v>
      </c>
      <c r="O342" s="63">
        <v>45902</v>
      </c>
      <c r="P342" s="1" t="s">
        <v>1356</v>
      </c>
      <c r="Q342" s="1" t="s">
        <v>1357</v>
      </c>
      <c r="R342" s="1" t="s">
        <v>2224</v>
      </c>
      <c r="S342" s="1"/>
      <c r="T342" s="1"/>
      <c r="U342" s="1"/>
      <c r="V342" s="1"/>
      <c r="W342" s="1" t="s">
        <v>2225</v>
      </c>
      <c r="X342" s="1" t="s">
        <v>1509</v>
      </c>
      <c r="Y342" s="1" t="s">
        <v>1361</v>
      </c>
      <c r="Z342" s="1" t="s">
        <v>1362</v>
      </c>
      <c r="AA342" s="1" t="s">
        <v>2226</v>
      </c>
    </row>
    <row r="343" spans="1:27" ht="15" customHeight="1">
      <c r="A343" s="1" t="s">
        <v>2256</v>
      </c>
      <c r="B343" s="1" t="s">
        <v>364</v>
      </c>
      <c r="C343" s="1" t="s">
        <v>2194</v>
      </c>
      <c r="D343" s="61">
        <v>2024</v>
      </c>
      <c r="E343" s="1" t="s">
        <v>1350</v>
      </c>
      <c r="F343" s="1" t="s">
        <v>2221</v>
      </c>
      <c r="G343" s="1" t="s">
        <v>2222</v>
      </c>
      <c r="H343" s="1" t="s">
        <v>1370</v>
      </c>
      <c r="I343" s="1" t="s">
        <v>1371</v>
      </c>
      <c r="J343" s="1" t="s">
        <v>2143</v>
      </c>
      <c r="K343" s="1" t="s">
        <v>350</v>
      </c>
      <c r="L343" s="1" t="s">
        <v>2024</v>
      </c>
      <c r="M343" s="1" t="s">
        <v>2223</v>
      </c>
      <c r="N343" s="63">
        <v>45675</v>
      </c>
      <c r="O343" s="63">
        <v>45902</v>
      </c>
      <c r="P343" s="1" t="s">
        <v>1356</v>
      </c>
      <c r="Q343" s="1" t="s">
        <v>1357</v>
      </c>
      <c r="R343" s="1" t="s">
        <v>2224</v>
      </c>
      <c r="S343" s="1"/>
      <c r="T343" s="1"/>
      <c r="U343" s="1"/>
      <c r="V343" s="1"/>
      <c r="W343" s="1" t="s">
        <v>2225</v>
      </c>
      <c r="X343" s="1" t="s">
        <v>1509</v>
      </c>
      <c r="Y343" s="1" t="s">
        <v>1361</v>
      </c>
      <c r="Z343" s="1" t="s">
        <v>1362</v>
      </c>
      <c r="AA343" s="1" t="s">
        <v>2226</v>
      </c>
    </row>
    <row r="344" spans="1:27" ht="15" customHeight="1">
      <c r="A344" s="1" t="s">
        <v>2257</v>
      </c>
      <c r="B344" s="1" t="s">
        <v>364</v>
      </c>
      <c r="C344" s="1" t="s">
        <v>2181</v>
      </c>
      <c r="D344" s="61">
        <v>2024</v>
      </c>
      <c r="E344" s="1" t="s">
        <v>1350</v>
      </c>
      <c r="F344" s="1" t="s">
        <v>2221</v>
      </c>
      <c r="G344" s="1" t="s">
        <v>2222</v>
      </c>
      <c r="H344" s="1" t="s">
        <v>1370</v>
      </c>
      <c r="I344" s="1" t="s">
        <v>1371</v>
      </c>
      <c r="J344" s="1" t="s">
        <v>2143</v>
      </c>
      <c r="K344" s="1" t="s">
        <v>341</v>
      </c>
      <c r="L344" s="1" t="s">
        <v>2024</v>
      </c>
      <c r="M344" s="1" t="s">
        <v>2223</v>
      </c>
      <c r="N344" s="63">
        <v>45675</v>
      </c>
      <c r="O344" s="63">
        <v>45902</v>
      </c>
      <c r="P344" s="1" t="s">
        <v>1356</v>
      </c>
      <c r="Q344" s="1" t="s">
        <v>1357</v>
      </c>
      <c r="R344" s="1" t="s">
        <v>2224</v>
      </c>
      <c r="S344" s="1"/>
      <c r="T344" s="1"/>
      <c r="U344" s="1"/>
      <c r="V344" s="1"/>
      <c r="W344" s="1" t="s">
        <v>2225</v>
      </c>
      <c r="X344" s="1" t="s">
        <v>1509</v>
      </c>
      <c r="Y344" s="1" t="s">
        <v>1361</v>
      </c>
      <c r="Z344" s="1" t="s">
        <v>1362</v>
      </c>
      <c r="AA344" s="1" t="s">
        <v>2226</v>
      </c>
    </row>
    <row r="345" spans="1:27" ht="15" customHeight="1">
      <c r="A345" s="1" t="s">
        <v>2258</v>
      </c>
      <c r="B345" s="1" t="s">
        <v>363</v>
      </c>
      <c r="C345" s="1" t="s">
        <v>1349</v>
      </c>
      <c r="D345" s="61">
        <v>2024</v>
      </c>
      <c r="E345" s="1" t="s">
        <v>1350</v>
      </c>
      <c r="F345" s="1" t="s">
        <v>2259</v>
      </c>
      <c r="G345" s="1"/>
      <c r="H345" s="1" t="s">
        <v>1370</v>
      </c>
      <c r="I345" s="1" t="s">
        <v>1371</v>
      </c>
      <c r="J345" s="1" t="s">
        <v>1354</v>
      </c>
      <c r="K345" s="1" t="s">
        <v>927</v>
      </c>
      <c r="L345" s="1" t="s">
        <v>2024</v>
      </c>
      <c r="M345" s="1" t="s">
        <v>2223</v>
      </c>
      <c r="N345" s="63">
        <v>45675</v>
      </c>
      <c r="O345" s="63">
        <v>45902</v>
      </c>
      <c r="P345" s="1" t="s">
        <v>1356</v>
      </c>
      <c r="Q345" s="1" t="s">
        <v>2248</v>
      </c>
      <c r="R345" s="1" t="s">
        <v>2224</v>
      </c>
      <c r="S345" s="1"/>
      <c r="T345" s="1"/>
      <c r="U345" s="1"/>
      <c r="V345" s="1"/>
      <c r="W345" s="1" t="s">
        <v>2225</v>
      </c>
      <c r="X345" s="1" t="s">
        <v>2032</v>
      </c>
      <c r="Y345" s="1" t="s">
        <v>1361</v>
      </c>
      <c r="Z345" s="1" t="s">
        <v>1362</v>
      </c>
      <c r="AA345" s="1" t="s">
        <v>2229</v>
      </c>
    </row>
    <row r="346" spans="1:27" ht="15" customHeight="1">
      <c r="A346" s="1" t="s">
        <v>2260</v>
      </c>
      <c r="B346" s="1" t="s">
        <v>358</v>
      </c>
      <c r="C346" s="1" t="s">
        <v>1349</v>
      </c>
      <c r="D346" s="61">
        <v>2024</v>
      </c>
      <c r="E346" s="1" t="s">
        <v>1350</v>
      </c>
      <c r="F346" s="1" t="s">
        <v>2261</v>
      </c>
      <c r="G346" s="1"/>
      <c r="H346" s="1" t="s">
        <v>1370</v>
      </c>
      <c r="I346" s="1" t="s">
        <v>1371</v>
      </c>
      <c r="J346" s="1" t="s">
        <v>1354</v>
      </c>
      <c r="K346" s="1" t="s">
        <v>927</v>
      </c>
      <c r="L346" s="1" t="s">
        <v>2223</v>
      </c>
      <c r="M346" s="1" t="s">
        <v>2223</v>
      </c>
      <c r="N346" s="63">
        <v>45675</v>
      </c>
      <c r="O346" s="63">
        <v>45902</v>
      </c>
      <c r="P346" s="1" t="s">
        <v>1356</v>
      </c>
      <c r="Q346" s="1" t="s">
        <v>2242</v>
      </c>
      <c r="R346" s="1" t="s">
        <v>2224</v>
      </c>
      <c r="S346" s="1"/>
      <c r="T346" s="1"/>
      <c r="U346" s="1"/>
      <c r="V346" s="1"/>
      <c r="W346" s="1" t="s">
        <v>2225</v>
      </c>
      <c r="X346" s="1" t="s">
        <v>2032</v>
      </c>
      <c r="Y346" s="1" t="s">
        <v>1361</v>
      </c>
      <c r="Z346" s="1" t="s">
        <v>1362</v>
      </c>
      <c r="AA346" s="1" t="s">
        <v>2229</v>
      </c>
    </row>
    <row r="347" spans="1:27" ht="15" customHeight="1">
      <c r="A347" s="1" t="s">
        <v>2262</v>
      </c>
      <c r="B347" s="1" t="s">
        <v>325</v>
      </c>
      <c r="C347" s="1" t="s">
        <v>2204</v>
      </c>
      <c r="D347" s="61">
        <v>2024</v>
      </c>
      <c r="E347" s="1" t="s">
        <v>1350</v>
      </c>
      <c r="F347" s="1" t="s">
        <v>2232</v>
      </c>
      <c r="G347" s="1" t="s">
        <v>2233</v>
      </c>
      <c r="H347" s="1" t="s">
        <v>1370</v>
      </c>
      <c r="I347" s="1" t="s">
        <v>1371</v>
      </c>
      <c r="J347" s="1" t="s">
        <v>2143</v>
      </c>
      <c r="K347" s="1" t="s">
        <v>328</v>
      </c>
      <c r="L347" s="1" t="s">
        <v>2024</v>
      </c>
      <c r="M347" s="1" t="s">
        <v>2223</v>
      </c>
      <c r="N347" s="63">
        <v>45675</v>
      </c>
      <c r="O347" s="63">
        <v>45902</v>
      </c>
      <c r="P347" s="1" t="s">
        <v>1356</v>
      </c>
      <c r="Q347" s="1" t="s">
        <v>1357</v>
      </c>
      <c r="R347" s="1" t="s">
        <v>2224</v>
      </c>
      <c r="S347" s="1"/>
      <c r="T347" s="1"/>
      <c r="U347" s="1"/>
      <c r="V347" s="1"/>
      <c r="W347" s="1" t="s">
        <v>2225</v>
      </c>
      <c r="X347" s="1" t="s">
        <v>1509</v>
      </c>
      <c r="Y347" s="1" t="s">
        <v>1361</v>
      </c>
      <c r="Z347" s="1" t="s">
        <v>1362</v>
      </c>
      <c r="AA347" s="1" t="s">
        <v>2226</v>
      </c>
    </row>
    <row r="348" spans="1:27" ht="15" customHeight="1">
      <c r="A348" s="1" t="s">
        <v>2263</v>
      </c>
      <c r="B348" s="1" t="s">
        <v>364</v>
      </c>
      <c r="C348" s="1" t="s">
        <v>2264</v>
      </c>
      <c r="D348" s="61">
        <v>2024</v>
      </c>
      <c r="E348" s="1" t="s">
        <v>1350</v>
      </c>
      <c r="F348" s="1" t="s">
        <v>2221</v>
      </c>
      <c r="G348" s="1" t="s">
        <v>2222</v>
      </c>
      <c r="H348" s="1" t="s">
        <v>1370</v>
      </c>
      <c r="I348" s="1" t="s">
        <v>1371</v>
      </c>
      <c r="J348" s="1" t="s">
        <v>2143</v>
      </c>
      <c r="K348" s="1" t="s">
        <v>355</v>
      </c>
      <c r="L348" s="1" t="s">
        <v>2024</v>
      </c>
      <c r="M348" s="1" t="s">
        <v>2223</v>
      </c>
      <c r="N348" s="63">
        <v>45675</v>
      </c>
      <c r="O348" s="63">
        <v>45902</v>
      </c>
      <c r="P348" s="1" t="s">
        <v>1356</v>
      </c>
      <c r="Q348" s="1" t="s">
        <v>1357</v>
      </c>
      <c r="R348" s="1" t="s">
        <v>2224</v>
      </c>
      <c r="S348" s="1"/>
      <c r="T348" s="1"/>
      <c r="U348" s="1"/>
      <c r="V348" s="1"/>
      <c r="W348" s="1" t="s">
        <v>2225</v>
      </c>
      <c r="X348" s="1" t="s">
        <v>1509</v>
      </c>
      <c r="Y348" s="1" t="s">
        <v>1361</v>
      </c>
      <c r="Z348" s="1" t="s">
        <v>1362</v>
      </c>
      <c r="AA348" s="1" t="s">
        <v>2226</v>
      </c>
    </row>
    <row r="349" spans="1:27" ht="15" customHeight="1">
      <c r="A349" s="1" t="s">
        <v>2265</v>
      </c>
      <c r="B349" s="1" t="s">
        <v>364</v>
      </c>
      <c r="C349" s="1" t="s">
        <v>2148</v>
      </c>
      <c r="D349" s="61">
        <v>2024</v>
      </c>
      <c r="E349" s="1" t="s">
        <v>1350</v>
      </c>
      <c r="F349" s="1" t="s">
        <v>2221</v>
      </c>
      <c r="G349" s="1" t="s">
        <v>2222</v>
      </c>
      <c r="H349" s="1" t="s">
        <v>1370</v>
      </c>
      <c r="I349" s="1" t="s">
        <v>1371</v>
      </c>
      <c r="J349" s="1" t="s">
        <v>2143</v>
      </c>
      <c r="K349" s="1" t="s">
        <v>182</v>
      </c>
      <c r="L349" s="1" t="s">
        <v>2024</v>
      </c>
      <c r="M349" s="1" t="s">
        <v>2223</v>
      </c>
      <c r="N349" s="63">
        <v>45675</v>
      </c>
      <c r="O349" s="63">
        <v>45902</v>
      </c>
      <c r="P349" s="1" t="s">
        <v>1356</v>
      </c>
      <c r="Q349" s="1" t="s">
        <v>1357</v>
      </c>
      <c r="R349" s="1" t="s">
        <v>2224</v>
      </c>
      <c r="S349" s="1"/>
      <c r="T349" s="1"/>
      <c r="U349" s="1"/>
      <c r="V349" s="1"/>
      <c r="W349" s="1" t="s">
        <v>2225</v>
      </c>
      <c r="X349" s="1" t="s">
        <v>1509</v>
      </c>
      <c r="Y349" s="1" t="s">
        <v>1361</v>
      </c>
      <c r="Z349" s="1" t="s">
        <v>1362</v>
      </c>
      <c r="AA349" s="1" t="s">
        <v>2226</v>
      </c>
    </row>
    <row r="350" spans="1:27" ht="15" customHeight="1">
      <c r="A350" s="1" t="s">
        <v>2266</v>
      </c>
      <c r="B350" s="1" t="s">
        <v>364</v>
      </c>
      <c r="C350" s="1" t="s">
        <v>2176</v>
      </c>
      <c r="D350" s="61">
        <v>2024</v>
      </c>
      <c r="E350" s="1" t="s">
        <v>1350</v>
      </c>
      <c r="F350" s="1" t="s">
        <v>2221</v>
      </c>
      <c r="G350" s="1" t="s">
        <v>2222</v>
      </c>
      <c r="H350" s="1" t="s">
        <v>1370</v>
      </c>
      <c r="I350" s="1" t="s">
        <v>1371</v>
      </c>
      <c r="J350" s="1" t="s">
        <v>2143</v>
      </c>
      <c r="K350" s="1" t="s">
        <v>333</v>
      </c>
      <c r="L350" s="1" t="s">
        <v>2024</v>
      </c>
      <c r="M350" s="1" t="s">
        <v>2223</v>
      </c>
      <c r="N350" s="63">
        <v>45675</v>
      </c>
      <c r="O350" s="63">
        <v>45902</v>
      </c>
      <c r="P350" s="1" t="s">
        <v>1356</v>
      </c>
      <c r="Q350" s="1" t="s">
        <v>1357</v>
      </c>
      <c r="R350" s="1" t="s">
        <v>2224</v>
      </c>
      <c r="S350" s="1"/>
      <c r="T350" s="1"/>
      <c r="U350" s="1"/>
      <c r="V350" s="1"/>
      <c r="W350" s="1" t="s">
        <v>2225</v>
      </c>
      <c r="X350" s="1" t="s">
        <v>1509</v>
      </c>
      <c r="Y350" s="1" t="s">
        <v>1361</v>
      </c>
      <c r="Z350" s="1" t="s">
        <v>1362</v>
      </c>
      <c r="AA350" s="1" t="s">
        <v>2226</v>
      </c>
    </row>
    <row r="351" spans="1:27" ht="15" customHeight="1">
      <c r="A351" s="1" t="s">
        <v>2267</v>
      </c>
      <c r="B351" s="1" t="s">
        <v>325</v>
      </c>
      <c r="C351" s="1" t="s">
        <v>2163</v>
      </c>
      <c r="D351" s="61">
        <v>2024</v>
      </c>
      <c r="E351" s="1" t="s">
        <v>1350</v>
      </c>
      <c r="F351" s="1" t="s">
        <v>2232</v>
      </c>
      <c r="G351" s="1" t="s">
        <v>2233</v>
      </c>
      <c r="H351" s="1" t="s">
        <v>1370</v>
      </c>
      <c r="I351" s="1" t="s">
        <v>1371</v>
      </c>
      <c r="J351" s="1" t="s">
        <v>2143</v>
      </c>
      <c r="K351" s="1" t="s">
        <v>336</v>
      </c>
      <c r="L351" s="1" t="s">
        <v>2024</v>
      </c>
      <c r="M351" s="1" t="s">
        <v>2223</v>
      </c>
      <c r="N351" s="63">
        <v>45675</v>
      </c>
      <c r="O351" s="63">
        <v>45902</v>
      </c>
      <c r="P351" s="1" t="s">
        <v>1356</v>
      </c>
      <c r="Q351" s="1" t="s">
        <v>1357</v>
      </c>
      <c r="R351" s="1" t="s">
        <v>2224</v>
      </c>
      <c r="S351" s="1"/>
      <c r="T351" s="1"/>
      <c r="U351" s="1"/>
      <c r="V351" s="1"/>
      <c r="W351" s="1" t="s">
        <v>2225</v>
      </c>
      <c r="X351" s="1" t="s">
        <v>1509</v>
      </c>
      <c r="Y351" s="1" t="s">
        <v>1361</v>
      </c>
      <c r="Z351" s="1" t="s">
        <v>1362</v>
      </c>
      <c r="AA351" s="1" t="s">
        <v>2226</v>
      </c>
    </row>
    <row r="352" spans="1:27" ht="15" customHeight="1">
      <c r="A352" s="1" t="s">
        <v>2268</v>
      </c>
      <c r="B352" s="1" t="s">
        <v>361</v>
      </c>
      <c r="C352" s="1" t="s">
        <v>1349</v>
      </c>
      <c r="D352" s="61">
        <v>2024</v>
      </c>
      <c r="E352" s="1" t="s">
        <v>1350</v>
      </c>
      <c r="F352" s="1" t="s">
        <v>2269</v>
      </c>
      <c r="G352" s="1"/>
      <c r="H352" s="1" t="s">
        <v>1370</v>
      </c>
      <c r="I352" s="1" t="s">
        <v>1371</v>
      </c>
      <c r="J352" s="1" t="s">
        <v>1354</v>
      </c>
      <c r="K352" s="1" t="s">
        <v>927</v>
      </c>
      <c r="L352" s="1" t="s">
        <v>2024</v>
      </c>
      <c r="M352" s="1" t="s">
        <v>2223</v>
      </c>
      <c r="N352" s="63">
        <v>45675</v>
      </c>
      <c r="O352" s="63">
        <v>45902</v>
      </c>
      <c r="P352" s="1" t="s">
        <v>1356</v>
      </c>
      <c r="Q352" s="1" t="s">
        <v>2248</v>
      </c>
      <c r="R352" s="1" t="s">
        <v>2224</v>
      </c>
      <c r="S352" s="1"/>
      <c r="T352" s="1"/>
      <c r="U352" s="1"/>
      <c r="V352" s="1"/>
      <c r="W352" s="1" t="s">
        <v>2225</v>
      </c>
      <c r="X352" s="1" t="s">
        <v>2032</v>
      </c>
      <c r="Y352" s="1" t="s">
        <v>1361</v>
      </c>
      <c r="Z352" s="1" t="s">
        <v>1362</v>
      </c>
      <c r="AA352" s="1" t="s">
        <v>2229</v>
      </c>
    </row>
    <row r="353" spans="1:27" ht="15" customHeight="1">
      <c r="A353" s="1" t="s">
        <v>2270</v>
      </c>
      <c r="B353" s="1" t="s">
        <v>364</v>
      </c>
      <c r="C353" s="1" t="s">
        <v>2163</v>
      </c>
      <c r="D353" s="61">
        <v>2024</v>
      </c>
      <c r="E353" s="1" t="s">
        <v>1350</v>
      </c>
      <c r="F353" s="1" t="s">
        <v>2221</v>
      </c>
      <c r="G353" s="1" t="s">
        <v>2222</v>
      </c>
      <c r="H353" s="1" t="s">
        <v>1370</v>
      </c>
      <c r="I353" s="1" t="s">
        <v>1371</v>
      </c>
      <c r="J353" s="1" t="s">
        <v>2143</v>
      </c>
      <c r="K353" s="1" t="s">
        <v>336</v>
      </c>
      <c r="L353" s="1" t="s">
        <v>2024</v>
      </c>
      <c r="M353" s="1" t="s">
        <v>2223</v>
      </c>
      <c r="N353" s="63">
        <v>45675</v>
      </c>
      <c r="O353" s="63">
        <v>45902</v>
      </c>
      <c r="P353" s="1" t="s">
        <v>1356</v>
      </c>
      <c r="Q353" s="1" t="s">
        <v>1357</v>
      </c>
      <c r="R353" s="1" t="s">
        <v>2224</v>
      </c>
      <c r="S353" s="1"/>
      <c r="T353" s="1"/>
      <c r="U353" s="1"/>
      <c r="V353" s="1"/>
      <c r="W353" s="1" t="s">
        <v>2225</v>
      </c>
      <c r="X353" s="1" t="s">
        <v>1509</v>
      </c>
      <c r="Y353" s="1" t="s">
        <v>1361</v>
      </c>
      <c r="Z353" s="1" t="s">
        <v>1362</v>
      </c>
      <c r="AA353" s="1" t="s">
        <v>2226</v>
      </c>
    </row>
    <row r="354" spans="1:27" ht="15" customHeight="1">
      <c r="A354" s="1" t="s">
        <v>2271</v>
      </c>
      <c r="B354" s="1" t="s">
        <v>325</v>
      </c>
      <c r="C354" s="1" t="s">
        <v>2187</v>
      </c>
      <c r="D354" s="61">
        <v>2024</v>
      </c>
      <c r="E354" s="1" t="s">
        <v>1350</v>
      </c>
      <c r="F354" s="1" t="s">
        <v>2232</v>
      </c>
      <c r="G354" s="1" t="s">
        <v>2233</v>
      </c>
      <c r="H354" s="1" t="s">
        <v>1370</v>
      </c>
      <c r="I354" s="1" t="s">
        <v>1371</v>
      </c>
      <c r="J354" s="1" t="s">
        <v>2143</v>
      </c>
      <c r="K354" s="1" t="s">
        <v>332</v>
      </c>
      <c r="L354" s="1" t="s">
        <v>2024</v>
      </c>
      <c r="M354" s="1" t="s">
        <v>2223</v>
      </c>
      <c r="N354" s="63">
        <v>45675</v>
      </c>
      <c r="O354" s="63">
        <v>45902</v>
      </c>
      <c r="P354" s="1" t="s">
        <v>1356</v>
      </c>
      <c r="Q354" s="1" t="s">
        <v>1357</v>
      </c>
      <c r="R354" s="1" t="s">
        <v>2224</v>
      </c>
      <c r="S354" s="1"/>
      <c r="T354" s="1"/>
      <c r="U354" s="1"/>
      <c r="V354" s="1"/>
      <c r="W354" s="1" t="s">
        <v>2225</v>
      </c>
      <c r="X354" s="1" t="s">
        <v>1509</v>
      </c>
      <c r="Y354" s="1" t="s">
        <v>1361</v>
      </c>
      <c r="Z354" s="1" t="s">
        <v>1362</v>
      </c>
      <c r="AA354" s="1" t="s">
        <v>2226</v>
      </c>
    </row>
    <row r="355" spans="1:27" ht="15" customHeight="1">
      <c r="A355" s="1" t="s">
        <v>2272</v>
      </c>
      <c r="B355" s="1" t="s">
        <v>325</v>
      </c>
      <c r="C355" s="1" t="s">
        <v>2264</v>
      </c>
      <c r="D355" s="61">
        <v>2024</v>
      </c>
      <c r="E355" s="1" t="s">
        <v>1350</v>
      </c>
      <c r="F355" s="1" t="s">
        <v>2232</v>
      </c>
      <c r="G355" s="1" t="s">
        <v>2233</v>
      </c>
      <c r="H355" s="1" t="s">
        <v>1370</v>
      </c>
      <c r="I355" s="1" t="s">
        <v>1371</v>
      </c>
      <c r="J355" s="1" t="s">
        <v>2143</v>
      </c>
      <c r="K355" s="1" t="s">
        <v>355</v>
      </c>
      <c r="L355" s="1" t="s">
        <v>2024</v>
      </c>
      <c r="M355" s="1" t="s">
        <v>2223</v>
      </c>
      <c r="N355" s="63">
        <v>45675</v>
      </c>
      <c r="O355" s="63">
        <v>45902</v>
      </c>
      <c r="P355" s="1" t="s">
        <v>1356</v>
      </c>
      <c r="Q355" s="1" t="s">
        <v>1357</v>
      </c>
      <c r="R355" s="1" t="s">
        <v>2224</v>
      </c>
      <c r="S355" s="1"/>
      <c r="T355" s="1"/>
      <c r="U355" s="1"/>
      <c r="V355" s="1"/>
      <c r="W355" s="1" t="s">
        <v>2225</v>
      </c>
      <c r="X355" s="1" t="s">
        <v>1509</v>
      </c>
      <c r="Y355" s="1" t="s">
        <v>1361</v>
      </c>
      <c r="Z355" s="1" t="s">
        <v>1362</v>
      </c>
      <c r="AA355" s="1" t="s">
        <v>2226</v>
      </c>
    </row>
    <row r="356" spans="1:27" ht="15" customHeight="1">
      <c r="A356" s="1" t="s">
        <v>2273</v>
      </c>
      <c r="B356" s="1" t="s">
        <v>325</v>
      </c>
      <c r="C356" s="1" t="s">
        <v>2176</v>
      </c>
      <c r="D356" s="61">
        <v>2024</v>
      </c>
      <c r="E356" s="1" t="s">
        <v>1350</v>
      </c>
      <c r="F356" s="1" t="s">
        <v>2232</v>
      </c>
      <c r="G356" s="1" t="s">
        <v>2233</v>
      </c>
      <c r="H356" s="1" t="s">
        <v>1370</v>
      </c>
      <c r="I356" s="1" t="s">
        <v>1371</v>
      </c>
      <c r="J356" s="1" t="s">
        <v>2143</v>
      </c>
      <c r="K356" s="1" t="s">
        <v>333</v>
      </c>
      <c r="L356" s="1" t="s">
        <v>2024</v>
      </c>
      <c r="M356" s="1" t="s">
        <v>2223</v>
      </c>
      <c r="N356" s="63">
        <v>45675</v>
      </c>
      <c r="O356" s="63">
        <v>45902</v>
      </c>
      <c r="P356" s="1" t="s">
        <v>1356</v>
      </c>
      <c r="Q356" s="1" t="s">
        <v>1357</v>
      </c>
      <c r="R356" s="1" t="s">
        <v>2224</v>
      </c>
      <c r="S356" s="1"/>
      <c r="T356" s="1"/>
      <c r="U356" s="1"/>
      <c r="V356" s="1"/>
      <c r="W356" s="1" t="s">
        <v>2225</v>
      </c>
      <c r="X356" s="1" t="s">
        <v>1509</v>
      </c>
      <c r="Y356" s="1" t="s">
        <v>1361</v>
      </c>
      <c r="Z356" s="1" t="s">
        <v>1362</v>
      </c>
      <c r="AA356" s="1" t="s">
        <v>2226</v>
      </c>
    </row>
    <row r="357" spans="1:27" ht="15" customHeight="1">
      <c r="A357" s="1" t="s">
        <v>2274</v>
      </c>
      <c r="B357" s="1" t="s">
        <v>325</v>
      </c>
      <c r="C357" s="1" t="s">
        <v>2181</v>
      </c>
      <c r="D357" s="61">
        <v>2024</v>
      </c>
      <c r="E357" s="1" t="s">
        <v>1350</v>
      </c>
      <c r="F357" s="1" t="s">
        <v>2232</v>
      </c>
      <c r="G357" s="1" t="s">
        <v>2233</v>
      </c>
      <c r="H357" s="1" t="s">
        <v>1370</v>
      </c>
      <c r="I357" s="1" t="s">
        <v>1371</v>
      </c>
      <c r="J357" s="1" t="s">
        <v>2143</v>
      </c>
      <c r="K357" s="1" t="s">
        <v>341</v>
      </c>
      <c r="L357" s="1" t="s">
        <v>2024</v>
      </c>
      <c r="M357" s="1" t="s">
        <v>2223</v>
      </c>
      <c r="N357" s="63">
        <v>45675</v>
      </c>
      <c r="O357" s="63">
        <v>45902</v>
      </c>
      <c r="P357" s="1" t="s">
        <v>1356</v>
      </c>
      <c r="Q357" s="1" t="s">
        <v>1357</v>
      </c>
      <c r="R357" s="1" t="s">
        <v>2224</v>
      </c>
      <c r="S357" s="1"/>
      <c r="T357" s="1"/>
      <c r="U357" s="1"/>
      <c r="V357" s="1"/>
      <c r="W357" s="1" t="s">
        <v>2225</v>
      </c>
      <c r="X357" s="1" t="s">
        <v>1509</v>
      </c>
      <c r="Y357" s="1" t="s">
        <v>1361</v>
      </c>
      <c r="Z357" s="1" t="s">
        <v>1362</v>
      </c>
      <c r="AA357" s="1" t="s">
        <v>2226</v>
      </c>
    </row>
    <row r="358" spans="1:27" ht="15" customHeight="1">
      <c r="A358" s="1" t="s">
        <v>2275</v>
      </c>
      <c r="B358" s="1" t="s">
        <v>364</v>
      </c>
      <c r="C358" s="1" t="s">
        <v>2184</v>
      </c>
      <c r="D358" s="61">
        <v>2024</v>
      </c>
      <c r="E358" s="1" t="s">
        <v>1350</v>
      </c>
      <c r="F358" s="1" t="s">
        <v>2221</v>
      </c>
      <c r="G358" s="1" t="s">
        <v>2222</v>
      </c>
      <c r="H358" s="1" t="s">
        <v>1370</v>
      </c>
      <c r="I358" s="1" t="s">
        <v>1371</v>
      </c>
      <c r="J358" s="1" t="s">
        <v>2143</v>
      </c>
      <c r="K358" s="1" t="s">
        <v>327</v>
      </c>
      <c r="L358" s="1" t="s">
        <v>2024</v>
      </c>
      <c r="M358" s="1" t="s">
        <v>2223</v>
      </c>
      <c r="N358" s="63">
        <v>45675</v>
      </c>
      <c r="O358" s="63">
        <v>45902</v>
      </c>
      <c r="P358" s="1" t="s">
        <v>1356</v>
      </c>
      <c r="Q358" s="1" t="s">
        <v>1357</v>
      </c>
      <c r="R358" s="1" t="s">
        <v>2224</v>
      </c>
      <c r="S358" s="1"/>
      <c r="T358" s="1"/>
      <c r="U358" s="1"/>
      <c r="V358" s="1"/>
      <c r="W358" s="1" t="s">
        <v>2225</v>
      </c>
      <c r="X358" s="1" t="s">
        <v>1509</v>
      </c>
      <c r="Y358" s="1" t="s">
        <v>1361</v>
      </c>
      <c r="Z358" s="1" t="s">
        <v>1362</v>
      </c>
      <c r="AA358" s="1" t="s">
        <v>2226</v>
      </c>
    </row>
    <row r="359" spans="1:27" ht="15" customHeight="1">
      <c r="A359" s="1" t="s">
        <v>2276</v>
      </c>
      <c r="B359" s="1" t="s">
        <v>364</v>
      </c>
      <c r="C359" s="1" t="s">
        <v>2207</v>
      </c>
      <c r="D359" s="61">
        <v>2024</v>
      </c>
      <c r="E359" s="1" t="s">
        <v>1350</v>
      </c>
      <c r="F359" s="1" t="s">
        <v>2221</v>
      </c>
      <c r="G359" s="1" t="s">
        <v>2222</v>
      </c>
      <c r="H359" s="1" t="s">
        <v>1370</v>
      </c>
      <c r="I359" s="1" t="s">
        <v>1371</v>
      </c>
      <c r="J359" s="1" t="s">
        <v>2143</v>
      </c>
      <c r="K359" s="1" t="s">
        <v>329</v>
      </c>
      <c r="L359" s="1" t="s">
        <v>2024</v>
      </c>
      <c r="M359" s="1" t="s">
        <v>2223</v>
      </c>
      <c r="N359" s="63">
        <v>45675</v>
      </c>
      <c r="O359" s="63">
        <v>45902</v>
      </c>
      <c r="P359" s="1" t="s">
        <v>1356</v>
      </c>
      <c r="Q359" s="1" t="s">
        <v>1357</v>
      </c>
      <c r="R359" s="1" t="s">
        <v>2224</v>
      </c>
      <c r="S359" s="1"/>
      <c r="T359" s="1"/>
      <c r="U359" s="1"/>
      <c r="V359" s="1"/>
      <c r="W359" s="1" t="s">
        <v>2225</v>
      </c>
      <c r="X359" s="1" t="s">
        <v>1509</v>
      </c>
      <c r="Y359" s="1" t="s">
        <v>1361</v>
      </c>
      <c r="Z359" s="1" t="s">
        <v>1362</v>
      </c>
      <c r="AA359" s="1" t="s">
        <v>2226</v>
      </c>
    </row>
    <row r="360" spans="1:27" ht="15" customHeight="1">
      <c r="A360" s="1" t="s">
        <v>2277</v>
      </c>
      <c r="B360" s="1" t="s">
        <v>325</v>
      </c>
      <c r="C360" s="1" t="s">
        <v>2153</v>
      </c>
      <c r="D360" s="61">
        <v>2024</v>
      </c>
      <c r="E360" s="1" t="s">
        <v>1350</v>
      </c>
      <c r="F360" s="1" t="s">
        <v>2232</v>
      </c>
      <c r="G360" s="1" t="s">
        <v>2233</v>
      </c>
      <c r="H360" s="1" t="s">
        <v>1370</v>
      </c>
      <c r="I360" s="1" t="s">
        <v>1371</v>
      </c>
      <c r="J360" s="1" t="s">
        <v>2143</v>
      </c>
      <c r="K360" s="1" t="s">
        <v>344</v>
      </c>
      <c r="L360" s="1" t="s">
        <v>2024</v>
      </c>
      <c r="M360" s="1" t="s">
        <v>2223</v>
      </c>
      <c r="N360" s="63">
        <v>45675</v>
      </c>
      <c r="O360" s="63">
        <v>45902</v>
      </c>
      <c r="P360" s="1" t="s">
        <v>1356</v>
      </c>
      <c r="Q360" s="1" t="s">
        <v>1357</v>
      </c>
      <c r="R360" s="1" t="s">
        <v>2224</v>
      </c>
      <c r="S360" s="1"/>
      <c r="T360" s="1"/>
      <c r="U360" s="1"/>
      <c r="V360" s="1"/>
      <c r="W360" s="1" t="s">
        <v>2225</v>
      </c>
      <c r="X360" s="1" t="s">
        <v>1509</v>
      </c>
      <c r="Y360" s="1" t="s">
        <v>1361</v>
      </c>
      <c r="Z360" s="1" t="s">
        <v>1362</v>
      </c>
      <c r="AA360" s="1" t="s">
        <v>2226</v>
      </c>
    </row>
    <row r="361" spans="1:27" ht="15" customHeight="1">
      <c r="A361" s="1" t="s">
        <v>2278</v>
      </c>
      <c r="B361" s="1" t="s">
        <v>325</v>
      </c>
      <c r="C361" s="1" t="s">
        <v>2169</v>
      </c>
      <c r="D361" s="61">
        <v>2024</v>
      </c>
      <c r="E361" s="1" t="s">
        <v>1350</v>
      </c>
      <c r="F361" s="1" t="s">
        <v>2232</v>
      </c>
      <c r="G361" s="1" t="s">
        <v>2233</v>
      </c>
      <c r="H361" s="1" t="s">
        <v>1370</v>
      </c>
      <c r="I361" s="1" t="s">
        <v>1371</v>
      </c>
      <c r="J361" s="1" t="s">
        <v>2143</v>
      </c>
      <c r="K361" s="1" t="s">
        <v>335</v>
      </c>
      <c r="L361" s="1" t="s">
        <v>2024</v>
      </c>
      <c r="M361" s="1" t="s">
        <v>2223</v>
      </c>
      <c r="N361" s="63">
        <v>45675</v>
      </c>
      <c r="O361" s="63">
        <v>45902</v>
      </c>
      <c r="P361" s="1" t="s">
        <v>1356</v>
      </c>
      <c r="Q361" s="1" t="s">
        <v>1357</v>
      </c>
      <c r="R361" s="1" t="s">
        <v>2224</v>
      </c>
      <c r="S361" s="1"/>
      <c r="T361" s="1"/>
      <c r="U361" s="1"/>
      <c r="V361" s="1"/>
      <c r="W361" s="1" t="s">
        <v>2225</v>
      </c>
      <c r="X361" s="1" t="s">
        <v>1509</v>
      </c>
      <c r="Y361" s="1" t="s">
        <v>1361</v>
      </c>
      <c r="Z361" s="1" t="s">
        <v>1362</v>
      </c>
      <c r="AA361" s="1" t="s">
        <v>2226</v>
      </c>
    </row>
    <row r="362" spans="1:27" ht="15" customHeight="1">
      <c r="A362" s="1" t="s">
        <v>2279</v>
      </c>
      <c r="B362" s="1" t="s">
        <v>360</v>
      </c>
      <c r="C362" s="1" t="s">
        <v>1349</v>
      </c>
      <c r="D362" s="61">
        <v>2024</v>
      </c>
      <c r="E362" s="1" t="s">
        <v>1350</v>
      </c>
      <c r="F362" s="1" t="s">
        <v>2280</v>
      </c>
      <c r="G362" s="1"/>
      <c r="H362" s="1" t="s">
        <v>1370</v>
      </c>
      <c r="I362" s="1" t="s">
        <v>1371</v>
      </c>
      <c r="J362" s="1" t="s">
        <v>1354</v>
      </c>
      <c r="K362" s="1" t="s">
        <v>927</v>
      </c>
      <c r="L362" s="1" t="s">
        <v>2024</v>
      </c>
      <c r="M362" s="1" t="s">
        <v>2223</v>
      </c>
      <c r="N362" s="63">
        <v>45675</v>
      </c>
      <c r="O362" s="63">
        <v>45902</v>
      </c>
      <c r="P362" s="1" t="s">
        <v>1356</v>
      </c>
      <c r="Q362" s="1" t="s">
        <v>2248</v>
      </c>
      <c r="R362" s="1" t="s">
        <v>2224</v>
      </c>
      <c r="S362" s="1"/>
      <c r="T362" s="1"/>
      <c r="U362" s="1"/>
      <c r="V362" s="1"/>
      <c r="W362" s="1" t="s">
        <v>2225</v>
      </c>
      <c r="X362" s="1" t="s">
        <v>2032</v>
      </c>
      <c r="Y362" s="1" t="s">
        <v>1361</v>
      </c>
      <c r="Z362" s="1" t="s">
        <v>1362</v>
      </c>
      <c r="AA362" s="1" t="s">
        <v>2229</v>
      </c>
    </row>
    <row r="363" spans="1:27" ht="15" customHeight="1">
      <c r="A363" s="1" t="s">
        <v>2281</v>
      </c>
      <c r="B363" s="1" t="s">
        <v>325</v>
      </c>
      <c r="C363" s="1" t="s">
        <v>2148</v>
      </c>
      <c r="D363" s="61">
        <v>2024</v>
      </c>
      <c r="E363" s="1" t="s">
        <v>1350</v>
      </c>
      <c r="F363" s="1" t="s">
        <v>2232</v>
      </c>
      <c r="G363" s="1" t="s">
        <v>2233</v>
      </c>
      <c r="H363" s="1" t="s">
        <v>1370</v>
      </c>
      <c r="I363" s="1" t="s">
        <v>1371</v>
      </c>
      <c r="J363" s="1" t="s">
        <v>2143</v>
      </c>
      <c r="K363" s="1" t="s">
        <v>182</v>
      </c>
      <c r="L363" s="1" t="s">
        <v>2024</v>
      </c>
      <c r="M363" s="1" t="s">
        <v>2223</v>
      </c>
      <c r="N363" s="63">
        <v>45675</v>
      </c>
      <c r="O363" s="63">
        <v>45902</v>
      </c>
      <c r="P363" s="1" t="s">
        <v>1356</v>
      </c>
      <c r="Q363" s="1" t="s">
        <v>1357</v>
      </c>
      <c r="R363" s="1" t="s">
        <v>2224</v>
      </c>
      <c r="S363" s="1"/>
      <c r="T363" s="1"/>
      <c r="U363" s="1"/>
      <c r="V363" s="1"/>
      <c r="W363" s="1" t="s">
        <v>2225</v>
      </c>
      <c r="X363" s="1" t="s">
        <v>1509</v>
      </c>
      <c r="Y363" s="1" t="s">
        <v>1361</v>
      </c>
      <c r="Z363" s="1" t="s">
        <v>1362</v>
      </c>
      <c r="AA363" s="1" t="s">
        <v>2226</v>
      </c>
    </row>
    <row r="364" spans="1:27" ht="15" customHeight="1">
      <c r="A364" s="1" t="s">
        <v>2282</v>
      </c>
      <c r="B364" s="1" t="s">
        <v>325</v>
      </c>
      <c r="C364" s="1" t="s">
        <v>2238</v>
      </c>
      <c r="D364" s="61">
        <v>2024</v>
      </c>
      <c r="E364" s="1" t="s">
        <v>1350</v>
      </c>
      <c r="F364" s="1" t="s">
        <v>2232</v>
      </c>
      <c r="G364" s="1" t="s">
        <v>2233</v>
      </c>
      <c r="H364" s="1" t="s">
        <v>1370</v>
      </c>
      <c r="I364" s="1" t="s">
        <v>1371</v>
      </c>
      <c r="J364" s="1" t="s">
        <v>2143</v>
      </c>
      <c r="K364" s="1" t="s">
        <v>331</v>
      </c>
      <c r="L364" s="1" t="s">
        <v>2024</v>
      </c>
      <c r="M364" s="1" t="s">
        <v>2223</v>
      </c>
      <c r="N364" s="63">
        <v>45675</v>
      </c>
      <c r="O364" s="63">
        <v>45902</v>
      </c>
      <c r="P364" s="1" t="s">
        <v>1356</v>
      </c>
      <c r="Q364" s="1" t="s">
        <v>1357</v>
      </c>
      <c r="R364" s="1" t="s">
        <v>2224</v>
      </c>
      <c r="S364" s="1"/>
      <c r="T364" s="1"/>
      <c r="U364" s="1"/>
      <c r="V364" s="1"/>
      <c r="W364" s="1" t="s">
        <v>2225</v>
      </c>
      <c r="X364" s="1" t="s">
        <v>1509</v>
      </c>
      <c r="Y364" s="1" t="s">
        <v>1361</v>
      </c>
      <c r="Z364" s="1" t="s">
        <v>1362</v>
      </c>
      <c r="AA364" s="1" t="s">
        <v>2226</v>
      </c>
    </row>
    <row r="365" spans="1:27" ht="15" customHeight="1">
      <c r="A365" s="1" t="s">
        <v>2283</v>
      </c>
      <c r="B365" s="1" t="s">
        <v>322</v>
      </c>
      <c r="C365" s="1" t="s">
        <v>1349</v>
      </c>
      <c r="D365" s="61">
        <v>2024</v>
      </c>
      <c r="E365" s="1" t="s">
        <v>1350</v>
      </c>
      <c r="F365" s="1" t="s">
        <v>2284</v>
      </c>
      <c r="G365" s="1"/>
      <c r="H365" s="1" t="s">
        <v>1370</v>
      </c>
      <c r="I365" s="1" t="s">
        <v>1371</v>
      </c>
      <c r="J365" s="1" t="s">
        <v>1354</v>
      </c>
      <c r="K365" s="1" t="s">
        <v>927</v>
      </c>
      <c r="L365" s="1" t="s">
        <v>2024</v>
      </c>
      <c r="M365" s="1" t="s">
        <v>2223</v>
      </c>
      <c r="N365" s="63">
        <v>45675</v>
      </c>
      <c r="O365" s="63">
        <v>45902</v>
      </c>
      <c r="P365" s="1" t="s">
        <v>1356</v>
      </c>
      <c r="Q365" s="1" t="s">
        <v>1357</v>
      </c>
      <c r="R365" s="1" t="s">
        <v>2224</v>
      </c>
      <c r="S365" s="1"/>
      <c r="T365" s="1"/>
      <c r="U365" s="1"/>
      <c r="V365" s="1"/>
      <c r="W365" s="1" t="s">
        <v>2225</v>
      </c>
      <c r="X365" s="1" t="s">
        <v>2032</v>
      </c>
      <c r="Y365" s="1" t="s">
        <v>1361</v>
      </c>
      <c r="Z365" s="1" t="s">
        <v>1362</v>
      </c>
      <c r="AA365" s="1" t="s">
        <v>2229</v>
      </c>
    </row>
    <row r="366" spans="1:27" ht="15" customHeight="1">
      <c r="A366" s="1" t="s">
        <v>2285</v>
      </c>
      <c r="B366" s="1" t="s">
        <v>427</v>
      </c>
      <c r="C366" s="1" t="s">
        <v>2286</v>
      </c>
      <c r="D366" s="61">
        <v>2024</v>
      </c>
      <c r="E366" s="1" t="s">
        <v>1350</v>
      </c>
      <c r="F366" s="1" t="s">
        <v>2287</v>
      </c>
      <c r="G366" s="1"/>
      <c r="H366" s="1" t="s">
        <v>1352</v>
      </c>
      <c r="I366" s="1" t="s">
        <v>1353</v>
      </c>
      <c r="J366" s="1" t="s">
        <v>2288</v>
      </c>
      <c r="K366" s="1" t="s">
        <v>410</v>
      </c>
      <c r="L366" s="1" t="s">
        <v>2024</v>
      </c>
      <c r="M366" s="1" t="s">
        <v>2223</v>
      </c>
      <c r="N366" s="63">
        <v>45675</v>
      </c>
      <c r="O366" s="63">
        <v>45902</v>
      </c>
      <c r="P366" s="1" t="s">
        <v>1356</v>
      </c>
      <c r="Q366" s="1" t="s">
        <v>1357</v>
      </c>
      <c r="R366" s="1" t="s">
        <v>2224</v>
      </c>
      <c r="S366" s="1"/>
      <c r="T366" s="1"/>
      <c r="U366" s="1"/>
      <c r="V366" s="1"/>
      <c r="W366" s="1" t="s">
        <v>2289</v>
      </c>
      <c r="X366" s="1" t="s">
        <v>1360</v>
      </c>
      <c r="Y366" s="1" t="s">
        <v>1361</v>
      </c>
      <c r="Z366" s="1" t="s">
        <v>1362</v>
      </c>
      <c r="AA366" s="1" t="s">
        <v>2290</v>
      </c>
    </row>
    <row r="367" spans="1:27" ht="15" customHeight="1">
      <c r="A367" s="1" t="s">
        <v>2291</v>
      </c>
      <c r="B367" s="1" t="s">
        <v>427</v>
      </c>
      <c r="C367" s="1" t="s">
        <v>2292</v>
      </c>
      <c r="D367" s="61">
        <v>2024</v>
      </c>
      <c r="E367" s="1" t="s">
        <v>1350</v>
      </c>
      <c r="F367" s="1" t="s">
        <v>2287</v>
      </c>
      <c r="G367" s="1"/>
      <c r="H367" s="1" t="s">
        <v>1352</v>
      </c>
      <c r="I367" s="1" t="s">
        <v>1353</v>
      </c>
      <c r="J367" s="1" t="s">
        <v>2288</v>
      </c>
      <c r="K367" s="1" t="s">
        <v>392</v>
      </c>
      <c r="L367" s="1" t="s">
        <v>2024</v>
      </c>
      <c r="M367" s="1" t="s">
        <v>2223</v>
      </c>
      <c r="N367" s="63">
        <v>45675</v>
      </c>
      <c r="O367" s="63">
        <v>45902</v>
      </c>
      <c r="P367" s="1" t="s">
        <v>1356</v>
      </c>
      <c r="Q367" s="1" t="s">
        <v>1357</v>
      </c>
      <c r="R367" s="1" t="s">
        <v>2224</v>
      </c>
      <c r="S367" s="1"/>
      <c r="T367" s="1"/>
      <c r="U367" s="1"/>
      <c r="V367" s="1"/>
      <c r="W367" s="1" t="s">
        <v>2289</v>
      </c>
      <c r="X367" s="1" t="s">
        <v>1360</v>
      </c>
      <c r="Y367" s="1" t="s">
        <v>1361</v>
      </c>
      <c r="Z367" s="1" t="s">
        <v>1362</v>
      </c>
      <c r="AA367" s="1" t="s">
        <v>2290</v>
      </c>
    </row>
    <row r="368" spans="1:27" ht="15" customHeight="1">
      <c r="A368" s="1" t="s">
        <v>2293</v>
      </c>
      <c r="B368" s="1" t="s">
        <v>382</v>
      </c>
      <c r="C368" s="1" t="s">
        <v>2294</v>
      </c>
      <c r="D368" s="61">
        <v>2024</v>
      </c>
      <c r="E368" s="1" t="s">
        <v>1350</v>
      </c>
      <c r="F368" s="1" t="s">
        <v>2295</v>
      </c>
      <c r="G368" s="1"/>
      <c r="H368" s="1" t="s">
        <v>1352</v>
      </c>
      <c r="I368" s="1" t="s">
        <v>1353</v>
      </c>
      <c r="J368" s="1" t="s">
        <v>2288</v>
      </c>
      <c r="K368" s="1" t="s">
        <v>397</v>
      </c>
      <c r="L368" s="1" t="s">
        <v>2024</v>
      </c>
      <c r="M368" s="1" t="s">
        <v>2223</v>
      </c>
      <c r="N368" s="63">
        <v>45675</v>
      </c>
      <c r="O368" s="63">
        <v>45902</v>
      </c>
      <c r="P368" s="1" t="s">
        <v>1356</v>
      </c>
      <c r="Q368" s="1" t="s">
        <v>1357</v>
      </c>
      <c r="R368" s="1" t="s">
        <v>2224</v>
      </c>
      <c r="S368" s="1"/>
      <c r="T368" s="1"/>
      <c r="U368" s="1"/>
      <c r="V368" s="1"/>
      <c r="W368" s="1" t="s">
        <v>2289</v>
      </c>
      <c r="X368" s="1" t="s">
        <v>1360</v>
      </c>
      <c r="Y368" s="1" t="s">
        <v>1361</v>
      </c>
      <c r="Z368" s="1" t="s">
        <v>1362</v>
      </c>
      <c r="AA368" s="1" t="s">
        <v>2290</v>
      </c>
    </row>
    <row r="369" spans="1:27" ht="15" customHeight="1">
      <c r="A369" s="1" t="s">
        <v>2296</v>
      </c>
      <c r="B369" s="1" t="s">
        <v>427</v>
      </c>
      <c r="C369" s="1" t="s">
        <v>2297</v>
      </c>
      <c r="D369" s="61">
        <v>2024</v>
      </c>
      <c r="E369" s="1" t="s">
        <v>1350</v>
      </c>
      <c r="F369" s="1" t="s">
        <v>2287</v>
      </c>
      <c r="G369" s="1"/>
      <c r="H369" s="1" t="s">
        <v>1352</v>
      </c>
      <c r="I369" s="1" t="s">
        <v>1353</v>
      </c>
      <c r="J369" s="1" t="s">
        <v>2288</v>
      </c>
      <c r="K369" s="1" t="s">
        <v>394</v>
      </c>
      <c r="L369" s="1" t="s">
        <v>2024</v>
      </c>
      <c r="M369" s="1" t="s">
        <v>2223</v>
      </c>
      <c r="N369" s="63">
        <v>45675</v>
      </c>
      <c r="O369" s="63">
        <v>45902</v>
      </c>
      <c r="P369" s="1" t="s">
        <v>1356</v>
      </c>
      <c r="Q369" s="1" t="s">
        <v>1357</v>
      </c>
      <c r="R369" s="1" t="s">
        <v>2224</v>
      </c>
      <c r="S369" s="1"/>
      <c r="T369" s="1"/>
      <c r="U369" s="1"/>
      <c r="V369" s="1"/>
      <c r="W369" s="1" t="s">
        <v>2289</v>
      </c>
      <c r="X369" s="1" t="s">
        <v>1360</v>
      </c>
      <c r="Y369" s="1" t="s">
        <v>1361</v>
      </c>
      <c r="Z369" s="1" t="s">
        <v>1362</v>
      </c>
      <c r="AA369" s="1" t="s">
        <v>2290</v>
      </c>
    </row>
    <row r="370" spans="1:27" ht="15" customHeight="1">
      <c r="A370" s="1" t="s">
        <v>2298</v>
      </c>
      <c r="B370" s="1" t="s">
        <v>382</v>
      </c>
      <c r="C370" s="1" t="s">
        <v>2297</v>
      </c>
      <c r="D370" s="61">
        <v>2024</v>
      </c>
      <c r="E370" s="1" t="s">
        <v>1350</v>
      </c>
      <c r="F370" s="1" t="s">
        <v>2295</v>
      </c>
      <c r="G370" s="1"/>
      <c r="H370" s="1" t="s">
        <v>1352</v>
      </c>
      <c r="I370" s="1" t="s">
        <v>1353</v>
      </c>
      <c r="J370" s="1" t="s">
        <v>2288</v>
      </c>
      <c r="K370" s="1" t="s">
        <v>394</v>
      </c>
      <c r="L370" s="1" t="s">
        <v>2024</v>
      </c>
      <c r="M370" s="1" t="s">
        <v>2223</v>
      </c>
      <c r="N370" s="63">
        <v>45675</v>
      </c>
      <c r="O370" s="63">
        <v>45902</v>
      </c>
      <c r="P370" s="1" t="s">
        <v>1356</v>
      </c>
      <c r="Q370" s="1" t="s">
        <v>1357</v>
      </c>
      <c r="R370" s="1" t="s">
        <v>2224</v>
      </c>
      <c r="S370" s="1"/>
      <c r="T370" s="1"/>
      <c r="U370" s="1"/>
      <c r="V370" s="1"/>
      <c r="W370" s="1" t="s">
        <v>2289</v>
      </c>
      <c r="X370" s="1" t="s">
        <v>1360</v>
      </c>
      <c r="Y370" s="1" t="s">
        <v>1361</v>
      </c>
      <c r="Z370" s="1" t="s">
        <v>1362</v>
      </c>
      <c r="AA370" s="1" t="s">
        <v>2290</v>
      </c>
    </row>
    <row r="371" spans="1:27" ht="15" customHeight="1">
      <c r="A371" s="1" t="s">
        <v>2299</v>
      </c>
      <c r="B371" s="1" t="s">
        <v>427</v>
      </c>
      <c r="C371" s="1" t="s">
        <v>2300</v>
      </c>
      <c r="D371" s="61">
        <v>2024</v>
      </c>
      <c r="E371" s="1" t="s">
        <v>1350</v>
      </c>
      <c r="F371" s="1" t="s">
        <v>2287</v>
      </c>
      <c r="G371" s="1"/>
      <c r="H371" s="1" t="s">
        <v>1352</v>
      </c>
      <c r="I371" s="1" t="s">
        <v>1353</v>
      </c>
      <c r="J371" s="1" t="s">
        <v>2288</v>
      </c>
      <c r="K371" s="1" t="s">
        <v>418</v>
      </c>
      <c r="L371" s="1" t="s">
        <v>2024</v>
      </c>
      <c r="M371" s="1" t="s">
        <v>2223</v>
      </c>
      <c r="N371" s="63">
        <v>45675</v>
      </c>
      <c r="O371" s="63">
        <v>45902</v>
      </c>
      <c r="P371" s="1" t="s">
        <v>1356</v>
      </c>
      <c r="Q371" s="1" t="s">
        <v>1357</v>
      </c>
      <c r="R371" s="1" t="s">
        <v>2224</v>
      </c>
      <c r="S371" s="1"/>
      <c r="T371" s="1"/>
      <c r="U371" s="1"/>
      <c r="V371" s="1"/>
      <c r="W371" s="1" t="s">
        <v>2289</v>
      </c>
      <c r="X371" s="1" t="s">
        <v>1360</v>
      </c>
      <c r="Y371" s="1" t="s">
        <v>1361</v>
      </c>
      <c r="Z371" s="1" t="s">
        <v>1362</v>
      </c>
      <c r="AA371" s="1" t="s">
        <v>2290</v>
      </c>
    </row>
    <row r="372" spans="1:27" ht="15" customHeight="1">
      <c r="A372" s="1" t="s">
        <v>2301</v>
      </c>
      <c r="B372" s="1" t="s">
        <v>382</v>
      </c>
      <c r="C372" s="1" t="s">
        <v>2302</v>
      </c>
      <c r="D372" s="61">
        <v>2024</v>
      </c>
      <c r="E372" s="1" t="s">
        <v>1350</v>
      </c>
      <c r="F372" s="1" t="s">
        <v>2295</v>
      </c>
      <c r="G372" s="1"/>
      <c r="H372" s="1" t="s">
        <v>1352</v>
      </c>
      <c r="I372" s="1" t="s">
        <v>1353</v>
      </c>
      <c r="J372" s="1" t="s">
        <v>2288</v>
      </c>
      <c r="K372" s="1" t="s">
        <v>400</v>
      </c>
      <c r="L372" s="1" t="s">
        <v>2024</v>
      </c>
      <c r="M372" s="1" t="s">
        <v>2223</v>
      </c>
      <c r="N372" s="63">
        <v>45675</v>
      </c>
      <c r="O372" s="63">
        <v>45902</v>
      </c>
      <c r="P372" s="1" t="s">
        <v>1356</v>
      </c>
      <c r="Q372" s="1" t="s">
        <v>1357</v>
      </c>
      <c r="R372" s="1" t="s">
        <v>2224</v>
      </c>
      <c r="S372" s="1"/>
      <c r="T372" s="1"/>
      <c r="U372" s="1"/>
      <c r="V372" s="1"/>
      <c r="W372" s="1" t="s">
        <v>2289</v>
      </c>
      <c r="X372" s="1" t="s">
        <v>1360</v>
      </c>
      <c r="Y372" s="1" t="s">
        <v>1361</v>
      </c>
      <c r="Z372" s="1" t="s">
        <v>1362</v>
      </c>
      <c r="AA372" s="1" t="s">
        <v>2290</v>
      </c>
    </row>
    <row r="373" spans="1:27" ht="15" customHeight="1">
      <c r="A373" s="1" t="s">
        <v>2303</v>
      </c>
      <c r="B373" s="1" t="s">
        <v>382</v>
      </c>
      <c r="C373" s="1" t="s">
        <v>2304</v>
      </c>
      <c r="D373" s="61">
        <v>2024</v>
      </c>
      <c r="E373" s="1" t="s">
        <v>1350</v>
      </c>
      <c r="F373" s="1" t="s">
        <v>2295</v>
      </c>
      <c r="G373" s="1"/>
      <c r="H373" s="1" t="s">
        <v>1352</v>
      </c>
      <c r="I373" s="1" t="s">
        <v>1353</v>
      </c>
      <c r="J373" s="1" t="s">
        <v>2288</v>
      </c>
      <c r="K373" s="1" t="s">
        <v>395</v>
      </c>
      <c r="L373" s="1" t="s">
        <v>2024</v>
      </c>
      <c r="M373" s="1" t="s">
        <v>2223</v>
      </c>
      <c r="N373" s="63">
        <v>45675</v>
      </c>
      <c r="O373" s="63">
        <v>45902</v>
      </c>
      <c r="P373" s="1" t="s">
        <v>1356</v>
      </c>
      <c r="Q373" s="1" t="s">
        <v>1357</v>
      </c>
      <c r="R373" s="1" t="s">
        <v>2224</v>
      </c>
      <c r="S373" s="1"/>
      <c r="T373" s="1"/>
      <c r="U373" s="1"/>
      <c r="V373" s="1"/>
      <c r="W373" s="1" t="s">
        <v>2289</v>
      </c>
      <c r="X373" s="1" t="s">
        <v>1360</v>
      </c>
      <c r="Y373" s="1" t="s">
        <v>1361</v>
      </c>
      <c r="Z373" s="1" t="s">
        <v>1362</v>
      </c>
      <c r="AA373" s="1" t="s">
        <v>2290</v>
      </c>
    </row>
    <row r="374" spans="1:27" ht="15" customHeight="1">
      <c r="A374" s="1" t="s">
        <v>2305</v>
      </c>
      <c r="B374" s="1" t="s">
        <v>382</v>
      </c>
      <c r="C374" s="1" t="s">
        <v>2306</v>
      </c>
      <c r="D374" s="61">
        <v>2024</v>
      </c>
      <c r="E374" s="1" t="s">
        <v>1350</v>
      </c>
      <c r="F374" s="1" t="s">
        <v>2295</v>
      </c>
      <c r="G374" s="1"/>
      <c r="H374" s="1" t="s">
        <v>1352</v>
      </c>
      <c r="I374" s="1" t="s">
        <v>1353</v>
      </c>
      <c r="J374" s="1" t="s">
        <v>2288</v>
      </c>
      <c r="K374" s="1" t="s">
        <v>414</v>
      </c>
      <c r="L374" s="1" t="s">
        <v>2024</v>
      </c>
      <c r="M374" s="1" t="s">
        <v>2223</v>
      </c>
      <c r="N374" s="63">
        <v>45675</v>
      </c>
      <c r="O374" s="63">
        <v>45902</v>
      </c>
      <c r="P374" s="1" t="s">
        <v>1356</v>
      </c>
      <c r="Q374" s="1" t="s">
        <v>1357</v>
      </c>
      <c r="R374" s="1" t="s">
        <v>2224</v>
      </c>
      <c r="S374" s="1"/>
      <c r="T374" s="1"/>
      <c r="U374" s="1"/>
      <c r="V374" s="1"/>
      <c r="W374" s="1" t="s">
        <v>2289</v>
      </c>
      <c r="X374" s="1" t="s">
        <v>1360</v>
      </c>
      <c r="Y374" s="1" t="s">
        <v>1361</v>
      </c>
      <c r="Z374" s="1" t="s">
        <v>1362</v>
      </c>
      <c r="AA374" s="1" t="s">
        <v>2290</v>
      </c>
    </row>
    <row r="375" spans="1:27" ht="15" customHeight="1">
      <c r="A375" s="1" t="s">
        <v>2307</v>
      </c>
      <c r="B375" s="1" t="s">
        <v>427</v>
      </c>
      <c r="C375" s="1" t="s">
        <v>2308</v>
      </c>
      <c r="D375" s="61">
        <v>2024</v>
      </c>
      <c r="E375" s="1" t="s">
        <v>1350</v>
      </c>
      <c r="F375" s="1" t="s">
        <v>2287</v>
      </c>
      <c r="G375" s="1"/>
      <c r="H375" s="1" t="s">
        <v>1352</v>
      </c>
      <c r="I375" s="1" t="s">
        <v>1353</v>
      </c>
      <c r="J375" s="1" t="s">
        <v>2288</v>
      </c>
      <c r="K375" s="1" t="s">
        <v>386</v>
      </c>
      <c r="L375" s="1" t="s">
        <v>2024</v>
      </c>
      <c r="M375" s="1" t="s">
        <v>2223</v>
      </c>
      <c r="N375" s="63">
        <v>45675</v>
      </c>
      <c r="O375" s="63">
        <v>45902</v>
      </c>
      <c r="P375" s="1" t="s">
        <v>1356</v>
      </c>
      <c r="Q375" s="1" t="s">
        <v>1357</v>
      </c>
      <c r="R375" s="1" t="s">
        <v>2224</v>
      </c>
      <c r="S375" s="1"/>
      <c r="T375" s="1"/>
      <c r="U375" s="1"/>
      <c r="V375" s="1"/>
      <c r="W375" s="1" t="s">
        <v>2289</v>
      </c>
      <c r="X375" s="1" t="s">
        <v>1360</v>
      </c>
      <c r="Y375" s="1" t="s">
        <v>1361</v>
      </c>
      <c r="Z375" s="1" t="s">
        <v>1362</v>
      </c>
      <c r="AA375" s="1" t="s">
        <v>2290</v>
      </c>
    </row>
    <row r="376" spans="1:27" ht="15" customHeight="1">
      <c r="A376" s="1" t="s">
        <v>2309</v>
      </c>
      <c r="B376" s="1" t="s">
        <v>427</v>
      </c>
      <c r="C376" s="1" t="s">
        <v>2310</v>
      </c>
      <c r="D376" s="61">
        <v>2024</v>
      </c>
      <c r="E376" s="1" t="s">
        <v>1350</v>
      </c>
      <c r="F376" s="1" t="s">
        <v>2287</v>
      </c>
      <c r="G376" s="1"/>
      <c r="H376" s="1" t="s">
        <v>1352</v>
      </c>
      <c r="I376" s="1" t="s">
        <v>1353</v>
      </c>
      <c r="J376" s="1" t="s">
        <v>2288</v>
      </c>
      <c r="K376" s="1" t="s">
        <v>413</v>
      </c>
      <c r="L376" s="1" t="s">
        <v>2024</v>
      </c>
      <c r="M376" s="1" t="s">
        <v>2223</v>
      </c>
      <c r="N376" s="63">
        <v>45675</v>
      </c>
      <c r="O376" s="63">
        <v>45902</v>
      </c>
      <c r="P376" s="1" t="s">
        <v>1356</v>
      </c>
      <c r="Q376" s="1" t="s">
        <v>1357</v>
      </c>
      <c r="R376" s="1" t="s">
        <v>2224</v>
      </c>
      <c r="S376" s="1"/>
      <c r="T376" s="1"/>
      <c r="U376" s="1"/>
      <c r="V376" s="1"/>
      <c r="W376" s="1" t="s">
        <v>2289</v>
      </c>
      <c r="X376" s="1" t="s">
        <v>1360</v>
      </c>
      <c r="Y376" s="1" t="s">
        <v>1361</v>
      </c>
      <c r="Z376" s="1" t="s">
        <v>1362</v>
      </c>
      <c r="AA376" s="1" t="s">
        <v>2290</v>
      </c>
    </row>
    <row r="377" spans="1:27" ht="15" customHeight="1">
      <c r="A377" s="1" t="s">
        <v>2311</v>
      </c>
      <c r="B377" s="1" t="s">
        <v>382</v>
      </c>
      <c r="C377" s="1" t="s">
        <v>2312</v>
      </c>
      <c r="D377" s="61">
        <v>2024</v>
      </c>
      <c r="E377" s="1" t="s">
        <v>1350</v>
      </c>
      <c r="F377" s="1" t="s">
        <v>2295</v>
      </c>
      <c r="G377" s="1"/>
      <c r="H377" s="1" t="s">
        <v>1352</v>
      </c>
      <c r="I377" s="1" t="s">
        <v>1353</v>
      </c>
      <c r="J377" s="1" t="s">
        <v>2288</v>
      </c>
      <c r="K377" s="1" t="s">
        <v>408</v>
      </c>
      <c r="L377" s="1" t="s">
        <v>2024</v>
      </c>
      <c r="M377" s="1" t="s">
        <v>2223</v>
      </c>
      <c r="N377" s="63">
        <v>45675</v>
      </c>
      <c r="O377" s="63">
        <v>45902</v>
      </c>
      <c r="P377" s="1" t="s">
        <v>1356</v>
      </c>
      <c r="Q377" s="1" t="s">
        <v>1357</v>
      </c>
      <c r="R377" s="1" t="s">
        <v>2224</v>
      </c>
      <c r="S377" s="1"/>
      <c r="T377" s="1"/>
      <c r="U377" s="1"/>
      <c r="V377" s="1"/>
      <c r="W377" s="1" t="s">
        <v>2289</v>
      </c>
      <c r="X377" s="1" t="s">
        <v>1360</v>
      </c>
      <c r="Y377" s="1" t="s">
        <v>1361</v>
      </c>
      <c r="Z377" s="1" t="s">
        <v>1362</v>
      </c>
      <c r="AA377" s="1" t="s">
        <v>2290</v>
      </c>
    </row>
    <row r="378" spans="1:27" ht="15" customHeight="1">
      <c r="A378" s="1" t="s">
        <v>2313</v>
      </c>
      <c r="B378" s="1" t="s">
        <v>382</v>
      </c>
      <c r="C378" s="1" t="s">
        <v>2292</v>
      </c>
      <c r="D378" s="61">
        <v>2024</v>
      </c>
      <c r="E378" s="1" t="s">
        <v>1350</v>
      </c>
      <c r="F378" s="1" t="s">
        <v>2295</v>
      </c>
      <c r="G378" s="1"/>
      <c r="H378" s="1" t="s">
        <v>1352</v>
      </c>
      <c r="I378" s="1" t="s">
        <v>1353</v>
      </c>
      <c r="J378" s="1" t="s">
        <v>2288</v>
      </c>
      <c r="K378" s="1" t="s">
        <v>392</v>
      </c>
      <c r="L378" s="1" t="s">
        <v>2024</v>
      </c>
      <c r="M378" s="1" t="s">
        <v>2223</v>
      </c>
      <c r="N378" s="63">
        <v>45675</v>
      </c>
      <c r="O378" s="63">
        <v>45902</v>
      </c>
      <c r="P378" s="1" t="s">
        <v>1356</v>
      </c>
      <c r="Q378" s="1" t="s">
        <v>1357</v>
      </c>
      <c r="R378" s="1" t="s">
        <v>2224</v>
      </c>
      <c r="S378" s="1"/>
      <c r="T378" s="1"/>
      <c r="U378" s="1"/>
      <c r="V378" s="1"/>
      <c r="W378" s="1" t="s">
        <v>2289</v>
      </c>
      <c r="X378" s="1" t="s">
        <v>1360</v>
      </c>
      <c r="Y378" s="1" t="s">
        <v>1361</v>
      </c>
      <c r="Z378" s="1" t="s">
        <v>1362</v>
      </c>
      <c r="AA378" s="1" t="s">
        <v>2290</v>
      </c>
    </row>
    <row r="379" spans="1:27" ht="15" customHeight="1">
      <c r="A379" s="1" t="s">
        <v>2314</v>
      </c>
      <c r="B379" s="1" t="s">
        <v>382</v>
      </c>
      <c r="C379" s="1" t="s">
        <v>2300</v>
      </c>
      <c r="D379" s="61">
        <v>2024</v>
      </c>
      <c r="E379" s="1" t="s">
        <v>1350</v>
      </c>
      <c r="F379" s="1" t="s">
        <v>2295</v>
      </c>
      <c r="G379" s="1"/>
      <c r="H379" s="1" t="s">
        <v>1352</v>
      </c>
      <c r="I379" s="1" t="s">
        <v>1353</v>
      </c>
      <c r="J379" s="1" t="s">
        <v>2288</v>
      </c>
      <c r="K379" s="1" t="s">
        <v>418</v>
      </c>
      <c r="L379" s="1" t="s">
        <v>2024</v>
      </c>
      <c r="M379" s="1" t="s">
        <v>2223</v>
      </c>
      <c r="N379" s="63">
        <v>45675</v>
      </c>
      <c r="O379" s="63">
        <v>45902</v>
      </c>
      <c r="P379" s="1" t="s">
        <v>1356</v>
      </c>
      <c r="Q379" s="1" t="s">
        <v>1357</v>
      </c>
      <c r="R379" s="1" t="s">
        <v>2224</v>
      </c>
      <c r="S379" s="1"/>
      <c r="T379" s="1"/>
      <c r="U379" s="1"/>
      <c r="V379" s="1"/>
      <c r="W379" s="1" t="s">
        <v>2289</v>
      </c>
      <c r="X379" s="1" t="s">
        <v>1360</v>
      </c>
      <c r="Y379" s="1" t="s">
        <v>1361</v>
      </c>
      <c r="Z379" s="1" t="s">
        <v>1362</v>
      </c>
      <c r="AA379" s="1" t="s">
        <v>2290</v>
      </c>
    </row>
    <row r="380" spans="1:27" ht="15" customHeight="1">
      <c r="A380" s="1" t="s">
        <v>2315</v>
      </c>
      <c r="B380" s="1" t="s">
        <v>427</v>
      </c>
      <c r="C380" s="1" t="s">
        <v>2316</v>
      </c>
      <c r="D380" s="61">
        <v>2024</v>
      </c>
      <c r="E380" s="1" t="s">
        <v>1350</v>
      </c>
      <c r="F380" s="1" t="s">
        <v>2287</v>
      </c>
      <c r="G380" s="1"/>
      <c r="H380" s="1" t="s">
        <v>1352</v>
      </c>
      <c r="I380" s="1" t="s">
        <v>1353</v>
      </c>
      <c r="J380" s="1" t="s">
        <v>2288</v>
      </c>
      <c r="K380" s="1" t="s">
        <v>411</v>
      </c>
      <c r="L380" s="1" t="s">
        <v>2024</v>
      </c>
      <c r="M380" s="1" t="s">
        <v>2223</v>
      </c>
      <c r="N380" s="63">
        <v>45675</v>
      </c>
      <c r="O380" s="63">
        <v>45902</v>
      </c>
      <c r="P380" s="1" t="s">
        <v>1356</v>
      </c>
      <c r="Q380" s="1" t="s">
        <v>1357</v>
      </c>
      <c r="R380" s="1" t="s">
        <v>2224</v>
      </c>
      <c r="S380" s="1"/>
      <c r="T380" s="1"/>
      <c r="U380" s="1"/>
      <c r="V380" s="1"/>
      <c r="W380" s="1" t="s">
        <v>2289</v>
      </c>
      <c r="X380" s="1" t="s">
        <v>1360</v>
      </c>
      <c r="Y380" s="1" t="s">
        <v>1361</v>
      </c>
      <c r="Z380" s="1" t="s">
        <v>1362</v>
      </c>
      <c r="AA380" s="1" t="s">
        <v>2290</v>
      </c>
    </row>
    <row r="381" spans="1:27" ht="15" customHeight="1">
      <c r="A381" s="1" t="s">
        <v>2317</v>
      </c>
      <c r="B381" s="1" t="s">
        <v>382</v>
      </c>
      <c r="C381" s="1" t="s">
        <v>2308</v>
      </c>
      <c r="D381" s="61">
        <v>2024</v>
      </c>
      <c r="E381" s="1" t="s">
        <v>1350</v>
      </c>
      <c r="F381" s="1" t="s">
        <v>2295</v>
      </c>
      <c r="G381" s="1"/>
      <c r="H381" s="1" t="s">
        <v>1352</v>
      </c>
      <c r="I381" s="1" t="s">
        <v>1353</v>
      </c>
      <c r="J381" s="1" t="s">
        <v>2288</v>
      </c>
      <c r="K381" s="1" t="s">
        <v>386</v>
      </c>
      <c r="L381" s="1" t="s">
        <v>2024</v>
      </c>
      <c r="M381" s="1" t="s">
        <v>2223</v>
      </c>
      <c r="N381" s="63">
        <v>45675</v>
      </c>
      <c r="O381" s="63">
        <v>45902</v>
      </c>
      <c r="P381" s="1" t="s">
        <v>1356</v>
      </c>
      <c r="Q381" s="1" t="s">
        <v>1357</v>
      </c>
      <c r="R381" s="1" t="s">
        <v>2224</v>
      </c>
      <c r="S381" s="1"/>
      <c r="T381" s="1"/>
      <c r="U381" s="1"/>
      <c r="V381" s="1"/>
      <c r="W381" s="1" t="s">
        <v>2289</v>
      </c>
      <c r="X381" s="1" t="s">
        <v>1360</v>
      </c>
      <c r="Y381" s="1" t="s">
        <v>1361</v>
      </c>
      <c r="Z381" s="1" t="s">
        <v>1362</v>
      </c>
      <c r="AA381" s="1" t="s">
        <v>2290</v>
      </c>
    </row>
    <row r="382" spans="1:27" ht="15" customHeight="1">
      <c r="A382" s="1" t="s">
        <v>2318</v>
      </c>
      <c r="B382" s="1" t="s">
        <v>382</v>
      </c>
      <c r="C382" s="1" t="s">
        <v>2319</v>
      </c>
      <c r="D382" s="61">
        <v>2024</v>
      </c>
      <c r="E382" s="1" t="s">
        <v>1350</v>
      </c>
      <c r="F382" s="1" t="s">
        <v>2295</v>
      </c>
      <c r="G382" s="1"/>
      <c r="H382" s="1" t="s">
        <v>1352</v>
      </c>
      <c r="I382" s="1" t="s">
        <v>1353</v>
      </c>
      <c r="J382" s="1" t="s">
        <v>2288</v>
      </c>
      <c r="K382" s="1" t="s">
        <v>402</v>
      </c>
      <c r="L382" s="1" t="s">
        <v>2024</v>
      </c>
      <c r="M382" s="1" t="s">
        <v>2223</v>
      </c>
      <c r="N382" s="63">
        <v>45675</v>
      </c>
      <c r="O382" s="63">
        <v>45902</v>
      </c>
      <c r="P382" s="1" t="s">
        <v>1356</v>
      </c>
      <c r="Q382" s="1" t="s">
        <v>1357</v>
      </c>
      <c r="R382" s="1" t="s">
        <v>2224</v>
      </c>
      <c r="S382" s="1"/>
      <c r="T382" s="1"/>
      <c r="U382" s="1"/>
      <c r="V382" s="1"/>
      <c r="W382" s="1" t="s">
        <v>2289</v>
      </c>
      <c r="X382" s="1" t="s">
        <v>1360</v>
      </c>
      <c r="Y382" s="1" t="s">
        <v>1361</v>
      </c>
      <c r="Z382" s="1" t="s">
        <v>1362</v>
      </c>
      <c r="AA382" s="1" t="s">
        <v>2290</v>
      </c>
    </row>
    <row r="383" spans="1:27" ht="15" customHeight="1">
      <c r="A383" s="1" t="s">
        <v>2320</v>
      </c>
      <c r="B383" s="1" t="s">
        <v>427</v>
      </c>
      <c r="C383" s="1" t="s">
        <v>2319</v>
      </c>
      <c r="D383" s="61">
        <v>2024</v>
      </c>
      <c r="E383" s="1" t="s">
        <v>1350</v>
      </c>
      <c r="F383" s="1" t="s">
        <v>2287</v>
      </c>
      <c r="G383" s="1"/>
      <c r="H383" s="1" t="s">
        <v>1352</v>
      </c>
      <c r="I383" s="1" t="s">
        <v>1353</v>
      </c>
      <c r="J383" s="1" t="s">
        <v>2288</v>
      </c>
      <c r="K383" s="1" t="s">
        <v>402</v>
      </c>
      <c r="L383" s="1" t="s">
        <v>2024</v>
      </c>
      <c r="M383" s="1" t="s">
        <v>2223</v>
      </c>
      <c r="N383" s="63">
        <v>45675</v>
      </c>
      <c r="O383" s="63">
        <v>45902</v>
      </c>
      <c r="P383" s="1" t="s">
        <v>1356</v>
      </c>
      <c r="Q383" s="1" t="s">
        <v>1357</v>
      </c>
      <c r="R383" s="1" t="s">
        <v>2224</v>
      </c>
      <c r="S383" s="1"/>
      <c r="T383" s="1"/>
      <c r="U383" s="1"/>
      <c r="V383" s="1"/>
      <c r="W383" s="1" t="s">
        <v>2289</v>
      </c>
      <c r="X383" s="1" t="s">
        <v>1360</v>
      </c>
      <c r="Y383" s="1" t="s">
        <v>1361</v>
      </c>
      <c r="Z383" s="1" t="s">
        <v>1362</v>
      </c>
      <c r="AA383" s="1" t="s">
        <v>2290</v>
      </c>
    </row>
    <row r="384" spans="1:27" ht="15" customHeight="1">
      <c r="A384" s="1" t="s">
        <v>2321</v>
      </c>
      <c r="B384" s="1" t="s">
        <v>382</v>
      </c>
      <c r="C384" s="1" t="s">
        <v>2310</v>
      </c>
      <c r="D384" s="61">
        <v>2024</v>
      </c>
      <c r="E384" s="1" t="s">
        <v>1350</v>
      </c>
      <c r="F384" s="1" t="s">
        <v>2295</v>
      </c>
      <c r="G384" s="1"/>
      <c r="H384" s="1" t="s">
        <v>1352</v>
      </c>
      <c r="I384" s="1" t="s">
        <v>1353</v>
      </c>
      <c r="J384" s="1" t="s">
        <v>2288</v>
      </c>
      <c r="K384" s="1" t="s">
        <v>413</v>
      </c>
      <c r="L384" s="1" t="s">
        <v>2024</v>
      </c>
      <c r="M384" s="1" t="s">
        <v>2223</v>
      </c>
      <c r="N384" s="63">
        <v>45675</v>
      </c>
      <c r="O384" s="63">
        <v>45902</v>
      </c>
      <c r="P384" s="1" t="s">
        <v>1356</v>
      </c>
      <c r="Q384" s="1" t="s">
        <v>1357</v>
      </c>
      <c r="R384" s="1" t="s">
        <v>2224</v>
      </c>
      <c r="S384" s="1"/>
      <c r="T384" s="1"/>
      <c r="U384" s="1"/>
      <c r="V384" s="1"/>
      <c r="W384" s="1" t="s">
        <v>2289</v>
      </c>
      <c r="X384" s="1" t="s">
        <v>1360</v>
      </c>
      <c r="Y384" s="1" t="s">
        <v>1361</v>
      </c>
      <c r="Z384" s="1" t="s">
        <v>1362</v>
      </c>
      <c r="AA384" s="1" t="s">
        <v>2290</v>
      </c>
    </row>
    <row r="385" spans="1:27" ht="15" customHeight="1">
      <c r="A385" s="1" t="s">
        <v>2322</v>
      </c>
      <c r="B385" s="1" t="s">
        <v>382</v>
      </c>
      <c r="C385" s="1" t="s">
        <v>2323</v>
      </c>
      <c r="D385" s="61">
        <v>2024</v>
      </c>
      <c r="E385" s="1" t="s">
        <v>1350</v>
      </c>
      <c r="F385" s="1" t="s">
        <v>2295</v>
      </c>
      <c r="G385" s="1"/>
      <c r="H385" s="1" t="s">
        <v>1352</v>
      </c>
      <c r="I385" s="1" t="s">
        <v>1353</v>
      </c>
      <c r="J385" s="1" t="s">
        <v>2288</v>
      </c>
      <c r="K385" s="1" t="s">
        <v>383</v>
      </c>
      <c r="L385" s="1" t="s">
        <v>2024</v>
      </c>
      <c r="M385" s="1" t="s">
        <v>2223</v>
      </c>
      <c r="N385" s="63">
        <v>45675</v>
      </c>
      <c r="O385" s="63">
        <v>45902</v>
      </c>
      <c r="P385" s="1" t="s">
        <v>1356</v>
      </c>
      <c r="Q385" s="1" t="s">
        <v>1357</v>
      </c>
      <c r="R385" s="1" t="s">
        <v>2224</v>
      </c>
      <c r="S385" s="1"/>
      <c r="T385" s="1"/>
      <c r="U385" s="1"/>
      <c r="V385" s="1"/>
      <c r="W385" s="1" t="s">
        <v>2289</v>
      </c>
      <c r="X385" s="1" t="s">
        <v>1360</v>
      </c>
      <c r="Y385" s="1" t="s">
        <v>1361</v>
      </c>
      <c r="Z385" s="1" t="s">
        <v>1362</v>
      </c>
      <c r="AA385" s="1" t="s">
        <v>2290</v>
      </c>
    </row>
    <row r="386" spans="1:27" ht="15" customHeight="1">
      <c r="A386" s="1" t="s">
        <v>2324</v>
      </c>
      <c r="B386" s="1" t="s">
        <v>382</v>
      </c>
      <c r="C386" s="1" t="s">
        <v>2316</v>
      </c>
      <c r="D386" s="61">
        <v>2024</v>
      </c>
      <c r="E386" s="1" t="s">
        <v>1350</v>
      </c>
      <c r="F386" s="1" t="s">
        <v>2295</v>
      </c>
      <c r="G386" s="1"/>
      <c r="H386" s="1" t="s">
        <v>1352</v>
      </c>
      <c r="I386" s="1" t="s">
        <v>1353</v>
      </c>
      <c r="J386" s="1" t="s">
        <v>2288</v>
      </c>
      <c r="K386" s="1" t="s">
        <v>411</v>
      </c>
      <c r="L386" s="1" t="s">
        <v>2024</v>
      </c>
      <c r="M386" s="1" t="s">
        <v>2223</v>
      </c>
      <c r="N386" s="63">
        <v>45675</v>
      </c>
      <c r="O386" s="63">
        <v>45902</v>
      </c>
      <c r="P386" s="1" t="s">
        <v>1356</v>
      </c>
      <c r="Q386" s="1" t="s">
        <v>1357</v>
      </c>
      <c r="R386" s="1" t="s">
        <v>2224</v>
      </c>
      <c r="S386" s="1"/>
      <c r="T386" s="1"/>
      <c r="U386" s="1"/>
      <c r="V386" s="1"/>
      <c r="W386" s="1" t="s">
        <v>2289</v>
      </c>
      <c r="X386" s="1" t="s">
        <v>1360</v>
      </c>
      <c r="Y386" s="1" t="s">
        <v>1361</v>
      </c>
      <c r="Z386" s="1" t="s">
        <v>1362</v>
      </c>
      <c r="AA386" s="1" t="s">
        <v>2290</v>
      </c>
    </row>
    <row r="387" spans="1:27" ht="15" customHeight="1">
      <c r="A387" s="1" t="s">
        <v>2325</v>
      </c>
      <c r="B387" s="1" t="s">
        <v>427</v>
      </c>
      <c r="C387" s="1" t="s">
        <v>2326</v>
      </c>
      <c r="D387" s="61">
        <v>2024</v>
      </c>
      <c r="E387" s="1" t="s">
        <v>1350</v>
      </c>
      <c r="F387" s="1" t="s">
        <v>2287</v>
      </c>
      <c r="G387" s="1"/>
      <c r="H387" s="1" t="s">
        <v>1352</v>
      </c>
      <c r="I387" s="1" t="s">
        <v>1353</v>
      </c>
      <c r="J387" s="1" t="s">
        <v>2288</v>
      </c>
      <c r="K387" s="1" t="s">
        <v>385</v>
      </c>
      <c r="L387" s="1" t="s">
        <v>2024</v>
      </c>
      <c r="M387" s="1" t="s">
        <v>2223</v>
      </c>
      <c r="N387" s="63">
        <v>45675</v>
      </c>
      <c r="O387" s="63">
        <v>45902</v>
      </c>
      <c r="P387" s="1" t="s">
        <v>1356</v>
      </c>
      <c r="Q387" s="1" t="s">
        <v>1357</v>
      </c>
      <c r="R387" s="1" t="s">
        <v>2224</v>
      </c>
      <c r="S387" s="1"/>
      <c r="T387" s="1"/>
      <c r="U387" s="1"/>
      <c r="V387" s="1"/>
      <c r="W387" s="1" t="s">
        <v>2289</v>
      </c>
      <c r="X387" s="1" t="s">
        <v>1360</v>
      </c>
      <c r="Y387" s="1" t="s">
        <v>1361</v>
      </c>
      <c r="Z387" s="1" t="s">
        <v>1362</v>
      </c>
      <c r="AA387" s="1" t="s">
        <v>2290</v>
      </c>
    </row>
    <row r="388" spans="1:27" ht="15" customHeight="1">
      <c r="A388" s="1" t="s">
        <v>2327</v>
      </c>
      <c r="B388" s="1" t="s">
        <v>427</v>
      </c>
      <c r="C388" s="1" t="s">
        <v>2323</v>
      </c>
      <c r="D388" s="61">
        <v>2024</v>
      </c>
      <c r="E388" s="1" t="s">
        <v>1350</v>
      </c>
      <c r="F388" s="1" t="s">
        <v>2287</v>
      </c>
      <c r="G388" s="1"/>
      <c r="H388" s="1" t="s">
        <v>1352</v>
      </c>
      <c r="I388" s="1" t="s">
        <v>1353</v>
      </c>
      <c r="J388" s="1" t="s">
        <v>2288</v>
      </c>
      <c r="K388" s="1" t="s">
        <v>383</v>
      </c>
      <c r="L388" s="1" t="s">
        <v>2024</v>
      </c>
      <c r="M388" s="1" t="s">
        <v>2223</v>
      </c>
      <c r="N388" s="63">
        <v>45675</v>
      </c>
      <c r="O388" s="63">
        <v>45902</v>
      </c>
      <c r="P388" s="1" t="s">
        <v>1356</v>
      </c>
      <c r="Q388" s="1" t="s">
        <v>1357</v>
      </c>
      <c r="R388" s="1" t="s">
        <v>2224</v>
      </c>
      <c r="S388" s="1"/>
      <c r="T388" s="1"/>
      <c r="U388" s="1"/>
      <c r="V388" s="1"/>
      <c r="W388" s="1" t="s">
        <v>2289</v>
      </c>
      <c r="X388" s="1" t="s">
        <v>1360</v>
      </c>
      <c r="Y388" s="1" t="s">
        <v>1361</v>
      </c>
      <c r="Z388" s="1" t="s">
        <v>1362</v>
      </c>
      <c r="AA388" s="1" t="s">
        <v>2290</v>
      </c>
    </row>
    <row r="389" spans="1:27" ht="15" customHeight="1">
      <c r="A389" s="1" t="s">
        <v>2328</v>
      </c>
      <c r="B389" s="1" t="s">
        <v>382</v>
      </c>
      <c r="C389" s="1" t="s">
        <v>2286</v>
      </c>
      <c r="D389" s="61">
        <v>2024</v>
      </c>
      <c r="E389" s="1" t="s">
        <v>1350</v>
      </c>
      <c r="F389" s="1" t="s">
        <v>2295</v>
      </c>
      <c r="G389" s="1"/>
      <c r="H389" s="1" t="s">
        <v>1352</v>
      </c>
      <c r="I389" s="1" t="s">
        <v>1353</v>
      </c>
      <c r="J389" s="1" t="s">
        <v>2288</v>
      </c>
      <c r="K389" s="1" t="s">
        <v>410</v>
      </c>
      <c r="L389" s="1" t="s">
        <v>2024</v>
      </c>
      <c r="M389" s="1" t="s">
        <v>2223</v>
      </c>
      <c r="N389" s="63">
        <v>45675</v>
      </c>
      <c r="O389" s="63">
        <v>45902</v>
      </c>
      <c r="P389" s="1" t="s">
        <v>1356</v>
      </c>
      <c r="Q389" s="1" t="s">
        <v>1357</v>
      </c>
      <c r="R389" s="1" t="s">
        <v>2224</v>
      </c>
      <c r="S389" s="1"/>
      <c r="T389" s="1"/>
      <c r="U389" s="1"/>
      <c r="V389" s="1"/>
      <c r="W389" s="1" t="s">
        <v>2289</v>
      </c>
      <c r="X389" s="1" t="s">
        <v>1360</v>
      </c>
      <c r="Y389" s="1" t="s">
        <v>1361</v>
      </c>
      <c r="Z389" s="1" t="s">
        <v>1362</v>
      </c>
      <c r="AA389" s="1" t="s">
        <v>2290</v>
      </c>
    </row>
    <row r="390" spans="1:27" ht="15" customHeight="1">
      <c r="A390" s="1" t="s">
        <v>2329</v>
      </c>
      <c r="B390" s="1" t="s">
        <v>382</v>
      </c>
      <c r="C390" s="1" t="s">
        <v>2330</v>
      </c>
      <c r="D390" s="61">
        <v>2024</v>
      </c>
      <c r="E390" s="1" t="s">
        <v>1350</v>
      </c>
      <c r="F390" s="1" t="s">
        <v>2295</v>
      </c>
      <c r="G390" s="1"/>
      <c r="H390" s="1" t="s">
        <v>1352</v>
      </c>
      <c r="I390" s="1" t="s">
        <v>1353</v>
      </c>
      <c r="J390" s="1" t="s">
        <v>2288</v>
      </c>
      <c r="K390" s="1" t="s">
        <v>403</v>
      </c>
      <c r="L390" s="1" t="s">
        <v>2024</v>
      </c>
      <c r="M390" s="1" t="s">
        <v>2223</v>
      </c>
      <c r="N390" s="63">
        <v>45675</v>
      </c>
      <c r="O390" s="63">
        <v>45902</v>
      </c>
      <c r="P390" s="1" t="s">
        <v>1356</v>
      </c>
      <c r="Q390" s="1" t="s">
        <v>1357</v>
      </c>
      <c r="R390" s="1" t="s">
        <v>2224</v>
      </c>
      <c r="S390" s="1"/>
      <c r="T390" s="1"/>
      <c r="U390" s="1"/>
      <c r="V390" s="1"/>
      <c r="W390" s="1" t="s">
        <v>2289</v>
      </c>
      <c r="X390" s="1" t="s">
        <v>1360</v>
      </c>
      <c r="Y390" s="1" t="s">
        <v>1361</v>
      </c>
      <c r="Z390" s="1" t="s">
        <v>1362</v>
      </c>
      <c r="AA390" s="1" t="s">
        <v>2290</v>
      </c>
    </row>
    <row r="391" spans="1:27" ht="15" customHeight="1">
      <c r="A391" s="1" t="s">
        <v>2331</v>
      </c>
      <c r="B391" s="1" t="s">
        <v>382</v>
      </c>
      <c r="C391" s="1" t="s">
        <v>2326</v>
      </c>
      <c r="D391" s="61">
        <v>2024</v>
      </c>
      <c r="E391" s="1" t="s">
        <v>1350</v>
      </c>
      <c r="F391" s="1" t="s">
        <v>2295</v>
      </c>
      <c r="G391" s="1"/>
      <c r="H391" s="1" t="s">
        <v>1352</v>
      </c>
      <c r="I391" s="1" t="s">
        <v>1353</v>
      </c>
      <c r="J391" s="1" t="s">
        <v>2288</v>
      </c>
      <c r="K391" s="1" t="s">
        <v>385</v>
      </c>
      <c r="L391" s="1" t="s">
        <v>2024</v>
      </c>
      <c r="M391" s="1" t="s">
        <v>2223</v>
      </c>
      <c r="N391" s="63">
        <v>45675</v>
      </c>
      <c r="O391" s="63">
        <v>45902</v>
      </c>
      <c r="P391" s="1" t="s">
        <v>1356</v>
      </c>
      <c r="Q391" s="1" t="s">
        <v>1357</v>
      </c>
      <c r="R391" s="1" t="s">
        <v>2224</v>
      </c>
      <c r="S391" s="1"/>
      <c r="T391" s="1"/>
      <c r="U391" s="1"/>
      <c r="V391" s="1"/>
      <c r="W391" s="1" t="s">
        <v>2289</v>
      </c>
      <c r="X391" s="1" t="s">
        <v>1360</v>
      </c>
      <c r="Y391" s="1" t="s">
        <v>1361</v>
      </c>
      <c r="Z391" s="1" t="s">
        <v>1362</v>
      </c>
      <c r="AA391" s="1" t="s">
        <v>2290</v>
      </c>
    </row>
    <row r="392" spans="1:27" ht="15" customHeight="1">
      <c r="A392" s="1" t="s">
        <v>2332</v>
      </c>
      <c r="B392" s="1" t="s">
        <v>427</v>
      </c>
      <c r="C392" s="1" t="s">
        <v>2330</v>
      </c>
      <c r="D392" s="61">
        <v>2024</v>
      </c>
      <c r="E392" s="1" t="s">
        <v>1350</v>
      </c>
      <c r="F392" s="1" t="s">
        <v>2287</v>
      </c>
      <c r="G392" s="1"/>
      <c r="H392" s="1" t="s">
        <v>1352</v>
      </c>
      <c r="I392" s="1" t="s">
        <v>1353</v>
      </c>
      <c r="J392" s="1" t="s">
        <v>2288</v>
      </c>
      <c r="K392" s="1" t="s">
        <v>403</v>
      </c>
      <c r="L392" s="1" t="s">
        <v>2024</v>
      </c>
      <c r="M392" s="1" t="s">
        <v>2223</v>
      </c>
      <c r="N392" s="63">
        <v>45675</v>
      </c>
      <c r="O392" s="63">
        <v>45902</v>
      </c>
      <c r="P392" s="1" t="s">
        <v>1356</v>
      </c>
      <c r="Q392" s="1" t="s">
        <v>1357</v>
      </c>
      <c r="R392" s="1" t="s">
        <v>2224</v>
      </c>
      <c r="S392" s="1"/>
      <c r="T392" s="1"/>
      <c r="U392" s="1"/>
      <c r="V392" s="1"/>
      <c r="W392" s="1" t="s">
        <v>2289</v>
      </c>
      <c r="X392" s="1" t="s">
        <v>1360</v>
      </c>
      <c r="Y392" s="1" t="s">
        <v>1361</v>
      </c>
      <c r="Z392" s="1" t="s">
        <v>1362</v>
      </c>
      <c r="AA392" s="1" t="s">
        <v>2290</v>
      </c>
    </row>
    <row r="393" spans="1:27" ht="15" customHeight="1">
      <c r="A393" s="1" t="s">
        <v>2333</v>
      </c>
      <c r="B393" s="1" t="s">
        <v>427</v>
      </c>
      <c r="C393" s="1" t="s">
        <v>2334</v>
      </c>
      <c r="D393" s="61">
        <v>2024</v>
      </c>
      <c r="E393" s="1" t="s">
        <v>1350</v>
      </c>
      <c r="F393" s="1" t="s">
        <v>2287</v>
      </c>
      <c r="G393" s="1"/>
      <c r="H393" s="1" t="s">
        <v>1352</v>
      </c>
      <c r="I393" s="1" t="s">
        <v>1353</v>
      </c>
      <c r="J393" s="1" t="s">
        <v>2288</v>
      </c>
      <c r="K393" s="1" t="s">
        <v>420</v>
      </c>
      <c r="L393" s="1" t="s">
        <v>2024</v>
      </c>
      <c r="M393" s="1" t="s">
        <v>2223</v>
      </c>
      <c r="N393" s="63">
        <v>45675</v>
      </c>
      <c r="O393" s="63">
        <v>45902</v>
      </c>
      <c r="P393" s="1" t="s">
        <v>1356</v>
      </c>
      <c r="Q393" s="1" t="s">
        <v>1357</v>
      </c>
      <c r="R393" s="1" t="s">
        <v>2224</v>
      </c>
      <c r="S393" s="1"/>
      <c r="T393" s="1"/>
      <c r="U393" s="1"/>
      <c r="V393" s="1"/>
      <c r="W393" s="1" t="s">
        <v>2289</v>
      </c>
      <c r="X393" s="1" t="s">
        <v>1360</v>
      </c>
      <c r="Y393" s="1" t="s">
        <v>1361</v>
      </c>
      <c r="Z393" s="1" t="s">
        <v>1362</v>
      </c>
      <c r="AA393" s="1" t="s">
        <v>2290</v>
      </c>
    </row>
    <row r="394" spans="1:27" ht="15" customHeight="1">
      <c r="A394" s="1" t="s">
        <v>2335</v>
      </c>
      <c r="B394" s="1" t="s">
        <v>427</v>
      </c>
      <c r="C394" s="1" t="s">
        <v>2302</v>
      </c>
      <c r="D394" s="61">
        <v>2024</v>
      </c>
      <c r="E394" s="1" t="s">
        <v>1350</v>
      </c>
      <c r="F394" s="1" t="s">
        <v>2287</v>
      </c>
      <c r="G394" s="1"/>
      <c r="H394" s="1" t="s">
        <v>1352</v>
      </c>
      <c r="I394" s="1" t="s">
        <v>1353</v>
      </c>
      <c r="J394" s="1" t="s">
        <v>2288</v>
      </c>
      <c r="K394" s="1" t="s">
        <v>400</v>
      </c>
      <c r="L394" s="1" t="s">
        <v>2024</v>
      </c>
      <c r="M394" s="1" t="s">
        <v>2223</v>
      </c>
      <c r="N394" s="63">
        <v>45675</v>
      </c>
      <c r="O394" s="63">
        <v>45902</v>
      </c>
      <c r="P394" s="1" t="s">
        <v>1356</v>
      </c>
      <c r="Q394" s="1" t="s">
        <v>1357</v>
      </c>
      <c r="R394" s="1" t="s">
        <v>2224</v>
      </c>
      <c r="S394" s="1"/>
      <c r="T394" s="1"/>
      <c r="U394" s="1"/>
      <c r="V394" s="1"/>
      <c r="W394" s="1" t="s">
        <v>2289</v>
      </c>
      <c r="X394" s="1" t="s">
        <v>1360</v>
      </c>
      <c r="Y394" s="1" t="s">
        <v>1361</v>
      </c>
      <c r="Z394" s="1" t="s">
        <v>1362</v>
      </c>
      <c r="AA394" s="1" t="s">
        <v>2290</v>
      </c>
    </row>
    <row r="395" spans="1:27" ht="15" customHeight="1">
      <c r="A395" s="1" t="s">
        <v>2336</v>
      </c>
      <c r="B395" s="1" t="s">
        <v>427</v>
      </c>
      <c r="C395" s="1" t="s">
        <v>2294</v>
      </c>
      <c r="D395" s="61">
        <v>2024</v>
      </c>
      <c r="E395" s="1" t="s">
        <v>1350</v>
      </c>
      <c r="F395" s="1" t="s">
        <v>2287</v>
      </c>
      <c r="G395" s="1"/>
      <c r="H395" s="1" t="s">
        <v>1352</v>
      </c>
      <c r="I395" s="1" t="s">
        <v>1353</v>
      </c>
      <c r="J395" s="1" t="s">
        <v>2288</v>
      </c>
      <c r="K395" s="1" t="s">
        <v>397</v>
      </c>
      <c r="L395" s="1" t="s">
        <v>2024</v>
      </c>
      <c r="M395" s="1" t="s">
        <v>2223</v>
      </c>
      <c r="N395" s="63">
        <v>45675</v>
      </c>
      <c r="O395" s="63">
        <v>45902</v>
      </c>
      <c r="P395" s="1" t="s">
        <v>1356</v>
      </c>
      <c r="Q395" s="1" t="s">
        <v>1357</v>
      </c>
      <c r="R395" s="1" t="s">
        <v>2224</v>
      </c>
      <c r="S395" s="1"/>
      <c r="T395" s="1"/>
      <c r="U395" s="1"/>
      <c r="V395" s="1"/>
      <c r="W395" s="1" t="s">
        <v>2289</v>
      </c>
      <c r="X395" s="1" t="s">
        <v>1360</v>
      </c>
      <c r="Y395" s="1" t="s">
        <v>1361</v>
      </c>
      <c r="Z395" s="1" t="s">
        <v>1362</v>
      </c>
      <c r="AA395" s="1" t="s">
        <v>2290</v>
      </c>
    </row>
    <row r="396" spans="1:27" ht="15" customHeight="1">
      <c r="A396" s="1" t="s">
        <v>2337</v>
      </c>
      <c r="B396" s="1" t="s">
        <v>427</v>
      </c>
      <c r="C396" s="1" t="s">
        <v>2304</v>
      </c>
      <c r="D396" s="61">
        <v>2024</v>
      </c>
      <c r="E396" s="1" t="s">
        <v>1350</v>
      </c>
      <c r="F396" s="1" t="s">
        <v>2287</v>
      </c>
      <c r="G396" s="1"/>
      <c r="H396" s="1" t="s">
        <v>1352</v>
      </c>
      <c r="I396" s="1" t="s">
        <v>1353</v>
      </c>
      <c r="J396" s="1" t="s">
        <v>2288</v>
      </c>
      <c r="K396" s="1" t="s">
        <v>395</v>
      </c>
      <c r="L396" s="1" t="s">
        <v>2024</v>
      </c>
      <c r="M396" s="1" t="s">
        <v>2223</v>
      </c>
      <c r="N396" s="63">
        <v>45675</v>
      </c>
      <c r="O396" s="63">
        <v>45902</v>
      </c>
      <c r="P396" s="1" t="s">
        <v>1356</v>
      </c>
      <c r="Q396" s="1" t="s">
        <v>1357</v>
      </c>
      <c r="R396" s="1" t="s">
        <v>2224</v>
      </c>
      <c r="S396" s="1"/>
      <c r="T396" s="1"/>
      <c r="U396" s="1"/>
      <c r="V396" s="1"/>
      <c r="W396" s="1" t="s">
        <v>2289</v>
      </c>
      <c r="X396" s="1" t="s">
        <v>1360</v>
      </c>
      <c r="Y396" s="1" t="s">
        <v>1361</v>
      </c>
      <c r="Z396" s="1" t="s">
        <v>1362</v>
      </c>
      <c r="AA396" s="1" t="s">
        <v>2290</v>
      </c>
    </row>
    <row r="397" spans="1:27" ht="15" customHeight="1">
      <c r="A397" s="1" t="s">
        <v>2338</v>
      </c>
      <c r="B397" s="1" t="s">
        <v>427</v>
      </c>
      <c r="C397" s="1" t="s">
        <v>2339</v>
      </c>
      <c r="D397" s="61">
        <v>2024</v>
      </c>
      <c r="E397" s="1" t="s">
        <v>1350</v>
      </c>
      <c r="F397" s="1" t="s">
        <v>2287</v>
      </c>
      <c r="G397" s="1"/>
      <c r="H397" s="1" t="s">
        <v>1352</v>
      </c>
      <c r="I397" s="1" t="s">
        <v>1353</v>
      </c>
      <c r="J397" s="1" t="s">
        <v>2288</v>
      </c>
      <c r="K397" s="1" t="s">
        <v>389</v>
      </c>
      <c r="L397" s="1" t="s">
        <v>2024</v>
      </c>
      <c r="M397" s="1" t="s">
        <v>2223</v>
      </c>
      <c r="N397" s="63">
        <v>45675</v>
      </c>
      <c r="O397" s="63">
        <v>45902</v>
      </c>
      <c r="P397" s="1" t="s">
        <v>1356</v>
      </c>
      <c r="Q397" s="1" t="s">
        <v>1357</v>
      </c>
      <c r="R397" s="1" t="s">
        <v>2224</v>
      </c>
      <c r="S397" s="1"/>
      <c r="T397" s="1"/>
      <c r="U397" s="1"/>
      <c r="V397" s="1"/>
      <c r="W397" s="1" t="s">
        <v>2289</v>
      </c>
      <c r="X397" s="1" t="s">
        <v>1360</v>
      </c>
      <c r="Y397" s="1" t="s">
        <v>1361</v>
      </c>
      <c r="Z397" s="1" t="s">
        <v>1362</v>
      </c>
      <c r="AA397" s="1" t="s">
        <v>2290</v>
      </c>
    </row>
    <row r="398" spans="1:27" ht="15" customHeight="1">
      <c r="A398" s="1" t="s">
        <v>2340</v>
      </c>
      <c r="B398" s="1" t="s">
        <v>427</v>
      </c>
      <c r="C398" s="1" t="s">
        <v>2341</v>
      </c>
      <c r="D398" s="61">
        <v>2024</v>
      </c>
      <c r="E398" s="1" t="s">
        <v>1350</v>
      </c>
      <c r="F398" s="1" t="s">
        <v>2287</v>
      </c>
      <c r="G398" s="1"/>
      <c r="H398" s="1" t="s">
        <v>1352</v>
      </c>
      <c r="I398" s="1" t="s">
        <v>1353</v>
      </c>
      <c r="J398" s="1" t="s">
        <v>2288</v>
      </c>
      <c r="K398" s="1" t="s">
        <v>405</v>
      </c>
      <c r="L398" s="1" t="s">
        <v>2024</v>
      </c>
      <c r="M398" s="1" t="s">
        <v>2223</v>
      </c>
      <c r="N398" s="63">
        <v>45675</v>
      </c>
      <c r="O398" s="63">
        <v>45902</v>
      </c>
      <c r="P398" s="1" t="s">
        <v>1356</v>
      </c>
      <c r="Q398" s="1" t="s">
        <v>1357</v>
      </c>
      <c r="R398" s="1" t="s">
        <v>2224</v>
      </c>
      <c r="S398" s="1"/>
      <c r="T398" s="1"/>
      <c r="U398" s="1"/>
      <c r="V398" s="1"/>
      <c r="W398" s="1" t="s">
        <v>2289</v>
      </c>
      <c r="X398" s="1" t="s">
        <v>1360</v>
      </c>
      <c r="Y398" s="1" t="s">
        <v>1361</v>
      </c>
      <c r="Z398" s="1" t="s">
        <v>1362</v>
      </c>
      <c r="AA398" s="1" t="s">
        <v>2290</v>
      </c>
    </row>
    <row r="399" spans="1:27" ht="15" customHeight="1">
      <c r="A399" s="1" t="s">
        <v>2342</v>
      </c>
      <c r="B399" s="1" t="s">
        <v>382</v>
      </c>
      <c r="C399" s="1" t="s">
        <v>2343</v>
      </c>
      <c r="D399" s="61">
        <v>2024</v>
      </c>
      <c r="E399" s="1" t="s">
        <v>1350</v>
      </c>
      <c r="F399" s="1" t="s">
        <v>2295</v>
      </c>
      <c r="G399" s="1"/>
      <c r="H399" s="1" t="s">
        <v>1352</v>
      </c>
      <c r="I399" s="1" t="s">
        <v>1353</v>
      </c>
      <c r="J399" s="1" t="s">
        <v>2288</v>
      </c>
      <c r="K399" s="1" t="s">
        <v>391</v>
      </c>
      <c r="L399" s="1" t="s">
        <v>2024</v>
      </c>
      <c r="M399" s="1" t="s">
        <v>2223</v>
      </c>
      <c r="N399" s="63">
        <v>45675</v>
      </c>
      <c r="O399" s="63">
        <v>45902</v>
      </c>
      <c r="P399" s="1" t="s">
        <v>1356</v>
      </c>
      <c r="Q399" s="1" t="s">
        <v>1357</v>
      </c>
      <c r="R399" s="1" t="s">
        <v>2224</v>
      </c>
      <c r="S399" s="1"/>
      <c r="T399" s="1"/>
      <c r="U399" s="1"/>
      <c r="V399" s="1"/>
      <c r="W399" s="1" t="s">
        <v>2289</v>
      </c>
      <c r="X399" s="1" t="s">
        <v>1360</v>
      </c>
      <c r="Y399" s="1" t="s">
        <v>1361</v>
      </c>
      <c r="Z399" s="1" t="s">
        <v>1362</v>
      </c>
      <c r="AA399" s="1" t="s">
        <v>2290</v>
      </c>
    </row>
    <row r="400" spans="1:27" ht="15" customHeight="1">
      <c r="A400" s="1" t="s">
        <v>2344</v>
      </c>
      <c r="B400" s="1" t="s">
        <v>427</v>
      </c>
      <c r="C400" s="1" t="s">
        <v>2345</v>
      </c>
      <c r="D400" s="61">
        <v>2024</v>
      </c>
      <c r="E400" s="1" t="s">
        <v>1350</v>
      </c>
      <c r="F400" s="1" t="s">
        <v>2287</v>
      </c>
      <c r="G400" s="1"/>
      <c r="H400" s="1" t="s">
        <v>1352</v>
      </c>
      <c r="I400" s="1" t="s">
        <v>1353</v>
      </c>
      <c r="J400" s="1" t="s">
        <v>2288</v>
      </c>
      <c r="K400" s="1" t="s">
        <v>388</v>
      </c>
      <c r="L400" s="1" t="s">
        <v>2024</v>
      </c>
      <c r="M400" s="1" t="s">
        <v>2223</v>
      </c>
      <c r="N400" s="63">
        <v>45675</v>
      </c>
      <c r="O400" s="63">
        <v>45902</v>
      </c>
      <c r="P400" s="1" t="s">
        <v>1356</v>
      </c>
      <c r="Q400" s="1" t="s">
        <v>1357</v>
      </c>
      <c r="R400" s="1" t="s">
        <v>2224</v>
      </c>
      <c r="S400" s="1"/>
      <c r="T400" s="1"/>
      <c r="U400" s="1"/>
      <c r="V400" s="1"/>
      <c r="W400" s="1" t="s">
        <v>2289</v>
      </c>
      <c r="X400" s="1" t="s">
        <v>1360</v>
      </c>
      <c r="Y400" s="1" t="s">
        <v>1361</v>
      </c>
      <c r="Z400" s="1" t="s">
        <v>1362</v>
      </c>
      <c r="AA400" s="1" t="s">
        <v>2290</v>
      </c>
    </row>
    <row r="401" spans="1:27" ht="15" customHeight="1">
      <c r="A401" s="1" t="s">
        <v>2346</v>
      </c>
      <c r="B401" s="1" t="s">
        <v>427</v>
      </c>
      <c r="C401" s="1" t="s">
        <v>2312</v>
      </c>
      <c r="D401" s="61">
        <v>2024</v>
      </c>
      <c r="E401" s="1" t="s">
        <v>1350</v>
      </c>
      <c r="F401" s="1" t="s">
        <v>2287</v>
      </c>
      <c r="G401" s="1"/>
      <c r="H401" s="1" t="s">
        <v>1352</v>
      </c>
      <c r="I401" s="1" t="s">
        <v>1353</v>
      </c>
      <c r="J401" s="1" t="s">
        <v>2288</v>
      </c>
      <c r="K401" s="1" t="s">
        <v>408</v>
      </c>
      <c r="L401" s="1" t="s">
        <v>2024</v>
      </c>
      <c r="M401" s="1" t="s">
        <v>2223</v>
      </c>
      <c r="N401" s="63">
        <v>45675</v>
      </c>
      <c r="O401" s="63">
        <v>45902</v>
      </c>
      <c r="P401" s="1" t="s">
        <v>1356</v>
      </c>
      <c r="Q401" s="1" t="s">
        <v>1357</v>
      </c>
      <c r="R401" s="1" t="s">
        <v>2224</v>
      </c>
      <c r="S401" s="1"/>
      <c r="T401" s="1"/>
      <c r="U401" s="1"/>
      <c r="V401" s="1"/>
      <c r="W401" s="1" t="s">
        <v>2289</v>
      </c>
      <c r="X401" s="1" t="s">
        <v>1360</v>
      </c>
      <c r="Y401" s="1" t="s">
        <v>1361</v>
      </c>
      <c r="Z401" s="1" t="s">
        <v>1362</v>
      </c>
      <c r="AA401" s="1" t="s">
        <v>2290</v>
      </c>
    </row>
    <row r="402" spans="1:27" ht="15" customHeight="1">
      <c r="A402" s="1" t="s">
        <v>2347</v>
      </c>
      <c r="B402" s="1" t="s">
        <v>382</v>
      </c>
      <c r="C402" s="1" t="s">
        <v>2341</v>
      </c>
      <c r="D402" s="61">
        <v>2024</v>
      </c>
      <c r="E402" s="1" t="s">
        <v>1350</v>
      </c>
      <c r="F402" s="1" t="s">
        <v>2295</v>
      </c>
      <c r="G402" s="1"/>
      <c r="H402" s="1" t="s">
        <v>1352</v>
      </c>
      <c r="I402" s="1" t="s">
        <v>1353</v>
      </c>
      <c r="J402" s="1" t="s">
        <v>2288</v>
      </c>
      <c r="K402" s="1" t="s">
        <v>405</v>
      </c>
      <c r="L402" s="1" t="s">
        <v>2024</v>
      </c>
      <c r="M402" s="1" t="s">
        <v>2223</v>
      </c>
      <c r="N402" s="63">
        <v>45675</v>
      </c>
      <c r="O402" s="63">
        <v>45902</v>
      </c>
      <c r="P402" s="1" t="s">
        <v>1356</v>
      </c>
      <c r="Q402" s="1" t="s">
        <v>1357</v>
      </c>
      <c r="R402" s="1" t="s">
        <v>2224</v>
      </c>
      <c r="S402" s="1"/>
      <c r="T402" s="1"/>
      <c r="U402" s="1"/>
      <c r="V402" s="1"/>
      <c r="W402" s="1" t="s">
        <v>2289</v>
      </c>
      <c r="X402" s="1" t="s">
        <v>1360</v>
      </c>
      <c r="Y402" s="1" t="s">
        <v>1361</v>
      </c>
      <c r="Z402" s="1" t="s">
        <v>1362</v>
      </c>
      <c r="AA402" s="1" t="s">
        <v>2290</v>
      </c>
    </row>
    <row r="403" spans="1:27" ht="15" customHeight="1">
      <c r="A403" s="1" t="s">
        <v>2348</v>
      </c>
      <c r="B403" s="1" t="s">
        <v>427</v>
      </c>
      <c r="C403" s="1" t="s">
        <v>2343</v>
      </c>
      <c r="D403" s="61">
        <v>2024</v>
      </c>
      <c r="E403" s="1" t="s">
        <v>1350</v>
      </c>
      <c r="F403" s="1" t="s">
        <v>2287</v>
      </c>
      <c r="G403" s="1"/>
      <c r="H403" s="1" t="s">
        <v>1352</v>
      </c>
      <c r="I403" s="1" t="s">
        <v>1353</v>
      </c>
      <c r="J403" s="1" t="s">
        <v>2288</v>
      </c>
      <c r="K403" s="1" t="s">
        <v>391</v>
      </c>
      <c r="L403" s="1" t="s">
        <v>2024</v>
      </c>
      <c r="M403" s="1" t="s">
        <v>2223</v>
      </c>
      <c r="N403" s="63">
        <v>45675</v>
      </c>
      <c r="O403" s="63">
        <v>45902</v>
      </c>
      <c r="P403" s="1" t="s">
        <v>1356</v>
      </c>
      <c r="Q403" s="1" t="s">
        <v>1357</v>
      </c>
      <c r="R403" s="1" t="s">
        <v>2224</v>
      </c>
      <c r="S403" s="1"/>
      <c r="T403" s="1"/>
      <c r="U403" s="1"/>
      <c r="V403" s="1"/>
      <c r="W403" s="1" t="s">
        <v>2289</v>
      </c>
      <c r="X403" s="1" t="s">
        <v>1360</v>
      </c>
      <c r="Y403" s="1" t="s">
        <v>1361</v>
      </c>
      <c r="Z403" s="1" t="s">
        <v>1362</v>
      </c>
      <c r="AA403" s="1" t="s">
        <v>2290</v>
      </c>
    </row>
    <row r="404" spans="1:27" ht="15" customHeight="1">
      <c r="A404" s="1" t="s">
        <v>2349</v>
      </c>
      <c r="B404" s="1" t="s">
        <v>427</v>
      </c>
      <c r="C404" s="1" t="s">
        <v>2306</v>
      </c>
      <c r="D404" s="61">
        <v>2024</v>
      </c>
      <c r="E404" s="1" t="s">
        <v>1350</v>
      </c>
      <c r="F404" s="1" t="s">
        <v>2287</v>
      </c>
      <c r="G404" s="1"/>
      <c r="H404" s="1" t="s">
        <v>1352</v>
      </c>
      <c r="I404" s="1" t="s">
        <v>1353</v>
      </c>
      <c r="J404" s="1" t="s">
        <v>2288</v>
      </c>
      <c r="K404" s="1" t="s">
        <v>414</v>
      </c>
      <c r="L404" s="1" t="s">
        <v>2024</v>
      </c>
      <c r="M404" s="1" t="s">
        <v>2223</v>
      </c>
      <c r="N404" s="63">
        <v>45675</v>
      </c>
      <c r="O404" s="63">
        <v>45902</v>
      </c>
      <c r="P404" s="1" t="s">
        <v>1356</v>
      </c>
      <c r="Q404" s="1" t="s">
        <v>1357</v>
      </c>
      <c r="R404" s="1" t="s">
        <v>2224</v>
      </c>
      <c r="S404" s="1"/>
      <c r="T404" s="1"/>
      <c r="U404" s="1"/>
      <c r="V404" s="1"/>
      <c r="W404" s="1" t="s">
        <v>2289</v>
      </c>
      <c r="X404" s="1" t="s">
        <v>1360</v>
      </c>
      <c r="Y404" s="1" t="s">
        <v>1361</v>
      </c>
      <c r="Z404" s="1" t="s">
        <v>1362</v>
      </c>
      <c r="AA404" s="1" t="s">
        <v>2290</v>
      </c>
    </row>
    <row r="405" spans="1:27" ht="15" customHeight="1">
      <c r="A405" s="1" t="s">
        <v>2350</v>
      </c>
      <c r="B405" s="1" t="s">
        <v>382</v>
      </c>
      <c r="C405" s="1" t="s">
        <v>2351</v>
      </c>
      <c r="D405" s="61">
        <v>2024</v>
      </c>
      <c r="E405" s="1" t="s">
        <v>1350</v>
      </c>
      <c r="F405" s="1" t="s">
        <v>2295</v>
      </c>
      <c r="G405" s="1"/>
      <c r="H405" s="1" t="s">
        <v>1352</v>
      </c>
      <c r="I405" s="1" t="s">
        <v>1353</v>
      </c>
      <c r="J405" s="1" t="s">
        <v>2288</v>
      </c>
      <c r="K405" s="1" t="s">
        <v>406</v>
      </c>
      <c r="L405" s="1" t="s">
        <v>2024</v>
      </c>
      <c r="M405" s="1" t="s">
        <v>2223</v>
      </c>
      <c r="N405" s="63">
        <v>45675</v>
      </c>
      <c r="O405" s="63">
        <v>45902</v>
      </c>
      <c r="P405" s="1" t="s">
        <v>1356</v>
      </c>
      <c r="Q405" s="1" t="s">
        <v>1357</v>
      </c>
      <c r="R405" s="1" t="s">
        <v>2224</v>
      </c>
      <c r="S405" s="1"/>
      <c r="T405" s="1"/>
      <c r="U405" s="1"/>
      <c r="V405" s="1"/>
      <c r="W405" s="1" t="s">
        <v>2289</v>
      </c>
      <c r="X405" s="1" t="s">
        <v>1360</v>
      </c>
      <c r="Y405" s="1" t="s">
        <v>1361</v>
      </c>
      <c r="Z405" s="1" t="s">
        <v>1362</v>
      </c>
      <c r="AA405" s="1" t="s">
        <v>2290</v>
      </c>
    </row>
    <row r="406" spans="1:27" ht="15" customHeight="1">
      <c r="A406" s="1" t="s">
        <v>2352</v>
      </c>
      <c r="B406" s="1" t="s">
        <v>427</v>
      </c>
      <c r="C406" s="1" t="s">
        <v>2351</v>
      </c>
      <c r="D406" s="61">
        <v>2024</v>
      </c>
      <c r="E406" s="1" t="s">
        <v>1350</v>
      </c>
      <c r="F406" s="1" t="s">
        <v>2287</v>
      </c>
      <c r="G406" s="1"/>
      <c r="H406" s="1" t="s">
        <v>1352</v>
      </c>
      <c r="I406" s="1" t="s">
        <v>1353</v>
      </c>
      <c r="J406" s="1" t="s">
        <v>2288</v>
      </c>
      <c r="K406" s="1" t="s">
        <v>406</v>
      </c>
      <c r="L406" s="1" t="s">
        <v>2024</v>
      </c>
      <c r="M406" s="1" t="s">
        <v>2223</v>
      </c>
      <c r="N406" s="63">
        <v>45675</v>
      </c>
      <c r="O406" s="63">
        <v>45902</v>
      </c>
      <c r="P406" s="1" t="s">
        <v>1356</v>
      </c>
      <c r="Q406" s="1" t="s">
        <v>1357</v>
      </c>
      <c r="R406" s="1" t="s">
        <v>2224</v>
      </c>
      <c r="S406" s="1"/>
      <c r="T406" s="1"/>
      <c r="U406" s="1"/>
      <c r="V406" s="1"/>
      <c r="W406" s="1" t="s">
        <v>2289</v>
      </c>
      <c r="X406" s="1" t="s">
        <v>1360</v>
      </c>
      <c r="Y406" s="1" t="s">
        <v>1361</v>
      </c>
      <c r="Z406" s="1" t="s">
        <v>1362</v>
      </c>
      <c r="AA406" s="1" t="s">
        <v>2290</v>
      </c>
    </row>
    <row r="407" spans="1:27" ht="15" customHeight="1">
      <c r="A407" s="1" t="s">
        <v>2353</v>
      </c>
      <c r="B407" s="1" t="s">
        <v>382</v>
      </c>
      <c r="C407" s="1" t="s">
        <v>2339</v>
      </c>
      <c r="D407" s="61">
        <v>2024</v>
      </c>
      <c r="E407" s="1" t="s">
        <v>1350</v>
      </c>
      <c r="F407" s="1" t="s">
        <v>2295</v>
      </c>
      <c r="G407" s="1"/>
      <c r="H407" s="1" t="s">
        <v>1352</v>
      </c>
      <c r="I407" s="1" t="s">
        <v>1353</v>
      </c>
      <c r="J407" s="1" t="s">
        <v>2288</v>
      </c>
      <c r="K407" s="1" t="s">
        <v>389</v>
      </c>
      <c r="L407" s="1" t="s">
        <v>2024</v>
      </c>
      <c r="M407" s="1" t="s">
        <v>2223</v>
      </c>
      <c r="N407" s="63">
        <v>45675</v>
      </c>
      <c r="O407" s="63">
        <v>45902</v>
      </c>
      <c r="P407" s="1" t="s">
        <v>1356</v>
      </c>
      <c r="Q407" s="1" t="s">
        <v>1357</v>
      </c>
      <c r="R407" s="1" t="s">
        <v>2224</v>
      </c>
      <c r="S407" s="1"/>
      <c r="T407" s="1"/>
      <c r="U407" s="1"/>
      <c r="V407" s="1"/>
      <c r="W407" s="1" t="s">
        <v>2289</v>
      </c>
      <c r="X407" s="1" t="s">
        <v>1360</v>
      </c>
      <c r="Y407" s="1" t="s">
        <v>1361</v>
      </c>
      <c r="Z407" s="1" t="s">
        <v>1362</v>
      </c>
      <c r="AA407" s="1" t="s">
        <v>2290</v>
      </c>
    </row>
    <row r="408" spans="1:27" ht="15" customHeight="1">
      <c r="A408" s="1" t="s">
        <v>2354</v>
      </c>
      <c r="B408" s="1" t="s">
        <v>382</v>
      </c>
      <c r="C408" s="1" t="s">
        <v>2334</v>
      </c>
      <c r="D408" s="61">
        <v>2024</v>
      </c>
      <c r="E408" s="1" t="s">
        <v>1350</v>
      </c>
      <c r="F408" s="1" t="s">
        <v>2295</v>
      </c>
      <c r="G408" s="1"/>
      <c r="H408" s="1" t="s">
        <v>1352</v>
      </c>
      <c r="I408" s="1" t="s">
        <v>1353</v>
      </c>
      <c r="J408" s="1" t="s">
        <v>2288</v>
      </c>
      <c r="K408" s="1" t="s">
        <v>420</v>
      </c>
      <c r="L408" s="1" t="s">
        <v>2024</v>
      </c>
      <c r="M408" s="1" t="s">
        <v>2223</v>
      </c>
      <c r="N408" s="63">
        <v>45675</v>
      </c>
      <c r="O408" s="63">
        <v>45902</v>
      </c>
      <c r="P408" s="1" t="s">
        <v>1356</v>
      </c>
      <c r="Q408" s="1" t="s">
        <v>1357</v>
      </c>
      <c r="R408" s="1" t="s">
        <v>2224</v>
      </c>
      <c r="S408" s="1"/>
      <c r="T408" s="1"/>
      <c r="U408" s="1"/>
      <c r="V408" s="1"/>
      <c r="W408" s="1" t="s">
        <v>2289</v>
      </c>
      <c r="X408" s="1" t="s">
        <v>1360</v>
      </c>
      <c r="Y408" s="1" t="s">
        <v>1361</v>
      </c>
      <c r="Z408" s="1" t="s">
        <v>1362</v>
      </c>
      <c r="AA408" s="1" t="s">
        <v>2290</v>
      </c>
    </row>
    <row r="409" spans="1:27" ht="15" customHeight="1">
      <c r="A409" s="1" t="s">
        <v>2355</v>
      </c>
      <c r="B409" s="1" t="s">
        <v>382</v>
      </c>
      <c r="C409" s="1" t="s">
        <v>2345</v>
      </c>
      <c r="D409" s="61">
        <v>2024</v>
      </c>
      <c r="E409" s="1" t="s">
        <v>1350</v>
      </c>
      <c r="F409" s="1" t="s">
        <v>2295</v>
      </c>
      <c r="G409" s="1"/>
      <c r="H409" s="1" t="s">
        <v>1352</v>
      </c>
      <c r="I409" s="1" t="s">
        <v>1353</v>
      </c>
      <c r="J409" s="1" t="s">
        <v>2288</v>
      </c>
      <c r="K409" s="1" t="s">
        <v>388</v>
      </c>
      <c r="L409" s="1" t="s">
        <v>2024</v>
      </c>
      <c r="M409" s="1" t="s">
        <v>2223</v>
      </c>
      <c r="N409" s="63">
        <v>45675</v>
      </c>
      <c r="O409" s="63">
        <v>45902</v>
      </c>
      <c r="P409" s="1" t="s">
        <v>1356</v>
      </c>
      <c r="Q409" s="1" t="s">
        <v>1357</v>
      </c>
      <c r="R409" s="1" t="s">
        <v>2224</v>
      </c>
      <c r="S409" s="1"/>
      <c r="T409" s="1"/>
      <c r="U409" s="1"/>
      <c r="V409" s="1"/>
      <c r="W409" s="1" t="s">
        <v>2289</v>
      </c>
      <c r="X409" s="1" t="s">
        <v>1360</v>
      </c>
      <c r="Y409" s="1" t="s">
        <v>1361</v>
      </c>
      <c r="Z409" s="1" t="s">
        <v>1362</v>
      </c>
      <c r="AA409" s="1" t="s">
        <v>2290</v>
      </c>
    </row>
    <row r="410" spans="1:27" ht="15" customHeight="1">
      <c r="A410" s="1" t="s">
        <v>2356</v>
      </c>
      <c r="B410" s="1" t="s">
        <v>440</v>
      </c>
      <c r="C410" s="1" t="s">
        <v>1349</v>
      </c>
      <c r="D410" s="61">
        <v>2024</v>
      </c>
      <c r="E410" s="1" t="s">
        <v>1350</v>
      </c>
      <c r="F410" s="1" t="s">
        <v>2357</v>
      </c>
      <c r="G410" s="1"/>
      <c r="H410" s="1" t="s">
        <v>1352</v>
      </c>
      <c r="I410" s="1" t="s">
        <v>1353</v>
      </c>
      <c r="J410" s="1" t="s">
        <v>1354</v>
      </c>
      <c r="K410" s="1" t="s">
        <v>927</v>
      </c>
      <c r="L410" s="1" t="s">
        <v>2024</v>
      </c>
      <c r="M410" s="1" t="s">
        <v>2223</v>
      </c>
      <c r="N410" s="63">
        <v>45675</v>
      </c>
      <c r="O410" s="63">
        <v>45902</v>
      </c>
      <c r="P410" s="1" t="s">
        <v>1356</v>
      </c>
      <c r="Q410" s="1" t="s">
        <v>2248</v>
      </c>
      <c r="R410" s="1" t="s">
        <v>2224</v>
      </c>
      <c r="S410" s="1"/>
      <c r="T410" s="1"/>
      <c r="U410" s="1"/>
      <c r="V410" s="1"/>
      <c r="W410" s="1" t="s">
        <v>2358</v>
      </c>
      <c r="X410" s="1" t="s">
        <v>2032</v>
      </c>
      <c r="Y410" s="1" t="s">
        <v>1361</v>
      </c>
      <c r="Z410" s="1" t="s">
        <v>1362</v>
      </c>
      <c r="AA410" s="1" t="s">
        <v>2359</v>
      </c>
    </row>
    <row r="411" spans="1:27" ht="15" customHeight="1">
      <c r="A411" s="1" t="s">
        <v>2360</v>
      </c>
      <c r="B411" s="1" t="s">
        <v>444</v>
      </c>
      <c r="C411" s="1" t="s">
        <v>1349</v>
      </c>
      <c r="D411" s="61">
        <v>2024</v>
      </c>
      <c r="E411" s="1" t="s">
        <v>1350</v>
      </c>
      <c r="F411" s="1" t="s">
        <v>2361</v>
      </c>
      <c r="G411" s="1"/>
      <c r="H411" s="1" t="s">
        <v>1352</v>
      </c>
      <c r="I411" s="1" t="s">
        <v>1353</v>
      </c>
      <c r="J411" s="1" t="s">
        <v>1354</v>
      </c>
      <c r="K411" s="1" t="s">
        <v>927</v>
      </c>
      <c r="L411" s="1" t="s">
        <v>2024</v>
      </c>
      <c r="M411" s="1" t="s">
        <v>2223</v>
      </c>
      <c r="N411" s="63">
        <v>45675</v>
      </c>
      <c r="O411" s="63">
        <v>45902</v>
      </c>
      <c r="P411" s="1" t="s">
        <v>1356</v>
      </c>
      <c r="Q411" s="1" t="s">
        <v>2362</v>
      </c>
      <c r="R411" s="1" t="s">
        <v>2224</v>
      </c>
      <c r="S411" s="1"/>
      <c r="T411" s="1"/>
      <c r="U411" s="1"/>
      <c r="V411" s="1"/>
      <c r="W411" s="1" t="s">
        <v>2358</v>
      </c>
      <c r="X411" s="1" t="s">
        <v>2032</v>
      </c>
      <c r="Y411" s="1" t="s">
        <v>1361</v>
      </c>
      <c r="Z411" s="1" t="s">
        <v>1362</v>
      </c>
      <c r="AA411" s="1" t="s">
        <v>2359</v>
      </c>
    </row>
    <row r="412" spans="1:27" ht="15" customHeight="1">
      <c r="A412" s="1" t="s">
        <v>2363</v>
      </c>
      <c r="B412" s="1" t="s">
        <v>441</v>
      </c>
      <c r="C412" s="1" t="s">
        <v>1349</v>
      </c>
      <c r="D412" s="61">
        <v>2024</v>
      </c>
      <c r="E412" s="1" t="s">
        <v>1350</v>
      </c>
      <c r="F412" s="1" t="s">
        <v>2364</v>
      </c>
      <c r="G412" s="1"/>
      <c r="H412" s="1" t="s">
        <v>1352</v>
      </c>
      <c r="I412" s="1" t="s">
        <v>1353</v>
      </c>
      <c r="J412" s="1" t="s">
        <v>1354</v>
      </c>
      <c r="K412" s="1" t="s">
        <v>927</v>
      </c>
      <c r="L412" s="1" t="s">
        <v>2024</v>
      </c>
      <c r="M412" s="1" t="s">
        <v>2223</v>
      </c>
      <c r="N412" s="63">
        <v>45675</v>
      </c>
      <c r="O412" s="63">
        <v>45902</v>
      </c>
      <c r="P412" s="1" t="s">
        <v>1356</v>
      </c>
      <c r="Q412" s="1" t="s">
        <v>2248</v>
      </c>
      <c r="R412" s="1" t="s">
        <v>2224</v>
      </c>
      <c r="S412" s="1"/>
      <c r="T412" s="1"/>
      <c r="U412" s="1"/>
      <c r="V412" s="1"/>
      <c r="W412" s="1" t="s">
        <v>2358</v>
      </c>
      <c r="X412" s="1" t="s">
        <v>2032</v>
      </c>
      <c r="Y412" s="1" t="s">
        <v>1361</v>
      </c>
      <c r="Z412" s="1" t="s">
        <v>1362</v>
      </c>
      <c r="AA412" s="1" t="s">
        <v>2359</v>
      </c>
    </row>
    <row r="413" spans="1:27" ht="15" customHeight="1">
      <c r="A413" s="1" t="s">
        <v>2365</v>
      </c>
      <c r="B413" s="1" t="s">
        <v>445</v>
      </c>
      <c r="C413" s="1" t="s">
        <v>1349</v>
      </c>
      <c r="D413" s="61">
        <v>2024</v>
      </c>
      <c r="E413" s="1" t="s">
        <v>1350</v>
      </c>
      <c r="F413" s="1" t="s">
        <v>2366</v>
      </c>
      <c r="G413" s="1"/>
      <c r="H413" s="1" t="s">
        <v>1352</v>
      </c>
      <c r="I413" s="1" t="s">
        <v>1353</v>
      </c>
      <c r="J413" s="1" t="s">
        <v>1354</v>
      </c>
      <c r="K413" s="1" t="s">
        <v>927</v>
      </c>
      <c r="L413" s="1" t="s">
        <v>2024</v>
      </c>
      <c r="M413" s="1" t="s">
        <v>2223</v>
      </c>
      <c r="N413" s="63">
        <v>45675</v>
      </c>
      <c r="O413" s="63">
        <v>45902</v>
      </c>
      <c r="P413" s="1" t="s">
        <v>1356</v>
      </c>
      <c r="Q413" s="1" t="s">
        <v>2362</v>
      </c>
      <c r="R413" s="1" t="s">
        <v>2224</v>
      </c>
      <c r="S413" s="1"/>
      <c r="T413" s="1"/>
      <c r="U413" s="1"/>
      <c r="V413" s="1"/>
      <c r="W413" s="1" t="s">
        <v>2358</v>
      </c>
      <c r="X413" s="1" t="s">
        <v>2032</v>
      </c>
      <c r="Y413" s="1" t="s">
        <v>1361</v>
      </c>
      <c r="Z413" s="1" t="s">
        <v>1362</v>
      </c>
      <c r="AA413" s="1" t="s">
        <v>2359</v>
      </c>
    </row>
    <row r="414" spans="1:27" ht="15" customHeight="1">
      <c r="A414" s="1" t="s">
        <v>2367</v>
      </c>
      <c r="B414" s="1" t="s">
        <v>443</v>
      </c>
      <c r="C414" s="1" t="s">
        <v>1349</v>
      </c>
      <c r="D414" s="61">
        <v>2024</v>
      </c>
      <c r="E414" s="1" t="s">
        <v>1350</v>
      </c>
      <c r="F414" s="1" t="s">
        <v>2368</v>
      </c>
      <c r="G414" s="1"/>
      <c r="H414" s="1" t="s">
        <v>1352</v>
      </c>
      <c r="I414" s="1" t="s">
        <v>1353</v>
      </c>
      <c r="J414" s="1" t="s">
        <v>1354</v>
      </c>
      <c r="K414" s="1" t="s">
        <v>927</v>
      </c>
      <c r="L414" s="1" t="s">
        <v>2024</v>
      </c>
      <c r="M414" s="1" t="s">
        <v>2223</v>
      </c>
      <c r="N414" s="63">
        <v>45675</v>
      </c>
      <c r="O414" s="63">
        <v>45902</v>
      </c>
      <c r="P414" s="1" t="s">
        <v>1356</v>
      </c>
      <c r="Q414" s="1" t="s">
        <v>2248</v>
      </c>
      <c r="R414" s="1" t="s">
        <v>2224</v>
      </c>
      <c r="S414" s="1"/>
      <c r="T414" s="1"/>
      <c r="U414" s="1"/>
      <c r="V414" s="1"/>
      <c r="W414" s="1" t="s">
        <v>2358</v>
      </c>
      <c r="X414" s="1" t="s">
        <v>2032</v>
      </c>
      <c r="Y414" s="1" t="s">
        <v>1361</v>
      </c>
      <c r="Z414" s="1" t="s">
        <v>1362</v>
      </c>
      <c r="AA414" s="1" t="s">
        <v>2359</v>
      </c>
    </row>
    <row r="415" spans="1:27" ht="15" customHeight="1">
      <c r="A415" s="1" t="s">
        <v>2369</v>
      </c>
      <c r="B415" s="1" t="s">
        <v>442</v>
      </c>
      <c r="C415" s="1" t="s">
        <v>1349</v>
      </c>
      <c r="D415" s="61">
        <v>2024</v>
      </c>
      <c r="E415" s="1" t="s">
        <v>1350</v>
      </c>
      <c r="F415" s="1" t="s">
        <v>2370</v>
      </c>
      <c r="G415" s="1"/>
      <c r="H415" s="1" t="s">
        <v>1352</v>
      </c>
      <c r="I415" s="1" t="s">
        <v>1353</v>
      </c>
      <c r="J415" s="1" t="s">
        <v>1354</v>
      </c>
      <c r="K415" s="1" t="s">
        <v>927</v>
      </c>
      <c r="L415" s="1" t="s">
        <v>2024</v>
      </c>
      <c r="M415" s="1" t="s">
        <v>2223</v>
      </c>
      <c r="N415" s="63">
        <v>45675</v>
      </c>
      <c r="O415" s="63">
        <v>45902</v>
      </c>
      <c r="P415" s="1" t="s">
        <v>1356</v>
      </c>
      <c r="Q415" s="1" t="s">
        <v>1357</v>
      </c>
      <c r="R415" s="1" t="s">
        <v>2224</v>
      </c>
      <c r="S415" s="1"/>
      <c r="T415" s="1"/>
      <c r="U415" s="1"/>
      <c r="V415" s="1"/>
      <c r="W415" s="1" t="s">
        <v>2358</v>
      </c>
      <c r="X415" s="1" t="s">
        <v>2032</v>
      </c>
      <c r="Y415" s="1" t="s">
        <v>1361</v>
      </c>
      <c r="Z415" s="1" t="s">
        <v>1362</v>
      </c>
      <c r="AA415" s="1" t="s">
        <v>2359</v>
      </c>
    </row>
    <row r="416" spans="1:27" ht="15" customHeight="1">
      <c r="A416" s="1" t="s">
        <v>2371</v>
      </c>
      <c r="B416" s="1" t="s">
        <v>526</v>
      </c>
      <c r="C416" s="1" t="s">
        <v>2238</v>
      </c>
      <c r="D416" s="61">
        <v>2024</v>
      </c>
      <c r="E416" s="1" t="s">
        <v>1350</v>
      </c>
      <c r="F416" s="1" t="s">
        <v>2372</v>
      </c>
      <c r="G416" s="1" t="s">
        <v>2222</v>
      </c>
      <c r="H416" s="1" t="s">
        <v>1352</v>
      </c>
      <c r="I416" s="1" t="s">
        <v>2373</v>
      </c>
      <c r="J416" s="1" t="s">
        <v>2143</v>
      </c>
      <c r="K416" s="1" t="s">
        <v>331</v>
      </c>
      <c r="L416" s="1" t="s">
        <v>2024</v>
      </c>
      <c r="M416" s="1" t="s">
        <v>2223</v>
      </c>
      <c r="N416" s="63">
        <v>45675</v>
      </c>
      <c r="O416" s="63">
        <v>45902</v>
      </c>
      <c r="P416" s="1" t="s">
        <v>1356</v>
      </c>
      <c r="Q416" s="1" t="s">
        <v>1357</v>
      </c>
      <c r="R416" s="1" t="s">
        <v>2224</v>
      </c>
      <c r="S416" s="1"/>
      <c r="T416" s="1"/>
      <c r="U416" s="1"/>
      <c r="V416" s="1"/>
      <c r="W416" s="1" t="s">
        <v>2374</v>
      </c>
      <c r="X416" s="1" t="s">
        <v>1509</v>
      </c>
      <c r="Y416" s="1" t="s">
        <v>1361</v>
      </c>
      <c r="Z416" s="1" t="s">
        <v>1362</v>
      </c>
      <c r="AA416" s="1" t="s">
        <v>2375</v>
      </c>
    </row>
    <row r="417" spans="1:27" ht="15" customHeight="1">
      <c r="A417" s="1" t="s">
        <v>2376</v>
      </c>
      <c r="B417" s="1" t="s">
        <v>526</v>
      </c>
      <c r="C417" s="1" t="s">
        <v>2141</v>
      </c>
      <c r="D417" s="61">
        <v>2024</v>
      </c>
      <c r="E417" s="1" t="s">
        <v>1350</v>
      </c>
      <c r="F417" s="1" t="s">
        <v>2372</v>
      </c>
      <c r="G417" s="1" t="s">
        <v>2222</v>
      </c>
      <c r="H417" s="1" t="s">
        <v>1352</v>
      </c>
      <c r="I417" s="1" t="s">
        <v>2373</v>
      </c>
      <c r="J417" s="1" t="s">
        <v>2143</v>
      </c>
      <c r="K417" s="1" t="s">
        <v>91</v>
      </c>
      <c r="L417" s="1" t="s">
        <v>2024</v>
      </c>
      <c r="M417" s="1" t="s">
        <v>2223</v>
      </c>
      <c r="N417" s="63">
        <v>45675</v>
      </c>
      <c r="O417" s="63">
        <v>45902</v>
      </c>
      <c r="P417" s="1" t="s">
        <v>1356</v>
      </c>
      <c r="Q417" s="1" t="s">
        <v>1357</v>
      </c>
      <c r="R417" s="1" t="s">
        <v>2224</v>
      </c>
      <c r="S417" s="1"/>
      <c r="T417" s="1"/>
      <c r="U417" s="1"/>
      <c r="V417" s="1"/>
      <c r="W417" s="1" t="s">
        <v>2374</v>
      </c>
      <c r="X417" s="1" t="s">
        <v>1509</v>
      </c>
      <c r="Y417" s="1" t="s">
        <v>1361</v>
      </c>
      <c r="Z417" s="1" t="s">
        <v>1362</v>
      </c>
      <c r="AA417" s="1" t="s">
        <v>2375</v>
      </c>
    </row>
    <row r="418" spans="1:27" ht="15" customHeight="1">
      <c r="A418" s="1" t="s">
        <v>2377</v>
      </c>
      <c r="B418" s="1" t="s">
        <v>526</v>
      </c>
      <c r="C418" s="1" t="s">
        <v>2181</v>
      </c>
      <c r="D418" s="61">
        <v>2024</v>
      </c>
      <c r="E418" s="1" t="s">
        <v>1350</v>
      </c>
      <c r="F418" s="1" t="s">
        <v>2372</v>
      </c>
      <c r="G418" s="1" t="s">
        <v>2222</v>
      </c>
      <c r="H418" s="1" t="s">
        <v>1352</v>
      </c>
      <c r="I418" s="1" t="s">
        <v>2373</v>
      </c>
      <c r="J418" s="1" t="s">
        <v>2143</v>
      </c>
      <c r="K418" s="1" t="s">
        <v>341</v>
      </c>
      <c r="L418" s="1" t="s">
        <v>2024</v>
      </c>
      <c r="M418" s="1" t="s">
        <v>2223</v>
      </c>
      <c r="N418" s="63">
        <v>45675</v>
      </c>
      <c r="O418" s="63">
        <v>45902</v>
      </c>
      <c r="P418" s="1" t="s">
        <v>1356</v>
      </c>
      <c r="Q418" s="1" t="s">
        <v>1357</v>
      </c>
      <c r="R418" s="1" t="s">
        <v>2224</v>
      </c>
      <c r="S418" s="1"/>
      <c r="T418" s="1"/>
      <c r="U418" s="1"/>
      <c r="V418" s="1"/>
      <c r="W418" s="1" t="s">
        <v>2374</v>
      </c>
      <c r="X418" s="1" t="s">
        <v>1509</v>
      </c>
      <c r="Y418" s="1" t="s">
        <v>1361</v>
      </c>
      <c r="Z418" s="1" t="s">
        <v>1362</v>
      </c>
      <c r="AA418" s="1" t="s">
        <v>2375</v>
      </c>
    </row>
    <row r="419" spans="1:27" ht="15" customHeight="1">
      <c r="A419" s="1" t="s">
        <v>2378</v>
      </c>
      <c r="B419" s="1" t="s">
        <v>526</v>
      </c>
      <c r="C419" s="1" t="s">
        <v>2207</v>
      </c>
      <c r="D419" s="61">
        <v>2024</v>
      </c>
      <c r="E419" s="1" t="s">
        <v>1350</v>
      </c>
      <c r="F419" s="1" t="s">
        <v>2372</v>
      </c>
      <c r="G419" s="1" t="s">
        <v>2222</v>
      </c>
      <c r="H419" s="1" t="s">
        <v>1352</v>
      </c>
      <c r="I419" s="1" t="s">
        <v>2373</v>
      </c>
      <c r="J419" s="1" t="s">
        <v>2143</v>
      </c>
      <c r="K419" s="1" t="s">
        <v>329</v>
      </c>
      <c r="L419" s="1" t="s">
        <v>2024</v>
      </c>
      <c r="M419" s="1" t="s">
        <v>2223</v>
      </c>
      <c r="N419" s="63">
        <v>45675</v>
      </c>
      <c r="O419" s="63">
        <v>45902</v>
      </c>
      <c r="P419" s="1" t="s">
        <v>1356</v>
      </c>
      <c r="Q419" s="1" t="s">
        <v>1357</v>
      </c>
      <c r="R419" s="1" t="s">
        <v>2224</v>
      </c>
      <c r="S419" s="1"/>
      <c r="T419" s="1"/>
      <c r="U419" s="1"/>
      <c r="V419" s="1"/>
      <c r="W419" s="1" t="s">
        <v>2374</v>
      </c>
      <c r="X419" s="1" t="s">
        <v>1509</v>
      </c>
      <c r="Y419" s="1" t="s">
        <v>1361</v>
      </c>
      <c r="Z419" s="1" t="s">
        <v>1362</v>
      </c>
      <c r="AA419" s="1" t="s">
        <v>2375</v>
      </c>
    </row>
    <row r="420" spans="1:27" ht="15" customHeight="1">
      <c r="A420" s="1" t="s">
        <v>2379</v>
      </c>
      <c r="B420" s="1" t="s">
        <v>526</v>
      </c>
      <c r="C420" s="1" t="s">
        <v>2176</v>
      </c>
      <c r="D420" s="61">
        <v>2024</v>
      </c>
      <c r="E420" s="1" t="s">
        <v>1350</v>
      </c>
      <c r="F420" s="1" t="s">
        <v>2372</v>
      </c>
      <c r="G420" s="1" t="s">
        <v>2222</v>
      </c>
      <c r="H420" s="1" t="s">
        <v>1352</v>
      </c>
      <c r="I420" s="1" t="s">
        <v>2373</v>
      </c>
      <c r="J420" s="1" t="s">
        <v>2143</v>
      </c>
      <c r="K420" s="1" t="s">
        <v>333</v>
      </c>
      <c r="L420" s="1" t="s">
        <v>2024</v>
      </c>
      <c r="M420" s="1" t="s">
        <v>2223</v>
      </c>
      <c r="N420" s="63">
        <v>45675</v>
      </c>
      <c r="O420" s="63">
        <v>45902</v>
      </c>
      <c r="P420" s="1" t="s">
        <v>1356</v>
      </c>
      <c r="Q420" s="1" t="s">
        <v>1357</v>
      </c>
      <c r="R420" s="1" t="s">
        <v>2224</v>
      </c>
      <c r="S420" s="1"/>
      <c r="T420" s="1"/>
      <c r="U420" s="1"/>
      <c r="V420" s="1"/>
      <c r="W420" s="1" t="s">
        <v>2374</v>
      </c>
      <c r="X420" s="1" t="s">
        <v>1509</v>
      </c>
      <c r="Y420" s="1" t="s">
        <v>1361</v>
      </c>
      <c r="Z420" s="1" t="s">
        <v>1362</v>
      </c>
      <c r="AA420" s="1" t="s">
        <v>2375</v>
      </c>
    </row>
    <row r="421" spans="1:27" ht="15" customHeight="1">
      <c r="A421" s="1" t="s">
        <v>2380</v>
      </c>
      <c r="B421" s="1" t="s">
        <v>526</v>
      </c>
      <c r="C421" s="1" t="s">
        <v>2163</v>
      </c>
      <c r="D421" s="61">
        <v>2024</v>
      </c>
      <c r="E421" s="1" t="s">
        <v>1350</v>
      </c>
      <c r="F421" s="1" t="s">
        <v>2372</v>
      </c>
      <c r="G421" s="1" t="s">
        <v>2222</v>
      </c>
      <c r="H421" s="1" t="s">
        <v>1352</v>
      </c>
      <c r="I421" s="1" t="s">
        <v>2373</v>
      </c>
      <c r="J421" s="1" t="s">
        <v>2143</v>
      </c>
      <c r="K421" s="1" t="s">
        <v>336</v>
      </c>
      <c r="L421" s="1" t="s">
        <v>2024</v>
      </c>
      <c r="M421" s="1" t="s">
        <v>2223</v>
      </c>
      <c r="N421" s="63">
        <v>45675</v>
      </c>
      <c r="O421" s="63">
        <v>45902</v>
      </c>
      <c r="P421" s="1" t="s">
        <v>1356</v>
      </c>
      <c r="Q421" s="1" t="s">
        <v>1357</v>
      </c>
      <c r="R421" s="1" t="s">
        <v>2224</v>
      </c>
      <c r="S421" s="1"/>
      <c r="T421" s="1"/>
      <c r="U421" s="1"/>
      <c r="V421" s="1"/>
      <c r="W421" s="1" t="s">
        <v>2374</v>
      </c>
      <c r="X421" s="1" t="s">
        <v>1509</v>
      </c>
      <c r="Y421" s="1" t="s">
        <v>1361</v>
      </c>
      <c r="Z421" s="1" t="s">
        <v>1362</v>
      </c>
      <c r="AA421" s="1" t="s">
        <v>2375</v>
      </c>
    </row>
    <row r="422" spans="1:27" ht="15" customHeight="1">
      <c r="A422" s="1" t="s">
        <v>2381</v>
      </c>
      <c r="B422" s="1" t="s">
        <v>526</v>
      </c>
      <c r="C422" s="1" t="s">
        <v>2187</v>
      </c>
      <c r="D422" s="61">
        <v>2024</v>
      </c>
      <c r="E422" s="1" t="s">
        <v>1350</v>
      </c>
      <c r="F422" s="1" t="s">
        <v>2372</v>
      </c>
      <c r="G422" s="1" t="s">
        <v>2222</v>
      </c>
      <c r="H422" s="1" t="s">
        <v>1352</v>
      </c>
      <c r="I422" s="1" t="s">
        <v>2373</v>
      </c>
      <c r="J422" s="1" t="s">
        <v>2143</v>
      </c>
      <c r="K422" s="1" t="s">
        <v>332</v>
      </c>
      <c r="L422" s="1" t="s">
        <v>2024</v>
      </c>
      <c r="M422" s="1" t="s">
        <v>2223</v>
      </c>
      <c r="N422" s="63">
        <v>45675</v>
      </c>
      <c r="O422" s="63">
        <v>45902</v>
      </c>
      <c r="P422" s="1" t="s">
        <v>1356</v>
      </c>
      <c r="Q422" s="1" t="s">
        <v>1357</v>
      </c>
      <c r="R422" s="1" t="s">
        <v>2224</v>
      </c>
      <c r="S422" s="1"/>
      <c r="T422" s="1"/>
      <c r="U422" s="1"/>
      <c r="V422" s="1"/>
      <c r="W422" s="1" t="s">
        <v>2374</v>
      </c>
      <c r="X422" s="1" t="s">
        <v>1509</v>
      </c>
      <c r="Y422" s="1" t="s">
        <v>1361</v>
      </c>
      <c r="Z422" s="1" t="s">
        <v>1362</v>
      </c>
      <c r="AA422" s="1" t="s">
        <v>2375</v>
      </c>
    </row>
    <row r="423" spans="1:27" ht="15" customHeight="1">
      <c r="A423" s="1" t="s">
        <v>2382</v>
      </c>
      <c r="B423" s="1" t="s">
        <v>526</v>
      </c>
      <c r="C423" s="1" t="s">
        <v>2204</v>
      </c>
      <c r="D423" s="61">
        <v>2024</v>
      </c>
      <c r="E423" s="1" t="s">
        <v>1350</v>
      </c>
      <c r="F423" s="1" t="s">
        <v>2372</v>
      </c>
      <c r="G423" s="1" t="s">
        <v>2222</v>
      </c>
      <c r="H423" s="1" t="s">
        <v>1352</v>
      </c>
      <c r="I423" s="1" t="s">
        <v>2373</v>
      </c>
      <c r="J423" s="1" t="s">
        <v>2143</v>
      </c>
      <c r="K423" s="1" t="s">
        <v>328</v>
      </c>
      <c r="L423" s="1" t="s">
        <v>2024</v>
      </c>
      <c r="M423" s="1" t="s">
        <v>2223</v>
      </c>
      <c r="N423" s="63">
        <v>45675</v>
      </c>
      <c r="O423" s="63">
        <v>45902</v>
      </c>
      <c r="P423" s="1" t="s">
        <v>1356</v>
      </c>
      <c r="Q423" s="1" t="s">
        <v>1357</v>
      </c>
      <c r="R423" s="1" t="s">
        <v>2224</v>
      </c>
      <c r="S423" s="1"/>
      <c r="T423" s="1"/>
      <c r="U423" s="1"/>
      <c r="V423" s="1"/>
      <c r="W423" s="1" t="s">
        <v>2374</v>
      </c>
      <c r="X423" s="1" t="s">
        <v>1509</v>
      </c>
      <c r="Y423" s="1" t="s">
        <v>1361</v>
      </c>
      <c r="Z423" s="1" t="s">
        <v>1362</v>
      </c>
      <c r="AA423" s="1" t="s">
        <v>2375</v>
      </c>
    </row>
    <row r="424" spans="1:27" ht="15" customHeight="1">
      <c r="A424" s="1" t="s">
        <v>2383</v>
      </c>
      <c r="B424" s="1" t="s">
        <v>526</v>
      </c>
      <c r="C424" s="1" t="s">
        <v>2169</v>
      </c>
      <c r="D424" s="61">
        <v>2024</v>
      </c>
      <c r="E424" s="1" t="s">
        <v>1350</v>
      </c>
      <c r="F424" s="1" t="s">
        <v>2372</v>
      </c>
      <c r="G424" s="1" t="s">
        <v>2222</v>
      </c>
      <c r="H424" s="1" t="s">
        <v>1352</v>
      </c>
      <c r="I424" s="1" t="s">
        <v>2373</v>
      </c>
      <c r="J424" s="1" t="s">
        <v>2143</v>
      </c>
      <c r="K424" s="1" t="s">
        <v>335</v>
      </c>
      <c r="L424" s="1" t="s">
        <v>2024</v>
      </c>
      <c r="M424" s="1" t="s">
        <v>2223</v>
      </c>
      <c r="N424" s="63">
        <v>45675</v>
      </c>
      <c r="O424" s="63">
        <v>45902</v>
      </c>
      <c r="P424" s="1" t="s">
        <v>1356</v>
      </c>
      <c r="Q424" s="1" t="s">
        <v>1357</v>
      </c>
      <c r="R424" s="1" t="s">
        <v>2224</v>
      </c>
      <c r="S424" s="1"/>
      <c r="T424" s="1"/>
      <c r="U424" s="1"/>
      <c r="V424" s="1"/>
      <c r="W424" s="1" t="s">
        <v>2374</v>
      </c>
      <c r="X424" s="1" t="s">
        <v>1509</v>
      </c>
      <c r="Y424" s="1" t="s">
        <v>1361</v>
      </c>
      <c r="Z424" s="1" t="s">
        <v>1362</v>
      </c>
      <c r="AA424" s="1" t="s">
        <v>2375</v>
      </c>
    </row>
    <row r="425" spans="1:27" ht="15" customHeight="1">
      <c r="A425" s="1" t="s">
        <v>2384</v>
      </c>
      <c r="B425" s="1" t="s">
        <v>526</v>
      </c>
      <c r="C425" s="1" t="s">
        <v>2153</v>
      </c>
      <c r="D425" s="61">
        <v>2024</v>
      </c>
      <c r="E425" s="1" t="s">
        <v>1350</v>
      </c>
      <c r="F425" s="1" t="s">
        <v>2372</v>
      </c>
      <c r="G425" s="1" t="s">
        <v>2222</v>
      </c>
      <c r="H425" s="1" t="s">
        <v>1352</v>
      </c>
      <c r="I425" s="1" t="s">
        <v>2373</v>
      </c>
      <c r="J425" s="1" t="s">
        <v>2143</v>
      </c>
      <c r="K425" s="1" t="s">
        <v>344</v>
      </c>
      <c r="L425" s="1" t="s">
        <v>2024</v>
      </c>
      <c r="M425" s="1" t="s">
        <v>2223</v>
      </c>
      <c r="N425" s="63">
        <v>45675</v>
      </c>
      <c r="O425" s="63">
        <v>45902</v>
      </c>
      <c r="P425" s="1" t="s">
        <v>1356</v>
      </c>
      <c r="Q425" s="1" t="s">
        <v>1357</v>
      </c>
      <c r="R425" s="1" t="s">
        <v>2224</v>
      </c>
      <c r="S425" s="1"/>
      <c r="T425" s="1"/>
      <c r="U425" s="1"/>
      <c r="V425" s="1"/>
      <c r="W425" s="1" t="s">
        <v>2374</v>
      </c>
      <c r="X425" s="1" t="s">
        <v>1509</v>
      </c>
      <c r="Y425" s="1" t="s">
        <v>1361</v>
      </c>
      <c r="Z425" s="1" t="s">
        <v>1362</v>
      </c>
      <c r="AA425" s="1" t="s">
        <v>2375</v>
      </c>
    </row>
    <row r="426" spans="1:27" ht="15" customHeight="1">
      <c r="A426" s="1" t="s">
        <v>2385</v>
      </c>
      <c r="B426" s="1" t="s">
        <v>526</v>
      </c>
      <c r="C426" s="1" t="s">
        <v>2148</v>
      </c>
      <c r="D426" s="61">
        <v>2024</v>
      </c>
      <c r="E426" s="1" t="s">
        <v>1350</v>
      </c>
      <c r="F426" s="1" t="s">
        <v>2372</v>
      </c>
      <c r="G426" s="1" t="s">
        <v>2222</v>
      </c>
      <c r="H426" s="1" t="s">
        <v>1352</v>
      </c>
      <c r="I426" s="1" t="s">
        <v>2373</v>
      </c>
      <c r="J426" s="1" t="s">
        <v>2143</v>
      </c>
      <c r="K426" s="1" t="s">
        <v>182</v>
      </c>
      <c r="L426" s="1" t="s">
        <v>2024</v>
      </c>
      <c r="M426" s="1" t="s">
        <v>2223</v>
      </c>
      <c r="N426" s="63">
        <v>45675</v>
      </c>
      <c r="O426" s="63">
        <v>45902</v>
      </c>
      <c r="P426" s="1" t="s">
        <v>1356</v>
      </c>
      <c r="Q426" s="1" t="s">
        <v>1357</v>
      </c>
      <c r="R426" s="1" t="s">
        <v>2224</v>
      </c>
      <c r="S426" s="1"/>
      <c r="T426" s="1"/>
      <c r="U426" s="1"/>
      <c r="V426" s="1"/>
      <c r="W426" s="1" t="s">
        <v>2374</v>
      </c>
      <c r="X426" s="1" t="s">
        <v>1509</v>
      </c>
      <c r="Y426" s="1" t="s">
        <v>1361</v>
      </c>
      <c r="Z426" s="1" t="s">
        <v>1362</v>
      </c>
      <c r="AA426" s="1" t="s">
        <v>2375</v>
      </c>
    </row>
    <row r="427" spans="1:27" ht="15" customHeight="1">
      <c r="A427" s="1" t="s">
        <v>2386</v>
      </c>
      <c r="B427" s="1" t="s">
        <v>526</v>
      </c>
      <c r="C427" s="1" t="s">
        <v>2158</v>
      </c>
      <c r="D427" s="61">
        <v>2024</v>
      </c>
      <c r="E427" s="1" t="s">
        <v>1350</v>
      </c>
      <c r="F427" s="1" t="s">
        <v>2372</v>
      </c>
      <c r="G427" s="1" t="s">
        <v>2222</v>
      </c>
      <c r="H427" s="1" t="s">
        <v>1352</v>
      </c>
      <c r="I427" s="1" t="s">
        <v>2373</v>
      </c>
      <c r="J427" s="1" t="s">
        <v>2143</v>
      </c>
      <c r="K427" s="1" t="s">
        <v>340</v>
      </c>
      <c r="L427" s="1" t="s">
        <v>2024</v>
      </c>
      <c r="M427" s="1" t="s">
        <v>2223</v>
      </c>
      <c r="N427" s="63">
        <v>45675</v>
      </c>
      <c r="O427" s="63">
        <v>45902</v>
      </c>
      <c r="P427" s="1" t="s">
        <v>1356</v>
      </c>
      <c r="Q427" s="1" t="s">
        <v>1357</v>
      </c>
      <c r="R427" s="1" t="s">
        <v>2224</v>
      </c>
      <c r="S427" s="1"/>
      <c r="T427" s="1"/>
      <c r="U427" s="1"/>
      <c r="V427" s="1"/>
      <c r="W427" s="1" t="s">
        <v>2374</v>
      </c>
      <c r="X427" s="1" t="s">
        <v>1509</v>
      </c>
      <c r="Y427" s="1" t="s">
        <v>1361</v>
      </c>
      <c r="Z427" s="1" t="s">
        <v>1362</v>
      </c>
      <c r="AA427" s="1" t="s">
        <v>2375</v>
      </c>
    </row>
    <row r="428" spans="1:27" ht="15" customHeight="1">
      <c r="A428" s="1" t="s">
        <v>2387</v>
      </c>
      <c r="B428" s="1" t="s">
        <v>526</v>
      </c>
      <c r="C428" s="1" t="s">
        <v>2184</v>
      </c>
      <c r="D428" s="61">
        <v>2024</v>
      </c>
      <c r="E428" s="1" t="s">
        <v>1350</v>
      </c>
      <c r="F428" s="1" t="s">
        <v>2372</v>
      </c>
      <c r="G428" s="1" t="s">
        <v>2222</v>
      </c>
      <c r="H428" s="1" t="s">
        <v>1352</v>
      </c>
      <c r="I428" s="1" t="s">
        <v>2373</v>
      </c>
      <c r="J428" s="1" t="s">
        <v>2143</v>
      </c>
      <c r="K428" s="1" t="s">
        <v>327</v>
      </c>
      <c r="L428" s="1" t="s">
        <v>2024</v>
      </c>
      <c r="M428" s="1" t="s">
        <v>2223</v>
      </c>
      <c r="N428" s="63">
        <v>45675</v>
      </c>
      <c r="O428" s="63">
        <v>45902</v>
      </c>
      <c r="P428" s="1" t="s">
        <v>1356</v>
      </c>
      <c r="Q428" s="1" t="s">
        <v>1357</v>
      </c>
      <c r="R428" s="1" t="s">
        <v>2224</v>
      </c>
      <c r="S428" s="1"/>
      <c r="T428" s="1"/>
      <c r="U428" s="1"/>
      <c r="V428" s="1"/>
      <c r="W428" s="1" t="s">
        <v>2374</v>
      </c>
      <c r="X428" s="1" t="s">
        <v>1509</v>
      </c>
      <c r="Y428" s="1" t="s">
        <v>1361</v>
      </c>
      <c r="Z428" s="1" t="s">
        <v>1362</v>
      </c>
      <c r="AA428" s="1" t="s">
        <v>2375</v>
      </c>
    </row>
    <row r="429" spans="1:27" ht="15" customHeight="1">
      <c r="A429" s="1" t="s">
        <v>2388</v>
      </c>
      <c r="B429" s="1" t="s">
        <v>526</v>
      </c>
      <c r="C429" s="1" t="s">
        <v>2264</v>
      </c>
      <c r="D429" s="61">
        <v>2024</v>
      </c>
      <c r="E429" s="1" t="s">
        <v>1350</v>
      </c>
      <c r="F429" s="1" t="s">
        <v>2372</v>
      </c>
      <c r="G429" s="1" t="s">
        <v>2222</v>
      </c>
      <c r="H429" s="1" t="s">
        <v>1352</v>
      </c>
      <c r="I429" s="1" t="s">
        <v>2373</v>
      </c>
      <c r="J429" s="1" t="s">
        <v>2143</v>
      </c>
      <c r="K429" s="1" t="s">
        <v>355</v>
      </c>
      <c r="L429" s="1" t="s">
        <v>2024</v>
      </c>
      <c r="M429" s="1" t="s">
        <v>2223</v>
      </c>
      <c r="N429" s="63">
        <v>45675</v>
      </c>
      <c r="O429" s="63">
        <v>45902</v>
      </c>
      <c r="P429" s="1" t="s">
        <v>1356</v>
      </c>
      <c r="Q429" s="1" t="s">
        <v>1357</v>
      </c>
      <c r="R429" s="1" t="s">
        <v>2224</v>
      </c>
      <c r="S429" s="1"/>
      <c r="T429" s="1"/>
      <c r="U429" s="1"/>
      <c r="V429" s="1"/>
      <c r="W429" s="1" t="s">
        <v>2374</v>
      </c>
      <c r="X429" s="1" t="s">
        <v>1509</v>
      </c>
      <c r="Y429" s="1" t="s">
        <v>1361</v>
      </c>
      <c r="Z429" s="1" t="s">
        <v>1362</v>
      </c>
      <c r="AA429" s="1" t="s">
        <v>2375</v>
      </c>
    </row>
    <row r="430" spans="1:27" ht="15" customHeight="1">
      <c r="A430" s="1" t="s">
        <v>2389</v>
      </c>
      <c r="B430" s="1" t="s">
        <v>526</v>
      </c>
      <c r="C430" s="1" t="s">
        <v>2194</v>
      </c>
      <c r="D430" s="61">
        <v>2024</v>
      </c>
      <c r="E430" s="1" t="s">
        <v>1350</v>
      </c>
      <c r="F430" s="1" t="s">
        <v>2372</v>
      </c>
      <c r="G430" s="1" t="s">
        <v>2222</v>
      </c>
      <c r="H430" s="1" t="s">
        <v>1352</v>
      </c>
      <c r="I430" s="1" t="s">
        <v>2373</v>
      </c>
      <c r="J430" s="1" t="s">
        <v>2143</v>
      </c>
      <c r="K430" s="1" t="s">
        <v>350</v>
      </c>
      <c r="L430" s="1" t="s">
        <v>2024</v>
      </c>
      <c r="M430" s="1" t="s">
        <v>2223</v>
      </c>
      <c r="N430" s="63">
        <v>45675</v>
      </c>
      <c r="O430" s="63">
        <v>45902</v>
      </c>
      <c r="P430" s="1" t="s">
        <v>1356</v>
      </c>
      <c r="Q430" s="1" t="s">
        <v>1357</v>
      </c>
      <c r="R430" s="1" t="s">
        <v>2224</v>
      </c>
      <c r="S430" s="1"/>
      <c r="T430" s="1"/>
      <c r="U430" s="1"/>
      <c r="V430" s="1"/>
      <c r="W430" s="1" t="s">
        <v>2374</v>
      </c>
      <c r="X430" s="1" t="s">
        <v>1509</v>
      </c>
      <c r="Y430" s="1" t="s">
        <v>1361</v>
      </c>
      <c r="Z430" s="1" t="s">
        <v>1362</v>
      </c>
      <c r="AA430" s="1" t="s">
        <v>2375</v>
      </c>
    </row>
    <row r="431" spans="1:27" ht="15" customHeight="1">
      <c r="A431" s="1" t="s">
        <v>2390</v>
      </c>
      <c r="B431" s="1" t="s">
        <v>543</v>
      </c>
      <c r="C431" s="1" t="s">
        <v>1349</v>
      </c>
      <c r="D431" s="61">
        <v>2024</v>
      </c>
      <c r="E431" s="1" t="s">
        <v>1350</v>
      </c>
      <c r="F431" s="1" t="s">
        <v>2391</v>
      </c>
      <c r="G431" s="1"/>
      <c r="H431" s="1" t="s">
        <v>1352</v>
      </c>
      <c r="I431" s="1" t="s">
        <v>2373</v>
      </c>
      <c r="J431" s="1" t="s">
        <v>1354</v>
      </c>
      <c r="K431" s="1" t="s">
        <v>927</v>
      </c>
      <c r="L431" s="1" t="s">
        <v>2024</v>
      </c>
      <c r="M431" s="1" t="s">
        <v>2223</v>
      </c>
      <c r="N431" s="63">
        <v>45675</v>
      </c>
      <c r="O431" s="63">
        <v>45902</v>
      </c>
      <c r="P431" s="1" t="s">
        <v>1356</v>
      </c>
      <c r="Q431" s="1" t="s">
        <v>1357</v>
      </c>
      <c r="R431" s="1" t="s">
        <v>2224</v>
      </c>
      <c r="S431" s="1"/>
      <c r="T431" s="1"/>
      <c r="U431" s="1"/>
      <c r="V431" s="1"/>
      <c r="W431" s="1" t="s">
        <v>2374</v>
      </c>
      <c r="X431" s="1" t="s">
        <v>2032</v>
      </c>
      <c r="Y431" s="1" t="s">
        <v>1361</v>
      </c>
      <c r="Z431" s="1" t="s">
        <v>1362</v>
      </c>
      <c r="AA431" s="1" t="s">
        <v>2392</v>
      </c>
    </row>
    <row r="432" spans="1:27" ht="15" customHeight="1">
      <c r="A432" s="1" t="s">
        <v>2393</v>
      </c>
      <c r="B432" s="1" t="s">
        <v>526</v>
      </c>
      <c r="C432" s="1" t="s">
        <v>2220</v>
      </c>
      <c r="D432" s="61">
        <v>2024</v>
      </c>
      <c r="E432" s="1" t="s">
        <v>1350</v>
      </c>
      <c r="F432" s="1" t="s">
        <v>2372</v>
      </c>
      <c r="G432" s="1" t="s">
        <v>2222</v>
      </c>
      <c r="H432" s="1" t="s">
        <v>1352</v>
      </c>
      <c r="I432" s="1" t="s">
        <v>2373</v>
      </c>
      <c r="J432" s="1" t="s">
        <v>2143</v>
      </c>
      <c r="K432" s="1" t="s">
        <v>338</v>
      </c>
      <c r="L432" s="1" t="s">
        <v>2024</v>
      </c>
      <c r="M432" s="1" t="s">
        <v>2223</v>
      </c>
      <c r="N432" s="63">
        <v>45675</v>
      </c>
      <c r="O432" s="63">
        <v>45902</v>
      </c>
      <c r="P432" s="1" t="s">
        <v>1356</v>
      </c>
      <c r="Q432" s="1" t="s">
        <v>1357</v>
      </c>
      <c r="R432" s="1" t="s">
        <v>2224</v>
      </c>
      <c r="S432" s="1"/>
      <c r="T432" s="1"/>
      <c r="U432" s="1"/>
      <c r="V432" s="1"/>
      <c r="W432" s="1" t="s">
        <v>2374</v>
      </c>
      <c r="X432" s="1" t="s">
        <v>1509</v>
      </c>
      <c r="Y432" s="1" t="s">
        <v>1361</v>
      </c>
      <c r="Z432" s="1" t="s">
        <v>1362</v>
      </c>
      <c r="AA432" s="1" t="s">
        <v>2375</v>
      </c>
    </row>
    <row r="433" spans="1:27" ht="15" customHeight="1">
      <c r="A433" s="1" t="s">
        <v>2394</v>
      </c>
      <c r="B433" s="1" t="s">
        <v>526</v>
      </c>
      <c r="C433" s="1" t="s">
        <v>2166</v>
      </c>
      <c r="D433" s="61">
        <v>2024</v>
      </c>
      <c r="E433" s="1" t="s">
        <v>1350</v>
      </c>
      <c r="F433" s="1" t="s">
        <v>2372</v>
      </c>
      <c r="G433" s="1" t="s">
        <v>2222</v>
      </c>
      <c r="H433" s="1" t="s">
        <v>1352</v>
      </c>
      <c r="I433" s="1" t="s">
        <v>2373</v>
      </c>
      <c r="J433" s="1" t="s">
        <v>2143</v>
      </c>
      <c r="K433" s="1" t="s">
        <v>343</v>
      </c>
      <c r="L433" s="1" t="s">
        <v>2024</v>
      </c>
      <c r="M433" s="1" t="s">
        <v>2223</v>
      </c>
      <c r="N433" s="63">
        <v>45675</v>
      </c>
      <c r="O433" s="63">
        <v>45902</v>
      </c>
      <c r="P433" s="1" t="s">
        <v>1356</v>
      </c>
      <c r="Q433" s="1" t="s">
        <v>1357</v>
      </c>
      <c r="R433" s="1" t="s">
        <v>2224</v>
      </c>
      <c r="S433" s="1"/>
      <c r="T433" s="1"/>
      <c r="U433" s="1"/>
      <c r="V433" s="1"/>
      <c r="W433" s="1" t="s">
        <v>2374</v>
      </c>
      <c r="X433" s="1" t="s">
        <v>1509</v>
      </c>
      <c r="Y433" s="1" t="s">
        <v>1361</v>
      </c>
      <c r="Z433" s="1" t="s">
        <v>1362</v>
      </c>
      <c r="AA433" s="1" t="s">
        <v>2375</v>
      </c>
    </row>
    <row r="434" spans="1:27" ht="15" customHeight="1">
      <c r="A434" s="1" t="s">
        <v>2395</v>
      </c>
      <c r="B434" s="1" t="s">
        <v>69</v>
      </c>
      <c r="C434" s="1" t="s">
        <v>1349</v>
      </c>
      <c r="D434" s="61">
        <v>2024</v>
      </c>
      <c r="E434" s="1" t="s">
        <v>1350</v>
      </c>
      <c r="F434" s="1" t="s">
        <v>2396</v>
      </c>
      <c r="G434" s="1"/>
      <c r="H434" s="1" t="s">
        <v>1352</v>
      </c>
      <c r="I434" s="1" t="s">
        <v>2373</v>
      </c>
      <c r="J434" s="1" t="s">
        <v>1354</v>
      </c>
      <c r="K434" s="1" t="s">
        <v>927</v>
      </c>
      <c r="L434" s="1" t="s">
        <v>2397</v>
      </c>
      <c r="M434" s="1" t="s">
        <v>2398</v>
      </c>
      <c r="N434" s="63">
        <v>45675</v>
      </c>
      <c r="O434" s="63">
        <v>45902</v>
      </c>
      <c r="P434" s="1" t="s">
        <v>1356</v>
      </c>
      <c r="Q434" s="1" t="s">
        <v>1357</v>
      </c>
      <c r="R434" s="1" t="s">
        <v>2399</v>
      </c>
      <c r="S434" s="1"/>
      <c r="T434" s="1"/>
      <c r="U434" s="1"/>
      <c r="V434" s="1"/>
      <c r="W434" s="1" t="s">
        <v>2400</v>
      </c>
      <c r="X434" s="1" t="s">
        <v>1360</v>
      </c>
      <c r="Y434" s="1" t="s">
        <v>1361</v>
      </c>
      <c r="Z434" s="1" t="s">
        <v>1362</v>
      </c>
      <c r="AA434" s="1" t="s">
        <v>2401</v>
      </c>
    </row>
    <row r="435" spans="1:27" ht="15" customHeight="1">
      <c r="A435" s="1" t="s">
        <v>2402</v>
      </c>
      <c r="B435" s="1" t="s">
        <v>68</v>
      </c>
      <c r="C435" s="1" t="s">
        <v>1349</v>
      </c>
      <c r="D435" s="61">
        <v>2024</v>
      </c>
      <c r="E435" s="1" t="s">
        <v>1350</v>
      </c>
      <c r="F435" s="1" t="s">
        <v>2403</v>
      </c>
      <c r="G435" s="1"/>
      <c r="H435" s="1" t="s">
        <v>1352</v>
      </c>
      <c r="I435" s="1" t="s">
        <v>1353</v>
      </c>
      <c r="J435" s="1" t="s">
        <v>1354</v>
      </c>
      <c r="K435" s="1" t="s">
        <v>927</v>
      </c>
      <c r="L435" s="1" t="s">
        <v>2397</v>
      </c>
      <c r="M435" s="1" t="s">
        <v>2398</v>
      </c>
      <c r="N435" s="63">
        <v>45675</v>
      </c>
      <c r="O435" s="63">
        <v>45902</v>
      </c>
      <c r="P435" s="1" t="s">
        <v>1356</v>
      </c>
      <c r="Q435" s="1" t="s">
        <v>1357</v>
      </c>
      <c r="R435" s="1" t="s">
        <v>2399</v>
      </c>
      <c r="S435" s="1"/>
      <c r="T435" s="1"/>
      <c r="U435" s="1"/>
      <c r="V435" s="1"/>
      <c r="W435" s="1" t="s">
        <v>2400</v>
      </c>
      <c r="X435" s="1" t="s">
        <v>1360</v>
      </c>
      <c r="Y435" s="1" t="s">
        <v>1361</v>
      </c>
      <c r="Z435" s="1" t="s">
        <v>1362</v>
      </c>
      <c r="AA435" s="1" t="s">
        <v>2401</v>
      </c>
    </row>
    <row r="436" spans="1:27" ht="15" customHeight="1">
      <c r="A436" s="1" t="s">
        <v>2404</v>
      </c>
      <c r="B436" s="1" t="s">
        <v>70</v>
      </c>
      <c r="C436" s="1" t="s">
        <v>1349</v>
      </c>
      <c r="D436" s="61">
        <v>2024</v>
      </c>
      <c r="E436" s="1" t="s">
        <v>1350</v>
      </c>
      <c r="F436" s="1" t="s">
        <v>2405</v>
      </c>
      <c r="G436" s="1"/>
      <c r="H436" s="1" t="s">
        <v>1352</v>
      </c>
      <c r="I436" s="1" t="s">
        <v>1353</v>
      </c>
      <c r="J436" s="1" t="s">
        <v>1354</v>
      </c>
      <c r="K436" s="1" t="s">
        <v>927</v>
      </c>
      <c r="L436" s="1" t="s">
        <v>1879</v>
      </c>
      <c r="M436" s="1" t="s">
        <v>2398</v>
      </c>
      <c r="N436" s="64">
        <v>45675</v>
      </c>
      <c r="O436" s="64">
        <v>45902</v>
      </c>
      <c r="P436" s="1" t="s">
        <v>1356</v>
      </c>
      <c r="Q436" s="1" t="s">
        <v>1357</v>
      </c>
      <c r="R436" s="1" t="s">
        <v>2399</v>
      </c>
      <c r="S436" s="1"/>
      <c r="T436" s="1"/>
      <c r="U436" s="1"/>
      <c r="V436" s="1"/>
      <c r="W436" s="1" t="s">
        <v>2400</v>
      </c>
      <c r="X436" s="1" t="s">
        <v>1360</v>
      </c>
      <c r="Y436" s="1" t="s">
        <v>1361</v>
      </c>
      <c r="Z436" s="1" t="s">
        <v>1362</v>
      </c>
      <c r="AA436" s="1" t="s">
        <v>2401</v>
      </c>
    </row>
    <row r="437" spans="1:27" ht="15" customHeight="1">
      <c r="A437" s="1" t="s">
        <v>2406</v>
      </c>
      <c r="B437" s="1" t="s">
        <v>67</v>
      </c>
      <c r="C437" s="1" t="s">
        <v>1349</v>
      </c>
      <c r="D437" s="61">
        <v>2024</v>
      </c>
      <c r="E437" s="1" t="s">
        <v>1350</v>
      </c>
      <c r="F437" s="1" t="s">
        <v>2407</v>
      </c>
      <c r="G437" s="1"/>
      <c r="H437" s="1" t="s">
        <v>1352</v>
      </c>
      <c r="I437" s="1" t="s">
        <v>1353</v>
      </c>
      <c r="J437" s="1" t="s">
        <v>1354</v>
      </c>
      <c r="K437" s="1" t="s">
        <v>927</v>
      </c>
      <c r="L437" s="1" t="s">
        <v>2397</v>
      </c>
      <c r="M437" s="1" t="s">
        <v>2398</v>
      </c>
      <c r="N437" s="63">
        <v>45675</v>
      </c>
      <c r="O437" s="63">
        <v>45902</v>
      </c>
      <c r="P437" s="1" t="s">
        <v>1356</v>
      </c>
      <c r="Q437" s="1" t="s">
        <v>1357</v>
      </c>
      <c r="R437" s="1" t="s">
        <v>2399</v>
      </c>
      <c r="S437" s="1"/>
      <c r="T437" s="1"/>
      <c r="U437" s="1"/>
      <c r="V437" s="1"/>
      <c r="W437" s="1" t="s">
        <v>2400</v>
      </c>
      <c r="X437" s="1" t="s">
        <v>1360</v>
      </c>
      <c r="Y437" s="1" t="s">
        <v>1361</v>
      </c>
      <c r="Z437" s="1" t="s">
        <v>1362</v>
      </c>
      <c r="AA437" s="1" t="s">
        <v>2401</v>
      </c>
    </row>
    <row r="438" spans="1:27" ht="15" customHeight="1">
      <c r="A438" s="1" t="s">
        <v>2408</v>
      </c>
      <c r="B438" s="1" t="s">
        <v>135</v>
      </c>
      <c r="C438" s="1" t="s">
        <v>1349</v>
      </c>
      <c r="D438" s="61">
        <v>2024</v>
      </c>
      <c r="E438" s="1" t="s">
        <v>1350</v>
      </c>
      <c r="F438" s="1" t="s">
        <v>2409</v>
      </c>
      <c r="G438" s="1"/>
      <c r="H438" s="1" t="s">
        <v>1412</v>
      </c>
      <c r="I438" s="1" t="s">
        <v>1413</v>
      </c>
      <c r="J438" s="1" t="s">
        <v>1354</v>
      </c>
      <c r="K438" s="1" t="s">
        <v>927</v>
      </c>
      <c r="L438" s="1" t="s">
        <v>2410</v>
      </c>
      <c r="M438" s="1" t="s">
        <v>2410</v>
      </c>
      <c r="N438" s="64">
        <v>45675</v>
      </c>
      <c r="O438" s="64">
        <v>45902</v>
      </c>
      <c r="P438" s="1" t="s">
        <v>1356</v>
      </c>
      <c r="Q438" s="1" t="s">
        <v>2411</v>
      </c>
      <c r="R438" s="1" t="s">
        <v>2399</v>
      </c>
      <c r="S438" s="1"/>
      <c r="T438" s="1"/>
      <c r="U438" s="1"/>
      <c r="V438" s="1"/>
      <c r="W438" s="1" t="s">
        <v>2412</v>
      </c>
      <c r="X438" s="1" t="s">
        <v>1360</v>
      </c>
      <c r="Y438" s="1" t="s">
        <v>1361</v>
      </c>
      <c r="Z438" s="1" t="s">
        <v>1362</v>
      </c>
      <c r="AA438" s="1" t="s">
        <v>2413</v>
      </c>
    </row>
    <row r="439" spans="1:27" ht="15" customHeight="1">
      <c r="A439" s="1" t="s">
        <v>2414</v>
      </c>
      <c r="B439" s="1" t="s">
        <v>141</v>
      </c>
      <c r="C439" s="1" t="s">
        <v>1349</v>
      </c>
      <c r="D439" s="61">
        <v>2024</v>
      </c>
      <c r="E439" s="1" t="s">
        <v>1350</v>
      </c>
      <c r="F439" s="1" t="s">
        <v>2415</v>
      </c>
      <c r="G439" s="1"/>
      <c r="H439" s="1" t="s">
        <v>1412</v>
      </c>
      <c r="I439" s="1" t="s">
        <v>1413</v>
      </c>
      <c r="J439" s="1" t="s">
        <v>1354</v>
      </c>
      <c r="K439" s="1" t="s">
        <v>927</v>
      </c>
      <c r="L439" s="1" t="s">
        <v>2410</v>
      </c>
      <c r="M439" s="1"/>
      <c r="N439" s="1"/>
      <c r="O439" s="1"/>
      <c r="P439" s="1" t="s">
        <v>1356</v>
      </c>
      <c r="Q439" s="1" t="s">
        <v>2411</v>
      </c>
      <c r="R439" s="1" t="s">
        <v>2399</v>
      </c>
      <c r="S439" s="1"/>
      <c r="T439" s="1"/>
      <c r="U439" s="1"/>
      <c r="V439" s="1"/>
      <c r="W439" s="1" t="s">
        <v>2412</v>
      </c>
      <c r="X439" s="1" t="s">
        <v>1360</v>
      </c>
      <c r="Y439" s="1" t="s">
        <v>1361</v>
      </c>
      <c r="Z439" s="1" t="s">
        <v>1362</v>
      </c>
      <c r="AA439" s="1" t="s">
        <v>2413</v>
      </c>
    </row>
    <row r="440" spans="1:27" ht="15" customHeight="1">
      <c r="A440" s="1" t="s">
        <v>2416</v>
      </c>
      <c r="B440" s="1" t="s">
        <v>127</v>
      </c>
      <c r="C440" s="1" t="s">
        <v>1349</v>
      </c>
      <c r="D440" s="61">
        <v>2024</v>
      </c>
      <c r="E440" s="1" t="s">
        <v>1350</v>
      </c>
      <c r="F440" s="1" t="s">
        <v>2417</v>
      </c>
      <c r="G440" s="1"/>
      <c r="H440" s="1" t="s">
        <v>1370</v>
      </c>
      <c r="I440" s="1" t="s">
        <v>1371</v>
      </c>
      <c r="J440" s="1" t="s">
        <v>1354</v>
      </c>
      <c r="K440" s="1" t="s">
        <v>927</v>
      </c>
      <c r="L440" s="1" t="s">
        <v>2410</v>
      </c>
      <c r="M440" s="1" t="s">
        <v>2410</v>
      </c>
      <c r="N440" s="64">
        <v>45675</v>
      </c>
      <c r="O440" s="64">
        <v>45902</v>
      </c>
      <c r="P440" s="1" t="s">
        <v>1356</v>
      </c>
      <c r="Q440" s="1" t="s">
        <v>2411</v>
      </c>
      <c r="R440" s="1" t="s">
        <v>2399</v>
      </c>
      <c r="S440" s="1"/>
      <c r="T440" s="1"/>
      <c r="U440" s="1"/>
      <c r="V440" s="1"/>
      <c r="W440" s="1" t="s">
        <v>2412</v>
      </c>
      <c r="X440" s="1" t="s">
        <v>1360</v>
      </c>
      <c r="Y440" s="1" t="s">
        <v>1361</v>
      </c>
      <c r="Z440" s="1" t="s">
        <v>1362</v>
      </c>
      <c r="AA440" s="1" t="s">
        <v>2413</v>
      </c>
    </row>
    <row r="441" spans="1:27" ht="15" customHeight="1">
      <c r="A441" s="1" t="s">
        <v>2418</v>
      </c>
      <c r="B441" s="1" t="s">
        <v>130</v>
      </c>
      <c r="C441" s="1" t="s">
        <v>1349</v>
      </c>
      <c r="D441" s="61">
        <v>2024</v>
      </c>
      <c r="E441" s="1" t="s">
        <v>1350</v>
      </c>
      <c r="F441" s="1" t="s">
        <v>2419</v>
      </c>
      <c r="G441" s="1"/>
      <c r="H441" s="1" t="s">
        <v>1412</v>
      </c>
      <c r="I441" s="1" t="s">
        <v>1413</v>
      </c>
      <c r="J441" s="1" t="s">
        <v>1354</v>
      </c>
      <c r="K441" s="1" t="s">
        <v>927</v>
      </c>
      <c r="L441" s="1" t="s">
        <v>2410</v>
      </c>
      <c r="M441" s="1" t="s">
        <v>2410</v>
      </c>
      <c r="N441" s="63">
        <v>45675</v>
      </c>
      <c r="O441" s="63">
        <v>45902</v>
      </c>
      <c r="P441" s="1" t="s">
        <v>1356</v>
      </c>
      <c r="Q441" s="1" t="s">
        <v>2411</v>
      </c>
      <c r="R441" s="1" t="s">
        <v>2399</v>
      </c>
      <c r="S441" s="1"/>
      <c r="T441" s="1"/>
      <c r="U441" s="1"/>
      <c r="V441" s="1"/>
      <c r="W441" s="1" t="s">
        <v>2412</v>
      </c>
      <c r="X441" s="1" t="s">
        <v>1360</v>
      </c>
      <c r="Y441" s="1" t="s">
        <v>1361</v>
      </c>
      <c r="Z441" s="1" t="s">
        <v>1362</v>
      </c>
      <c r="AA441" s="1" t="s">
        <v>2413</v>
      </c>
    </row>
    <row r="442" spans="1:27" ht="15" customHeight="1">
      <c r="A442" s="1" t="s">
        <v>2420</v>
      </c>
      <c r="B442" s="1" t="s">
        <v>137</v>
      </c>
      <c r="C442" s="1" t="s">
        <v>1349</v>
      </c>
      <c r="D442" s="61">
        <v>2024</v>
      </c>
      <c r="E442" s="1" t="s">
        <v>1350</v>
      </c>
      <c r="F442" s="1" t="s">
        <v>2421</v>
      </c>
      <c r="G442" s="1"/>
      <c r="H442" s="1" t="s">
        <v>1412</v>
      </c>
      <c r="I442" s="1" t="s">
        <v>1413</v>
      </c>
      <c r="J442" s="1" t="s">
        <v>1354</v>
      </c>
      <c r="K442" s="1" t="s">
        <v>927</v>
      </c>
      <c r="L442" s="1" t="s">
        <v>2410</v>
      </c>
      <c r="M442" s="1" t="s">
        <v>2410</v>
      </c>
      <c r="N442" s="63">
        <v>45675</v>
      </c>
      <c r="O442" s="63">
        <v>45902</v>
      </c>
      <c r="P442" s="1" t="s">
        <v>1356</v>
      </c>
      <c r="Q442" s="1" t="s">
        <v>2411</v>
      </c>
      <c r="R442" s="1" t="s">
        <v>2399</v>
      </c>
      <c r="S442" s="1"/>
      <c r="T442" s="1"/>
      <c r="U442" s="1"/>
      <c r="V442" s="1"/>
      <c r="W442" s="1" t="s">
        <v>2412</v>
      </c>
      <c r="X442" s="1" t="s">
        <v>1360</v>
      </c>
      <c r="Y442" s="1" t="s">
        <v>1361</v>
      </c>
      <c r="Z442" s="1" t="s">
        <v>1362</v>
      </c>
      <c r="AA442" s="1" t="s">
        <v>2413</v>
      </c>
    </row>
    <row r="443" spans="1:27" ht="15" customHeight="1">
      <c r="A443" s="1" t="s">
        <v>2422</v>
      </c>
      <c r="B443" s="1" t="s">
        <v>131</v>
      </c>
      <c r="C443" s="1" t="s">
        <v>1349</v>
      </c>
      <c r="D443" s="61">
        <v>2024</v>
      </c>
      <c r="E443" s="1" t="s">
        <v>1350</v>
      </c>
      <c r="F443" s="1" t="s">
        <v>2423</v>
      </c>
      <c r="G443" s="1"/>
      <c r="H443" s="1" t="s">
        <v>1412</v>
      </c>
      <c r="I443" s="1" t="s">
        <v>1413</v>
      </c>
      <c r="J443" s="1" t="s">
        <v>1354</v>
      </c>
      <c r="K443" s="1" t="s">
        <v>927</v>
      </c>
      <c r="L443" s="1" t="s">
        <v>2410</v>
      </c>
      <c r="M443" s="1" t="s">
        <v>2410</v>
      </c>
      <c r="N443" s="63">
        <v>45675</v>
      </c>
      <c r="O443" s="63">
        <v>45902</v>
      </c>
      <c r="P443" s="1" t="s">
        <v>1356</v>
      </c>
      <c r="Q443" s="1" t="s">
        <v>2411</v>
      </c>
      <c r="R443" s="1" t="s">
        <v>2399</v>
      </c>
      <c r="S443" s="1"/>
      <c r="T443" s="1"/>
      <c r="U443" s="1"/>
      <c r="V443" s="1"/>
      <c r="W443" s="1" t="s">
        <v>2412</v>
      </c>
      <c r="X443" s="1" t="s">
        <v>1360</v>
      </c>
      <c r="Y443" s="1" t="s">
        <v>1361</v>
      </c>
      <c r="Z443" s="1" t="s">
        <v>1362</v>
      </c>
      <c r="AA443" s="1" t="s">
        <v>2413</v>
      </c>
    </row>
    <row r="444" spans="1:27" ht="15" customHeight="1">
      <c r="A444" s="1" t="s">
        <v>2424</v>
      </c>
      <c r="B444" s="1" t="s">
        <v>134</v>
      </c>
      <c r="C444" s="1" t="s">
        <v>1349</v>
      </c>
      <c r="D444" s="61">
        <v>2024</v>
      </c>
      <c r="E444" s="1" t="s">
        <v>1350</v>
      </c>
      <c r="F444" s="1" t="s">
        <v>2425</v>
      </c>
      <c r="G444" s="1"/>
      <c r="H444" s="1" t="s">
        <v>1412</v>
      </c>
      <c r="I444" s="1" t="s">
        <v>1413</v>
      </c>
      <c r="J444" s="1" t="s">
        <v>1354</v>
      </c>
      <c r="K444" s="1" t="s">
        <v>927</v>
      </c>
      <c r="L444" s="1" t="s">
        <v>2410</v>
      </c>
      <c r="M444" s="1" t="s">
        <v>2410</v>
      </c>
      <c r="N444" s="64">
        <v>45675</v>
      </c>
      <c r="O444" s="64">
        <v>45902</v>
      </c>
      <c r="P444" s="1" t="s">
        <v>1356</v>
      </c>
      <c r="Q444" s="1" t="s">
        <v>2411</v>
      </c>
      <c r="R444" s="1" t="s">
        <v>2399</v>
      </c>
      <c r="S444" s="1"/>
      <c r="T444" s="1"/>
      <c r="U444" s="1"/>
      <c r="V444" s="1"/>
      <c r="W444" s="1" t="s">
        <v>2412</v>
      </c>
      <c r="X444" s="1" t="s">
        <v>1360</v>
      </c>
      <c r="Y444" s="1" t="s">
        <v>1361</v>
      </c>
      <c r="Z444" s="1" t="s">
        <v>1362</v>
      </c>
      <c r="AA444" s="1" t="s">
        <v>2413</v>
      </c>
    </row>
    <row r="445" spans="1:27" ht="15" customHeight="1">
      <c r="A445" s="1" t="s">
        <v>2426</v>
      </c>
      <c r="B445" s="1" t="s">
        <v>133</v>
      </c>
      <c r="C445" s="1" t="s">
        <v>1349</v>
      </c>
      <c r="D445" s="61">
        <v>2024</v>
      </c>
      <c r="E445" s="1" t="s">
        <v>1350</v>
      </c>
      <c r="F445" s="1" t="s">
        <v>2427</v>
      </c>
      <c r="G445" s="1"/>
      <c r="H445" s="1" t="s">
        <v>1412</v>
      </c>
      <c r="I445" s="1" t="s">
        <v>1413</v>
      </c>
      <c r="J445" s="1" t="s">
        <v>1354</v>
      </c>
      <c r="K445" s="1" t="s">
        <v>927</v>
      </c>
      <c r="L445" s="1" t="s">
        <v>2410</v>
      </c>
      <c r="M445" s="1" t="s">
        <v>2410</v>
      </c>
      <c r="N445" s="64">
        <v>45675</v>
      </c>
      <c r="O445" s="64">
        <v>45902</v>
      </c>
      <c r="P445" s="1" t="s">
        <v>1356</v>
      </c>
      <c r="Q445" s="1" t="s">
        <v>2411</v>
      </c>
      <c r="R445" s="1" t="s">
        <v>2399</v>
      </c>
      <c r="S445" s="1"/>
      <c r="T445" s="1"/>
      <c r="U445" s="1"/>
      <c r="V445" s="1"/>
      <c r="W445" s="1" t="s">
        <v>2412</v>
      </c>
      <c r="X445" s="1" t="s">
        <v>1360</v>
      </c>
      <c r="Y445" s="1" t="s">
        <v>1361</v>
      </c>
      <c r="Z445" s="1" t="s">
        <v>1362</v>
      </c>
      <c r="AA445" s="1" t="s">
        <v>2413</v>
      </c>
    </row>
    <row r="446" spans="1:27" ht="15" customHeight="1">
      <c r="A446" s="1" t="s">
        <v>2428</v>
      </c>
      <c r="B446" s="1" t="s">
        <v>129</v>
      </c>
      <c r="C446" s="1" t="s">
        <v>1349</v>
      </c>
      <c r="D446" s="61">
        <v>2024</v>
      </c>
      <c r="E446" s="1" t="s">
        <v>1350</v>
      </c>
      <c r="F446" s="1" t="s">
        <v>2429</v>
      </c>
      <c r="G446" s="1"/>
      <c r="H446" s="1" t="s">
        <v>1412</v>
      </c>
      <c r="I446" s="1" t="s">
        <v>1413</v>
      </c>
      <c r="J446" s="1" t="s">
        <v>1354</v>
      </c>
      <c r="K446" s="1" t="s">
        <v>927</v>
      </c>
      <c r="L446" s="1" t="s">
        <v>2410</v>
      </c>
      <c r="M446" s="1" t="s">
        <v>2410</v>
      </c>
      <c r="N446" s="63">
        <v>45675</v>
      </c>
      <c r="O446" s="63">
        <v>45902</v>
      </c>
      <c r="P446" s="1" t="s">
        <v>1356</v>
      </c>
      <c r="Q446" s="1" t="s">
        <v>2411</v>
      </c>
      <c r="R446" s="1" t="s">
        <v>2399</v>
      </c>
      <c r="S446" s="1"/>
      <c r="T446" s="1"/>
      <c r="U446" s="1"/>
      <c r="V446" s="1"/>
      <c r="W446" s="1" t="s">
        <v>2412</v>
      </c>
      <c r="X446" s="1" t="s">
        <v>1360</v>
      </c>
      <c r="Y446" s="1" t="s">
        <v>1361</v>
      </c>
      <c r="Z446" s="1" t="s">
        <v>1362</v>
      </c>
      <c r="AA446" s="1" t="s">
        <v>2413</v>
      </c>
    </row>
    <row r="447" spans="1:27" ht="15" customHeight="1">
      <c r="A447" s="1" t="s">
        <v>2430</v>
      </c>
      <c r="B447" s="1" t="s">
        <v>132</v>
      </c>
      <c r="C447" s="1" t="s">
        <v>1349</v>
      </c>
      <c r="D447" s="61">
        <v>2024</v>
      </c>
      <c r="E447" s="1" t="s">
        <v>1350</v>
      </c>
      <c r="F447" s="1" t="s">
        <v>2431</v>
      </c>
      <c r="G447" s="1"/>
      <c r="H447" s="1" t="s">
        <v>1412</v>
      </c>
      <c r="I447" s="1" t="s">
        <v>1413</v>
      </c>
      <c r="J447" s="1" t="s">
        <v>1354</v>
      </c>
      <c r="K447" s="1" t="s">
        <v>927</v>
      </c>
      <c r="L447" s="1" t="s">
        <v>2410</v>
      </c>
      <c r="M447" s="1" t="s">
        <v>2410</v>
      </c>
      <c r="N447" s="63">
        <v>45675</v>
      </c>
      <c r="O447" s="63">
        <v>45902</v>
      </c>
      <c r="P447" s="1" t="s">
        <v>1356</v>
      </c>
      <c r="Q447" s="1" t="s">
        <v>2411</v>
      </c>
      <c r="R447" s="1" t="s">
        <v>2399</v>
      </c>
      <c r="S447" s="1"/>
      <c r="T447" s="1"/>
      <c r="U447" s="1"/>
      <c r="V447" s="1"/>
      <c r="W447" s="1" t="s">
        <v>2412</v>
      </c>
      <c r="X447" s="1" t="s">
        <v>1360</v>
      </c>
      <c r="Y447" s="1" t="s">
        <v>1361</v>
      </c>
      <c r="Z447" s="1" t="s">
        <v>1362</v>
      </c>
      <c r="AA447" s="1" t="s">
        <v>2413</v>
      </c>
    </row>
    <row r="448" spans="1:27" ht="15" customHeight="1">
      <c r="A448" s="1" t="s">
        <v>2432</v>
      </c>
      <c r="B448" s="1" t="s">
        <v>136</v>
      </c>
      <c r="C448" s="1" t="s">
        <v>1349</v>
      </c>
      <c r="D448" s="61">
        <v>2024</v>
      </c>
      <c r="E448" s="1" t="s">
        <v>1350</v>
      </c>
      <c r="F448" s="1" t="s">
        <v>2433</v>
      </c>
      <c r="G448" s="1"/>
      <c r="H448" s="1" t="s">
        <v>1412</v>
      </c>
      <c r="I448" s="1" t="s">
        <v>1413</v>
      </c>
      <c r="J448" s="1" t="s">
        <v>1354</v>
      </c>
      <c r="K448" s="1" t="s">
        <v>927</v>
      </c>
      <c r="L448" s="1" t="s">
        <v>2410</v>
      </c>
      <c r="M448" s="1" t="s">
        <v>2410</v>
      </c>
      <c r="N448" s="63">
        <v>45675</v>
      </c>
      <c r="O448" s="63">
        <v>45902</v>
      </c>
      <c r="P448" s="1" t="s">
        <v>1356</v>
      </c>
      <c r="Q448" s="1" t="s">
        <v>2411</v>
      </c>
      <c r="R448" s="1" t="s">
        <v>2399</v>
      </c>
      <c r="S448" s="1"/>
      <c r="T448" s="1"/>
      <c r="U448" s="1"/>
      <c r="V448" s="1"/>
      <c r="W448" s="1" t="s">
        <v>2412</v>
      </c>
      <c r="X448" s="1" t="s">
        <v>1360</v>
      </c>
      <c r="Y448" s="1" t="s">
        <v>1361</v>
      </c>
      <c r="Z448" s="1" t="s">
        <v>1362</v>
      </c>
      <c r="AA448" s="1" t="s">
        <v>2413</v>
      </c>
    </row>
    <row r="449" spans="1:27" ht="15" customHeight="1">
      <c r="A449" s="1" t="s">
        <v>2434</v>
      </c>
      <c r="B449" s="1" t="s">
        <v>140</v>
      </c>
      <c r="C449" s="1" t="s">
        <v>1349</v>
      </c>
      <c r="D449" s="61">
        <v>2024</v>
      </c>
      <c r="E449" s="1" t="s">
        <v>1350</v>
      </c>
      <c r="F449" s="1" t="s">
        <v>2435</v>
      </c>
      <c r="G449" s="1"/>
      <c r="H449" s="1" t="s">
        <v>1412</v>
      </c>
      <c r="I449" s="1" t="s">
        <v>1413</v>
      </c>
      <c r="J449" s="1" t="s">
        <v>1354</v>
      </c>
      <c r="K449" s="1" t="s">
        <v>927</v>
      </c>
      <c r="L449" s="1" t="s">
        <v>2410</v>
      </c>
      <c r="M449" s="1"/>
      <c r="N449" s="1"/>
      <c r="O449" s="1"/>
      <c r="P449" s="1" t="s">
        <v>1356</v>
      </c>
      <c r="Q449" s="1" t="s">
        <v>2411</v>
      </c>
      <c r="R449" s="1" t="s">
        <v>2399</v>
      </c>
      <c r="S449" s="1"/>
      <c r="T449" s="1"/>
      <c r="U449" s="1"/>
      <c r="V449" s="1"/>
      <c r="W449" s="1" t="s">
        <v>2412</v>
      </c>
      <c r="X449" s="1" t="s">
        <v>1360</v>
      </c>
      <c r="Y449" s="1" t="s">
        <v>1361</v>
      </c>
      <c r="Z449" s="1" t="s">
        <v>1362</v>
      </c>
      <c r="AA449" s="1" t="s">
        <v>2413</v>
      </c>
    </row>
    <row r="450" spans="1:27" ht="15" customHeight="1">
      <c r="A450" s="1" t="s">
        <v>2436</v>
      </c>
      <c r="B450" s="1" t="s">
        <v>128</v>
      </c>
      <c r="C450" s="1" t="s">
        <v>1349</v>
      </c>
      <c r="D450" s="61">
        <v>2024</v>
      </c>
      <c r="E450" s="1" t="s">
        <v>1350</v>
      </c>
      <c r="F450" s="1" t="s">
        <v>2437</v>
      </c>
      <c r="G450" s="1"/>
      <c r="H450" s="1" t="s">
        <v>1412</v>
      </c>
      <c r="I450" s="1" t="s">
        <v>1413</v>
      </c>
      <c r="J450" s="1" t="s">
        <v>1354</v>
      </c>
      <c r="K450" s="1" t="s">
        <v>927</v>
      </c>
      <c r="L450" s="1" t="s">
        <v>2410</v>
      </c>
      <c r="M450" s="1" t="s">
        <v>2410</v>
      </c>
      <c r="N450" s="63">
        <v>45675</v>
      </c>
      <c r="O450" s="63">
        <v>45902</v>
      </c>
      <c r="P450" s="1" t="s">
        <v>1356</v>
      </c>
      <c r="Q450" s="1" t="s">
        <v>2411</v>
      </c>
      <c r="R450" s="1" t="s">
        <v>2399</v>
      </c>
      <c r="S450" s="1"/>
      <c r="T450" s="1"/>
      <c r="U450" s="1"/>
      <c r="V450" s="1"/>
      <c r="W450" s="1" t="s">
        <v>2412</v>
      </c>
      <c r="X450" s="1" t="s">
        <v>1360</v>
      </c>
      <c r="Y450" s="1" t="s">
        <v>1361</v>
      </c>
      <c r="Z450" s="1" t="s">
        <v>1362</v>
      </c>
      <c r="AA450" s="1" t="s">
        <v>2413</v>
      </c>
    </row>
    <row r="451" spans="1:27" ht="15" customHeight="1">
      <c r="A451" s="1" t="s">
        <v>2438</v>
      </c>
      <c r="B451" s="1" t="s">
        <v>126</v>
      </c>
      <c r="C451" s="1" t="s">
        <v>1349</v>
      </c>
      <c r="D451" s="61">
        <v>2024</v>
      </c>
      <c r="E451" s="1" t="s">
        <v>1350</v>
      </c>
      <c r="F451" s="1" t="s">
        <v>2439</v>
      </c>
      <c r="G451" s="1"/>
      <c r="H451" s="1" t="s">
        <v>1370</v>
      </c>
      <c r="I451" s="1" t="s">
        <v>1371</v>
      </c>
      <c r="J451" s="1" t="s">
        <v>1354</v>
      </c>
      <c r="K451" s="1" t="s">
        <v>927</v>
      </c>
      <c r="L451" s="1" t="s">
        <v>2410</v>
      </c>
      <c r="M451" s="1" t="s">
        <v>2410</v>
      </c>
      <c r="N451" s="64">
        <v>45675</v>
      </c>
      <c r="O451" s="64">
        <v>45902</v>
      </c>
      <c r="P451" s="1" t="s">
        <v>1356</v>
      </c>
      <c r="Q451" s="1" t="s">
        <v>2411</v>
      </c>
      <c r="R451" s="1" t="s">
        <v>2399</v>
      </c>
      <c r="S451" s="1"/>
      <c r="T451" s="1"/>
      <c r="U451" s="1"/>
      <c r="V451" s="1"/>
      <c r="W451" s="1" t="s">
        <v>2412</v>
      </c>
      <c r="X451" s="1" t="s">
        <v>1360</v>
      </c>
      <c r="Y451" s="1" t="s">
        <v>1361</v>
      </c>
      <c r="Z451" s="1" t="s">
        <v>1362</v>
      </c>
      <c r="AA451" s="1" t="s">
        <v>2413</v>
      </c>
    </row>
    <row r="452" spans="1:27" ht="15" customHeight="1">
      <c r="A452" s="1" t="s">
        <v>2440</v>
      </c>
      <c r="B452" s="1" t="s">
        <v>138</v>
      </c>
      <c r="C452" s="1" t="s">
        <v>1349</v>
      </c>
      <c r="D452" s="61">
        <v>2024</v>
      </c>
      <c r="E452" s="1" t="s">
        <v>1350</v>
      </c>
      <c r="F452" s="1" t="s">
        <v>2441</v>
      </c>
      <c r="G452" s="1"/>
      <c r="H452" s="1" t="s">
        <v>1412</v>
      </c>
      <c r="I452" s="1" t="s">
        <v>1413</v>
      </c>
      <c r="J452" s="1" t="s">
        <v>1354</v>
      </c>
      <c r="K452" s="1" t="s">
        <v>927</v>
      </c>
      <c r="L452" s="1" t="s">
        <v>2410</v>
      </c>
      <c r="M452" s="1" t="s">
        <v>2410</v>
      </c>
      <c r="N452" s="63">
        <v>45675</v>
      </c>
      <c r="O452" s="63">
        <v>45902</v>
      </c>
      <c r="P452" s="1" t="s">
        <v>1356</v>
      </c>
      <c r="Q452" s="1" t="s">
        <v>2411</v>
      </c>
      <c r="R452" s="1" t="s">
        <v>2399</v>
      </c>
      <c r="S452" s="1"/>
      <c r="T452" s="1"/>
      <c r="U452" s="1"/>
      <c r="V452" s="1"/>
      <c r="W452" s="1" t="s">
        <v>2412</v>
      </c>
      <c r="X452" s="1" t="s">
        <v>1360</v>
      </c>
      <c r="Y452" s="1" t="s">
        <v>1361</v>
      </c>
      <c r="Z452" s="1" t="s">
        <v>1362</v>
      </c>
      <c r="AA452" s="1" t="s">
        <v>2413</v>
      </c>
    </row>
    <row r="453" spans="1:27" ht="15" customHeight="1">
      <c r="A453" s="1" t="s">
        <v>2442</v>
      </c>
      <c r="B453" s="1" t="s">
        <v>139</v>
      </c>
      <c r="C453" s="1" t="s">
        <v>1349</v>
      </c>
      <c r="D453" s="61">
        <v>2024</v>
      </c>
      <c r="E453" s="1" t="s">
        <v>1350</v>
      </c>
      <c r="F453" s="1" t="s">
        <v>2443</v>
      </c>
      <c r="G453" s="1"/>
      <c r="H453" s="1" t="s">
        <v>1412</v>
      </c>
      <c r="I453" s="1" t="s">
        <v>1413</v>
      </c>
      <c r="J453" s="1" t="s">
        <v>1354</v>
      </c>
      <c r="K453" s="1" t="s">
        <v>927</v>
      </c>
      <c r="L453" s="1" t="s">
        <v>2410</v>
      </c>
      <c r="M453" s="1" t="s">
        <v>2410</v>
      </c>
      <c r="N453" s="63">
        <v>45675</v>
      </c>
      <c r="O453" s="63">
        <v>45902</v>
      </c>
      <c r="P453" s="1" t="s">
        <v>1356</v>
      </c>
      <c r="Q453" s="1" t="s">
        <v>2411</v>
      </c>
      <c r="R453" s="1" t="s">
        <v>2399</v>
      </c>
      <c r="S453" s="1"/>
      <c r="T453" s="1"/>
      <c r="U453" s="1"/>
      <c r="V453" s="1"/>
      <c r="W453" s="1" t="s">
        <v>2412</v>
      </c>
      <c r="X453" s="1" t="s">
        <v>1360</v>
      </c>
      <c r="Y453" s="1" t="s">
        <v>1361</v>
      </c>
      <c r="Z453" s="1" t="s">
        <v>1362</v>
      </c>
      <c r="AA453" s="1" t="s">
        <v>2413</v>
      </c>
    </row>
    <row r="454" spans="1:27" ht="15" customHeight="1">
      <c r="A454" s="1" t="s">
        <v>2444</v>
      </c>
      <c r="B454" s="1" t="s">
        <v>151</v>
      </c>
      <c r="C454" s="1" t="s">
        <v>1349</v>
      </c>
      <c r="D454" s="61">
        <v>2024</v>
      </c>
      <c r="E454" s="1" t="s">
        <v>1350</v>
      </c>
      <c r="F454" s="1" t="s">
        <v>2445</v>
      </c>
      <c r="G454" s="1"/>
      <c r="H454" s="1" t="s">
        <v>1370</v>
      </c>
      <c r="I454" s="1" t="s">
        <v>1371</v>
      </c>
      <c r="J454" s="1" t="s">
        <v>1354</v>
      </c>
      <c r="K454" s="1" t="s">
        <v>927</v>
      </c>
      <c r="L454" s="1" t="s">
        <v>1355</v>
      </c>
      <c r="M454" s="1" t="s">
        <v>1355</v>
      </c>
      <c r="N454" s="63">
        <v>45675</v>
      </c>
      <c r="O454" s="63">
        <v>45902</v>
      </c>
      <c r="P454" s="1" t="s">
        <v>1356</v>
      </c>
      <c r="Q454" s="1" t="s">
        <v>2446</v>
      </c>
      <c r="R454" s="1" t="s">
        <v>2399</v>
      </c>
      <c r="S454" s="1"/>
      <c r="T454" s="1"/>
      <c r="U454" s="1"/>
      <c r="V454" s="1"/>
      <c r="W454" s="1" t="s">
        <v>2447</v>
      </c>
      <c r="X454" s="1" t="s">
        <v>1360</v>
      </c>
      <c r="Y454" s="1" t="s">
        <v>1361</v>
      </c>
      <c r="Z454" s="1" t="s">
        <v>1362</v>
      </c>
      <c r="AA454" s="1" t="s">
        <v>2448</v>
      </c>
    </row>
    <row r="455" spans="1:27" ht="15" customHeight="1">
      <c r="A455" s="1" t="s">
        <v>2449</v>
      </c>
      <c r="B455" s="1" t="s">
        <v>148</v>
      </c>
      <c r="C455" s="1" t="s">
        <v>1349</v>
      </c>
      <c r="D455" s="61">
        <v>2024</v>
      </c>
      <c r="E455" s="1" t="s">
        <v>1350</v>
      </c>
      <c r="F455" s="1" t="s">
        <v>2450</v>
      </c>
      <c r="G455" s="1"/>
      <c r="H455" s="1" t="s">
        <v>1370</v>
      </c>
      <c r="I455" s="1" t="s">
        <v>1371</v>
      </c>
      <c r="J455" s="1" t="s">
        <v>1354</v>
      </c>
      <c r="K455" s="1" t="s">
        <v>927</v>
      </c>
      <c r="L455" s="1" t="s">
        <v>1355</v>
      </c>
      <c r="M455" s="1" t="s">
        <v>1355</v>
      </c>
      <c r="N455" s="63">
        <v>45675</v>
      </c>
      <c r="O455" s="63">
        <v>45902</v>
      </c>
      <c r="P455" s="1" t="s">
        <v>1356</v>
      </c>
      <c r="Q455" s="1" t="s">
        <v>2446</v>
      </c>
      <c r="R455" s="1" t="s">
        <v>2399</v>
      </c>
      <c r="S455" s="1"/>
      <c r="T455" s="1"/>
      <c r="U455" s="1"/>
      <c r="V455" s="1"/>
      <c r="W455" s="1" t="s">
        <v>2447</v>
      </c>
      <c r="X455" s="1" t="s">
        <v>1360</v>
      </c>
      <c r="Y455" s="1" t="s">
        <v>1361</v>
      </c>
      <c r="Z455" s="1" t="s">
        <v>1362</v>
      </c>
      <c r="AA455" s="1" t="s">
        <v>2448</v>
      </c>
    </row>
    <row r="456" spans="1:27" ht="15" customHeight="1">
      <c r="A456" s="1" t="s">
        <v>2451</v>
      </c>
      <c r="B456" s="1" t="s">
        <v>150</v>
      </c>
      <c r="C456" s="1" t="s">
        <v>1349</v>
      </c>
      <c r="D456" s="61">
        <v>2024</v>
      </c>
      <c r="E456" s="1" t="s">
        <v>1350</v>
      </c>
      <c r="F456" s="1" t="s">
        <v>2452</v>
      </c>
      <c r="G456" s="1"/>
      <c r="H456" s="1" t="s">
        <v>1370</v>
      </c>
      <c r="I456" s="1" t="s">
        <v>1371</v>
      </c>
      <c r="J456" s="1" t="s">
        <v>1354</v>
      </c>
      <c r="K456" s="1" t="s">
        <v>927</v>
      </c>
      <c r="L456" s="1" t="s">
        <v>1355</v>
      </c>
      <c r="M456" s="1" t="s">
        <v>1355</v>
      </c>
      <c r="N456" s="63">
        <v>45675</v>
      </c>
      <c r="O456" s="63">
        <v>45902</v>
      </c>
      <c r="P456" s="1" t="s">
        <v>1356</v>
      </c>
      <c r="Q456" s="1" t="s">
        <v>2446</v>
      </c>
      <c r="R456" s="1" t="s">
        <v>2399</v>
      </c>
      <c r="S456" s="1"/>
      <c r="T456" s="1"/>
      <c r="U456" s="1"/>
      <c r="V456" s="1"/>
      <c r="W456" s="1" t="s">
        <v>2447</v>
      </c>
      <c r="X456" s="1" t="s">
        <v>1360</v>
      </c>
      <c r="Y456" s="1" t="s">
        <v>1361</v>
      </c>
      <c r="Z456" s="1" t="s">
        <v>1362</v>
      </c>
      <c r="AA456" s="1" t="s">
        <v>2448</v>
      </c>
    </row>
    <row r="457" spans="1:27" ht="15" customHeight="1">
      <c r="A457" s="1" t="s">
        <v>2453</v>
      </c>
      <c r="B457" s="1" t="s">
        <v>149</v>
      </c>
      <c r="C457" s="1" t="s">
        <v>1349</v>
      </c>
      <c r="D457" s="61">
        <v>2024</v>
      </c>
      <c r="E457" s="1" t="s">
        <v>1350</v>
      </c>
      <c r="F457" s="1" t="s">
        <v>2454</v>
      </c>
      <c r="G457" s="1"/>
      <c r="H457" s="1" t="s">
        <v>1352</v>
      </c>
      <c r="I457" s="1" t="s">
        <v>1353</v>
      </c>
      <c r="J457" s="1" t="s">
        <v>1354</v>
      </c>
      <c r="K457" s="1" t="s">
        <v>927</v>
      </c>
      <c r="L457" s="1" t="s">
        <v>1355</v>
      </c>
      <c r="M457" s="1" t="s">
        <v>1355</v>
      </c>
      <c r="N457" s="63">
        <v>45675</v>
      </c>
      <c r="O457" s="63">
        <v>45902</v>
      </c>
      <c r="P457" s="1" t="s">
        <v>1356</v>
      </c>
      <c r="Q457" s="1" t="s">
        <v>2446</v>
      </c>
      <c r="R457" s="1" t="s">
        <v>2399</v>
      </c>
      <c r="S457" s="1"/>
      <c r="T457" s="1"/>
      <c r="U457" s="1"/>
      <c r="V457" s="1"/>
      <c r="W457" s="1" t="s">
        <v>2447</v>
      </c>
      <c r="X457" s="1" t="s">
        <v>1360</v>
      </c>
      <c r="Y457" s="1" t="s">
        <v>1361</v>
      </c>
      <c r="Z457" s="1" t="s">
        <v>1362</v>
      </c>
      <c r="AA457" s="1" t="s">
        <v>2448</v>
      </c>
    </row>
    <row r="458" spans="1:27" ht="15" customHeight="1">
      <c r="A458" s="1" t="s">
        <v>2455</v>
      </c>
      <c r="B458" s="1" t="s">
        <v>147</v>
      </c>
      <c r="C458" s="1" t="s">
        <v>1349</v>
      </c>
      <c r="D458" s="61">
        <v>2024</v>
      </c>
      <c r="E458" s="1" t="s">
        <v>1350</v>
      </c>
      <c r="F458" s="1" t="s">
        <v>2456</v>
      </c>
      <c r="G458" s="1"/>
      <c r="H458" s="1" t="s">
        <v>1370</v>
      </c>
      <c r="I458" s="1" t="s">
        <v>1371</v>
      </c>
      <c r="J458" s="1" t="s">
        <v>1354</v>
      </c>
      <c r="K458" s="1" t="s">
        <v>927</v>
      </c>
      <c r="L458" s="1" t="s">
        <v>1355</v>
      </c>
      <c r="M458" s="1" t="s">
        <v>1355</v>
      </c>
      <c r="N458" s="63">
        <v>45675</v>
      </c>
      <c r="O458" s="63">
        <v>45902</v>
      </c>
      <c r="P458" s="1" t="s">
        <v>1356</v>
      </c>
      <c r="Q458" s="1" t="s">
        <v>2446</v>
      </c>
      <c r="R458" s="1" t="s">
        <v>2399</v>
      </c>
      <c r="S458" s="1"/>
      <c r="T458" s="1"/>
      <c r="U458" s="1"/>
      <c r="V458" s="1"/>
      <c r="W458" s="1" t="s">
        <v>2447</v>
      </c>
      <c r="X458" s="1" t="s">
        <v>1360</v>
      </c>
      <c r="Y458" s="1" t="s">
        <v>1361</v>
      </c>
      <c r="Z458" s="1" t="s">
        <v>1362</v>
      </c>
      <c r="AA458" s="1" t="s">
        <v>2448</v>
      </c>
    </row>
    <row r="459" spans="1:27" ht="15" customHeight="1">
      <c r="A459" s="1" t="s">
        <v>2457</v>
      </c>
      <c r="B459" s="1" t="s">
        <v>152</v>
      </c>
      <c r="C459" s="1" t="s">
        <v>1349</v>
      </c>
      <c r="D459" s="61">
        <v>2024</v>
      </c>
      <c r="E459" s="1" t="s">
        <v>1350</v>
      </c>
      <c r="F459" s="1" t="s">
        <v>2458</v>
      </c>
      <c r="G459" s="1"/>
      <c r="H459" s="1" t="s">
        <v>1352</v>
      </c>
      <c r="I459" s="1" t="s">
        <v>1353</v>
      </c>
      <c r="J459" s="1" t="s">
        <v>1354</v>
      </c>
      <c r="K459" s="1" t="s">
        <v>927</v>
      </c>
      <c r="L459" s="1" t="s">
        <v>1355</v>
      </c>
      <c r="M459" s="1" t="s">
        <v>1355</v>
      </c>
      <c r="N459" s="63">
        <v>45675</v>
      </c>
      <c r="O459" s="63">
        <v>45902</v>
      </c>
      <c r="P459" s="1" t="s">
        <v>1356</v>
      </c>
      <c r="Q459" s="1" t="s">
        <v>2446</v>
      </c>
      <c r="R459" s="1" t="s">
        <v>2399</v>
      </c>
      <c r="S459" s="1"/>
      <c r="T459" s="1"/>
      <c r="U459" s="1"/>
      <c r="V459" s="1"/>
      <c r="W459" s="1" t="s">
        <v>2447</v>
      </c>
      <c r="X459" s="1" t="s">
        <v>1360</v>
      </c>
      <c r="Y459" s="1" t="s">
        <v>1361</v>
      </c>
      <c r="Z459" s="1" t="s">
        <v>1362</v>
      </c>
      <c r="AA459" s="1" t="s">
        <v>2448</v>
      </c>
    </row>
    <row r="460" spans="1:27" ht="15" customHeight="1">
      <c r="A460" s="1" t="s">
        <v>2459</v>
      </c>
      <c r="B460" s="1" t="s">
        <v>165</v>
      </c>
      <c r="C460" s="1" t="s">
        <v>1349</v>
      </c>
      <c r="D460" s="61">
        <v>2024</v>
      </c>
      <c r="E460" s="1" t="s">
        <v>1350</v>
      </c>
      <c r="F460" s="1" t="s">
        <v>2460</v>
      </c>
      <c r="G460" s="1"/>
      <c r="H460" s="1" t="s">
        <v>1370</v>
      </c>
      <c r="I460" s="1" t="s">
        <v>1371</v>
      </c>
      <c r="J460" s="1" t="s">
        <v>1354</v>
      </c>
      <c r="K460" s="1" t="s">
        <v>927</v>
      </c>
      <c r="L460" s="1" t="s">
        <v>2461</v>
      </c>
      <c r="M460" s="1" t="s">
        <v>2461</v>
      </c>
      <c r="N460" s="63">
        <v>45675</v>
      </c>
      <c r="O460" s="63">
        <v>45902</v>
      </c>
      <c r="P460" s="1" t="s">
        <v>1356</v>
      </c>
      <c r="Q460" s="1" t="s">
        <v>1357</v>
      </c>
      <c r="R460" s="1" t="s">
        <v>2399</v>
      </c>
      <c r="S460" s="1"/>
      <c r="T460" s="1"/>
      <c r="U460" s="1"/>
      <c r="V460" s="1"/>
      <c r="W460" s="1" t="s">
        <v>2462</v>
      </c>
      <c r="X460" s="1" t="s">
        <v>1360</v>
      </c>
      <c r="Y460" s="1" t="s">
        <v>1361</v>
      </c>
      <c r="Z460" s="1" t="s">
        <v>1362</v>
      </c>
      <c r="AA460" s="1" t="s">
        <v>2463</v>
      </c>
    </row>
    <row r="461" spans="1:27" ht="15" customHeight="1">
      <c r="A461" s="1" t="s">
        <v>2464</v>
      </c>
      <c r="B461" s="1" t="s">
        <v>167</v>
      </c>
      <c r="C461" s="1" t="s">
        <v>1349</v>
      </c>
      <c r="D461" s="61">
        <v>2024</v>
      </c>
      <c r="E461" s="1" t="s">
        <v>1350</v>
      </c>
      <c r="F461" s="1" t="s">
        <v>2465</v>
      </c>
      <c r="G461" s="1"/>
      <c r="H461" s="1" t="s">
        <v>1400</v>
      </c>
      <c r="I461" s="1"/>
      <c r="J461" s="1" t="s">
        <v>1354</v>
      </c>
      <c r="K461" s="1" t="s">
        <v>927</v>
      </c>
      <c r="L461" s="1" t="s">
        <v>2461</v>
      </c>
      <c r="M461" s="1" t="s">
        <v>2461</v>
      </c>
      <c r="N461" s="63">
        <v>45675</v>
      </c>
      <c r="O461" s="63">
        <v>45902</v>
      </c>
      <c r="P461" s="1" t="s">
        <v>1356</v>
      </c>
      <c r="Q461" s="1" t="s">
        <v>1357</v>
      </c>
      <c r="R461" s="1" t="s">
        <v>2399</v>
      </c>
      <c r="S461" s="1"/>
      <c r="T461" s="1"/>
      <c r="U461" s="1"/>
      <c r="V461" s="1"/>
      <c r="W461" s="1" t="s">
        <v>2462</v>
      </c>
      <c r="X461" s="1" t="s">
        <v>1360</v>
      </c>
      <c r="Y461" s="1" t="s">
        <v>1361</v>
      </c>
      <c r="Z461" s="1" t="s">
        <v>1362</v>
      </c>
      <c r="AA461" s="1" t="s">
        <v>2463</v>
      </c>
    </row>
    <row r="462" spans="1:27" ht="15" customHeight="1">
      <c r="A462" s="1" t="s">
        <v>2466</v>
      </c>
      <c r="B462" s="1" t="s">
        <v>166</v>
      </c>
      <c r="C462" s="1" t="s">
        <v>1349</v>
      </c>
      <c r="D462" s="61">
        <v>2024</v>
      </c>
      <c r="E462" s="1" t="s">
        <v>1350</v>
      </c>
      <c r="F462" s="1" t="s">
        <v>2467</v>
      </c>
      <c r="G462" s="1"/>
      <c r="H462" s="1" t="s">
        <v>1352</v>
      </c>
      <c r="I462" s="1" t="s">
        <v>1353</v>
      </c>
      <c r="J462" s="1" t="s">
        <v>1354</v>
      </c>
      <c r="K462" s="1" t="s">
        <v>927</v>
      </c>
      <c r="L462" s="1" t="s">
        <v>2461</v>
      </c>
      <c r="M462" s="1" t="s">
        <v>2461</v>
      </c>
      <c r="N462" s="63">
        <v>45675</v>
      </c>
      <c r="O462" s="63">
        <v>45902</v>
      </c>
      <c r="P462" s="1" t="s">
        <v>1356</v>
      </c>
      <c r="Q462" s="1" t="s">
        <v>1357</v>
      </c>
      <c r="R462" s="1" t="s">
        <v>2399</v>
      </c>
      <c r="S462" s="1"/>
      <c r="T462" s="1"/>
      <c r="U462" s="1"/>
      <c r="V462" s="1"/>
      <c r="W462" s="1" t="s">
        <v>2462</v>
      </c>
      <c r="X462" s="1" t="s">
        <v>1360</v>
      </c>
      <c r="Y462" s="1" t="s">
        <v>1361</v>
      </c>
      <c r="Z462" s="1" t="s">
        <v>1362</v>
      </c>
      <c r="AA462" s="1" t="s">
        <v>2463</v>
      </c>
    </row>
    <row r="463" spans="1:27" ht="15" customHeight="1">
      <c r="A463" s="1" t="s">
        <v>2468</v>
      </c>
      <c r="B463" s="1" t="s">
        <v>169</v>
      </c>
      <c r="C463" s="1" t="s">
        <v>1349</v>
      </c>
      <c r="D463" s="61">
        <v>2024</v>
      </c>
      <c r="E463" s="1" t="s">
        <v>1350</v>
      </c>
      <c r="F463" s="1" t="s">
        <v>2469</v>
      </c>
      <c r="G463" s="1"/>
      <c r="H463" s="1" t="s">
        <v>1352</v>
      </c>
      <c r="I463" s="1" t="s">
        <v>1353</v>
      </c>
      <c r="J463" s="1" t="s">
        <v>1354</v>
      </c>
      <c r="K463" s="1" t="s">
        <v>927</v>
      </c>
      <c r="L463" s="1" t="s">
        <v>2461</v>
      </c>
      <c r="M463" s="1" t="s">
        <v>2461</v>
      </c>
      <c r="N463" s="63">
        <v>45675</v>
      </c>
      <c r="O463" s="63">
        <v>45902</v>
      </c>
      <c r="P463" s="1" t="s">
        <v>1356</v>
      </c>
      <c r="Q463" s="1" t="s">
        <v>1357</v>
      </c>
      <c r="R463" s="1" t="s">
        <v>2399</v>
      </c>
      <c r="S463" s="1"/>
      <c r="T463" s="1"/>
      <c r="U463" s="1"/>
      <c r="V463" s="1"/>
      <c r="W463" s="1" t="s">
        <v>2462</v>
      </c>
      <c r="X463" s="1" t="s">
        <v>1360</v>
      </c>
      <c r="Y463" s="1" t="s">
        <v>1361</v>
      </c>
      <c r="Z463" s="1" t="s">
        <v>1362</v>
      </c>
      <c r="AA463" s="1" t="s">
        <v>2463</v>
      </c>
    </row>
    <row r="464" spans="1:27" ht="15" customHeight="1">
      <c r="A464" s="1" t="s">
        <v>2470</v>
      </c>
      <c r="B464" s="1" t="s">
        <v>168</v>
      </c>
      <c r="C464" s="1" t="s">
        <v>1349</v>
      </c>
      <c r="D464" s="61">
        <v>2024</v>
      </c>
      <c r="E464" s="1" t="s">
        <v>1350</v>
      </c>
      <c r="F464" s="1" t="s">
        <v>2471</v>
      </c>
      <c r="G464" s="1"/>
      <c r="H464" s="1" t="s">
        <v>1370</v>
      </c>
      <c r="I464" s="1" t="s">
        <v>1371</v>
      </c>
      <c r="J464" s="1" t="s">
        <v>1354</v>
      </c>
      <c r="K464" s="1" t="s">
        <v>927</v>
      </c>
      <c r="L464" s="1" t="s">
        <v>2461</v>
      </c>
      <c r="M464" s="1" t="s">
        <v>2461</v>
      </c>
      <c r="N464" s="63">
        <v>45675</v>
      </c>
      <c r="O464" s="63">
        <v>45902</v>
      </c>
      <c r="P464" s="1" t="s">
        <v>1356</v>
      </c>
      <c r="Q464" s="1" t="s">
        <v>1357</v>
      </c>
      <c r="R464" s="1" t="s">
        <v>2399</v>
      </c>
      <c r="S464" s="1"/>
      <c r="T464" s="1"/>
      <c r="U464" s="1"/>
      <c r="V464" s="1"/>
      <c r="W464" s="1" t="s">
        <v>2462</v>
      </c>
      <c r="X464" s="1" t="s">
        <v>1360</v>
      </c>
      <c r="Y464" s="1" t="s">
        <v>1361</v>
      </c>
      <c r="Z464" s="1" t="s">
        <v>1362</v>
      </c>
      <c r="AA464" s="1" t="s">
        <v>2463</v>
      </c>
    </row>
    <row r="465" spans="1:27" ht="15" customHeight="1">
      <c r="A465" s="1" t="s">
        <v>2472</v>
      </c>
      <c r="B465" s="1" t="s">
        <v>219</v>
      </c>
      <c r="C465" s="1" t="s">
        <v>1349</v>
      </c>
      <c r="D465" s="61">
        <v>2024</v>
      </c>
      <c r="E465" s="1" t="s">
        <v>1350</v>
      </c>
      <c r="F465" s="1" t="s">
        <v>2473</v>
      </c>
      <c r="G465" s="1"/>
      <c r="H465" s="1" t="s">
        <v>1370</v>
      </c>
      <c r="I465" s="1" t="s">
        <v>1371</v>
      </c>
      <c r="J465" s="1" t="s">
        <v>1354</v>
      </c>
      <c r="K465" s="1" t="s">
        <v>927</v>
      </c>
      <c r="L465" s="1" t="s">
        <v>1895</v>
      </c>
      <c r="M465" s="1"/>
      <c r="N465" s="1"/>
      <c r="O465" s="1"/>
      <c r="P465" s="1" t="s">
        <v>1356</v>
      </c>
      <c r="Q465" s="1" t="s">
        <v>1357</v>
      </c>
      <c r="R465" s="1" t="s">
        <v>2399</v>
      </c>
      <c r="S465" s="1"/>
      <c r="T465" s="1"/>
      <c r="U465" s="1"/>
      <c r="V465" s="1"/>
      <c r="W465" s="1" t="s">
        <v>2474</v>
      </c>
      <c r="X465" s="1" t="s">
        <v>1360</v>
      </c>
      <c r="Y465" s="1" t="s">
        <v>1361</v>
      </c>
      <c r="Z465" s="1" t="s">
        <v>1362</v>
      </c>
      <c r="AA465" s="1" t="s">
        <v>2475</v>
      </c>
    </row>
    <row r="466" spans="1:27" ht="15" customHeight="1">
      <c r="A466" s="1" t="s">
        <v>2476</v>
      </c>
      <c r="B466" s="1" t="s">
        <v>231</v>
      </c>
      <c r="C466" s="1" t="s">
        <v>1349</v>
      </c>
      <c r="D466" s="61">
        <v>2024</v>
      </c>
      <c r="E466" s="1" t="s">
        <v>1350</v>
      </c>
      <c r="F466" s="1" t="s">
        <v>2477</v>
      </c>
      <c r="G466" s="1"/>
      <c r="H466" s="1" t="s">
        <v>1370</v>
      </c>
      <c r="I466" s="1" t="s">
        <v>1371</v>
      </c>
      <c r="J466" s="1" t="s">
        <v>1354</v>
      </c>
      <c r="K466" s="1" t="s">
        <v>927</v>
      </c>
      <c r="L466" s="1" t="s">
        <v>1895</v>
      </c>
      <c r="M466" s="1" t="s">
        <v>1880</v>
      </c>
      <c r="N466" s="63">
        <v>45675</v>
      </c>
      <c r="O466" s="63">
        <v>45902</v>
      </c>
      <c r="P466" s="1" t="s">
        <v>1356</v>
      </c>
      <c r="Q466" s="1" t="s">
        <v>2478</v>
      </c>
      <c r="R466" s="1" t="s">
        <v>2399</v>
      </c>
      <c r="S466" s="1"/>
      <c r="T466" s="1"/>
      <c r="U466" s="1"/>
      <c r="V466" s="1"/>
      <c r="W466" s="1" t="s">
        <v>2474</v>
      </c>
      <c r="X466" s="1" t="s">
        <v>1360</v>
      </c>
      <c r="Y466" s="1" t="s">
        <v>1361</v>
      </c>
      <c r="Z466" s="1" t="s">
        <v>1362</v>
      </c>
      <c r="AA466" s="1" t="s">
        <v>2475</v>
      </c>
    </row>
    <row r="467" spans="1:27" ht="15" customHeight="1">
      <c r="A467" s="1" t="s">
        <v>2479</v>
      </c>
      <c r="B467" s="1" t="s">
        <v>239</v>
      </c>
      <c r="C467" s="1" t="s">
        <v>1349</v>
      </c>
      <c r="D467" s="61">
        <v>2024</v>
      </c>
      <c r="E467" s="1" t="s">
        <v>1350</v>
      </c>
      <c r="F467" s="1" t="s">
        <v>2480</v>
      </c>
      <c r="G467" s="1" t="s">
        <v>2481</v>
      </c>
      <c r="H467" s="1" t="s">
        <v>1370</v>
      </c>
      <c r="I467" s="1" t="s">
        <v>1371</v>
      </c>
      <c r="J467" s="1" t="s">
        <v>1354</v>
      </c>
      <c r="K467" s="1" t="s">
        <v>927</v>
      </c>
      <c r="L467" s="1" t="s">
        <v>1895</v>
      </c>
      <c r="M467" s="1" t="s">
        <v>1880</v>
      </c>
      <c r="N467" s="64">
        <v>45675</v>
      </c>
      <c r="O467" s="64">
        <v>45902</v>
      </c>
      <c r="P467" s="1" t="s">
        <v>1356</v>
      </c>
      <c r="Q467" s="1" t="s">
        <v>2482</v>
      </c>
      <c r="R467" s="1" t="s">
        <v>2399</v>
      </c>
      <c r="S467" s="1"/>
      <c r="T467" s="1"/>
      <c r="U467" s="1"/>
      <c r="V467" s="1"/>
      <c r="W467" s="1" t="s">
        <v>2474</v>
      </c>
      <c r="X467" s="1" t="s">
        <v>1360</v>
      </c>
      <c r="Y467" s="1" t="s">
        <v>1361</v>
      </c>
      <c r="Z467" s="1" t="s">
        <v>1362</v>
      </c>
      <c r="AA467" s="1" t="s">
        <v>2475</v>
      </c>
    </row>
    <row r="468" spans="1:27" ht="15" customHeight="1">
      <c r="A468" s="1" t="s">
        <v>2483</v>
      </c>
      <c r="B468" s="1" t="s">
        <v>233</v>
      </c>
      <c r="C468" s="1" t="s">
        <v>1349</v>
      </c>
      <c r="D468" s="61">
        <v>2024</v>
      </c>
      <c r="E468" s="1" t="s">
        <v>1350</v>
      </c>
      <c r="F468" s="1" t="s">
        <v>2484</v>
      </c>
      <c r="G468" s="1"/>
      <c r="H468" s="1" t="s">
        <v>1370</v>
      </c>
      <c r="I468" s="1" t="s">
        <v>1371</v>
      </c>
      <c r="J468" s="1" t="s">
        <v>1354</v>
      </c>
      <c r="K468" s="1" t="s">
        <v>927</v>
      </c>
      <c r="L468" s="1" t="s">
        <v>1895</v>
      </c>
      <c r="M468" s="1" t="s">
        <v>1880</v>
      </c>
      <c r="N468" s="63">
        <v>45675</v>
      </c>
      <c r="O468" s="63">
        <v>45902</v>
      </c>
      <c r="P468" s="1" t="s">
        <v>1356</v>
      </c>
      <c r="Q468" s="1" t="s">
        <v>2482</v>
      </c>
      <c r="R468" s="1" t="s">
        <v>2399</v>
      </c>
      <c r="S468" s="1"/>
      <c r="T468" s="1"/>
      <c r="U468" s="1"/>
      <c r="V468" s="1"/>
      <c r="W468" s="1" t="s">
        <v>2474</v>
      </c>
      <c r="X468" s="1" t="s">
        <v>1360</v>
      </c>
      <c r="Y468" s="1" t="s">
        <v>1361</v>
      </c>
      <c r="Z468" s="1" t="s">
        <v>1362</v>
      </c>
      <c r="AA468" s="1" t="s">
        <v>2475</v>
      </c>
    </row>
    <row r="469" spans="1:27" ht="15" customHeight="1">
      <c r="A469" s="1" t="s">
        <v>2485</v>
      </c>
      <c r="B469" s="1" t="s">
        <v>229</v>
      </c>
      <c r="C469" s="1" t="s">
        <v>1349</v>
      </c>
      <c r="D469" s="61">
        <v>2024</v>
      </c>
      <c r="E469" s="1" t="s">
        <v>1350</v>
      </c>
      <c r="F469" s="1" t="s">
        <v>2486</v>
      </c>
      <c r="G469" s="1"/>
      <c r="H469" s="1" t="s">
        <v>1370</v>
      </c>
      <c r="I469" s="1" t="s">
        <v>1371</v>
      </c>
      <c r="J469" s="1" t="s">
        <v>1354</v>
      </c>
      <c r="K469" s="1" t="s">
        <v>927</v>
      </c>
      <c r="L469" s="1" t="s">
        <v>1895</v>
      </c>
      <c r="M469" s="1" t="s">
        <v>1880</v>
      </c>
      <c r="N469" s="63">
        <v>45675</v>
      </c>
      <c r="O469" s="63">
        <v>45902</v>
      </c>
      <c r="P469" s="1" t="s">
        <v>1356</v>
      </c>
      <c r="Q469" s="1" t="s">
        <v>2478</v>
      </c>
      <c r="R469" s="1" t="s">
        <v>2399</v>
      </c>
      <c r="S469" s="1"/>
      <c r="T469" s="1"/>
      <c r="U469" s="1"/>
      <c r="V469" s="1"/>
      <c r="W469" s="1" t="s">
        <v>2474</v>
      </c>
      <c r="X469" s="1" t="s">
        <v>1360</v>
      </c>
      <c r="Y469" s="1" t="s">
        <v>1361</v>
      </c>
      <c r="Z469" s="1" t="s">
        <v>1362</v>
      </c>
      <c r="AA469" s="1" t="s">
        <v>2475</v>
      </c>
    </row>
    <row r="470" spans="1:27" ht="15" customHeight="1">
      <c r="A470" s="1" t="s">
        <v>2487</v>
      </c>
      <c r="B470" s="1" t="s">
        <v>238</v>
      </c>
      <c r="C470" s="1" t="s">
        <v>1349</v>
      </c>
      <c r="D470" s="61">
        <v>2024</v>
      </c>
      <c r="E470" s="1" t="s">
        <v>1350</v>
      </c>
      <c r="F470" s="1" t="s">
        <v>2488</v>
      </c>
      <c r="G470" s="1"/>
      <c r="H470" s="1" t="s">
        <v>1370</v>
      </c>
      <c r="I470" s="1" t="s">
        <v>1371</v>
      </c>
      <c r="J470" s="1" t="s">
        <v>1354</v>
      </c>
      <c r="K470" s="1" t="s">
        <v>927</v>
      </c>
      <c r="L470" s="1" t="s">
        <v>1895</v>
      </c>
      <c r="M470" s="1" t="s">
        <v>1880</v>
      </c>
      <c r="N470" s="63">
        <v>45675</v>
      </c>
      <c r="O470" s="63">
        <v>45902</v>
      </c>
      <c r="P470" s="1" t="s">
        <v>1356</v>
      </c>
      <c r="Q470" s="1" t="s">
        <v>2482</v>
      </c>
      <c r="R470" s="1" t="s">
        <v>2399</v>
      </c>
      <c r="S470" s="1"/>
      <c r="T470" s="1"/>
      <c r="U470" s="1"/>
      <c r="V470" s="1"/>
      <c r="W470" s="1" t="s">
        <v>2474</v>
      </c>
      <c r="X470" s="1" t="s">
        <v>1360</v>
      </c>
      <c r="Y470" s="1" t="s">
        <v>1361</v>
      </c>
      <c r="Z470" s="1" t="s">
        <v>1362</v>
      </c>
      <c r="AA470" s="1" t="s">
        <v>2475</v>
      </c>
    </row>
    <row r="471" spans="1:27" ht="15" customHeight="1">
      <c r="A471" s="1" t="s">
        <v>2489</v>
      </c>
      <c r="B471" s="1" t="s">
        <v>221</v>
      </c>
      <c r="C471" s="1" t="s">
        <v>1349</v>
      </c>
      <c r="D471" s="61">
        <v>2024</v>
      </c>
      <c r="E471" s="1" t="s">
        <v>1350</v>
      </c>
      <c r="F471" s="1" t="s">
        <v>2490</v>
      </c>
      <c r="G471" s="1"/>
      <c r="H471" s="1" t="s">
        <v>1370</v>
      </c>
      <c r="I471" s="1" t="s">
        <v>1371</v>
      </c>
      <c r="J471" s="1" t="s">
        <v>1354</v>
      </c>
      <c r="K471" s="1" t="s">
        <v>927</v>
      </c>
      <c r="L471" s="1" t="s">
        <v>1895</v>
      </c>
      <c r="M471" s="1" t="s">
        <v>1880</v>
      </c>
      <c r="N471" s="64">
        <v>45675</v>
      </c>
      <c r="O471" s="64">
        <v>45902</v>
      </c>
      <c r="P471" s="1" t="s">
        <v>1356</v>
      </c>
      <c r="Q471" s="1" t="s">
        <v>1357</v>
      </c>
      <c r="R471" s="1" t="s">
        <v>2399</v>
      </c>
      <c r="S471" s="1"/>
      <c r="T471" s="1"/>
      <c r="U471" s="1"/>
      <c r="V471" s="1"/>
      <c r="W471" s="1" t="s">
        <v>2474</v>
      </c>
      <c r="X471" s="1" t="s">
        <v>1360</v>
      </c>
      <c r="Y471" s="1" t="s">
        <v>1361</v>
      </c>
      <c r="Z471" s="1" t="s">
        <v>1362</v>
      </c>
      <c r="AA471" s="1" t="s">
        <v>2475</v>
      </c>
    </row>
    <row r="472" spans="1:27" ht="15" customHeight="1">
      <c r="A472" s="1" t="s">
        <v>2491</v>
      </c>
      <c r="B472" s="1" t="s">
        <v>240</v>
      </c>
      <c r="C472" s="1" t="s">
        <v>1349</v>
      </c>
      <c r="D472" s="61">
        <v>2024</v>
      </c>
      <c r="E472" s="1" t="s">
        <v>1350</v>
      </c>
      <c r="F472" s="1" t="s">
        <v>2492</v>
      </c>
      <c r="G472" s="1"/>
      <c r="H472" s="1" t="s">
        <v>1370</v>
      </c>
      <c r="I472" s="1" t="s">
        <v>1371</v>
      </c>
      <c r="J472" s="1" t="s">
        <v>1354</v>
      </c>
      <c r="K472" s="1" t="s">
        <v>927</v>
      </c>
      <c r="L472" s="1" t="s">
        <v>1895</v>
      </c>
      <c r="M472" s="1" t="s">
        <v>1880</v>
      </c>
      <c r="N472" s="64">
        <v>45675</v>
      </c>
      <c r="O472" s="64">
        <v>45902</v>
      </c>
      <c r="P472" s="1" t="s">
        <v>1356</v>
      </c>
      <c r="Q472" s="1" t="s">
        <v>2482</v>
      </c>
      <c r="R472" s="1" t="s">
        <v>2399</v>
      </c>
      <c r="S472" s="1"/>
      <c r="T472" s="1"/>
      <c r="U472" s="1"/>
      <c r="V472" s="1"/>
      <c r="W472" s="1" t="s">
        <v>2474</v>
      </c>
      <c r="X472" s="1" t="s">
        <v>1360</v>
      </c>
      <c r="Y472" s="1" t="s">
        <v>1361</v>
      </c>
      <c r="Z472" s="1" t="s">
        <v>1362</v>
      </c>
      <c r="AA472" s="1" t="s">
        <v>2475</v>
      </c>
    </row>
    <row r="473" spans="1:27" ht="15" customHeight="1">
      <c r="A473" s="1" t="s">
        <v>2493</v>
      </c>
      <c r="B473" s="1" t="s">
        <v>241</v>
      </c>
      <c r="C473" s="1" t="s">
        <v>1349</v>
      </c>
      <c r="D473" s="61">
        <v>2024</v>
      </c>
      <c r="E473" s="1" t="s">
        <v>1350</v>
      </c>
      <c r="F473" s="1" t="s">
        <v>2494</v>
      </c>
      <c r="G473" s="1"/>
      <c r="H473" s="1" t="s">
        <v>1370</v>
      </c>
      <c r="I473" s="1" t="s">
        <v>1371</v>
      </c>
      <c r="J473" s="1" t="s">
        <v>1354</v>
      </c>
      <c r="K473" s="1" t="s">
        <v>927</v>
      </c>
      <c r="L473" s="1" t="s">
        <v>1895</v>
      </c>
      <c r="M473" s="1" t="s">
        <v>1880</v>
      </c>
      <c r="N473" s="63">
        <v>45675</v>
      </c>
      <c r="O473" s="63">
        <v>45902</v>
      </c>
      <c r="P473" s="1" t="s">
        <v>1356</v>
      </c>
      <c r="Q473" s="1" t="s">
        <v>2482</v>
      </c>
      <c r="R473" s="1" t="s">
        <v>2399</v>
      </c>
      <c r="S473" s="1"/>
      <c r="T473" s="1"/>
      <c r="U473" s="1"/>
      <c r="V473" s="1"/>
      <c r="W473" s="1" t="s">
        <v>2474</v>
      </c>
      <c r="X473" s="1" t="s">
        <v>1360</v>
      </c>
      <c r="Y473" s="1" t="s">
        <v>1361</v>
      </c>
      <c r="Z473" s="1" t="s">
        <v>1362</v>
      </c>
      <c r="AA473" s="1" t="s">
        <v>2475</v>
      </c>
    </row>
    <row r="474" spans="1:27" ht="15" customHeight="1">
      <c r="A474" s="1" t="s">
        <v>2495</v>
      </c>
      <c r="B474" s="1" t="s">
        <v>225</v>
      </c>
      <c r="C474" s="1" t="s">
        <v>1349</v>
      </c>
      <c r="D474" s="61">
        <v>2024</v>
      </c>
      <c r="E474" s="1" t="s">
        <v>1350</v>
      </c>
      <c r="F474" s="1" t="s">
        <v>2496</v>
      </c>
      <c r="G474" s="1" t="s">
        <v>2497</v>
      </c>
      <c r="H474" s="1" t="s">
        <v>1370</v>
      </c>
      <c r="I474" s="1" t="s">
        <v>1371</v>
      </c>
      <c r="J474" s="1" t="s">
        <v>1354</v>
      </c>
      <c r="K474" s="1" t="s">
        <v>927</v>
      </c>
      <c r="L474" s="1" t="s">
        <v>1895</v>
      </c>
      <c r="M474" s="1" t="s">
        <v>1880</v>
      </c>
      <c r="N474" s="63">
        <v>45675</v>
      </c>
      <c r="O474" s="63">
        <v>45902</v>
      </c>
      <c r="P474" s="1" t="s">
        <v>1356</v>
      </c>
      <c r="Q474" s="1" t="s">
        <v>2498</v>
      </c>
      <c r="R474" s="1" t="s">
        <v>2399</v>
      </c>
      <c r="S474" s="1"/>
      <c r="T474" s="1"/>
      <c r="U474" s="1"/>
      <c r="V474" s="1"/>
      <c r="W474" s="1" t="s">
        <v>2474</v>
      </c>
      <c r="X474" s="1" t="s">
        <v>1360</v>
      </c>
      <c r="Y474" s="1" t="s">
        <v>1361</v>
      </c>
      <c r="Z474" s="1" t="s">
        <v>1362</v>
      </c>
      <c r="AA474" s="1" t="s">
        <v>2475</v>
      </c>
    </row>
    <row r="475" spans="1:27" ht="15" customHeight="1">
      <c r="A475" s="1" t="s">
        <v>2499</v>
      </c>
      <c r="B475" s="1" t="s">
        <v>236</v>
      </c>
      <c r="C475" s="1" t="s">
        <v>1349</v>
      </c>
      <c r="D475" s="61">
        <v>2024</v>
      </c>
      <c r="E475" s="1" t="s">
        <v>1350</v>
      </c>
      <c r="F475" s="1" t="s">
        <v>2500</v>
      </c>
      <c r="G475" s="1" t="s">
        <v>2501</v>
      </c>
      <c r="H475" s="1" t="s">
        <v>1370</v>
      </c>
      <c r="I475" s="1" t="s">
        <v>1371</v>
      </c>
      <c r="J475" s="1" t="s">
        <v>1354</v>
      </c>
      <c r="K475" s="1" t="s">
        <v>927</v>
      </c>
      <c r="L475" s="1" t="s">
        <v>1895</v>
      </c>
      <c r="M475" s="1" t="s">
        <v>1880</v>
      </c>
      <c r="N475" s="63">
        <v>45675</v>
      </c>
      <c r="O475" s="63">
        <v>45902</v>
      </c>
      <c r="P475" s="1" t="s">
        <v>1356</v>
      </c>
      <c r="Q475" s="1" t="s">
        <v>2482</v>
      </c>
      <c r="R475" s="1" t="s">
        <v>2399</v>
      </c>
      <c r="S475" s="1"/>
      <c r="T475" s="1"/>
      <c r="U475" s="1"/>
      <c r="V475" s="1"/>
      <c r="W475" s="1" t="s">
        <v>2474</v>
      </c>
      <c r="X475" s="1" t="s">
        <v>1360</v>
      </c>
      <c r="Y475" s="1" t="s">
        <v>1361</v>
      </c>
      <c r="Z475" s="1" t="s">
        <v>1362</v>
      </c>
      <c r="AA475" s="1" t="s">
        <v>2475</v>
      </c>
    </row>
    <row r="476" spans="1:27" ht="15" customHeight="1">
      <c r="A476" s="1" t="s">
        <v>2502</v>
      </c>
      <c r="B476" s="1" t="s">
        <v>226</v>
      </c>
      <c r="C476" s="1" t="s">
        <v>1349</v>
      </c>
      <c r="D476" s="61">
        <v>2024</v>
      </c>
      <c r="E476" s="1" t="s">
        <v>1350</v>
      </c>
      <c r="F476" s="1" t="s">
        <v>2503</v>
      </c>
      <c r="G476" s="1"/>
      <c r="H476" s="1" t="s">
        <v>1370</v>
      </c>
      <c r="I476" s="1" t="s">
        <v>1371</v>
      </c>
      <c r="J476" s="1" t="s">
        <v>1354</v>
      </c>
      <c r="K476" s="1" t="s">
        <v>927</v>
      </c>
      <c r="L476" s="1" t="s">
        <v>1895</v>
      </c>
      <c r="M476" s="1" t="s">
        <v>1880</v>
      </c>
      <c r="N476" s="63">
        <v>45675</v>
      </c>
      <c r="O476" s="63">
        <v>45902</v>
      </c>
      <c r="P476" s="1" t="s">
        <v>1356</v>
      </c>
      <c r="Q476" s="1" t="s">
        <v>2498</v>
      </c>
      <c r="R476" s="1" t="s">
        <v>2399</v>
      </c>
      <c r="S476" s="1"/>
      <c r="T476" s="1"/>
      <c r="U476" s="1"/>
      <c r="V476" s="1"/>
      <c r="W476" s="1" t="s">
        <v>2474</v>
      </c>
      <c r="X476" s="1" t="s">
        <v>1360</v>
      </c>
      <c r="Y476" s="1" t="s">
        <v>1361</v>
      </c>
      <c r="Z476" s="1" t="s">
        <v>1362</v>
      </c>
      <c r="AA476" s="1" t="s">
        <v>2475</v>
      </c>
    </row>
    <row r="477" spans="1:27" ht="15" customHeight="1">
      <c r="A477" s="1" t="s">
        <v>2504</v>
      </c>
      <c r="B477" s="1" t="s">
        <v>228</v>
      </c>
      <c r="C477" s="1" t="s">
        <v>1349</v>
      </c>
      <c r="D477" s="61">
        <v>2024</v>
      </c>
      <c r="E477" s="1" t="s">
        <v>1350</v>
      </c>
      <c r="F477" s="1" t="s">
        <v>2505</v>
      </c>
      <c r="G477" s="1"/>
      <c r="H477" s="1" t="s">
        <v>1370</v>
      </c>
      <c r="I477" s="1" t="s">
        <v>1371</v>
      </c>
      <c r="J477" s="1" t="s">
        <v>1354</v>
      </c>
      <c r="K477" s="1" t="s">
        <v>927</v>
      </c>
      <c r="L477" s="1" t="s">
        <v>1895</v>
      </c>
      <c r="M477" s="1" t="s">
        <v>1880</v>
      </c>
      <c r="N477" s="64">
        <v>45675</v>
      </c>
      <c r="O477" s="64">
        <v>45902</v>
      </c>
      <c r="P477" s="1" t="s">
        <v>1356</v>
      </c>
      <c r="Q477" s="1" t="s">
        <v>2478</v>
      </c>
      <c r="R477" s="1" t="s">
        <v>2399</v>
      </c>
      <c r="S477" s="1"/>
      <c r="T477" s="1"/>
      <c r="U477" s="1"/>
      <c r="V477" s="1"/>
      <c r="W477" s="1" t="s">
        <v>2474</v>
      </c>
      <c r="X477" s="1" t="s">
        <v>1360</v>
      </c>
      <c r="Y477" s="1" t="s">
        <v>1361</v>
      </c>
      <c r="Z477" s="1" t="s">
        <v>1362</v>
      </c>
      <c r="AA477" s="1" t="s">
        <v>2475</v>
      </c>
    </row>
    <row r="478" spans="1:27" ht="15" customHeight="1">
      <c r="A478" s="1" t="s">
        <v>2506</v>
      </c>
      <c r="B478" s="1" t="s">
        <v>227</v>
      </c>
      <c r="C478" s="1" t="s">
        <v>1349</v>
      </c>
      <c r="D478" s="61">
        <v>2024</v>
      </c>
      <c r="E478" s="1" t="s">
        <v>1350</v>
      </c>
      <c r="F478" s="1" t="s">
        <v>2507</v>
      </c>
      <c r="G478" s="1"/>
      <c r="H478" s="1" t="s">
        <v>1370</v>
      </c>
      <c r="I478" s="1" t="s">
        <v>1371</v>
      </c>
      <c r="J478" s="1" t="s">
        <v>1354</v>
      </c>
      <c r="K478" s="1" t="s">
        <v>927</v>
      </c>
      <c r="L478" s="1" t="s">
        <v>1895</v>
      </c>
      <c r="M478" s="1" t="s">
        <v>1880</v>
      </c>
      <c r="N478" s="63">
        <v>45675</v>
      </c>
      <c r="O478" s="63">
        <v>45902</v>
      </c>
      <c r="P478" s="1" t="s">
        <v>1356</v>
      </c>
      <c r="Q478" s="1" t="s">
        <v>2498</v>
      </c>
      <c r="R478" s="1" t="s">
        <v>2399</v>
      </c>
      <c r="S478" s="1"/>
      <c r="T478" s="1"/>
      <c r="U478" s="1"/>
      <c r="V478" s="1"/>
      <c r="W478" s="1" t="s">
        <v>2474</v>
      </c>
      <c r="X478" s="1" t="s">
        <v>1360</v>
      </c>
      <c r="Y478" s="1" t="s">
        <v>1361</v>
      </c>
      <c r="Z478" s="1" t="s">
        <v>1362</v>
      </c>
      <c r="AA478" s="1" t="s">
        <v>2475</v>
      </c>
    </row>
    <row r="479" spans="1:27" ht="15" customHeight="1">
      <c r="A479" s="1" t="s">
        <v>2508</v>
      </c>
      <c r="B479" s="1" t="s">
        <v>224</v>
      </c>
      <c r="C479" s="1" t="s">
        <v>1349</v>
      </c>
      <c r="D479" s="61">
        <v>2024</v>
      </c>
      <c r="E479" s="1" t="s">
        <v>1350</v>
      </c>
      <c r="F479" s="1" t="s">
        <v>2509</v>
      </c>
      <c r="G479" s="1"/>
      <c r="H479" s="1" t="s">
        <v>1352</v>
      </c>
      <c r="I479" s="1" t="s">
        <v>1353</v>
      </c>
      <c r="J479" s="1" t="s">
        <v>1354</v>
      </c>
      <c r="K479" s="1" t="s">
        <v>927</v>
      </c>
      <c r="L479" s="1" t="s">
        <v>1895</v>
      </c>
      <c r="M479" s="1" t="s">
        <v>1880</v>
      </c>
      <c r="N479" s="63">
        <v>45675</v>
      </c>
      <c r="O479" s="63">
        <v>45902</v>
      </c>
      <c r="P479" s="1" t="s">
        <v>1356</v>
      </c>
      <c r="Q479" s="1" t="s">
        <v>1357</v>
      </c>
      <c r="R479" s="1" t="s">
        <v>2399</v>
      </c>
      <c r="S479" s="1"/>
      <c r="T479" s="1"/>
      <c r="U479" s="1"/>
      <c r="V479" s="1"/>
      <c r="W479" s="1" t="s">
        <v>2474</v>
      </c>
      <c r="X479" s="1" t="s">
        <v>1360</v>
      </c>
      <c r="Y479" s="1" t="s">
        <v>1361</v>
      </c>
      <c r="Z479" s="1" t="s">
        <v>1362</v>
      </c>
      <c r="AA479" s="1" t="s">
        <v>2475</v>
      </c>
    </row>
    <row r="480" spans="1:27" ht="15" customHeight="1">
      <c r="A480" s="1" t="s">
        <v>2510</v>
      </c>
      <c r="B480" s="1" t="s">
        <v>243</v>
      </c>
      <c r="C480" s="1" t="s">
        <v>1349</v>
      </c>
      <c r="D480" s="61">
        <v>2024</v>
      </c>
      <c r="E480" s="1" t="s">
        <v>1350</v>
      </c>
      <c r="F480" s="1" t="s">
        <v>2511</v>
      </c>
      <c r="G480" s="1"/>
      <c r="H480" s="1" t="s">
        <v>1370</v>
      </c>
      <c r="I480" s="1" t="s">
        <v>1371</v>
      </c>
      <c r="J480" s="1" t="s">
        <v>1354</v>
      </c>
      <c r="K480" s="1" t="s">
        <v>927</v>
      </c>
      <c r="L480" s="1" t="s">
        <v>1895</v>
      </c>
      <c r="M480" s="1" t="s">
        <v>1880</v>
      </c>
      <c r="N480" s="63">
        <v>45675</v>
      </c>
      <c r="O480" s="63">
        <v>45902</v>
      </c>
      <c r="P480" s="1" t="s">
        <v>1356</v>
      </c>
      <c r="Q480" s="1" t="s">
        <v>2482</v>
      </c>
      <c r="R480" s="1" t="s">
        <v>2399</v>
      </c>
      <c r="S480" s="1"/>
      <c r="T480" s="1"/>
      <c r="U480" s="1"/>
      <c r="V480" s="1"/>
      <c r="W480" s="1" t="s">
        <v>2474</v>
      </c>
      <c r="X480" s="1" t="s">
        <v>1360</v>
      </c>
      <c r="Y480" s="1" t="s">
        <v>1361</v>
      </c>
      <c r="Z480" s="1" t="s">
        <v>1362</v>
      </c>
      <c r="AA480" s="1" t="s">
        <v>2475</v>
      </c>
    </row>
    <row r="481" spans="1:27" ht="15" customHeight="1">
      <c r="A481" s="1" t="s">
        <v>2512</v>
      </c>
      <c r="B481" s="1" t="s">
        <v>232</v>
      </c>
      <c r="C481" s="1" t="s">
        <v>1349</v>
      </c>
      <c r="D481" s="61">
        <v>2024</v>
      </c>
      <c r="E481" s="1" t="s">
        <v>1350</v>
      </c>
      <c r="F481" s="1" t="s">
        <v>2513</v>
      </c>
      <c r="G481" s="1" t="s">
        <v>2514</v>
      </c>
      <c r="H481" s="1" t="s">
        <v>1370</v>
      </c>
      <c r="I481" s="1" t="s">
        <v>1371</v>
      </c>
      <c r="J481" s="1" t="s">
        <v>1354</v>
      </c>
      <c r="K481" s="1" t="s">
        <v>927</v>
      </c>
      <c r="L481" s="1" t="s">
        <v>1895</v>
      </c>
      <c r="M481" s="1" t="s">
        <v>1880</v>
      </c>
      <c r="N481" s="63">
        <v>45675</v>
      </c>
      <c r="O481" s="63">
        <v>45902</v>
      </c>
      <c r="P481" s="1" t="s">
        <v>1356</v>
      </c>
      <c r="Q481" s="1" t="s">
        <v>2482</v>
      </c>
      <c r="R481" s="1" t="s">
        <v>2399</v>
      </c>
      <c r="S481" s="1"/>
      <c r="T481" s="1"/>
      <c r="U481" s="1"/>
      <c r="V481" s="1"/>
      <c r="W481" s="1" t="s">
        <v>2474</v>
      </c>
      <c r="X481" s="1" t="s">
        <v>1360</v>
      </c>
      <c r="Y481" s="1" t="s">
        <v>1361</v>
      </c>
      <c r="Z481" s="1" t="s">
        <v>1362</v>
      </c>
      <c r="AA481" s="1" t="s">
        <v>2475</v>
      </c>
    </row>
    <row r="482" spans="1:27" ht="15" customHeight="1">
      <c r="A482" s="1" t="s">
        <v>2515</v>
      </c>
      <c r="B482" s="1" t="s">
        <v>230</v>
      </c>
      <c r="C482" s="1" t="s">
        <v>1349</v>
      </c>
      <c r="D482" s="61">
        <v>2024</v>
      </c>
      <c r="E482" s="1" t="s">
        <v>1350</v>
      </c>
      <c r="F482" s="1" t="s">
        <v>2516</v>
      </c>
      <c r="G482" s="1"/>
      <c r="H482" s="1" t="s">
        <v>1370</v>
      </c>
      <c r="I482" s="1" t="s">
        <v>1371</v>
      </c>
      <c r="J482" s="1" t="s">
        <v>1354</v>
      </c>
      <c r="K482" s="1" t="s">
        <v>927</v>
      </c>
      <c r="L482" s="1" t="s">
        <v>1895</v>
      </c>
      <c r="M482" s="1" t="s">
        <v>1880</v>
      </c>
      <c r="N482" s="63">
        <v>45675</v>
      </c>
      <c r="O482" s="63">
        <v>45902</v>
      </c>
      <c r="P482" s="1" t="s">
        <v>1356</v>
      </c>
      <c r="Q482" s="1" t="s">
        <v>2478</v>
      </c>
      <c r="R482" s="1" t="s">
        <v>2399</v>
      </c>
      <c r="S482" s="1"/>
      <c r="T482" s="1"/>
      <c r="U482" s="1"/>
      <c r="V482" s="1"/>
      <c r="W482" s="1" t="s">
        <v>2474</v>
      </c>
      <c r="X482" s="1" t="s">
        <v>1360</v>
      </c>
      <c r="Y482" s="1" t="s">
        <v>1361</v>
      </c>
      <c r="Z482" s="1" t="s">
        <v>1362</v>
      </c>
      <c r="AA482" s="1" t="s">
        <v>2475</v>
      </c>
    </row>
    <row r="483" spans="1:27" ht="15" customHeight="1">
      <c r="A483" s="1" t="s">
        <v>2517</v>
      </c>
      <c r="B483" s="1" t="s">
        <v>234</v>
      </c>
      <c r="C483" s="1" t="s">
        <v>1349</v>
      </c>
      <c r="D483" s="61">
        <v>2024</v>
      </c>
      <c r="E483" s="1" t="s">
        <v>1350</v>
      </c>
      <c r="F483" s="1" t="s">
        <v>2518</v>
      </c>
      <c r="G483" s="1"/>
      <c r="H483" s="1" t="s">
        <v>1370</v>
      </c>
      <c r="I483" s="1" t="s">
        <v>1371</v>
      </c>
      <c r="J483" s="1" t="s">
        <v>1354</v>
      </c>
      <c r="K483" s="1" t="s">
        <v>927</v>
      </c>
      <c r="L483" s="1" t="s">
        <v>1895</v>
      </c>
      <c r="M483" s="1" t="s">
        <v>1880</v>
      </c>
      <c r="N483" s="64">
        <v>45675</v>
      </c>
      <c r="O483" s="64">
        <v>45902</v>
      </c>
      <c r="P483" s="1" t="s">
        <v>1356</v>
      </c>
      <c r="Q483" s="1" t="s">
        <v>2482</v>
      </c>
      <c r="R483" s="1" t="s">
        <v>2399</v>
      </c>
      <c r="S483" s="1"/>
      <c r="T483" s="1"/>
      <c r="U483" s="1"/>
      <c r="V483" s="1"/>
      <c r="W483" s="1" t="s">
        <v>2474</v>
      </c>
      <c r="X483" s="1" t="s">
        <v>1360</v>
      </c>
      <c r="Y483" s="1" t="s">
        <v>1361</v>
      </c>
      <c r="Z483" s="1" t="s">
        <v>1362</v>
      </c>
      <c r="AA483" s="1" t="s">
        <v>2475</v>
      </c>
    </row>
    <row r="484" spans="1:27" ht="15" customHeight="1">
      <c r="A484" s="1" t="s">
        <v>2519</v>
      </c>
      <c r="B484" s="1" t="s">
        <v>222</v>
      </c>
      <c r="C484" s="1" t="s">
        <v>1349</v>
      </c>
      <c r="D484" s="61">
        <v>2024</v>
      </c>
      <c r="E484" s="1" t="s">
        <v>1350</v>
      </c>
      <c r="F484" s="1" t="s">
        <v>2520</v>
      </c>
      <c r="G484" s="1"/>
      <c r="H484" s="1" t="s">
        <v>1370</v>
      </c>
      <c r="I484" s="1" t="s">
        <v>1371</v>
      </c>
      <c r="J484" s="1" t="s">
        <v>1354</v>
      </c>
      <c r="K484" s="1" t="s">
        <v>927</v>
      </c>
      <c r="L484" s="1" t="s">
        <v>1895</v>
      </c>
      <c r="M484" s="1" t="s">
        <v>1880</v>
      </c>
      <c r="N484" s="63">
        <v>45675</v>
      </c>
      <c r="O484" s="63">
        <v>45902</v>
      </c>
      <c r="P484" s="1" t="s">
        <v>1356</v>
      </c>
      <c r="Q484" s="1" t="s">
        <v>2521</v>
      </c>
      <c r="R484" s="1" t="s">
        <v>2399</v>
      </c>
      <c r="S484" s="1"/>
      <c r="T484" s="1"/>
      <c r="U484" s="1"/>
      <c r="V484" s="1"/>
      <c r="W484" s="1" t="s">
        <v>2474</v>
      </c>
      <c r="X484" s="1" t="s">
        <v>1360</v>
      </c>
      <c r="Y484" s="1" t="s">
        <v>1361</v>
      </c>
      <c r="Z484" s="1" t="s">
        <v>1362</v>
      </c>
      <c r="AA484" s="1" t="s">
        <v>2475</v>
      </c>
    </row>
    <row r="485" spans="1:27" ht="15" customHeight="1">
      <c r="A485" s="1" t="s">
        <v>2522</v>
      </c>
      <c r="B485" s="1" t="s">
        <v>218</v>
      </c>
      <c r="C485" s="1" t="s">
        <v>1349</v>
      </c>
      <c r="D485" s="61">
        <v>2024</v>
      </c>
      <c r="E485" s="1" t="s">
        <v>1350</v>
      </c>
      <c r="F485" s="1" t="s">
        <v>2523</v>
      </c>
      <c r="G485" s="1"/>
      <c r="H485" s="1" t="s">
        <v>1370</v>
      </c>
      <c r="I485" s="1" t="s">
        <v>1371</v>
      </c>
      <c r="J485" s="1" t="s">
        <v>1354</v>
      </c>
      <c r="K485" s="1" t="s">
        <v>927</v>
      </c>
      <c r="L485" s="1" t="s">
        <v>1895</v>
      </c>
      <c r="M485" s="1" t="s">
        <v>1880</v>
      </c>
      <c r="N485" s="64">
        <v>45675</v>
      </c>
      <c r="O485" s="64">
        <v>45902</v>
      </c>
      <c r="P485" s="1" t="s">
        <v>1356</v>
      </c>
      <c r="Q485" s="1" t="s">
        <v>1357</v>
      </c>
      <c r="R485" s="1" t="s">
        <v>2399</v>
      </c>
      <c r="S485" s="1"/>
      <c r="T485" s="1"/>
      <c r="U485" s="1"/>
      <c r="V485" s="1"/>
      <c r="W485" s="1" t="s">
        <v>2474</v>
      </c>
      <c r="X485" s="1" t="s">
        <v>1360</v>
      </c>
      <c r="Y485" s="1" t="s">
        <v>1361</v>
      </c>
      <c r="Z485" s="1" t="s">
        <v>1362</v>
      </c>
      <c r="AA485" s="1" t="s">
        <v>2475</v>
      </c>
    </row>
    <row r="486" spans="1:27" ht="15" customHeight="1">
      <c r="A486" s="1" t="s">
        <v>2524</v>
      </c>
      <c r="B486" s="1" t="s">
        <v>237</v>
      </c>
      <c r="C486" s="1" t="s">
        <v>1349</v>
      </c>
      <c r="D486" s="61">
        <v>2024</v>
      </c>
      <c r="E486" s="1" t="s">
        <v>1350</v>
      </c>
      <c r="F486" s="1" t="s">
        <v>2525</v>
      </c>
      <c r="G486" s="1"/>
      <c r="H486" s="1" t="s">
        <v>1370</v>
      </c>
      <c r="I486" s="1" t="s">
        <v>1371</v>
      </c>
      <c r="J486" s="1" t="s">
        <v>1354</v>
      </c>
      <c r="K486" s="1" t="s">
        <v>927</v>
      </c>
      <c r="L486" s="1" t="s">
        <v>1895</v>
      </c>
      <c r="M486" s="1" t="s">
        <v>1880</v>
      </c>
      <c r="N486" s="63">
        <v>45675</v>
      </c>
      <c r="O486" s="63">
        <v>45902</v>
      </c>
      <c r="P486" s="1" t="s">
        <v>1356</v>
      </c>
      <c r="Q486" s="1" t="s">
        <v>2482</v>
      </c>
      <c r="R486" s="1" t="s">
        <v>2399</v>
      </c>
      <c r="S486" s="1"/>
      <c r="T486" s="1"/>
      <c r="U486" s="1"/>
      <c r="V486" s="1"/>
      <c r="W486" s="1" t="s">
        <v>2474</v>
      </c>
      <c r="X486" s="1" t="s">
        <v>1360</v>
      </c>
      <c r="Y486" s="1" t="s">
        <v>1361</v>
      </c>
      <c r="Z486" s="1" t="s">
        <v>1362</v>
      </c>
      <c r="AA486" s="1" t="s">
        <v>2475</v>
      </c>
    </row>
    <row r="487" spans="1:27" ht="15" customHeight="1">
      <c r="A487" s="1" t="s">
        <v>2526</v>
      </c>
      <c r="B487" s="1" t="s">
        <v>223</v>
      </c>
      <c r="C487" s="1" t="s">
        <v>1349</v>
      </c>
      <c r="D487" s="61">
        <v>2024</v>
      </c>
      <c r="E487" s="1" t="s">
        <v>1350</v>
      </c>
      <c r="F487" s="1" t="s">
        <v>2527</v>
      </c>
      <c r="G487" s="1"/>
      <c r="H487" s="1" t="s">
        <v>1412</v>
      </c>
      <c r="I487" s="1" t="s">
        <v>1413</v>
      </c>
      <c r="J487" s="1" t="s">
        <v>1354</v>
      </c>
      <c r="K487" s="1" t="s">
        <v>927</v>
      </c>
      <c r="L487" s="1" t="s">
        <v>1895</v>
      </c>
      <c r="M487" s="1" t="s">
        <v>1880</v>
      </c>
      <c r="N487" s="63">
        <v>45675</v>
      </c>
      <c r="O487" s="63">
        <v>45902</v>
      </c>
      <c r="P487" s="1" t="s">
        <v>1356</v>
      </c>
      <c r="Q487" s="1" t="s">
        <v>2521</v>
      </c>
      <c r="R487" s="1" t="s">
        <v>2399</v>
      </c>
      <c r="S487" s="1"/>
      <c r="T487" s="1"/>
      <c r="U487" s="1"/>
      <c r="V487" s="1"/>
      <c r="W487" s="1" t="s">
        <v>2474</v>
      </c>
      <c r="X487" s="1" t="s">
        <v>1360</v>
      </c>
      <c r="Y487" s="1" t="s">
        <v>1361</v>
      </c>
      <c r="Z487" s="1" t="s">
        <v>1362</v>
      </c>
      <c r="AA487" s="1" t="s">
        <v>2475</v>
      </c>
    </row>
    <row r="488" spans="1:27" ht="15" customHeight="1">
      <c r="A488" s="1" t="s">
        <v>2528</v>
      </c>
      <c r="B488" s="1" t="s">
        <v>235</v>
      </c>
      <c r="C488" s="1" t="s">
        <v>1349</v>
      </c>
      <c r="D488" s="61">
        <v>2024</v>
      </c>
      <c r="E488" s="1" t="s">
        <v>1350</v>
      </c>
      <c r="F488" s="1" t="s">
        <v>2529</v>
      </c>
      <c r="G488" s="1"/>
      <c r="H488" s="1" t="s">
        <v>1370</v>
      </c>
      <c r="I488" s="1" t="s">
        <v>1371</v>
      </c>
      <c r="J488" s="1" t="s">
        <v>1354</v>
      </c>
      <c r="K488" s="1" t="s">
        <v>927</v>
      </c>
      <c r="L488" s="1" t="s">
        <v>1895</v>
      </c>
      <c r="M488" s="1" t="s">
        <v>1880</v>
      </c>
      <c r="N488" s="63">
        <v>45675</v>
      </c>
      <c r="O488" s="63">
        <v>45902</v>
      </c>
      <c r="P488" s="1" t="s">
        <v>1356</v>
      </c>
      <c r="Q488" s="1" t="s">
        <v>2482</v>
      </c>
      <c r="R488" s="1" t="s">
        <v>2399</v>
      </c>
      <c r="S488" s="1"/>
      <c r="T488" s="1"/>
      <c r="U488" s="1"/>
      <c r="V488" s="1"/>
      <c r="W488" s="1" t="s">
        <v>2474</v>
      </c>
      <c r="X488" s="1" t="s">
        <v>1360</v>
      </c>
      <c r="Y488" s="1" t="s">
        <v>1361</v>
      </c>
      <c r="Z488" s="1" t="s">
        <v>1362</v>
      </c>
      <c r="AA488" s="1" t="s">
        <v>2475</v>
      </c>
    </row>
    <row r="489" spans="1:27" ht="15" customHeight="1">
      <c r="A489" s="1" t="s">
        <v>2530</v>
      </c>
      <c r="B489" s="1" t="s">
        <v>217</v>
      </c>
      <c r="C489" s="1" t="s">
        <v>1349</v>
      </c>
      <c r="D489" s="61">
        <v>2024</v>
      </c>
      <c r="E489" s="1" t="s">
        <v>1350</v>
      </c>
      <c r="F489" s="1" t="s">
        <v>2531</v>
      </c>
      <c r="G489" s="1"/>
      <c r="H489" s="1" t="s">
        <v>1370</v>
      </c>
      <c r="I489" s="1" t="s">
        <v>1371</v>
      </c>
      <c r="J489" s="1" t="s">
        <v>1354</v>
      </c>
      <c r="K489" s="1" t="s">
        <v>927</v>
      </c>
      <c r="L489" s="1" t="s">
        <v>1895</v>
      </c>
      <c r="M489" s="1" t="s">
        <v>1880</v>
      </c>
      <c r="N489" s="63">
        <v>45675</v>
      </c>
      <c r="O489" s="63">
        <v>45902</v>
      </c>
      <c r="P489" s="1" t="s">
        <v>1356</v>
      </c>
      <c r="Q489" s="1" t="s">
        <v>1357</v>
      </c>
      <c r="R489" s="1" t="s">
        <v>2399</v>
      </c>
      <c r="S489" s="1"/>
      <c r="T489" s="1"/>
      <c r="U489" s="1"/>
      <c r="V489" s="1"/>
      <c r="W489" s="1" t="s">
        <v>2474</v>
      </c>
      <c r="X489" s="1" t="s">
        <v>1360</v>
      </c>
      <c r="Y489" s="1" t="s">
        <v>1361</v>
      </c>
      <c r="Z489" s="1" t="s">
        <v>1362</v>
      </c>
      <c r="AA489" s="1" t="s">
        <v>2475</v>
      </c>
    </row>
    <row r="490" spans="1:27" ht="15" customHeight="1">
      <c r="A490" s="1" t="s">
        <v>2532</v>
      </c>
      <c r="B490" s="1" t="s">
        <v>220</v>
      </c>
      <c r="C490" s="1" t="s">
        <v>1349</v>
      </c>
      <c r="D490" s="61">
        <v>2024</v>
      </c>
      <c r="E490" s="1" t="s">
        <v>1350</v>
      </c>
      <c r="F490" s="1" t="s">
        <v>2533</v>
      </c>
      <c r="G490" s="1" t="s">
        <v>2534</v>
      </c>
      <c r="H490" s="1" t="s">
        <v>1352</v>
      </c>
      <c r="I490" s="1" t="s">
        <v>1353</v>
      </c>
      <c r="J490" s="1" t="s">
        <v>1354</v>
      </c>
      <c r="K490" s="1" t="s">
        <v>927</v>
      </c>
      <c r="L490" s="1" t="s">
        <v>1895</v>
      </c>
      <c r="M490" s="1"/>
      <c r="N490" s="1"/>
      <c r="O490" s="1"/>
      <c r="P490" s="1" t="s">
        <v>1356</v>
      </c>
      <c r="Q490" s="1" t="s">
        <v>1357</v>
      </c>
      <c r="R490" s="1" t="s">
        <v>2399</v>
      </c>
      <c r="S490" s="1"/>
      <c r="T490" s="1"/>
      <c r="U490" s="1"/>
      <c r="V490" s="1"/>
      <c r="W490" s="1" t="s">
        <v>2474</v>
      </c>
      <c r="X490" s="1" t="s">
        <v>1360</v>
      </c>
      <c r="Y490" s="1" t="s">
        <v>1361</v>
      </c>
      <c r="Z490" s="1" t="s">
        <v>1362</v>
      </c>
      <c r="AA490" s="1" t="s">
        <v>2475</v>
      </c>
    </row>
    <row r="491" spans="1:27" ht="15" customHeight="1">
      <c r="A491" s="1" t="s">
        <v>2535</v>
      </c>
      <c r="B491" s="1" t="s">
        <v>242</v>
      </c>
      <c r="C491" s="1" t="s">
        <v>1349</v>
      </c>
      <c r="D491" s="61">
        <v>2024</v>
      </c>
      <c r="E491" s="1" t="s">
        <v>1350</v>
      </c>
      <c r="F491" s="1" t="s">
        <v>2536</v>
      </c>
      <c r="G491" s="1"/>
      <c r="H491" s="1" t="s">
        <v>1370</v>
      </c>
      <c r="I491" s="1" t="s">
        <v>1371</v>
      </c>
      <c r="J491" s="1" t="s">
        <v>1354</v>
      </c>
      <c r="K491" s="1" t="s">
        <v>927</v>
      </c>
      <c r="L491" s="1" t="s">
        <v>1895</v>
      </c>
      <c r="M491" s="1" t="s">
        <v>1880</v>
      </c>
      <c r="N491" s="63">
        <v>45675</v>
      </c>
      <c r="O491" s="63">
        <v>45902</v>
      </c>
      <c r="P491" s="1" t="s">
        <v>1356</v>
      </c>
      <c r="Q491" s="1" t="s">
        <v>2482</v>
      </c>
      <c r="R491" s="1" t="s">
        <v>2399</v>
      </c>
      <c r="S491" s="1"/>
      <c r="T491" s="1"/>
      <c r="U491" s="1"/>
      <c r="V491" s="1"/>
      <c r="W491" s="1" t="s">
        <v>2474</v>
      </c>
      <c r="X491" s="1" t="s">
        <v>1360</v>
      </c>
      <c r="Y491" s="1" t="s">
        <v>1361</v>
      </c>
      <c r="Z491" s="1" t="s">
        <v>1362</v>
      </c>
      <c r="AA491" s="1" t="s">
        <v>2475</v>
      </c>
    </row>
    <row r="492" spans="1:27" ht="15" customHeight="1">
      <c r="A492" s="1" t="s">
        <v>2537</v>
      </c>
      <c r="B492" s="1" t="s">
        <v>292</v>
      </c>
      <c r="C492" s="1" t="s">
        <v>1349</v>
      </c>
      <c r="D492" s="61">
        <v>2024</v>
      </c>
      <c r="E492" s="1" t="s">
        <v>1350</v>
      </c>
      <c r="F492" s="1" t="s">
        <v>2538</v>
      </c>
      <c r="G492" s="1" t="s">
        <v>2539</v>
      </c>
      <c r="H492" s="1" t="s">
        <v>1352</v>
      </c>
      <c r="I492" s="1" t="s">
        <v>1353</v>
      </c>
      <c r="J492" s="1" t="s">
        <v>1354</v>
      </c>
      <c r="K492" s="1" t="s">
        <v>927</v>
      </c>
      <c r="L492" s="1" t="s">
        <v>1895</v>
      </c>
      <c r="M492" s="1" t="s">
        <v>1880</v>
      </c>
      <c r="N492" s="63">
        <v>45675</v>
      </c>
      <c r="O492" s="63">
        <v>45902</v>
      </c>
      <c r="P492" s="1" t="s">
        <v>1356</v>
      </c>
      <c r="Q492" s="1" t="s">
        <v>1491</v>
      </c>
      <c r="R492" s="1" t="s">
        <v>2399</v>
      </c>
      <c r="S492" s="1"/>
      <c r="T492" s="1"/>
      <c r="U492" s="1"/>
      <c r="V492" s="1"/>
      <c r="W492" s="1" t="s">
        <v>2540</v>
      </c>
      <c r="X492" s="1" t="s">
        <v>1360</v>
      </c>
      <c r="Y492" s="1" t="s">
        <v>1361</v>
      </c>
      <c r="Z492" s="1" t="s">
        <v>1362</v>
      </c>
      <c r="AA492" s="1" t="s">
        <v>2541</v>
      </c>
    </row>
    <row r="493" spans="1:27" ht="15" customHeight="1">
      <c r="A493" s="1" t="s">
        <v>2542</v>
      </c>
      <c r="B493" s="1" t="s">
        <v>299</v>
      </c>
      <c r="C493" s="1" t="s">
        <v>1349</v>
      </c>
      <c r="D493" s="61">
        <v>2024</v>
      </c>
      <c r="E493" s="1" t="s">
        <v>1350</v>
      </c>
      <c r="F493" s="1" t="s">
        <v>2543</v>
      </c>
      <c r="G493" s="1" t="s">
        <v>2544</v>
      </c>
      <c r="H493" s="1" t="s">
        <v>1352</v>
      </c>
      <c r="I493" s="1" t="s">
        <v>1353</v>
      </c>
      <c r="J493" s="1" t="s">
        <v>1354</v>
      </c>
      <c r="K493" s="1" t="s">
        <v>927</v>
      </c>
      <c r="L493" s="1" t="s">
        <v>1895</v>
      </c>
      <c r="M493" s="1" t="s">
        <v>1880</v>
      </c>
      <c r="N493" s="63">
        <v>45675</v>
      </c>
      <c r="O493" s="63">
        <v>45902</v>
      </c>
      <c r="P493" s="1" t="s">
        <v>1356</v>
      </c>
      <c r="Q493" s="1" t="s">
        <v>1357</v>
      </c>
      <c r="R493" s="1" t="s">
        <v>2399</v>
      </c>
      <c r="S493" s="1"/>
      <c r="T493" s="1"/>
      <c r="U493" s="1"/>
      <c r="V493" s="1"/>
      <c r="W493" s="1" t="s">
        <v>2545</v>
      </c>
      <c r="X493" s="1" t="s">
        <v>1360</v>
      </c>
      <c r="Y493" s="1" t="s">
        <v>1361</v>
      </c>
      <c r="Z493" s="1" t="s">
        <v>1362</v>
      </c>
      <c r="AA493" s="1" t="s">
        <v>2546</v>
      </c>
    </row>
    <row r="494" spans="1:27" ht="15" customHeight="1">
      <c r="A494" s="1" t="s">
        <v>2547</v>
      </c>
      <c r="B494" s="1" t="s">
        <v>300</v>
      </c>
      <c r="C494" s="1" t="s">
        <v>1349</v>
      </c>
      <c r="D494" s="61">
        <v>2024</v>
      </c>
      <c r="E494" s="1" t="s">
        <v>1350</v>
      </c>
      <c r="F494" s="1" t="s">
        <v>2548</v>
      </c>
      <c r="G494" s="1" t="s">
        <v>2549</v>
      </c>
      <c r="H494" s="1" t="s">
        <v>1352</v>
      </c>
      <c r="I494" s="1" t="s">
        <v>1353</v>
      </c>
      <c r="J494" s="1" t="s">
        <v>1354</v>
      </c>
      <c r="K494" s="1" t="s">
        <v>927</v>
      </c>
      <c r="L494" s="1" t="s">
        <v>1895</v>
      </c>
      <c r="M494" s="1" t="s">
        <v>1880</v>
      </c>
      <c r="N494" s="63">
        <v>45675</v>
      </c>
      <c r="O494" s="63">
        <v>45902</v>
      </c>
      <c r="P494" s="1" t="s">
        <v>1356</v>
      </c>
      <c r="Q494" s="1" t="s">
        <v>1357</v>
      </c>
      <c r="R494" s="1" t="s">
        <v>2399</v>
      </c>
      <c r="S494" s="1"/>
      <c r="T494" s="1"/>
      <c r="U494" s="1"/>
      <c r="V494" s="1"/>
      <c r="W494" s="1" t="s">
        <v>2545</v>
      </c>
      <c r="X494" s="1" t="s">
        <v>1360</v>
      </c>
      <c r="Y494" s="1" t="s">
        <v>1361</v>
      </c>
      <c r="Z494" s="1" t="s">
        <v>1362</v>
      </c>
      <c r="AA494" s="1" t="s">
        <v>2546</v>
      </c>
    </row>
    <row r="495" spans="1:27" ht="15" customHeight="1">
      <c r="A495" s="1" t="s">
        <v>2550</v>
      </c>
      <c r="B495" s="1" t="s">
        <v>297</v>
      </c>
      <c r="C495" s="1" t="s">
        <v>1349</v>
      </c>
      <c r="D495" s="61">
        <v>2024</v>
      </c>
      <c r="E495" s="1" t="s">
        <v>1350</v>
      </c>
      <c r="F495" s="1" t="s">
        <v>2551</v>
      </c>
      <c r="G495" s="1" t="s">
        <v>2552</v>
      </c>
      <c r="H495" s="1" t="s">
        <v>1352</v>
      </c>
      <c r="I495" s="1" t="s">
        <v>1353</v>
      </c>
      <c r="J495" s="1" t="s">
        <v>1354</v>
      </c>
      <c r="K495" s="1" t="s">
        <v>927</v>
      </c>
      <c r="L495" s="1" t="s">
        <v>1895</v>
      </c>
      <c r="M495" s="1" t="s">
        <v>1880</v>
      </c>
      <c r="N495" s="63">
        <v>45675</v>
      </c>
      <c r="O495" s="63">
        <v>45902</v>
      </c>
      <c r="P495" s="1" t="s">
        <v>1356</v>
      </c>
      <c r="Q495" s="1" t="s">
        <v>1357</v>
      </c>
      <c r="R495" s="1" t="s">
        <v>2399</v>
      </c>
      <c r="S495" s="1"/>
      <c r="T495" s="1"/>
      <c r="U495" s="1"/>
      <c r="V495" s="1"/>
      <c r="W495" s="1" t="s">
        <v>2545</v>
      </c>
      <c r="X495" s="1" t="s">
        <v>1360</v>
      </c>
      <c r="Y495" s="1" t="s">
        <v>1361</v>
      </c>
      <c r="Z495" s="1" t="s">
        <v>1362</v>
      </c>
      <c r="AA495" s="1" t="s">
        <v>2546</v>
      </c>
    </row>
    <row r="496" spans="1:27" ht="15" customHeight="1">
      <c r="A496" s="1" t="s">
        <v>2553</v>
      </c>
      <c r="B496" s="1" t="s">
        <v>298</v>
      </c>
      <c r="C496" s="1" t="s">
        <v>1349</v>
      </c>
      <c r="D496" s="61">
        <v>2024</v>
      </c>
      <c r="E496" s="1" t="s">
        <v>1350</v>
      </c>
      <c r="F496" s="1" t="s">
        <v>2554</v>
      </c>
      <c r="G496" s="1" t="s">
        <v>2555</v>
      </c>
      <c r="H496" s="1" t="s">
        <v>1352</v>
      </c>
      <c r="I496" s="1" t="s">
        <v>1353</v>
      </c>
      <c r="J496" s="1" t="s">
        <v>1354</v>
      </c>
      <c r="K496" s="1" t="s">
        <v>927</v>
      </c>
      <c r="L496" s="1" t="s">
        <v>1895</v>
      </c>
      <c r="M496" s="1" t="s">
        <v>1880</v>
      </c>
      <c r="N496" s="63">
        <v>45675</v>
      </c>
      <c r="O496" s="63">
        <v>45902</v>
      </c>
      <c r="P496" s="1" t="s">
        <v>1356</v>
      </c>
      <c r="Q496" s="1" t="s">
        <v>1357</v>
      </c>
      <c r="R496" s="1" t="s">
        <v>2399</v>
      </c>
      <c r="S496" s="1"/>
      <c r="T496" s="1"/>
      <c r="U496" s="1"/>
      <c r="V496" s="1"/>
      <c r="W496" s="1" t="s">
        <v>2545</v>
      </c>
      <c r="X496" s="1" t="s">
        <v>1360</v>
      </c>
      <c r="Y496" s="1" t="s">
        <v>1361</v>
      </c>
      <c r="Z496" s="1" t="s">
        <v>1362</v>
      </c>
      <c r="AA496" s="1" t="s">
        <v>2546</v>
      </c>
    </row>
    <row r="497" spans="1:27" ht="15" customHeight="1">
      <c r="A497" s="1" t="s">
        <v>2556</v>
      </c>
      <c r="B497" s="1" t="s">
        <v>295</v>
      </c>
      <c r="C497" s="1" t="s">
        <v>1349</v>
      </c>
      <c r="D497" s="61">
        <v>2024</v>
      </c>
      <c r="E497" s="1" t="s">
        <v>1350</v>
      </c>
      <c r="F497" s="1" t="s">
        <v>2557</v>
      </c>
      <c r="G497" s="1"/>
      <c r="H497" s="1" t="s">
        <v>1352</v>
      </c>
      <c r="I497" s="1" t="s">
        <v>1353</v>
      </c>
      <c r="J497" s="1" t="s">
        <v>1354</v>
      </c>
      <c r="K497" s="1" t="s">
        <v>927</v>
      </c>
      <c r="L497" s="1" t="s">
        <v>1895</v>
      </c>
      <c r="M497" s="1" t="s">
        <v>1880</v>
      </c>
      <c r="N497" s="63">
        <v>45675</v>
      </c>
      <c r="O497" s="63">
        <v>45902</v>
      </c>
      <c r="P497" s="1" t="s">
        <v>1356</v>
      </c>
      <c r="Q497" s="1" t="s">
        <v>1357</v>
      </c>
      <c r="R497" s="1" t="s">
        <v>2399</v>
      </c>
      <c r="S497" s="1"/>
      <c r="T497" s="1"/>
      <c r="U497" s="1"/>
      <c r="V497" s="1"/>
      <c r="W497" s="1" t="s">
        <v>2545</v>
      </c>
      <c r="X497" s="1" t="s">
        <v>1360</v>
      </c>
      <c r="Y497" s="1" t="s">
        <v>1361</v>
      </c>
      <c r="Z497" s="1" t="s">
        <v>1362</v>
      </c>
      <c r="AA497" s="1" t="s">
        <v>2546</v>
      </c>
    </row>
    <row r="498" spans="1:27" ht="15" customHeight="1">
      <c r="A498" s="1" t="s">
        <v>2558</v>
      </c>
      <c r="B498" s="1" t="s">
        <v>296</v>
      </c>
      <c r="C498" s="1" t="s">
        <v>1349</v>
      </c>
      <c r="D498" s="61">
        <v>2024</v>
      </c>
      <c r="E498" s="1" t="s">
        <v>1350</v>
      </c>
      <c r="F498" s="1" t="s">
        <v>2559</v>
      </c>
      <c r="G498" s="1" t="s">
        <v>2560</v>
      </c>
      <c r="H498" s="1" t="s">
        <v>1352</v>
      </c>
      <c r="I498" s="1" t="s">
        <v>1353</v>
      </c>
      <c r="J498" s="1" t="s">
        <v>1354</v>
      </c>
      <c r="K498" s="1" t="s">
        <v>927</v>
      </c>
      <c r="L498" s="1" t="s">
        <v>1895</v>
      </c>
      <c r="M498" s="1" t="s">
        <v>1880</v>
      </c>
      <c r="N498" s="63">
        <v>45675</v>
      </c>
      <c r="O498" s="63">
        <v>45902</v>
      </c>
      <c r="P498" s="1" t="s">
        <v>1356</v>
      </c>
      <c r="Q498" s="1" t="s">
        <v>1357</v>
      </c>
      <c r="R498" s="1" t="s">
        <v>2399</v>
      </c>
      <c r="S498" s="1"/>
      <c r="T498" s="1"/>
      <c r="U498" s="1"/>
      <c r="V498" s="1"/>
      <c r="W498" s="1" t="s">
        <v>2545</v>
      </c>
      <c r="X498" s="1" t="s">
        <v>1360</v>
      </c>
      <c r="Y498" s="1" t="s">
        <v>1361</v>
      </c>
      <c r="Z498" s="1" t="s">
        <v>1362</v>
      </c>
      <c r="AA498" s="1" t="s">
        <v>2546</v>
      </c>
    </row>
    <row r="499" spans="1:27" ht="15" customHeight="1">
      <c r="A499" s="1" t="s">
        <v>2561</v>
      </c>
      <c r="B499" s="1" t="s">
        <v>293</v>
      </c>
      <c r="C499" s="1" t="s">
        <v>1349</v>
      </c>
      <c r="D499" s="61">
        <v>2024</v>
      </c>
      <c r="E499" s="1" t="s">
        <v>1350</v>
      </c>
      <c r="F499" s="1" t="s">
        <v>2562</v>
      </c>
      <c r="G499" s="1" t="s">
        <v>2563</v>
      </c>
      <c r="H499" s="1" t="s">
        <v>1352</v>
      </c>
      <c r="I499" s="1" t="s">
        <v>1353</v>
      </c>
      <c r="J499" s="1" t="s">
        <v>1354</v>
      </c>
      <c r="K499" s="1" t="s">
        <v>927</v>
      </c>
      <c r="L499" s="1" t="s">
        <v>1895</v>
      </c>
      <c r="M499" s="1" t="s">
        <v>1880</v>
      </c>
      <c r="N499" s="63">
        <v>45675</v>
      </c>
      <c r="O499" s="63">
        <v>45902</v>
      </c>
      <c r="P499" s="1" t="s">
        <v>1356</v>
      </c>
      <c r="Q499" s="1" t="s">
        <v>1357</v>
      </c>
      <c r="R499" s="1" t="s">
        <v>2399</v>
      </c>
      <c r="S499" s="1"/>
      <c r="T499" s="1"/>
      <c r="U499" s="1"/>
      <c r="V499" s="1"/>
      <c r="W499" s="1" t="s">
        <v>2545</v>
      </c>
      <c r="X499" s="1" t="s">
        <v>1360</v>
      </c>
      <c r="Y499" s="1" t="s">
        <v>1361</v>
      </c>
      <c r="Z499" s="1" t="s">
        <v>1362</v>
      </c>
      <c r="AA499" s="1" t="s">
        <v>2546</v>
      </c>
    </row>
    <row r="500" spans="1:27" ht="15" customHeight="1">
      <c r="A500" s="1" t="s">
        <v>2564</v>
      </c>
      <c r="B500" s="1" t="s">
        <v>301</v>
      </c>
      <c r="C500" s="1" t="s">
        <v>1349</v>
      </c>
      <c r="D500" s="61">
        <v>2024</v>
      </c>
      <c r="E500" s="1" t="s">
        <v>1350</v>
      </c>
      <c r="F500" s="1" t="s">
        <v>2565</v>
      </c>
      <c r="G500" s="1" t="s">
        <v>2566</v>
      </c>
      <c r="H500" s="1" t="s">
        <v>1352</v>
      </c>
      <c r="I500" s="1" t="s">
        <v>1353</v>
      </c>
      <c r="J500" s="1" t="s">
        <v>1354</v>
      </c>
      <c r="K500" s="1" t="s">
        <v>927</v>
      </c>
      <c r="L500" s="1" t="s">
        <v>1895</v>
      </c>
      <c r="M500" s="1" t="s">
        <v>1880</v>
      </c>
      <c r="N500" s="64">
        <v>45675</v>
      </c>
      <c r="O500" s="64">
        <v>45902</v>
      </c>
      <c r="P500" s="1" t="s">
        <v>1356</v>
      </c>
      <c r="Q500" s="1" t="s">
        <v>1357</v>
      </c>
      <c r="R500" s="1" t="s">
        <v>2399</v>
      </c>
      <c r="S500" s="1"/>
      <c r="T500" s="1"/>
      <c r="U500" s="1"/>
      <c r="V500" s="1"/>
      <c r="W500" s="1" t="s">
        <v>2545</v>
      </c>
      <c r="X500" s="1" t="s">
        <v>1360</v>
      </c>
      <c r="Y500" s="1" t="s">
        <v>1361</v>
      </c>
      <c r="Z500" s="1" t="s">
        <v>1362</v>
      </c>
      <c r="AA500" s="1" t="s">
        <v>2546</v>
      </c>
    </row>
    <row r="501" spans="1:27" ht="15" customHeight="1">
      <c r="A501" s="1" t="s">
        <v>2567</v>
      </c>
      <c r="B501" s="1" t="s">
        <v>294</v>
      </c>
      <c r="C501" s="1" t="s">
        <v>1349</v>
      </c>
      <c r="D501" s="61">
        <v>2024</v>
      </c>
      <c r="E501" s="1" t="s">
        <v>1350</v>
      </c>
      <c r="F501" s="1" t="s">
        <v>2568</v>
      </c>
      <c r="G501" s="1" t="s">
        <v>2569</v>
      </c>
      <c r="H501" s="1" t="s">
        <v>1352</v>
      </c>
      <c r="I501" s="1" t="s">
        <v>1353</v>
      </c>
      <c r="J501" s="1" t="s">
        <v>1354</v>
      </c>
      <c r="K501" s="1" t="s">
        <v>927</v>
      </c>
      <c r="L501" s="1" t="s">
        <v>1895</v>
      </c>
      <c r="M501" s="1" t="s">
        <v>1880</v>
      </c>
      <c r="N501" s="63">
        <v>45675</v>
      </c>
      <c r="O501" s="63">
        <v>45902</v>
      </c>
      <c r="P501" s="1" t="s">
        <v>1356</v>
      </c>
      <c r="Q501" s="1" t="s">
        <v>1357</v>
      </c>
      <c r="R501" s="1" t="s">
        <v>2399</v>
      </c>
      <c r="S501" s="1"/>
      <c r="T501" s="1"/>
      <c r="U501" s="1"/>
      <c r="V501" s="1"/>
      <c r="W501" s="1" t="s">
        <v>2545</v>
      </c>
      <c r="X501" s="1" t="s">
        <v>1360</v>
      </c>
      <c r="Y501" s="1" t="s">
        <v>1361</v>
      </c>
      <c r="Z501" s="1" t="s">
        <v>1362</v>
      </c>
      <c r="AA501" s="1" t="s">
        <v>2546</v>
      </c>
    </row>
    <row r="502" spans="1:27" ht="15" customHeight="1">
      <c r="A502" s="1" t="s">
        <v>2570</v>
      </c>
      <c r="B502" s="1" t="s">
        <v>302</v>
      </c>
      <c r="C502" s="1" t="s">
        <v>1349</v>
      </c>
      <c r="D502" s="61">
        <v>2024</v>
      </c>
      <c r="E502" s="1" t="s">
        <v>1350</v>
      </c>
      <c r="F502" s="1" t="s">
        <v>2571</v>
      </c>
      <c r="G502" s="1" t="s">
        <v>1907</v>
      </c>
      <c r="H502" s="1" t="s">
        <v>1352</v>
      </c>
      <c r="I502" s="1" t="s">
        <v>1353</v>
      </c>
      <c r="J502" s="1" t="s">
        <v>1354</v>
      </c>
      <c r="K502" s="1" t="s">
        <v>927</v>
      </c>
      <c r="L502" s="1" t="s">
        <v>1895</v>
      </c>
      <c r="M502" s="1"/>
      <c r="N502" s="1"/>
      <c r="O502" s="1"/>
      <c r="P502" s="1" t="s">
        <v>1356</v>
      </c>
      <c r="Q502" s="1" t="s">
        <v>2482</v>
      </c>
      <c r="R502" s="1" t="s">
        <v>2399</v>
      </c>
      <c r="S502" s="1"/>
      <c r="T502" s="1"/>
      <c r="U502" s="1"/>
      <c r="V502" s="1"/>
      <c r="W502" s="1" t="s">
        <v>2572</v>
      </c>
      <c r="X502" s="1" t="s">
        <v>1360</v>
      </c>
      <c r="Y502" s="1" t="s">
        <v>1361</v>
      </c>
      <c r="Z502" s="1" t="s">
        <v>1362</v>
      </c>
      <c r="AA502" s="1" t="s">
        <v>2573</v>
      </c>
    </row>
    <row r="503" spans="1:27" ht="15" customHeight="1">
      <c r="A503" s="1" t="s">
        <v>2574</v>
      </c>
      <c r="B503" s="1" t="s">
        <v>723</v>
      </c>
      <c r="C503" s="1" t="s">
        <v>1349</v>
      </c>
      <c r="D503" s="61">
        <v>2024</v>
      </c>
      <c r="E503" s="1" t="s">
        <v>1350</v>
      </c>
      <c r="F503" s="1" t="s">
        <v>2575</v>
      </c>
      <c r="G503" s="1"/>
      <c r="H503" s="1" t="s">
        <v>1352</v>
      </c>
      <c r="I503" s="1" t="s">
        <v>1353</v>
      </c>
      <c r="J503" s="1" t="s">
        <v>1354</v>
      </c>
      <c r="K503" s="1" t="s">
        <v>927</v>
      </c>
      <c r="L503" s="1" t="s">
        <v>2576</v>
      </c>
      <c r="M503" s="1" t="s">
        <v>2576</v>
      </c>
      <c r="N503" s="63">
        <v>45675</v>
      </c>
      <c r="O503" s="63">
        <v>45902</v>
      </c>
      <c r="P503" s="1" t="s">
        <v>1356</v>
      </c>
      <c r="Q503" s="1" t="s">
        <v>1357</v>
      </c>
      <c r="R503" s="1" t="s">
        <v>2399</v>
      </c>
      <c r="S503" s="1"/>
      <c r="T503" s="1"/>
      <c r="U503" s="1"/>
      <c r="V503" s="1"/>
      <c r="W503" s="1" t="s">
        <v>2577</v>
      </c>
      <c r="X503" s="1" t="s">
        <v>1360</v>
      </c>
      <c r="Y503" s="1" t="s">
        <v>1361</v>
      </c>
      <c r="Z503" s="1" t="s">
        <v>1362</v>
      </c>
      <c r="AA503" s="1" t="s">
        <v>2578</v>
      </c>
    </row>
    <row r="504" spans="1:27" ht="15" customHeight="1">
      <c r="A504" s="1" t="s">
        <v>2579</v>
      </c>
      <c r="B504" s="1" t="s">
        <v>726</v>
      </c>
      <c r="C504" s="1" t="s">
        <v>1349</v>
      </c>
      <c r="D504" s="61">
        <v>2024</v>
      </c>
      <c r="E504" s="1" t="s">
        <v>1350</v>
      </c>
      <c r="F504" s="1" t="s">
        <v>2580</v>
      </c>
      <c r="G504" s="1"/>
      <c r="H504" s="1" t="s">
        <v>1352</v>
      </c>
      <c r="I504" s="1" t="s">
        <v>1353</v>
      </c>
      <c r="J504" s="1" t="s">
        <v>1354</v>
      </c>
      <c r="K504" s="1" t="s">
        <v>927</v>
      </c>
      <c r="L504" s="1" t="s">
        <v>2576</v>
      </c>
      <c r="M504" s="1" t="s">
        <v>2576</v>
      </c>
      <c r="N504" s="63">
        <v>45675</v>
      </c>
      <c r="O504" s="63">
        <v>45902</v>
      </c>
      <c r="P504" s="1" t="s">
        <v>1356</v>
      </c>
      <c r="Q504" s="1" t="s">
        <v>1357</v>
      </c>
      <c r="R504" s="1" t="s">
        <v>2399</v>
      </c>
      <c r="S504" s="1"/>
      <c r="T504" s="1"/>
      <c r="U504" s="1"/>
      <c r="V504" s="1"/>
      <c r="W504" s="1" t="s">
        <v>2577</v>
      </c>
      <c r="X504" s="1" t="s">
        <v>1360</v>
      </c>
      <c r="Y504" s="1" t="s">
        <v>1361</v>
      </c>
      <c r="Z504" s="1" t="s">
        <v>1362</v>
      </c>
      <c r="AA504" s="1" t="s">
        <v>2578</v>
      </c>
    </row>
    <row r="505" spans="1:27" ht="15" customHeight="1">
      <c r="A505" s="1" t="s">
        <v>2581</v>
      </c>
      <c r="B505" s="1" t="s">
        <v>725</v>
      </c>
      <c r="C505" s="1" t="s">
        <v>1349</v>
      </c>
      <c r="D505" s="61">
        <v>2024</v>
      </c>
      <c r="E505" s="1" t="s">
        <v>1350</v>
      </c>
      <c r="F505" s="1" t="s">
        <v>2582</v>
      </c>
      <c r="G505" s="1"/>
      <c r="H505" s="1" t="s">
        <v>1352</v>
      </c>
      <c r="I505" s="1" t="s">
        <v>1353</v>
      </c>
      <c r="J505" s="1" t="s">
        <v>1354</v>
      </c>
      <c r="K505" s="1" t="s">
        <v>927</v>
      </c>
      <c r="L505" s="1" t="s">
        <v>2576</v>
      </c>
      <c r="M505" s="1" t="s">
        <v>2576</v>
      </c>
      <c r="N505" s="63">
        <v>45675</v>
      </c>
      <c r="O505" s="63">
        <v>45902</v>
      </c>
      <c r="P505" s="1" t="s">
        <v>1356</v>
      </c>
      <c r="Q505" s="1" t="s">
        <v>1357</v>
      </c>
      <c r="R505" s="1" t="s">
        <v>2399</v>
      </c>
      <c r="S505" s="1"/>
      <c r="T505" s="1"/>
      <c r="U505" s="1"/>
      <c r="V505" s="1"/>
      <c r="W505" s="1" t="s">
        <v>2577</v>
      </c>
      <c r="X505" s="1" t="s">
        <v>1360</v>
      </c>
      <c r="Y505" s="1" t="s">
        <v>1361</v>
      </c>
      <c r="Z505" s="1" t="s">
        <v>1362</v>
      </c>
      <c r="AA505" s="1" t="s">
        <v>2578</v>
      </c>
    </row>
    <row r="506" spans="1:27" ht="15" customHeight="1">
      <c r="A506" s="1" t="s">
        <v>2583</v>
      </c>
      <c r="B506" s="1" t="s">
        <v>727</v>
      </c>
      <c r="C506" s="1" t="s">
        <v>1349</v>
      </c>
      <c r="D506" s="61">
        <v>2024</v>
      </c>
      <c r="E506" s="1" t="s">
        <v>1350</v>
      </c>
      <c r="F506" s="1" t="s">
        <v>2584</v>
      </c>
      <c r="G506" s="1"/>
      <c r="H506" s="1" t="s">
        <v>1352</v>
      </c>
      <c r="I506" s="1" t="s">
        <v>1353</v>
      </c>
      <c r="J506" s="1" t="s">
        <v>1354</v>
      </c>
      <c r="K506" s="1" t="s">
        <v>927</v>
      </c>
      <c r="L506" s="1" t="s">
        <v>2585</v>
      </c>
      <c r="M506" s="1" t="s">
        <v>2585</v>
      </c>
      <c r="N506" s="63">
        <v>45675</v>
      </c>
      <c r="O506" s="63">
        <v>45902</v>
      </c>
      <c r="P506" s="1" t="s">
        <v>1356</v>
      </c>
      <c r="Q506" s="1" t="s">
        <v>1357</v>
      </c>
      <c r="R506" s="1" t="s">
        <v>2399</v>
      </c>
      <c r="S506" s="1"/>
      <c r="T506" s="1"/>
      <c r="U506" s="1"/>
      <c r="V506" s="1"/>
      <c r="W506" s="1" t="s">
        <v>2577</v>
      </c>
      <c r="X506" s="1" t="s">
        <v>1360</v>
      </c>
      <c r="Y506" s="1" t="s">
        <v>1361</v>
      </c>
      <c r="Z506" s="1" t="s">
        <v>1362</v>
      </c>
      <c r="AA506" s="1" t="s">
        <v>2578</v>
      </c>
    </row>
    <row r="507" spans="1:27" ht="15" customHeight="1">
      <c r="A507" s="1" t="s">
        <v>2586</v>
      </c>
      <c r="B507" s="1" t="s">
        <v>724</v>
      </c>
      <c r="C507" s="1" t="s">
        <v>1349</v>
      </c>
      <c r="D507" s="61">
        <v>2024</v>
      </c>
      <c r="E507" s="1" t="s">
        <v>1350</v>
      </c>
      <c r="F507" s="1" t="s">
        <v>2587</v>
      </c>
      <c r="G507" s="1"/>
      <c r="H507" s="1" t="s">
        <v>1352</v>
      </c>
      <c r="I507" s="1" t="s">
        <v>1353</v>
      </c>
      <c r="J507" s="1" t="s">
        <v>1354</v>
      </c>
      <c r="K507" s="1" t="s">
        <v>927</v>
      </c>
      <c r="L507" s="1" t="s">
        <v>2585</v>
      </c>
      <c r="M507" s="1" t="s">
        <v>2585</v>
      </c>
      <c r="N507" s="63">
        <v>45675</v>
      </c>
      <c r="O507" s="63">
        <v>45902</v>
      </c>
      <c r="P507" s="1" t="s">
        <v>1356</v>
      </c>
      <c r="Q507" s="1" t="s">
        <v>1357</v>
      </c>
      <c r="R507" s="1" t="s">
        <v>2399</v>
      </c>
      <c r="S507" s="1"/>
      <c r="T507" s="1"/>
      <c r="U507" s="1"/>
      <c r="V507" s="1"/>
      <c r="W507" s="1" t="s">
        <v>2577</v>
      </c>
      <c r="X507" s="1" t="s">
        <v>1360</v>
      </c>
      <c r="Y507" s="1" t="s">
        <v>1361</v>
      </c>
      <c r="Z507" s="1" t="s">
        <v>1362</v>
      </c>
      <c r="AA507" s="1" t="s">
        <v>2578</v>
      </c>
    </row>
    <row r="508" spans="1:27" ht="15" customHeight="1">
      <c r="A508" s="1" t="s">
        <v>2588</v>
      </c>
      <c r="B508" s="1" t="s">
        <v>721</v>
      </c>
      <c r="C508" s="1" t="s">
        <v>1349</v>
      </c>
      <c r="D508" s="61">
        <v>2024</v>
      </c>
      <c r="E508" s="1" t="s">
        <v>1350</v>
      </c>
      <c r="F508" s="1" t="s">
        <v>2589</v>
      </c>
      <c r="G508" s="1"/>
      <c r="H508" s="1" t="s">
        <v>1352</v>
      </c>
      <c r="I508" s="1" t="s">
        <v>1353</v>
      </c>
      <c r="J508" s="1" t="s">
        <v>1354</v>
      </c>
      <c r="K508" s="1" t="s">
        <v>927</v>
      </c>
      <c r="L508" s="1" t="s">
        <v>2585</v>
      </c>
      <c r="M508" s="1" t="s">
        <v>2585</v>
      </c>
      <c r="N508" s="63">
        <v>45675</v>
      </c>
      <c r="O508" s="63">
        <v>45902</v>
      </c>
      <c r="P508" s="1" t="s">
        <v>1356</v>
      </c>
      <c r="Q508" s="1" t="s">
        <v>1357</v>
      </c>
      <c r="R508" s="1" t="s">
        <v>2399</v>
      </c>
      <c r="S508" s="1"/>
      <c r="T508" s="1"/>
      <c r="U508" s="1"/>
      <c r="V508" s="1"/>
      <c r="W508" s="1" t="s">
        <v>2577</v>
      </c>
      <c r="X508" s="1" t="s">
        <v>1360</v>
      </c>
      <c r="Y508" s="1" t="s">
        <v>1361</v>
      </c>
      <c r="Z508" s="1" t="s">
        <v>1362</v>
      </c>
      <c r="AA508" s="1" t="s">
        <v>2578</v>
      </c>
    </row>
    <row r="509" spans="1:27" ht="15" customHeight="1">
      <c r="A509" s="1" t="s">
        <v>2590</v>
      </c>
      <c r="B509" s="1" t="s">
        <v>722</v>
      </c>
      <c r="C509" s="1" t="s">
        <v>1349</v>
      </c>
      <c r="D509" s="61">
        <v>2024</v>
      </c>
      <c r="E509" s="1" t="s">
        <v>1350</v>
      </c>
      <c r="F509" s="1" t="s">
        <v>2591</v>
      </c>
      <c r="G509" s="1"/>
      <c r="H509" s="1" t="s">
        <v>1352</v>
      </c>
      <c r="I509" s="1" t="s">
        <v>1353</v>
      </c>
      <c r="J509" s="1" t="s">
        <v>1354</v>
      </c>
      <c r="K509" s="1" t="s">
        <v>927</v>
      </c>
      <c r="L509" s="1" t="s">
        <v>2576</v>
      </c>
      <c r="M509" s="1" t="s">
        <v>2576</v>
      </c>
      <c r="N509" s="63">
        <v>45675</v>
      </c>
      <c r="O509" s="63">
        <v>45902</v>
      </c>
      <c r="P509" s="1" t="s">
        <v>1356</v>
      </c>
      <c r="Q509" s="1" t="s">
        <v>1357</v>
      </c>
      <c r="R509" s="1" t="s">
        <v>2399</v>
      </c>
      <c r="S509" s="1"/>
      <c r="T509" s="1"/>
      <c r="U509" s="1"/>
      <c r="V509" s="1"/>
      <c r="W509" s="1" t="s">
        <v>2577</v>
      </c>
      <c r="X509" s="1" t="s">
        <v>1360</v>
      </c>
      <c r="Y509" s="1" t="s">
        <v>1361</v>
      </c>
      <c r="Z509" s="1" t="s">
        <v>1362</v>
      </c>
      <c r="AA509" s="1" t="s">
        <v>2578</v>
      </c>
    </row>
    <row r="510" spans="1:27" ht="15" customHeight="1">
      <c r="A510" s="1" t="s">
        <v>2592</v>
      </c>
      <c r="B510" s="1" t="s">
        <v>728</v>
      </c>
      <c r="C510" s="1" t="s">
        <v>1349</v>
      </c>
      <c r="D510" s="61">
        <v>2024</v>
      </c>
      <c r="E510" s="1" t="s">
        <v>1350</v>
      </c>
      <c r="F510" s="1" t="s">
        <v>2593</v>
      </c>
      <c r="G510" s="1"/>
      <c r="H510" s="1" t="s">
        <v>1412</v>
      </c>
      <c r="I510" s="1" t="s">
        <v>1413</v>
      </c>
      <c r="J510" s="1" t="s">
        <v>1354</v>
      </c>
      <c r="K510" s="1" t="s">
        <v>927</v>
      </c>
      <c r="L510" s="1" t="s">
        <v>2116</v>
      </c>
      <c r="M510" s="1" t="s">
        <v>2116</v>
      </c>
      <c r="N510" s="63">
        <v>45675</v>
      </c>
      <c r="O510" s="63">
        <v>45902</v>
      </c>
      <c r="P510" s="1" t="s">
        <v>1356</v>
      </c>
      <c r="Q510" s="1" t="s">
        <v>1357</v>
      </c>
      <c r="R510" s="1" t="s">
        <v>2399</v>
      </c>
      <c r="S510" s="1"/>
      <c r="T510" s="1"/>
      <c r="U510" s="1"/>
      <c r="V510" s="1"/>
      <c r="W510" s="1" t="s">
        <v>2594</v>
      </c>
      <c r="X510" s="1" t="s">
        <v>1360</v>
      </c>
      <c r="Y510" s="1" t="s">
        <v>1361</v>
      </c>
      <c r="Z510" s="1" t="s">
        <v>1362</v>
      </c>
      <c r="AA510" s="1" t="s">
        <v>2595</v>
      </c>
    </row>
    <row r="511" spans="1:27" ht="15" customHeight="1">
      <c r="A511" s="1" t="s">
        <v>2596</v>
      </c>
      <c r="B511" s="1" t="s">
        <v>734</v>
      </c>
      <c r="C511" s="1" t="s">
        <v>1349</v>
      </c>
      <c r="D511" s="61">
        <v>2024</v>
      </c>
      <c r="E511" s="1" t="s">
        <v>1350</v>
      </c>
      <c r="F511" s="1" t="s">
        <v>2597</v>
      </c>
      <c r="G511" s="1"/>
      <c r="H511" s="1" t="s">
        <v>1370</v>
      </c>
      <c r="I511" s="1" t="s">
        <v>1371</v>
      </c>
      <c r="J511" s="1" t="s">
        <v>1354</v>
      </c>
      <c r="K511" s="1" t="s">
        <v>927</v>
      </c>
      <c r="L511" s="1" t="s">
        <v>2410</v>
      </c>
      <c r="M511" s="1" t="s">
        <v>2410</v>
      </c>
      <c r="N511" s="63">
        <v>45675</v>
      </c>
      <c r="O511" s="63">
        <v>45902</v>
      </c>
      <c r="P511" s="1" t="s">
        <v>1356</v>
      </c>
      <c r="Q511" s="1" t="s">
        <v>2411</v>
      </c>
      <c r="R511" s="1" t="s">
        <v>2399</v>
      </c>
      <c r="S511" s="1"/>
      <c r="T511" s="1"/>
      <c r="U511" s="1"/>
      <c r="V511" s="1"/>
      <c r="W511" s="1" t="s">
        <v>2594</v>
      </c>
      <c r="X511" s="1" t="s">
        <v>1360</v>
      </c>
      <c r="Y511" s="1" t="s">
        <v>1361</v>
      </c>
      <c r="Z511" s="1" t="s">
        <v>1362</v>
      </c>
      <c r="AA511" s="1" t="s">
        <v>2595</v>
      </c>
    </row>
    <row r="512" spans="1:27" ht="15" customHeight="1">
      <c r="A512" s="1" t="s">
        <v>2598</v>
      </c>
      <c r="B512" s="1" t="s">
        <v>733</v>
      </c>
      <c r="C512" s="1" t="s">
        <v>1349</v>
      </c>
      <c r="D512" s="61">
        <v>2024</v>
      </c>
      <c r="E512" s="1" t="s">
        <v>1350</v>
      </c>
      <c r="F512" s="1" t="s">
        <v>2599</v>
      </c>
      <c r="G512" s="1"/>
      <c r="H512" s="1" t="s">
        <v>1352</v>
      </c>
      <c r="I512" s="1" t="s">
        <v>1353</v>
      </c>
      <c r="J512" s="1" t="s">
        <v>1354</v>
      </c>
      <c r="K512" s="1" t="s">
        <v>927</v>
      </c>
      <c r="L512" s="1" t="s">
        <v>2410</v>
      </c>
      <c r="M512" s="1" t="s">
        <v>2410</v>
      </c>
      <c r="N512" s="63">
        <v>45675</v>
      </c>
      <c r="O512" s="63">
        <v>45902</v>
      </c>
      <c r="P512" s="1" t="s">
        <v>1356</v>
      </c>
      <c r="Q512" s="1" t="s">
        <v>1357</v>
      </c>
      <c r="R512" s="1" t="s">
        <v>2399</v>
      </c>
      <c r="S512" s="1"/>
      <c r="T512" s="1"/>
      <c r="U512" s="1"/>
      <c r="V512" s="1"/>
      <c r="W512" s="1" t="s">
        <v>2594</v>
      </c>
      <c r="X512" s="1" t="s">
        <v>1360</v>
      </c>
      <c r="Y512" s="1" t="s">
        <v>1361</v>
      </c>
      <c r="Z512" s="1" t="s">
        <v>1362</v>
      </c>
      <c r="AA512" s="1" t="s">
        <v>2595</v>
      </c>
    </row>
    <row r="513" spans="1:27" ht="15" customHeight="1">
      <c r="A513" s="1" t="s">
        <v>2600</v>
      </c>
      <c r="B513" s="1" t="s">
        <v>729</v>
      </c>
      <c r="C513" s="1" t="s">
        <v>1519</v>
      </c>
      <c r="D513" s="61">
        <v>2024</v>
      </c>
      <c r="E513" s="1" t="s">
        <v>1350</v>
      </c>
      <c r="F513" s="1" t="s">
        <v>2601</v>
      </c>
      <c r="G513" s="1"/>
      <c r="H513" s="1" t="s">
        <v>1370</v>
      </c>
      <c r="I513" s="1" t="s">
        <v>1371</v>
      </c>
      <c r="J513" s="1" t="s">
        <v>89</v>
      </c>
      <c r="K513" s="1" t="s">
        <v>89</v>
      </c>
      <c r="L513" s="1" t="s">
        <v>2116</v>
      </c>
      <c r="M513" s="1" t="s">
        <v>2116</v>
      </c>
      <c r="N513" s="63">
        <v>45675</v>
      </c>
      <c r="O513" s="63">
        <v>45902</v>
      </c>
      <c r="P513" s="1" t="s">
        <v>1356</v>
      </c>
      <c r="Q513" s="1" t="s">
        <v>1357</v>
      </c>
      <c r="R513" s="1" t="s">
        <v>2399</v>
      </c>
      <c r="S513" s="1"/>
      <c r="T513" s="1"/>
      <c r="U513" s="1"/>
      <c r="V513" s="1"/>
      <c r="W513" s="1" t="s">
        <v>2594</v>
      </c>
      <c r="X513" s="1" t="s">
        <v>1360</v>
      </c>
      <c r="Y513" s="1" t="s">
        <v>1361</v>
      </c>
      <c r="Z513" s="1" t="s">
        <v>1362</v>
      </c>
      <c r="AA513" s="1" t="s">
        <v>2595</v>
      </c>
    </row>
    <row r="514" spans="1:27" ht="15" customHeight="1">
      <c r="A514" s="1" t="s">
        <v>2602</v>
      </c>
      <c r="B514" s="1" t="s">
        <v>736</v>
      </c>
      <c r="C514" s="1" t="s">
        <v>1507</v>
      </c>
      <c r="D514" s="61">
        <v>2024</v>
      </c>
      <c r="E514" s="1" t="s">
        <v>1350</v>
      </c>
      <c r="F514" s="1" t="s">
        <v>2603</v>
      </c>
      <c r="G514" s="1"/>
      <c r="H514" s="1" t="s">
        <v>1370</v>
      </c>
      <c r="I514" s="1" t="s">
        <v>1371</v>
      </c>
      <c r="J514" s="1" t="s">
        <v>261</v>
      </c>
      <c r="K514" s="1" t="s">
        <v>261</v>
      </c>
      <c r="L514" s="1" t="s">
        <v>2116</v>
      </c>
      <c r="M514" s="1" t="s">
        <v>2116</v>
      </c>
      <c r="N514" s="63">
        <v>45675</v>
      </c>
      <c r="O514" s="63">
        <v>45902</v>
      </c>
      <c r="P514" s="1" t="s">
        <v>1356</v>
      </c>
      <c r="Q514" s="1" t="s">
        <v>1357</v>
      </c>
      <c r="R514" s="1" t="s">
        <v>2399</v>
      </c>
      <c r="S514" s="1"/>
      <c r="T514" s="1"/>
      <c r="U514" s="1"/>
      <c r="V514" s="1"/>
      <c r="W514" s="1" t="s">
        <v>2594</v>
      </c>
      <c r="X514" s="1" t="s">
        <v>1360</v>
      </c>
      <c r="Y514" s="1" t="s">
        <v>1361</v>
      </c>
      <c r="Z514" s="1" t="s">
        <v>1362</v>
      </c>
      <c r="AA514" s="1" t="s">
        <v>2595</v>
      </c>
    </row>
    <row r="515" spans="1:27" ht="15" customHeight="1">
      <c r="A515" s="1" t="s">
        <v>2604</v>
      </c>
      <c r="B515" s="1" t="s">
        <v>735</v>
      </c>
      <c r="C515" s="1" t="s">
        <v>1349</v>
      </c>
      <c r="D515" s="61">
        <v>2024</v>
      </c>
      <c r="E515" s="1" t="s">
        <v>1350</v>
      </c>
      <c r="F515" s="1" t="s">
        <v>2605</v>
      </c>
      <c r="G515" s="1"/>
      <c r="H515" s="1" t="s">
        <v>1412</v>
      </c>
      <c r="I515" s="1" t="s">
        <v>1413</v>
      </c>
      <c r="J515" s="1" t="s">
        <v>1354</v>
      </c>
      <c r="K515" s="1" t="s">
        <v>927</v>
      </c>
      <c r="L515" s="1" t="s">
        <v>2410</v>
      </c>
      <c r="M515" s="1" t="s">
        <v>2410</v>
      </c>
      <c r="N515" s="63">
        <v>45675</v>
      </c>
      <c r="O515" s="63">
        <v>45902</v>
      </c>
      <c r="P515" s="1" t="s">
        <v>1356</v>
      </c>
      <c r="Q515" s="1" t="s">
        <v>2411</v>
      </c>
      <c r="R515" s="1" t="s">
        <v>2399</v>
      </c>
      <c r="S515" s="1"/>
      <c r="T515" s="1"/>
      <c r="U515" s="1"/>
      <c r="V515" s="1"/>
      <c r="W515" s="1" t="s">
        <v>2594</v>
      </c>
      <c r="X515" s="1" t="s">
        <v>1360</v>
      </c>
      <c r="Y515" s="1" t="s">
        <v>1361</v>
      </c>
      <c r="Z515" s="1" t="s">
        <v>1362</v>
      </c>
      <c r="AA515" s="1" t="s">
        <v>2595</v>
      </c>
    </row>
    <row r="516" spans="1:27" ht="15" customHeight="1">
      <c r="A516" s="1" t="s">
        <v>2606</v>
      </c>
      <c r="B516" s="1" t="s">
        <v>730</v>
      </c>
      <c r="C516" s="1" t="s">
        <v>1507</v>
      </c>
      <c r="D516" s="61">
        <v>2024</v>
      </c>
      <c r="E516" s="1" t="s">
        <v>1350</v>
      </c>
      <c r="F516" s="1" t="s">
        <v>2607</v>
      </c>
      <c r="G516" s="1"/>
      <c r="H516" s="1" t="s">
        <v>1412</v>
      </c>
      <c r="I516" s="1" t="s">
        <v>1413</v>
      </c>
      <c r="J516" s="1" t="s">
        <v>261</v>
      </c>
      <c r="K516" s="1" t="s">
        <v>261</v>
      </c>
      <c r="L516" s="1" t="s">
        <v>2116</v>
      </c>
      <c r="M516" s="1" t="s">
        <v>2116</v>
      </c>
      <c r="N516" s="63">
        <v>45675</v>
      </c>
      <c r="O516" s="63">
        <v>45902</v>
      </c>
      <c r="P516" s="1" t="s">
        <v>1356</v>
      </c>
      <c r="Q516" s="1" t="s">
        <v>1357</v>
      </c>
      <c r="R516" s="1" t="s">
        <v>2399</v>
      </c>
      <c r="S516" s="1"/>
      <c r="T516" s="1"/>
      <c r="U516" s="1"/>
      <c r="V516" s="1"/>
      <c r="W516" s="1" t="s">
        <v>2594</v>
      </c>
      <c r="X516" s="1" t="s">
        <v>1360</v>
      </c>
      <c r="Y516" s="1" t="s">
        <v>1361</v>
      </c>
      <c r="Z516" s="1" t="s">
        <v>1362</v>
      </c>
      <c r="AA516" s="1" t="s">
        <v>2595</v>
      </c>
    </row>
    <row r="517" spans="1:27" ht="15" customHeight="1">
      <c r="A517" s="1" t="s">
        <v>2608</v>
      </c>
      <c r="B517" s="1" t="s">
        <v>737</v>
      </c>
      <c r="C517" s="1" t="s">
        <v>1519</v>
      </c>
      <c r="D517" s="61">
        <v>2024</v>
      </c>
      <c r="E517" s="1" t="s">
        <v>1350</v>
      </c>
      <c r="F517" s="1" t="s">
        <v>2609</v>
      </c>
      <c r="G517" s="1"/>
      <c r="H517" s="1" t="s">
        <v>1412</v>
      </c>
      <c r="I517" s="1" t="s">
        <v>1413</v>
      </c>
      <c r="J517" s="1" t="s">
        <v>89</v>
      </c>
      <c r="K517" s="1" t="s">
        <v>89</v>
      </c>
      <c r="L517" s="1" t="s">
        <v>2116</v>
      </c>
      <c r="M517" s="1" t="s">
        <v>2116</v>
      </c>
      <c r="N517" s="63">
        <v>45675</v>
      </c>
      <c r="O517" s="63">
        <v>45902</v>
      </c>
      <c r="P517" s="1" t="s">
        <v>1356</v>
      </c>
      <c r="Q517" s="1" t="s">
        <v>1357</v>
      </c>
      <c r="R517" s="1" t="s">
        <v>2399</v>
      </c>
      <c r="S517" s="1"/>
      <c r="T517" s="1"/>
      <c r="U517" s="1"/>
      <c r="V517" s="1"/>
      <c r="W517" s="1" t="s">
        <v>2594</v>
      </c>
      <c r="X517" s="1" t="s">
        <v>1360</v>
      </c>
      <c r="Y517" s="1" t="s">
        <v>1361</v>
      </c>
      <c r="Z517" s="1" t="s">
        <v>1362</v>
      </c>
      <c r="AA517" s="1" t="s">
        <v>2595</v>
      </c>
    </row>
    <row r="518" spans="1:27" ht="15" customHeight="1">
      <c r="A518" s="1" t="s">
        <v>2610</v>
      </c>
      <c r="B518" s="1" t="s">
        <v>732</v>
      </c>
      <c r="C518" s="1" t="s">
        <v>1349</v>
      </c>
      <c r="D518" s="61">
        <v>2024</v>
      </c>
      <c r="E518" s="1" t="s">
        <v>1350</v>
      </c>
      <c r="F518" s="1" t="s">
        <v>2611</v>
      </c>
      <c r="G518" s="1"/>
      <c r="H518" s="1" t="s">
        <v>1352</v>
      </c>
      <c r="I518" s="1" t="s">
        <v>1353</v>
      </c>
      <c r="J518" s="1" t="s">
        <v>1354</v>
      </c>
      <c r="K518" s="1" t="s">
        <v>927</v>
      </c>
      <c r="L518" s="1" t="s">
        <v>2410</v>
      </c>
      <c r="M518" s="1" t="s">
        <v>2410</v>
      </c>
      <c r="N518" s="63">
        <v>45675</v>
      </c>
      <c r="O518" s="63">
        <v>45902</v>
      </c>
      <c r="P518" s="1" t="s">
        <v>1356</v>
      </c>
      <c r="Q518" s="1" t="s">
        <v>1357</v>
      </c>
      <c r="R518" s="1" t="s">
        <v>2399</v>
      </c>
      <c r="S518" s="1"/>
      <c r="T518" s="1"/>
      <c r="U518" s="1"/>
      <c r="V518" s="1"/>
      <c r="W518" s="1" t="s">
        <v>2594</v>
      </c>
      <c r="X518" s="1" t="s">
        <v>1360</v>
      </c>
      <c r="Y518" s="1" t="s">
        <v>1361</v>
      </c>
      <c r="Z518" s="1" t="s">
        <v>1362</v>
      </c>
      <c r="AA518" s="1" t="s">
        <v>2595</v>
      </c>
    </row>
    <row r="519" spans="1:27" ht="15" customHeight="1">
      <c r="A519" s="1" t="s">
        <v>2612</v>
      </c>
      <c r="B519" s="1" t="s">
        <v>731</v>
      </c>
      <c r="C519" s="1" t="s">
        <v>1349</v>
      </c>
      <c r="D519" s="61">
        <v>2024</v>
      </c>
      <c r="E519" s="1" t="s">
        <v>1350</v>
      </c>
      <c r="F519" s="1" t="s">
        <v>2613</v>
      </c>
      <c r="G519" s="1"/>
      <c r="H519" s="1" t="s">
        <v>1412</v>
      </c>
      <c r="I519" s="1" t="s">
        <v>1413</v>
      </c>
      <c r="J519" s="1" t="s">
        <v>1354</v>
      </c>
      <c r="K519" s="1" t="s">
        <v>927</v>
      </c>
      <c r="L519" s="1" t="s">
        <v>2116</v>
      </c>
      <c r="M519" s="1" t="s">
        <v>2116</v>
      </c>
      <c r="N519" s="63">
        <v>45675</v>
      </c>
      <c r="O519" s="63">
        <v>45902</v>
      </c>
      <c r="P519" s="1" t="s">
        <v>1356</v>
      </c>
      <c r="Q519" s="1" t="s">
        <v>1357</v>
      </c>
      <c r="R519" s="1" t="s">
        <v>2399</v>
      </c>
      <c r="S519" s="1"/>
      <c r="T519" s="1"/>
      <c r="U519" s="1"/>
      <c r="V519" s="1"/>
      <c r="W519" s="1" t="s">
        <v>2594</v>
      </c>
      <c r="X519" s="1" t="s">
        <v>1360</v>
      </c>
      <c r="Y519" s="1" t="s">
        <v>1361</v>
      </c>
      <c r="Z519" s="1" t="s">
        <v>1362</v>
      </c>
      <c r="AA519" s="1" t="s">
        <v>2595</v>
      </c>
    </row>
    <row r="520" spans="1:27" ht="15" customHeight="1">
      <c r="A520" s="1" t="s">
        <v>2614</v>
      </c>
      <c r="B520" s="1" t="s">
        <v>754</v>
      </c>
      <c r="C520" s="1" t="s">
        <v>1349</v>
      </c>
      <c r="D520" s="61">
        <v>2024</v>
      </c>
      <c r="E520" s="1" t="s">
        <v>1350</v>
      </c>
      <c r="F520" s="1" t="s">
        <v>2615</v>
      </c>
      <c r="G520" s="1"/>
      <c r="H520" s="1" t="s">
        <v>1400</v>
      </c>
      <c r="I520" s="1"/>
      <c r="J520" s="1" t="s">
        <v>1354</v>
      </c>
      <c r="K520" s="1" t="s">
        <v>927</v>
      </c>
      <c r="L520" s="1" t="s">
        <v>1355</v>
      </c>
      <c r="M520" s="1" t="s">
        <v>1355</v>
      </c>
      <c r="N520" s="63">
        <v>45675</v>
      </c>
      <c r="O520" s="63">
        <v>45902</v>
      </c>
      <c r="P520" s="1" t="s">
        <v>1356</v>
      </c>
      <c r="Q520" s="1" t="s">
        <v>1357</v>
      </c>
      <c r="R520" s="1" t="s">
        <v>2399</v>
      </c>
      <c r="S520" s="1"/>
      <c r="T520" s="1"/>
      <c r="U520" s="1"/>
      <c r="V520" s="1"/>
      <c r="W520" s="1" t="s">
        <v>2616</v>
      </c>
      <c r="X520" s="1" t="s">
        <v>1360</v>
      </c>
      <c r="Y520" s="1" t="s">
        <v>1361</v>
      </c>
      <c r="Z520" s="1" t="s">
        <v>1362</v>
      </c>
      <c r="AA520" s="1" t="s">
        <v>2617</v>
      </c>
    </row>
    <row r="521" spans="1:27" ht="15" customHeight="1">
      <c r="A521" s="1" t="s">
        <v>2618</v>
      </c>
      <c r="B521" s="1" t="s">
        <v>753</v>
      </c>
      <c r="C521" s="1" t="s">
        <v>1349</v>
      </c>
      <c r="D521" s="61">
        <v>2024</v>
      </c>
      <c r="E521" s="1" t="s">
        <v>1350</v>
      </c>
      <c r="F521" s="1" t="s">
        <v>2619</v>
      </c>
      <c r="G521" s="1"/>
      <c r="H521" s="1" t="s">
        <v>1370</v>
      </c>
      <c r="I521" s="1" t="s">
        <v>1371</v>
      </c>
      <c r="J521" s="1" t="s">
        <v>1354</v>
      </c>
      <c r="K521" s="1" t="s">
        <v>927</v>
      </c>
      <c r="L521" s="1" t="s">
        <v>2200</v>
      </c>
      <c r="M521" s="1" t="s">
        <v>2200</v>
      </c>
      <c r="N521" s="63">
        <v>45675</v>
      </c>
      <c r="O521" s="63">
        <v>45902</v>
      </c>
      <c r="P521" s="1" t="s">
        <v>1356</v>
      </c>
      <c r="Q521" s="1" t="s">
        <v>2620</v>
      </c>
      <c r="R521" s="1" t="s">
        <v>2399</v>
      </c>
      <c r="S521" s="1"/>
      <c r="T521" s="1"/>
      <c r="U521" s="1"/>
      <c r="V521" s="1"/>
      <c r="W521" s="1" t="s">
        <v>2616</v>
      </c>
      <c r="X521" s="1" t="s">
        <v>1360</v>
      </c>
      <c r="Y521" s="1" t="s">
        <v>1361</v>
      </c>
      <c r="Z521" s="1" t="s">
        <v>1362</v>
      </c>
      <c r="AA521" s="1" t="s">
        <v>2617</v>
      </c>
    </row>
    <row r="522" spans="1:27" ht="15" customHeight="1">
      <c r="A522" s="1" t="s">
        <v>2621</v>
      </c>
      <c r="B522" s="1" t="s">
        <v>779</v>
      </c>
      <c r="C522" s="1" t="s">
        <v>1349</v>
      </c>
      <c r="D522" s="61">
        <v>2024</v>
      </c>
      <c r="E522" s="1" t="s">
        <v>1350</v>
      </c>
      <c r="F522" s="1" t="s">
        <v>2622</v>
      </c>
      <c r="G522" s="1"/>
      <c r="H522" s="1" t="s">
        <v>1352</v>
      </c>
      <c r="I522" s="1" t="s">
        <v>1353</v>
      </c>
      <c r="J522" s="1" t="s">
        <v>1354</v>
      </c>
      <c r="K522" s="1" t="s">
        <v>927</v>
      </c>
      <c r="L522" s="1" t="s">
        <v>2623</v>
      </c>
      <c r="M522" s="1" t="s">
        <v>2623</v>
      </c>
      <c r="N522" s="64">
        <v>45675</v>
      </c>
      <c r="O522" s="64">
        <v>45902</v>
      </c>
      <c r="P522" s="1" t="s">
        <v>1356</v>
      </c>
      <c r="Q522" s="1" t="s">
        <v>1357</v>
      </c>
      <c r="R522" s="1" t="s">
        <v>2399</v>
      </c>
      <c r="S522" s="1"/>
      <c r="T522" s="1"/>
      <c r="U522" s="1"/>
      <c r="V522" s="1"/>
      <c r="W522" s="1" t="s">
        <v>2624</v>
      </c>
      <c r="X522" s="1" t="s">
        <v>1360</v>
      </c>
      <c r="Y522" s="1" t="s">
        <v>1361</v>
      </c>
      <c r="Z522" s="1" t="s">
        <v>1362</v>
      </c>
      <c r="AA522" s="1" t="s">
        <v>2625</v>
      </c>
    </row>
    <row r="523" spans="1:27" ht="15" customHeight="1">
      <c r="A523" s="1" t="s">
        <v>2626</v>
      </c>
      <c r="B523" s="1" t="s">
        <v>781</v>
      </c>
      <c r="C523" s="1" t="s">
        <v>1349</v>
      </c>
      <c r="D523" s="61">
        <v>2024</v>
      </c>
      <c r="E523" s="1" t="s">
        <v>1350</v>
      </c>
      <c r="F523" s="1" t="s">
        <v>2627</v>
      </c>
      <c r="G523" s="1"/>
      <c r="H523" s="1" t="s">
        <v>1352</v>
      </c>
      <c r="I523" s="1" t="s">
        <v>1353</v>
      </c>
      <c r="J523" s="1" t="s">
        <v>1354</v>
      </c>
      <c r="K523" s="1" t="s">
        <v>927</v>
      </c>
      <c r="L523" s="1" t="s">
        <v>1895</v>
      </c>
      <c r="M523" s="1" t="s">
        <v>1880</v>
      </c>
      <c r="N523" s="64">
        <v>45675</v>
      </c>
      <c r="O523" s="64">
        <v>45902</v>
      </c>
      <c r="P523" s="1" t="s">
        <v>1356</v>
      </c>
      <c r="Q523" s="1" t="s">
        <v>2478</v>
      </c>
      <c r="R523" s="1" t="s">
        <v>2399</v>
      </c>
      <c r="S523" s="1"/>
      <c r="T523" s="1"/>
      <c r="U523" s="1"/>
      <c r="V523" s="1"/>
      <c r="W523" s="1" t="s">
        <v>2624</v>
      </c>
      <c r="X523" s="1" t="s">
        <v>1360</v>
      </c>
      <c r="Y523" s="1" t="s">
        <v>1361</v>
      </c>
      <c r="Z523" s="1" t="s">
        <v>1362</v>
      </c>
      <c r="AA523" s="1" t="s">
        <v>2625</v>
      </c>
    </row>
    <row r="524" spans="1:27" ht="15" customHeight="1">
      <c r="A524" s="1" t="s">
        <v>2628</v>
      </c>
      <c r="B524" s="1" t="s">
        <v>780</v>
      </c>
      <c r="C524" s="1" t="s">
        <v>1349</v>
      </c>
      <c r="D524" s="61">
        <v>2024</v>
      </c>
      <c r="E524" s="1" t="s">
        <v>1350</v>
      </c>
      <c r="F524" s="1" t="s">
        <v>2629</v>
      </c>
      <c r="G524" s="1"/>
      <c r="H524" s="1" t="s">
        <v>1352</v>
      </c>
      <c r="I524" s="1" t="s">
        <v>1353</v>
      </c>
      <c r="J524" s="1" t="s">
        <v>1354</v>
      </c>
      <c r="K524" s="1" t="s">
        <v>927</v>
      </c>
      <c r="L524" s="1" t="s">
        <v>2623</v>
      </c>
      <c r="M524" s="1" t="s">
        <v>2623</v>
      </c>
      <c r="N524" s="64">
        <v>45675</v>
      </c>
      <c r="O524" s="64">
        <v>45902</v>
      </c>
      <c r="P524" s="1" t="s">
        <v>1356</v>
      </c>
      <c r="Q524" s="1" t="s">
        <v>1357</v>
      </c>
      <c r="R524" s="1" t="s">
        <v>2399</v>
      </c>
      <c r="S524" s="1"/>
      <c r="T524" s="1"/>
      <c r="U524" s="1"/>
      <c r="V524" s="1"/>
      <c r="W524" s="1" t="s">
        <v>2624</v>
      </c>
      <c r="X524" s="1" t="s">
        <v>1360</v>
      </c>
      <c r="Y524" s="1" t="s">
        <v>1361</v>
      </c>
      <c r="Z524" s="1" t="s">
        <v>1362</v>
      </c>
      <c r="AA524" s="1" t="s">
        <v>2625</v>
      </c>
    </row>
    <row r="525" spans="1:27" ht="15" customHeight="1">
      <c r="A525" s="1" t="s">
        <v>2630</v>
      </c>
      <c r="B525" s="1" t="s">
        <v>782</v>
      </c>
      <c r="C525" s="1" t="s">
        <v>1349</v>
      </c>
      <c r="D525" s="61">
        <v>2024</v>
      </c>
      <c r="E525" s="1" t="s">
        <v>1350</v>
      </c>
      <c r="F525" s="1" t="s">
        <v>2631</v>
      </c>
      <c r="G525" s="1"/>
      <c r="H525" s="1" t="s">
        <v>1352</v>
      </c>
      <c r="I525" s="1" t="s">
        <v>1353</v>
      </c>
      <c r="J525" s="1" t="s">
        <v>1354</v>
      </c>
      <c r="K525" s="1" t="s">
        <v>927</v>
      </c>
      <c r="L525" s="1" t="s">
        <v>2623</v>
      </c>
      <c r="M525" s="1" t="s">
        <v>2623</v>
      </c>
      <c r="N525" s="64">
        <v>45675</v>
      </c>
      <c r="O525" s="64">
        <v>45902</v>
      </c>
      <c r="P525" s="1" t="s">
        <v>1356</v>
      </c>
      <c r="Q525" s="1" t="s">
        <v>1357</v>
      </c>
      <c r="R525" s="1" t="s">
        <v>2399</v>
      </c>
      <c r="S525" s="1"/>
      <c r="T525" s="1"/>
      <c r="U525" s="1"/>
      <c r="V525" s="1"/>
      <c r="W525" s="1" t="s">
        <v>2624</v>
      </c>
      <c r="X525" s="1" t="s">
        <v>1360</v>
      </c>
      <c r="Y525" s="1" t="s">
        <v>1361</v>
      </c>
      <c r="Z525" s="1" t="s">
        <v>1362</v>
      </c>
      <c r="AA525" s="1" t="s">
        <v>2625</v>
      </c>
    </row>
    <row r="526" spans="1:27" ht="15" customHeight="1">
      <c r="A526" s="1" t="s">
        <v>2632</v>
      </c>
      <c r="B526" s="1" t="s">
        <v>190</v>
      </c>
      <c r="C526" s="1" t="s">
        <v>1349</v>
      </c>
      <c r="D526" s="61">
        <v>2024</v>
      </c>
      <c r="E526" s="1" t="s">
        <v>1350</v>
      </c>
      <c r="F526" s="1" t="s">
        <v>2633</v>
      </c>
      <c r="G526" s="1"/>
      <c r="H526" s="1" t="s">
        <v>1412</v>
      </c>
      <c r="I526" s="1" t="s">
        <v>1413</v>
      </c>
      <c r="J526" s="1" t="s">
        <v>1354</v>
      </c>
      <c r="K526" s="1" t="s">
        <v>927</v>
      </c>
      <c r="L526" s="1" t="s">
        <v>1521</v>
      </c>
      <c r="M526" s="1" t="s">
        <v>1479</v>
      </c>
      <c r="N526" s="1"/>
      <c r="O526" s="1"/>
      <c r="P526" s="1" t="s">
        <v>1356</v>
      </c>
      <c r="Q526" s="1" t="s">
        <v>2634</v>
      </c>
      <c r="R526" s="1" t="s">
        <v>2635</v>
      </c>
      <c r="S526" s="1"/>
      <c r="T526" s="1"/>
      <c r="U526" s="1"/>
      <c r="V526" s="1"/>
      <c r="W526" s="1" t="s">
        <v>2636</v>
      </c>
      <c r="X526" s="1" t="s">
        <v>1360</v>
      </c>
      <c r="Y526" s="1" t="s">
        <v>1361</v>
      </c>
      <c r="Z526" s="1" t="s">
        <v>1362</v>
      </c>
      <c r="AA526" s="1" t="s">
        <v>2637</v>
      </c>
    </row>
    <row r="527" spans="1:27" ht="15" customHeight="1">
      <c r="A527" s="1" t="s">
        <v>2638</v>
      </c>
      <c r="B527" s="1" t="s">
        <v>183</v>
      </c>
      <c r="C527" s="1" t="s">
        <v>1349</v>
      </c>
      <c r="D527" s="61">
        <v>2024</v>
      </c>
      <c r="E527" s="1" t="s">
        <v>1350</v>
      </c>
      <c r="F527" s="1" t="s">
        <v>2639</v>
      </c>
      <c r="G527" s="1"/>
      <c r="H527" s="1" t="s">
        <v>1412</v>
      </c>
      <c r="I527" s="1" t="s">
        <v>1413</v>
      </c>
      <c r="J527" s="1" t="s">
        <v>1354</v>
      </c>
      <c r="K527" s="1" t="s">
        <v>927</v>
      </c>
      <c r="L527" s="1" t="s">
        <v>1521</v>
      </c>
      <c r="M527" s="1" t="s">
        <v>1479</v>
      </c>
      <c r="N527" s="1"/>
      <c r="O527" s="1"/>
      <c r="P527" s="1" t="s">
        <v>1356</v>
      </c>
      <c r="Q527" s="1" t="s">
        <v>2634</v>
      </c>
      <c r="R527" s="1" t="s">
        <v>2635</v>
      </c>
      <c r="S527" s="1"/>
      <c r="T527" s="1"/>
      <c r="U527" s="1"/>
      <c r="V527" s="1"/>
      <c r="W527" s="1" t="s">
        <v>2636</v>
      </c>
      <c r="X527" s="1" t="s">
        <v>1360</v>
      </c>
      <c r="Y527" s="1" t="s">
        <v>1361</v>
      </c>
      <c r="Z527" s="1" t="s">
        <v>1362</v>
      </c>
      <c r="AA527" s="1" t="s">
        <v>2637</v>
      </c>
    </row>
    <row r="528" spans="1:27" ht="15" customHeight="1">
      <c r="A528" s="1" t="s">
        <v>2640</v>
      </c>
      <c r="B528" s="1" t="s">
        <v>188</v>
      </c>
      <c r="C528" s="1" t="s">
        <v>1349</v>
      </c>
      <c r="D528" s="61">
        <v>2024</v>
      </c>
      <c r="E528" s="1" t="s">
        <v>1350</v>
      </c>
      <c r="F528" s="1" t="s">
        <v>2641</v>
      </c>
      <c r="G528" s="1"/>
      <c r="H528" s="1" t="s">
        <v>1412</v>
      </c>
      <c r="I528" s="1" t="s">
        <v>1413</v>
      </c>
      <c r="J528" s="1" t="s">
        <v>1354</v>
      </c>
      <c r="K528" s="1" t="s">
        <v>927</v>
      </c>
      <c r="L528" s="1" t="s">
        <v>1521</v>
      </c>
      <c r="M528" s="1" t="s">
        <v>1479</v>
      </c>
      <c r="N528" s="1"/>
      <c r="O528" s="1"/>
      <c r="P528" s="1" t="s">
        <v>1356</v>
      </c>
      <c r="Q528" s="1" t="s">
        <v>2634</v>
      </c>
      <c r="R528" s="1" t="s">
        <v>2635</v>
      </c>
      <c r="S528" s="1"/>
      <c r="T528" s="1"/>
      <c r="U528" s="1"/>
      <c r="V528" s="1"/>
      <c r="W528" s="1" t="s">
        <v>2636</v>
      </c>
      <c r="X528" s="1" t="s">
        <v>1360</v>
      </c>
      <c r="Y528" s="1" t="s">
        <v>1361</v>
      </c>
      <c r="Z528" s="1" t="s">
        <v>1362</v>
      </c>
      <c r="AA528" s="1" t="s">
        <v>2637</v>
      </c>
    </row>
    <row r="529" spans="1:27" ht="15" customHeight="1">
      <c r="A529" s="1" t="s">
        <v>2642</v>
      </c>
      <c r="B529" s="1" t="s">
        <v>184</v>
      </c>
      <c r="C529" s="1" t="s">
        <v>1349</v>
      </c>
      <c r="D529" s="61">
        <v>2024</v>
      </c>
      <c r="E529" s="1" t="s">
        <v>1350</v>
      </c>
      <c r="F529" s="1" t="s">
        <v>2643</v>
      </c>
      <c r="G529" s="1"/>
      <c r="H529" s="1" t="s">
        <v>1412</v>
      </c>
      <c r="I529" s="1" t="s">
        <v>1413</v>
      </c>
      <c r="J529" s="1" t="s">
        <v>1354</v>
      </c>
      <c r="K529" s="1" t="s">
        <v>927</v>
      </c>
      <c r="L529" s="1" t="s">
        <v>1521</v>
      </c>
      <c r="M529" s="1" t="s">
        <v>1479</v>
      </c>
      <c r="N529" s="1"/>
      <c r="O529" s="1"/>
      <c r="P529" s="1" t="s">
        <v>1356</v>
      </c>
      <c r="Q529" s="1" t="s">
        <v>2634</v>
      </c>
      <c r="R529" s="1" t="s">
        <v>2635</v>
      </c>
      <c r="S529" s="1"/>
      <c r="T529" s="1"/>
      <c r="U529" s="1"/>
      <c r="V529" s="1"/>
      <c r="W529" s="1" t="s">
        <v>2636</v>
      </c>
      <c r="X529" s="1" t="s">
        <v>1360</v>
      </c>
      <c r="Y529" s="1" t="s">
        <v>1361</v>
      </c>
      <c r="Z529" s="1" t="s">
        <v>1362</v>
      </c>
      <c r="AA529" s="1" t="s">
        <v>2637</v>
      </c>
    </row>
    <row r="530" spans="1:27" ht="15" customHeight="1">
      <c r="A530" s="1" t="s">
        <v>2644</v>
      </c>
      <c r="B530" s="1" t="s">
        <v>191</v>
      </c>
      <c r="C530" s="1" t="s">
        <v>1349</v>
      </c>
      <c r="D530" s="61">
        <v>2024</v>
      </c>
      <c r="E530" s="1" t="s">
        <v>1350</v>
      </c>
      <c r="F530" s="1" t="s">
        <v>2645</v>
      </c>
      <c r="G530" s="1"/>
      <c r="H530" s="1" t="s">
        <v>1412</v>
      </c>
      <c r="I530" s="1" t="s">
        <v>1413</v>
      </c>
      <c r="J530" s="1" t="s">
        <v>1354</v>
      </c>
      <c r="K530" s="1" t="s">
        <v>927</v>
      </c>
      <c r="L530" s="1" t="s">
        <v>1521</v>
      </c>
      <c r="M530" s="1" t="s">
        <v>1479</v>
      </c>
      <c r="N530" s="1"/>
      <c r="O530" s="1"/>
      <c r="P530" s="1" t="s">
        <v>1356</v>
      </c>
      <c r="Q530" s="1" t="s">
        <v>2634</v>
      </c>
      <c r="R530" s="1" t="s">
        <v>2635</v>
      </c>
      <c r="S530" s="1"/>
      <c r="T530" s="1"/>
      <c r="U530" s="1"/>
      <c r="V530" s="1"/>
      <c r="W530" s="1" t="s">
        <v>2636</v>
      </c>
      <c r="X530" s="1" t="s">
        <v>1360</v>
      </c>
      <c r="Y530" s="1" t="s">
        <v>1361</v>
      </c>
      <c r="Z530" s="1" t="s">
        <v>1362</v>
      </c>
      <c r="AA530" s="1" t="s">
        <v>2637</v>
      </c>
    </row>
    <row r="531" spans="1:27" ht="15" customHeight="1">
      <c r="A531" s="1" t="s">
        <v>2646</v>
      </c>
      <c r="B531" s="1" t="s">
        <v>189</v>
      </c>
      <c r="C531" s="1" t="s">
        <v>1349</v>
      </c>
      <c r="D531" s="61">
        <v>2024</v>
      </c>
      <c r="E531" s="1" t="s">
        <v>1350</v>
      </c>
      <c r="F531" s="1" t="s">
        <v>2647</v>
      </c>
      <c r="G531" s="1"/>
      <c r="H531" s="1" t="s">
        <v>1412</v>
      </c>
      <c r="I531" s="1" t="s">
        <v>1413</v>
      </c>
      <c r="J531" s="1" t="s">
        <v>1354</v>
      </c>
      <c r="K531" s="1" t="s">
        <v>927</v>
      </c>
      <c r="L531" s="1" t="s">
        <v>1521</v>
      </c>
      <c r="M531" s="1" t="s">
        <v>1479</v>
      </c>
      <c r="N531" s="1"/>
      <c r="O531" s="1"/>
      <c r="P531" s="1" t="s">
        <v>1356</v>
      </c>
      <c r="Q531" s="1" t="s">
        <v>2634</v>
      </c>
      <c r="R531" s="1" t="s">
        <v>2635</v>
      </c>
      <c r="S531" s="1"/>
      <c r="T531" s="1"/>
      <c r="U531" s="1"/>
      <c r="V531" s="1"/>
      <c r="W531" s="1" t="s">
        <v>2636</v>
      </c>
      <c r="X531" s="1" t="s">
        <v>1360</v>
      </c>
      <c r="Y531" s="1" t="s">
        <v>1361</v>
      </c>
      <c r="Z531" s="1" t="s">
        <v>1362</v>
      </c>
      <c r="AA531" s="1" t="s">
        <v>2637</v>
      </c>
    </row>
    <row r="532" spans="1:27" ht="15" customHeight="1">
      <c r="A532" s="1" t="s">
        <v>2648</v>
      </c>
      <c r="B532" s="1" t="s">
        <v>185</v>
      </c>
      <c r="C532" s="1" t="s">
        <v>1349</v>
      </c>
      <c r="D532" s="61">
        <v>2024</v>
      </c>
      <c r="E532" s="1" t="s">
        <v>1350</v>
      </c>
      <c r="F532" s="1" t="s">
        <v>2649</v>
      </c>
      <c r="G532" s="1"/>
      <c r="H532" s="1" t="s">
        <v>1412</v>
      </c>
      <c r="I532" s="1" t="s">
        <v>1413</v>
      </c>
      <c r="J532" s="1" t="s">
        <v>1354</v>
      </c>
      <c r="K532" s="1" t="s">
        <v>927</v>
      </c>
      <c r="L532" s="1" t="s">
        <v>1521</v>
      </c>
      <c r="M532" s="1" t="s">
        <v>1479</v>
      </c>
      <c r="N532" s="1"/>
      <c r="O532" s="1"/>
      <c r="P532" s="1" t="s">
        <v>1356</v>
      </c>
      <c r="Q532" s="1" t="s">
        <v>2634</v>
      </c>
      <c r="R532" s="1" t="s">
        <v>2635</v>
      </c>
      <c r="S532" s="1"/>
      <c r="T532" s="1"/>
      <c r="U532" s="1"/>
      <c r="V532" s="1"/>
      <c r="W532" s="1" t="s">
        <v>2636</v>
      </c>
      <c r="X532" s="1" t="s">
        <v>1360</v>
      </c>
      <c r="Y532" s="1" t="s">
        <v>1361</v>
      </c>
      <c r="Z532" s="1" t="s">
        <v>1362</v>
      </c>
      <c r="AA532" s="1" t="s">
        <v>2637</v>
      </c>
    </row>
    <row r="533" spans="1:27" ht="15" customHeight="1">
      <c r="A533" s="1" t="s">
        <v>2650</v>
      </c>
      <c r="B533" s="1" t="s">
        <v>192</v>
      </c>
      <c r="C533" s="1" t="s">
        <v>1349</v>
      </c>
      <c r="D533" s="61">
        <v>2024</v>
      </c>
      <c r="E533" s="1" t="s">
        <v>1350</v>
      </c>
      <c r="F533" s="1" t="s">
        <v>2651</v>
      </c>
      <c r="G533" s="1"/>
      <c r="H533" s="1" t="s">
        <v>1412</v>
      </c>
      <c r="I533" s="1" t="s">
        <v>1413</v>
      </c>
      <c r="J533" s="1" t="s">
        <v>1354</v>
      </c>
      <c r="K533" s="1" t="s">
        <v>927</v>
      </c>
      <c r="L533" s="1" t="s">
        <v>1521</v>
      </c>
      <c r="M533" s="1" t="s">
        <v>1479</v>
      </c>
      <c r="N533" s="1"/>
      <c r="O533" s="1"/>
      <c r="P533" s="1" t="s">
        <v>1356</v>
      </c>
      <c r="Q533" s="1" t="s">
        <v>2634</v>
      </c>
      <c r="R533" s="1" t="s">
        <v>2635</v>
      </c>
      <c r="S533" s="1"/>
      <c r="T533" s="1"/>
      <c r="U533" s="1"/>
      <c r="V533" s="1"/>
      <c r="W533" s="1" t="s">
        <v>2636</v>
      </c>
      <c r="X533" s="1" t="s">
        <v>1360</v>
      </c>
      <c r="Y533" s="1" t="s">
        <v>1361</v>
      </c>
      <c r="Z533" s="1" t="s">
        <v>1362</v>
      </c>
      <c r="AA533" s="1" t="s">
        <v>2637</v>
      </c>
    </row>
    <row r="534" spans="1:27" ht="15" customHeight="1">
      <c r="A534" s="1" t="s">
        <v>2652</v>
      </c>
      <c r="B534" s="1" t="s">
        <v>186</v>
      </c>
      <c r="C534" s="1" t="s">
        <v>1349</v>
      </c>
      <c r="D534" s="61">
        <v>2024</v>
      </c>
      <c r="E534" s="1" t="s">
        <v>1350</v>
      </c>
      <c r="F534" s="1" t="s">
        <v>2653</v>
      </c>
      <c r="G534" s="1"/>
      <c r="H534" s="1" t="s">
        <v>1412</v>
      </c>
      <c r="I534" s="1" t="s">
        <v>1413</v>
      </c>
      <c r="J534" s="1" t="s">
        <v>1354</v>
      </c>
      <c r="K534" s="1" t="s">
        <v>927</v>
      </c>
      <c r="L534" s="1" t="s">
        <v>1521</v>
      </c>
      <c r="M534" s="1" t="s">
        <v>1479</v>
      </c>
      <c r="N534" s="1"/>
      <c r="O534" s="1"/>
      <c r="P534" s="1" t="s">
        <v>1356</v>
      </c>
      <c r="Q534" s="1" t="s">
        <v>2634</v>
      </c>
      <c r="R534" s="1" t="s">
        <v>2635</v>
      </c>
      <c r="S534" s="1"/>
      <c r="T534" s="1"/>
      <c r="U534" s="1"/>
      <c r="V534" s="1"/>
      <c r="W534" s="1" t="s">
        <v>2636</v>
      </c>
      <c r="X534" s="1" t="s">
        <v>1360</v>
      </c>
      <c r="Y534" s="1" t="s">
        <v>1361</v>
      </c>
      <c r="Z534" s="1" t="s">
        <v>1362</v>
      </c>
      <c r="AA534" s="1" t="s">
        <v>2637</v>
      </c>
    </row>
    <row r="535" spans="1:27" ht="15" customHeight="1">
      <c r="A535" s="1" t="s">
        <v>2654</v>
      </c>
      <c r="B535" s="1" t="s">
        <v>187</v>
      </c>
      <c r="C535" s="1" t="s">
        <v>1349</v>
      </c>
      <c r="D535" s="61">
        <v>2024</v>
      </c>
      <c r="E535" s="1" t="s">
        <v>1350</v>
      </c>
      <c r="F535" s="1" t="s">
        <v>2655</v>
      </c>
      <c r="G535" s="1"/>
      <c r="H535" s="1" t="s">
        <v>1412</v>
      </c>
      <c r="I535" s="1" t="s">
        <v>1413</v>
      </c>
      <c r="J535" s="1" t="s">
        <v>1354</v>
      </c>
      <c r="K535" s="1" t="s">
        <v>927</v>
      </c>
      <c r="L535" s="1" t="s">
        <v>1521</v>
      </c>
      <c r="M535" s="1" t="s">
        <v>1479</v>
      </c>
      <c r="N535" s="1"/>
      <c r="O535" s="1"/>
      <c r="P535" s="1" t="s">
        <v>1356</v>
      </c>
      <c r="Q535" s="1" t="s">
        <v>2634</v>
      </c>
      <c r="R535" s="1" t="s">
        <v>2635</v>
      </c>
      <c r="S535" s="1"/>
      <c r="T535" s="1"/>
      <c r="U535" s="1"/>
      <c r="V535" s="1"/>
      <c r="W535" s="1" t="s">
        <v>2636</v>
      </c>
      <c r="X535" s="1" t="s">
        <v>1360</v>
      </c>
      <c r="Y535" s="1" t="s">
        <v>1361</v>
      </c>
      <c r="Z535" s="1" t="s">
        <v>1362</v>
      </c>
      <c r="AA535" s="1" t="s">
        <v>2637</v>
      </c>
    </row>
    <row r="536" spans="1:27" ht="15" customHeight="1">
      <c r="A536" s="1" t="s">
        <v>2656</v>
      </c>
      <c r="B536" s="1" t="s">
        <v>277</v>
      </c>
      <c r="C536" s="1" t="s">
        <v>1349</v>
      </c>
      <c r="D536" s="61">
        <v>2024</v>
      </c>
      <c r="E536" s="1" t="s">
        <v>1350</v>
      </c>
      <c r="F536" s="1" t="s">
        <v>2657</v>
      </c>
      <c r="G536" s="1"/>
      <c r="H536" s="1" t="s">
        <v>1412</v>
      </c>
      <c r="I536" s="1" t="s">
        <v>1413</v>
      </c>
      <c r="J536" s="1" t="s">
        <v>1354</v>
      </c>
      <c r="K536" s="1" t="s">
        <v>927</v>
      </c>
      <c r="L536" s="1" t="s">
        <v>1521</v>
      </c>
      <c r="M536" s="1" t="s">
        <v>1479</v>
      </c>
      <c r="N536" s="1"/>
      <c r="O536" s="1"/>
      <c r="P536" s="1" t="s">
        <v>1356</v>
      </c>
      <c r="Q536" s="1" t="s">
        <v>2634</v>
      </c>
      <c r="R536" s="1" t="s">
        <v>2635</v>
      </c>
      <c r="S536" s="1"/>
      <c r="T536" s="1"/>
      <c r="U536" s="1"/>
      <c r="V536" s="1"/>
      <c r="W536" s="1" t="s">
        <v>2658</v>
      </c>
      <c r="X536" s="1" t="s">
        <v>1360</v>
      </c>
      <c r="Y536" s="1" t="s">
        <v>1361</v>
      </c>
      <c r="Z536" s="1" t="s">
        <v>1362</v>
      </c>
      <c r="AA536" s="1" t="s">
        <v>2659</v>
      </c>
    </row>
    <row r="537" spans="1:27" ht="15" customHeight="1">
      <c r="A537" s="1" t="s">
        <v>2660</v>
      </c>
      <c r="B537" s="1" t="s">
        <v>276</v>
      </c>
      <c r="C537" s="1" t="s">
        <v>1349</v>
      </c>
      <c r="D537" s="61">
        <v>2024</v>
      </c>
      <c r="E537" s="1" t="s">
        <v>1350</v>
      </c>
      <c r="F537" s="1" t="s">
        <v>2661</v>
      </c>
      <c r="G537" s="1"/>
      <c r="H537" s="1" t="s">
        <v>1412</v>
      </c>
      <c r="I537" s="1" t="s">
        <v>1413</v>
      </c>
      <c r="J537" s="1" t="s">
        <v>1354</v>
      </c>
      <c r="K537" s="1" t="s">
        <v>927</v>
      </c>
      <c r="L537" s="1" t="s">
        <v>1521</v>
      </c>
      <c r="M537" s="1" t="s">
        <v>1479</v>
      </c>
      <c r="N537" s="1"/>
      <c r="O537" s="1"/>
      <c r="P537" s="1" t="s">
        <v>1356</v>
      </c>
      <c r="Q537" s="1" t="s">
        <v>2634</v>
      </c>
      <c r="R537" s="1" t="s">
        <v>2635</v>
      </c>
      <c r="S537" s="1"/>
      <c r="T537" s="1"/>
      <c r="U537" s="1"/>
      <c r="V537" s="1"/>
      <c r="W537" s="1" t="s">
        <v>2658</v>
      </c>
      <c r="X537" s="1" t="s">
        <v>1360</v>
      </c>
      <c r="Y537" s="1" t="s">
        <v>1361</v>
      </c>
      <c r="Z537" s="1" t="s">
        <v>1362</v>
      </c>
      <c r="AA537" s="1" t="s">
        <v>2659</v>
      </c>
    </row>
    <row r="538" spans="1:27" ht="15" customHeight="1">
      <c r="A538" s="1" t="s">
        <v>2662</v>
      </c>
      <c r="B538" s="1" t="s">
        <v>278</v>
      </c>
      <c r="C538" s="1" t="s">
        <v>1349</v>
      </c>
      <c r="D538" s="61">
        <v>2024</v>
      </c>
      <c r="E538" s="1" t="s">
        <v>1350</v>
      </c>
      <c r="F538" s="1" t="s">
        <v>2663</v>
      </c>
      <c r="G538" s="1"/>
      <c r="H538" s="1" t="s">
        <v>1412</v>
      </c>
      <c r="I538" s="1" t="s">
        <v>1413</v>
      </c>
      <c r="J538" s="1" t="s">
        <v>1354</v>
      </c>
      <c r="K538" s="1" t="s">
        <v>927</v>
      </c>
      <c r="L538" s="1" t="s">
        <v>1521</v>
      </c>
      <c r="M538" s="1" t="s">
        <v>1479</v>
      </c>
      <c r="N538" s="1"/>
      <c r="O538" s="1"/>
      <c r="P538" s="1" t="s">
        <v>1356</v>
      </c>
      <c r="Q538" s="1" t="s">
        <v>2634</v>
      </c>
      <c r="R538" s="1" t="s">
        <v>2635</v>
      </c>
      <c r="S538" s="1"/>
      <c r="T538" s="1"/>
      <c r="U538" s="1"/>
      <c r="V538" s="1"/>
      <c r="W538" s="1" t="s">
        <v>2658</v>
      </c>
      <c r="X538" s="1" t="s">
        <v>1360</v>
      </c>
      <c r="Y538" s="1" t="s">
        <v>1361</v>
      </c>
      <c r="Z538" s="1" t="s">
        <v>1362</v>
      </c>
      <c r="AA538" s="1" t="s">
        <v>2659</v>
      </c>
    </row>
    <row r="539" spans="1:27" ht="15" customHeight="1">
      <c r="A539" s="1" t="s">
        <v>2664</v>
      </c>
      <c r="B539" s="1" t="s">
        <v>598</v>
      </c>
      <c r="C539" s="1" t="s">
        <v>1349</v>
      </c>
      <c r="D539" s="61">
        <v>2024</v>
      </c>
      <c r="E539" s="1" t="s">
        <v>1350</v>
      </c>
      <c r="F539" s="1" t="s">
        <v>2665</v>
      </c>
      <c r="G539" s="1"/>
      <c r="H539" s="1" t="s">
        <v>1412</v>
      </c>
      <c r="I539" s="1" t="s">
        <v>1413</v>
      </c>
      <c r="J539" s="1" t="s">
        <v>1354</v>
      </c>
      <c r="K539" s="1" t="s">
        <v>927</v>
      </c>
      <c r="L539" s="1" t="s">
        <v>1521</v>
      </c>
      <c r="M539" s="1" t="s">
        <v>1479</v>
      </c>
      <c r="N539" s="1"/>
      <c r="O539" s="1"/>
      <c r="P539" s="1" t="s">
        <v>1356</v>
      </c>
      <c r="Q539" s="1" t="s">
        <v>2634</v>
      </c>
      <c r="R539" s="1" t="s">
        <v>2635</v>
      </c>
      <c r="S539" s="1"/>
      <c r="T539" s="1"/>
      <c r="U539" s="1"/>
      <c r="V539" s="1"/>
      <c r="W539" s="1" t="s">
        <v>2666</v>
      </c>
      <c r="X539" s="1" t="s">
        <v>1360</v>
      </c>
      <c r="Y539" s="1" t="s">
        <v>1361</v>
      </c>
      <c r="Z539" s="1" t="s">
        <v>1362</v>
      </c>
      <c r="AA539" s="1" t="s">
        <v>2667</v>
      </c>
    </row>
    <row r="540" spans="1:27" ht="15" customHeight="1">
      <c r="A540" s="1" t="s">
        <v>2668</v>
      </c>
      <c r="B540" s="1" t="s">
        <v>597</v>
      </c>
      <c r="C540" s="1" t="s">
        <v>1349</v>
      </c>
      <c r="D540" s="61">
        <v>2024</v>
      </c>
      <c r="E540" s="1" t="s">
        <v>1350</v>
      </c>
      <c r="F540" s="1" t="s">
        <v>2669</v>
      </c>
      <c r="G540" s="1"/>
      <c r="H540" s="1" t="s">
        <v>1412</v>
      </c>
      <c r="I540" s="1" t="s">
        <v>1413</v>
      </c>
      <c r="J540" s="1" t="s">
        <v>1354</v>
      </c>
      <c r="K540" s="1" t="s">
        <v>927</v>
      </c>
      <c r="L540" s="1" t="s">
        <v>1521</v>
      </c>
      <c r="M540" s="1" t="s">
        <v>1479</v>
      </c>
      <c r="N540" s="1"/>
      <c r="O540" s="1"/>
      <c r="P540" s="1" t="s">
        <v>1356</v>
      </c>
      <c r="Q540" s="1" t="s">
        <v>2634</v>
      </c>
      <c r="R540" s="1" t="s">
        <v>2635</v>
      </c>
      <c r="S540" s="1"/>
      <c r="T540" s="1"/>
      <c r="U540" s="1"/>
      <c r="V540" s="1"/>
      <c r="W540" s="1" t="s">
        <v>2666</v>
      </c>
      <c r="X540" s="1" t="s">
        <v>1360</v>
      </c>
      <c r="Y540" s="1" t="s">
        <v>1361</v>
      </c>
      <c r="Z540" s="1" t="s">
        <v>1362</v>
      </c>
      <c r="AA540" s="1" t="s">
        <v>2667</v>
      </c>
    </row>
    <row r="541" spans="1:27" ht="15" customHeight="1">
      <c r="A541" s="1" t="s">
        <v>2670</v>
      </c>
      <c r="B541" s="1" t="s">
        <v>596</v>
      </c>
      <c r="C541" s="1" t="s">
        <v>1349</v>
      </c>
      <c r="D541" s="61">
        <v>2024</v>
      </c>
      <c r="E541" s="1" t="s">
        <v>1350</v>
      </c>
      <c r="F541" s="1" t="s">
        <v>2671</v>
      </c>
      <c r="G541" s="1"/>
      <c r="H541" s="1" t="s">
        <v>1412</v>
      </c>
      <c r="I541" s="1" t="s">
        <v>1413</v>
      </c>
      <c r="J541" s="1" t="s">
        <v>1354</v>
      </c>
      <c r="K541" s="1" t="s">
        <v>927</v>
      </c>
      <c r="L541" s="1" t="s">
        <v>1521</v>
      </c>
      <c r="M541" s="1" t="s">
        <v>1479</v>
      </c>
      <c r="N541" s="1"/>
      <c r="O541" s="1"/>
      <c r="P541" s="1" t="s">
        <v>1356</v>
      </c>
      <c r="Q541" s="1" t="s">
        <v>2634</v>
      </c>
      <c r="R541" s="1" t="s">
        <v>2635</v>
      </c>
      <c r="S541" s="1"/>
      <c r="T541" s="1"/>
      <c r="U541" s="1"/>
      <c r="V541" s="1"/>
      <c r="W541" s="1" t="s">
        <v>2666</v>
      </c>
      <c r="X541" s="1" t="s">
        <v>1360</v>
      </c>
      <c r="Y541" s="1" t="s">
        <v>1361</v>
      </c>
      <c r="Z541" s="1" t="s">
        <v>1362</v>
      </c>
      <c r="AA541" s="1" t="s">
        <v>2667</v>
      </c>
    </row>
    <row r="542" spans="1:27" ht="15" customHeight="1">
      <c r="A542" s="1" t="s">
        <v>2672</v>
      </c>
      <c r="B542" s="1" t="s">
        <v>671</v>
      </c>
      <c r="C542" s="1" t="s">
        <v>1349</v>
      </c>
      <c r="D542" s="61">
        <v>2024</v>
      </c>
      <c r="E542" s="1" t="s">
        <v>1350</v>
      </c>
      <c r="F542" s="1" t="s">
        <v>2673</v>
      </c>
      <c r="G542" s="1"/>
      <c r="H542" s="1" t="s">
        <v>1412</v>
      </c>
      <c r="I542" s="1" t="s">
        <v>1413</v>
      </c>
      <c r="J542" s="1" t="s">
        <v>1354</v>
      </c>
      <c r="K542" s="1" t="s">
        <v>927</v>
      </c>
      <c r="L542" s="1" t="s">
        <v>1521</v>
      </c>
      <c r="M542" s="1" t="s">
        <v>1479</v>
      </c>
      <c r="N542" s="63">
        <v>45675</v>
      </c>
      <c r="O542" s="63">
        <v>45902</v>
      </c>
      <c r="P542" s="1" t="s">
        <v>1356</v>
      </c>
      <c r="Q542" s="1" t="s">
        <v>2634</v>
      </c>
      <c r="R542" s="1" t="s">
        <v>2635</v>
      </c>
      <c r="S542" s="1"/>
      <c r="T542" s="1"/>
      <c r="U542" s="1"/>
      <c r="V542" s="1"/>
      <c r="W542" s="1" t="s">
        <v>392</v>
      </c>
      <c r="X542" s="1" t="s">
        <v>1360</v>
      </c>
      <c r="Y542" s="1" t="s">
        <v>1361</v>
      </c>
      <c r="Z542" s="1" t="s">
        <v>1362</v>
      </c>
      <c r="AA542" s="1" t="s">
        <v>2674</v>
      </c>
    </row>
    <row r="543" spans="1:27" ht="15" customHeight="1">
      <c r="A543" s="1" t="s">
        <v>2675</v>
      </c>
      <c r="B543" s="1" t="s">
        <v>668</v>
      </c>
      <c r="C543" s="1" t="s">
        <v>1349</v>
      </c>
      <c r="D543" s="61">
        <v>2024</v>
      </c>
      <c r="E543" s="1" t="s">
        <v>1350</v>
      </c>
      <c r="F543" s="1" t="s">
        <v>2676</v>
      </c>
      <c r="G543" s="1"/>
      <c r="H543" s="1" t="s">
        <v>1400</v>
      </c>
      <c r="I543" s="1"/>
      <c r="J543" s="1" t="s">
        <v>1354</v>
      </c>
      <c r="K543" s="1" t="s">
        <v>927</v>
      </c>
      <c r="L543" s="1" t="s">
        <v>1648</v>
      </c>
      <c r="M543" s="1" t="s">
        <v>1648</v>
      </c>
      <c r="N543" s="64">
        <v>45675</v>
      </c>
      <c r="O543" s="64">
        <v>45902</v>
      </c>
      <c r="P543" s="1" t="s">
        <v>1356</v>
      </c>
      <c r="Q543" s="1" t="s">
        <v>2634</v>
      </c>
      <c r="R543" s="1" t="s">
        <v>2635</v>
      </c>
      <c r="S543" s="1"/>
      <c r="T543" s="1"/>
      <c r="U543" s="1"/>
      <c r="V543" s="1"/>
      <c r="W543" s="1" t="s">
        <v>392</v>
      </c>
      <c r="X543" s="1" t="s">
        <v>1360</v>
      </c>
      <c r="Y543" s="1" t="s">
        <v>1888</v>
      </c>
      <c r="Z543" s="1"/>
      <c r="AA543" s="1"/>
    </row>
    <row r="544" spans="1:27" ht="15" customHeight="1">
      <c r="A544" s="1" t="s">
        <v>2677</v>
      </c>
      <c r="B544" s="1" t="s">
        <v>669</v>
      </c>
      <c r="C544" s="1" t="s">
        <v>1349</v>
      </c>
      <c r="D544" s="61">
        <v>2024</v>
      </c>
      <c r="E544" s="1" t="s">
        <v>1350</v>
      </c>
      <c r="F544" s="1" t="s">
        <v>2678</v>
      </c>
      <c r="G544" s="1"/>
      <c r="H544" s="1" t="s">
        <v>1412</v>
      </c>
      <c r="I544" s="1" t="s">
        <v>1413</v>
      </c>
      <c r="J544" s="1" t="s">
        <v>1354</v>
      </c>
      <c r="K544" s="1" t="s">
        <v>927</v>
      </c>
      <c r="L544" s="1" t="s">
        <v>1521</v>
      </c>
      <c r="M544" s="1" t="s">
        <v>1479</v>
      </c>
      <c r="N544" s="64">
        <v>45675</v>
      </c>
      <c r="O544" s="64">
        <v>45902</v>
      </c>
      <c r="P544" s="1" t="s">
        <v>1356</v>
      </c>
      <c r="Q544" s="1" t="s">
        <v>2634</v>
      </c>
      <c r="R544" s="1" t="s">
        <v>2635</v>
      </c>
      <c r="S544" s="1"/>
      <c r="T544" s="1"/>
      <c r="U544" s="1"/>
      <c r="V544" s="1"/>
      <c r="W544" s="1" t="s">
        <v>392</v>
      </c>
      <c r="X544" s="1" t="s">
        <v>1360</v>
      </c>
      <c r="Y544" s="1" t="s">
        <v>1361</v>
      </c>
      <c r="Z544" s="1" t="s">
        <v>1362</v>
      </c>
      <c r="AA544" s="1" t="s">
        <v>2674</v>
      </c>
    </row>
    <row r="545" spans="1:27" ht="15" customHeight="1">
      <c r="A545" s="1" t="s">
        <v>2679</v>
      </c>
      <c r="B545" s="1" t="s">
        <v>670</v>
      </c>
      <c r="C545" s="1" t="s">
        <v>1349</v>
      </c>
      <c r="D545" s="61">
        <v>2024</v>
      </c>
      <c r="E545" s="1" t="s">
        <v>1350</v>
      </c>
      <c r="F545" s="1" t="s">
        <v>2680</v>
      </c>
      <c r="G545" s="1"/>
      <c r="H545" s="1" t="s">
        <v>1370</v>
      </c>
      <c r="I545" s="1" t="s">
        <v>1371</v>
      </c>
      <c r="J545" s="1" t="s">
        <v>1354</v>
      </c>
      <c r="K545" s="1" t="s">
        <v>927</v>
      </c>
      <c r="L545" s="1" t="s">
        <v>1521</v>
      </c>
      <c r="M545" s="1" t="s">
        <v>1479</v>
      </c>
      <c r="N545" s="64">
        <v>45675</v>
      </c>
      <c r="O545" s="64">
        <v>45902</v>
      </c>
      <c r="P545" s="1" t="s">
        <v>1356</v>
      </c>
      <c r="Q545" s="1" t="s">
        <v>2634</v>
      </c>
      <c r="R545" s="1" t="s">
        <v>2635</v>
      </c>
      <c r="S545" s="1"/>
      <c r="T545" s="1"/>
      <c r="U545" s="1"/>
      <c r="V545" s="1"/>
      <c r="W545" s="1" t="s">
        <v>392</v>
      </c>
      <c r="X545" s="1" t="s">
        <v>1360</v>
      </c>
      <c r="Y545" s="1" t="s">
        <v>1361</v>
      </c>
      <c r="Z545" s="1" t="s">
        <v>1362</v>
      </c>
      <c r="AA545" s="1" t="s">
        <v>2674</v>
      </c>
    </row>
    <row r="546" spans="1:27" ht="15" customHeight="1">
      <c r="A546" s="1" t="s">
        <v>2681</v>
      </c>
      <c r="B546" s="1" t="s">
        <v>672</v>
      </c>
      <c r="C546" s="1" t="s">
        <v>1349</v>
      </c>
      <c r="D546" s="61">
        <v>2024</v>
      </c>
      <c r="E546" s="1" t="s">
        <v>1350</v>
      </c>
      <c r="F546" s="1" t="s">
        <v>2682</v>
      </c>
      <c r="G546" s="1"/>
      <c r="H546" s="1" t="s">
        <v>1412</v>
      </c>
      <c r="I546" s="1" t="s">
        <v>1413</v>
      </c>
      <c r="J546" s="1" t="s">
        <v>1354</v>
      </c>
      <c r="K546" s="1" t="s">
        <v>927</v>
      </c>
      <c r="L546" s="1" t="s">
        <v>1521</v>
      </c>
      <c r="M546" s="1" t="s">
        <v>1479</v>
      </c>
      <c r="N546" s="64">
        <v>45675</v>
      </c>
      <c r="O546" s="64">
        <v>45902</v>
      </c>
      <c r="P546" s="1" t="s">
        <v>1356</v>
      </c>
      <c r="Q546" s="1" t="s">
        <v>2634</v>
      </c>
      <c r="R546" s="1" t="s">
        <v>2635</v>
      </c>
      <c r="S546" s="1"/>
      <c r="T546" s="1"/>
      <c r="U546" s="1"/>
      <c r="V546" s="1"/>
      <c r="W546" s="1" t="s">
        <v>392</v>
      </c>
      <c r="X546" s="1" t="s">
        <v>1360</v>
      </c>
      <c r="Y546" s="1" t="s">
        <v>1361</v>
      </c>
      <c r="Z546" s="1" t="s">
        <v>1362</v>
      </c>
      <c r="AA546" s="1" t="s">
        <v>2674</v>
      </c>
    </row>
    <row r="547" spans="1:27" ht="15" customHeight="1">
      <c r="A547" s="1" t="s">
        <v>2683</v>
      </c>
      <c r="B547" s="1" t="s">
        <v>674</v>
      </c>
      <c r="C547" s="1" t="s">
        <v>1349</v>
      </c>
      <c r="D547" s="61">
        <v>2024</v>
      </c>
      <c r="E547" s="1" t="s">
        <v>1350</v>
      </c>
      <c r="F547" s="1" t="s">
        <v>2684</v>
      </c>
      <c r="G547" s="1"/>
      <c r="H547" s="1" t="s">
        <v>1412</v>
      </c>
      <c r="I547" s="1" t="s">
        <v>1413</v>
      </c>
      <c r="J547" s="1" t="s">
        <v>1354</v>
      </c>
      <c r="K547" s="1" t="s">
        <v>927</v>
      </c>
      <c r="L547" s="1" t="s">
        <v>1521</v>
      </c>
      <c r="M547" s="1" t="s">
        <v>1479</v>
      </c>
      <c r="N547" s="1"/>
      <c r="O547" s="1"/>
      <c r="P547" s="1" t="s">
        <v>1356</v>
      </c>
      <c r="Q547" s="1" t="s">
        <v>2634</v>
      </c>
      <c r="R547" s="1" t="s">
        <v>2635</v>
      </c>
      <c r="S547" s="1"/>
      <c r="T547" s="1"/>
      <c r="U547" s="1"/>
      <c r="V547" s="1"/>
      <c r="W547" s="1" t="s">
        <v>2685</v>
      </c>
      <c r="X547" s="1" t="s">
        <v>1360</v>
      </c>
      <c r="Y547" s="1" t="s">
        <v>1361</v>
      </c>
      <c r="Z547" s="1" t="s">
        <v>1362</v>
      </c>
      <c r="AA547" s="1" t="s">
        <v>2686</v>
      </c>
    </row>
    <row r="548" spans="1:27" ht="15" customHeight="1">
      <c r="A548" s="1" t="s">
        <v>2687</v>
      </c>
      <c r="B548" s="1" t="s">
        <v>676</v>
      </c>
      <c r="C548" s="1" t="s">
        <v>1349</v>
      </c>
      <c r="D548" s="61">
        <v>2024</v>
      </c>
      <c r="E548" s="1" t="s">
        <v>1350</v>
      </c>
      <c r="F548" s="1" t="s">
        <v>2688</v>
      </c>
      <c r="G548" s="1"/>
      <c r="H548" s="1" t="s">
        <v>1412</v>
      </c>
      <c r="I548" s="1" t="s">
        <v>1413</v>
      </c>
      <c r="J548" s="1" t="s">
        <v>1354</v>
      </c>
      <c r="K548" s="1" t="s">
        <v>927</v>
      </c>
      <c r="L548" s="1" t="s">
        <v>1521</v>
      </c>
      <c r="M548" s="1" t="s">
        <v>1479</v>
      </c>
      <c r="N548" s="1"/>
      <c r="O548" s="1"/>
      <c r="P548" s="1" t="s">
        <v>1356</v>
      </c>
      <c r="Q548" s="1" t="s">
        <v>2634</v>
      </c>
      <c r="R548" s="1" t="s">
        <v>2635</v>
      </c>
      <c r="S548" s="1"/>
      <c r="T548" s="1"/>
      <c r="U548" s="1"/>
      <c r="V548" s="1"/>
      <c r="W548" s="1" t="s">
        <v>2685</v>
      </c>
      <c r="X548" s="1" t="s">
        <v>1360</v>
      </c>
      <c r="Y548" s="1" t="s">
        <v>1361</v>
      </c>
      <c r="Z548" s="1" t="s">
        <v>1362</v>
      </c>
      <c r="AA548" s="1" t="s">
        <v>2686</v>
      </c>
    </row>
    <row r="549" spans="1:27" ht="15" customHeight="1">
      <c r="A549" s="1" t="s">
        <v>2689</v>
      </c>
      <c r="B549" s="1" t="s">
        <v>677</v>
      </c>
      <c r="C549" s="1" t="s">
        <v>1349</v>
      </c>
      <c r="D549" s="61">
        <v>2024</v>
      </c>
      <c r="E549" s="1" t="s">
        <v>1350</v>
      </c>
      <c r="F549" s="1" t="s">
        <v>2690</v>
      </c>
      <c r="G549" s="1"/>
      <c r="H549" s="1" t="s">
        <v>1412</v>
      </c>
      <c r="I549" s="1" t="s">
        <v>1413</v>
      </c>
      <c r="J549" s="1" t="s">
        <v>1354</v>
      </c>
      <c r="K549" s="1" t="s">
        <v>927</v>
      </c>
      <c r="L549" s="1" t="s">
        <v>1521</v>
      </c>
      <c r="M549" s="1" t="s">
        <v>1479</v>
      </c>
      <c r="N549" s="1"/>
      <c r="O549" s="1"/>
      <c r="P549" s="1" t="s">
        <v>1356</v>
      </c>
      <c r="Q549" s="1" t="s">
        <v>2634</v>
      </c>
      <c r="R549" s="1" t="s">
        <v>2635</v>
      </c>
      <c r="S549" s="1"/>
      <c r="T549" s="1"/>
      <c r="U549" s="1"/>
      <c r="V549" s="1"/>
      <c r="W549" s="1" t="s">
        <v>2685</v>
      </c>
      <c r="X549" s="1" t="s">
        <v>1360</v>
      </c>
      <c r="Y549" s="1" t="s">
        <v>1361</v>
      </c>
      <c r="Z549" s="1" t="s">
        <v>1362</v>
      </c>
      <c r="AA549" s="1" t="s">
        <v>2686</v>
      </c>
    </row>
    <row r="550" spans="1:27" ht="15" customHeight="1">
      <c r="A550" s="1" t="s">
        <v>2691</v>
      </c>
      <c r="B550" s="1" t="s">
        <v>675</v>
      </c>
      <c r="C550" s="1" t="s">
        <v>1349</v>
      </c>
      <c r="D550" s="61">
        <v>2024</v>
      </c>
      <c r="E550" s="1" t="s">
        <v>1350</v>
      </c>
      <c r="F550" s="1" t="s">
        <v>2692</v>
      </c>
      <c r="G550" s="1"/>
      <c r="H550" s="1" t="s">
        <v>1412</v>
      </c>
      <c r="I550" s="1" t="s">
        <v>1413</v>
      </c>
      <c r="J550" s="1" t="s">
        <v>1354</v>
      </c>
      <c r="K550" s="1" t="s">
        <v>927</v>
      </c>
      <c r="L550" s="1" t="s">
        <v>1521</v>
      </c>
      <c r="M550" s="1" t="s">
        <v>1479</v>
      </c>
      <c r="N550" s="1"/>
      <c r="O550" s="1"/>
      <c r="P550" s="1" t="s">
        <v>1356</v>
      </c>
      <c r="Q550" s="1" t="s">
        <v>2634</v>
      </c>
      <c r="R550" s="1" t="s">
        <v>2635</v>
      </c>
      <c r="S550" s="1"/>
      <c r="T550" s="1"/>
      <c r="U550" s="1"/>
      <c r="V550" s="1"/>
      <c r="W550" s="1" t="s">
        <v>2685</v>
      </c>
      <c r="X550" s="1" t="s">
        <v>1360</v>
      </c>
      <c r="Y550" s="1" t="s">
        <v>1361</v>
      </c>
      <c r="Z550" s="1" t="s">
        <v>1362</v>
      </c>
      <c r="AA550" s="1" t="s">
        <v>2686</v>
      </c>
    </row>
    <row r="551" spans="1:27" ht="15" customHeight="1">
      <c r="A551" s="1" t="s">
        <v>2693</v>
      </c>
      <c r="B551" s="1" t="s">
        <v>673</v>
      </c>
      <c r="C551" s="1" t="s">
        <v>1349</v>
      </c>
      <c r="D551" s="61">
        <v>2024</v>
      </c>
      <c r="E551" s="1" t="s">
        <v>1350</v>
      </c>
      <c r="F551" s="1" t="s">
        <v>2694</v>
      </c>
      <c r="G551" s="1"/>
      <c r="H551" s="1" t="s">
        <v>1412</v>
      </c>
      <c r="I551" s="1" t="s">
        <v>1413</v>
      </c>
      <c r="J551" s="1" t="s">
        <v>1354</v>
      </c>
      <c r="K551" s="1" t="s">
        <v>927</v>
      </c>
      <c r="L551" s="1" t="s">
        <v>1521</v>
      </c>
      <c r="M551" s="1" t="s">
        <v>1479</v>
      </c>
      <c r="N551" s="1"/>
      <c r="O551" s="1"/>
      <c r="P551" s="1" t="s">
        <v>1356</v>
      </c>
      <c r="Q551" s="1" t="s">
        <v>2634</v>
      </c>
      <c r="R551" s="1" t="s">
        <v>2635</v>
      </c>
      <c r="S551" s="1"/>
      <c r="T551" s="1"/>
      <c r="U551" s="1"/>
      <c r="V551" s="1"/>
      <c r="W551" s="1" t="s">
        <v>2685</v>
      </c>
      <c r="X551" s="1" t="s">
        <v>1360</v>
      </c>
      <c r="Y551" s="1" t="s">
        <v>1361</v>
      </c>
      <c r="Z551" s="1" t="s">
        <v>1362</v>
      </c>
      <c r="AA551" s="1" t="s">
        <v>2686</v>
      </c>
    </row>
    <row r="552" spans="1:27" ht="15" customHeight="1">
      <c r="A552" s="1" t="s">
        <v>2695</v>
      </c>
      <c r="B552" s="1" t="s">
        <v>710</v>
      </c>
      <c r="C552" s="1" t="s">
        <v>1349</v>
      </c>
      <c r="D552" s="61">
        <v>2024</v>
      </c>
      <c r="E552" s="1" t="s">
        <v>1350</v>
      </c>
      <c r="F552" s="1" t="s">
        <v>2696</v>
      </c>
      <c r="G552" s="1"/>
      <c r="H552" s="1" t="s">
        <v>1412</v>
      </c>
      <c r="I552" s="1" t="s">
        <v>1413</v>
      </c>
      <c r="J552" s="1" t="s">
        <v>1354</v>
      </c>
      <c r="K552" s="1" t="s">
        <v>927</v>
      </c>
      <c r="L552" s="1" t="s">
        <v>1521</v>
      </c>
      <c r="M552" s="1" t="s">
        <v>1479</v>
      </c>
      <c r="N552" s="1"/>
      <c r="O552" s="1"/>
      <c r="P552" s="1" t="s">
        <v>1356</v>
      </c>
      <c r="Q552" s="1" t="s">
        <v>2634</v>
      </c>
      <c r="R552" s="1" t="s">
        <v>2635</v>
      </c>
      <c r="S552" s="1"/>
      <c r="T552" s="1"/>
      <c r="U552" s="1"/>
      <c r="V552" s="1"/>
      <c r="W552" s="1" t="s">
        <v>2697</v>
      </c>
      <c r="X552" s="1" t="s">
        <v>1360</v>
      </c>
      <c r="Y552" s="1" t="s">
        <v>1361</v>
      </c>
      <c r="Z552" s="1" t="s">
        <v>1362</v>
      </c>
      <c r="AA552" s="1" t="s">
        <v>2698</v>
      </c>
    </row>
    <row r="553" spans="1:27" ht="15" customHeight="1">
      <c r="A553" s="1" t="s">
        <v>2699</v>
      </c>
      <c r="B553" s="1" t="s">
        <v>712</v>
      </c>
      <c r="C553" s="1" t="s">
        <v>1349</v>
      </c>
      <c r="D553" s="61">
        <v>2024</v>
      </c>
      <c r="E553" s="1" t="s">
        <v>1350</v>
      </c>
      <c r="F553" s="1" t="s">
        <v>2700</v>
      </c>
      <c r="G553" s="1"/>
      <c r="H553" s="1" t="s">
        <v>1412</v>
      </c>
      <c r="I553" s="1" t="s">
        <v>1413</v>
      </c>
      <c r="J553" s="1" t="s">
        <v>1354</v>
      </c>
      <c r="K553" s="1" t="s">
        <v>927</v>
      </c>
      <c r="L553" s="1" t="s">
        <v>1521</v>
      </c>
      <c r="M553" s="1" t="s">
        <v>1479</v>
      </c>
      <c r="N553" s="1"/>
      <c r="O553" s="1"/>
      <c r="P553" s="1" t="s">
        <v>1356</v>
      </c>
      <c r="Q553" s="1" t="s">
        <v>2634</v>
      </c>
      <c r="R553" s="1" t="s">
        <v>2635</v>
      </c>
      <c r="S553" s="1"/>
      <c r="T553" s="1"/>
      <c r="U553" s="1"/>
      <c r="V553" s="1"/>
      <c r="W553" s="1" t="s">
        <v>2697</v>
      </c>
      <c r="X553" s="1" t="s">
        <v>1360</v>
      </c>
      <c r="Y553" s="1" t="s">
        <v>1361</v>
      </c>
      <c r="Z553" s="1" t="s">
        <v>1362</v>
      </c>
      <c r="AA553" s="1" t="s">
        <v>2698</v>
      </c>
    </row>
    <row r="554" spans="1:27" ht="15" customHeight="1">
      <c r="A554" s="1" t="s">
        <v>2701</v>
      </c>
      <c r="B554" s="1" t="s">
        <v>711</v>
      </c>
      <c r="C554" s="1" t="s">
        <v>1349</v>
      </c>
      <c r="D554" s="61">
        <v>2024</v>
      </c>
      <c r="E554" s="1" t="s">
        <v>1350</v>
      </c>
      <c r="F554" s="1" t="s">
        <v>2702</v>
      </c>
      <c r="G554" s="1"/>
      <c r="H554" s="1" t="s">
        <v>1412</v>
      </c>
      <c r="I554" s="1" t="s">
        <v>1413</v>
      </c>
      <c r="J554" s="1" t="s">
        <v>1354</v>
      </c>
      <c r="K554" s="1" t="s">
        <v>927</v>
      </c>
      <c r="L554" s="1" t="s">
        <v>1521</v>
      </c>
      <c r="M554" s="1" t="s">
        <v>1479</v>
      </c>
      <c r="N554" s="1"/>
      <c r="O554" s="1"/>
      <c r="P554" s="1" t="s">
        <v>1356</v>
      </c>
      <c r="Q554" s="1" t="s">
        <v>2634</v>
      </c>
      <c r="R554" s="1" t="s">
        <v>2635</v>
      </c>
      <c r="S554" s="1"/>
      <c r="T554" s="1"/>
      <c r="U554" s="1"/>
      <c r="V554" s="1"/>
      <c r="W554" s="1" t="s">
        <v>2697</v>
      </c>
      <c r="X554" s="1" t="s">
        <v>1360</v>
      </c>
      <c r="Y554" s="1" t="s">
        <v>1361</v>
      </c>
      <c r="Z554" s="1" t="s">
        <v>1362</v>
      </c>
      <c r="AA554" s="1" t="s">
        <v>2698</v>
      </c>
    </row>
    <row r="555" spans="1:27" ht="15" customHeight="1">
      <c r="A555" s="1" t="s">
        <v>2703</v>
      </c>
      <c r="B555" s="1" t="s">
        <v>756</v>
      </c>
      <c r="C555" s="1" t="s">
        <v>1349</v>
      </c>
      <c r="D555" s="61">
        <v>2024</v>
      </c>
      <c r="E555" s="1" t="s">
        <v>1350</v>
      </c>
      <c r="F555" s="1" t="s">
        <v>2704</v>
      </c>
      <c r="G555" s="1"/>
      <c r="H555" s="1" t="s">
        <v>1400</v>
      </c>
      <c r="I555" s="1"/>
      <c r="J555" s="1" t="s">
        <v>1354</v>
      </c>
      <c r="K555" s="1" t="s">
        <v>927</v>
      </c>
      <c r="L555" s="1" t="s">
        <v>1648</v>
      </c>
      <c r="M555" s="1" t="s">
        <v>1648</v>
      </c>
      <c r="N555" s="64">
        <v>45675</v>
      </c>
      <c r="O555" s="64">
        <v>45902</v>
      </c>
      <c r="P555" s="1" t="s">
        <v>1356</v>
      </c>
      <c r="Q555" s="1" t="s">
        <v>2705</v>
      </c>
      <c r="R555" s="1" t="s">
        <v>2635</v>
      </c>
      <c r="S555" s="1"/>
      <c r="T555" s="1"/>
      <c r="U555" s="1"/>
      <c r="V555" s="1"/>
      <c r="W555" s="1" t="s">
        <v>2706</v>
      </c>
      <c r="X555" s="1" t="s">
        <v>1360</v>
      </c>
      <c r="Y555" s="1" t="s">
        <v>1361</v>
      </c>
      <c r="Z555" s="1" t="s">
        <v>1362</v>
      </c>
      <c r="AA555" s="1" t="s">
        <v>2707</v>
      </c>
    </row>
    <row r="556" spans="1:27" ht="15" customHeight="1">
      <c r="A556" s="1" t="s">
        <v>2708</v>
      </c>
      <c r="B556" s="1" t="s">
        <v>755</v>
      </c>
      <c r="C556" s="1" t="s">
        <v>1349</v>
      </c>
      <c r="D556" s="61">
        <v>2024</v>
      </c>
      <c r="E556" s="1" t="s">
        <v>1350</v>
      </c>
      <c r="F556" s="1" t="s">
        <v>2709</v>
      </c>
      <c r="G556" s="1"/>
      <c r="H556" s="1" t="s">
        <v>1400</v>
      </c>
      <c r="I556" s="1"/>
      <c r="J556" s="1" t="s">
        <v>1354</v>
      </c>
      <c r="K556" s="1" t="s">
        <v>927</v>
      </c>
      <c r="L556" s="1" t="s">
        <v>1648</v>
      </c>
      <c r="M556" s="1" t="s">
        <v>1648</v>
      </c>
      <c r="N556" s="64">
        <v>45675</v>
      </c>
      <c r="O556" s="64">
        <v>45902</v>
      </c>
      <c r="P556" s="1" t="s">
        <v>1356</v>
      </c>
      <c r="Q556" s="1" t="s">
        <v>2710</v>
      </c>
      <c r="R556" s="1" t="s">
        <v>2635</v>
      </c>
      <c r="S556" s="1"/>
      <c r="T556" s="1"/>
      <c r="U556" s="1"/>
      <c r="V556" s="1"/>
      <c r="W556" s="1" t="s">
        <v>2706</v>
      </c>
      <c r="X556" s="1" t="s">
        <v>1360</v>
      </c>
      <c r="Y556" s="1" t="s">
        <v>1361</v>
      </c>
      <c r="Z556" s="1" t="s">
        <v>1362</v>
      </c>
      <c r="AA556" s="1" t="s">
        <v>2707</v>
      </c>
    </row>
    <row r="557" spans="1:27" ht="15" customHeight="1">
      <c r="A557" s="1" t="s">
        <v>2711</v>
      </c>
      <c r="B557" s="1" t="s">
        <v>757</v>
      </c>
      <c r="C557" s="1" t="s">
        <v>1349</v>
      </c>
      <c r="D557" s="61">
        <v>2024</v>
      </c>
      <c r="E557" s="1" t="s">
        <v>1350</v>
      </c>
      <c r="F557" s="1" t="s">
        <v>2712</v>
      </c>
      <c r="G557" s="1"/>
      <c r="H557" s="1" t="s">
        <v>1400</v>
      </c>
      <c r="I557" s="1"/>
      <c r="J557" s="1" t="s">
        <v>1354</v>
      </c>
      <c r="K557" s="1" t="s">
        <v>927</v>
      </c>
      <c r="L557" s="1" t="s">
        <v>1648</v>
      </c>
      <c r="M557" s="1" t="s">
        <v>1648</v>
      </c>
      <c r="N557" s="64">
        <v>45675</v>
      </c>
      <c r="O557" s="64">
        <v>45902</v>
      </c>
      <c r="P557" s="1" t="s">
        <v>1356</v>
      </c>
      <c r="Q557" s="1" t="s">
        <v>2713</v>
      </c>
      <c r="R557" s="1" t="s">
        <v>2635</v>
      </c>
      <c r="S557" s="1"/>
      <c r="T557" s="1"/>
      <c r="U557" s="1"/>
      <c r="V557" s="1"/>
      <c r="W557" s="1" t="s">
        <v>2706</v>
      </c>
      <c r="X557" s="1" t="s">
        <v>1360</v>
      </c>
      <c r="Y557" s="1" t="s">
        <v>1361</v>
      </c>
      <c r="Z557" s="1" t="s">
        <v>1362</v>
      </c>
      <c r="AA557" s="1" t="s">
        <v>2707</v>
      </c>
    </row>
    <row r="558" spans="1:27" ht="15" customHeight="1">
      <c r="A558" s="1" t="s">
        <v>2714</v>
      </c>
      <c r="B558" s="1" t="s">
        <v>767</v>
      </c>
      <c r="C558" s="1" t="s">
        <v>1349</v>
      </c>
      <c r="D558" s="61">
        <v>2024</v>
      </c>
      <c r="E558" s="1" t="s">
        <v>1350</v>
      </c>
      <c r="F558" s="1" t="s">
        <v>2715</v>
      </c>
      <c r="G558" s="1"/>
      <c r="H558" s="1" t="s">
        <v>1412</v>
      </c>
      <c r="I558" s="1" t="s">
        <v>1413</v>
      </c>
      <c r="J558" s="1" t="s">
        <v>1354</v>
      </c>
      <c r="K558" s="1" t="s">
        <v>927</v>
      </c>
      <c r="L558" s="1" t="s">
        <v>1521</v>
      </c>
      <c r="M558" s="1" t="s">
        <v>1479</v>
      </c>
      <c r="N558" s="1"/>
      <c r="O558" s="1"/>
      <c r="P558" s="1" t="s">
        <v>1356</v>
      </c>
      <c r="Q558" s="1" t="s">
        <v>2634</v>
      </c>
      <c r="R558" s="1" t="s">
        <v>2635</v>
      </c>
      <c r="S558" s="1"/>
      <c r="T558" s="1"/>
      <c r="U558" s="1"/>
      <c r="V558" s="1"/>
      <c r="W558" s="1" t="s">
        <v>2716</v>
      </c>
      <c r="X558" s="1" t="s">
        <v>1360</v>
      </c>
      <c r="Y558" s="1" t="s">
        <v>1361</v>
      </c>
      <c r="Z558" s="1" t="s">
        <v>1362</v>
      </c>
      <c r="AA558" s="1" t="s">
        <v>2717</v>
      </c>
    </row>
    <row r="559" spans="1:27" ht="15" customHeight="1">
      <c r="A559" s="1" t="s">
        <v>2718</v>
      </c>
      <c r="B559" s="1" t="s">
        <v>763</v>
      </c>
      <c r="C559" s="1" t="s">
        <v>1349</v>
      </c>
      <c r="D559" s="61">
        <v>2024</v>
      </c>
      <c r="E559" s="1" t="s">
        <v>1350</v>
      </c>
      <c r="F559" s="1" t="s">
        <v>2719</v>
      </c>
      <c r="G559" s="1"/>
      <c r="H559" s="1" t="s">
        <v>1412</v>
      </c>
      <c r="I559" s="1" t="s">
        <v>1413</v>
      </c>
      <c r="J559" s="1" t="s">
        <v>1354</v>
      </c>
      <c r="K559" s="1" t="s">
        <v>927</v>
      </c>
      <c r="L559" s="1" t="s">
        <v>1521</v>
      </c>
      <c r="M559" s="1" t="s">
        <v>1479</v>
      </c>
      <c r="N559" s="1"/>
      <c r="O559" s="1"/>
      <c r="P559" s="1" t="s">
        <v>1356</v>
      </c>
      <c r="Q559" s="1" t="s">
        <v>2634</v>
      </c>
      <c r="R559" s="1" t="s">
        <v>2635</v>
      </c>
      <c r="S559" s="1"/>
      <c r="T559" s="1"/>
      <c r="U559" s="1"/>
      <c r="V559" s="1"/>
      <c r="W559" s="1" t="s">
        <v>2716</v>
      </c>
      <c r="X559" s="1" t="s">
        <v>1360</v>
      </c>
      <c r="Y559" s="1" t="s">
        <v>1361</v>
      </c>
      <c r="Z559" s="1" t="s">
        <v>1362</v>
      </c>
      <c r="AA559" s="1" t="s">
        <v>2717</v>
      </c>
    </row>
    <row r="560" spans="1:27" ht="15" customHeight="1">
      <c r="A560" s="1" t="s">
        <v>2720</v>
      </c>
      <c r="B560" s="1" t="s">
        <v>764</v>
      </c>
      <c r="C560" s="1" t="s">
        <v>1349</v>
      </c>
      <c r="D560" s="61">
        <v>2024</v>
      </c>
      <c r="E560" s="1" t="s">
        <v>1350</v>
      </c>
      <c r="F560" s="1" t="s">
        <v>2721</v>
      </c>
      <c r="G560" s="1"/>
      <c r="H560" s="1" t="s">
        <v>1412</v>
      </c>
      <c r="I560" s="1" t="s">
        <v>1413</v>
      </c>
      <c r="J560" s="1" t="s">
        <v>1354</v>
      </c>
      <c r="K560" s="1" t="s">
        <v>927</v>
      </c>
      <c r="L560" s="1" t="s">
        <v>1521</v>
      </c>
      <c r="M560" s="1" t="s">
        <v>1479</v>
      </c>
      <c r="N560" s="1"/>
      <c r="O560" s="1"/>
      <c r="P560" s="1" t="s">
        <v>1356</v>
      </c>
      <c r="Q560" s="1" t="s">
        <v>2634</v>
      </c>
      <c r="R560" s="1" t="s">
        <v>2635</v>
      </c>
      <c r="S560" s="1"/>
      <c r="T560" s="1"/>
      <c r="U560" s="1"/>
      <c r="V560" s="1"/>
      <c r="W560" s="1" t="s">
        <v>2716</v>
      </c>
      <c r="X560" s="1" t="s">
        <v>1360</v>
      </c>
      <c r="Y560" s="1" t="s">
        <v>1361</v>
      </c>
      <c r="Z560" s="1" t="s">
        <v>1362</v>
      </c>
      <c r="AA560" s="1" t="s">
        <v>2717</v>
      </c>
    </row>
    <row r="561" spans="1:27" ht="15" customHeight="1">
      <c r="A561" s="1" t="s">
        <v>2722</v>
      </c>
      <c r="B561" s="1" t="s">
        <v>758</v>
      </c>
      <c r="C561" s="1" t="s">
        <v>1349</v>
      </c>
      <c r="D561" s="61">
        <v>2024</v>
      </c>
      <c r="E561" s="1" t="s">
        <v>1350</v>
      </c>
      <c r="F561" s="1" t="s">
        <v>2723</v>
      </c>
      <c r="G561" s="1"/>
      <c r="H561" s="1" t="s">
        <v>1412</v>
      </c>
      <c r="I561" s="1" t="s">
        <v>1413</v>
      </c>
      <c r="J561" s="1" t="s">
        <v>1354</v>
      </c>
      <c r="K561" s="1" t="s">
        <v>927</v>
      </c>
      <c r="L561" s="1" t="s">
        <v>1521</v>
      </c>
      <c r="M561" s="1" t="s">
        <v>1479</v>
      </c>
      <c r="N561" s="1"/>
      <c r="O561" s="1"/>
      <c r="P561" s="1" t="s">
        <v>1356</v>
      </c>
      <c r="Q561" s="1" t="s">
        <v>2634</v>
      </c>
      <c r="R561" s="1" t="s">
        <v>2635</v>
      </c>
      <c r="S561" s="1"/>
      <c r="T561" s="1"/>
      <c r="U561" s="1"/>
      <c r="V561" s="1"/>
      <c r="W561" s="1" t="s">
        <v>2716</v>
      </c>
      <c r="X561" s="1" t="s">
        <v>1360</v>
      </c>
      <c r="Y561" s="1" t="s">
        <v>1361</v>
      </c>
      <c r="Z561" s="1" t="s">
        <v>1362</v>
      </c>
      <c r="AA561" s="1" t="s">
        <v>2717</v>
      </c>
    </row>
    <row r="562" spans="1:27" ht="15" customHeight="1">
      <c r="A562" s="1" t="s">
        <v>2724</v>
      </c>
      <c r="B562" s="1" t="s">
        <v>759</v>
      </c>
      <c r="C562" s="1" t="s">
        <v>1349</v>
      </c>
      <c r="D562" s="61">
        <v>2024</v>
      </c>
      <c r="E562" s="1" t="s">
        <v>1350</v>
      </c>
      <c r="F562" s="1" t="s">
        <v>2725</v>
      </c>
      <c r="G562" s="1"/>
      <c r="H562" s="1" t="s">
        <v>1412</v>
      </c>
      <c r="I562" s="1" t="s">
        <v>1413</v>
      </c>
      <c r="J562" s="1" t="s">
        <v>1354</v>
      </c>
      <c r="K562" s="1" t="s">
        <v>927</v>
      </c>
      <c r="L562" s="1" t="s">
        <v>1521</v>
      </c>
      <c r="M562" s="1" t="s">
        <v>1479</v>
      </c>
      <c r="N562" s="1"/>
      <c r="O562" s="1"/>
      <c r="P562" s="1" t="s">
        <v>1356</v>
      </c>
      <c r="Q562" s="1" t="s">
        <v>2634</v>
      </c>
      <c r="R562" s="1" t="s">
        <v>2635</v>
      </c>
      <c r="S562" s="1"/>
      <c r="T562" s="1"/>
      <c r="U562" s="1"/>
      <c r="V562" s="1"/>
      <c r="W562" s="1" t="s">
        <v>2716</v>
      </c>
      <c r="X562" s="1" t="s">
        <v>1360</v>
      </c>
      <c r="Y562" s="1" t="s">
        <v>1361</v>
      </c>
      <c r="Z562" s="1" t="s">
        <v>1362</v>
      </c>
      <c r="AA562" s="1" t="s">
        <v>2717</v>
      </c>
    </row>
    <row r="563" spans="1:27" ht="15" customHeight="1">
      <c r="A563" s="1" t="s">
        <v>2726</v>
      </c>
      <c r="B563" s="1" t="s">
        <v>765</v>
      </c>
      <c r="C563" s="1" t="s">
        <v>1349</v>
      </c>
      <c r="D563" s="61">
        <v>2024</v>
      </c>
      <c r="E563" s="1" t="s">
        <v>1350</v>
      </c>
      <c r="F563" s="1" t="s">
        <v>2727</v>
      </c>
      <c r="G563" s="1"/>
      <c r="H563" s="1" t="s">
        <v>1412</v>
      </c>
      <c r="I563" s="1" t="s">
        <v>1413</v>
      </c>
      <c r="J563" s="1" t="s">
        <v>1354</v>
      </c>
      <c r="K563" s="1" t="s">
        <v>927</v>
      </c>
      <c r="L563" s="1" t="s">
        <v>1521</v>
      </c>
      <c r="M563" s="1" t="s">
        <v>1479</v>
      </c>
      <c r="N563" s="1"/>
      <c r="O563" s="1"/>
      <c r="P563" s="1" t="s">
        <v>1356</v>
      </c>
      <c r="Q563" s="1" t="s">
        <v>2634</v>
      </c>
      <c r="R563" s="1" t="s">
        <v>2635</v>
      </c>
      <c r="S563" s="1"/>
      <c r="T563" s="1"/>
      <c r="U563" s="1"/>
      <c r="V563" s="1"/>
      <c r="W563" s="1" t="s">
        <v>2716</v>
      </c>
      <c r="X563" s="1" t="s">
        <v>1360</v>
      </c>
      <c r="Y563" s="1" t="s">
        <v>1361</v>
      </c>
      <c r="Z563" s="1" t="s">
        <v>1362</v>
      </c>
      <c r="AA563" s="1" t="s">
        <v>2717</v>
      </c>
    </row>
    <row r="564" spans="1:27" ht="15" customHeight="1">
      <c r="A564" s="1" t="s">
        <v>2728</v>
      </c>
      <c r="B564" s="1" t="s">
        <v>766</v>
      </c>
      <c r="C564" s="1" t="s">
        <v>1349</v>
      </c>
      <c r="D564" s="61">
        <v>2024</v>
      </c>
      <c r="E564" s="1" t="s">
        <v>1350</v>
      </c>
      <c r="F564" s="1" t="s">
        <v>2729</v>
      </c>
      <c r="G564" s="1"/>
      <c r="H564" s="1" t="s">
        <v>1412</v>
      </c>
      <c r="I564" s="1" t="s">
        <v>1413</v>
      </c>
      <c r="J564" s="1" t="s">
        <v>1354</v>
      </c>
      <c r="K564" s="1" t="s">
        <v>927</v>
      </c>
      <c r="L564" s="1" t="s">
        <v>1521</v>
      </c>
      <c r="M564" s="1" t="s">
        <v>1479</v>
      </c>
      <c r="N564" s="1"/>
      <c r="O564" s="1"/>
      <c r="P564" s="1" t="s">
        <v>1356</v>
      </c>
      <c r="Q564" s="1" t="s">
        <v>2634</v>
      </c>
      <c r="R564" s="1" t="s">
        <v>2635</v>
      </c>
      <c r="S564" s="1"/>
      <c r="T564" s="1"/>
      <c r="U564" s="1"/>
      <c r="V564" s="1"/>
      <c r="W564" s="1" t="s">
        <v>2716</v>
      </c>
      <c r="X564" s="1" t="s">
        <v>1360</v>
      </c>
      <c r="Y564" s="1" t="s">
        <v>1361</v>
      </c>
      <c r="Z564" s="1" t="s">
        <v>1362</v>
      </c>
      <c r="AA564" s="1" t="s">
        <v>2717</v>
      </c>
    </row>
    <row r="565" spans="1:27" ht="15" customHeight="1">
      <c r="A565" s="1" t="s">
        <v>2730</v>
      </c>
      <c r="B565" s="1" t="s">
        <v>760</v>
      </c>
      <c r="C565" s="1" t="s">
        <v>1349</v>
      </c>
      <c r="D565" s="61">
        <v>2024</v>
      </c>
      <c r="E565" s="1" t="s">
        <v>1350</v>
      </c>
      <c r="F565" s="1" t="s">
        <v>2731</v>
      </c>
      <c r="G565" s="1"/>
      <c r="H565" s="1" t="s">
        <v>1412</v>
      </c>
      <c r="I565" s="1" t="s">
        <v>1413</v>
      </c>
      <c r="J565" s="1" t="s">
        <v>1354</v>
      </c>
      <c r="K565" s="1" t="s">
        <v>927</v>
      </c>
      <c r="L565" s="1" t="s">
        <v>1521</v>
      </c>
      <c r="M565" s="1" t="s">
        <v>1479</v>
      </c>
      <c r="N565" s="1"/>
      <c r="O565" s="1"/>
      <c r="P565" s="1" t="s">
        <v>1356</v>
      </c>
      <c r="Q565" s="1" t="s">
        <v>2634</v>
      </c>
      <c r="R565" s="1" t="s">
        <v>2635</v>
      </c>
      <c r="S565" s="1"/>
      <c r="T565" s="1"/>
      <c r="U565" s="1"/>
      <c r="V565" s="1"/>
      <c r="W565" s="1" t="s">
        <v>2716</v>
      </c>
      <c r="X565" s="1" t="s">
        <v>1360</v>
      </c>
      <c r="Y565" s="1" t="s">
        <v>1361</v>
      </c>
      <c r="Z565" s="1" t="s">
        <v>1362</v>
      </c>
      <c r="AA565" s="1" t="s">
        <v>2717</v>
      </c>
    </row>
    <row r="566" spans="1:27" ht="15" customHeight="1">
      <c r="A566" s="1" t="s">
        <v>2732</v>
      </c>
      <c r="B566" s="1" t="s">
        <v>762</v>
      </c>
      <c r="C566" s="1" t="s">
        <v>1349</v>
      </c>
      <c r="D566" s="61">
        <v>2024</v>
      </c>
      <c r="E566" s="1" t="s">
        <v>1350</v>
      </c>
      <c r="F566" s="1" t="s">
        <v>2733</v>
      </c>
      <c r="G566" s="1"/>
      <c r="H566" s="1" t="s">
        <v>1412</v>
      </c>
      <c r="I566" s="1" t="s">
        <v>1413</v>
      </c>
      <c r="J566" s="1" t="s">
        <v>1354</v>
      </c>
      <c r="K566" s="1" t="s">
        <v>927</v>
      </c>
      <c r="L566" s="1" t="s">
        <v>1521</v>
      </c>
      <c r="M566" s="1" t="s">
        <v>1479</v>
      </c>
      <c r="N566" s="1"/>
      <c r="O566" s="1"/>
      <c r="P566" s="1" t="s">
        <v>1356</v>
      </c>
      <c r="Q566" s="1" t="s">
        <v>2634</v>
      </c>
      <c r="R566" s="1" t="s">
        <v>2635</v>
      </c>
      <c r="S566" s="1"/>
      <c r="T566" s="1"/>
      <c r="U566" s="1"/>
      <c r="V566" s="1"/>
      <c r="W566" s="1" t="s">
        <v>2716</v>
      </c>
      <c r="X566" s="1" t="s">
        <v>1360</v>
      </c>
      <c r="Y566" s="1" t="s">
        <v>1361</v>
      </c>
      <c r="Z566" s="1" t="s">
        <v>1362</v>
      </c>
      <c r="AA566" s="1" t="s">
        <v>2717</v>
      </c>
    </row>
    <row r="567" spans="1:27" ht="15" customHeight="1">
      <c r="A567" s="1" t="s">
        <v>2734</v>
      </c>
      <c r="B567" s="1" t="s">
        <v>761</v>
      </c>
      <c r="C567" s="1" t="s">
        <v>1349</v>
      </c>
      <c r="D567" s="61">
        <v>2024</v>
      </c>
      <c r="E567" s="1" t="s">
        <v>1350</v>
      </c>
      <c r="F567" s="1" t="s">
        <v>2735</v>
      </c>
      <c r="G567" s="1"/>
      <c r="H567" s="1" t="s">
        <v>1412</v>
      </c>
      <c r="I567" s="1" t="s">
        <v>1413</v>
      </c>
      <c r="J567" s="1" t="s">
        <v>1354</v>
      </c>
      <c r="K567" s="1" t="s">
        <v>927</v>
      </c>
      <c r="L567" s="1" t="s">
        <v>1521</v>
      </c>
      <c r="M567" s="1" t="s">
        <v>1479</v>
      </c>
      <c r="N567" s="1"/>
      <c r="O567" s="1"/>
      <c r="P567" s="1" t="s">
        <v>1356</v>
      </c>
      <c r="Q567" s="1" t="s">
        <v>2634</v>
      </c>
      <c r="R567" s="1" t="s">
        <v>2635</v>
      </c>
      <c r="S567" s="1"/>
      <c r="T567" s="1"/>
      <c r="U567" s="1"/>
      <c r="V567" s="1"/>
      <c r="W567" s="1" t="s">
        <v>2716</v>
      </c>
      <c r="X567" s="1" t="s">
        <v>1509</v>
      </c>
      <c r="Y567" s="1" t="s">
        <v>1361</v>
      </c>
      <c r="Z567" s="1" t="s">
        <v>1362</v>
      </c>
      <c r="AA567" s="1" t="s">
        <v>2717</v>
      </c>
    </row>
    <row r="568" spans="1:27" ht="15" customHeight="1">
      <c r="A568" s="1" t="s">
        <v>2736</v>
      </c>
      <c r="B568" s="1" t="s">
        <v>770</v>
      </c>
      <c r="C568" s="1" t="s">
        <v>1349</v>
      </c>
      <c r="D568" s="61">
        <v>2024</v>
      </c>
      <c r="E568" s="1" t="s">
        <v>1350</v>
      </c>
      <c r="F568" s="1" t="s">
        <v>2737</v>
      </c>
      <c r="G568" s="1"/>
      <c r="H568" s="1" t="s">
        <v>1412</v>
      </c>
      <c r="I568" s="1" t="s">
        <v>1413</v>
      </c>
      <c r="J568" s="1" t="s">
        <v>1354</v>
      </c>
      <c r="K568" s="1" t="s">
        <v>927</v>
      </c>
      <c r="L568" s="1" t="s">
        <v>1521</v>
      </c>
      <c r="M568" s="1" t="s">
        <v>1479</v>
      </c>
      <c r="N568" s="1"/>
      <c r="O568" s="1"/>
      <c r="P568" s="1" t="s">
        <v>1356</v>
      </c>
      <c r="Q568" s="1" t="s">
        <v>2634</v>
      </c>
      <c r="R568" s="1" t="s">
        <v>2635</v>
      </c>
      <c r="S568" s="1"/>
      <c r="T568" s="1"/>
      <c r="U568" s="1"/>
      <c r="V568" s="1"/>
      <c r="W568" s="1" t="s">
        <v>2738</v>
      </c>
      <c r="X568" s="1" t="s">
        <v>1360</v>
      </c>
      <c r="Y568" s="1" t="s">
        <v>1361</v>
      </c>
      <c r="Z568" s="1" t="s">
        <v>1362</v>
      </c>
      <c r="AA568" s="1" t="s">
        <v>2739</v>
      </c>
    </row>
    <row r="569" spans="1:27" ht="15" customHeight="1">
      <c r="A569" s="1" t="s">
        <v>2740</v>
      </c>
      <c r="B569" s="1" t="s">
        <v>769</v>
      </c>
      <c r="C569" s="1" t="s">
        <v>1349</v>
      </c>
      <c r="D569" s="61">
        <v>2024</v>
      </c>
      <c r="E569" s="1" t="s">
        <v>1350</v>
      </c>
      <c r="F569" s="1" t="s">
        <v>2741</v>
      </c>
      <c r="G569" s="1"/>
      <c r="H569" s="1" t="s">
        <v>1412</v>
      </c>
      <c r="I569" s="1" t="s">
        <v>1413</v>
      </c>
      <c r="J569" s="1" t="s">
        <v>1354</v>
      </c>
      <c r="K569" s="1" t="s">
        <v>927</v>
      </c>
      <c r="L569" s="1" t="s">
        <v>1521</v>
      </c>
      <c r="M569" s="1" t="s">
        <v>1479</v>
      </c>
      <c r="N569" s="1"/>
      <c r="O569" s="1"/>
      <c r="P569" s="1" t="s">
        <v>1356</v>
      </c>
      <c r="Q569" s="1" t="s">
        <v>2634</v>
      </c>
      <c r="R569" s="1" t="s">
        <v>2635</v>
      </c>
      <c r="S569" s="1"/>
      <c r="T569" s="1"/>
      <c r="U569" s="1"/>
      <c r="V569" s="1"/>
      <c r="W569" s="1" t="s">
        <v>2738</v>
      </c>
      <c r="X569" s="1" t="s">
        <v>1360</v>
      </c>
      <c r="Y569" s="1" t="s">
        <v>1361</v>
      </c>
      <c r="Z569" s="1" t="s">
        <v>1362</v>
      </c>
      <c r="AA569" s="1" t="s">
        <v>2739</v>
      </c>
    </row>
    <row r="570" spans="1:27" ht="15" customHeight="1">
      <c r="A570" s="1" t="s">
        <v>2742</v>
      </c>
      <c r="B570" s="1" t="s">
        <v>768</v>
      </c>
      <c r="C570" s="1" t="s">
        <v>1349</v>
      </c>
      <c r="D570" s="61">
        <v>2024</v>
      </c>
      <c r="E570" s="1" t="s">
        <v>1350</v>
      </c>
      <c r="F570" s="1" t="s">
        <v>2743</v>
      </c>
      <c r="G570" s="1"/>
      <c r="H570" s="1" t="s">
        <v>1412</v>
      </c>
      <c r="I570" s="1" t="s">
        <v>1413</v>
      </c>
      <c r="J570" s="1" t="s">
        <v>1354</v>
      </c>
      <c r="K570" s="1" t="s">
        <v>927</v>
      </c>
      <c r="L570" s="1" t="s">
        <v>1521</v>
      </c>
      <c r="M570" s="1" t="s">
        <v>1479</v>
      </c>
      <c r="N570" s="1"/>
      <c r="O570" s="1"/>
      <c r="P570" s="1" t="s">
        <v>1356</v>
      </c>
      <c r="Q570" s="1" t="s">
        <v>2634</v>
      </c>
      <c r="R570" s="1" t="s">
        <v>2635</v>
      </c>
      <c r="S570" s="1"/>
      <c r="T570" s="1"/>
      <c r="U570" s="1"/>
      <c r="V570" s="1"/>
      <c r="W570" s="1" t="s">
        <v>2738</v>
      </c>
      <c r="X570" s="1" t="s">
        <v>1360</v>
      </c>
      <c r="Y570" s="1" t="s">
        <v>1361</v>
      </c>
      <c r="Z570" s="1" t="s">
        <v>1362</v>
      </c>
      <c r="AA570" s="1" t="s">
        <v>2739</v>
      </c>
    </row>
    <row r="571" spans="1:27" ht="15" customHeight="1">
      <c r="A571" s="1" t="s">
        <v>2744</v>
      </c>
      <c r="B571" s="1" t="s">
        <v>176</v>
      </c>
      <c r="C571" s="1" t="s">
        <v>1349</v>
      </c>
      <c r="D571" s="61">
        <v>2024</v>
      </c>
      <c r="E571" s="1" t="s">
        <v>1350</v>
      </c>
      <c r="F571" s="1" t="s">
        <v>2745</v>
      </c>
      <c r="G571" s="1"/>
      <c r="H571" s="1" t="s">
        <v>1352</v>
      </c>
      <c r="I571" s="1" t="s">
        <v>2746</v>
      </c>
      <c r="J571" s="1" t="s">
        <v>1354</v>
      </c>
      <c r="K571" s="1" t="s">
        <v>927</v>
      </c>
      <c r="L571" s="1" t="s">
        <v>2747</v>
      </c>
      <c r="M571" s="1" t="s">
        <v>2747</v>
      </c>
      <c r="N571" s="63">
        <v>45675</v>
      </c>
      <c r="O571" s="63">
        <v>45902</v>
      </c>
      <c r="P571" s="1" t="s">
        <v>1356</v>
      </c>
      <c r="Q571" s="1" t="s">
        <v>2748</v>
      </c>
      <c r="R571" s="1" t="s">
        <v>2749</v>
      </c>
      <c r="S571" s="1"/>
      <c r="T571" s="1"/>
      <c r="U571" s="1"/>
      <c r="V571" s="1"/>
      <c r="W571" s="1" t="s">
        <v>2750</v>
      </c>
      <c r="X571" s="1" t="s">
        <v>1360</v>
      </c>
      <c r="Y571" s="1" t="s">
        <v>1361</v>
      </c>
      <c r="Z571" s="1" t="s">
        <v>1362</v>
      </c>
      <c r="AA571" s="1" t="s">
        <v>2751</v>
      </c>
    </row>
    <row r="572" spans="1:27" ht="15" customHeight="1">
      <c r="A572" s="1" t="s">
        <v>2752</v>
      </c>
      <c r="B572" s="1" t="s">
        <v>194</v>
      </c>
      <c r="C572" s="1" t="s">
        <v>1349</v>
      </c>
      <c r="D572" s="61">
        <v>2024</v>
      </c>
      <c r="E572" s="1" t="s">
        <v>1350</v>
      </c>
      <c r="F572" s="1" t="s">
        <v>2753</v>
      </c>
      <c r="G572" s="1"/>
      <c r="H572" s="1" t="s">
        <v>1352</v>
      </c>
      <c r="I572" s="1" t="s">
        <v>2746</v>
      </c>
      <c r="J572" s="1" t="s">
        <v>1354</v>
      </c>
      <c r="K572" s="1" t="s">
        <v>927</v>
      </c>
      <c r="L572" s="1" t="s">
        <v>2747</v>
      </c>
      <c r="M572" s="1" t="s">
        <v>2747</v>
      </c>
      <c r="N572" s="63">
        <v>45675</v>
      </c>
      <c r="O572" s="63">
        <v>45902</v>
      </c>
      <c r="P572" s="1" t="s">
        <v>1356</v>
      </c>
      <c r="Q572" s="1" t="s">
        <v>2754</v>
      </c>
      <c r="R572" s="1" t="s">
        <v>2749</v>
      </c>
      <c r="S572" s="1"/>
      <c r="T572" s="1"/>
      <c r="U572" s="1"/>
      <c r="V572" s="1"/>
      <c r="W572" s="1" t="s">
        <v>2755</v>
      </c>
      <c r="X572" s="1" t="s">
        <v>1360</v>
      </c>
      <c r="Y572" s="1" t="s">
        <v>1361</v>
      </c>
      <c r="Z572" s="1" t="s">
        <v>1362</v>
      </c>
      <c r="AA572" s="1" t="s">
        <v>2751</v>
      </c>
    </row>
    <row r="573" spans="1:27" ht="15" customHeight="1">
      <c r="A573" s="1" t="s">
        <v>2756</v>
      </c>
      <c r="B573" s="1" t="s">
        <v>195</v>
      </c>
      <c r="C573" s="1" t="s">
        <v>1349</v>
      </c>
      <c r="D573" s="61">
        <v>2024</v>
      </c>
      <c r="E573" s="1" t="s">
        <v>1350</v>
      </c>
      <c r="F573" s="1" t="s">
        <v>2757</v>
      </c>
      <c r="G573" s="1"/>
      <c r="H573" s="1" t="s">
        <v>1352</v>
      </c>
      <c r="I573" s="1" t="s">
        <v>2746</v>
      </c>
      <c r="J573" s="1" t="s">
        <v>1354</v>
      </c>
      <c r="K573" s="1" t="s">
        <v>927</v>
      </c>
      <c r="L573" s="1" t="s">
        <v>2747</v>
      </c>
      <c r="M573" s="1" t="s">
        <v>2747</v>
      </c>
      <c r="N573" s="63">
        <v>45675</v>
      </c>
      <c r="O573" s="63">
        <v>45902</v>
      </c>
      <c r="P573" s="1" t="s">
        <v>1356</v>
      </c>
      <c r="Q573" s="1" t="s">
        <v>2758</v>
      </c>
      <c r="R573" s="1" t="s">
        <v>2749</v>
      </c>
      <c r="S573" s="1"/>
      <c r="T573" s="1"/>
      <c r="U573" s="1"/>
      <c r="V573" s="1"/>
      <c r="W573" s="1" t="s">
        <v>2755</v>
      </c>
      <c r="X573" s="1" t="s">
        <v>1360</v>
      </c>
      <c r="Y573" s="1" t="s">
        <v>1361</v>
      </c>
      <c r="Z573" s="1" t="s">
        <v>1362</v>
      </c>
      <c r="AA573" s="1" t="s">
        <v>2751</v>
      </c>
    </row>
    <row r="574" spans="1:27" ht="15" customHeight="1">
      <c r="A574" s="1" t="s">
        <v>2759</v>
      </c>
      <c r="B574" s="1" t="s">
        <v>196</v>
      </c>
      <c r="C574" s="1" t="s">
        <v>1349</v>
      </c>
      <c r="D574" s="61">
        <v>2024</v>
      </c>
      <c r="E574" s="1" t="s">
        <v>1350</v>
      </c>
      <c r="F574" s="1" t="s">
        <v>2760</v>
      </c>
      <c r="G574" s="1"/>
      <c r="H574" s="1" t="s">
        <v>1352</v>
      </c>
      <c r="I574" s="1" t="s">
        <v>2746</v>
      </c>
      <c r="J574" s="1" t="s">
        <v>1354</v>
      </c>
      <c r="K574" s="1" t="s">
        <v>927</v>
      </c>
      <c r="L574" s="1" t="s">
        <v>2747</v>
      </c>
      <c r="M574" s="1" t="s">
        <v>2747</v>
      </c>
      <c r="N574" s="63">
        <v>45675</v>
      </c>
      <c r="O574" s="63">
        <v>45902</v>
      </c>
      <c r="P574" s="1" t="s">
        <v>1356</v>
      </c>
      <c r="Q574" s="1" t="s">
        <v>2761</v>
      </c>
      <c r="R574" s="1" t="s">
        <v>2749</v>
      </c>
      <c r="S574" s="1"/>
      <c r="T574" s="1"/>
      <c r="U574" s="1"/>
      <c r="V574" s="1"/>
      <c r="W574" s="1" t="s">
        <v>2755</v>
      </c>
      <c r="X574" s="1" t="s">
        <v>1360</v>
      </c>
      <c r="Y574" s="1" t="s">
        <v>1361</v>
      </c>
      <c r="Z574" s="1" t="s">
        <v>1362</v>
      </c>
      <c r="AA574" s="1" t="s">
        <v>2751</v>
      </c>
    </row>
    <row r="575" spans="1:27" ht="15" customHeight="1">
      <c r="A575" s="1" t="s">
        <v>2762</v>
      </c>
      <c r="B575" s="1" t="s">
        <v>197</v>
      </c>
      <c r="C575" s="1" t="s">
        <v>1349</v>
      </c>
      <c r="D575" s="61">
        <v>2024</v>
      </c>
      <c r="E575" s="1" t="s">
        <v>1350</v>
      </c>
      <c r="F575" s="1" t="s">
        <v>2763</v>
      </c>
      <c r="G575" s="1"/>
      <c r="H575" s="1" t="s">
        <v>1352</v>
      </c>
      <c r="I575" s="1" t="s">
        <v>2746</v>
      </c>
      <c r="J575" s="1" t="s">
        <v>1354</v>
      </c>
      <c r="K575" s="1" t="s">
        <v>927</v>
      </c>
      <c r="L575" s="1" t="s">
        <v>2747</v>
      </c>
      <c r="M575" s="1" t="s">
        <v>2747</v>
      </c>
      <c r="N575" s="63">
        <v>45675</v>
      </c>
      <c r="O575" s="63">
        <v>45902</v>
      </c>
      <c r="P575" s="1" t="s">
        <v>1356</v>
      </c>
      <c r="Q575" s="1" t="s">
        <v>2764</v>
      </c>
      <c r="R575" s="1" t="s">
        <v>2749</v>
      </c>
      <c r="S575" s="1"/>
      <c r="T575" s="1"/>
      <c r="U575" s="1"/>
      <c r="V575" s="1"/>
      <c r="W575" s="1" t="s">
        <v>2755</v>
      </c>
      <c r="X575" s="1" t="s">
        <v>1360</v>
      </c>
      <c r="Y575" s="1" t="s">
        <v>1361</v>
      </c>
      <c r="Z575" s="1" t="s">
        <v>1362</v>
      </c>
      <c r="AA575" s="1" t="s">
        <v>2751</v>
      </c>
    </row>
    <row r="576" spans="1:27" ht="15" customHeight="1">
      <c r="A576" s="1" t="s">
        <v>2765</v>
      </c>
      <c r="B576" s="1" t="s">
        <v>198</v>
      </c>
      <c r="C576" s="1" t="s">
        <v>1349</v>
      </c>
      <c r="D576" s="61">
        <v>2024</v>
      </c>
      <c r="E576" s="1" t="s">
        <v>1350</v>
      </c>
      <c r="F576" s="1" t="s">
        <v>2766</v>
      </c>
      <c r="G576" s="1"/>
      <c r="H576" s="1" t="s">
        <v>1352</v>
      </c>
      <c r="I576" s="1" t="s">
        <v>2746</v>
      </c>
      <c r="J576" s="1" t="s">
        <v>1354</v>
      </c>
      <c r="K576" s="1" t="s">
        <v>927</v>
      </c>
      <c r="L576" s="1" t="s">
        <v>2747</v>
      </c>
      <c r="M576" s="1" t="s">
        <v>2747</v>
      </c>
      <c r="N576" s="63">
        <v>45675</v>
      </c>
      <c r="O576" s="63">
        <v>45902</v>
      </c>
      <c r="P576" s="1" t="s">
        <v>1356</v>
      </c>
      <c r="Q576" s="1" t="s">
        <v>2754</v>
      </c>
      <c r="R576" s="1" t="s">
        <v>2749</v>
      </c>
      <c r="S576" s="1"/>
      <c r="T576" s="1"/>
      <c r="U576" s="1"/>
      <c r="V576" s="1"/>
      <c r="W576" s="1" t="s">
        <v>2755</v>
      </c>
      <c r="X576" s="1" t="s">
        <v>1360</v>
      </c>
      <c r="Y576" s="1" t="s">
        <v>1361</v>
      </c>
      <c r="Z576" s="1" t="s">
        <v>1362</v>
      </c>
      <c r="AA576" s="1" t="s">
        <v>2751</v>
      </c>
    </row>
    <row r="577" spans="1:27" ht="15" customHeight="1">
      <c r="A577" s="1" t="s">
        <v>2767</v>
      </c>
      <c r="B577" s="1" t="s">
        <v>204</v>
      </c>
      <c r="C577" s="1" t="s">
        <v>1349</v>
      </c>
      <c r="D577" s="61">
        <v>2024</v>
      </c>
      <c r="E577" s="1" t="s">
        <v>1350</v>
      </c>
      <c r="F577" s="1" t="s">
        <v>2768</v>
      </c>
      <c r="G577" s="1"/>
      <c r="H577" s="1" t="s">
        <v>1352</v>
      </c>
      <c r="I577" s="1" t="s">
        <v>2746</v>
      </c>
      <c r="J577" s="1" t="s">
        <v>1354</v>
      </c>
      <c r="K577" s="1" t="s">
        <v>927</v>
      </c>
      <c r="L577" s="1" t="s">
        <v>2747</v>
      </c>
      <c r="M577" s="1" t="s">
        <v>2747</v>
      </c>
      <c r="N577" s="63">
        <v>45675</v>
      </c>
      <c r="O577" s="63">
        <v>45902</v>
      </c>
      <c r="P577" s="1" t="s">
        <v>1356</v>
      </c>
      <c r="Q577" s="1" t="s">
        <v>2761</v>
      </c>
      <c r="R577" s="1" t="s">
        <v>2749</v>
      </c>
      <c r="S577" s="1"/>
      <c r="T577" s="1"/>
      <c r="U577" s="1"/>
      <c r="V577" s="1"/>
      <c r="W577" s="1" t="s">
        <v>2755</v>
      </c>
      <c r="X577" s="1" t="s">
        <v>1360</v>
      </c>
      <c r="Y577" s="1" t="s">
        <v>1361</v>
      </c>
      <c r="Z577" s="1" t="s">
        <v>1362</v>
      </c>
      <c r="AA577" s="1" t="s">
        <v>2751</v>
      </c>
    </row>
    <row r="578" spans="1:27" ht="15" customHeight="1">
      <c r="A578" s="1" t="s">
        <v>2769</v>
      </c>
      <c r="B578" s="1" t="s">
        <v>202</v>
      </c>
      <c r="C578" s="1" t="s">
        <v>1349</v>
      </c>
      <c r="D578" s="61">
        <v>2024</v>
      </c>
      <c r="E578" s="1" t="s">
        <v>1350</v>
      </c>
      <c r="F578" s="1" t="s">
        <v>2770</v>
      </c>
      <c r="G578" s="1"/>
      <c r="H578" s="1" t="s">
        <v>1352</v>
      </c>
      <c r="I578" s="1" t="s">
        <v>2746</v>
      </c>
      <c r="J578" s="1" t="s">
        <v>1354</v>
      </c>
      <c r="K578" s="1" t="s">
        <v>927</v>
      </c>
      <c r="L578" s="1" t="s">
        <v>2747</v>
      </c>
      <c r="M578" s="1" t="s">
        <v>2747</v>
      </c>
      <c r="N578" s="63">
        <v>45675</v>
      </c>
      <c r="O578" s="63">
        <v>45902</v>
      </c>
      <c r="P578" s="1" t="s">
        <v>1356</v>
      </c>
      <c r="Q578" s="1" t="s">
        <v>2754</v>
      </c>
      <c r="R578" s="1" t="s">
        <v>2749</v>
      </c>
      <c r="S578" s="1"/>
      <c r="T578" s="1"/>
      <c r="U578" s="1"/>
      <c r="V578" s="1"/>
      <c r="W578" s="1" t="s">
        <v>2755</v>
      </c>
      <c r="X578" s="1" t="s">
        <v>1360</v>
      </c>
      <c r="Y578" s="1" t="s">
        <v>1361</v>
      </c>
      <c r="Z578" s="1" t="s">
        <v>1362</v>
      </c>
      <c r="AA578" s="1" t="s">
        <v>2751</v>
      </c>
    </row>
    <row r="579" spans="1:27" ht="15" customHeight="1">
      <c r="A579" s="1" t="s">
        <v>2771</v>
      </c>
      <c r="B579" s="1" t="s">
        <v>203</v>
      </c>
      <c r="C579" s="1" t="s">
        <v>1349</v>
      </c>
      <c r="D579" s="61">
        <v>2024</v>
      </c>
      <c r="E579" s="1" t="s">
        <v>1350</v>
      </c>
      <c r="F579" s="1" t="s">
        <v>2772</v>
      </c>
      <c r="G579" s="1"/>
      <c r="H579" s="1" t="s">
        <v>1352</v>
      </c>
      <c r="I579" s="1" t="s">
        <v>2746</v>
      </c>
      <c r="J579" s="1" t="s">
        <v>1354</v>
      </c>
      <c r="K579" s="1" t="s">
        <v>927</v>
      </c>
      <c r="L579" s="1" t="s">
        <v>2747</v>
      </c>
      <c r="M579" s="1" t="s">
        <v>2747</v>
      </c>
      <c r="N579" s="63">
        <v>45675</v>
      </c>
      <c r="O579" s="63">
        <v>45902</v>
      </c>
      <c r="P579" s="1" t="s">
        <v>1356</v>
      </c>
      <c r="Q579" s="1" t="s">
        <v>2758</v>
      </c>
      <c r="R579" s="1" t="s">
        <v>2749</v>
      </c>
      <c r="S579" s="1"/>
      <c r="T579" s="1"/>
      <c r="U579" s="1"/>
      <c r="V579" s="1"/>
      <c r="W579" s="1" t="s">
        <v>2755</v>
      </c>
      <c r="X579" s="1" t="s">
        <v>1360</v>
      </c>
      <c r="Y579" s="1" t="s">
        <v>1361</v>
      </c>
      <c r="Z579" s="1" t="s">
        <v>1362</v>
      </c>
      <c r="AA579" s="1" t="s">
        <v>2751</v>
      </c>
    </row>
    <row r="580" spans="1:27" ht="15" customHeight="1">
      <c r="A580" s="1" t="s">
        <v>2773</v>
      </c>
      <c r="B580" s="1" t="s">
        <v>193</v>
      </c>
      <c r="C580" s="1" t="s">
        <v>1349</v>
      </c>
      <c r="D580" s="61">
        <v>2024</v>
      </c>
      <c r="E580" s="1" t="s">
        <v>1350</v>
      </c>
      <c r="F580" s="1" t="s">
        <v>2774</v>
      </c>
      <c r="G580" s="1"/>
      <c r="H580" s="1" t="s">
        <v>1352</v>
      </c>
      <c r="I580" s="1" t="s">
        <v>2746</v>
      </c>
      <c r="J580" s="1" t="s">
        <v>1354</v>
      </c>
      <c r="K580" s="1" t="s">
        <v>927</v>
      </c>
      <c r="L580" s="1" t="s">
        <v>2747</v>
      </c>
      <c r="M580" s="1" t="s">
        <v>2747</v>
      </c>
      <c r="N580" s="63">
        <v>45675</v>
      </c>
      <c r="O580" s="63">
        <v>45902</v>
      </c>
      <c r="P580" s="1" t="s">
        <v>1356</v>
      </c>
      <c r="Q580" s="1" t="s">
        <v>2764</v>
      </c>
      <c r="R580" s="1" t="s">
        <v>2749</v>
      </c>
      <c r="S580" s="1"/>
      <c r="T580" s="1"/>
      <c r="U580" s="1"/>
      <c r="V580" s="1"/>
      <c r="W580" s="1" t="s">
        <v>2755</v>
      </c>
      <c r="X580" s="1" t="s">
        <v>1360</v>
      </c>
      <c r="Y580" s="1" t="s">
        <v>1361</v>
      </c>
      <c r="Z580" s="1" t="s">
        <v>1362</v>
      </c>
      <c r="AA580" s="1" t="s">
        <v>2751</v>
      </c>
    </row>
    <row r="581" spans="1:27" ht="15" customHeight="1">
      <c r="A581" s="1" t="s">
        <v>2775</v>
      </c>
      <c r="B581" s="1" t="s">
        <v>199</v>
      </c>
      <c r="C581" s="1" t="s">
        <v>1349</v>
      </c>
      <c r="D581" s="61">
        <v>2024</v>
      </c>
      <c r="E581" s="1" t="s">
        <v>1350</v>
      </c>
      <c r="F581" s="1" t="s">
        <v>2776</v>
      </c>
      <c r="G581" s="1"/>
      <c r="H581" s="1" t="s">
        <v>1352</v>
      </c>
      <c r="I581" s="1" t="s">
        <v>2746</v>
      </c>
      <c r="J581" s="1" t="s">
        <v>1354</v>
      </c>
      <c r="K581" s="1" t="s">
        <v>927</v>
      </c>
      <c r="L581" s="1" t="s">
        <v>2747</v>
      </c>
      <c r="M581" s="1" t="s">
        <v>2747</v>
      </c>
      <c r="N581" s="63">
        <v>45675</v>
      </c>
      <c r="O581" s="63">
        <v>45902</v>
      </c>
      <c r="P581" s="1" t="s">
        <v>1356</v>
      </c>
      <c r="Q581" s="1" t="s">
        <v>2758</v>
      </c>
      <c r="R581" s="1" t="s">
        <v>2749</v>
      </c>
      <c r="S581" s="1"/>
      <c r="T581" s="1"/>
      <c r="U581" s="1"/>
      <c r="V581" s="1"/>
      <c r="W581" s="1" t="s">
        <v>2755</v>
      </c>
      <c r="X581" s="1" t="s">
        <v>1360</v>
      </c>
      <c r="Y581" s="1" t="s">
        <v>1361</v>
      </c>
      <c r="Z581" s="1" t="s">
        <v>1362</v>
      </c>
      <c r="AA581" s="1" t="s">
        <v>2751</v>
      </c>
    </row>
    <row r="582" spans="1:27" ht="15" customHeight="1">
      <c r="A582" s="1" t="s">
        <v>2777</v>
      </c>
      <c r="B582" s="1" t="s">
        <v>200</v>
      </c>
      <c r="C582" s="1" t="s">
        <v>1349</v>
      </c>
      <c r="D582" s="61">
        <v>2024</v>
      </c>
      <c r="E582" s="1" t="s">
        <v>1350</v>
      </c>
      <c r="F582" s="1" t="s">
        <v>2778</v>
      </c>
      <c r="G582" s="1"/>
      <c r="H582" s="1" t="s">
        <v>1352</v>
      </c>
      <c r="I582" s="1" t="s">
        <v>2746</v>
      </c>
      <c r="J582" s="1" t="s">
        <v>1354</v>
      </c>
      <c r="K582" s="1" t="s">
        <v>927</v>
      </c>
      <c r="L582" s="1" t="s">
        <v>2747</v>
      </c>
      <c r="M582" s="1" t="s">
        <v>2747</v>
      </c>
      <c r="N582" s="63">
        <v>45675</v>
      </c>
      <c r="O582" s="63">
        <v>45902</v>
      </c>
      <c r="P582" s="1" t="s">
        <v>1356</v>
      </c>
      <c r="Q582" s="1" t="s">
        <v>2761</v>
      </c>
      <c r="R582" s="1" t="s">
        <v>2749</v>
      </c>
      <c r="S582" s="1"/>
      <c r="T582" s="1"/>
      <c r="U582" s="1"/>
      <c r="V582" s="1"/>
      <c r="W582" s="1" t="s">
        <v>2755</v>
      </c>
      <c r="X582" s="1" t="s">
        <v>1360</v>
      </c>
      <c r="Y582" s="1" t="s">
        <v>1361</v>
      </c>
      <c r="Z582" s="1" t="s">
        <v>1362</v>
      </c>
      <c r="AA582" s="1" t="s">
        <v>2751</v>
      </c>
    </row>
    <row r="583" spans="1:27" ht="15" customHeight="1">
      <c r="A583" s="1" t="s">
        <v>2779</v>
      </c>
      <c r="B583" s="1" t="s">
        <v>201</v>
      </c>
      <c r="C583" s="1" t="s">
        <v>1349</v>
      </c>
      <c r="D583" s="61">
        <v>2024</v>
      </c>
      <c r="E583" s="1" t="s">
        <v>1350</v>
      </c>
      <c r="F583" s="1" t="s">
        <v>2780</v>
      </c>
      <c r="G583" s="1"/>
      <c r="H583" s="1" t="s">
        <v>1352</v>
      </c>
      <c r="I583" s="1" t="s">
        <v>2746</v>
      </c>
      <c r="J583" s="1" t="s">
        <v>1354</v>
      </c>
      <c r="K583" s="1" t="s">
        <v>927</v>
      </c>
      <c r="L583" s="1" t="s">
        <v>2747</v>
      </c>
      <c r="M583" s="1" t="s">
        <v>2747</v>
      </c>
      <c r="N583" s="63">
        <v>45675</v>
      </c>
      <c r="O583" s="63">
        <v>45902</v>
      </c>
      <c r="P583" s="1" t="s">
        <v>1356</v>
      </c>
      <c r="Q583" s="1" t="s">
        <v>2764</v>
      </c>
      <c r="R583" s="1" t="s">
        <v>2749</v>
      </c>
      <c r="S583" s="1"/>
      <c r="T583" s="1"/>
      <c r="U583" s="1"/>
      <c r="V583" s="1"/>
      <c r="W583" s="1" t="s">
        <v>2755</v>
      </c>
      <c r="X583" s="1" t="s">
        <v>1360</v>
      </c>
      <c r="Y583" s="1" t="s">
        <v>1361</v>
      </c>
      <c r="Z583" s="1" t="s">
        <v>1362</v>
      </c>
      <c r="AA583" s="1" t="s">
        <v>2751</v>
      </c>
    </row>
    <row r="584" spans="1:27" ht="15" customHeight="1">
      <c r="A584" s="1" t="s">
        <v>2781</v>
      </c>
      <c r="B584" s="1" t="s">
        <v>207</v>
      </c>
      <c r="C584" s="1" t="s">
        <v>1349</v>
      </c>
      <c r="D584" s="61">
        <v>2024</v>
      </c>
      <c r="E584" s="1" t="s">
        <v>1350</v>
      </c>
      <c r="F584" s="1" t="s">
        <v>2782</v>
      </c>
      <c r="G584" s="1"/>
      <c r="H584" s="1" t="s">
        <v>1352</v>
      </c>
      <c r="I584" s="1" t="s">
        <v>1750</v>
      </c>
      <c r="J584" s="1" t="s">
        <v>1354</v>
      </c>
      <c r="K584" s="1" t="s">
        <v>927</v>
      </c>
      <c r="L584" s="1" t="s">
        <v>2747</v>
      </c>
      <c r="M584" s="1" t="s">
        <v>2747</v>
      </c>
      <c r="N584" s="63">
        <v>45675</v>
      </c>
      <c r="O584" s="63">
        <v>45902</v>
      </c>
      <c r="P584" s="1" t="s">
        <v>1356</v>
      </c>
      <c r="Q584" s="1" t="s">
        <v>2758</v>
      </c>
      <c r="R584" s="1" t="s">
        <v>2749</v>
      </c>
      <c r="S584" s="1"/>
      <c r="T584" s="1"/>
      <c r="U584" s="1"/>
      <c r="V584" s="1"/>
      <c r="W584" s="1" t="s">
        <v>2783</v>
      </c>
      <c r="X584" s="1" t="s">
        <v>1360</v>
      </c>
      <c r="Y584" s="1" t="s">
        <v>1361</v>
      </c>
      <c r="Z584" s="1" t="s">
        <v>1362</v>
      </c>
      <c r="AA584" s="1" t="s">
        <v>2751</v>
      </c>
    </row>
    <row r="585" spans="1:27" ht="15" customHeight="1">
      <c r="A585" s="1" t="s">
        <v>2784</v>
      </c>
      <c r="B585" s="1" t="s">
        <v>211</v>
      </c>
      <c r="C585" s="1" t="s">
        <v>1349</v>
      </c>
      <c r="D585" s="61">
        <v>2024</v>
      </c>
      <c r="E585" s="1" t="s">
        <v>1350</v>
      </c>
      <c r="F585" s="1" t="s">
        <v>2785</v>
      </c>
      <c r="G585" s="1"/>
      <c r="H585" s="1" t="s">
        <v>1352</v>
      </c>
      <c r="I585" s="1" t="s">
        <v>1750</v>
      </c>
      <c r="J585" s="1" t="s">
        <v>1354</v>
      </c>
      <c r="K585" s="1" t="s">
        <v>927</v>
      </c>
      <c r="L585" s="1" t="s">
        <v>2747</v>
      </c>
      <c r="M585" s="1" t="s">
        <v>2747</v>
      </c>
      <c r="N585" s="63">
        <v>45675</v>
      </c>
      <c r="O585" s="63">
        <v>45902</v>
      </c>
      <c r="P585" s="1" t="s">
        <v>1356</v>
      </c>
      <c r="Q585" s="1" t="s">
        <v>2758</v>
      </c>
      <c r="R585" s="1" t="s">
        <v>2749</v>
      </c>
      <c r="S585" s="1"/>
      <c r="T585" s="1"/>
      <c r="U585" s="1"/>
      <c r="V585" s="1"/>
      <c r="W585" s="1" t="s">
        <v>2783</v>
      </c>
      <c r="X585" s="1" t="s">
        <v>1360</v>
      </c>
      <c r="Y585" s="1" t="s">
        <v>1361</v>
      </c>
      <c r="Z585" s="1" t="s">
        <v>1362</v>
      </c>
      <c r="AA585" s="1" t="s">
        <v>2751</v>
      </c>
    </row>
    <row r="586" spans="1:27" ht="15" customHeight="1">
      <c r="A586" s="1" t="s">
        <v>2786</v>
      </c>
      <c r="B586" s="1" t="s">
        <v>215</v>
      </c>
      <c r="C586" s="1" t="s">
        <v>1349</v>
      </c>
      <c r="D586" s="61">
        <v>2024</v>
      </c>
      <c r="E586" s="1" t="s">
        <v>1350</v>
      </c>
      <c r="F586" s="1" t="s">
        <v>2787</v>
      </c>
      <c r="G586" s="1"/>
      <c r="H586" s="1" t="s">
        <v>1352</v>
      </c>
      <c r="I586" s="1" t="s">
        <v>1750</v>
      </c>
      <c r="J586" s="1" t="s">
        <v>1354</v>
      </c>
      <c r="K586" s="1" t="s">
        <v>927</v>
      </c>
      <c r="L586" s="1" t="s">
        <v>2747</v>
      </c>
      <c r="M586" s="1" t="s">
        <v>2747</v>
      </c>
      <c r="N586" s="63">
        <v>45675</v>
      </c>
      <c r="O586" s="63">
        <v>45902</v>
      </c>
      <c r="P586" s="1" t="s">
        <v>1356</v>
      </c>
      <c r="Q586" s="1" t="s">
        <v>2758</v>
      </c>
      <c r="R586" s="1" t="s">
        <v>2749</v>
      </c>
      <c r="S586" s="1"/>
      <c r="T586" s="1"/>
      <c r="U586" s="1"/>
      <c r="V586" s="1"/>
      <c r="W586" s="1" t="s">
        <v>2783</v>
      </c>
      <c r="X586" s="1" t="s">
        <v>1360</v>
      </c>
      <c r="Y586" s="1" t="s">
        <v>1361</v>
      </c>
      <c r="Z586" s="1" t="s">
        <v>1362</v>
      </c>
      <c r="AA586" s="1" t="s">
        <v>2751</v>
      </c>
    </row>
    <row r="587" spans="1:27" ht="15" customHeight="1">
      <c r="A587" s="1" t="s">
        <v>2788</v>
      </c>
      <c r="B587" s="1" t="s">
        <v>210</v>
      </c>
      <c r="C587" s="1" t="s">
        <v>1349</v>
      </c>
      <c r="D587" s="61">
        <v>2024</v>
      </c>
      <c r="E587" s="1" t="s">
        <v>1350</v>
      </c>
      <c r="F587" s="1" t="s">
        <v>2789</v>
      </c>
      <c r="G587" s="1"/>
      <c r="H587" s="1" t="s">
        <v>1352</v>
      </c>
      <c r="I587" s="1" t="s">
        <v>1750</v>
      </c>
      <c r="J587" s="1" t="s">
        <v>1354</v>
      </c>
      <c r="K587" s="1" t="s">
        <v>927</v>
      </c>
      <c r="L587" s="1" t="s">
        <v>2747</v>
      </c>
      <c r="M587" s="1" t="s">
        <v>2747</v>
      </c>
      <c r="N587" s="63">
        <v>45675</v>
      </c>
      <c r="O587" s="63">
        <v>45902</v>
      </c>
      <c r="P587" s="1" t="s">
        <v>1356</v>
      </c>
      <c r="Q587" s="1" t="s">
        <v>2754</v>
      </c>
      <c r="R587" s="1" t="s">
        <v>2749</v>
      </c>
      <c r="S587" s="1"/>
      <c r="T587" s="1"/>
      <c r="U587" s="1"/>
      <c r="V587" s="1"/>
      <c r="W587" s="1" t="s">
        <v>2783</v>
      </c>
      <c r="X587" s="1" t="s">
        <v>1360</v>
      </c>
      <c r="Y587" s="1" t="s">
        <v>1361</v>
      </c>
      <c r="Z587" s="1" t="s">
        <v>1362</v>
      </c>
      <c r="AA587" s="1" t="s">
        <v>2751</v>
      </c>
    </row>
    <row r="588" spans="1:27" ht="15" customHeight="1">
      <c r="A588" s="1" t="s">
        <v>2790</v>
      </c>
      <c r="B588" s="1" t="s">
        <v>213</v>
      </c>
      <c r="C588" s="1" t="s">
        <v>1349</v>
      </c>
      <c r="D588" s="61">
        <v>2024</v>
      </c>
      <c r="E588" s="1" t="s">
        <v>1350</v>
      </c>
      <c r="F588" s="1" t="s">
        <v>2791</v>
      </c>
      <c r="G588" s="1"/>
      <c r="H588" s="1" t="s">
        <v>1352</v>
      </c>
      <c r="I588" s="1" t="s">
        <v>1750</v>
      </c>
      <c r="J588" s="1" t="s">
        <v>1354</v>
      </c>
      <c r="K588" s="1" t="s">
        <v>927</v>
      </c>
      <c r="L588" s="1" t="s">
        <v>2747</v>
      </c>
      <c r="M588" s="1" t="s">
        <v>2747</v>
      </c>
      <c r="N588" s="63">
        <v>45675</v>
      </c>
      <c r="O588" s="63">
        <v>45902</v>
      </c>
      <c r="P588" s="1" t="s">
        <v>1356</v>
      </c>
      <c r="Q588" s="1" t="s">
        <v>2764</v>
      </c>
      <c r="R588" s="1" t="s">
        <v>2749</v>
      </c>
      <c r="S588" s="1"/>
      <c r="T588" s="1"/>
      <c r="U588" s="1"/>
      <c r="V588" s="1"/>
      <c r="W588" s="1" t="s">
        <v>2783</v>
      </c>
      <c r="X588" s="1" t="s">
        <v>1360</v>
      </c>
      <c r="Y588" s="1" t="s">
        <v>1361</v>
      </c>
      <c r="Z588" s="1" t="s">
        <v>1362</v>
      </c>
      <c r="AA588" s="1" t="s">
        <v>2751</v>
      </c>
    </row>
    <row r="589" spans="1:27" ht="15" customHeight="1">
      <c r="A589" s="1" t="s">
        <v>2792</v>
      </c>
      <c r="B589" s="1" t="s">
        <v>216</v>
      </c>
      <c r="C589" s="1" t="s">
        <v>1349</v>
      </c>
      <c r="D589" s="61">
        <v>2024</v>
      </c>
      <c r="E589" s="1" t="s">
        <v>1350</v>
      </c>
      <c r="F589" s="1" t="s">
        <v>2793</v>
      </c>
      <c r="G589" s="1"/>
      <c r="H589" s="1" t="s">
        <v>1352</v>
      </c>
      <c r="I589" s="1" t="s">
        <v>1750</v>
      </c>
      <c r="J589" s="1" t="s">
        <v>1354</v>
      </c>
      <c r="K589" s="1" t="s">
        <v>927</v>
      </c>
      <c r="L589" s="1" t="s">
        <v>2747</v>
      </c>
      <c r="M589" s="1" t="s">
        <v>2747</v>
      </c>
      <c r="N589" s="63">
        <v>45675</v>
      </c>
      <c r="O589" s="63">
        <v>45902</v>
      </c>
      <c r="P589" s="1" t="s">
        <v>1356</v>
      </c>
      <c r="Q589" s="1" t="s">
        <v>2761</v>
      </c>
      <c r="R589" s="1" t="s">
        <v>2749</v>
      </c>
      <c r="S589" s="1"/>
      <c r="T589" s="1"/>
      <c r="U589" s="1"/>
      <c r="V589" s="1"/>
      <c r="W589" s="1" t="s">
        <v>2783</v>
      </c>
      <c r="X589" s="1" t="s">
        <v>1360</v>
      </c>
      <c r="Y589" s="1" t="s">
        <v>1361</v>
      </c>
      <c r="Z589" s="1" t="s">
        <v>1362</v>
      </c>
      <c r="AA589" s="1" t="s">
        <v>2751</v>
      </c>
    </row>
    <row r="590" spans="1:27" ht="15" customHeight="1">
      <c r="A590" s="1" t="s">
        <v>2794</v>
      </c>
      <c r="B590" s="1" t="s">
        <v>206</v>
      </c>
      <c r="C590" s="1" t="s">
        <v>1349</v>
      </c>
      <c r="D590" s="61">
        <v>2024</v>
      </c>
      <c r="E590" s="1" t="s">
        <v>1350</v>
      </c>
      <c r="F590" s="1" t="s">
        <v>2795</v>
      </c>
      <c r="G590" s="1"/>
      <c r="H590" s="1" t="s">
        <v>1352</v>
      </c>
      <c r="I590" s="1" t="s">
        <v>1750</v>
      </c>
      <c r="J590" s="1" t="s">
        <v>1354</v>
      </c>
      <c r="K590" s="1" t="s">
        <v>927</v>
      </c>
      <c r="L590" s="1" t="s">
        <v>2747</v>
      </c>
      <c r="M590" s="1" t="s">
        <v>2747</v>
      </c>
      <c r="N590" s="63">
        <v>45675</v>
      </c>
      <c r="O590" s="63">
        <v>45902</v>
      </c>
      <c r="P590" s="1" t="s">
        <v>1356</v>
      </c>
      <c r="Q590" s="1" t="s">
        <v>2754</v>
      </c>
      <c r="R590" s="1" t="s">
        <v>2749</v>
      </c>
      <c r="S590" s="1"/>
      <c r="T590" s="1"/>
      <c r="U590" s="1"/>
      <c r="V590" s="1"/>
      <c r="W590" s="1" t="s">
        <v>2783</v>
      </c>
      <c r="X590" s="1" t="s">
        <v>1360</v>
      </c>
      <c r="Y590" s="1" t="s">
        <v>1361</v>
      </c>
      <c r="Z590" s="1" t="s">
        <v>1362</v>
      </c>
      <c r="AA590" s="1" t="s">
        <v>2751</v>
      </c>
    </row>
    <row r="591" spans="1:27" ht="15" customHeight="1">
      <c r="A591" s="1" t="s">
        <v>2796</v>
      </c>
      <c r="B591" s="1" t="s">
        <v>214</v>
      </c>
      <c r="C591" s="1" t="s">
        <v>1349</v>
      </c>
      <c r="D591" s="61">
        <v>2024</v>
      </c>
      <c r="E591" s="1" t="s">
        <v>1350</v>
      </c>
      <c r="F591" s="1" t="s">
        <v>2797</v>
      </c>
      <c r="G591" s="1"/>
      <c r="H591" s="1" t="s">
        <v>1352</v>
      </c>
      <c r="I591" s="1" t="s">
        <v>1750</v>
      </c>
      <c r="J591" s="1" t="s">
        <v>1354</v>
      </c>
      <c r="K591" s="1" t="s">
        <v>927</v>
      </c>
      <c r="L591" s="1" t="s">
        <v>2747</v>
      </c>
      <c r="M591" s="1" t="s">
        <v>2747</v>
      </c>
      <c r="N591" s="63">
        <v>45675</v>
      </c>
      <c r="O591" s="63">
        <v>45902</v>
      </c>
      <c r="P591" s="1" t="s">
        <v>1356</v>
      </c>
      <c r="Q591" s="1" t="s">
        <v>2754</v>
      </c>
      <c r="R591" s="1" t="s">
        <v>2749</v>
      </c>
      <c r="S591" s="1"/>
      <c r="T591" s="1"/>
      <c r="U591" s="1"/>
      <c r="V591" s="1"/>
      <c r="W591" s="1" t="s">
        <v>2783</v>
      </c>
      <c r="X591" s="1" t="s">
        <v>1360</v>
      </c>
      <c r="Y591" s="1" t="s">
        <v>1361</v>
      </c>
      <c r="Z591" s="1" t="s">
        <v>1362</v>
      </c>
      <c r="AA591" s="1" t="s">
        <v>2751</v>
      </c>
    </row>
    <row r="592" spans="1:27" ht="15" customHeight="1">
      <c r="A592" s="1" t="s">
        <v>2798</v>
      </c>
      <c r="B592" s="1" t="s">
        <v>208</v>
      </c>
      <c r="C592" s="1" t="s">
        <v>1349</v>
      </c>
      <c r="D592" s="61">
        <v>2024</v>
      </c>
      <c r="E592" s="1" t="s">
        <v>1350</v>
      </c>
      <c r="F592" s="1" t="s">
        <v>2799</v>
      </c>
      <c r="G592" s="1"/>
      <c r="H592" s="1" t="s">
        <v>1352</v>
      </c>
      <c r="I592" s="1" t="s">
        <v>1750</v>
      </c>
      <c r="J592" s="1" t="s">
        <v>1354</v>
      </c>
      <c r="K592" s="1" t="s">
        <v>927</v>
      </c>
      <c r="L592" s="1" t="s">
        <v>2747</v>
      </c>
      <c r="M592" s="1" t="s">
        <v>2747</v>
      </c>
      <c r="N592" s="63">
        <v>45675</v>
      </c>
      <c r="O592" s="63">
        <v>45902</v>
      </c>
      <c r="P592" s="1" t="s">
        <v>1356</v>
      </c>
      <c r="Q592" s="1" t="s">
        <v>2761</v>
      </c>
      <c r="R592" s="1" t="s">
        <v>2749</v>
      </c>
      <c r="S592" s="1"/>
      <c r="T592" s="1"/>
      <c r="U592" s="1"/>
      <c r="V592" s="1"/>
      <c r="W592" s="1" t="s">
        <v>2783</v>
      </c>
      <c r="X592" s="1" t="s">
        <v>1360</v>
      </c>
      <c r="Y592" s="1" t="s">
        <v>1361</v>
      </c>
      <c r="Z592" s="1" t="s">
        <v>1362</v>
      </c>
      <c r="AA592" s="1" t="s">
        <v>2751</v>
      </c>
    </row>
    <row r="593" spans="1:27" ht="15" customHeight="1">
      <c r="A593" s="1" t="s">
        <v>2800</v>
      </c>
      <c r="B593" s="1" t="s">
        <v>205</v>
      </c>
      <c r="C593" s="1" t="s">
        <v>1349</v>
      </c>
      <c r="D593" s="61">
        <v>2024</v>
      </c>
      <c r="E593" s="1" t="s">
        <v>1350</v>
      </c>
      <c r="F593" s="1" t="s">
        <v>2801</v>
      </c>
      <c r="G593" s="1"/>
      <c r="H593" s="1" t="s">
        <v>1352</v>
      </c>
      <c r="I593" s="1" t="s">
        <v>1750</v>
      </c>
      <c r="J593" s="1" t="s">
        <v>1354</v>
      </c>
      <c r="K593" s="1" t="s">
        <v>927</v>
      </c>
      <c r="L593" s="1" t="s">
        <v>2747</v>
      </c>
      <c r="M593" s="1" t="s">
        <v>2747</v>
      </c>
      <c r="N593" s="63">
        <v>45675</v>
      </c>
      <c r="O593" s="63">
        <v>45902</v>
      </c>
      <c r="P593" s="1" t="s">
        <v>1356</v>
      </c>
      <c r="Q593" s="1" t="s">
        <v>2764</v>
      </c>
      <c r="R593" s="1" t="s">
        <v>2749</v>
      </c>
      <c r="S593" s="1"/>
      <c r="T593" s="1"/>
      <c r="U593" s="1"/>
      <c r="V593" s="1"/>
      <c r="W593" s="1" t="s">
        <v>2783</v>
      </c>
      <c r="X593" s="1" t="s">
        <v>1360</v>
      </c>
      <c r="Y593" s="1" t="s">
        <v>1361</v>
      </c>
      <c r="Z593" s="1" t="s">
        <v>1362</v>
      </c>
      <c r="AA593" s="1" t="s">
        <v>2751</v>
      </c>
    </row>
    <row r="594" spans="1:27" ht="15" customHeight="1">
      <c r="A594" s="1" t="s">
        <v>2802</v>
      </c>
      <c r="B594" s="1" t="s">
        <v>209</v>
      </c>
      <c r="C594" s="1" t="s">
        <v>1349</v>
      </c>
      <c r="D594" s="61">
        <v>2024</v>
      </c>
      <c r="E594" s="1" t="s">
        <v>1350</v>
      </c>
      <c r="F594" s="1" t="s">
        <v>2803</v>
      </c>
      <c r="G594" s="1"/>
      <c r="H594" s="1" t="s">
        <v>1352</v>
      </c>
      <c r="I594" s="1" t="s">
        <v>1750</v>
      </c>
      <c r="J594" s="1" t="s">
        <v>1354</v>
      </c>
      <c r="K594" s="1" t="s">
        <v>927</v>
      </c>
      <c r="L594" s="1" t="s">
        <v>2747</v>
      </c>
      <c r="M594" s="1" t="s">
        <v>2747</v>
      </c>
      <c r="N594" s="63">
        <v>45675</v>
      </c>
      <c r="O594" s="63">
        <v>45902</v>
      </c>
      <c r="P594" s="1" t="s">
        <v>1356</v>
      </c>
      <c r="Q594" s="1" t="s">
        <v>2764</v>
      </c>
      <c r="R594" s="1" t="s">
        <v>2749</v>
      </c>
      <c r="S594" s="1"/>
      <c r="T594" s="1"/>
      <c r="U594" s="1"/>
      <c r="V594" s="1"/>
      <c r="W594" s="1" t="s">
        <v>2783</v>
      </c>
      <c r="X594" s="1" t="s">
        <v>1360</v>
      </c>
      <c r="Y594" s="1" t="s">
        <v>1361</v>
      </c>
      <c r="Z594" s="1" t="s">
        <v>1362</v>
      </c>
      <c r="AA594" s="1" t="s">
        <v>2751</v>
      </c>
    </row>
    <row r="595" spans="1:27" ht="15" customHeight="1">
      <c r="A595" s="1" t="s">
        <v>2804</v>
      </c>
      <c r="B595" s="1" t="s">
        <v>212</v>
      </c>
      <c r="C595" s="1" t="s">
        <v>1349</v>
      </c>
      <c r="D595" s="61">
        <v>2024</v>
      </c>
      <c r="E595" s="1" t="s">
        <v>1350</v>
      </c>
      <c r="F595" s="1" t="s">
        <v>2805</v>
      </c>
      <c r="G595" s="1"/>
      <c r="H595" s="1" t="s">
        <v>1352</v>
      </c>
      <c r="I595" s="1" t="s">
        <v>1750</v>
      </c>
      <c r="J595" s="1" t="s">
        <v>1354</v>
      </c>
      <c r="K595" s="1" t="s">
        <v>927</v>
      </c>
      <c r="L595" s="1" t="s">
        <v>2747</v>
      </c>
      <c r="M595" s="1" t="s">
        <v>2747</v>
      </c>
      <c r="N595" s="63">
        <v>45675</v>
      </c>
      <c r="O595" s="63">
        <v>45902</v>
      </c>
      <c r="P595" s="1" t="s">
        <v>1356</v>
      </c>
      <c r="Q595" s="1" t="s">
        <v>2761</v>
      </c>
      <c r="R595" s="1" t="s">
        <v>2749</v>
      </c>
      <c r="S595" s="1"/>
      <c r="T595" s="1"/>
      <c r="U595" s="1"/>
      <c r="V595" s="1"/>
      <c r="W595" s="1" t="s">
        <v>2783</v>
      </c>
      <c r="X595" s="1" t="s">
        <v>1360</v>
      </c>
      <c r="Y595" s="1" t="s">
        <v>1361</v>
      </c>
      <c r="Z595" s="1" t="s">
        <v>1362</v>
      </c>
      <c r="AA595" s="1" t="s">
        <v>2751</v>
      </c>
    </row>
    <row r="596" spans="1:27" ht="15" customHeight="1">
      <c r="A596" s="1" t="s">
        <v>2806</v>
      </c>
      <c r="B596" s="1" t="s">
        <v>623</v>
      </c>
      <c r="C596" s="1" t="s">
        <v>1349</v>
      </c>
      <c r="D596" s="61">
        <v>2024</v>
      </c>
      <c r="E596" s="1" t="s">
        <v>1350</v>
      </c>
      <c r="F596" s="1" t="s">
        <v>2807</v>
      </c>
      <c r="G596" s="1"/>
      <c r="H596" s="1" t="s">
        <v>1352</v>
      </c>
      <c r="I596" s="1" t="s">
        <v>2746</v>
      </c>
      <c r="J596" s="1" t="s">
        <v>1354</v>
      </c>
      <c r="K596" s="1" t="s">
        <v>927</v>
      </c>
      <c r="L596" s="1" t="s">
        <v>2747</v>
      </c>
      <c r="M596" s="1" t="s">
        <v>2747</v>
      </c>
      <c r="N596" s="63">
        <v>45675</v>
      </c>
      <c r="O596" s="63">
        <v>45902</v>
      </c>
      <c r="P596" s="1" t="s">
        <v>1356</v>
      </c>
      <c r="Q596" s="1" t="s">
        <v>1357</v>
      </c>
      <c r="R596" s="1" t="s">
        <v>2749</v>
      </c>
      <c r="S596" s="1"/>
      <c r="T596" s="1"/>
      <c r="U596" s="1"/>
      <c r="V596" s="1"/>
      <c r="W596" s="1" t="s">
        <v>2808</v>
      </c>
      <c r="X596" s="1" t="s">
        <v>1360</v>
      </c>
      <c r="Y596" s="1" t="s">
        <v>1361</v>
      </c>
      <c r="Z596" s="1" t="s">
        <v>1362</v>
      </c>
      <c r="AA596" s="1" t="s">
        <v>2751</v>
      </c>
    </row>
    <row r="597" spans="1:27" ht="15" customHeight="1">
      <c r="A597" s="1" t="s">
        <v>2809</v>
      </c>
      <c r="B597" s="1" t="s">
        <v>638</v>
      </c>
      <c r="C597" s="1" t="s">
        <v>1349</v>
      </c>
      <c r="D597" s="61">
        <v>2024</v>
      </c>
      <c r="E597" s="1" t="s">
        <v>1350</v>
      </c>
      <c r="F597" s="1" t="s">
        <v>2810</v>
      </c>
      <c r="G597" s="1"/>
      <c r="H597" s="1" t="s">
        <v>1352</v>
      </c>
      <c r="I597" s="1" t="s">
        <v>2746</v>
      </c>
      <c r="J597" s="1" t="s">
        <v>1354</v>
      </c>
      <c r="K597" s="1" t="s">
        <v>927</v>
      </c>
      <c r="L597" s="1" t="s">
        <v>2747</v>
      </c>
      <c r="M597" s="1" t="s">
        <v>2747</v>
      </c>
      <c r="N597" s="63">
        <v>45675</v>
      </c>
      <c r="O597" s="63">
        <v>45902</v>
      </c>
      <c r="P597" s="1" t="s">
        <v>1356</v>
      </c>
      <c r="Q597" s="1" t="s">
        <v>2811</v>
      </c>
      <c r="R597" s="1" t="s">
        <v>2749</v>
      </c>
      <c r="S597" s="1"/>
      <c r="T597" s="1"/>
      <c r="U597" s="1"/>
      <c r="V597" s="1"/>
      <c r="W597" s="1" t="s">
        <v>2808</v>
      </c>
      <c r="X597" s="1" t="s">
        <v>1360</v>
      </c>
      <c r="Y597" s="1" t="s">
        <v>1361</v>
      </c>
      <c r="Z597" s="1" t="s">
        <v>1362</v>
      </c>
      <c r="AA597" s="1" t="s">
        <v>2751</v>
      </c>
    </row>
    <row r="598" spans="1:27" ht="15" customHeight="1">
      <c r="A598" s="1" t="s">
        <v>2812</v>
      </c>
      <c r="B598" s="1" t="s">
        <v>622</v>
      </c>
      <c r="C598" s="1" t="s">
        <v>1349</v>
      </c>
      <c r="D598" s="61">
        <v>2024</v>
      </c>
      <c r="E598" s="1" t="s">
        <v>1350</v>
      </c>
      <c r="F598" s="1" t="s">
        <v>2813</v>
      </c>
      <c r="G598" s="1"/>
      <c r="H598" s="1" t="s">
        <v>1352</v>
      </c>
      <c r="I598" s="1" t="s">
        <v>2746</v>
      </c>
      <c r="J598" s="1" t="s">
        <v>1354</v>
      </c>
      <c r="K598" s="1" t="s">
        <v>927</v>
      </c>
      <c r="L598" s="1" t="s">
        <v>2747</v>
      </c>
      <c r="M598" s="1" t="s">
        <v>2747</v>
      </c>
      <c r="N598" s="63">
        <v>45675</v>
      </c>
      <c r="O598" s="63">
        <v>45902</v>
      </c>
      <c r="P598" s="1" t="s">
        <v>1356</v>
      </c>
      <c r="Q598" s="1" t="s">
        <v>1357</v>
      </c>
      <c r="R598" s="1" t="s">
        <v>2749</v>
      </c>
      <c r="S598" s="1"/>
      <c r="T598" s="1"/>
      <c r="U598" s="1"/>
      <c r="V598" s="1"/>
      <c r="W598" s="1" t="s">
        <v>2808</v>
      </c>
      <c r="X598" s="1" t="s">
        <v>1360</v>
      </c>
      <c r="Y598" s="1" t="s">
        <v>1361</v>
      </c>
      <c r="Z598" s="1" t="s">
        <v>1362</v>
      </c>
      <c r="AA598" s="1" t="s">
        <v>2751</v>
      </c>
    </row>
    <row r="599" spans="1:27" ht="15" customHeight="1">
      <c r="A599" s="1" t="s">
        <v>2814</v>
      </c>
      <c r="B599" s="1" t="s">
        <v>635</v>
      </c>
      <c r="C599" s="1" t="s">
        <v>1349</v>
      </c>
      <c r="D599" s="61">
        <v>2024</v>
      </c>
      <c r="E599" s="1" t="s">
        <v>1350</v>
      </c>
      <c r="F599" s="1" t="s">
        <v>2815</v>
      </c>
      <c r="G599" s="1"/>
      <c r="H599" s="1" t="s">
        <v>1352</v>
      </c>
      <c r="I599" s="1" t="s">
        <v>2746</v>
      </c>
      <c r="J599" s="1" t="s">
        <v>1354</v>
      </c>
      <c r="K599" s="1" t="s">
        <v>927</v>
      </c>
      <c r="L599" s="1" t="s">
        <v>2747</v>
      </c>
      <c r="M599" s="1" t="s">
        <v>2747</v>
      </c>
      <c r="N599" s="63">
        <v>45675</v>
      </c>
      <c r="O599" s="63">
        <v>45902</v>
      </c>
      <c r="P599" s="1" t="s">
        <v>1356</v>
      </c>
      <c r="Q599" s="1" t="s">
        <v>1357</v>
      </c>
      <c r="R599" s="1" t="s">
        <v>2749</v>
      </c>
      <c r="S599" s="1"/>
      <c r="T599" s="1"/>
      <c r="U599" s="1"/>
      <c r="V599" s="1"/>
      <c r="W599" s="1" t="s">
        <v>2808</v>
      </c>
      <c r="X599" s="1" t="s">
        <v>1360</v>
      </c>
      <c r="Y599" s="1" t="s">
        <v>1361</v>
      </c>
      <c r="Z599" s="1" t="s">
        <v>1362</v>
      </c>
      <c r="AA599" s="1" t="s">
        <v>2751</v>
      </c>
    </row>
    <row r="600" spans="1:27" ht="15" customHeight="1">
      <c r="A600" s="1" t="s">
        <v>2816</v>
      </c>
      <c r="B600" s="1" t="s">
        <v>630</v>
      </c>
      <c r="C600" s="1" t="s">
        <v>1349</v>
      </c>
      <c r="D600" s="61">
        <v>2024</v>
      </c>
      <c r="E600" s="1" t="s">
        <v>1350</v>
      </c>
      <c r="F600" s="1" t="s">
        <v>2817</v>
      </c>
      <c r="G600" s="1"/>
      <c r="H600" s="1" t="s">
        <v>1352</v>
      </c>
      <c r="I600" s="1" t="s">
        <v>2746</v>
      </c>
      <c r="J600" s="1" t="s">
        <v>1354</v>
      </c>
      <c r="K600" s="1" t="s">
        <v>927</v>
      </c>
      <c r="L600" s="1" t="s">
        <v>2747</v>
      </c>
      <c r="M600" s="1" t="s">
        <v>2747</v>
      </c>
      <c r="N600" s="63">
        <v>45675</v>
      </c>
      <c r="O600" s="63">
        <v>45902</v>
      </c>
      <c r="P600" s="1" t="s">
        <v>1356</v>
      </c>
      <c r="Q600" s="1" t="s">
        <v>1357</v>
      </c>
      <c r="R600" s="1" t="s">
        <v>2749</v>
      </c>
      <c r="S600" s="1"/>
      <c r="T600" s="1"/>
      <c r="U600" s="1"/>
      <c r="V600" s="1"/>
      <c r="W600" s="1" t="s">
        <v>2808</v>
      </c>
      <c r="X600" s="1" t="s">
        <v>1360</v>
      </c>
      <c r="Y600" s="1" t="s">
        <v>1361</v>
      </c>
      <c r="Z600" s="1" t="s">
        <v>1362</v>
      </c>
      <c r="AA600" s="1" t="s">
        <v>2751</v>
      </c>
    </row>
    <row r="601" spans="1:27" ht="15" customHeight="1">
      <c r="A601" s="1" t="s">
        <v>2818</v>
      </c>
      <c r="B601" s="1" t="s">
        <v>637</v>
      </c>
      <c r="C601" s="1" t="s">
        <v>1349</v>
      </c>
      <c r="D601" s="61">
        <v>2024</v>
      </c>
      <c r="E601" s="1" t="s">
        <v>1350</v>
      </c>
      <c r="F601" s="1" t="s">
        <v>2819</v>
      </c>
      <c r="G601" s="1"/>
      <c r="H601" s="1" t="s">
        <v>1352</v>
      </c>
      <c r="I601" s="1" t="s">
        <v>2746</v>
      </c>
      <c r="J601" s="1" t="s">
        <v>1354</v>
      </c>
      <c r="K601" s="1" t="s">
        <v>927</v>
      </c>
      <c r="L601" s="1" t="s">
        <v>2747</v>
      </c>
      <c r="M601" s="1" t="s">
        <v>2747</v>
      </c>
      <c r="N601" s="63">
        <v>45675</v>
      </c>
      <c r="O601" s="63">
        <v>45902</v>
      </c>
      <c r="P601" s="1" t="s">
        <v>1356</v>
      </c>
      <c r="Q601" s="1" t="s">
        <v>2811</v>
      </c>
      <c r="R601" s="1" t="s">
        <v>2749</v>
      </c>
      <c r="S601" s="1"/>
      <c r="T601" s="1"/>
      <c r="U601" s="1"/>
      <c r="V601" s="1"/>
      <c r="W601" s="1" t="s">
        <v>2808</v>
      </c>
      <c r="X601" s="1" t="s">
        <v>1360</v>
      </c>
      <c r="Y601" s="1" t="s">
        <v>1361</v>
      </c>
      <c r="Z601" s="1" t="s">
        <v>1362</v>
      </c>
      <c r="AA601" s="1" t="s">
        <v>2751</v>
      </c>
    </row>
    <row r="602" spans="1:27" ht="15" customHeight="1">
      <c r="A602" s="1" t="s">
        <v>2820</v>
      </c>
      <c r="B602" s="1" t="s">
        <v>621</v>
      </c>
      <c r="C602" s="1" t="s">
        <v>1349</v>
      </c>
      <c r="D602" s="61">
        <v>2024</v>
      </c>
      <c r="E602" s="1" t="s">
        <v>1350</v>
      </c>
      <c r="F602" s="1" t="s">
        <v>2821</v>
      </c>
      <c r="G602" s="1"/>
      <c r="H602" s="1" t="s">
        <v>1352</v>
      </c>
      <c r="I602" s="1" t="s">
        <v>2746</v>
      </c>
      <c r="J602" s="1" t="s">
        <v>1354</v>
      </c>
      <c r="K602" s="1" t="s">
        <v>927</v>
      </c>
      <c r="L602" s="1" t="s">
        <v>2747</v>
      </c>
      <c r="M602" s="1" t="s">
        <v>2747</v>
      </c>
      <c r="N602" s="63">
        <v>45675</v>
      </c>
      <c r="O602" s="63">
        <v>45902</v>
      </c>
      <c r="P602" s="1" t="s">
        <v>1356</v>
      </c>
      <c r="Q602" s="1" t="s">
        <v>1357</v>
      </c>
      <c r="R602" s="1" t="s">
        <v>2749</v>
      </c>
      <c r="S602" s="1"/>
      <c r="T602" s="1"/>
      <c r="U602" s="1"/>
      <c r="V602" s="1"/>
      <c r="W602" s="1" t="s">
        <v>2808</v>
      </c>
      <c r="X602" s="1" t="s">
        <v>1360</v>
      </c>
      <c r="Y602" s="1" t="s">
        <v>1361</v>
      </c>
      <c r="Z602" s="1" t="s">
        <v>1362</v>
      </c>
      <c r="AA602" s="1" t="s">
        <v>2751</v>
      </c>
    </row>
    <row r="603" spans="1:27" ht="15" customHeight="1">
      <c r="A603" s="1" t="s">
        <v>2822</v>
      </c>
      <c r="B603" s="1" t="s">
        <v>634</v>
      </c>
      <c r="C603" s="1" t="s">
        <v>1349</v>
      </c>
      <c r="D603" s="61">
        <v>2024</v>
      </c>
      <c r="E603" s="1" t="s">
        <v>1350</v>
      </c>
      <c r="F603" s="1" t="s">
        <v>2823</v>
      </c>
      <c r="G603" s="1"/>
      <c r="H603" s="1" t="s">
        <v>1352</v>
      </c>
      <c r="I603" s="1" t="s">
        <v>2746</v>
      </c>
      <c r="J603" s="1" t="s">
        <v>1354</v>
      </c>
      <c r="K603" s="1" t="s">
        <v>927</v>
      </c>
      <c r="L603" s="1" t="s">
        <v>2747</v>
      </c>
      <c r="M603" s="1" t="s">
        <v>2747</v>
      </c>
      <c r="N603" s="63">
        <v>45675</v>
      </c>
      <c r="O603" s="63">
        <v>45902</v>
      </c>
      <c r="P603" s="1" t="s">
        <v>1356</v>
      </c>
      <c r="Q603" s="1" t="s">
        <v>2811</v>
      </c>
      <c r="R603" s="1" t="s">
        <v>2749</v>
      </c>
      <c r="S603" s="1"/>
      <c r="T603" s="1"/>
      <c r="U603" s="1"/>
      <c r="V603" s="1"/>
      <c r="W603" s="1" t="s">
        <v>2808</v>
      </c>
      <c r="X603" s="1" t="s">
        <v>1360</v>
      </c>
      <c r="Y603" s="1" t="s">
        <v>1361</v>
      </c>
      <c r="Z603" s="1" t="s">
        <v>1362</v>
      </c>
      <c r="AA603" s="1" t="s">
        <v>2751</v>
      </c>
    </row>
    <row r="604" spans="1:27" ht="15" customHeight="1">
      <c r="A604" s="1" t="s">
        <v>2824</v>
      </c>
      <c r="B604" s="1" t="s">
        <v>636</v>
      </c>
      <c r="C604" s="1" t="s">
        <v>1349</v>
      </c>
      <c r="D604" s="61">
        <v>2024</v>
      </c>
      <c r="E604" s="1" t="s">
        <v>1350</v>
      </c>
      <c r="F604" s="1" t="s">
        <v>2825</v>
      </c>
      <c r="G604" s="1"/>
      <c r="H604" s="1" t="s">
        <v>1352</v>
      </c>
      <c r="I604" s="1" t="s">
        <v>2746</v>
      </c>
      <c r="J604" s="1" t="s">
        <v>1354</v>
      </c>
      <c r="K604" s="1" t="s">
        <v>927</v>
      </c>
      <c r="L604" s="1" t="s">
        <v>2747</v>
      </c>
      <c r="M604" s="1" t="s">
        <v>2747</v>
      </c>
      <c r="N604" s="63">
        <v>45675</v>
      </c>
      <c r="O604" s="63">
        <v>45902</v>
      </c>
      <c r="P604" s="1" t="s">
        <v>1356</v>
      </c>
      <c r="Q604" s="1" t="s">
        <v>2826</v>
      </c>
      <c r="R604" s="1" t="s">
        <v>2749</v>
      </c>
      <c r="S604" s="1"/>
      <c r="T604" s="1"/>
      <c r="U604" s="1"/>
      <c r="V604" s="1"/>
      <c r="W604" s="1" t="s">
        <v>2808</v>
      </c>
      <c r="X604" s="1" t="s">
        <v>1360</v>
      </c>
      <c r="Y604" s="1" t="s">
        <v>1361</v>
      </c>
      <c r="Z604" s="1" t="s">
        <v>1362</v>
      </c>
      <c r="AA604" s="1" t="s">
        <v>2751</v>
      </c>
    </row>
    <row r="605" spans="1:27" ht="15" customHeight="1">
      <c r="A605" s="1" t="s">
        <v>2827</v>
      </c>
      <c r="B605" s="1" t="s">
        <v>620</v>
      </c>
      <c r="C605" s="1" t="s">
        <v>1349</v>
      </c>
      <c r="D605" s="61">
        <v>2024</v>
      </c>
      <c r="E605" s="1" t="s">
        <v>1350</v>
      </c>
      <c r="F605" s="1" t="s">
        <v>2828</v>
      </c>
      <c r="G605" s="1"/>
      <c r="H605" s="1" t="s">
        <v>1352</v>
      </c>
      <c r="I605" s="1" t="s">
        <v>2746</v>
      </c>
      <c r="J605" s="1" t="s">
        <v>1354</v>
      </c>
      <c r="K605" s="1" t="s">
        <v>927</v>
      </c>
      <c r="L605" s="1" t="s">
        <v>2747</v>
      </c>
      <c r="M605" s="1" t="s">
        <v>2747</v>
      </c>
      <c r="N605" s="63">
        <v>45675</v>
      </c>
      <c r="O605" s="63">
        <v>45902</v>
      </c>
      <c r="P605" s="1" t="s">
        <v>1356</v>
      </c>
      <c r="Q605" s="1" t="s">
        <v>1357</v>
      </c>
      <c r="R605" s="1" t="s">
        <v>2749</v>
      </c>
      <c r="S605" s="1"/>
      <c r="T605" s="1"/>
      <c r="U605" s="1"/>
      <c r="V605" s="1"/>
      <c r="W605" s="1" t="s">
        <v>2808</v>
      </c>
      <c r="X605" s="1" t="s">
        <v>1360</v>
      </c>
      <c r="Y605" s="1" t="s">
        <v>1361</v>
      </c>
      <c r="Z605" s="1" t="s">
        <v>1362</v>
      </c>
      <c r="AA605" s="1" t="s">
        <v>2751</v>
      </c>
    </row>
    <row r="606" spans="1:27" ht="15" customHeight="1">
      <c r="A606" s="1" t="s">
        <v>2829</v>
      </c>
      <c r="B606" s="1" t="s">
        <v>624</v>
      </c>
      <c r="C606" s="1" t="s">
        <v>1349</v>
      </c>
      <c r="D606" s="61">
        <v>2024</v>
      </c>
      <c r="E606" s="1" t="s">
        <v>1350</v>
      </c>
      <c r="F606" s="1" t="s">
        <v>2830</v>
      </c>
      <c r="G606" s="1"/>
      <c r="H606" s="1" t="s">
        <v>1352</v>
      </c>
      <c r="I606" s="1" t="s">
        <v>2746</v>
      </c>
      <c r="J606" s="1" t="s">
        <v>1354</v>
      </c>
      <c r="K606" s="1" t="s">
        <v>927</v>
      </c>
      <c r="L606" s="1" t="s">
        <v>2747</v>
      </c>
      <c r="M606" s="1" t="s">
        <v>2747</v>
      </c>
      <c r="N606" s="63">
        <v>45675</v>
      </c>
      <c r="O606" s="63">
        <v>45902</v>
      </c>
      <c r="P606" s="1" t="s">
        <v>1356</v>
      </c>
      <c r="Q606" s="1" t="s">
        <v>1357</v>
      </c>
      <c r="R606" s="1" t="s">
        <v>2749</v>
      </c>
      <c r="S606" s="1"/>
      <c r="T606" s="1"/>
      <c r="U606" s="1"/>
      <c r="V606" s="1"/>
      <c r="W606" s="1" t="s">
        <v>2808</v>
      </c>
      <c r="X606" s="1" t="s">
        <v>1360</v>
      </c>
      <c r="Y606" s="1" t="s">
        <v>1361</v>
      </c>
      <c r="Z606" s="1" t="s">
        <v>1362</v>
      </c>
      <c r="AA606" s="1" t="s">
        <v>2751</v>
      </c>
    </row>
    <row r="607" spans="1:27" ht="15" customHeight="1">
      <c r="A607" s="1" t="s">
        <v>2831</v>
      </c>
      <c r="B607" s="1" t="s">
        <v>632</v>
      </c>
      <c r="C607" s="1" t="s">
        <v>1349</v>
      </c>
      <c r="D607" s="61">
        <v>2024</v>
      </c>
      <c r="E607" s="1" t="s">
        <v>1350</v>
      </c>
      <c r="F607" s="1" t="s">
        <v>2832</v>
      </c>
      <c r="G607" s="1"/>
      <c r="H607" s="1" t="s">
        <v>1352</v>
      </c>
      <c r="I607" s="1" t="s">
        <v>2746</v>
      </c>
      <c r="J607" s="1" t="s">
        <v>1354</v>
      </c>
      <c r="K607" s="1" t="s">
        <v>927</v>
      </c>
      <c r="L607" s="1" t="s">
        <v>2747</v>
      </c>
      <c r="M607" s="1" t="s">
        <v>2747</v>
      </c>
      <c r="N607" s="63">
        <v>45675</v>
      </c>
      <c r="O607" s="63">
        <v>45902</v>
      </c>
      <c r="P607" s="1" t="s">
        <v>1356</v>
      </c>
      <c r="Q607" s="1" t="s">
        <v>2811</v>
      </c>
      <c r="R607" s="1" t="s">
        <v>2749</v>
      </c>
      <c r="S607" s="1"/>
      <c r="T607" s="1"/>
      <c r="U607" s="1"/>
      <c r="V607" s="1"/>
      <c r="W607" s="1" t="s">
        <v>2808</v>
      </c>
      <c r="X607" s="1" t="s">
        <v>1360</v>
      </c>
      <c r="Y607" s="1" t="s">
        <v>1361</v>
      </c>
      <c r="Z607" s="1" t="s">
        <v>1362</v>
      </c>
      <c r="AA607" s="1" t="s">
        <v>2751</v>
      </c>
    </row>
    <row r="608" spans="1:27" ht="15" customHeight="1">
      <c r="A608" s="1" t="s">
        <v>2833</v>
      </c>
      <c r="B608" s="1" t="s">
        <v>629</v>
      </c>
      <c r="C608" s="1" t="s">
        <v>1349</v>
      </c>
      <c r="D608" s="61">
        <v>2024</v>
      </c>
      <c r="E608" s="1" t="s">
        <v>1350</v>
      </c>
      <c r="F608" s="1" t="s">
        <v>2834</v>
      </c>
      <c r="G608" s="1"/>
      <c r="H608" s="1" t="s">
        <v>1352</v>
      </c>
      <c r="I608" s="1" t="s">
        <v>2746</v>
      </c>
      <c r="J608" s="1" t="s">
        <v>1354</v>
      </c>
      <c r="K608" s="1" t="s">
        <v>927</v>
      </c>
      <c r="L608" s="1" t="s">
        <v>2747</v>
      </c>
      <c r="M608" s="1" t="s">
        <v>2747</v>
      </c>
      <c r="N608" s="63">
        <v>45675</v>
      </c>
      <c r="O608" s="63">
        <v>45902</v>
      </c>
      <c r="P608" s="1" t="s">
        <v>1356</v>
      </c>
      <c r="Q608" s="1" t="s">
        <v>2811</v>
      </c>
      <c r="R608" s="1" t="s">
        <v>2749</v>
      </c>
      <c r="S608" s="1"/>
      <c r="T608" s="1"/>
      <c r="U608" s="1"/>
      <c r="V608" s="1"/>
      <c r="W608" s="1" t="s">
        <v>2808</v>
      </c>
      <c r="X608" s="1" t="s">
        <v>1360</v>
      </c>
      <c r="Y608" s="1" t="s">
        <v>1361</v>
      </c>
      <c r="Z608" s="1" t="s">
        <v>1362</v>
      </c>
      <c r="AA608" s="1" t="s">
        <v>2751</v>
      </c>
    </row>
    <row r="609" spans="1:27" ht="15" customHeight="1">
      <c r="A609" s="1" t="s">
        <v>2835</v>
      </c>
      <c r="B609" s="1" t="s">
        <v>626</v>
      </c>
      <c r="C609" s="1" t="s">
        <v>1349</v>
      </c>
      <c r="D609" s="61">
        <v>2024</v>
      </c>
      <c r="E609" s="1" t="s">
        <v>1350</v>
      </c>
      <c r="F609" s="1" t="s">
        <v>2836</v>
      </c>
      <c r="G609" s="1"/>
      <c r="H609" s="1" t="s">
        <v>1352</v>
      </c>
      <c r="I609" s="1" t="s">
        <v>2746</v>
      </c>
      <c r="J609" s="1" t="s">
        <v>1354</v>
      </c>
      <c r="K609" s="1" t="s">
        <v>927</v>
      </c>
      <c r="L609" s="1" t="s">
        <v>2747</v>
      </c>
      <c r="M609" s="1" t="s">
        <v>2747</v>
      </c>
      <c r="N609" s="63">
        <v>45675</v>
      </c>
      <c r="O609" s="63">
        <v>45902</v>
      </c>
      <c r="P609" s="1" t="s">
        <v>1356</v>
      </c>
      <c r="Q609" s="1" t="s">
        <v>2826</v>
      </c>
      <c r="R609" s="1" t="s">
        <v>2749</v>
      </c>
      <c r="S609" s="1"/>
      <c r="T609" s="1"/>
      <c r="U609" s="1"/>
      <c r="V609" s="1"/>
      <c r="W609" s="1" t="s">
        <v>2808</v>
      </c>
      <c r="X609" s="1" t="s">
        <v>1360</v>
      </c>
      <c r="Y609" s="1" t="s">
        <v>1361</v>
      </c>
      <c r="Z609" s="1" t="s">
        <v>1362</v>
      </c>
      <c r="AA609" s="1" t="s">
        <v>2751</v>
      </c>
    </row>
    <row r="610" spans="1:27" ht="15" customHeight="1">
      <c r="A610" s="1" t="s">
        <v>2837</v>
      </c>
      <c r="B610" s="1" t="s">
        <v>633</v>
      </c>
      <c r="C610" s="1" t="s">
        <v>1349</v>
      </c>
      <c r="D610" s="61">
        <v>2024</v>
      </c>
      <c r="E610" s="1" t="s">
        <v>1350</v>
      </c>
      <c r="F610" s="1" t="s">
        <v>2838</v>
      </c>
      <c r="G610" s="1"/>
      <c r="H610" s="1" t="s">
        <v>1352</v>
      </c>
      <c r="I610" s="1" t="s">
        <v>2746</v>
      </c>
      <c r="J610" s="1" t="s">
        <v>1354</v>
      </c>
      <c r="K610" s="1" t="s">
        <v>927</v>
      </c>
      <c r="L610" s="1" t="s">
        <v>2747</v>
      </c>
      <c r="M610" s="1" t="s">
        <v>2747</v>
      </c>
      <c r="N610" s="63">
        <v>45675</v>
      </c>
      <c r="O610" s="63">
        <v>45902</v>
      </c>
      <c r="P610" s="1" t="s">
        <v>1356</v>
      </c>
      <c r="Q610" s="1" t="s">
        <v>2811</v>
      </c>
      <c r="R610" s="1" t="s">
        <v>2749</v>
      </c>
      <c r="S610" s="1"/>
      <c r="T610" s="1"/>
      <c r="U610" s="1"/>
      <c r="V610" s="1"/>
      <c r="W610" s="1" t="s">
        <v>2808</v>
      </c>
      <c r="X610" s="1" t="s">
        <v>1360</v>
      </c>
      <c r="Y610" s="1" t="s">
        <v>1361</v>
      </c>
      <c r="Z610" s="1" t="s">
        <v>1362</v>
      </c>
      <c r="AA610" s="1" t="s">
        <v>2751</v>
      </c>
    </row>
    <row r="611" spans="1:27" ht="15" customHeight="1">
      <c r="A611" s="1" t="s">
        <v>2839</v>
      </c>
      <c r="B611" s="1" t="s">
        <v>625</v>
      </c>
      <c r="C611" s="1" t="s">
        <v>1349</v>
      </c>
      <c r="D611" s="61">
        <v>2024</v>
      </c>
      <c r="E611" s="1" t="s">
        <v>1350</v>
      </c>
      <c r="F611" s="1" t="s">
        <v>2840</v>
      </c>
      <c r="G611" s="1"/>
      <c r="H611" s="1" t="s">
        <v>1352</v>
      </c>
      <c r="I611" s="1" t="s">
        <v>2746</v>
      </c>
      <c r="J611" s="1" t="s">
        <v>1354</v>
      </c>
      <c r="K611" s="1" t="s">
        <v>927</v>
      </c>
      <c r="L611" s="1" t="s">
        <v>2747</v>
      </c>
      <c r="M611" s="1" t="s">
        <v>2747</v>
      </c>
      <c r="N611" s="63">
        <v>45675</v>
      </c>
      <c r="O611" s="63">
        <v>45902</v>
      </c>
      <c r="P611" s="1" t="s">
        <v>1356</v>
      </c>
      <c r="Q611" s="1" t="s">
        <v>1357</v>
      </c>
      <c r="R611" s="1" t="s">
        <v>2749</v>
      </c>
      <c r="S611" s="1"/>
      <c r="T611" s="1"/>
      <c r="U611" s="1"/>
      <c r="V611" s="1"/>
      <c r="W611" s="1" t="s">
        <v>2808</v>
      </c>
      <c r="X611" s="1" t="s">
        <v>1360</v>
      </c>
      <c r="Y611" s="1" t="s">
        <v>1361</v>
      </c>
      <c r="Z611" s="1" t="s">
        <v>1362</v>
      </c>
      <c r="AA611" s="1" t="s">
        <v>2751</v>
      </c>
    </row>
    <row r="612" spans="1:27" ht="15" customHeight="1">
      <c r="A612" s="1" t="s">
        <v>2841</v>
      </c>
      <c r="B612" s="1" t="s">
        <v>619</v>
      </c>
      <c r="C612" s="1" t="s">
        <v>1349</v>
      </c>
      <c r="D612" s="61">
        <v>2024</v>
      </c>
      <c r="E612" s="1" t="s">
        <v>1350</v>
      </c>
      <c r="F612" s="1" t="s">
        <v>2842</v>
      </c>
      <c r="G612" s="1"/>
      <c r="H612" s="1" t="s">
        <v>1352</v>
      </c>
      <c r="I612" s="1" t="s">
        <v>2746</v>
      </c>
      <c r="J612" s="1" t="s">
        <v>1354</v>
      </c>
      <c r="K612" s="1" t="s">
        <v>927</v>
      </c>
      <c r="L612" s="1" t="s">
        <v>2747</v>
      </c>
      <c r="M612" s="1" t="s">
        <v>2747</v>
      </c>
      <c r="N612" s="63">
        <v>45675</v>
      </c>
      <c r="O612" s="63">
        <v>45902</v>
      </c>
      <c r="P612" s="1" t="s">
        <v>1356</v>
      </c>
      <c r="Q612" s="1" t="s">
        <v>1357</v>
      </c>
      <c r="R612" s="1" t="s">
        <v>2749</v>
      </c>
      <c r="S612" s="1"/>
      <c r="T612" s="1"/>
      <c r="U612" s="1"/>
      <c r="V612" s="1"/>
      <c r="W612" s="1" t="s">
        <v>2808</v>
      </c>
      <c r="X612" s="1" t="s">
        <v>1360</v>
      </c>
      <c r="Y612" s="1" t="s">
        <v>1361</v>
      </c>
      <c r="Z612" s="1" t="s">
        <v>1362</v>
      </c>
      <c r="AA612" s="1" t="s">
        <v>2751</v>
      </c>
    </row>
    <row r="613" spans="1:27" ht="15" customHeight="1">
      <c r="A613" s="1" t="s">
        <v>2843</v>
      </c>
      <c r="B613" s="1" t="s">
        <v>628</v>
      </c>
      <c r="C613" s="1" t="s">
        <v>1349</v>
      </c>
      <c r="D613" s="61">
        <v>2024</v>
      </c>
      <c r="E613" s="1" t="s">
        <v>1350</v>
      </c>
      <c r="F613" s="1" t="s">
        <v>2844</v>
      </c>
      <c r="G613" s="1"/>
      <c r="H613" s="1" t="s">
        <v>1352</v>
      </c>
      <c r="I613" s="1" t="s">
        <v>2746</v>
      </c>
      <c r="J613" s="1" t="s">
        <v>1354</v>
      </c>
      <c r="K613" s="1" t="s">
        <v>927</v>
      </c>
      <c r="L613" s="1" t="s">
        <v>2747</v>
      </c>
      <c r="M613" s="1" t="s">
        <v>2747</v>
      </c>
      <c r="N613" s="63">
        <v>45675</v>
      </c>
      <c r="O613" s="63">
        <v>45902</v>
      </c>
      <c r="P613" s="1" t="s">
        <v>1356</v>
      </c>
      <c r="Q613" s="1" t="s">
        <v>2811</v>
      </c>
      <c r="R613" s="1" t="s">
        <v>2749</v>
      </c>
      <c r="S613" s="1"/>
      <c r="T613" s="1"/>
      <c r="U613" s="1"/>
      <c r="V613" s="1"/>
      <c r="W613" s="1" t="s">
        <v>2808</v>
      </c>
      <c r="X613" s="1" t="s">
        <v>1360</v>
      </c>
      <c r="Y613" s="1" t="s">
        <v>1361</v>
      </c>
      <c r="Z613" s="1" t="s">
        <v>1362</v>
      </c>
      <c r="AA613" s="1" t="s">
        <v>2751</v>
      </c>
    </row>
    <row r="614" spans="1:27" ht="15" customHeight="1">
      <c r="A614" s="1" t="s">
        <v>2845</v>
      </c>
      <c r="B614" s="1" t="s">
        <v>627</v>
      </c>
      <c r="C614" s="1" t="s">
        <v>1349</v>
      </c>
      <c r="D614" s="61">
        <v>2024</v>
      </c>
      <c r="E614" s="1" t="s">
        <v>1350</v>
      </c>
      <c r="F614" s="1" t="s">
        <v>2846</v>
      </c>
      <c r="G614" s="1"/>
      <c r="H614" s="1" t="s">
        <v>1352</v>
      </c>
      <c r="I614" s="1" t="s">
        <v>2746</v>
      </c>
      <c r="J614" s="1" t="s">
        <v>1354</v>
      </c>
      <c r="K614" s="1" t="s">
        <v>927</v>
      </c>
      <c r="L614" s="1" t="s">
        <v>2747</v>
      </c>
      <c r="M614" s="1" t="s">
        <v>2747</v>
      </c>
      <c r="N614" s="63">
        <v>45675</v>
      </c>
      <c r="O614" s="63">
        <v>45902</v>
      </c>
      <c r="P614" s="1" t="s">
        <v>1356</v>
      </c>
      <c r="Q614" s="1" t="s">
        <v>1357</v>
      </c>
      <c r="R614" s="1" t="s">
        <v>2749</v>
      </c>
      <c r="S614" s="1"/>
      <c r="T614" s="1"/>
      <c r="U614" s="1"/>
      <c r="V614" s="1"/>
      <c r="W614" s="1" t="s">
        <v>2808</v>
      </c>
      <c r="X614" s="1" t="s">
        <v>1360</v>
      </c>
      <c r="Y614" s="1" t="s">
        <v>1361</v>
      </c>
      <c r="Z614" s="1" t="s">
        <v>1362</v>
      </c>
      <c r="AA614" s="1" t="s">
        <v>2751</v>
      </c>
    </row>
    <row r="615" spans="1:27" ht="15" customHeight="1">
      <c r="A615" s="1" t="s">
        <v>2847</v>
      </c>
      <c r="B615" s="1" t="s">
        <v>631</v>
      </c>
      <c r="C615" s="1" t="s">
        <v>1349</v>
      </c>
      <c r="D615" s="61">
        <v>2024</v>
      </c>
      <c r="E615" s="1" t="s">
        <v>1350</v>
      </c>
      <c r="F615" s="1" t="s">
        <v>2848</v>
      </c>
      <c r="G615" s="1"/>
      <c r="H615" s="1" t="s">
        <v>1352</v>
      </c>
      <c r="I615" s="1" t="s">
        <v>2746</v>
      </c>
      <c r="J615" s="1" t="s">
        <v>1354</v>
      </c>
      <c r="K615" s="1" t="s">
        <v>927</v>
      </c>
      <c r="L615" s="1" t="s">
        <v>2747</v>
      </c>
      <c r="M615" s="1" t="s">
        <v>2747</v>
      </c>
      <c r="N615" s="63">
        <v>45675</v>
      </c>
      <c r="O615" s="63">
        <v>45902</v>
      </c>
      <c r="P615" s="1" t="s">
        <v>1356</v>
      </c>
      <c r="Q615" s="1" t="s">
        <v>2826</v>
      </c>
      <c r="R615" s="1" t="s">
        <v>2749</v>
      </c>
      <c r="S615" s="1"/>
      <c r="T615" s="1"/>
      <c r="U615" s="1"/>
      <c r="V615" s="1"/>
      <c r="W615" s="1" t="s">
        <v>2808</v>
      </c>
      <c r="X615" s="1" t="s">
        <v>1360</v>
      </c>
      <c r="Y615" s="1" t="s">
        <v>1361</v>
      </c>
      <c r="Z615" s="1" t="s">
        <v>1362</v>
      </c>
      <c r="AA615" s="1" t="s">
        <v>2751</v>
      </c>
    </row>
    <row r="616" spans="1:27" ht="15" customHeight="1">
      <c r="A616" s="1" t="s">
        <v>2849</v>
      </c>
      <c r="B616" s="1" t="s">
        <v>618</v>
      </c>
      <c r="C616" s="1" t="s">
        <v>1349</v>
      </c>
      <c r="D616" s="61">
        <v>2024</v>
      </c>
      <c r="E616" s="1" t="s">
        <v>1350</v>
      </c>
      <c r="F616" s="1" t="s">
        <v>2850</v>
      </c>
      <c r="G616" s="1"/>
      <c r="H616" s="1" t="s">
        <v>1370</v>
      </c>
      <c r="I616" s="1" t="s">
        <v>1371</v>
      </c>
      <c r="J616" s="1" t="s">
        <v>1354</v>
      </c>
      <c r="K616" s="1" t="s">
        <v>927</v>
      </c>
      <c r="L616" s="1" t="s">
        <v>2747</v>
      </c>
      <c r="M616" s="1" t="s">
        <v>2747</v>
      </c>
      <c r="N616" s="63">
        <v>45675</v>
      </c>
      <c r="O616" s="63">
        <v>45902</v>
      </c>
      <c r="P616" s="1" t="s">
        <v>1356</v>
      </c>
      <c r="Q616" s="1" t="s">
        <v>1357</v>
      </c>
      <c r="R616" s="1" t="s">
        <v>2749</v>
      </c>
      <c r="S616" s="1"/>
      <c r="T616" s="1"/>
      <c r="U616" s="1"/>
      <c r="V616" s="1"/>
      <c r="W616" s="1" t="s">
        <v>2808</v>
      </c>
      <c r="X616" s="1" t="s">
        <v>1360</v>
      </c>
      <c r="Y616" s="1" t="s">
        <v>1361</v>
      </c>
      <c r="Z616" s="1" t="s">
        <v>1362</v>
      </c>
      <c r="AA616" s="1" t="s">
        <v>2751</v>
      </c>
    </row>
    <row r="617" spans="1:27" ht="15" customHeight="1">
      <c r="A617" s="1" t="s">
        <v>2851</v>
      </c>
      <c r="B617" s="1" t="s">
        <v>639</v>
      </c>
      <c r="C617" s="1" t="s">
        <v>1349</v>
      </c>
      <c r="D617" s="61">
        <v>2024</v>
      </c>
      <c r="E617" s="1" t="s">
        <v>1350</v>
      </c>
      <c r="F617" s="1" t="s">
        <v>2852</v>
      </c>
      <c r="G617" s="1"/>
      <c r="H617" s="1" t="s">
        <v>1370</v>
      </c>
      <c r="I617" s="1" t="s">
        <v>1371</v>
      </c>
      <c r="J617" s="1" t="s">
        <v>1354</v>
      </c>
      <c r="K617" s="1" t="s">
        <v>927</v>
      </c>
      <c r="L617" s="1" t="s">
        <v>2747</v>
      </c>
      <c r="M617" s="1" t="s">
        <v>2747</v>
      </c>
      <c r="N617" s="63">
        <v>45675</v>
      </c>
      <c r="O617" s="63">
        <v>45902</v>
      </c>
      <c r="P617" s="1" t="s">
        <v>1356</v>
      </c>
      <c r="Q617" s="1" t="s">
        <v>1357</v>
      </c>
      <c r="R617" s="1" t="s">
        <v>2749</v>
      </c>
      <c r="S617" s="1"/>
      <c r="T617" s="1"/>
      <c r="U617" s="1"/>
      <c r="V617" s="1"/>
      <c r="W617" s="1" t="s">
        <v>2853</v>
      </c>
      <c r="X617" s="1" t="s">
        <v>1360</v>
      </c>
      <c r="Y617" s="1" t="s">
        <v>1361</v>
      </c>
      <c r="Z617" s="1" t="s">
        <v>1362</v>
      </c>
      <c r="AA617" s="1" t="s">
        <v>2751</v>
      </c>
    </row>
    <row r="618" spans="1:27" ht="15" customHeight="1">
      <c r="A618" s="1" t="s">
        <v>2854</v>
      </c>
      <c r="B618" s="1" t="s">
        <v>657</v>
      </c>
      <c r="C618" s="1" t="s">
        <v>1349</v>
      </c>
      <c r="D618" s="61">
        <v>2024</v>
      </c>
      <c r="E618" s="1" t="s">
        <v>1350</v>
      </c>
      <c r="F618" s="1" t="s">
        <v>2855</v>
      </c>
      <c r="G618" s="1"/>
      <c r="H618" s="1" t="s">
        <v>1352</v>
      </c>
      <c r="I618" s="1" t="s">
        <v>1750</v>
      </c>
      <c r="J618" s="1" t="s">
        <v>1354</v>
      </c>
      <c r="K618" s="1" t="s">
        <v>927</v>
      </c>
      <c r="L618" s="1" t="s">
        <v>2747</v>
      </c>
      <c r="M618" s="1" t="s">
        <v>2747</v>
      </c>
      <c r="N618" s="63">
        <v>45675</v>
      </c>
      <c r="O618" s="63">
        <v>45902</v>
      </c>
      <c r="P618" s="1" t="s">
        <v>1356</v>
      </c>
      <c r="Q618" s="1" t="s">
        <v>2856</v>
      </c>
      <c r="R618" s="1" t="s">
        <v>2749</v>
      </c>
      <c r="S618" s="1"/>
      <c r="T618" s="1"/>
      <c r="U618" s="1"/>
      <c r="V618" s="1"/>
      <c r="W618" s="1" t="s">
        <v>2853</v>
      </c>
      <c r="X618" s="1" t="s">
        <v>1360</v>
      </c>
      <c r="Y618" s="1" t="s">
        <v>1361</v>
      </c>
      <c r="Z618" s="1" t="s">
        <v>1362</v>
      </c>
      <c r="AA618" s="1" t="s">
        <v>2751</v>
      </c>
    </row>
    <row r="619" spans="1:27" ht="15" customHeight="1">
      <c r="A619" s="1" t="s">
        <v>2857</v>
      </c>
      <c r="B619" s="1" t="s">
        <v>642</v>
      </c>
      <c r="C619" s="1" t="s">
        <v>1349</v>
      </c>
      <c r="D619" s="61">
        <v>2024</v>
      </c>
      <c r="E619" s="1" t="s">
        <v>1350</v>
      </c>
      <c r="F619" s="1" t="s">
        <v>2858</v>
      </c>
      <c r="G619" s="1"/>
      <c r="H619" s="1" t="s">
        <v>1352</v>
      </c>
      <c r="I619" s="1" t="s">
        <v>1750</v>
      </c>
      <c r="J619" s="1" t="s">
        <v>1354</v>
      </c>
      <c r="K619" s="1" t="s">
        <v>927</v>
      </c>
      <c r="L619" s="1" t="s">
        <v>2747</v>
      </c>
      <c r="M619" s="1" t="s">
        <v>2747</v>
      </c>
      <c r="N619" s="63">
        <v>45675</v>
      </c>
      <c r="O619" s="63">
        <v>45902</v>
      </c>
      <c r="P619" s="1" t="s">
        <v>1356</v>
      </c>
      <c r="Q619" s="1" t="s">
        <v>1357</v>
      </c>
      <c r="R619" s="1" t="s">
        <v>2749</v>
      </c>
      <c r="S619" s="1"/>
      <c r="T619" s="1"/>
      <c r="U619" s="1"/>
      <c r="V619" s="1"/>
      <c r="W619" s="1" t="s">
        <v>2853</v>
      </c>
      <c r="X619" s="1" t="s">
        <v>1360</v>
      </c>
      <c r="Y619" s="1" t="s">
        <v>1361</v>
      </c>
      <c r="Z619" s="1" t="s">
        <v>1362</v>
      </c>
      <c r="AA619" s="1" t="s">
        <v>2751</v>
      </c>
    </row>
    <row r="620" spans="1:27" ht="15" customHeight="1">
      <c r="A620" s="1" t="s">
        <v>2859</v>
      </c>
      <c r="B620" s="1" t="s">
        <v>644</v>
      </c>
      <c r="C620" s="1" t="s">
        <v>1349</v>
      </c>
      <c r="D620" s="61">
        <v>2024</v>
      </c>
      <c r="E620" s="1" t="s">
        <v>1350</v>
      </c>
      <c r="F620" s="1" t="s">
        <v>2860</v>
      </c>
      <c r="G620" s="1"/>
      <c r="H620" s="1" t="s">
        <v>1352</v>
      </c>
      <c r="I620" s="1" t="s">
        <v>1750</v>
      </c>
      <c r="J620" s="1" t="s">
        <v>1354</v>
      </c>
      <c r="K620" s="1" t="s">
        <v>927</v>
      </c>
      <c r="L620" s="1" t="s">
        <v>2747</v>
      </c>
      <c r="M620" s="1" t="s">
        <v>2747</v>
      </c>
      <c r="N620" s="63">
        <v>45675</v>
      </c>
      <c r="O620" s="63">
        <v>45902</v>
      </c>
      <c r="P620" s="1" t="s">
        <v>1356</v>
      </c>
      <c r="Q620" s="1" t="s">
        <v>1357</v>
      </c>
      <c r="R620" s="1" t="s">
        <v>2749</v>
      </c>
      <c r="S620" s="1"/>
      <c r="T620" s="1"/>
      <c r="U620" s="1"/>
      <c r="V620" s="1"/>
      <c r="W620" s="1" t="s">
        <v>2853</v>
      </c>
      <c r="X620" s="1" t="s">
        <v>1360</v>
      </c>
      <c r="Y620" s="1" t="s">
        <v>1361</v>
      </c>
      <c r="Z620" s="1" t="s">
        <v>1362</v>
      </c>
      <c r="AA620" s="1" t="s">
        <v>2751</v>
      </c>
    </row>
    <row r="621" spans="1:27" ht="15" customHeight="1">
      <c r="A621" s="1" t="s">
        <v>2861</v>
      </c>
      <c r="B621" s="1" t="s">
        <v>656</v>
      </c>
      <c r="C621" s="1" t="s">
        <v>1349</v>
      </c>
      <c r="D621" s="61">
        <v>2024</v>
      </c>
      <c r="E621" s="1" t="s">
        <v>1350</v>
      </c>
      <c r="F621" s="1" t="s">
        <v>2862</v>
      </c>
      <c r="G621" s="1"/>
      <c r="H621" s="1" t="s">
        <v>1352</v>
      </c>
      <c r="I621" s="1" t="s">
        <v>1750</v>
      </c>
      <c r="J621" s="1" t="s">
        <v>1354</v>
      </c>
      <c r="K621" s="1" t="s">
        <v>927</v>
      </c>
      <c r="L621" s="1" t="s">
        <v>2747</v>
      </c>
      <c r="M621" s="1" t="s">
        <v>2747</v>
      </c>
      <c r="N621" s="63">
        <v>45675</v>
      </c>
      <c r="O621" s="63">
        <v>45902</v>
      </c>
      <c r="P621" s="1" t="s">
        <v>1356</v>
      </c>
      <c r="Q621" s="1" t="s">
        <v>1357</v>
      </c>
      <c r="R621" s="1" t="s">
        <v>2749</v>
      </c>
      <c r="S621" s="1"/>
      <c r="T621" s="1"/>
      <c r="U621" s="1"/>
      <c r="V621" s="1"/>
      <c r="W621" s="1" t="s">
        <v>2853</v>
      </c>
      <c r="X621" s="1" t="s">
        <v>1360</v>
      </c>
      <c r="Y621" s="1" t="s">
        <v>1361</v>
      </c>
      <c r="Z621" s="1" t="s">
        <v>1362</v>
      </c>
      <c r="AA621" s="1" t="s">
        <v>2751</v>
      </c>
    </row>
    <row r="622" spans="1:27" ht="15" customHeight="1">
      <c r="A622" s="1" t="s">
        <v>2863</v>
      </c>
      <c r="B622" s="1" t="s">
        <v>650</v>
      </c>
      <c r="C622" s="1" t="s">
        <v>1349</v>
      </c>
      <c r="D622" s="61">
        <v>2024</v>
      </c>
      <c r="E622" s="1" t="s">
        <v>1350</v>
      </c>
      <c r="F622" s="1" t="s">
        <v>2864</v>
      </c>
      <c r="G622" s="1"/>
      <c r="H622" s="1" t="s">
        <v>1352</v>
      </c>
      <c r="I622" s="1" t="s">
        <v>1750</v>
      </c>
      <c r="J622" s="1" t="s">
        <v>1354</v>
      </c>
      <c r="K622" s="1" t="s">
        <v>927</v>
      </c>
      <c r="L622" s="1" t="s">
        <v>2747</v>
      </c>
      <c r="M622" s="1" t="s">
        <v>2747</v>
      </c>
      <c r="N622" s="63">
        <v>45675</v>
      </c>
      <c r="O622" s="63">
        <v>45902</v>
      </c>
      <c r="P622" s="1" t="s">
        <v>1356</v>
      </c>
      <c r="Q622" s="1" t="s">
        <v>2856</v>
      </c>
      <c r="R622" s="1" t="s">
        <v>2749</v>
      </c>
      <c r="S622" s="1"/>
      <c r="T622" s="1"/>
      <c r="U622" s="1"/>
      <c r="V622" s="1"/>
      <c r="W622" s="1" t="s">
        <v>2853</v>
      </c>
      <c r="X622" s="1" t="s">
        <v>1360</v>
      </c>
      <c r="Y622" s="1" t="s">
        <v>1361</v>
      </c>
      <c r="Z622" s="1" t="s">
        <v>1362</v>
      </c>
      <c r="AA622" s="1" t="s">
        <v>2751</v>
      </c>
    </row>
    <row r="623" spans="1:27" ht="15" customHeight="1">
      <c r="A623" s="1" t="s">
        <v>2865</v>
      </c>
      <c r="B623" s="1" t="s">
        <v>653</v>
      </c>
      <c r="C623" s="1" t="s">
        <v>1349</v>
      </c>
      <c r="D623" s="61">
        <v>2024</v>
      </c>
      <c r="E623" s="1" t="s">
        <v>1350</v>
      </c>
      <c r="F623" s="1" t="s">
        <v>2866</v>
      </c>
      <c r="G623" s="1"/>
      <c r="H623" s="1" t="s">
        <v>1352</v>
      </c>
      <c r="I623" s="1" t="s">
        <v>1750</v>
      </c>
      <c r="J623" s="1" t="s">
        <v>1354</v>
      </c>
      <c r="K623" s="1" t="s">
        <v>927</v>
      </c>
      <c r="L623" s="1" t="s">
        <v>2747</v>
      </c>
      <c r="M623" s="1" t="s">
        <v>2747</v>
      </c>
      <c r="N623" s="63">
        <v>45675</v>
      </c>
      <c r="O623" s="63">
        <v>45902</v>
      </c>
      <c r="P623" s="1" t="s">
        <v>1356</v>
      </c>
      <c r="Q623" s="1" t="s">
        <v>2856</v>
      </c>
      <c r="R623" s="1" t="s">
        <v>2749</v>
      </c>
      <c r="S623" s="1"/>
      <c r="T623" s="1"/>
      <c r="U623" s="1"/>
      <c r="V623" s="1"/>
      <c r="W623" s="1" t="s">
        <v>2853</v>
      </c>
      <c r="X623" s="1" t="s">
        <v>1360</v>
      </c>
      <c r="Y623" s="1" t="s">
        <v>1361</v>
      </c>
      <c r="Z623" s="1" t="s">
        <v>1362</v>
      </c>
      <c r="AA623" s="1" t="s">
        <v>2751</v>
      </c>
    </row>
    <row r="624" spans="1:27" ht="15" customHeight="1">
      <c r="A624" s="1" t="s">
        <v>2867</v>
      </c>
      <c r="B624" s="1" t="s">
        <v>647</v>
      </c>
      <c r="C624" s="1" t="s">
        <v>1349</v>
      </c>
      <c r="D624" s="61">
        <v>2024</v>
      </c>
      <c r="E624" s="1" t="s">
        <v>1350</v>
      </c>
      <c r="F624" s="1" t="s">
        <v>2868</v>
      </c>
      <c r="G624" s="1"/>
      <c r="H624" s="1" t="s">
        <v>1352</v>
      </c>
      <c r="I624" s="1" t="s">
        <v>1750</v>
      </c>
      <c r="J624" s="1" t="s">
        <v>1354</v>
      </c>
      <c r="K624" s="1" t="s">
        <v>927</v>
      </c>
      <c r="L624" s="1" t="s">
        <v>2747</v>
      </c>
      <c r="M624" s="1" t="s">
        <v>2747</v>
      </c>
      <c r="N624" s="63">
        <v>45675</v>
      </c>
      <c r="O624" s="63">
        <v>45902</v>
      </c>
      <c r="P624" s="1" t="s">
        <v>1356</v>
      </c>
      <c r="Q624" s="1" t="s">
        <v>2869</v>
      </c>
      <c r="R624" s="1" t="s">
        <v>2749</v>
      </c>
      <c r="S624" s="1"/>
      <c r="T624" s="1"/>
      <c r="U624" s="1"/>
      <c r="V624" s="1"/>
      <c r="W624" s="1" t="s">
        <v>2853</v>
      </c>
      <c r="X624" s="1" t="s">
        <v>1360</v>
      </c>
      <c r="Y624" s="1" t="s">
        <v>1361</v>
      </c>
      <c r="Z624" s="1" t="s">
        <v>1362</v>
      </c>
      <c r="AA624" s="1" t="s">
        <v>2751</v>
      </c>
    </row>
    <row r="625" spans="1:27" ht="15" customHeight="1">
      <c r="A625" s="1" t="s">
        <v>2870</v>
      </c>
      <c r="B625" s="1" t="s">
        <v>659</v>
      </c>
      <c r="C625" s="1" t="s">
        <v>1349</v>
      </c>
      <c r="D625" s="61">
        <v>2024</v>
      </c>
      <c r="E625" s="1" t="s">
        <v>1350</v>
      </c>
      <c r="F625" s="1" t="s">
        <v>2871</v>
      </c>
      <c r="G625" s="1"/>
      <c r="H625" s="1" t="s">
        <v>1352</v>
      </c>
      <c r="I625" s="1" t="s">
        <v>1750</v>
      </c>
      <c r="J625" s="1" t="s">
        <v>1354</v>
      </c>
      <c r="K625" s="1" t="s">
        <v>927</v>
      </c>
      <c r="L625" s="1" t="s">
        <v>2747</v>
      </c>
      <c r="M625" s="1" t="s">
        <v>2747</v>
      </c>
      <c r="N625" s="63">
        <v>45675</v>
      </c>
      <c r="O625" s="63">
        <v>45902</v>
      </c>
      <c r="P625" s="1" t="s">
        <v>1356</v>
      </c>
      <c r="Q625" s="1" t="s">
        <v>2856</v>
      </c>
      <c r="R625" s="1" t="s">
        <v>2749</v>
      </c>
      <c r="S625" s="1"/>
      <c r="T625" s="1"/>
      <c r="U625" s="1"/>
      <c r="V625" s="1"/>
      <c r="W625" s="1" t="s">
        <v>2853</v>
      </c>
      <c r="X625" s="1" t="s">
        <v>1360</v>
      </c>
      <c r="Y625" s="1" t="s">
        <v>1361</v>
      </c>
      <c r="Z625" s="1" t="s">
        <v>1362</v>
      </c>
      <c r="AA625" s="1" t="s">
        <v>2751</v>
      </c>
    </row>
    <row r="626" spans="1:27" ht="15" customHeight="1">
      <c r="A626" s="1" t="s">
        <v>2872</v>
      </c>
      <c r="B626" s="1" t="s">
        <v>652</v>
      </c>
      <c r="C626" s="1" t="s">
        <v>1349</v>
      </c>
      <c r="D626" s="61">
        <v>2024</v>
      </c>
      <c r="E626" s="1" t="s">
        <v>1350</v>
      </c>
      <c r="F626" s="1" t="s">
        <v>2873</v>
      </c>
      <c r="G626" s="1"/>
      <c r="H626" s="1" t="s">
        <v>1352</v>
      </c>
      <c r="I626" s="1" t="s">
        <v>1750</v>
      </c>
      <c r="J626" s="1" t="s">
        <v>1354</v>
      </c>
      <c r="K626" s="1" t="s">
        <v>927</v>
      </c>
      <c r="L626" s="1" t="s">
        <v>2747</v>
      </c>
      <c r="M626" s="1" t="s">
        <v>2747</v>
      </c>
      <c r="N626" s="63">
        <v>45675</v>
      </c>
      <c r="O626" s="63">
        <v>45902</v>
      </c>
      <c r="P626" s="1" t="s">
        <v>1356</v>
      </c>
      <c r="Q626" s="1" t="s">
        <v>2869</v>
      </c>
      <c r="R626" s="1" t="s">
        <v>2749</v>
      </c>
      <c r="S626" s="1"/>
      <c r="T626" s="1"/>
      <c r="U626" s="1"/>
      <c r="V626" s="1"/>
      <c r="W626" s="1" t="s">
        <v>2853</v>
      </c>
      <c r="X626" s="1" t="s">
        <v>1360</v>
      </c>
      <c r="Y626" s="1" t="s">
        <v>1361</v>
      </c>
      <c r="Z626" s="1" t="s">
        <v>1362</v>
      </c>
      <c r="AA626" s="1" t="s">
        <v>2751</v>
      </c>
    </row>
    <row r="627" spans="1:27" ht="15" customHeight="1">
      <c r="A627" s="1" t="s">
        <v>2874</v>
      </c>
      <c r="B627" s="1" t="s">
        <v>643</v>
      </c>
      <c r="C627" s="1" t="s">
        <v>1349</v>
      </c>
      <c r="D627" s="61">
        <v>2024</v>
      </c>
      <c r="E627" s="1" t="s">
        <v>1350</v>
      </c>
      <c r="F627" s="1" t="s">
        <v>2875</v>
      </c>
      <c r="G627" s="1"/>
      <c r="H627" s="1" t="s">
        <v>1352</v>
      </c>
      <c r="I627" s="1" t="s">
        <v>1750</v>
      </c>
      <c r="J627" s="1" t="s">
        <v>1354</v>
      </c>
      <c r="K627" s="1" t="s">
        <v>927</v>
      </c>
      <c r="L627" s="1" t="s">
        <v>2747</v>
      </c>
      <c r="M627" s="1" t="s">
        <v>2747</v>
      </c>
      <c r="N627" s="63">
        <v>45675</v>
      </c>
      <c r="O627" s="63">
        <v>45902</v>
      </c>
      <c r="P627" s="1" t="s">
        <v>1356</v>
      </c>
      <c r="Q627" s="1" t="s">
        <v>1357</v>
      </c>
      <c r="R627" s="1" t="s">
        <v>2749</v>
      </c>
      <c r="S627" s="1"/>
      <c r="T627" s="1"/>
      <c r="U627" s="1"/>
      <c r="V627" s="1"/>
      <c r="W627" s="1" t="s">
        <v>2853</v>
      </c>
      <c r="X627" s="1" t="s">
        <v>1360</v>
      </c>
      <c r="Y627" s="1" t="s">
        <v>1361</v>
      </c>
      <c r="Z627" s="1" t="s">
        <v>1362</v>
      </c>
      <c r="AA627" s="1" t="s">
        <v>2751</v>
      </c>
    </row>
    <row r="628" spans="1:27" ht="15" customHeight="1">
      <c r="A628" s="1" t="s">
        <v>2876</v>
      </c>
      <c r="B628" s="1" t="s">
        <v>658</v>
      </c>
      <c r="C628" s="1" t="s">
        <v>1349</v>
      </c>
      <c r="D628" s="61">
        <v>2024</v>
      </c>
      <c r="E628" s="1" t="s">
        <v>1350</v>
      </c>
      <c r="F628" s="1" t="s">
        <v>2877</v>
      </c>
      <c r="G628" s="1"/>
      <c r="H628" s="1" t="s">
        <v>1352</v>
      </c>
      <c r="I628" s="1" t="s">
        <v>1750</v>
      </c>
      <c r="J628" s="1" t="s">
        <v>1354</v>
      </c>
      <c r="K628" s="1" t="s">
        <v>927</v>
      </c>
      <c r="L628" s="1" t="s">
        <v>2747</v>
      </c>
      <c r="M628" s="1" t="s">
        <v>2747</v>
      </c>
      <c r="N628" s="63">
        <v>45675</v>
      </c>
      <c r="O628" s="63">
        <v>45902</v>
      </c>
      <c r="P628" s="1" t="s">
        <v>1356</v>
      </c>
      <c r="Q628" s="1" t="s">
        <v>2856</v>
      </c>
      <c r="R628" s="1" t="s">
        <v>2749</v>
      </c>
      <c r="S628" s="1"/>
      <c r="T628" s="1"/>
      <c r="U628" s="1"/>
      <c r="V628" s="1"/>
      <c r="W628" s="1" t="s">
        <v>2853</v>
      </c>
      <c r="X628" s="1" t="s">
        <v>1360</v>
      </c>
      <c r="Y628" s="1" t="s">
        <v>1361</v>
      </c>
      <c r="Z628" s="1" t="s">
        <v>1362</v>
      </c>
      <c r="AA628" s="1" t="s">
        <v>2751</v>
      </c>
    </row>
    <row r="629" spans="1:27" ht="15" customHeight="1">
      <c r="A629" s="1" t="s">
        <v>2878</v>
      </c>
      <c r="B629" s="1" t="s">
        <v>649</v>
      </c>
      <c r="C629" s="1" t="s">
        <v>1349</v>
      </c>
      <c r="D629" s="61">
        <v>2024</v>
      </c>
      <c r="E629" s="1" t="s">
        <v>1350</v>
      </c>
      <c r="F629" s="1" t="s">
        <v>2879</v>
      </c>
      <c r="G629" s="1"/>
      <c r="H629" s="1" t="s">
        <v>1352</v>
      </c>
      <c r="I629" s="1" t="s">
        <v>1750</v>
      </c>
      <c r="J629" s="1" t="s">
        <v>1354</v>
      </c>
      <c r="K629" s="1" t="s">
        <v>927</v>
      </c>
      <c r="L629" s="1" t="s">
        <v>2747</v>
      </c>
      <c r="M629" s="1" t="s">
        <v>2747</v>
      </c>
      <c r="N629" s="63">
        <v>45675</v>
      </c>
      <c r="O629" s="63">
        <v>45902</v>
      </c>
      <c r="P629" s="1" t="s">
        <v>1356</v>
      </c>
      <c r="Q629" s="1" t="s">
        <v>2856</v>
      </c>
      <c r="R629" s="1" t="s">
        <v>2749</v>
      </c>
      <c r="S629" s="1"/>
      <c r="T629" s="1"/>
      <c r="U629" s="1"/>
      <c r="V629" s="1"/>
      <c r="W629" s="1" t="s">
        <v>2853</v>
      </c>
      <c r="X629" s="1" t="s">
        <v>1360</v>
      </c>
      <c r="Y629" s="1" t="s">
        <v>1361</v>
      </c>
      <c r="Z629" s="1" t="s">
        <v>1362</v>
      </c>
      <c r="AA629" s="1" t="s">
        <v>2751</v>
      </c>
    </row>
    <row r="630" spans="1:27" ht="15" customHeight="1">
      <c r="A630" s="1" t="s">
        <v>2880</v>
      </c>
      <c r="B630" s="1" t="s">
        <v>645</v>
      </c>
      <c r="C630" s="1" t="s">
        <v>1349</v>
      </c>
      <c r="D630" s="61">
        <v>2024</v>
      </c>
      <c r="E630" s="1" t="s">
        <v>1350</v>
      </c>
      <c r="F630" s="1" t="s">
        <v>2881</v>
      </c>
      <c r="G630" s="1"/>
      <c r="H630" s="1" t="s">
        <v>1352</v>
      </c>
      <c r="I630" s="1" t="s">
        <v>1750</v>
      </c>
      <c r="J630" s="1" t="s">
        <v>1354</v>
      </c>
      <c r="K630" s="1" t="s">
        <v>927</v>
      </c>
      <c r="L630" s="1" t="s">
        <v>2747</v>
      </c>
      <c r="M630" s="1" t="s">
        <v>2747</v>
      </c>
      <c r="N630" s="63">
        <v>45675</v>
      </c>
      <c r="O630" s="63">
        <v>45902</v>
      </c>
      <c r="P630" s="1" t="s">
        <v>1356</v>
      </c>
      <c r="Q630" s="1" t="s">
        <v>1357</v>
      </c>
      <c r="R630" s="1" t="s">
        <v>2749</v>
      </c>
      <c r="S630" s="1"/>
      <c r="T630" s="1"/>
      <c r="U630" s="1"/>
      <c r="V630" s="1"/>
      <c r="W630" s="1" t="s">
        <v>2853</v>
      </c>
      <c r="X630" s="1" t="s">
        <v>1360</v>
      </c>
      <c r="Y630" s="1" t="s">
        <v>1361</v>
      </c>
      <c r="Z630" s="1" t="s">
        <v>1362</v>
      </c>
      <c r="AA630" s="1" t="s">
        <v>2751</v>
      </c>
    </row>
    <row r="631" spans="1:27" ht="15" customHeight="1">
      <c r="A631" s="1" t="s">
        <v>2882</v>
      </c>
      <c r="B631" s="1" t="s">
        <v>641</v>
      </c>
      <c r="C631" s="1" t="s">
        <v>1349</v>
      </c>
      <c r="D631" s="61">
        <v>2024</v>
      </c>
      <c r="E631" s="1" t="s">
        <v>1350</v>
      </c>
      <c r="F631" s="1" t="s">
        <v>2883</v>
      </c>
      <c r="G631" s="1"/>
      <c r="H631" s="1" t="s">
        <v>1352</v>
      </c>
      <c r="I631" s="1" t="s">
        <v>1750</v>
      </c>
      <c r="J631" s="1" t="s">
        <v>1354</v>
      </c>
      <c r="K631" s="1" t="s">
        <v>927</v>
      </c>
      <c r="L631" s="1" t="s">
        <v>2747</v>
      </c>
      <c r="M631" s="1" t="s">
        <v>2747</v>
      </c>
      <c r="N631" s="63">
        <v>45675</v>
      </c>
      <c r="O631" s="63">
        <v>45902</v>
      </c>
      <c r="P631" s="1" t="s">
        <v>1356</v>
      </c>
      <c r="Q631" s="1" t="s">
        <v>1357</v>
      </c>
      <c r="R631" s="1" t="s">
        <v>2749</v>
      </c>
      <c r="S631" s="1"/>
      <c r="T631" s="1"/>
      <c r="U631" s="1"/>
      <c r="V631" s="1"/>
      <c r="W631" s="1" t="s">
        <v>2853</v>
      </c>
      <c r="X631" s="1" t="s">
        <v>1360</v>
      </c>
      <c r="Y631" s="1" t="s">
        <v>1361</v>
      </c>
      <c r="Z631" s="1" t="s">
        <v>1362</v>
      </c>
      <c r="AA631" s="1" t="s">
        <v>2751</v>
      </c>
    </row>
    <row r="632" spans="1:27" ht="15" customHeight="1">
      <c r="A632" s="1" t="s">
        <v>2884</v>
      </c>
      <c r="B632" s="1" t="s">
        <v>640</v>
      </c>
      <c r="C632" s="1" t="s">
        <v>1349</v>
      </c>
      <c r="D632" s="61">
        <v>2024</v>
      </c>
      <c r="E632" s="1" t="s">
        <v>1350</v>
      </c>
      <c r="F632" s="1" t="s">
        <v>2885</v>
      </c>
      <c r="G632" s="1"/>
      <c r="H632" s="1" t="s">
        <v>1352</v>
      </c>
      <c r="I632" s="1" t="s">
        <v>1750</v>
      </c>
      <c r="J632" s="1" t="s">
        <v>1354</v>
      </c>
      <c r="K632" s="1" t="s">
        <v>927</v>
      </c>
      <c r="L632" s="1" t="s">
        <v>2747</v>
      </c>
      <c r="M632" s="1" t="s">
        <v>2747</v>
      </c>
      <c r="N632" s="63">
        <v>45675</v>
      </c>
      <c r="O632" s="63">
        <v>45902</v>
      </c>
      <c r="P632" s="1" t="s">
        <v>1356</v>
      </c>
      <c r="Q632" s="1" t="s">
        <v>1357</v>
      </c>
      <c r="R632" s="1" t="s">
        <v>2749</v>
      </c>
      <c r="S632" s="1"/>
      <c r="T632" s="1"/>
      <c r="U632" s="1"/>
      <c r="V632" s="1"/>
      <c r="W632" s="1" t="s">
        <v>2853</v>
      </c>
      <c r="X632" s="1" t="s">
        <v>1360</v>
      </c>
      <c r="Y632" s="1" t="s">
        <v>1361</v>
      </c>
      <c r="Z632" s="1" t="s">
        <v>1362</v>
      </c>
      <c r="AA632" s="1" t="s">
        <v>2751</v>
      </c>
    </row>
    <row r="633" spans="1:27" ht="15" customHeight="1">
      <c r="A633" s="1" t="s">
        <v>2886</v>
      </c>
      <c r="B633" s="1" t="s">
        <v>655</v>
      </c>
      <c r="C633" s="1" t="s">
        <v>1349</v>
      </c>
      <c r="D633" s="61">
        <v>2024</v>
      </c>
      <c r="E633" s="1" t="s">
        <v>1350</v>
      </c>
      <c r="F633" s="1" t="s">
        <v>2887</v>
      </c>
      <c r="G633" s="1"/>
      <c r="H633" s="1" t="s">
        <v>1352</v>
      </c>
      <c r="I633" s="1" t="s">
        <v>1750</v>
      </c>
      <c r="J633" s="1" t="s">
        <v>1354</v>
      </c>
      <c r="K633" s="1" t="s">
        <v>927</v>
      </c>
      <c r="L633" s="1" t="s">
        <v>2747</v>
      </c>
      <c r="M633" s="1" t="s">
        <v>2747</v>
      </c>
      <c r="N633" s="63">
        <v>45675</v>
      </c>
      <c r="O633" s="63">
        <v>45902</v>
      </c>
      <c r="P633" s="1" t="s">
        <v>1356</v>
      </c>
      <c r="Q633" s="1" t="s">
        <v>2856</v>
      </c>
      <c r="R633" s="1" t="s">
        <v>2749</v>
      </c>
      <c r="S633" s="1"/>
      <c r="T633" s="1"/>
      <c r="U633" s="1"/>
      <c r="V633" s="1"/>
      <c r="W633" s="1" t="s">
        <v>2853</v>
      </c>
      <c r="X633" s="1" t="s">
        <v>1360</v>
      </c>
      <c r="Y633" s="1" t="s">
        <v>1361</v>
      </c>
      <c r="Z633" s="1" t="s">
        <v>1362</v>
      </c>
      <c r="AA633" s="1" t="s">
        <v>2751</v>
      </c>
    </row>
    <row r="634" spans="1:27" ht="15" customHeight="1">
      <c r="A634" s="1" t="s">
        <v>2888</v>
      </c>
      <c r="B634" s="1" t="s">
        <v>648</v>
      </c>
      <c r="C634" s="1" t="s">
        <v>1349</v>
      </c>
      <c r="D634" s="61">
        <v>2024</v>
      </c>
      <c r="E634" s="1" t="s">
        <v>1350</v>
      </c>
      <c r="F634" s="1" t="s">
        <v>2889</v>
      </c>
      <c r="G634" s="1"/>
      <c r="H634" s="1" t="s">
        <v>1352</v>
      </c>
      <c r="I634" s="1" t="s">
        <v>1750</v>
      </c>
      <c r="J634" s="1" t="s">
        <v>1354</v>
      </c>
      <c r="K634" s="1" t="s">
        <v>927</v>
      </c>
      <c r="L634" s="1" t="s">
        <v>2747</v>
      </c>
      <c r="M634" s="1" t="s">
        <v>2747</v>
      </c>
      <c r="N634" s="63">
        <v>45675</v>
      </c>
      <c r="O634" s="63">
        <v>45902</v>
      </c>
      <c r="P634" s="1" t="s">
        <v>1356</v>
      </c>
      <c r="Q634" s="1" t="s">
        <v>2856</v>
      </c>
      <c r="R634" s="1" t="s">
        <v>2749</v>
      </c>
      <c r="S634" s="1"/>
      <c r="T634" s="1"/>
      <c r="U634" s="1"/>
      <c r="V634" s="1"/>
      <c r="W634" s="1" t="s">
        <v>2853</v>
      </c>
      <c r="X634" s="1" t="s">
        <v>1360</v>
      </c>
      <c r="Y634" s="1" t="s">
        <v>1361</v>
      </c>
      <c r="Z634" s="1" t="s">
        <v>1362</v>
      </c>
      <c r="AA634" s="1" t="s">
        <v>2751</v>
      </c>
    </row>
    <row r="635" spans="1:27" ht="15" customHeight="1">
      <c r="A635" s="1" t="s">
        <v>2890</v>
      </c>
      <c r="B635" s="1" t="s">
        <v>651</v>
      </c>
      <c r="C635" s="1" t="s">
        <v>1349</v>
      </c>
      <c r="D635" s="61">
        <v>2024</v>
      </c>
      <c r="E635" s="1" t="s">
        <v>1350</v>
      </c>
      <c r="F635" s="1" t="s">
        <v>2891</v>
      </c>
      <c r="G635" s="1"/>
      <c r="H635" s="1" t="s">
        <v>1352</v>
      </c>
      <c r="I635" s="1" t="s">
        <v>1750</v>
      </c>
      <c r="J635" s="1" t="s">
        <v>1354</v>
      </c>
      <c r="K635" s="1" t="s">
        <v>927</v>
      </c>
      <c r="L635" s="1" t="s">
        <v>2747</v>
      </c>
      <c r="M635" s="1" t="s">
        <v>2747</v>
      </c>
      <c r="N635" s="63">
        <v>45675</v>
      </c>
      <c r="O635" s="63">
        <v>45902</v>
      </c>
      <c r="P635" s="1" t="s">
        <v>1356</v>
      </c>
      <c r="Q635" s="1" t="s">
        <v>1357</v>
      </c>
      <c r="R635" s="1" t="s">
        <v>2749</v>
      </c>
      <c r="S635" s="1"/>
      <c r="T635" s="1"/>
      <c r="U635" s="1"/>
      <c r="V635" s="1"/>
      <c r="W635" s="1" t="s">
        <v>2853</v>
      </c>
      <c r="X635" s="1" t="s">
        <v>1360</v>
      </c>
      <c r="Y635" s="1" t="s">
        <v>1361</v>
      </c>
      <c r="Z635" s="1" t="s">
        <v>1362</v>
      </c>
      <c r="AA635" s="1" t="s">
        <v>2751</v>
      </c>
    </row>
    <row r="636" spans="1:27" ht="15" customHeight="1">
      <c r="A636" s="1" t="s">
        <v>2892</v>
      </c>
      <c r="B636" s="1" t="s">
        <v>646</v>
      </c>
      <c r="C636" s="1" t="s">
        <v>1349</v>
      </c>
      <c r="D636" s="61">
        <v>2024</v>
      </c>
      <c r="E636" s="1" t="s">
        <v>1350</v>
      </c>
      <c r="F636" s="1" t="s">
        <v>2893</v>
      </c>
      <c r="G636" s="1"/>
      <c r="H636" s="1" t="s">
        <v>1352</v>
      </c>
      <c r="I636" s="1" t="s">
        <v>1750</v>
      </c>
      <c r="J636" s="1" t="s">
        <v>1354</v>
      </c>
      <c r="K636" s="1" t="s">
        <v>927</v>
      </c>
      <c r="L636" s="1" t="s">
        <v>2747</v>
      </c>
      <c r="M636" s="1" t="s">
        <v>2747</v>
      </c>
      <c r="N636" s="63">
        <v>45675</v>
      </c>
      <c r="O636" s="63">
        <v>45902</v>
      </c>
      <c r="P636" s="1" t="s">
        <v>1356</v>
      </c>
      <c r="Q636" s="1" t="s">
        <v>1357</v>
      </c>
      <c r="R636" s="1" t="s">
        <v>2749</v>
      </c>
      <c r="S636" s="1"/>
      <c r="T636" s="1"/>
      <c r="U636" s="1"/>
      <c r="V636" s="1"/>
      <c r="W636" s="1" t="s">
        <v>2853</v>
      </c>
      <c r="X636" s="1" t="s">
        <v>1360</v>
      </c>
      <c r="Y636" s="1" t="s">
        <v>1361</v>
      </c>
      <c r="Z636" s="1" t="s">
        <v>1362</v>
      </c>
      <c r="AA636" s="1" t="s">
        <v>2751</v>
      </c>
    </row>
    <row r="637" spans="1:27" ht="15" customHeight="1">
      <c r="A637" s="1" t="s">
        <v>2894</v>
      </c>
      <c r="B637" s="1" t="s">
        <v>654</v>
      </c>
      <c r="C637" s="1" t="s">
        <v>1349</v>
      </c>
      <c r="D637" s="61">
        <v>2024</v>
      </c>
      <c r="E637" s="1" t="s">
        <v>1350</v>
      </c>
      <c r="F637" s="1" t="s">
        <v>2895</v>
      </c>
      <c r="G637" s="1"/>
      <c r="H637" s="1" t="s">
        <v>1352</v>
      </c>
      <c r="I637" s="1" t="s">
        <v>1750</v>
      </c>
      <c r="J637" s="1" t="s">
        <v>1354</v>
      </c>
      <c r="K637" s="1" t="s">
        <v>927</v>
      </c>
      <c r="L637" s="1" t="s">
        <v>2747</v>
      </c>
      <c r="M637" s="1" t="s">
        <v>2747</v>
      </c>
      <c r="N637" s="63">
        <v>45675</v>
      </c>
      <c r="O637" s="63">
        <v>45902</v>
      </c>
      <c r="P637" s="1" t="s">
        <v>1356</v>
      </c>
      <c r="Q637" s="1" t="s">
        <v>2856</v>
      </c>
      <c r="R637" s="1" t="s">
        <v>2749</v>
      </c>
      <c r="S637" s="1"/>
      <c r="T637" s="1"/>
      <c r="U637" s="1"/>
      <c r="V637" s="1"/>
      <c r="W637" s="1" t="s">
        <v>2853</v>
      </c>
      <c r="X637" s="1" t="s">
        <v>1360</v>
      </c>
      <c r="Y637" s="1" t="s">
        <v>1361</v>
      </c>
      <c r="Z637" s="1" t="s">
        <v>1362</v>
      </c>
      <c r="AA637" s="1" t="s">
        <v>2751</v>
      </c>
    </row>
    <row r="638" spans="1:27" ht="15" customHeight="1">
      <c r="A638" s="1" t="s">
        <v>2896</v>
      </c>
      <c r="B638" s="1" t="s">
        <v>661</v>
      </c>
      <c r="C638" s="1" t="s">
        <v>1349</v>
      </c>
      <c r="D638" s="61">
        <v>2024</v>
      </c>
      <c r="E638" s="1" t="s">
        <v>1350</v>
      </c>
      <c r="F638" s="1" t="s">
        <v>2897</v>
      </c>
      <c r="G638" s="1"/>
      <c r="H638" s="1" t="s">
        <v>1352</v>
      </c>
      <c r="I638" s="1" t="s">
        <v>2746</v>
      </c>
      <c r="J638" s="1" t="s">
        <v>1354</v>
      </c>
      <c r="K638" s="1" t="s">
        <v>927</v>
      </c>
      <c r="L638" s="1" t="s">
        <v>2747</v>
      </c>
      <c r="M638" s="1" t="s">
        <v>2747</v>
      </c>
      <c r="N638" s="63">
        <v>45675</v>
      </c>
      <c r="O638" s="63">
        <v>45902</v>
      </c>
      <c r="P638" s="1" t="s">
        <v>1356</v>
      </c>
      <c r="Q638" s="1" t="s">
        <v>1357</v>
      </c>
      <c r="R638" s="1" t="s">
        <v>2749</v>
      </c>
      <c r="S638" s="1"/>
      <c r="T638" s="1"/>
      <c r="U638" s="1"/>
      <c r="V638" s="1"/>
      <c r="W638" s="1" t="s">
        <v>2898</v>
      </c>
      <c r="X638" s="1" t="s">
        <v>1360</v>
      </c>
      <c r="Y638" s="1" t="s">
        <v>1361</v>
      </c>
      <c r="Z638" s="1" t="s">
        <v>1362</v>
      </c>
      <c r="AA638" s="1" t="s">
        <v>2751</v>
      </c>
    </row>
    <row r="639" spans="1:27" ht="15" customHeight="1">
      <c r="A639" s="1" t="s">
        <v>2899</v>
      </c>
      <c r="B639" s="1" t="s">
        <v>662</v>
      </c>
      <c r="C639" s="1" t="s">
        <v>1349</v>
      </c>
      <c r="D639" s="61">
        <v>2024</v>
      </c>
      <c r="E639" s="1" t="s">
        <v>1350</v>
      </c>
      <c r="F639" s="1" t="s">
        <v>2900</v>
      </c>
      <c r="G639" s="1"/>
      <c r="H639" s="1" t="s">
        <v>1352</v>
      </c>
      <c r="I639" s="1" t="s">
        <v>1750</v>
      </c>
      <c r="J639" s="1" t="s">
        <v>1354</v>
      </c>
      <c r="K639" s="1" t="s">
        <v>927</v>
      </c>
      <c r="L639" s="1" t="s">
        <v>2747</v>
      </c>
      <c r="M639" s="1" t="s">
        <v>2747</v>
      </c>
      <c r="N639" s="63">
        <v>45675</v>
      </c>
      <c r="O639" s="63">
        <v>45902</v>
      </c>
      <c r="P639" s="1" t="s">
        <v>1356</v>
      </c>
      <c r="Q639" s="1" t="s">
        <v>1357</v>
      </c>
      <c r="R639" s="1" t="s">
        <v>2749</v>
      </c>
      <c r="S639" s="1"/>
      <c r="T639" s="1"/>
      <c r="U639" s="1"/>
      <c r="V639" s="1"/>
      <c r="W639" s="1" t="s">
        <v>2898</v>
      </c>
      <c r="X639" s="1" t="s">
        <v>1360</v>
      </c>
      <c r="Y639" s="1" t="s">
        <v>1361</v>
      </c>
      <c r="Z639" s="1" t="s">
        <v>1362</v>
      </c>
      <c r="AA639" s="1" t="s">
        <v>2751</v>
      </c>
    </row>
    <row r="640" spans="1:27" ht="15" customHeight="1">
      <c r="A640" s="1" t="s">
        <v>2901</v>
      </c>
      <c r="B640" s="1" t="s">
        <v>663</v>
      </c>
      <c r="C640" s="1" t="s">
        <v>1349</v>
      </c>
      <c r="D640" s="61">
        <v>2024</v>
      </c>
      <c r="E640" s="1" t="s">
        <v>1350</v>
      </c>
      <c r="F640" s="1" t="s">
        <v>2902</v>
      </c>
      <c r="G640" s="1"/>
      <c r="H640" s="1" t="s">
        <v>1352</v>
      </c>
      <c r="I640" s="1" t="s">
        <v>1750</v>
      </c>
      <c r="J640" s="1" t="s">
        <v>1354</v>
      </c>
      <c r="K640" s="1" t="s">
        <v>927</v>
      </c>
      <c r="L640" s="1" t="s">
        <v>2747</v>
      </c>
      <c r="M640" s="1" t="s">
        <v>2747</v>
      </c>
      <c r="N640" s="63">
        <v>45675</v>
      </c>
      <c r="O640" s="63">
        <v>45902</v>
      </c>
      <c r="P640" s="1" t="s">
        <v>1356</v>
      </c>
      <c r="Q640" s="1" t="s">
        <v>1357</v>
      </c>
      <c r="R640" s="1" t="s">
        <v>2749</v>
      </c>
      <c r="S640" s="1"/>
      <c r="T640" s="1"/>
      <c r="U640" s="1"/>
      <c r="V640" s="1"/>
      <c r="W640" s="1" t="s">
        <v>2898</v>
      </c>
      <c r="X640" s="1" t="s">
        <v>1360</v>
      </c>
      <c r="Y640" s="1" t="s">
        <v>1361</v>
      </c>
      <c r="Z640" s="1" t="s">
        <v>1362</v>
      </c>
      <c r="AA640" s="1" t="s">
        <v>2751</v>
      </c>
    </row>
    <row r="641" spans="1:27" ht="15" customHeight="1">
      <c r="A641" s="1" t="s">
        <v>2903</v>
      </c>
      <c r="B641" s="1" t="s">
        <v>667</v>
      </c>
      <c r="C641" s="1" t="s">
        <v>1349</v>
      </c>
      <c r="D641" s="61">
        <v>2024</v>
      </c>
      <c r="E641" s="1" t="s">
        <v>1350</v>
      </c>
      <c r="F641" s="1" t="s">
        <v>2904</v>
      </c>
      <c r="G641" s="1"/>
      <c r="H641" s="1" t="s">
        <v>1352</v>
      </c>
      <c r="I641" s="1" t="s">
        <v>2746</v>
      </c>
      <c r="J641" s="1" t="s">
        <v>1354</v>
      </c>
      <c r="K641" s="1" t="s">
        <v>927</v>
      </c>
      <c r="L641" s="1" t="s">
        <v>2747</v>
      </c>
      <c r="M641" s="1" t="s">
        <v>2747</v>
      </c>
      <c r="N641" s="63">
        <v>45675</v>
      </c>
      <c r="O641" s="63">
        <v>45902</v>
      </c>
      <c r="P641" s="1" t="s">
        <v>1356</v>
      </c>
      <c r="Q641" s="1" t="s">
        <v>1357</v>
      </c>
      <c r="R641" s="1" t="s">
        <v>2749</v>
      </c>
      <c r="S641" s="1"/>
      <c r="T641" s="1"/>
      <c r="U641" s="1"/>
      <c r="V641" s="1"/>
      <c r="W641" s="1" t="s">
        <v>2898</v>
      </c>
      <c r="X641" s="1" t="s">
        <v>1360</v>
      </c>
      <c r="Y641" s="1" t="s">
        <v>1361</v>
      </c>
      <c r="Z641" s="1" t="s">
        <v>1362</v>
      </c>
      <c r="AA641" s="1" t="s">
        <v>2751</v>
      </c>
    </row>
    <row r="642" spans="1:27" ht="15" customHeight="1">
      <c r="A642" s="1" t="s">
        <v>2905</v>
      </c>
      <c r="B642" s="1" t="s">
        <v>664</v>
      </c>
      <c r="C642" s="1" t="s">
        <v>1349</v>
      </c>
      <c r="D642" s="61">
        <v>2024</v>
      </c>
      <c r="E642" s="1" t="s">
        <v>1350</v>
      </c>
      <c r="F642" s="1" t="s">
        <v>2906</v>
      </c>
      <c r="G642" s="1"/>
      <c r="H642" s="1" t="s">
        <v>1370</v>
      </c>
      <c r="I642" s="1" t="s">
        <v>1371</v>
      </c>
      <c r="J642" s="1" t="s">
        <v>1354</v>
      </c>
      <c r="K642" s="1" t="s">
        <v>927</v>
      </c>
      <c r="L642" s="1" t="s">
        <v>2747</v>
      </c>
      <c r="M642" s="1" t="s">
        <v>2747</v>
      </c>
      <c r="N642" s="64">
        <v>45675</v>
      </c>
      <c r="O642" s="64">
        <v>45902</v>
      </c>
      <c r="P642" s="1" t="s">
        <v>1356</v>
      </c>
      <c r="Q642" s="1" t="s">
        <v>1357</v>
      </c>
      <c r="R642" s="1" t="s">
        <v>2749</v>
      </c>
      <c r="S642" s="1"/>
      <c r="T642" s="1"/>
      <c r="U642" s="1"/>
      <c r="V642" s="1"/>
      <c r="W642" s="1" t="s">
        <v>2898</v>
      </c>
      <c r="X642" s="1" t="s">
        <v>1360</v>
      </c>
      <c r="Y642" s="1" t="s">
        <v>1361</v>
      </c>
      <c r="Z642" s="1" t="s">
        <v>1362</v>
      </c>
      <c r="AA642" s="1" t="s">
        <v>2751</v>
      </c>
    </row>
    <row r="643" spans="1:27" ht="15" customHeight="1">
      <c r="A643" s="1" t="s">
        <v>2907</v>
      </c>
      <c r="B643" s="1" t="s">
        <v>660</v>
      </c>
      <c r="C643" s="1" t="s">
        <v>1349</v>
      </c>
      <c r="D643" s="61">
        <v>2024</v>
      </c>
      <c r="E643" s="1" t="s">
        <v>1350</v>
      </c>
      <c r="F643" s="1" t="s">
        <v>2908</v>
      </c>
      <c r="G643" s="1"/>
      <c r="H643" s="1" t="s">
        <v>1352</v>
      </c>
      <c r="I643" s="1" t="s">
        <v>2746</v>
      </c>
      <c r="J643" s="1" t="s">
        <v>1354</v>
      </c>
      <c r="K643" s="1" t="s">
        <v>927</v>
      </c>
      <c r="L643" s="1" t="s">
        <v>2747</v>
      </c>
      <c r="M643" s="1" t="s">
        <v>2747</v>
      </c>
      <c r="N643" s="64">
        <v>45675</v>
      </c>
      <c r="O643" s="64">
        <v>45902</v>
      </c>
      <c r="P643" s="1" t="s">
        <v>1356</v>
      </c>
      <c r="Q643" s="1" t="s">
        <v>1357</v>
      </c>
      <c r="R643" s="1" t="s">
        <v>2749</v>
      </c>
      <c r="S643" s="1"/>
      <c r="T643" s="1"/>
      <c r="U643" s="1"/>
      <c r="V643" s="1"/>
      <c r="W643" s="1" t="s">
        <v>2898</v>
      </c>
      <c r="X643" s="1" t="s">
        <v>1360</v>
      </c>
      <c r="Y643" s="1" t="s">
        <v>1361</v>
      </c>
      <c r="Z643" s="1" t="s">
        <v>1362</v>
      </c>
      <c r="AA643" s="1" t="s">
        <v>2751</v>
      </c>
    </row>
    <row r="644" spans="1:27" ht="15" customHeight="1">
      <c r="A644" s="1" t="s">
        <v>2909</v>
      </c>
      <c r="B644" s="1" t="s">
        <v>665</v>
      </c>
      <c r="C644" s="1" t="s">
        <v>1349</v>
      </c>
      <c r="D644" s="61">
        <v>2024</v>
      </c>
      <c r="E644" s="1" t="s">
        <v>1350</v>
      </c>
      <c r="F644" s="1" t="s">
        <v>2910</v>
      </c>
      <c r="G644" s="1"/>
      <c r="H644" s="1" t="s">
        <v>1352</v>
      </c>
      <c r="I644" s="1" t="s">
        <v>1750</v>
      </c>
      <c r="J644" s="1" t="s">
        <v>1354</v>
      </c>
      <c r="K644" s="1" t="s">
        <v>927</v>
      </c>
      <c r="L644" s="1" t="s">
        <v>2747</v>
      </c>
      <c r="M644" s="1" t="s">
        <v>2747</v>
      </c>
      <c r="N644" s="64">
        <v>45675</v>
      </c>
      <c r="O644" s="64">
        <v>45902</v>
      </c>
      <c r="P644" s="1" t="s">
        <v>1356</v>
      </c>
      <c r="Q644" s="1" t="s">
        <v>1357</v>
      </c>
      <c r="R644" s="1" t="s">
        <v>2749</v>
      </c>
      <c r="S644" s="1"/>
      <c r="T644" s="1"/>
      <c r="U644" s="1"/>
      <c r="V644" s="1"/>
      <c r="W644" s="1" t="s">
        <v>2898</v>
      </c>
      <c r="X644" s="1" t="s">
        <v>1360</v>
      </c>
      <c r="Y644" s="1" t="s">
        <v>1361</v>
      </c>
      <c r="Z644" s="1" t="s">
        <v>1362</v>
      </c>
      <c r="AA644" s="1" t="s">
        <v>2751</v>
      </c>
    </row>
    <row r="645" spans="1:27" ht="15" customHeight="1">
      <c r="A645" s="1" t="s">
        <v>2911</v>
      </c>
      <c r="B645" s="1" t="s">
        <v>666</v>
      </c>
      <c r="C645" s="1" t="s">
        <v>1349</v>
      </c>
      <c r="D645" s="61">
        <v>2024</v>
      </c>
      <c r="E645" s="1" t="s">
        <v>1350</v>
      </c>
      <c r="F645" s="1" t="s">
        <v>2912</v>
      </c>
      <c r="G645" s="1"/>
      <c r="H645" s="1" t="s">
        <v>1352</v>
      </c>
      <c r="I645" s="1" t="s">
        <v>1750</v>
      </c>
      <c r="J645" s="1" t="s">
        <v>1354</v>
      </c>
      <c r="K645" s="1" t="s">
        <v>927</v>
      </c>
      <c r="L645" s="1" t="s">
        <v>2747</v>
      </c>
      <c r="M645" s="1" t="s">
        <v>2747</v>
      </c>
      <c r="N645" s="64">
        <v>45675</v>
      </c>
      <c r="O645" s="64">
        <v>45902</v>
      </c>
      <c r="P645" s="1" t="s">
        <v>1356</v>
      </c>
      <c r="Q645" s="1" t="s">
        <v>1357</v>
      </c>
      <c r="R645" s="1" t="s">
        <v>2749</v>
      </c>
      <c r="S645" s="1"/>
      <c r="T645" s="1"/>
      <c r="U645" s="1"/>
      <c r="V645" s="1"/>
      <c r="W645" s="1" t="s">
        <v>2898</v>
      </c>
      <c r="X645" s="1" t="s">
        <v>1360</v>
      </c>
      <c r="Y645" s="1" t="s">
        <v>1361</v>
      </c>
      <c r="Z645" s="1" t="s">
        <v>1362</v>
      </c>
      <c r="AA645" s="1" t="s">
        <v>2751</v>
      </c>
    </row>
    <row r="646" spans="1:27" ht="15" customHeight="1">
      <c r="A646" s="1" t="s">
        <v>2913</v>
      </c>
      <c r="B646" s="1" t="s">
        <v>776</v>
      </c>
      <c r="C646" s="1" t="s">
        <v>1349</v>
      </c>
      <c r="D646" s="61">
        <v>2024</v>
      </c>
      <c r="E646" s="1" t="s">
        <v>1350</v>
      </c>
      <c r="F646" s="1" t="s">
        <v>2914</v>
      </c>
      <c r="G646" s="1" t="s">
        <v>2915</v>
      </c>
      <c r="H646" s="1" t="s">
        <v>1352</v>
      </c>
      <c r="I646" s="1" t="s">
        <v>2915</v>
      </c>
      <c r="J646" s="1" t="s">
        <v>1354</v>
      </c>
      <c r="K646" s="1" t="s">
        <v>927</v>
      </c>
      <c r="L646" s="1"/>
      <c r="M646" s="1"/>
      <c r="N646" s="1"/>
      <c r="O646" s="1"/>
      <c r="P646" s="1" t="s">
        <v>1356</v>
      </c>
      <c r="Q646" s="1" t="s">
        <v>1357</v>
      </c>
      <c r="R646" s="1" t="s">
        <v>2749</v>
      </c>
      <c r="S646" s="1"/>
      <c r="T646" s="1"/>
      <c r="U646" s="1"/>
      <c r="V646" s="1"/>
      <c r="W646" s="1" t="s">
        <v>2916</v>
      </c>
      <c r="X646" s="1" t="s">
        <v>1360</v>
      </c>
      <c r="Y646" s="1" t="s">
        <v>1361</v>
      </c>
      <c r="Z646" s="1" t="s">
        <v>1362</v>
      </c>
      <c r="AA646" s="1" t="s">
        <v>2751</v>
      </c>
    </row>
    <row r="647" spans="1:27" ht="15" customHeight="1">
      <c r="A647" s="1" t="s">
        <v>2917</v>
      </c>
      <c r="B647" s="1" t="s">
        <v>778</v>
      </c>
      <c r="C647" s="1" t="s">
        <v>1349</v>
      </c>
      <c r="D647" s="61">
        <v>2024</v>
      </c>
      <c r="E647" s="1" t="s">
        <v>1350</v>
      </c>
      <c r="F647" s="1" t="s">
        <v>2918</v>
      </c>
      <c r="G647" s="1" t="s">
        <v>2915</v>
      </c>
      <c r="H647" s="1" t="s">
        <v>1352</v>
      </c>
      <c r="I647" s="1" t="s">
        <v>2915</v>
      </c>
      <c r="J647" s="1" t="s">
        <v>1354</v>
      </c>
      <c r="K647" s="1" t="s">
        <v>927</v>
      </c>
      <c r="L647" s="1"/>
      <c r="M647" s="1"/>
      <c r="N647" s="1"/>
      <c r="O647" s="1"/>
      <c r="P647" s="1" t="s">
        <v>1356</v>
      </c>
      <c r="Q647" s="1" t="s">
        <v>1357</v>
      </c>
      <c r="R647" s="1" t="s">
        <v>2749</v>
      </c>
      <c r="S647" s="1"/>
      <c r="T647" s="1"/>
      <c r="U647" s="1"/>
      <c r="V647" s="1"/>
      <c r="W647" s="1" t="s">
        <v>2916</v>
      </c>
      <c r="X647" s="1" t="s">
        <v>1360</v>
      </c>
      <c r="Y647" s="1" t="s">
        <v>1361</v>
      </c>
      <c r="Z647" s="1" t="s">
        <v>1362</v>
      </c>
      <c r="AA647" s="1" t="s">
        <v>2751</v>
      </c>
    </row>
    <row r="648" spans="1:27" ht="15" customHeight="1">
      <c r="A648" s="1" t="s">
        <v>2919</v>
      </c>
      <c r="B648" s="1" t="s">
        <v>777</v>
      </c>
      <c r="C648" s="1" t="s">
        <v>1349</v>
      </c>
      <c r="D648" s="61">
        <v>2024</v>
      </c>
      <c r="E648" s="1" t="s">
        <v>1350</v>
      </c>
      <c r="F648" s="1" t="s">
        <v>2920</v>
      </c>
      <c r="G648" s="1" t="s">
        <v>2915</v>
      </c>
      <c r="H648" s="1" t="s">
        <v>1352</v>
      </c>
      <c r="I648" s="1" t="s">
        <v>2915</v>
      </c>
      <c r="J648" s="1" t="s">
        <v>1354</v>
      </c>
      <c r="K648" s="1" t="s">
        <v>927</v>
      </c>
      <c r="L648" s="1"/>
      <c r="M648" s="1"/>
      <c r="N648" s="1"/>
      <c r="O648" s="1"/>
      <c r="P648" s="1" t="s">
        <v>1356</v>
      </c>
      <c r="Q648" s="1" t="s">
        <v>1357</v>
      </c>
      <c r="R648" s="1" t="s">
        <v>2749</v>
      </c>
      <c r="S648" s="1"/>
      <c r="T648" s="1"/>
      <c r="U648" s="1"/>
      <c r="V648" s="1"/>
      <c r="W648" s="1" t="s">
        <v>2916</v>
      </c>
      <c r="X648" s="1" t="s">
        <v>1360</v>
      </c>
      <c r="Y648" s="1" t="s">
        <v>1361</v>
      </c>
      <c r="Z648" s="1" t="s">
        <v>1362</v>
      </c>
      <c r="AA648" s="1" t="s">
        <v>2751</v>
      </c>
    </row>
    <row r="649" spans="1:27" ht="15" customHeight="1">
      <c r="A649" s="1" t="s">
        <v>2921</v>
      </c>
      <c r="B649" s="1" t="s">
        <v>143</v>
      </c>
      <c r="C649" s="1" t="s">
        <v>1349</v>
      </c>
      <c r="D649" s="61">
        <v>2024</v>
      </c>
      <c r="E649" s="1" t="s">
        <v>1350</v>
      </c>
      <c r="F649" s="1" t="s">
        <v>2922</v>
      </c>
      <c r="G649" s="1"/>
      <c r="H649" s="1" t="s">
        <v>1352</v>
      </c>
      <c r="I649" s="1" t="s">
        <v>1353</v>
      </c>
      <c r="J649" s="1" t="s">
        <v>1354</v>
      </c>
      <c r="K649" s="1" t="s">
        <v>927</v>
      </c>
      <c r="L649" s="1" t="s">
        <v>1648</v>
      </c>
      <c r="M649" s="1"/>
      <c r="N649" s="1"/>
      <c r="O649" s="1"/>
      <c r="P649" s="1" t="s">
        <v>1356</v>
      </c>
      <c r="Q649" s="1" t="s">
        <v>1357</v>
      </c>
      <c r="R649" s="1" t="s">
        <v>2923</v>
      </c>
      <c r="S649" s="1"/>
      <c r="T649" s="1"/>
      <c r="U649" s="1"/>
      <c r="V649" s="1"/>
      <c r="W649" s="1" t="s">
        <v>2924</v>
      </c>
      <c r="X649" s="1" t="s">
        <v>1360</v>
      </c>
      <c r="Y649" s="1" t="s">
        <v>1361</v>
      </c>
      <c r="Z649" s="1" t="s">
        <v>1362</v>
      </c>
      <c r="AA649" s="1" t="s">
        <v>2925</v>
      </c>
    </row>
    <row r="650" spans="1:27" ht="15" customHeight="1">
      <c r="A650" s="1" t="s">
        <v>2926</v>
      </c>
      <c r="B650" s="1" t="s">
        <v>144</v>
      </c>
      <c r="C650" s="1" t="s">
        <v>1349</v>
      </c>
      <c r="D650" s="61">
        <v>2024</v>
      </c>
      <c r="E650" s="1" t="s">
        <v>1350</v>
      </c>
      <c r="F650" s="1" t="s">
        <v>2927</v>
      </c>
      <c r="G650" s="1"/>
      <c r="H650" s="1" t="s">
        <v>1352</v>
      </c>
      <c r="I650" s="1" t="s">
        <v>1353</v>
      </c>
      <c r="J650" s="1" t="s">
        <v>1354</v>
      </c>
      <c r="K650" s="1" t="s">
        <v>927</v>
      </c>
      <c r="L650" s="1" t="s">
        <v>1648</v>
      </c>
      <c r="M650" s="1"/>
      <c r="N650" s="1"/>
      <c r="O650" s="1"/>
      <c r="P650" s="1" t="s">
        <v>1356</v>
      </c>
      <c r="Q650" s="1" t="s">
        <v>1357</v>
      </c>
      <c r="R650" s="1" t="s">
        <v>2923</v>
      </c>
      <c r="S650" s="1"/>
      <c r="T650" s="1"/>
      <c r="U650" s="1"/>
      <c r="V650" s="1"/>
      <c r="W650" s="1" t="s">
        <v>2924</v>
      </c>
      <c r="X650" s="1" t="s">
        <v>1360</v>
      </c>
      <c r="Y650" s="1" t="s">
        <v>1361</v>
      </c>
      <c r="Z650" s="1" t="s">
        <v>1362</v>
      </c>
      <c r="AA650" s="1" t="s">
        <v>2925</v>
      </c>
    </row>
    <row r="651" spans="1:27" ht="15" customHeight="1">
      <c r="A651" s="1" t="s">
        <v>2928</v>
      </c>
      <c r="B651" s="1" t="s">
        <v>145</v>
      </c>
      <c r="C651" s="1" t="s">
        <v>1349</v>
      </c>
      <c r="D651" s="61">
        <v>2024</v>
      </c>
      <c r="E651" s="1" t="s">
        <v>1350</v>
      </c>
      <c r="F651" s="1" t="s">
        <v>2929</v>
      </c>
      <c r="G651" s="1"/>
      <c r="H651" s="1" t="s">
        <v>1352</v>
      </c>
      <c r="I651" s="1" t="s">
        <v>1353</v>
      </c>
      <c r="J651" s="1" t="s">
        <v>1354</v>
      </c>
      <c r="K651" s="1" t="s">
        <v>927</v>
      </c>
      <c r="L651" s="1" t="s">
        <v>1648</v>
      </c>
      <c r="M651" s="1"/>
      <c r="N651" s="1"/>
      <c r="O651" s="1"/>
      <c r="P651" s="1" t="s">
        <v>1356</v>
      </c>
      <c r="Q651" s="1" t="s">
        <v>1357</v>
      </c>
      <c r="R651" s="1" t="s">
        <v>2923</v>
      </c>
      <c r="S651" s="1"/>
      <c r="T651" s="1"/>
      <c r="U651" s="1"/>
      <c r="V651" s="1"/>
      <c r="W651" s="1" t="s">
        <v>2924</v>
      </c>
      <c r="X651" s="1" t="s">
        <v>1360</v>
      </c>
      <c r="Y651" s="1" t="s">
        <v>1361</v>
      </c>
      <c r="Z651" s="1" t="s">
        <v>1362</v>
      </c>
      <c r="AA651" s="1" t="s">
        <v>2925</v>
      </c>
    </row>
    <row r="652" spans="1:27" ht="15" customHeight="1">
      <c r="A652" s="1" t="s">
        <v>2930</v>
      </c>
      <c r="B652" s="1" t="s">
        <v>146</v>
      </c>
      <c r="C652" s="1" t="s">
        <v>1349</v>
      </c>
      <c r="D652" s="61">
        <v>2024</v>
      </c>
      <c r="E652" s="1" t="s">
        <v>1350</v>
      </c>
      <c r="F652" s="1" t="s">
        <v>2931</v>
      </c>
      <c r="G652" s="1"/>
      <c r="H652" s="1" t="s">
        <v>1352</v>
      </c>
      <c r="I652" s="1" t="s">
        <v>1353</v>
      </c>
      <c r="J652" s="1" t="s">
        <v>1354</v>
      </c>
      <c r="K652" s="1" t="s">
        <v>927</v>
      </c>
      <c r="L652" s="1" t="s">
        <v>1648</v>
      </c>
      <c r="M652" s="1"/>
      <c r="N652" s="1"/>
      <c r="O652" s="1"/>
      <c r="P652" s="1" t="s">
        <v>1356</v>
      </c>
      <c r="Q652" s="1" t="s">
        <v>1357</v>
      </c>
      <c r="R652" s="1" t="s">
        <v>2923</v>
      </c>
      <c r="S652" s="1"/>
      <c r="T652" s="1"/>
      <c r="U652" s="1"/>
      <c r="V652" s="1"/>
      <c r="W652" s="1" t="s">
        <v>2924</v>
      </c>
      <c r="X652" s="1" t="s">
        <v>1360</v>
      </c>
      <c r="Y652" s="1" t="s">
        <v>1361</v>
      </c>
      <c r="Z652" s="1" t="s">
        <v>1362</v>
      </c>
      <c r="AA652" s="1" t="s">
        <v>2925</v>
      </c>
    </row>
    <row r="653" spans="1:27" ht="15" customHeight="1">
      <c r="A653" s="1" t="s">
        <v>2932</v>
      </c>
      <c r="B653" s="1" t="s">
        <v>142</v>
      </c>
      <c r="C653" s="1" t="s">
        <v>1349</v>
      </c>
      <c r="D653" s="61">
        <v>2024</v>
      </c>
      <c r="E653" s="1" t="s">
        <v>1350</v>
      </c>
      <c r="F653" s="1" t="s">
        <v>2933</v>
      </c>
      <c r="G653" s="1"/>
      <c r="H653" s="1" t="s">
        <v>1352</v>
      </c>
      <c r="I653" s="1" t="s">
        <v>1353</v>
      </c>
      <c r="J653" s="1" t="s">
        <v>1354</v>
      </c>
      <c r="K653" s="1" t="s">
        <v>927</v>
      </c>
      <c r="L653" s="1" t="s">
        <v>1648</v>
      </c>
      <c r="M653" s="1"/>
      <c r="N653" s="1"/>
      <c r="O653" s="1"/>
      <c r="P653" s="1" t="s">
        <v>1356</v>
      </c>
      <c r="Q653" s="1" t="s">
        <v>1357</v>
      </c>
      <c r="R653" s="1" t="s">
        <v>2923</v>
      </c>
      <c r="S653" s="1"/>
      <c r="T653" s="1"/>
      <c r="U653" s="1"/>
      <c r="V653" s="1"/>
      <c r="W653" s="1" t="s">
        <v>2924</v>
      </c>
      <c r="X653" s="1" t="s">
        <v>1360</v>
      </c>
      <c r="Y653" s="1" t="s">
        <v>1361</v>
      </c>
      <c r="Z653" s="1" t="s">
        <v>1362</v>
      </c>
      <c r="AA653" s="1" t="s">
        <v>2925</v>
      </c>
    </row>
    <row r="654" spans="1:27" ht="15" customHeight="1">
      <c r="A654" s="1" t="s">
        <v>2934</v>
      </c>
      <c r="B654" s="1" t="s">
        <v>180</v>
      </c>
      <c r="C654" s="1" t="s">
        <v>1349</v>
      </c>
      <c r="D654" s="61">
        <v>2024</v>
      </c>
      <c r="E654" s="1" t="s">
        <v>1350</v>
      </c>
      <c r="F654" s="1" t="s">
        <v>2935</v>
      </c>
      <c r="G654" s="1"/>
      <c r="H654" s="1" t="s">
        <v>1352</v>
      </c>
      <c r="I654" s="1" t="s">
        <v>1353</v>
      </c>
      <c r="J654" s="1" t="s">
        <v>1354</v>
      </c>
      <c r="K654" s="1" t="s">
        <v>927</v>
      </c>
      <c r="L654" s="1" t="s">
        <v>1895</v>
      </c>
      <c r="M654" s="1" t="s">
        <v>1880</v>
      </c>
      <c r="N654" s="63">
        <v>45675</v>
      </c>
      <c r="O654" s="63">
        <v>45902</v>
      </c>
      <c r="P654" s="1" t="s">
        <v>1356</v>
      </c>
      <c r="Q654" s="1" t="s">
        <v>1357</v>
      </c>
      <c r="R654" s="1" t="s">
        <v>2923</v>
      </c>
      <c r="S654" s="1"/>
      <c r="T654" s="1"/>
      <c r="U654" s="1"/>
      <c r="V654" s="1"/>
      <c r="W654" s="1" t="s">
        <v>2936</v>
      </c>
      <c r="X654" s="1" t="s">
        <v>1360</v>
      </c>
      <c r="Y654" s="1" t="s">
        <v>1361</v>
      </c>
      <c r="Z654" s="1" t="s">
        <v>1362</v>
      </c>
      <c r="AA654" s="1" t="s">
        <v>2937</v>
      </c>
    </row>
    <row r="655" spans="1:27" ht="15" customHeight="1">
      <c r="A655" s="1" t="s">
        <v>2938</v>
      </c>
      <c r="B655" s="1" t="s">
        <v>178</v>
      </c>
      <c r="C655" s="1" t="s">
        <v>1349</v>
      </c>
      <c r="D655" s="61">
        <v>2024</v>
      </c>
      <c r="E655" s="1" t="s">
        <v>1350</v>
      </c>
      <c r="F655" s="1" t="s">
        <v>2939</v>
      </c>
      <c r="G655" s="1"/>
      <c r="H655" s="1" t="s">
        <v>1352</v>
      </c>
      <c r="I655" s="1" t="s">
        <v>1353</v>
      </c>
      <c r="J655" s="1" t="s">
        <v>1354</v>
      </c>
      <c r="K655" s="1" t="s">
        <v>927</v>
      </c>
      <c r="L655" s="1" t="s">
        <v>1895</v>
      </c>
      <c r="M655" s="1" t="s">
        <v>1880</v>
      </c>
      <c r="N655" s="63">
        <v>45675</v>
      </c>
      <c r="O655" s="63">
        <v>45902</v>
      </c>
      <c r="P655" s="1" t="s">
        <v>1356</v>
      </c>
      <c r="Q655" s="1" t="s">
        <v>1357</v>
      </c>
      <c r="R655" s="1" t="s">
        <v>2923</v>
      </c>
      <c r="S655" s="1"/>
      <c r="T655" s="1"/>
      <c r="U655" s="1"/>
      <c r="V655" s="1"/>
      <c r="W655" s="1" t="s">
        <v>2936</v>
      </c>
      <c r="X655" s="1" t="s">
        <v>1360</v>
      </c>
      <c r="Y655" s="1" t="s">
        <v>1361</v>
      </c>
      <c r="Z655" s="1" t="s">
        <v>1362</v>
      </c>
      <c r="AA655" s="1" t="s">
        <v>2937</v>
      </c>
    </row>
    <row r="656" spans="1:27" ht="15" customHeight="1">
      <c r="A656" s="1" t="s">
        <v>2940</v>
      </c>
      <c r="B656" s="1" t="s">
        <v>179</v>
      </c>
      <c r="C656" s="1" t="s">
        <v>1349</v>
      </c>
      <c r="D656" s="61">
        <v>2024</v>
      </c>
      <c r="E656" s="1" t="s">
        <v>1350</v>
      </c>
      <c r="F656" s="1" t="s">
        <v>2941</v>
      </c>
      <c r="G656" s="1"/>
      <c r="H656" s="1" t="s">
        <v>1352</v>
      </c>
      <c r="I656" s="1" t="s">
        <v>1353</v>
      </c>
      <c r="J656" s="1" t="s">
        <v>1354</v>
      </c>
      <c r="K656" s="1" t="s">
        <v>927</v>
      </c>
      <c r="L656" s="1" t="s">
        <v>1895</v>
      </c>
      <c r="M656" s="1" t="s">
        <v>1880</v>
      </c>
      <c r="N656" s="63">
        <v>45675</v>
      </c>
      <c r="O656" s="63">
        <v>45902</v>
      </c>
      <c r="P656" s="1" t="s">
        <v>1356</v>
      </c>
      <c r="Q656" s="1" t="s">
        <v>2478</v>
      </c>
      <c r="R656" s="1" t="s">
        <v>2923</v>
      </c>
      <c r="S656" s="1"/>
      <c r="T656" s="1"/>
      <c r="U656" s="1"/>
      <c r="V656" s="1"/>
      <c r="W656" s="1" t="s">
        <v>2936</v>
      </c>
      <c r="X656" s="1" t="s">
        <v>1360</v>
      </c>
      <c r="Y656" s="1" t="s">
        <v>1361</v>
      </c>
      <c r="Z656" s="1" t="s">
        <v>1362</v>
      </c>
      <c r="AA656" s="1" t="s">
        <v>2937</v>
      </c>
    </row>
    <row r="657" spans="1:27" ht="15" customHeight="1">
      <c r="A657" s="1" t="s">
        <v>2942</v>
      </c>
      <c r="B657" s="1" t="s">
        <v>2943</v>
      </c>
      <c r="C657" s="1" t="s">
        <v>1349</v>
      </c>
      <c r="D657" s="61">
        <v>2024</v>
      </c>
      <c r="E657" s="1" t="s">
        <v>1350</v>
      </c>
      <c r="F657" s="1" t="s">
        <v>2944</v>
      </c>
      <c r="G657" s="1"/>
      <c r="H657" s="1" t="s">
        <v>1400</v>
      </c>
      <c r="I657" s="1"/>
      <c r="J657" s="1" t="s">
        <v>1354</v>
      </c>
      <c r="K657" s="1" t="s">
        <v>927</v>
      </c>
      <c r="L657" s="1" t="s">
        <v>2945</v>
      </c>
      <c r="M657" s="1" t="s">
        <v>2945</v>
      </c>
      <c r="N657" s="63">
        <v>45675</v>
      </c>
      <c r="O657" s="63">
        <v>45902</v>
      </c>
      <c r="P657" s="1" t="s">
        <v>1356</v>
      </c>
      <c r="Q657" s="1" t="s">
        <v>1357</v>
      </c>
      <c r="R657" s="1" t="s">
        <v>2923</v>
      </c>
      <c r="S657" s="1"/>
      <c r="T657" s="1"/>
      <c r="U657" s="1"/>
      <c r="V657" s="1"/>
      <c r="W657" s="1" t="s">
        <v>2946</v>
      </c>
      <c r="X657" s="1" t="s">
        <v>1360</v>
      </c>
      <c r="Y657" s="1" t="s">
        <v>1361</v>
      </c>
      <c r="Z657" s="1" t="s">
        <v>1362</v>
      </c>
      <c r="AA657" s="1" t="s">
        <v>2947</v>
      </c>
    </row>
    <row r="658" spans="1:27" ht="15" customHeight="1">
      <c r="A658" s="1" t="s">
        <v>2948</v>
      </c>
      <c r="B658" s="1" t="s">
        <v>714</v>
      </c>
      <c r="C658" s="1" t="s">
        <v>1349</v>
      </c>
      <c r="D658" s="61">
        <v>2024</v>
      </c>
      <c r="E658" s="1" t="s">
        <v>1350</v>
      </c>
      <c r="F658" s="1" t="s">
        <v>2949</v>
      </c>
      <c r="G658" s="1"/>
      <c r="H658" s="1" t="s">
        <v>1370</v>
      </c>
      <c r="I658" s="1" t="s">
        <v>1371</v>
      </c>
      <c r="J658" s="1" t="s">
        <v>1354</v>
      </c>
      <c r="K658" s="1" t="s">
        <v>927</v>
      </c>
      <c r="L658" s="1" t="s">
        <v>2213</v>
      </c>
      <c r="M658" s="1" t="s">
        <v>2213</v>
      </c>
      <c r="N658" s="63">
        <v>45675</v>
      </c>
      <c r="O658" s="63">
        <v>45902</v>
      </c>
      <c r="P658" s="1" t="s">
        <v>1356</v>
      </c>
      <c r="Q658" s="1" t="s">
        <v>1357</v>
      </c>
      <c r="R658" s="1" t="s">
        <v>2923</v>
      </c>
      <c r="S658" s="1"/>
      <c r="T658" s="1"/>
      <c r="U658" s="1"/>
      <c r="V658" s="1"/>
      <c r="W658" s="1" t="s">
        <v>2950</v>
      </c>
      <c r="X658" s="1" t="s">
        <v>1360</v>
      </c>
      <c r="Y658" s="1" t="s">
        <v>1361</v>
      </c>
      <c r="Z658" s="1" t="s">
        <v>1362</v>
      </c>
      <c r="AA658" s="1" t="s">
        <v>2951</v>
      </c>
    </row>
    <row r="659" spans="1:27" ht="15" customHeight="1">
      <c r="A659" s="1" t="s">
        <v>2952</v>
      </c>
      <c r="B659" s="1" t="s">
        <v>713</v>
      </c>
      <c r="C659" s="1" t="s">
        <v>1349</v>
      </c>
      <c r="D659" s="61">
        <v>2024</v>
      </c>
      <c r="E659" s="1" t="s">
        <v>1350</v>
      </c>
      <c r="F659" s="1" t="s">
        <v>2953</v>
      </c>
      <c r="G659" s="1"/>
      <c r="H659" s="1" t="s">
        <v>1352</v>
      </c>
      <c r="I659" s="1" t="s">
        <v>1353</v>
      </c>
      <c r="J659" s="1" t="s">
        <v>1354</v>
      </c>
      <c r="K659" s="1" t="s">
        <v>927</v>
      </c>
      <c r="L659" s="1" t="s">
        <v>2213</v>
      </c>
      <c r="M659" s="1" t="s">
        <v>2213</v>
      </c>
      <c r="N659" s="63">
        <v>45675</v>
      </c>
      <c r="O659" s="63">
        <v>45902</v>
      </c>
      <c r="P659" s="1" t="s">
        <v>1356</v>
      </c>
      <c r="Q659" s="1" t="s">
        <v>1357</v>
      </c>
      <c r="R659" s="1" t="s">
        <v>2923</v>
      </c>
      <c r="S659" s="1"/>
      <c r="T659" s="1"/>
      <c r="U659" s="1"/>
      <c r="V659" s="1"/>
      <c r="W659" s="1" t="s">
        <v>2950</v>
      </c>
      <c r="X659" s="1" t="s">
        <v>1360</v>
      </c>
      <c r="Y659" s="1" t="s">
        <v>1361</v>
      </c>
      <c r="Z659" s="1" t="s">
        <v>1362</v>
      </c>
      <c r="AA659" s="1" t="s">
        <v>2951</v>
      </c>
    </row>
    <row r="660" spans="1:27" ht="15" customHeight="1">
      <c r="A660" s="1" t="s">
        <v>2954</v>
      </c>
      <c r="B660" s="1" t="s">
        <v>715</v>
      </c>
      <c r="C660" s="1" t="s">
        <v>1349</v>
      </c>
      <c r="D660" s="61">
        <v>2024</v>
      </c>
      <c r="E660" s="1" t="s">
        <v>1350</v>
      </c>
      <c r="F660" s="1" t="s">
        <v>2955</v>
      </c>
      <c r="G660" s="1"/>
      <c r="H660" s="1" t="s">
        <v>1352</v>
      </c>
      <c r="I660" s="1" t="s">
        <v>1353</v>
      </c>
      <c r="J660" s="1" t="s">
        <v>1354</v>
      </c>
      <c r="K660" s="1" t="s">
        <v>927</v>
      </c>
      <c r="L660" s="1" t="s">
        <v>2213</v>
      </c>
      <c r="M660" s="1" t="s">
        <v>2213</v>
      </c>
      <c r="N660" s="63">
        <v>45675</v>
      </c>
      <c r="O660" s="63">
        <v>45902</v>
      </c>
      <c r="P660" s="1" t="s">
        <v>1356</v>
      </c>
      <c r="Q660" s="1" t="s">
        <v>1357</v>
      </c>
      <c r="R660" s="1" t="s">
        <v>2923</v>
      </c>
      <c r="S660" s="1"/>
      <c r="T660" s="1"/>
      <c r="U660" s="1"/>
      <c r="V660" s="1"/>
      <c r="W660" s="1" t="s">
        <v>2950</v>
      </c>
      <c r="X660" s="1" t="s">
        <v>1360</v>
      </c>
      <c r="Y660" s="1" t="s">
        <v>1361</v>
      </c>
      <c r="Z660" s="1" t="s">
        <v>1362</v>
      </c>
      <c r="AA660" s="1" t="s">
        <v>2951</v>
      </c>
    </row>
    <row r="661" spans="1:27" ht="15" customHeight="1">
      <c r="A661" s="1" t="s">
        <v>2956</v>
      </c>
      <c r="B661" s="1" t="s">
        <v>775</v>
      </c>
      <c r="C661" s="1" t="s">
        <v>1349</v>
      </c>
      <c r="D661" s="61">
        <v>2024</v>
      </c>
      <c r="E661" s="1" t="s">
        <v>1350</v>
      </c>
      <c r="F661" s="1" t="s">
        <v>2957</v>
      </c>
      <c r="G661" s="1"/>
      <c r="H661" s="1" t="s">
        <v>1370</v>
      </c>
      <c r="I661" s="1" t="s">
        <v>1371</v>
      </c>
      <c r="J661" s="1" t="s">
        <v>1354</v>
      </c>
      <c r="K661" s="1" t="s">
        <v>927</v>
      </c>
      <c r="L661" s="1" t="s">
        <v>1895</v>
      </c>
      <c r="M661" s="1" t="s">
        <v>1880</v>
      </c>
      <c r="N661" s="63">
        <v>45675</v>
      </c>
      <c r="O661" s="63">
        <v>45902</v>
      </c>
      <c r="P661" s="1" t="s">
        <v>1356</v>
      </c>
      <c r="Q661" s="1" t="s">
        <v>2498</v>
      </c>
      <c r="R661" s="1" t="s">
        <v>2923</v>
      </c>
      <c r="S661" s="1"/>
      <c r="T661" s="1"/>
      <c r="U661" s="1"/>
      <c r="V661" s="1"/>
      <c r="W661" s="1" t="s">
        <v>2958</v>
      </c>
      <c r="X661" s="1" t="s">
        <v>1360</v>
      </c>
      <c r="Y661" s="1" t="s">
        <v>1361</v>
      </c>
      <c r="Z661" s="1" t="s">
        <v>1362</v>
      </c>
      <c r="AA661" s="1" t="s">
        <v>2959</v>
      </c>
    </row>
    <row r="662" spans="1:27" ht="15" customHeight="1">
      <c r="A662" s="1" t="s">
        <v>2960</v>
      </c>
      <c r="B662" s="1" t="s">
        <v>774</v>
      </c>
      <c r="C662" s="1" t="s">
        <v>1349</v>
      </c>
      <c r="D662" s="61">
        <v>2024</v>
      </c>
      <c r="E662" s="1" t="s">
        <v>1350</v>
      </c>
      <c r="F662" s="1" t="s">
        <v>2961</v>
      </c>
      <c r="G662" s="1"/>
      <c r="H662" s="1" t="s">
        <v>1370</v>
      </c>
      <c r="I662" s="1" t="s">
        <v>1371</v>
      </c>
      <c r="J662" s="1" t="s">
        <v>1354</v>
      </c>
      <c r="K662" s="1" t="s">
        <v>927</v>
      </c>
      <c r="L662" s="1" t="s">
        <v>1895</v>
      </c>
      <c r="M662" s="1" t="s">
        <v>1880</v>
      </c>
      <c r="N662" s="63">
        <v>45675</v>
      </c>
      <c r="O662" s="63">
        <v>45902</v>
      </c>
      <c r="P662" s="1" t="s">
        <v>1356</v>
      </c>
      <c r="Q662" s="1" t="s">
        <v>2498</v>
      </c>
      <c r="R662" s="1" t="s">
        <v>2923</v>
      </c>
      <c r="S662" s="1"/>
      <c r="T662" s="1"/>
      <c r="U662" s="1"/>
      <c r="V662" s="1"/>
      <c r="W662" s="1" t="s">
        <v>2958</v>
      </c>
      <c r="X662" s="1" t="s">
        <v>1360</v>
      </c>
      <c r="Y662" s="1" t="s">
        <v>1361</v>
      </c>
      <c r="Z662" s="1" t="s">
        <v>1362</v>
      </c>
      <c r="AA662" s="1" t="s">
        <v>2959</v>
      </c>
    </row>
    <row r="663" spans="1:27" ht="15" customHeight="1">
      <c r="A663" s="1" t="s">
        <v>2962</v>
      </c>
      <c r="B663" s="1" t="s">
        <v>73</v>
      </c>
      <c r="C663" s="1" t="s">
        <v>1349</v>
      </c>
      <c r="D663" s="61">
        <v>2024</v>
      </c>
      <c r="E663" s="1" t="s">
        <v>1350</v>
      </c>
      <c r="F663" s="1" t="s">
        <v>2963</v>
      </c>
      <c r="G663" s="1"/>
      <c r="H663" s="1" t="s">
        <v>1400</v>
      </c>
      <c r="I663" s="1"/>
      <c r="J663" s="1" t="s">
        <v>1354</v>
      </c>
      <c r="K663" s="1" t="s">
        <v>927</v>
      </c>
      <c r="L663" s="1" t="s">
        <v>1374</v>
      </c>
      <c r="M663" s="1" t="s">
        <v>1848</v>
      </c>
      <c r="N663" s="63">
        <v>45675</v>
      </c>
      <c r="O663" s="63">
        <v>45902</v>
      </c>
      <c r="P663" s="1" t="s">
        <v>1356</v>
      </c>
      <c r="Q663" s="1" t="s">
        <v>1357</v>
      </c>
      <c r="R663" s="1" t="s">
        <v>2964</v>
      </c>
      <c r="S663" s="1"/>
      <c r="T663" s="1"/>
      <c r="U663" s="1"/>
      <c r="V663" s="1"/>
      <c r="W663" s="1" t="s">
        <v>2965</v>
      </c>
      <c r="X663" s="1" t="s">
        <v>1360</v>
      </c>
      <c r="Y663" s="1" t="s">
        <v>1361</v>
      </c>
      <c r="Z663" s="1" t="s">
        <v>1362</v>
      </c>
      <c r="AA663" s="1" t="s">
        <v>2965</v>
      </c>
    </row>
    <row r="664" spans="1:27" ht="15" customHeight="1">
      <c r="A664" s="1" t="s">
        <v>2966</v>
      </c>
      <c r="B664" s="1" t="s">
        <v>71</v>
      </c>
      <c r="C664" s="1" t="s">
        <v>1349</v>
      </c>
      <c r="D664" s="61">
        <v>2024</v>
      </c>
      <c r="E664" s="1" t="s">
        <v>1350</v>
      </c>
      <c r="F664" s="1" t="s">
        <v>2967</v>
      </c>
      <c r="G664" s="1"/>
      <c r="H664" s="1" t="s">
        <v>1400</v>
      </c>
      <c r="I664" s="1"/>
      <c r="J664" s="1" t="s">
        <v>1354</v>
      </c>
      <c r="K664" s="1" t="s">
        <v>927</v>
      </c>
      <c r="L664" s="1" t="s">
        <v>1374</v>
      </c>
      <c r="M664" s="1" t="s">
        <v>1848</v>
      </c>
      <c r="N664" s="64">
        <v>45675</v>
      </c>
      <c r="O664" s="64">
        <v>45902</v>
      </c>
      <c r="P664" s="1" t="s">
        <v>1356</v>
      </c>
      <c r="Q664" s="1" t="s">
        <v>1357</v>
      </c>
      <c r="R664" s="1" t="s">
        <v>2964</v>
      </c>
      <c r="S664" s="1"/>
      <c r="T664" s="1"/>
      <c r="U664" s="1"/>
      <c r="V664" s="1"/>
      <c r="W664" s="1" t="s">
        <v>2965</v>
      </c>
      <c r="X664" s="1" t="s">
        <v>1360</v>
      </c>
      <c r="Y664" s="1" t="s">
        <v>1361</v>
      </c>
      <c r="Z664" s="1" t="s">
        <v>1362</v>
      </c>
      <c r="AA664" s="1" t="s">
        <v>2965</v>
      </c>
    </row>
    <row r="665" spans="1:27" ht="15" customHeight="1">
      <c r="A665" s="1" t="s">
        <v>2968</v>
      </c>
      <c r="B665" s="1" t="s">
        <v>85</v>
      </c>
      <c r="C665" s="1" t="s">
        <v>1349</v>
      </c>
      <c r="D665" s="61">
        <v>2024</v>
      </c>
      <c r="E665" s="1" t="s">
        <v>1350</v>
      </c>
      <c r="F665" s="1" t="s">
        <v>2969</v>
      </c>
      <c r="G665" s="1"/>
      <c r="H665" s="1" t="s">
        <v>1352</v>
      </c>
      <c r="I665" s="1" t="s">
        <v>1353</v>
      </c>
      <c r="J665" s="1" t="s">
        <v>1354</v>
      </c>
      <c r="K665" s="1" t="s">
        <v>927</v>
      </c>
      <c r="L665" s="1" t="s">
        <v>1374</v>
      </c>
      <c r="M665" s="1" t="s">
        <v>1848</v>
      </c>
      <c r="N665" s="64">
        <v>45675</v>
      </c>
      <c r="O665" s="64">
        <v>45902</v>
      </c>
      <c r="P665" s="1" t="s">
        <v>1356</v>
      </c>
      <c r="Q665" s="1" t="s">
        <v>2970</v>
      </c>
      <c r="R665" s="1" t="s">
        <v>2964</v>
      </c>
      <c r="S665" s="1"/>
      <c r="T665" s="1"/>
      <c r="U665" s="1"/>
      <c r="V665" s="1"/>
      <c r="W665" s="1" t="s">
        <v>2965</v>
      </c>
      <c r="X665" s="1" t="s">
        <v>1360</v>
      </c>
      <c r="Y665" s="1" t="s">
        <v>1361</v>
      </c>
      <c r="Z665" s="1" t="s">
        <v>1362</v>
      </c>
      <c r="AA665" s="1" t="s">
        <v>2965</v>
      </c>
    </row>
    <row r="666" spans="1:27" ht="15" customHeight="1">
      <c r="A666" s="1" t="s">
        <v>2971</v>
      </c>
      <c r="B666" s="1" t="s">
        <v>86</v>
      </c>
      <c r="C666" s="1" t="s">
        <v>1349</v>
      </c>
      <c r="D666" s="61">
        <v>2024</v>
      </c>
      <c r="E666" s="1" t="s">
        <v>1350</v>
      </c>
      <c r="F666" s="1" t="s">
        <v>2972</v>
      </c>
      <c r="G666" s="1"/>
      <c r="H666" s="1" t="s">
        <v>1400</v>
      </c>
      <c r="I666" s="1"/>
      <c r="J666" s="1" t="s">
        <v>1354</v>
      </c>
      <c r="K666" s="1" t="s">
        <v>927</v>
      </c>
      <c r="L666" s="1" t="s">
        <v>1374</v>
      </c>
      <c r="M666" s="1" t="s">
        <v>1848</v>
      </c>
      <c r="N666" s="64">
        <v>45675</v>
      </c>
      <c r="O666" s="64">
        <v>45902</v>
      </c>
      <c r="P666" s="1" t="s">
        <v>1356</v>
      </c>
      <c r="Q666" s="1" t="s">
        <v>2970</v>
      </c>
      <c r="R666" s="1" t="s">
        <v>2964</v>
      </c>
      <c r="S666" s="1"/>
      <c r="T666" s="1"/>
      <c r="U666" s="1"/>
      <c r="V666" s="1"/>
      <c r="W666" s="1" t="s">
        <v>2965</v>
      </c>
      <c r="X666" s="1" t="s">
        <v>1360</v>
      </c>
      <c r="Y666" s="1" t="s">
        <v>1361</v>
      </c>
      <c r="Z666" s="1" t="s">
        <v>1362</v>
      </c>
      <c r="AA666" s="1" t="s">
        <v>2965</v>
      </c>
    </row>
    <row r="667" spans="1:27" ht="15" customHeight="1">
      <c r="A667" s="1" t="s">
        <v>2973</v>
      </c>
      <c r="B667" s="1" t="s">
        <v>81</v>
      </c>
      <c r="C667" s="1" t="s">
        <v>1349</v>
      </c>
      <c r="D667" s="61">
        <v>2024</v>
      </c>
      <c r="E667" s="1" t="s">
        <v>1350</v>
      </c>
      <c r="F667" s="1" t="s">
        <v>2974</v>
      </c>
      <c r="G667" s="1"/>
      <c r="H667" s="1" t="s">
        <v>1400</v>
      </c>
      <c r="I667" s="1"/>
      <c r="J667" s="1" t="s">
        <v>1354</v>
      </c>
      <c r="K667" s="1" t="s">
        <v>927</v>
      </c>
      <c r="L667" s="1" t="s">
        <v>1374</v>
      </c>
      <c r="M667" s="1" t="s">
        <v>1848</v>
      </c>
      <c r="N667" s="64">
        <v>45675</v>
      </c>
      <c r="O667" s="64">
        <v>45902</v>
      </c>
      <c r="P667" s="1" t="s">
        <v>1356</v>
      </c>
      <c r="Q667" s="1" t="s">
        <v>1357</v>
      </c>
      <c r="R667" s="1" t="s">
        <v>2964</v>
      </c>
      <c r="S667" s="1"/>
      <c r="T667" s="1"/>
      <c r="U667" s="1"/>
      <c r="V667" s="1"/>
      <c r="W667" s="1" t="s">
        <v>2965</v>
      </c>
      <c r="X667" s="1" t="s">
        <v>1360</v>
      </c>
      <c r="Y667" s="1" t="s">
        <v>1361</v>
      </c>
      <c r="Z667" s="1" t="s">
        <v>1362</v>
      </c>
      <c r="AA667" s="1" t="s">
        <v>2965</v>
      </c>
    </row>
    <row r="668" spans="1:27" ht="15" customHeight="1">
      <c r="A668" s="1" t="s">
        <v>2975</v>
      </c>
      <c r="B668" s="1" t="s">
        <v>2976</v>
      </c>
      <c r="C668" s="1" t="s">
        <v>1349</v>
      </c>
      <c r="D668" s="61">
        <v>2024</v>
      </c>
      <c r="E668" s="1" t="s">
        <v>1350</v>
      </c>
      <c r="F668" s="1" t="s">
        <v>2977</v>
      </c>
      <c r="G668" s="1"/>
      <c r="H668" s="1" t="s">
        <v>1370</v>
      </c>
      <c r="I668" s="1" t="s">
        <v>1371</v>
      </c>
      <c r="J668" s="1" t="s">
        <v>1354</v>
      </c>
      <c r="K668" s="1" t="s">
        <v>927</v>
      </c>
      <c r="L668" s="1" t="s">
        <v>1374</v>
      </c>
      <c r="M668" s="1"/>
      <c r="N668" s="1"/>
      <c r="O668" s="1"/>
      <c r="P668" s="1" t="s">
        <v>1356</v>
      </c>
      <c r="Q668" s="1" t="s">
        <v>2978</v>
      </c>
      <c r="R668" s="1" t="s">
        <v>2964</v>
      </c>
      <c r="S668" s="1"/>
      <c r="T668" s="1"/>
      <c r="U668" s="1"/>
      <c r="V668" s="1"/>
      <c r="W668" s="1" t="s">
        <v>2965</v>
      </c>
      <c r="X668" s="1" t="s">
        <v>1360</v>
      </c>
      <c r="Y668" s="1" t="s">
        <v>1361</v>
      </c>
      <c r="Z668" s="1" t="s">
        <v>1362</v>
      </c>
      <c r="AA668" s="1" t="s">
        <v>2965</v>
      </c>
    </row>
    <row r="669" spans="1:27" ht="15" customHeight="1">
      <c r="A669" s="1" t="s">
        <v>2979</v>
      </c>
      <c r="B669" s="1" t="s">
        <v>83</v>
      </c>
      <c r="C669" s="1" t="s">
        <v>1349</v>
      </c>
      <c r="D669" s="61">
        <v>2024</v>
      </c>
      <c r="E669" s="1" t="s">
        <v>1350</v>
      </c>
      <c r="F669" s="1" t="s">
        <v>2980</v>
      </c>
      <c r="G669" s="1"/>
      <c r="H669" s="1" t="s">
        <v>1400</v>
      </c>
      <c r="I669" s="1"/>
      <c r="J669" s="1" t="s">
        <v>1354</v>
      </c>
      <c r="K669" s="1" t="s">
        <v>927</v>
      </c>
      <c r="L669" s="1" t="s">
        <v>1374</v>
      </c>
      <c r="M669" s="1" t="s">
        <v>1848</v>
      </c>
      <c r="N669" s="64">
        <v>45675</v>
      </c>
      <c r="O669" s="64">
        <v>45902</v>
      </c>
      <c r="P669" s="1" t="s">
        <v>1356</v>
      </c>
      <c r="Q669" s="1" t="s">
        <v>2970</v>
      </c>
      <c r="R669" s="1" t="s">
        <v>2964</v>
      </c>
      <c r="S669" s="1"/>
      <c r="T669" s="1"/>
      <c r="U669" s="1"/>
      <c r="V669" s="1"/>
      <c r="W669" s="1" t="s">
        <v>2965</v>
      </c>
      <c r="X669" s="1" t="s">
        <v>1360</v>
      </c>
      <c r="Y669" s="1" t="s">
        <v>1361</v>
      </c>
      <c r="Z669" s="1" t="s">
        <v>1362</v>
      </c>
      <c r="AA669" s="1" t="s">
        <v>2965</v>
      </c>
    </row>
    <row r="670" spans="1:27" ht="15" customHeight="1">
      <c r="A670" s="1" t="s">
        <v>2981</v>
      </c>
      <c r="B670" s="1" t="s">
        <v>80</v>
      </c>
      <c r="C670" s="1" t="s">
        <v>1349</v>
      </c>
      <c r="D670" s="61">
        <v>2024</v>
      </c>
      <c r="E670" s="1" t="s">
        <v>1350</v>
      </c>
      <c r="F670" s="1" t="s">
        <v>2982</v>
      </c>
      <c r="G670" s="1"/>
      <c r="H670" s="1" t="s">
        <v>1400</v>
      </c>
      <c r="I670" s="1"/>
      <c r="J670" s="1" t="s">
        <v>1354</v>
      </c>
      <c r="K670" s="1" t="s">
        <v>927</v>
      </c>
      <c r="L670" s="1" t="s">
        <v>1374</v>
      </c>
      <c r="M670" s="1" t="s">
        <v>1848</v>
      </c>
      <c r="N670" s="64">
        <v>45675</v>
      </c>
      <c r="O670" s="64">
        <v>45902</v>
      </c>
      <c r="P670" s="1" t="s">
        <v>1356</v>
      </c>
      <c r="Q670" s="1" t="s">
        <v>1357</v>
      </c>
      <c r="R670" s="1" t="s">
        <v>2964</v>
      </c>
      <c r="S670" s="1"/>
      <c r="T670" s="1"/>
      <c r="U670" s="1"/>
      <c r="V670" s="1"/>
      <c r="W670" s="1" t="s">
        <v>2965</v>
      </c>
      <c r="X670" s="1" t="s">
        <v>1360</v>
      </c>
      <c r="Y670" s="1" t="s">
        <v>1361</v>
      </c>
      <c r="Z670" s="1" t="s">
        <v>1362</v>
      </c>
      <c r="AA670" s="1" t="s">
        <v>2965</v>
      </c>
    </row>
    <row r="671" spans="1:27" ht="15" customHeight="1">
      <c r="A671" s="1" t="s">
        <v>2983</v>
      </c>
      <c r="B671" s="1" t="s">
        <v>78</v>
      </c>
      <c r="C671" s="1" t="s">
        <v>1349</v>
      </c>
      <c r="D671" s="61">
        <v>2024</v>
      </c>
      <c r="E671" s="1" t="s">
        <v>1350</v>
      </c>
      <c r="F671" s="1" t="s">
        <v>2984</v>
      </c>
      <c r="G671" s="1"/>
      <c r="H671" s="1" t="s">
        <v>1400</v>
      </c>
      <c r="I671" s="1"/>
      <c r="J671" s="1" t="s">
        <v>1354</v>
      </c>
      <c r="K671" s="1" t="s">
        <v>927</v>
      </c>
      <c r="L671" s="1" t="s">
        <v>1374</v>
      </c>
      <c r="M671" s="1" t="s">
        <v>1848</v>
      </c>
      <c r="N671" s="64">
        <v>45675</v>
      </c>
      <c r="O671" s="64">
        <v>45902</v>
      </c>
      <c r="P671" s="1" t="s">
        <v>1356</v>
      </c>
      <c r="Q671" s="1" t="s">
        <v>1357</v>
      </c>
      <c r="R671" s="1" t="s">
        <v>2964</v>
      </c>
      <c r="S671" s="1"/>
      <c r="T671" s="1"/>
      <c r="U671" s="1"/>
      <c r="V671" s="1"/>
      <c r="W671" s="1" t="s">
        <v>2965</v>
      </c>
      <c r="X671" s="1" t="s">
        <v>1360</v>
      </c>
      <c r="Y671" s="1" t="s">
        <v>1361</v>
      </c>
      <c r="Z671" s="1" t="s">
        <v>1362</v>
      </c>
      <c r="AA671" s="1" t="s">
        <v>2965</v>
      </c>
    </row>
    <row r="672" spans="1:27" ht="15" customHeight="1">
      <c r="A672" s="1" t="s">
        <v>2985</v>
      </c>
      <c r="B672" s="1" t="s">
        <v>76</v>
      </c>
      <c r="C672" s="1" t="s">
        <v>1349</v>
      </c>
      <c r="D672" s="61">
        <v>2024</v>
      </c>
      <c r="E672" s="1" t="s">
        <v>1350</v>
      </c>
      <c r="F672" s="1" t="s">
        <v>2986</v>
      </c>
      <c r="G672" s="1"/>
      <c r="H672" s="1" t="s">
        <v>1400</v>
      </c>
      <c r="I672" s="1"/>
      <c r="J672" s="1" t="s">
        <v>1354</v>
      </c>
      <c r="K672" s="1" t="s">
        <v>927</v>
      </c>
      <c r="L672" s="1" t="s">
        <v>1374</v>
      </c>
      <c r="M672" s="1" t="s">
        <v>1848</v>
      </c>
      <c r="N672" s="64">
        <v>45675</v>
      </c>
      <c r="O672" s="64">
        <v>45902</v>
      </c>
      <c r="P672" s="1" t="s">
        <v>1356</v>
      </c>
      <c r="Q672" s="1" t="s">
        <v>1357</v>
      </c>
      <c r="R672" s="1" t="s">
        <v>2964</v>
      </c>
      <c r="S672" s="1"/>
      <c r="T672" s="1"/>
      <c r="U672" s="1"/>
      <c r="V672" s="1"/>
      <c r="W672" s="1" t="s">
        <v>2965</v>
      </c>
      <c r="X672" s="1" t="s">
        <v>1360</v>
      </c>
      <c r="Y672" s="1" t="s">
        <v>1361</v>
      </c>
      <c r="Z672" s="1" t="s">
        <v>1362</v>
      </c>
      <c r="AA672" s="1" t="s">
        <v>2965</v>
      </c>
    </row>
    <row r="673" spans="1:27" ht="15" customHeight="1">
      <c r="A673" s="1" t="s">
        <v>2987</v>
      </c>
      <c r="B673" s="1" t="s">
        <v>2988</v>
      </c>
      <c r="C673" s="1" t="s">
        <v>1507</v>
      </c>
      <c r="D673" s="61">
        <v>2024</v>
      </c>
      <c r="E673" s="1" t="s">
        <v>1350</v>
      </c>
      <c r="F673" s="1" t="s">
        <v>2989</v>
      </c>
      <c r="G673" s="1"/>
      <c r="H673" s="1" t="s">
        <v>1370</v>
      </c>
      <c r="I673" s="1" t="s">
        <v>1371</v>
      </c>
      <c r="J673" s="1" t="s">
        <v>261</v>
      </c>
      <c r="K673" s="1" t="s">
        <v>261</v>
      </c>
      <c r="L673" s="1" t="s">
        <v>1374</v>
      </c>
      <c r="M673" s="1"/>
      <c r="N673" s="1"/>
      <c r="O673" s="1"/>
      <c r="P673" s="1" t="s">
        <v>1356</v>
      </c>
      <c r="Q673" s="1" t="s">
        <v>2990</v>
      </c>
      <c r="R673" s="1" t="s">
        <v>2964</v>
      </c>
      <c r="S673" s="1"/>
      <c r="T673" s="1"/>
      <c r="U673" s="1"/>
      <c r="V673" s="1"/>
      <c r="W673" s="1" t="s">
        <v>2965</v>
      </c>
      <c r="X673" s="1" t="s">
        <v>1360</v>
      </c>
      <c r="Y673" s="1" t="s">
        <v>1361</v>
      </c>
      <c r="Z673" s="1" t="s">
        <v>1362</v>
      </c>
      <c r="AA673" s="1" t="s">
        <v>2965</v>
      </c>
    </row>
    <row r="674" spans="1:27" ht="15" customHeight="1">
      <c r="A674" s="1" t="s">
        <v>2991</v>
      </c>
      <c r="B674" s="1" t="s">
        <v>88</v>
      </c>
      <c r="C674" s="1" t="s">
        <v>1519</v>
      </c>
      <c r="D674" s="61">
        <v>2024</v>
      </c>
      <c r="E674" s="1" t="s">
        <v>1350</v>
      </c>
      <c r="F674" s="1" t="s">
        <v>2992</v>
      </c>
      <c r="G674" s="1"/>
      <c r="H674" s="1" t="s">
        <v>1370</v>
      </c>
      <c r="I674" s="1" t="s">
        <v>1371</v>
      </c>
      <c r="J674" s="1" t="s">
        <v>89</v>
      </c>
      <c r="K674" s="1" t="s">
        <v>89</v>
      </c>
      <c r="L674" s="1" t="s">
        <v>1374</v>
      </c>
      <c r="M674" s="1"/>
      <c r="N674" s="1"/>
      <c r="O674" s="1"/>
      <c r="P674" s="1" t="s">
        <v>1356</v>
      </c>
      <c r="Q674" s="1" t="s">
        <v>2990</v>
      </c>
      <c r="R674" s="1" t="s">
        <v>2964</v>
      </c>
      <c r="S674" s="1"/>
      <c r="T674" s="1"/>
      <c r="U674" s="1"/>
      <c r="V674" s="1"/>
      <c r="W674" s="1" t="s">
        <v>2965</v>
      </c>
      <c r="X674" s="1" t="s">
        <v>1360</v>
      </c>
      <c r="Y674" s="1" t="s">
        <v>1361</v>
      </c>
      <c r="Z674" s="1" t="s">
        <v>1362</v>
      </c>
      <c r="AA674" s="1" t="s">
        <v>2965</v>
      </c>
    </row>
    <row r="675" spans="1:27" ht="15" customHeight="1">
      <c r="A675" s="1" t="s">
        <v>2993</v>
      </c>
      <c r="B675" s="1" t="s">
        <v>2994</v>
      </c>
      <c r="C675" s="1" t="s">
        <v>1349</v>
      </c>
      <c r="D675" s="61">
        <v>2024</v>
      </c>
      <c r="E675" s="1" t="s">
        <v>1350</v>
      </c>
      <c r="F675" s="1" t="s">
        <v>2995</v>
      </c>
      <c r="G675" s="1"/>
      <c r="H675" s="1" t="s">
        <v>1370</v>
      </c>
      <c r="I675" s="1" t="s">
        <v>1371</v>
      </c>
      <c r="J675" s="1" t="s">
        <v>1354</v>
      </c>
      <c r="K675" s="1" t="s">
        <v>927</v>
      </c>
      <c r="L675" s="1" t="s">
        <v>1374</v>
      </c>
      <c r="M675" s="1"/>
      <c r="N675" s="1"/>
      <c r="O675" s="1"/>
      <c r="P675" s="1" t="s">
        <v>1356</v>
      </c>
      <c r="Q675" s="1" t="s">
        <v>2978</v>
      </c>
      <c r="R675" s="1" t="s">
        <v>2964</v>
      </c>
      <c r="S675" s="1"/>
      <c r="T675" s="1"/>
      <c r="U675" s="1"/>
      <c r="V675" s="1"/>
      <c r="W675" s="1" t="s">
        <v>2965</v>
      </c>
      <c r="X675" s="1" t="s">
        <v>1360</v>
      </c>
      <c r="Y675" s="1" t="s">
        <v>1361</v>
      </c>
      <c r="Z675" s="1" t="s">
        <v>1362</v>
      </c>
      <c r="AA675" s="1" t="s">
        <v>2965</v>
      </c>
    </row>
    <row r="676" spans="1:27" ht="15" customHeight="1">
      <c r="A676" s="1" t="s">
        <v>2996</v>
      </c>
      <c r="B676" s="1" t="s">
        <v>74</v>
      </c>
      <c r="C676" s="1" t="s">
        <v>1349</v>
      </c>
      <c r="D676" s="61">
        <v>2024</v>
      </c>
      <c r="E676" s="1" t="s">
        <v>1350</v>
      </c>
      <c r="F676" s="1" t="s">
        <v>2997</v>
      </c>
      <c r="G676" s="1"/>
      <c r="H676" s="1" t="s">
        <v>1412</v>
      </c>
      <c r="I676" s="1" t="s">
        <v>1413</v>
      </c>
      <c r="J676" s="1" t="s">
        <v>1354</v>
      </c>
      <c r="K676" s="1" t="s">
        <v>927</v>
      </c>
      <c r="L676" s="1" t="s">
        <v>1374</v>
      </c>
      <c r="M676" s="1" t="s">
        <v>1848</v>
      </c>
      <c r="N676" s="63">
        <v>45675</v>
      </c>
      <c r="O676" s="63">
        <v>45902</v>
      </c>
      <c r="P676" s="1" t="s">
        <v>1356</v>
      </c>
      <c r="Q676" s="1" t="s">
        <v>1357</v>
      </c>
      <c r="R676" s="1" t="s">
        <v>2964</v>
      </c>
      <c r="S676" s="1"/>
      <c r="T676" s="1"/>
      <c r="U676" s="1"/>
      <c r="V676" s="1"/>
      <c r="W676" s="1" t="s">
        <v>2965</v>
      </c>
      <c r="X676" s="1" t="s">
        <v>1360</v>
      </c>
      <c r="Y676" s="1" t="s">
        <v>1361</v>
      </c>
      <c r="Z676" s="1" t="s">
        <v>1362</v>
      </c>
      <c r="AA676" s="1" t="s">
        <v>2965</v>
      </c>
    </row>
    <row r="677" spans="1:27" ht="15" customHeight="1">
      <c r="A677" s="1" t="s">
        <v>2998</v>
      </c>
      <c r="B677" s="1" t="s">
        <v>87</v>
      </c>
      <c r="C677" s="1" t="s">
        <v>1349</v>
      </c>
      <c r="D677" s="61">
        <v>2024</v>
      </c>
      <c r="E677" s="1" t="s">
        <v>1350</v>
      </c>
      <c r="F677" s="1" t="s">
        <v>2999</v>
      </c>
      <c r="G677" s="1"/>
      <c r="H677" s="1" t="s">
        <v>1352</v>
      </c>
      <c r="I677" s="1" t="s">
        <v>1353</v>
      </c>
      <c r="J677" s="1" t="s">
        <v>1354</v>
      </c>
      <c r="K677" s="1" t="s">
        <v>927</v>
      </c>
      <c r="L677" s="1" t="s">
        <v>1374</v>
      </c>
      <c r="M677" s="1" t="s">
        <v>1848</v>
      </c>
      <c r="N677" s="64">
        <v>45675</v>
      </c>
      <c r="O677" s="64">
        <v>45902</v>
      </c>
      <c r="P677" s="1" t="s">
        <v>1356</v>
      </c>
      <c r="Q677" s="1" t="s">
        <v>2970</v>
      </c>
      <c r="R677" s="1" t="s">
        <v>2964</v>
      </c>
      <c r="S677" s="1"/>
      <c r="T677" s="1"/>
      <c r="U677" s="1"/>
      <c r="V677" s="1"/>
      <c r="W677" s="1" t="s">
        <v>2965</v>
      </c>
      <c r="X677" s="1" t="s">
        <v>1360</v>
      </c>
      <c r="Y677" s="1" t="s">
        <v>1361</v>
      </c>
      <c r="Z677" s="1" t="s">
        <v>1362</v>
      </c>
      <c r="AA677" s="1" t="s">
        <v>2965</v>
      </c>
    </row>
    <row r="678" spans="1:27" ht="15" customHeight="1">
      <c r="A678" s="1" t="s">
        <v>3000</v>
      </c>
      <c r="B678" s="1" t="s">
        <v>171</v>
      </c>
      <c r="C678" s="1" t="s">
        <v>1349</v>
      </c>
      <c r="D678" s="61">
        <v>2024</v>
      </c>
      <c r="E678" s="1" t="s">
        <v>1350</v>
      </c>
      <c r="F678" s="1" t="s">
        <v>3001</v>
      </c>
      <c r="G678" s="1"/>
      <c r="H678" s="1" t="s">
        <v>1352</v>
      </c>
      <c r="I678" s="1" t="s">
        <v>1353</v>
      </c>
      <c r="J678" s="1" t="s">
        <v>1354</v>
      </c>
      <c r="K678" s="1" t="s">
        <v>927</v>
      </c>
      <c r="L678" s="1" t="s">
        <v>3002</v>
      </c>
      <c r="M678" s="1" t="s">
        <v>3002</v>
      </c>
      <c r="N678" s="63">
        <v>45675</v>
      </c>
      <c r="O678" s="63">
        <v>45902</v>
      </c>
      <c r="P678" s="1" t="s">
        <v>1356</v>
      </c>
      <c r="Q678" s="1" t="s">
        <v>1357</v>
      </c>
      <c r="R678" s="1" t="s">
        <v>2964</v>
      </c>
      <c r="S678" s="1"/>
      <c r="T678" s="1"/>
      <c r="U678" s="1"/>
      <c r="V678" s="1"/>
      <c r="W678" s="1" t="s">
        <v>3003</v>
      </c>
      <c r="X678" s="1" t="s">
        <v>1360</v>
      </c>
      <c r="Y678" s="1" t="s">
        <v>1361</v>
      </c>
      <c r="Z678" s="1" t="s">
        <v>1362</v>
      </c>
      <c r="AA678" s="1" t="s">
        <v>3004</v>
      </c>
    </row>
    <row r="679" spans="1:27" ht="15" customHeight="1">
      <c r="A679" s="1" t="s">
        <v>3005</v>
      </c>
      <c r="B679" s="1" t="s">
        <v>173</v>
      </c>
      <c r="C679" s="1" t="s">
        <v>1349</v>
      </c>
      <c r="D679" s="61">
        <v>2024</v>
      </c>
      <c r="E679" s="1" t="s">
        <v>1350</v>
      </c>
      <c r="F679" s="1" t="s">
        <v>3006</v>
      </c>
      <c r="G679" s="1"/>
      <c r="H679" s="1" t="s">
        <v>1352</v>
      </c>
      <c r="I679" s="1" t="s">
        <v>1353</v>
      </c>
      <c r="J679" s="1" t="s">
        <v>1354</v>
      </c>
      <c r="K679" s="1" t="s">
        <v>927</v>
      </c>
      <c r="L679" s="1" t="s">
        <v>3002</v>
      </c>
      <c r="M679" s="1" t="s">
        <v>3002</v>
      </c>
      <c r="N679" s="63">
        <v>45675</v>
      </c>
      <c r="O679" s="63">
        <v>45902</v>
      </c>
      <c r="P679" s="1" t="s">
        <v>1356</v>
      </c>
      <c r="Q679" s="1" t="s">
        <v>1357</v>
      </c>
      <c r="R679" s="1" t="s">
        <v>2964</v>
      </c>
      <c r="S679" s="1"/>
      <c r="T679" s="1"/>
      <c r="U679" s="1"/>
      <c r="V679" s="1"/>
      <c r="W679" s="1" t="s">
        <v>3003</v>
      </c>
      <c r="X679" s="1" t="s">
        <v>1360</v>
      </c>
      <c r="Y679" s="1" t="s">
        <v>1361</v>
      </c>
      <c r="Z679" s="1" t="s">
        <v>1362</v>
      </c>
      <c r="AA679" s="1" t="s">
        <v>3004</v>
      </c>
    </row>
    <row r="680" spans="1:27" ht="15" customHeight="1">
      <c r="A680" s="1" t="s">
        <v>3007</v>
      </c>
      <c r="B680" s="1" t="s">
        <v>174</v>
      </c>
      <c r="C680" s="1" t="s">
        <v>1349</v>
      </c>
      <c r="D680" s="61">
        <v>2024</v>
      </c>
      <c r="E680" s="1" t="s">
        <v>1350</v>
      </c>
      <c r="F680" s="1" t="s">
        <v>3008</v>
      </c>
      <c r="G680" s="1"/>
      <c r="H680" s="1" t="s">
        <v>1400</v>
      </c>
      <c r="I680" s="1"/>
      <c r="J680" s="1" t="s">
        <v>1354</v>
      </c>
      <c r="K680" s="1" t="s">
        <v>927</v>
      </c>
      <c r="L680" s="1" t="s">
        <v>3002</v>
      </c>
      <c r="M680" s="1" t="s">
        <v>3002</v>
      </c>
      <c r="N680" s="64">
        <v>45675</v>
      </c>
      <c r="O680" s="64">
        <v>45902</v>
      </c>
      <c r="P680" s="1" t="s">
        <v>1356</v>
      </c>
      <c r="Q680" s="1" t="s">
        <v>1357</v>
      </c>
      <c r="R680" s="1" t="s">
        <v>2964</v>
      </c>
      <c r="S680" s="1"/>
      <c r="T680" s="1"/>
      <c r="U680" s="1"/>
      <c r="V680" s="1"/>
      <c r="W680" s="1" t="s">
        <v>3003</v>
      </c>
      <c r="X680" s="1" t="s">
        <v>1360</v>
      </c>
      <c r="Y680" s="1" t="s">
        <v>1361</v>
      </c>
      <c r="Z680" s="1" t="s">
        <v>1362</v>
      </c>
      <c r="AA680" s="1" t="s">
        <v>3004</v>
      </c>
    </row>
    <row r="681" spans="1:27" ht="15" customHeight="1">
      <c r="A681" s="1" t="s">
        <v>3009</v>
      </c>
      <c r="B681" s="1" t="s">
        <v>170</v>
      </c>
      <c r="C681" s="1" t="s">
        <v>1349</v>
      </c>
      <c r="D681" s="61">
        <v>2024</v>
      </c>
      <c r="E681" s="1" t="s">
        <v>1350</v>
      </c>
      <c r="F681" s="1" t="s">
        <v>3010</v>
      </c>
      <c r="G681" s="1"/>
      <c r="H681" s="1" t="s">
        <v>1352</v>
      </c>
      <c r="I681" s="1" t="s">
        <v>1353</v>
      </c>
      <c r="J681" s="1" t="s">
        <v>1354</v>
      </c>
      <c r="K681" s="1" t="s">
        <v>927</v>
      </c>
      <c r="L681" s="1" t="s">
        <v>3002</v>
      </c>
      <c r="M681" s="1" t="s">
        <v>3002</v>
      </c>
      <c r="N681" s="64">
        <v>45675</v>
      </c>
      <c r="O681" s="64">
        <v>45902</v>
      </c>
      <c r="P681" s="1" t="s">
        <v>1356</v>
      </c>
      <c r="Q681" s="1" t="s">
        <v>1357</v>
      </c>
      <c r="R681" s="1" t="s">
        <v>2964</v>
      </c>
      <c r="S681" s="1"/>
      <c r="T681" s="1"/>
      <c r="U681" s="1"/>
      <c r="V681" s="1"/>
      <c r="W681" s="1" t="s">
        <v>3003</v>
      </c>
      <c r="X681" s="1" t="s">
        <v>1360</v>
      </c>
      <c r="Y681" s="1" t="s">
        <v>1361</v>
      </c>
      <c r="Z681" s="1" t="s">
        <v>1362</v>
      </c>
      <c r="AA681" s="1" t="s">
        <v>3004</v>
      </c>
    </row>
    <row r="682" spans="1:27" ht="15" customHeight="1">
      <c r="A682" s="1" t="s">
        <v>3011</v>
      </c>
      <c r="B682" s="1" t="s">
        <v>172</v>
      </c>
      <c r="C682" s="1" t="s">
        <v>1349</v>
      </c>
      <c r="D682" s="61">
        <v>2024</v>
      </c>
      <c r="E682" s="1" t="s">
        <v>1350</v>
      </c>
      <c r="F682" s="1" t="s">
        <v>3012</v>
      </c>
      <c r="G682" s="1"/>
      <c r="H682" s="1" t="s">
        <v>1352</v>
      </c>
      <c r="I682" s="1" t="s">
        <v>1353</v>
      </c>
      <c r="J682" s="1" t="s">
        <v>1354</v>
      </c>
      <c r="K682" s="1" t="s">
        <v>927</v>
      </c>
      <c r="L682" s="1" t="s">
        <v>3002</v>
      </c>
      <c r="M682" s="1" t="s">
        <v>3002</v>
      </c>
      <c r="N682" s="64">
        <v>45675</v>
      </c>
      <c r="O682" s="64">
        <v>45902</v>
      </c>
      <c r="P682" s="1" t="s">
        <v>1356</v>
      </c>
      <c r="Q682" s="1" t="s">
        <v>1357</v>
      </c>
      <c r="R682" s="1" t="s">
        <v>2964</v>
      </c>
      <c r="S682" s="1"/>
      <c r="T682" s="1"/>
      <c r="U682" s="1"/>
      <c r="V682" s="1"/>
      <c r="W682" s="1" t="s">
        <v>3003</v>
      </c>
      <c r="X682" s="1" t="s">
        <v>1360</v>
      </c>
      <c r="Y682" s="1" t="s">
        <v>1361</v>
      </c>
      <c r="Z682" s="1" t="s">
        <v>1362</v>
      </c>
      <c r="AA682" s="1" t="s">
        <v>3004</v>
      </c>
    </row>
    <row r="683" spans="1:27" ht="15" customHeight="1">
      <c r="A683" s="1" t="s">
        <v>3013</v>
      </c>
      <c r="B683" s="1" t="s">
        <v>3014</v>
      </c>
      <c r="C683" s="1" t="s">
        <v>1349</v>
      </c>
      <c r="D683" s="61">
        <v>2024</v>
      </c>
      <c r="E683" s="1" t="s">
        <v>1350</v>
      </c>
      <c r="F683" s="1" t="s">
        <v>3015</v>
      </c>
      <c r="G683" s="1"/>
      <c r="H683" s="1" t="s">
        <v>1400</v>
      </c>
      <c r="I683" s="1"/>
      <c r="J683" s="1" t="s">
        <v>1354</v>
      </c>
      <c r="K683" s="1" t="s">
        <v>927</v>
      </c>
      <c r="L683" s="1" t="s">
        <v>2461</v>
      </c>
      <c r="M683" s="1" t="s">
        <v>2461</v>
      </c>
      <c r="N683" s="64">
        <v>45675</v>
      </c>
      <c r="O683" s="64">
        <v>45902</v>
      </c>
      <c r="P683" s="1" t="s">
        <v>1356</v>
      </c>
      <c r="Q683" s="1" t="s">
        <v>1357</v>
      </c>
      <c r="R683" s="1" t="s">
        <v>2964</v>
      </c>
      <c r="S683" s="1"/>
      <c r="T683" s="1"/>
      <c r="U683" s="1"/>
      <c r="V683" s="1"/>
      <c r="W683" s="1" t="s">
        <v>3016</v>
      </c>
      <c r="X683" s="1" t="s">
        <v>1360</v>
      </c>
      <c r="Y683" s="1" t="s">
        <v>1361</v>
      </c>
      <c r="Z683" s="1" t="s">
        <v>1362</v>
      </c>
      <c r="AA683" s="1" t="s">
        <v>3017</v>
      </c>
    </row>
    <row r="684" spans="1:27" ht="15" customHeight="1">
      <c r="A684" s="1" t="s">
        <v>3018</v>
      </c>
      <c r="B684" s="1" t="s">
        <v>3019</v>
      </c>
      <c r="C684" s="1" t="s">
        <v>1349</v>
      </c>
      <c r="D684" s="61">
        <v>2024</v>
      </c>
      <c r="E684" s="1" t="s">
        <v>1350</v>
      </c>
      <c r="F684" s="1" t="s">
        <v>3020</v>
      </c>
      <c r="G684" s="1"/>
      <c r="H684" s="1" t="s">
        <v>1412</v>
      </c>
      <c r="I684" s="1" t="s">
        <v>1413</v>
      </c>
      <c r="J684" s="1" t="s">
        <v>1354</v>
      </c>
      <c r="K684" s="1" t="s">
        <v>927</v>
      </c>
      <c r="L684" s="1" t="s">
        <v>1648</v>
      </c>
      <c r="M684" s="1"/>
      <c r="N684" s="1"/>
      <c r="O684" s="1"/>
      <c r="P684" s="1" t="s">
        <v>1356</v>
      </c>
      <c r="Q684" s="1" t="s">
        <v>1357</v>
      </c>
      <c r="R684" s="1" t="s">
        <v>2964</v>
      </c>
      <c r="S684" s="1"/>
      <c r="T684" s="1"/>
      <c r="U684" s="1"/>
      <c r="V684" s="1"/>
      <c r="W684" s="1" t="s">
        <v>3021</v>
      </c>
      <c r="X684" s="1" t="s">
        <v>1360</v>
      </c>
      <c r="Y684" s="1" t="s">
        <v>1361</v>
      </c>
      <c r="Z684" s="1" t="s">
        <v>1362</v>
      </c>
      <c r="AA684" s="1" t="s">
        <v>3022</v>
      </c>
    </row>
    <row r="685" spans="1:27" ht="15" customHeight="1">
      <c r="A685" s="1" t="s">
        <v>3023</v>
      </c>
      <c r="B685" s="1" t="s">
        <v>3024</v>
      </c>
      <c r="C685" s="1" t="s">
        <v>1349</v>
      </c>
      <c r="D685" s="61">
        <v>2024</v>
      </c>
      <c r="E685" s="1" t="s">
        <v>1350</v>
      </c>
      <c r="F685" s="1" t="s">
        <v>3025</v>
      </c>
      <c r="G685" s="1"/>
      <c r="H685" s="1" t="s">
        <v>1400</v>
      </c>
      <c r="I685" s="1"/>
      <c r="J685" s="1" t="s">
        <v>1354</v>
      </c>
      <c r="K685" s="1" t="s">
        <v>927</v>
      </c>
      <c r="L685" s="1" t="s">
        <v>1648</v>
      </c>
      <c r="M685" s="1"/>
      <c r="N685" s="1"/>
      <c r="O685" s="1"/>
      <c r="P685" s="1" t="s">
        <v>1356</v>
      </c>
      <c r="Q685" s="1" t="s">
        <v>1357</v>
      </c>
      <c r="R685" s="1" t="s">
        <v>2964</v>
      </c>
      <c r="S685" s="1"/>
      <c r="T685" s="1"/>
      <c r="U685" s="1"/>
      <c r="V685" s="1"/>
      <c r="W685" s="1" t="s">
        <v>3021</v>
      </c>
      <c r="X685" s="1" t="s">
        <v>1360</v>
      </c>
      <c r="Y685" s="1" t="s">
        <v>1361</v>
      </c>
      <c r="Z685" s="1" t="s">
        <v>1362</v>
      </c>
      <c r="AA685" s="1" t="s">
        <v>3022</v>
      </c>
    </row>
    <row r="686" spans="1:27" ht="15" customHeight="1">
      <c r="A686" s="1" t="s">
        <v>3026</v>
      </c>
      <c r="B686" s="1" t="s">
        <v>3027</v>
      </c>
      <c r="C686" s="1" t="s">
        <v>1349</v>
      </c>
      <c r="D686" s="61">
        <v>2024</v>
      </c>
      <c r="E686" s="1" t="s">
        <v>1350</v>
      </c>
      <c r="F686" s="1" t="s">
        <v>3028</v>
      </c>
      <c r="G686" s="1"/>
      <c r="H686" s="1" t="s">
        <v>1370</v>
      </c>
      <c r="I686" s="1" t="s">
        <v>1371</v>
      </c>
      <c r="J686" s="1" t="s">
        <v>1354</v>
      </c>
      <c r="K686" s="1" t="s">
        <v>927</v>
      </c>
      <c r="L686" s="1" t="s">
        <v>1648</v>
      </c>
      <c r="M686" s="1"/>
      <c r="N686" s="1"/>
      <c r="O686" s="1"/>
      <c r="P686" s="1" t="s">
        <v>1356</v>
      </c>
      <c r="Q686" s="1" t="s">
        <v>1357</v>
      </c>
      <c r="R686" s="1" t="s">
        <v>2964</v>
      </c>
      <c r="S686" s="1"/>
      <c r="T686" s="1"/>
      <c r="U686" s="1"/>
      <c r="V686" s="1"/>
      <c r="W686" s="1" t="s">
        <v>3021</v>
      </c>
      <c r="X686" s="1" t="s">
        <v>1360</v>
      </c>
      <c r="Y686" s="1" t="s">
        <v>1361</v>
      </c>
      <c r="Z686" s="1" t="s">
        <v>1362</v>
      </c>
      <c r="AA686" s="1" t="s">
        <v>3022</v>
      </c>
    </row>
    <row r="687" spans="1:27" ht="15" customHeight="1">
      <c r="A687" s="1" t="s">
        <v>3029</v>
      </c>
      <c r="B687" s="1" t="s">
        <v>720</v>
      </c>
      <c r="C687" s="1" t="s">
        <v>1349</v>
      </c>
      <c r="D687" s="61">
        <v>2024</v>
      </c>
      <c r="E687" s="1" t="s">
        <v>1350</v>
      </c>
      <c r="F687" s="1" t="s">
        <v>3030</v>
      </c>
      <c r="G687" s="1"/>
      <c r="H687" s="1" t="s">
        <v>1400</v>
      </c>
      <c r="I687" s="1"/>
      <c r="J687" s="1" t="s">
        <v>1354</v>
      </c>
      <c r="K687" s="1" t="s">
        <v>927</v>
      </c>
      <c r="L687" s="1" t="s">
        <v>1648</v>
      </c>
      <c r="M687" s="1"/>
      <c r="N687" s="1"/>
      <c r="O687" s="1"/>
      <c r="P687" s="1" t="s">
        <v>1356</v>
      </c>
      <c r="Q687" s="1" t="s">
        <v>1357</v>
      </c>
      <c r="R687" s="1" t="s">
        <v>2964</v>
      </c>
      <c r="S687" s="1"/>
      <c r="T687" s="1"/>
      <c r="U687" s="1"/>
      <c r="V687" s="1"/>
      <c r="W687" s="1" t="s">
        <v>3031</v>
      </c>
      <c r="X687" s="1" t="s">
        <v>1360</v>
      </c>
      <c r="Y687" s="1" t="s">
        <v>1361</v>
      </c>
      <c r="Z687" s="1" t="s">
        <v>1362</v>
      </c>
      <c r="AA687" s="1" t="s">
        <v>3032</v>
      </c>
    </row>
    <row r="688" spans="1:27" ht="15" customHeight="1">
      <c r="A688" s="1" t="s">
        <v>3033</v>
      </c>
      <c r="B688" s="1" t="s">
        <v>796</v>
      </c>
      <c r="C688" s="1" t="s">
        <v>1349</v>
      </c>
      <c r="D688" s="61">
        <v>2024</v>
      </c>
      <c r="E688" s="1" t="s">
        <v>1350</v>
      </c>
      <c r="F688" s="1" t="s">
        <v>3034</v>
      </c>
      <c r="G688" s="1"/>
      <c r="H688" s="1" t="s">
        <v>1370</v>
      </c>
      <c r="I688" s="1" t="s">
        <v>1371</v>
      </c>
      <c r="J688" s="1" t="s">
        <v>1354</v>
      </c>
      <c r="K688" s="1" t="s">
        <v>927</v>
      </c>
      <c r="L688" s="1" t="s">
        <v>1895</v>
      </c>
      <c r="M688" s="1" t="s">
        <v>1880</v>
      </c>
      <c r="N688" s="64">
        <v>45675</v>
      </c>
      <c r="O688" s="64">
        <v>45902</v>
      </c>
      <c r="P688" s="1" t="s">
        <v>1356</v>
      </c>
      <c r="Q688" s="1" t="s">
        <v>1357</v>
      </c>
      <c r="R688" s="1"/>
      <c r="S688" s="1"/>
      <c r="T688" s="1"/>
      <c r="U688" s="1"/>
      <c r="V688" s="1"/>
      <c r="W688" s="1" t="s">
        <v>2923</v>
      </c>
      <c r="X688" s="1" t="s">
        <v>1360</v>
      </c>
      <c r="Y688" s="1" t="s">
        <v>1361</v>
      </c>
      <c r="Z688" s="1" t="s">
        <v>1362</v>
      </c>
      <c r="AA688" s="1" t="s">
        <v>2475</v>
      </c>
    </row>
    <row r="689" spans="1:27" ht="15" customHeight="1">
      <c r="A689" s="1" t="s">
        <v>3035</v>
      </c>
      <c r="B689" s="1" t="s">
        <v>814</v>
      </c>
      <c r="C689" s="1" t="s">
        <v>1349</v>
      </c>
      <c r="D689" s="61">
        <v>2024</v>
      </c>
      <c r="E689" s="1" t="s">
        <v>1350</v>
      </c>
      <c r="F689" s="1" t="s">
        <v>3036</v>
      </c>
      <c r="G689" s="1"/>
      <c r="H689" s="1" t="s">
        <v>1370</v>
      </c>
      <c r="I689" s="1" t="s">
        <v>1371</v>
      </c>
      <c r="J689" s="1" t="s">
        <v>1354</v>
      </c>
      <c r="K689" s="1" t="s">
        <v>927</v>
      </c>
      <c r="L689" s="1" t="s">
        <v>1895</v>
      </c>
      <c r="M689" s="1" t="s">
        <v>1880</v>
      </c>
      <c r="N689" s="63">
        <v>45675</v>
      </c>
      <c r="O689" s="63">
        <v>45902</v>
      </c>
      <c r="P689" s="1" t="s">
        <v>1356</v>
      </c>
      <c r="Q689" s="1" t="s">
        <v>2498</v>
      </c>
      <c r="R689" s="1"/>
      <c r="S689" s="1"/>
      <c r="T689" s="1"/>
      <c r="U689" s="1"/>
      <c r="V689" s="1"/>
      <c r="W689" s="1" t="s">
        <v>2923</v>
      </c>
      <c r="X689" s="1" t="s">
        <v>1360</v>
      </c>
      <c r="Y689" s="1" t="s">
        <v>1361</v>
      </c>
      <c r="Z689" s="1" t="s">
        <v>1362</v>
      </c>
      <c r="AA689" s="1" t="s">
        <v>2475</v>
      </c>
    </row>
    <row r="690" spans="1:27" ht="15" customHeight="1">
      <c r="A690" s="1" t="s">
        <v>3037</v>
      </c>
      <c r="B690" s="1" t="s">
        <v>3038</v>
      </c>
      <c r="C690" s="1" t="s">
        <v>1349</v>
      </c>
      <c r="D690" s="61">
        <v>2024</v>
      </c>
      <c r="E690" s="1" t="s">
        <v>1350</v>
      </c>
      <c r="F690" s="1" t="s">
        <v>3039</v>
      </c>
      <c r="G690" s="1"/>
      <c r="H690" s="1" t="s">
        <v>1370</v>
      </c>
      <c r="I690" s="1" t="s">
        <v>1371</v>
      </c>
      <c r="J690" s="1" t="s">
        <v>1354</v>
      </c>
      <c r="K690" s="1" t="s">
        <v>927</v>
      </c>
      <c r="L690" s="1" t="s">
        <v>1374</v>
      </c>
      <c r="M690" s="1"/>
      <c r="N690" s="1"/>
      <c r="O690" s="1"/>
      <c r="P690" s="1" t="s">
        <v>1356</v>
      </c>
      <c r="Q690" s="1" t="s">
        <v>3040</v>
      </c>
      <c r="R690" s="1"/>
      <c r="S690" s="1"/>
      <c r="T690" s="1"/>
      <c r="U690" s="1"/>
      <c r="V690" s="1"/>
      <c r="W690" s="1" t="s">
        <v>2923</v>
      </c>
      <c r="X690" s="1" t="s">
        <v>1360</v>
      </c>
      <c r="Y690" s="1" t="s">
        <v>1361</v>
      </c>
      <c r="Z690" s="1" t="s">
        <v>1362</v>
      </c>
      <c r="AA690" s="1" t="s">
        <v>2965</v>
      </c>
    </row>
    <row r="691" spans="1:27" ht="15" customHeight="1">
      <c r="A691" s="1" t="s">
        <v>3041</v>
      </c>
      <c r="B691" s="1" t="s">
        <v>842</v>
      </c>
      <c r="C691" s="1" t="s">
        <v>1349</v>
      </c>
      <c r="D691" s="61">
        <v>2024</v>
      </c>
      <c r="E691" s="1" t="s">
        <v>1350</v>
      </c>
      <c r="F691" s="1" t="s">
        <v>3042</v>
      </c>
      <c r="G691" s="1"/>
      <c r="H691" s="1" t="s">
        <v>1370</v>
      </c>
      <c r="I691" s="1" t="s">
        <v>1371</v>
      </c>
      <c r="J691" s="1" t="s">
        <v>1354</v>
      </c>
      <c r="K691" s="1" t="s">
        <v>927</v>
      </c>
      <c r="L691" s="1" t="s">
        <v>1375</v>
      </c>
      <c r="M691" s="1" t="s">
        <v>1375</v>
      </c>
      <c r="N691" s="64">
        <v>45675</v>
      </c>
      <c r="O691" s="64">
        <v>45902</v>
      </c>
      <c r="P691" s="1" t="s">
        <v>1356</v>
      </c>
      <c r="Q691" s="1" t="s">
        <v>1357</v>
      </c>
      <c r="R691" s="1"/>
      <c r="S691" s="1"/>
      <c r="T691" s="1"/>
      <c r="U691" s="1"/>
      <c r="V691" s="1"/>
      <c r="W691" s="1" t="s">
        <v>2923</v>
      </c>
      <c r="X691" s="1" t="s">
        <v>1360</v>
      </c>
      <c r="Y691" s="1" t="s">
        <v>1361</v>
      </c>
      <c r="Z691" s="1" t="s">
        <v>1362</v>
      </c>
      <c r="AA691" s="1" t="s">
        <v>1377</v>
      </c>
    </row>
    <row r="692" spans="1:27" ht="15" customHeight="1">
      <c r="A692" s="1" t="s">
        <v>3043</v>
      </c>
      <c r="B692" s="1" t="s">
        <v>803</v>
      </c>
      <c r="C692" s="1" t="s">
        <v>1349</v>
      </c>
      <c r="D692" s="61">
        <v>2024</v>
      </c>
      <c r="E692" s="1" t="s">
        <v>1350</v>
      </c>
      <c r="F692" s="1" t="s">
        <v>3044</v>
      </c>
      <c r="G692" s="1"/>
      <c r="H692" s="1" t="s">
        <v>1370</v>
      </c>
      <c r="I692" s="1" t="s">
        <v>1371</v>
      </c>
      <c r="J692" s="1" t="s">
        <v>1354</v>
      </c>
      <c r="K692" s="1" t="s">
        <v>927</v>
      </c>
      <c r="L692" s="1" t="s">
        <v>1895</v>
      </c>
      <c r="M692" s="1" t="s">
        <v>1880</v>
      </c>
      <c r="N692" s="64">
        <v>45675</v>
      </c>
      <c r="O692" s="64">
        <v>45902</v>
      </c>
      <c r="P692" s="1" t="s">
        <v>1356</v>
      </c>
      <c r="Q692" s="1" t="s">
        <v>1357</v>
      </c>
      <c r="R692" s="1"/>
      <c r="S692" s="1"/>
      <c r="T692" s="1"/>
      <c r="U692" s="1"/>
      <c r="V692" s="1"/>
      <c r="W692" s="1" t="s">
        <v>2923</v>
      </c>
      <c r="X692" s="1" t="s">
        <v>1360</v>
      </c>
      <c r="Y692" s="1" t="s">
        <v>1361</v>
      </c>
      <c r="Z692" s="1" t="s">
        <v>1362</v>
      </c>
      <c r="AA692" s="1" t="s">
        <v>2475</v>
      </c>
    </row>
    <row r="693" spans="1:27" ht="15" customHeight="1">
      <c r="A693" s="1" t="s">
        <v>3045</v>
      </c>
      <c r="B693" s="1" t="s">
        <v>818</v>
      </c>
      <c r="C693" s="1" t="s">
        <v>1349</v>
      </c>
      <c r="D693" s="61">
        <v>2024</v>
      </c>
      <c r="E693" s="1" t="s">
        <v>1350</v>
      </c>
      <c r="F693" s="1" t="s">
        <v>3046</v>
      </c>
      <c r="G693" s="1"/>
      <c r="H693" s="1" t="s">
        <v>1370</v>
      </c>
      <c r="I693" s="1" t="s">
        <v>1371</v>
      </c>
      <c r="J693" s="1" t="s">
        <v>1354</v>
      </c>
      <c r="K693" s="1" t="s">
        <v>927</v>
      </c>
      <c r="L693" s="1" t="s">
        <v>1895</v>
      </c>
      <c r="M693" s="1" t="s">
        <v>1880</v>
      </c>
      <c r="N693" s="64">
        <v>45675</v>
      </c>
      <c r="O693" s="64">
        <v>45902</v>
      </c>
      <c r="P693" s="1" t="s">
        <v>1356</v>
      </c>
      <c r="Q693" s="1" t="s">
        <v>2498</v>
      </c>
      <c r="R693" s="1"/>
      <c r="S693" s="1"/>
      <c r="T693" s="1"/>
      <c r="U693" s="1"/>
      <c r="V693" s="1"/>
      <c r="W693" s="1" t="s">
        <v>2923</v>
      </c>
      <c r="X693" s="1" t="s">
        <v>1360</v>
      </c>
      <c r="Y693" s="1" t="s">
        <v>1361</v>
      </c>
      <c r="Z693" s="1" t="s">
        <v>1362</v>
      </c>
      <c r="AA693" s="1" t="s">
        <v>2475</v>
      </c>
    </row>
    <row r="694" spans="1:27" ht="15" customHeight="1">
      <c r="A694" s="1" t="s">
        <v>3047</v>
      </c>
      <c r="B694" s="1" t="s">
        <v>864</v>
      </c>
      <c r="C694" s="1" t="s">
        <v>1349</v>
      </c>
      <c r="D694" s="61">
        <v>2024</v>
      </c>
      <c r="E694" s="1" t="s">
        <v>1350</v>
      </c>
      <c r="F694" s="1" t="s">
        <v>3048</v>
      </c>
      <c r="G694" s="1"/>
      <c r="H694" s="1" t="s">
        <v>1400</v>
      </c>
      <c r="I694" s="1"/>
      <c r="J694" s="1" t="s">
        <v>1354</v>
      </c>
      <c r="K694" s="1" t="s">
        <v>927</v>
      </c>
      <c r="L694" s="1" t="s">
        <v>1848</v>
      </c>
      <c r="M694" s="1" t="s">
        <v>1848</v>
      </c>
      <c r="N694" s="64">
        <v>45675</v>
      </c>
      <c r="O694" s="64">
        <v>45902</v>
      </c>
      <c r="P694" s="1" t="s">
        <v>1356</v>
      </c>
      <c r="Q694" s="1" t="s">
        <v>3049</v>
      </c>
      <c r="R694" s="1"/>
      <c r="S694" s="1"/>
      <c r="T694" s="1"/>
      <c r="U694" s="1"/>
      <c r="V694" s="1"/>
      <c r="W694" s="1" t="s">
        <v>2923</v>
      </c>
      <c r="X694" s="1" t="s">
        <v>1360</v>
      </c>
      <c r="Y694" s="1" t="s">
        <v>1361</v>
      </c>
      <c r="Z694" s="1" t="s">
        <v>1362</v>
      </c>
      <c r="AA694" s="1" t="s">
        <v>1852</v>
      </c>
    </row>
    <row r="695" spans="1:27" ht="15" customHeight="1">
      <c r="A695" s="1" t="s">
        <v>3050</v>
      </c>
      <c r="B695" s="1" t="s">
        <v>884</v>
      </c>
      <c r="C695" s="1" t="s">
        <v>1349</v>
      </c>
      <c r="D695" s="61">
        <v>2024</v>
      </c>
      <c r="E695" s="1" t="s">
        <v>1350</v>
      </c>
      <c r="F695" s="1" t="s">
        <v>3051</v>
      </c>
      <c r="G695" s="1"/>
      <c r="H695" s="1" t="s">
        <v>1370</v>
      </c>
      <c r="I695" s="1" t="s">
        <v>1371</v>
      </c>
      <c r="J695" s="1" t="s">
        <v>1354</v>
      </c>
      <c r="K695" s="1" t="s">
        <v>927</v>
      </c>
      <c r="L695" s="1" t="s">
        <v>1895</v>
      </c>
      <c r="M695" s="1" t="s">
        <v>1880</v>
      </c>
      <c r="N695" s="63">
        <v>45694</v>
      </c>
      <c r="O695" s="63">
        <v>45696</v>
      </c>
      <c r="P695" s="1" t="s">
        <v>1356</v>
      </c>
      <c r="Q695" s="1" t="s">
        <v>1357</v>
      </c>
      <c r="R695" s="1"/>
      <c r="S695" s="1"/>
      <c r="T695" s="1"/>
      <c r="U695" s="1"/>
      <c r="V695" s="1"/>
      <c r="W695" s="1" t="s">
        <v>2923</v>
      </c>
      <c r="X695" s="1" t="s">
        <v>1509</v>
      </c>
      <c r="Y695" s="1" t="s">
        <v>1361</v>
      </c>
      <c r="Z695" s="1" t="s">
        <v>1362</v>
      </c>
      <c r="AA695" s="1" t="s">
        <v>1882</v>
      </c>
    </row>
    <row r="696" spans="1:27" ht="15" customHeight="1">
      <c r="A696" s="1" t="s">
        <v>3052</v>
      </c>
      <c r="B696" s="1" t="s">
        <v>810</v>
      </c>
      <c r="C696" s="1" t="s">
        <v>1349</v>
      </c>
      <c r="D696" s="61">
        <v>2024</v>
      </c>
      <c r="E696" s="1" t="s">
        <v>1350</v>
      </c>
      <c r="F696" s="1" t="s">
        <v>3053</v>
      </c>
      <c r="G696" s="1"/>
      <c r="H696" s="1" t="s">
        <v>1370</v>
      </c>
      <c r="I696" s="1" t="s">
        <v>1371</v>
      </c>
      <c r="J696" s="1" t="s">
        <v>1354</v>
      </c>
      <c r="K696" s="1" t="s">
        <v>927</v>
      </c>
      <c r="L696" s="1" t="s">
        <v>1895</v>
      </c>
      <c r="M696" s="1" t="s">
        <v>1880</v>
      </c>
      <c r="N696" s="63">
        <v>45675</v>
      </c>
      <c r="O696" s="63">
        <v>45902</v>
      </c>
      <c r="P696" s="1" t="s">
        <v>1356</v>
      </c>
      <c r="Q696" s="1" t="s">
        <v>2521</v>
      </c>
      <c r="R696" s="1"/>
      <c r="S696" s="1"/>
      <c r="T696" s="1"/>
      <c r="U696" s="1"/>
      <c r="V696" s="1"/>
      <c r="W696" s="1" t="s">
        <v>2923</v>
      </c>
      <c r="X696" s="1" t="s">
        <v>1360</v>
      </c>
      <c r="Y696" s="1" t="s">
        <v>1361</v>
      </c>
      <c r="Z696" s="1" t="s">
        <v>1362</v>
      </c>
      <c r="AA696" s="1" t="s">
        <v>2475</v>
      </c>
    </row>
    <row r="697" spans="1:27" ht="15" customHeight="1">
      <c r="A697" s="1" t="s">
        <v>3054</v>
      </c>
      <c r="B697" s="1" t="s">
        <v>828</v>
      </c>
      <c r="C697" s="1" t="s">
        <v>1349</v>
      </c>
      <c r="D697" s="61">
        <v>2024</v>
      </c>
      <c r="E697" s="1" t="s">
        <v>1350</v>
      </c>
      <c r="F697" s="1" t="s">
        <v>3055</v>
      </c>
      <c r="G697" s="1"/>
      <c r="H697" s="1" t="s">
        <v>1370</v>
      </c>
      <c r="I697" s="1" t="s">
        <v>1371</v>
      </c>
      <c r="J697" s="1" t="s">
        <v>1354</v>
      </c>
      <c r="K697" s="1" t="s">
        <v>927</v>
      </c>
      <c r="L697" s="1" t="s">
        <v>1895</v>
      </c>
      <c r="M697" s="1" t="s">
        <v>1880</v>
      </c>
      <c r="N697" s="64">
        <v>45675</v>
      </c>
      <c r="O697" s="64">
        <v>45902</v>
      </c>
      <c r="P697" s="1" t="s">
        <v>1356</v>
      </c>
      <c r="Q697" s="1" t="s">
        <v>2482</v>
      </c>
      <c r="R697" s="1"/>
      <c r="S697" s="1"/>
      <c r="T697" s="1"/>
      <c r="U697" s="1"/>
      <c r="V697" s="1"/>
      <c r="W697" s="1" t="s">
        <v>2923</v>
      </c>
      <c r="X697" s="1" t="s">
        <v>1360</v>
      </c>
      <c r="Y697" s="1" t="s">
        <v>1361</v>
      </c>
      <c r="Z697" s="1" t="s">
        <v>1362</v>
      </c>
      <c r="AA697" s="1" t="s">
        <v>2475</v>
      </c>
    </row>
    <row r="698" spans="1:27" ht="15" customHeight="1">
      <c r="A698" s="1" t="s">
        <v>3056</v>
      </c>
      <c r="B698" s="1" t="s">
        <v>799</v>
      </c>
      <c r="C698" s="1" t="s">
        <v>1349</v>
      </c>
      <c r="D698" s="61">
        <v>2024</v>
      </c>
      <c r="E698" s="1" t="s">
        <v>1350</v>
      </c>
      <c r="F698" s="1" t="s">
        <v>3057</v>
      </c>
      <c r="G698" s="1"/>
      <c r="H698" s="1" t="s">
        <v>1370</v>
      </c>
      <c r="I698" s="1" t="s">
        <v>1371</v>
      </c>
      <c r="J698" s="1" t="s">
        <v>1354</v>
      </c>
      <c r="K698" s="1" t="s">
        <v>927</v>
      </c>
      <c r="L698" s="1" t="s">
        <v>1895</v>
      </c>
      <c r="M698" s="1" t="s">
        <v>1880</v>
      </c>
      <c r="N698" s="63">
        <v>45675</v>
      </c>
      <c r="O698" s="63">
        <v>45902</v>
      </c>
      <c r="P698" s="1" t="s">
        <v>1356</v>
      </c>
      <c r="Q698" s="1" t="s">
        <v>1357</v>
      </c>
      <c r="R698" s="1"/>
      <c r="S698" s="1"/>
      <c r="T698" s="1"/>
      <c r="U698" s="1"/>
      <c r="V698" s="1"/>
      <c r="W698" s="1" t="s">
        <v>2923</v>
      </c>
      <c r="X698" s="1" t="s">
        <v>1360</v>
      </c>
      <c r="Y698" s="1" t="s">
        <v>1361</v>
      </c>
      <c r="Z698" s="1" t="s">
        <v>1362</v>
      </c>
      <c r="AA698" s="1" t="s">
        <v>2475</v>
      </c>
    </row>
    <row r="699" spans="1:27" ht="15" customHeight="1">
      <c r="A699" s="1" t="s">
        <v>3058</v>
      </c>
      <c r="B699" s="1" t="s">
        <v>821</v>
      </c>
      <c r="C699" s="1" t="s">
        <v>1349</v>
      </c>
      <c r="D699" s="61">
        <v>2024</v>
      </c>
      <c r="E699" s="1" t="s">
        <v>1350</v>
      </c>
      <c r="F699" s="1" t="s">
        <v>3059</v>
      </c>
      <c r="G699" s="1"/>
      <c r="H699" s="1" t="s">
        <v>1370</v>
      </c>
      <c r="I699" s="1" t="s">
        <v>1371</v>
      </c>
      <c r="J699" s="1" t="s">
        <v>1354</v>
      </c>
      <c r="K699" s="1" t="s">
        <v>927</v>
      </c>
      <c r="L699" s="1" t="s">
        <v>1895</v>
      </c>
      <c r="M699" s="1" t="s">
        <v>1880</v>
      </c>
      <c r="N699" s="64">
        <v>45675</v>
      </c>
      <c r="O699" s="64">
        <v>45902</v>
      </c>
      <c r="P699" s="1" t="s">
        <v>1356</v>
      </c>
      <c r="Q699" s="1" t="s">
        <v>2482</v>
      </c>
      <c r="R699" s="1"/>
      <c r="S699" s="1"/>
      <c r="T699" s="1"/>
      <c r="U699" s="1"/>
      <c r="V699" s="1"/>
      <c r="W699" s="1" t="s">
        <v>2923</v>
      </c>
      <c r="X699" s="1" t="s">
        <v>1360</v>
      </c>
      <c r="Y699" s="1" t="s">
        <v>1361</v>
      </c>
      <c r="Z699" s="1" t="s">
        <v>1362</v>
      </c>
      <c r="AA699" s="1" t="s">
        <v>2475</v>
      </c>
    </row>
    <row r="700" spans="1:27" ht="15" customHeight="1">
      <c r="A700" s="1" t="s">
        <v>3060</v>
      </c>
      <c r="B700" s="1" t="s">
        <v>798</v>
      </c>
      <c r="C700" s="1" t="s">
        <v>1349</v>
      </c>
      <c r="D700" s="61">
        <v>2024</v>
      </c>
      <c r="E700" s="1" t="s">
        <v>1350</v>
      </c>
      <c r="F700" s="1" t="s">
        <v>3061</v>
      </c>
      <c r="G700" s="1"/>
      <c r="H700" s="1" t="s">
        <v>1370</v>
      </c>
      <c r="I700" s="1" t="s">
        <v>1371</v>
      </c>
      <c r="J700" s="1" t="s">
        <v>1354</v>
      </c>
      <c r="K700" s="1" t="s">
        <v>927</v>
      </c>
      <c r="L700" s="1" t="s">
        <v>1895</v>
      </c>
      <c r="M700" s="1" t="s">
        <v>1880</v>
      </c>
      <c r="N700" s="64">
        <v>45675</v>
      </c>
      <c r="O700" s="64">
        <v>45902</v>
      </c>
      <c r="P700" s="1" t="s">
        <v>1356</v>
      </c>
      <c r="Q700" s="1" t="s">
        <v>1357</v>
      </c>
      <c r="R700" s="1"/>
      <c r="S700" s="1"/>
      <c r="T700" s="1"/>
      <c r="U700" s="1"/>
      <c r="V700" s="1"/>
      <c r="W700" s="1" t="s">
        <v>2923</v>
      </c>
      <c r="X700" s="1" t="s">
        <v>1360</v>
      </c>
      <c r="Y700" s="1" t="s">
        <v>1361</v>
      </c>
      <c r="Z700" s="1" t="s">
        <v>1362</v>
      </c>
      <c r="AA700" s="1" t="s">
        <v>2475</v>
      </c>
    </row>
    <row r="701" spans="1:27" ht="15" customHeight="1">
      <c r="A701" s="1" t="s">
        <v>3062</v>
      </c>
      <c r="B701" s="1" t="s">
        <v>859</v>
      </c>
      <c r="C701" s="1" t="s">
        <v>1349</v>
      </c>
      <c r="D701" s="61">
        <v>2024</v>
      </c>
      <c r="E701" s="1" t="s">
        <v>1350</v>
      </c>
      <c r="F701" s="1" t="s">
        <v>3063</v>
      </c>
      <c r="G701" s="1"/>
      <c r="H701" s="1" t="s">
        <v>1370</v>
      </c>
      <c r="I701" s="1" t="s">
        <v>1371</v>
      </c>
      <c r="J701" s="1" t="s">
        <v>1354</v>
      </c>
      <c r="K701" s="1" t="s">
        <v>927</v>
      </c>
      <c r="L701" s="1" t="s">
        <v>1848</v>
      </c>
      <c r="M701" s="1" t="s">
        <v>1848</v>
      </c>
      <c r="N701" s="64">
        <v>45675</v>
      </c>
      <c r="O701" s="64">
        <v>45902</v>
      </c>
      <c r="P701" s="1" t="s">
        <v>1356</v>
      </c>
      <c r="Q701" s="1" t="s">
        <v>1357</v>
      </c>
      <c r="R701" s="1"/>
      <c r="S701" s="1"/>
      <c r="T701" s="1"/>
      <c r="U701" s="1"/>
      <c r="V701" s="1"/>
      <c r="W701" s="1" t="s">
        <v>2923</v>
      </c>
      <c r="X701" s="1" t="s">
        <v>1360</v>
      </c>
      <c r="Y701" s="1" t="s">
        <v>1361</v>
      </c>
      <c r="Z701" s="1" t="s">
        <v>1362</v>
      </c>
      <c r="AA701" s="1" t="s">
        <v>1918</v>
      </c>
    </row>
    <row r="702" spans="1:27" ht="15" customHeight="1">
      <c r="A702" s="1" t="s">
        <v>3064</v>
      </c>
      <c r="B702" s="1" t="s">
        <v>3065</v>
      </c>
      <c r="C702" s="1" t="s">
        <v>1349</v>
      </c>
      <c r="D702" s="61">
        <v>2024</v>
      </c>
      <c r="E702" s="1" t="s">
        <v>1350</v>
      </c>
      <c r="F702" s="1" t="s">
        <v>3066</v>
      </c>
      <c r="G702" s="1"/>
      <c r="H702" s="1" t="s">
        <v>1370</v>
      </c>
      <c r="I702" s="1" t="s">
        <v>1371</v>
      </c>
      <c r="J702" s="1" t="s">
        <v>1354</v>
      </c>
      <c r="K702" s="1" t="s">
        <v>927</v>
      </c>
      <c r="L702" s="1" t="s">
        <v>2576</v>
      </c>
      <c r="M702" s="1" t="s">
        <v>2576</v>
      </c>
      <c r="N702" s="64">
        <v>45675</v>
      </c>
      <c r="O702" s="64">
        <v>45902</v>
      </c>
      <c r="P702" s="1" t="s">
        <v>1356</v>
      </c>
      <c r="Q702" s="1" t="s">
        <v>1491</v>
      </c>
      <c r="R702" s="1"/>
      <c r="S702" s="1"/>
      <c r="T702" s="1"/>
      <c r="U702" s="1"/>
      <c r="V702" s="1"/>
      <c r="W702" s="1" t="s">
        <v>2923</v>
      </c>
      <c r="X702" s="1" t="s">
        <v>1360</v>
      </c>
      <c r="Y702" s="1" t="s">
        <v>1361</v>
      </c>
      <c r="Z702" s="1" t="s">
        <v>1362</v>
      </c>
      <c r="AA702" s="1" t="s">
        <v>2578</v>
      </c>
    </row>
    <row r="703" spans="1:27" ht="15" customHeight="1">
      <c r="A703" s="1" t="s">
        <v>3067</v>
      </c>
      <c r="B703" s="1" t="s">
        <v>3068</v>
      </c>
      <c r="C703" s="1" t="s">
        <v>1349</v>
      </c>
      <c r="D703" s="61">
        <v>2024</v>
      </c>
      <c r="E703" s="1" t="s">
        <v>1350</v>
      </c>
      <c r="F703" s="1" t="s">
        <v>3069</v>
      </c>
      <c r="G703" s="1"/>
      <c r="H703" s="1" t="s">
        <v>1370</v>
      </c>
      <c r="I703" s="1" t="s">
        <v>1371</v>
      </c>
      <c r="J703" s="1" t="s">
        <v>1354</v>
      </c>
      <c r="K703" s="1" t="s">
        <v>927</v>
      </c>
      <c r="L703" s="1" t="s">
        <v>2576</v>
      </c>
      <c r="M703" s="1" t="s">
        <v>2576</v>
      </c>
      <c r="N703" s="64">
        <v>45675</v>
      </c>
      <c r="O703" s="64">
        <v>45902</v>
      </c>
      <c r="P703" s="1" t="s">
        <v>1356</v>
      </c>
      <c r="Q703" s="1" t="s">
        <v>1491</v>
      </c>
      <c r="R703" s="1"/>
      <c r="S703" s="1"/>
      <c r="T703" s="1"/>
      <c r="U703" s="1"/>
      <c r="V703" s="1"/>
      <c r="W703" s="1" t="s">
        <v>2923</v>
      </c>
      <c r="X703" s="1" t="s">
        <v>1360</v>
      </c>
      <c r="Y703" s="1" t="s">
        <v>1361</v>
      </c>
      <c r="Z703" s="1" t="s">
        <v>1362</v>
      </c>
      <c r="AA703" s="1" t="s">
        <v>2578</v>
      </c>
    </row>
    <row r="704" spans="1:27" ht="15" customHeight="1">
      <c r="A704" s="1" t="s">
        <v>3070</v>
      </c>
      <c r="B704" s="1" t="s">
        <v>839</v>
      </c>
      <c r="C704" s="1" t="s">
        <v>1349</v>
      </c>
      <c r="D704" s="61">
        <v>2024</v>
      </c>
      <c r="E704" s="1" t="s">
        <v>1350</v>
      </c>
      <c r="F704" s="1" t="s">
        <v>3071</v>
      </c>
      <c r="G704" s="1"/>
      <c r="H704" s="1" t="s">
        <v>1370</v>
      </c>
      <c r="I704" s="1" t="s">
        <v>1371</v>
      </c>
      <c r="J704" s="1" t="s">
        <v>1354</v>
      </c>
      <c r="K704" s="1" t="s">
        <v>927</v>
      </c>
      <c r="L704" s="1" t="s">
        <v>1895</v>
      </c>
      <c r="M704" s="1" t="s">
        <v>1880</v>
      </c>
      <c r="N704" s="64">
        <v>45675</v>
      </c>
      <c r="O704" s="64">
        <v>45902</v>
      </c>
      <c r="P704" s="1" t="s">
        <v>1356</v>
      </c>
      <c r="Q704" s="1" t="s">
        <v>2498</v>
      </c>
      <c r="R704" s="1"/>
      <c r="S704" s="1"/>
      <c r="T704" s="1"/>
      <c r="U704" s="1"/>
      <c r="V704" s="1"/>
      <c r="W704" s="1" t="s">
        <v>2923</v>
      </c>
      <c r="X704" s="1" t="s">
        <v>1360</v>
      </c>
      <c r="Y704" s="1" t="s">
        <v>1361</v>
      </c>
      <c r="Z704" s="1" t="s">
        <v>1362</v>
      </c>
      <c r="AA704" s="1" t="s">
        <v>2959</v>
      </c>
    </row>
    <row r="705" spans="1:27" ht="15" customHeight="1">
      <c r="A705" s="1" t="s">
        <v>3072</v>
      </c>
      <c r="B705" s="1" t="s">
        <v>815</v>
      </c>
      <c r="C705" s="1" t="s">
        <v>1349</v>
      </c>
      <c r="D705" s="61">
        <v>2024</v>
      </c>
      <c r="E705" s="1" t="s">
        <v>1350</v>
      </c>
      <c r="F705" s="1" t="s">
        <v>3073</v>
      </c>
      <c r="G705" s="1"/>
      <c r="H705" s="1" t="s">
        <v>1370</v>
      </c>
      <c r="I705" s="1" t="s">
        <v>1371</v>
      </c>
      <c r="J705" s="1" t="s">
        <v>1354</v>
      </c>
      <c r="K705" s="1" t="s">
        <v>927</v>
      </c>
      <c r="L705" s="1" t="s">
        <v>1895</v>
      </c>
      <c r="M705" s="1" t="s">
        <v>1880</v>
      </c>
      <c r="N705" s="63">
        <v>45675</v>
      </c>
      <c r="O705" s="63">
        <v>45902</v>
      </c>
      <c r="P705" s="1" t="s">
        <v>1356</v>
      </c>
      <c r="Q705" s="1" t="s">
        <v>2498</v>
      </c>
      <c r="R705" s="1"/>
      <c r="S705" s="1"/>
      <c r="T705" s="1"/>
      <c r="U705" s="1"/>
      <c r="V705" s="1"/>
      <c r="W705" s="1" t="s">
        <v>2923</v>
      </c>
      <c r="X705" s="1" t="s">
        <v>1360</v>
      </c>
      <c r="Y705" s="1" t="s">
        <v>1361</v>
      </c>
      <c r="Z705" s="1" t="s">
        <v>1362</v>
      </c>
      <c r="AA705" s="1" t="s">
        <v>2475</v>
      </c>
    </row>
    <row r="706" spans="1:27" ht="15" customHeight="1">
      <c r="A706" s="1" t="s">
        <v>3074</v>
      </c>
      <c r="B706" s="1" t="s">
        <v>857</v>
      </c>
      <c r="C706" s="1" t="s">
        <v>1349</v>
      </c>
      <c r="D706" s="61">
        <v>2024</v>
      </c>
      <c r="E706" s="1" t="s">
        <v>1350</v>
      </c>
      <c r="F706" s="1" t="s">
        <v>3075</v>
      </c>
      <c r="G706" s="1"/>
      <c r="H706" s="1" t="s">
        <v>1370</v>
      </c>
      <c r="I706" s="1" t="s">
        <v>1371</v>
      </c>
      <c r="J706" s="1" t="s">
        <v>1354</v>
      </c>
      <c r="K706" s="1" t="s">
        <v>927</v>
      </c>
      <c r="L706" s="1" t="s">
        <v>1895</v>
      </c>
      <c r="M706" s="1"/>
      <c r="N706" s="1"/>
      <c r="O706" s="1"/>
      <c r="P706" s="1" t="s">
        <v>1356</v>
      </c>
      <c r="Q706" s="1" t="s">
        <v>1916</v>
      </c>
      <c r="R706" s="1"/>
      <c r="S706" s="1"/>
      <c r="T706" s="1"/>
      <c r="U706" s="1"/>
      <c r="V706" s="1"/>
      <c r="W706" s="1" t="s">
        <v>2923</v>
      </c>
      <c r="X706" s="1" t="s">
        <v>1360</v>
      </c>
      <c r="Y706" s="1" t="s">
        <v>1361</v>
      </c>
      <c r="Z706" s="1" t="s">
        <v>1362</v>
      </c>
      <c r="AA706" s="1" t="s">
        <v>1918</v>
      </c>
    </row>
    <row r="707" spans="1:27" ht="15" customHeight="1">
      <c r="A707" s="1" t="s">
        <v>3076</v>
      </c>
      <c r="B707" s="1" t="s">
        <v>802</v>
      </c>
      <c r="C707" s="1" t="s">
        <v>1349</v>
      </c>
      <c r="D707" s="61">
        <v>2024</v>
      </c>
      <c r="E707" s="1" t="s">
        <v>1350</v>
      </c>
      <c r="F707" s="1" t="s">
        <v>3077</v>
      </c>
      <c r="G707" s="1"/>
      <c r="H707" s="1" t="s">
        <v>1370</v>
      </c>
      <c r="I707" s="1" t="s">
        <v>1371</v>
      </c>
      <c r="J707" s="1" t="s">
        <v>1354</v>
      </c>
      <c r="K707" s="1" t="s">
        <v>927</v>
      </c>
      <c r="L707" s="1" t="s">
        <v>1895</v>
      </c>
      <c r="M707" s="1" t="s">
        <v>1880</v>
      </c>
      <c r="N707" s="63">
        <v>45675</v>
      </c>
      <c r="O707" s="63">
        <v>45902</v>
      </c>
      <c r="P707" s="1" t="s">
        <v>1356</v>
      </c>
      <c r="Q707" s="1" t="s">
        <v>1357</v>
      </c>
      <c r="R707" s="1"/>
      <c r="S707" s="1"/>
      <c r="T707" s="1"/>
      <c r="U707" s="1"/>
      <c r="V707" s="1"/>
      <c r="W707" s="1" t="s">
        <v>2923</v>
      </c>
      <c r="X707" s="1" t="s">
        <v>1360</v>
      </c>
      <c r="Y707" s="1" t="s">
        <v>1361</v>
      </c>
      <c r="Z707" s="1" t="s">
        <v>1362</v>
      </c>
      <c r="AA707" s="1" t="s">
        <v>2475</v>
      </c>
    </row>
    <row r="708" spans="1:27" ht="15" customHeight="1">
      <c r="A708" s="1" t="s">
        <v>3078</v>
      </c>
      <c r="B708" s="1" t="s">
        <v>855</v>
      </c>
      <c r="C708" s="1" t="s">
        <v>1349</v>
      </c>
      <c r="D708" s="61">
        <v>2024</v>
      </c>
      <c r="E708" s="1" t="s">
        <v>1350</v>
      </c>
      <c r="F708" s="1" t="s">
        <v>3079</v>
      </c>
      <c r="G708" s="1"/>
      <c r="H708" s="1" t="s">
        <v>1370</v>
      </c>
      <c r="I708" s="1" t="s">
        <v>1371</v>
      </c>
      <c r="J708" s="1" t="s">
        <v>1354</v>
      </c>
      <c r="K708" s="1" t="s">
        <v>927</v>
      </c>
      <c r="L708" s="1" t="s">
        <v>1895</v>
      </c>
      <c r="M708" s="1"/>
      <c r="N708" s="1"/>
      <c r="O708" s="1"/>
      <c r="P708" s="1" t="s">
        <v>1356</v>
      </c>
      <c r="Q708" s="1" t="s">
        <v>1916</v>
      </c>
      <c r="R708" s="1"/>
      <c r="S708" s="1"/>
      <c r="T708" s="1"/>
      <c r="U708" s="1"/>
      <c r="V708" s="1"/>
      <c r="W708" s="1" t="s">
        <v>2923</v>
      </c>
      <c r="X708" s="1" t="s">
        <v>1360</v>
      </c>
      <c r="Y708" s="1" t="s">
        <v>1361</v>
      </c>
      <c r="Z708" s="1" t="s">
        <v>1362</v>
      </c>
      <c r="AA708" s="1" t="s">
        <v>1918</v>
      </c>
    </row>
    <row r="709" spans="1:27" ht="15" customHeight="1">
      <c r="A709" s="1" t="s">
        <v>3080</v>
      </c>
      <c r="B709" s="1" t="s">
        <v>883</v>
      </c>
      <c r="C709" s="1" t="s">
        <v>1349</v>
      </c>
      <c r="D709" s="61">
        <v>2024</v>
      </c>
      <c r="E709" s="1" t="s">
        <v>1350</v>
      </c>
      <c r="F709" s="1" t="s">
        <v>3081</v>
      </c>
      <c r="G709" s="1"/>
      <c r="H709" s="1" t="s">
        <v>1370</v>
      </c>
      <c r="I709" s="1" t="s">
        <v>1371</v>
      </c>
      <c r="J709" s="1" t="s">
        <v>1354</v>
      </c>
      <c r="K709" s="1" t="s">
        <v>927</v>
      </c>
      <c r="L709" s="1" t="s">
        <v>3082</v>
      </c>
      <c r="M709" s="1" t="s">
        <v>1933</v>
      </c>
      <c r="N709" s="63">
        <v>45694</v>
      </c>
      <c r="O709" s="63">
        <v>45696</v>
      </c>
      <c r="P709" s="1" t="s">
        <v>1356</v>
      </c>
      <c r="Q709" s="1" t="s">
        <v>1934</v>
      </c>
      <c r="R709" s="1"/>
      <c r="S709" s="1"/>
      <c r="T709" s="1"/>
      <c r="U709" s="1"/>
      <c r="V709" s="1"/>
      <c r="W709" s="1" t="s">
        <v>2923</v>
      </c>
      <c r="X709" s="1" t="s">
        <v>1509</v>
      </c>
      <c r="Y709" s="1" t="s">
        <v>1361</v>
      </c>
      <c r="Z709" s="1" t="s">
        <v>1362</v>
      </c>
      <c r="AA709" s="1" t="s">
        <v>1918</v>
      </c>
    </row>
    <row r="710" spans="1:27" ht="15" customHeight="1">
      <c r="A710" s="1" t="s">
        <v>3083</v>
      </c>
      <c r="B710" s="1" t="s">
        <v>850</v>
      </c>
      <c r="C710" s="1" t="s">
        <v>1349</v>
      </c>
      <c r="D710" s="61">
        <v>2024</v>
      </c>
      <c r="E710" s="1" t="s">
        <v>1350</v>
      </c>
      <c r="F710" s="1" t="s">
        <v>3084</v>
      </c>
      <c r="G710" s="1"/>
      <c r="H710" s="1" t="s">
        <v>1370</v>
      </c>
      <c r="I710" s="1" t="s">
        <v>1371</v>
      </c>
      <c r="J710" s="1" t="s">
        <v>1354</v>
      </c>
      <c r="K710" s="1" t="s">
        <v>927</v>
      </c>
      <c r="L710" s="1" t="s">
        <v>1895</v>
      </c>
      <c r="M710" s="1"/>
      <c r="N710" s="1"/>
      <c r="O710" s="1"/>
      <c r="P710" s="1" t="s">
        <v>1356</v>
      </c>
      <c r="Q710" s="1" t="s">
        <v>1916</v>
      </c>
      <c r="R710" s="1"/>
      <c r="S710" s="1"/>
      <c r="T710" s="1"/>
      <c r="U710" s="1"/>
      <c r="V710" s="1"/>
      <c r="W710" s="1" t="s">
        <v>2923</v>
      </c>
      <c r="X710" s="1" t="s">
        <v>1360</v>
      </c>
      <c r="Y710" s="1" t="s">
        <v>1361</v>
      </c>
      <c r="Z710" s="1" t="s">
        <v>1362</v>
      </c>
      <c r="AA710" s="1" t="s">
        <v>1918</v>
      </c>
    </row>
    <row r="711" spans="1:27" ht="15" customHeight="1">
      <c r="A711" s="1" t="s">
        <v>3085</v>
      </c>
      <c r="B711" s="1" t="s">
        <v>791</v>
      </c>
      <c r="C711" s="1" t="s">
        <v>1349</v>
      </c>
      <c r="D711" s="61">
        <v>2024</v>
      </c>
      <c r="E711" s="1" t="s">
        <v>1350</v>
      </c>
      <c r="F711" s="1" t="s">
        <v>3086</v>
      </c>
      <c r="G711" s="1"/>
      <c r="H711" s="1" t="s">
        <v>1370</v>
      </c>
      <c r="I711" s="1" t="s">
        <v>1371</v>
      </c>
      <c r="J711" s="1" t="s">
        <v>1354</v>
      </c>
      <c r="K711" s="1" t="s">
        <v>927</v>
      </c>
      <c r="L711" s="1" t="s">
        <v>1895</v>
      </c>
      <c r="M711" s="1" t="s">
        <v>1880</v>
      </c>
      <c r="N711" s="64">
        <v>45675</v>
      </c>
      <c r="O711" s="64">
        <v>45902</v>
      </c>
      <c r="P711" s="1" t="s">
        <v>1356</v>
      </c>
      <c r="Q711" s="1" t="s">
        <v>1357</v>
      </c>
      <c r="R711" s="1"/>
      <c r="S711" s="1"/>
      <c r="T711" s="1"/>
      <c r="U711" s="1"/>
      <c r="V711" s="1"/>
      <c r="W711" s="1" t="s">
        <v>2923</v>
      </c>
      <c r="X711" s="1" t="s">
        <v>1360</v>
      </c>
      <c r="Y711" s="1" t="s">
        <v>1361</v>
      </c>
      <c r="Z711" s="1" t="s">
        <v>1362</v>
      </c>
      <c r="AA711" s="1" t="s">
        <v>2475</v>
      </c>
    </row>
    <row r="712" spans="1:27" ht="15" customHeight="1">
      <c r="A712" s="1" t="s">
        <v>3087</v>
      </c>
      <c r="B712" s="1" t="s">
        <v>790</v>
      </c>
      <c r="C712" s="1" t="s">
        <v>1349</v>
      </c>
      <c r="D712" s="61">
        <v>2024</v>
      </c>
      <c r="E712" s="1" t="s">
        <v>1350</v>
      </c>
      <c r="F712" s="1" t="s">
        <v>3088</v>
      </c>
      <c r="G712" s="1"/>
      <c r="H712" s="1" t="s">
        <v>1370</v>
      </c>
      <c r="I712" s="1" t="s">
        <v>1371</v>
      </c>
      <c r="J712" s="1" t="s">
        <v>1354</v>
      </c>
      <c r="K712" s="1" t="s">
        <v>927</v>
      </c>
      <c r="L712" s="1" t="s">
        <v>1895</v>
      </c>
      <c r="M712" s="1" t="s">
        <v>1880</v>
      </c>
      <c r="N712" s="64">
        <v>45675</v>
      </c>
      <c r="O712" s="64">
        <v>45902</v>
      </c>
      <c r="P712" s="1" t="s">
        <v>1356</v>
      </c>
      <c r="Q712" s="1" t="s">
        <v>1357</v>
      </c>
      <c r="R712" s="1"/>
      <c r="S712" s="1"/>
      <c r="T712" s="1"/>
      <c r="U712" s="1"/>
      <c r="V712" s="1"/>
      <c r="W712" s="1" t="s">
        <v>2923</v>
      </c>
      <c r="X712" s="1" t="s">
        <v>1360</v>
      </c>
      <c r="Y712" s="1" t="s">
        <v>1361</v>
      </c>
      <c r="Z712" s="1" t="s">
        <v>1362</v>
      </c>
      <c r="AA712" s="1" t="s">
        <v>2475</v>
      </c>
    </row>
    <row r="713" spans="1:27" ht="15" customHeight="1">
      <c r="A713" s="1" t="s">
        <v>3089</v>
      </c>
      <c r="B713" s="1" t="s">
        <v>804</v>
      </c>
      <c r="C713" s="1" t="s">
        <v>1349</v>
      </c>
      <c r="D713" s="61">
        <v>2024</v>
      </c>
      <c r="E713" s="1" t="s">
        <v>1350</v>
      </c>
      <c r="F713" s="1" t="s">
        <v>3090</v>
      </c>
      <c r="G713" s="1"/>
      <c r="H713" s="1" t="s">
        <v>1370</v>
      </c>
      <c r="I713" s="1" t="s">
        <v>1371</v>
      </c>
      <c r="J713" s="1" t="s">
        <v>1354</v>
      </c>
      <c r="K713" s="1" t="s">
        <v>927</v>
      </c>
      <c r="L713" s="1" t="s">
        <v>1895</v>
      </c>
      <c r="M713" s="1" t="s">
        <v>1880</v>
      </c>
      <c r="N713" s="63">
        <v>45675</v>
      </c>
      <c r="O713" s="63">
        <v>45902</v>
      </c>
      <c r="P713" s="1" t="s">
        <v>1356</v>
      </c>
      <c r="Q713" s="1" t="s">
        <v>1357</v>
      </c>
      <c r="R713" s="1"/>
      <c r="S713" s="1"/>
      <c r="T713" s="1"/>
      <c r="U713" s="1"/>
      <c r="V713" s="1"/>
      <c r="W713" s="1" t="s">
        <v>2923</v>
      </c>
      <c r="X713" s="1" t="s">
        <v>1360</v>
      </c>
      <c r="Y713" s="1" t="s">
        <v>1361</v>
      </c>
      <c r="Z713" s="1" t="s">
        <v>1362</v>
      </c>
      <c r="AA713" s="1" t="s">
        <v>2475</v>
      </c>
    </row>
    <row r="714" spans="1:27" ht="15" customHeight="1">
      <c r="A714" s="1" t="s">
        <v>3091</v>
      </c>
      <c r="B714" s="1" t="s">
        <v>800</v>
      </c>
      <c r="C714" s="1" t="s">
        <v>1349</v>
      </c>
      <c r="D714" s="61">
        <v>2024</v>
      </c>
      <c r="E714" s="1" t="s">
        <v>1350</v>
      </c>
      <c r="F714" s="1" t="s">
        <v>3092</v>
      </c>
      <c r="G714" s="1"/>
      <c r="H714" s="1" t="s">
        <v>1370</v>
      </c>
      <c r="I714" s="1" t="s">
        <v>1371</v>
      </c>
      <c r="J714" s="1" t="s">
        <v>1354</v>
      </c>
      <c r="K714" s="1" t="s">
        <v>927</v>
      </c>
      <c r="L714" s="1" t="s">
        <v>1895</v>
      </c>
      <c r="M714" s="1" t="s">
        <v>1880</v>
      </c>
      <c r="N714" s="63">
        <v>45675</v>
      </c>
      <c r="O714" s="63">
        <v>45902</v>
      </c>
      <c r="P714" s="1" t="s">
        <v>1356</v>
      </c>
      <c r="Q714" s="1" t="s">
        <v>1357</v>
      </c>
      <c r="R714" s="1"/>
      <c r="S714" s="1"/>
      <c r="T714" s="1"/>
      <c r="U714" s="1"/>
      <c r="V714" s="1"/>
      <c r="W714" s="1" t="s">
        <v>2923</v>
      </c>
      <c r="X714" s="1" t="s">
        <v>1360</v>
      </c>
      <c r="Y714" s="1" t="s">
        <v>1361</v>
      </c>
      <c r="Z714" s="1" t="s">
        <v>1362</v>
      </c>
      <c r="AA714" s="1" t="s">
        <v>2475</v>
      </c>
    </row>
    <row r="715" spans="1:27" ht="15" customHeight="1">
      <c r="A715" s="1" t="s">
        <v>3093</v>
      </c>
      <c r="B715" s="1" t="s">
        <v>856</v>
      </c>
      <c r="C715" s="1" t="s">
        <v>1349</v>
      </c>
      <c r="D715" s="61">
        <v>2024</v>
      </c>
      <c r="E715" s="1" t="s">
        <v>1350</v>
      </c>
      <c r="F715" s="1" t="s">
        <v>3094</v>
      </c>
      <c r="G715" s="1"/>
      <c r="H715" s="1" t="s">
        <v>1370</v>
      </c>
      <c r="I715" s="1" t="s">
        <v>1371</v>
      </c>
      <c r="J715" s="1" t="s">
        <v>1354</v>
      </c>
      <c r="K715" s="1" t="s">
        <v>927</v>
      </c>
      <c r="L715" s="1" t="s">
        <v>1895</v>
      </c>
      <c r="M715" s="1"/>
      <c r="N715" s="1"/>
      <c r="O715" s="1"/>
      <c r="P715" s="1" t="s">
        <v>1356</v>
      </c>
      <c r="Q715" s="1" t="s">
        <v>1916</v>
      </c>
      <c r="R715" s="1"/>
      <c r="S715" s="1"/>
      <c r="T715" s="1"/>
      <c r="U715" s="1"/>
      <c r="V715" s="1"/>
      <c r="W715" s="1" t="s">
        <v>2923</v>
      </c>
      <c r="X715" s="1" t="s">
        <v>1360</v>
      </c>
      <c r="Y715" s="1" t="s">
        <v>1361</v>
      </c>
      <c r="Z715" s="1" t="s">
        <v>1362</v>
      </c>
      <c r="AA715" s="1" t="s">
        <v>1918</v>
      </c>
    </row>
    <row r="716" spans="1:27" ht="15" customHeight="1">
      <c r="A716" s="1" t="s">
        <v>3095</v>
      </c>
      <c r="B716" s="1" t="s">
        <v>792</v>
      </c>
      <c r="C716" s="1" t="s">
        <v>1349</v>
      </c>
      <c r="D716" s="61">
        <v>2024</v>
      </c>
      <c r="E716" s="1" t="s">
        <v>1350</v>
      </c>
      <c r="F716" s="1" t="s">
        <v>3096</v>
      </c>
      <c r="G716" s="1"/>
      <c r="H716" s="1" t="s">
        <v>1370</v>
      </c>
      <c r="I716" s="1" t="s">
        <v>1371</v>
      </c>
      <c r="J716" s="1" t="s">
        <v>1354</v>
      </c>
      <c r="K716" s="1" t="s">
        <v>927</v>
      </c>
      <c r="L716" s="1" t="s">
        <v>1895</v>
      </c>
      <c r="M716" s="1" t="s">
        <v>1880</v>
      </c>
      <c r="N716" s="64">
        <v>45675</v>
      </c>
      <c r="O716" s="64">
        <v>45902</v>
      </c>
      <c r="P716" s="1" t="s">
        <v>1356</v>
      </c>
      <c r="Q716" s="1" t="s">
        <v>1357</v>
      </c>
      <c r="R716" s="1"/>
      <c r="S716" s="1"/>
      <c r="T716" s="1"/>
      <c r="U716" s="1"/>
      <c r="V716" s="1"/>
      <c r="W716" s="1" t="s">
        <v>2923</v>
      </c>
      <c r="X716" s="1" t="s">
        <v>1360</v>
      </c>
      <c r="Y716" s="1" t="s">
        <v>1361</v>
      </c>
      <c r="Z716" s="1" t="s">
        <v>1362</v>
      </c>
      <c r="AA716" s="1" t="s">
        <v>2475</v>
      </c>
    </row>
    <row r="717" spans="1:27" ht="15" customHeight="1">
      <c r="A717" s="1" t="s">
        <v>3097</v>
      </c>
      <c r="B717" s="1" t="s">
        <v>811</v>
      </c>
      <c r="C717" s="1" t="s">
        <v>1349</v>
      </c>
      <c r="D717" s="61">
        <v>2024</v>
      </c>
      <c r="E717" s="1" t="s">
        <v>1350</v>
      </c>
      <c r="F717" s="1" t="s">
        <v>3098</v>
      </c>
      <c r="G717" s="1"/>
      <c r="H717" s="1" t="s">
        <v>1370</v>
      </c>
      <c r="I717" s="1" t="s">
        <v>1371</v>
      </c>
      <c r="J717" s="1" t="s">
        <v>1354</v>
      </c>
      <c r="K717" s="1" t="s">
        <v>927</v>
      </c>
      <c r="L717" s="1" t="s">
        <v>1895</v>
      </c>
      <c r="M717" s="1" t="s">
        <v>1880</v>
      </c>
      <c r="N717" s="64">
        <v>45675</v>
      </c>
      <c r="O717" s="64">
        <v>45902</v>
      </c>
      <c r="P717" s="1" t="s">
        <v>1356</v>
      </c>
      <c r="Q717" s="1" t="s">
        <v>1357</v>
      </c>
      <c r="R717" s="1"/>
      <c r="S717" s="1"/>
      <c r="T717" s="1"/>
      <c r="U717" s="1"/>
      <c r="V717" s="1"/>
      <c r="W717" s="1" t="s">
        <v>2923</v>
      </c>
      <c r="X717" s="1" t="s">
        <v>1360</v>
      </c>
      <c r="Y717" s="1" t="s">
        <v>1361</v>
      </c>
      <c r="Z717" s="1" t="s">
        <v>1362</v>
      </c>
      <c r="AA717" s="1" t="s">
        <v>2475</v>
      </c>
    </row>
    <row r="718" spans="1:27" ht="15" customHeight="1">
      <c r="A718" s="1" t="s">
        <v>3099</v>
      </c>
      <c r="B718" s="1" t="s">
        <v>858</v>
      </c>
      <c r="C718" s="1" t="s">
        <v>1349</v>
      </c>
      <c r="D718" s="61">
        <v>2024</v>
      </c>
      <c r="E718" s="1" t="s">
        <v>1350</v>
      </c>
      <c r="F718" s="1" t="s">
        <v>3100</v>
      </c>
      <c r="G718" s="1"/>
      <c r="H718" s="1" t="s">
        <v>1370</v>
      </c>
      <c r="I718" s="1" t="s">
        <v>1371</v>
      </c>
      <c r="J718" s="1" t="s">
        <v>1354</v>
      </c>
      <c r="K718" s="1" t="s">
        <v>927</v>
      </c>
      <c r="L718" s="1" t="s">
        <v>1895</v>
      </c>
      <c r="M718" s="1"/>
      <c r="N718" s="1"/>
      <c r="O718" s="1"/>
      <c r="P718" s="1" t="s">
        <v>1356</v>
      </c>
      <c r="Q718" s="1" t="s">
        <v>1916</v>
      </c>
      <c r="R718" s="1"/>
      <c r="S718" s="1"/>
      <c r="T718" s="1"/>
      <c r="U718" s="1"/>
      <c r="V718" s="1"/>
      <c r="W718" s="1" t="s">
        <v>2923</v>
      </c>
      <c r="X718" s="1" t="s">
        <v>1360</v>
      </c>
      <c r="Y718" s="1" t="s">
        <v>1361</v>
      </c>
      <c r="Z718" s="1" t="s">
        <v>1362</v>
      </c>
      <c r="AA718" s="1" t="s">
        <v>1918</v>
      </c>
    </row>
    <row r="719" spans="1:27" ht="15" customHeight="1">
      <c r="A719" s="1" t="s">
        <v>3101</v>
      </c>
      <c r="B719" s="1" t="s">
        <v>837</v>
      </c>
      <c r="C719" s="1" t="s">
        <v>1349</v>
      </c>
      <c r="D719" s="61">
        <v>2024</v>
      </c>
      <c r="E719" s="1" t="s">
        <v>1350</v>
      </c>
      <c r="F719" s="1" t="s">
        <v>3102</v>
      </c>
      <c r="G719" s="1"/>
      <c r="H719" s="1" t="s">
        <v>1352</v>
      </c>
      <c r="I719" s="1" t="s">
        <v>1353</v>
      </c>
      <c r="J719" s="1" t="s">
        <v>1354</v>
      </c>
      <c r="K719" s="1" t="s">
        <v>927</v>
      </c>
      <c r="L719" s="1" t="s">
        <v>1895</v>
      </c>
      <c r="M719" s="1" t="s">
        <v>1880</v>
      </c>
      <c r="N719" s="64">
        <v>45675</v>
      </c>
      <c r="O719" s="64">
        <v>45902</v>
      </c>
      <c r="P719" s="1" t="s">
        <v>1356</v>
      </c>
      <c r="Q719" s="1" t="s">
        <v>1491</v>
      </c>
      <c r="R719" s="1"/>
      <c r="S719" s="1"/>
      <c r="T719" s="1"/>
      <c r="U719" s="1"/>
      <c r="V719" s="1"/>
      <c r="W719" s="1" t="s">
        <v>2923</v>
      </c>
      <c r="X719" s="1" t="s">
        <v>1360</v>
      </c>
      <c r="Y719" s="1" t="s">
        <v>1361</v>
      </c>
      <c r="Z719" s="1" t="s">
        <v>1362</v>
      </c>
      <c r="AA719" s="1" t="s">
        <v>2541</v>
      </c>
    </row>
    <row r="720" spans="1:27" ht="15" customHeight="1">
      <c r="A720" s="1" t="s">
        <v>3103</v>
      </c>
      <c r="B720" s="1" t="s">
        <v>3104</v>
      </c>
      <c r="C720" s="1" t="s">
        <v>1349</v>
      </c>
      <c r="D720" s="61">
        <v>2024</v>
      </c>
      <c r="E720" s="1" t="s">
        <v>1350</v>
      </c>
      <c r="F720" s="1" t="s">
        <v>3105</v>
      </c>
      <c r="G720" s="1"/>
      <c r="H720" s="1" t="s">
        <v>1352</v>
      </c>
      <c r="I720" s="1" t="s">
        <v>1353</v>
      </c>
      <c r="J720" s="1" t="s">
        <v>1354</v>
      </c>
      <c r="K720" s="1" t="s">
        <v>927</v>
      </c>
      <c r="L720" s="1" t="s">
        <v>2623</v>
      </c>
      <c r="M720" s="1"/>
      <c r="N720" s="1"/>
      <c r="O720" s="1"/>
      <c r="P720" s="1" t="s">
        <v>1356</v>
      </c>
      <c r="Q720" s="1" t="s">
        <v>1357</v>
      </c>
      <c r="R720" s="1"/>
      <c r="S720" s="1"/>
      <c r="T720" s="1"/>
      <c r="U720" s="1"/>
      <c r="V720" s="1"/>
      <c r="W720" s="1" t="s">
        <v>2923</v>
      </c>
      <c r="X720" s="1" t="s">
        <v>1360</v>
      </c>
      <c r="Y720" s="1" t="s">
        <v>1361</v>
      </c>
      <c r="Z720" s="1" t="s">
        <v>1362</v>
      </c>
      <c r="AA720" s="1" t="s">
        <v>2595</v>
      </c>
    </row>
    <row r="721" spans="1:27" ht="15" customHeight="1">
      <c r="A721" s="1" t="s">
        <v>3106</v>
      </c>
      <c r="B721" s="1" t="s">
        <v>841</v>
      </c>
      <c r="C721" s="1" t="s">
        <v>1349</v>
      </c>
      <c r="D721" s="61">
        <v>2024</v>
      </c>
      <c r="E721" s="1" t="s">
        <v>1350</v>
      </c>
      <c r="F721" s="1" t="s">
        <v>3107</v>
      </c>
      <c r="G721" s="1"/>
      <c r="H721" s="1" t="s">
        <v>1352</v>
      </c>
      <c r="I721" s="1" t="s">
        <v>1353</v>
      </c>
      <c r="J721" s="1" t="s">
        <v>1354</v>
      </c>
      <c r="K721" s="1" t="s">
        <v>927</v>
      </c>
      <c r="L721" s="1" t="s">
        <v>2461</v>
      </c>
      <c r="M721" s="1" t="s">
        <v>2461</v>
      </c>
      <c r="N721" s="63">
        <v>45675</v>
      </c>
      <c r="O721" s="63">
        <v>45902</v>
      </c>
      <c r="P721" s="1" t="s">
        <v>1356</v>
      </c>
      <c r="Q721" s="1" t="s">
        <v>3108</v>
      </c>
      <c r="R721" s="1"/>
      <c r="S721" s="1"/>
      <c r="T721" s="1"/>
      <c r="U721" s="1"/>
      <c r="V721" s="1"/>
      <c r="W721" s="1" t="s">
        <v>2923</v>
      </c>
      <c r="X721" s="1" t="s">
        <v>1360</v>
      </c>
      <c r="Y721" s="1" t="s">
        <v>1361</v>
      </c>
      <c r="Z721" s="1" t="s">
        <v>1362</v>
      </c>
      <c r="AA721" s="1" t="s">
        <v>2463</v>
      </c>
    </row>
    <row r="722" spans="1:27" ht="15" customHeight="1">
      <c r="A722" s="1" t="s">
        <v>3109</v>
      </c>
      <c r="B722" s="1" t="s">
        <v>852</v>
      </c>
      <c r="C722" s="1" t="s">
        <v>1349</v>
      </c>
      <c r="D722" s="61">
        <v>2024</v>
      </c>
      <c r="E722" s="1" t="s">
        <v>1350</v>
      </c>
      <c r="F722" s="1" t="s">
        <v>3110</v>
      </c>
      <c r="G722" s="1"/>
      <c r="H722" s="1" t="s">
        <v>1370</v>
      </c>
      <c r="I722" s="1" t="s">
        <v>1371</v>
      </c>
      <c r="J722" s="1" t="s">
        <v>1354</v>
      </c>
      <c r="K722" s="1" t="s">
        <v>927</v>
      </c>
      <c r="L722" s="1" t="s">
        <v>1895</v>
      </c>
      <c r="M722" s="1"/>
      <c r="N722" s="1"/>
      <c r="O722" s="1"/>
      <c r="P722" s="1" t="s">
        <v>1356</v>
      </c>
      <c r="Q722" s="1" t="s">
        <v>1916</v>
      </c>
      <c r="R722" s="1"/>
      <c r="S722" s="1"/>
      <c r="T722" s="1"/>
      <c r="U722" s="1"/>
      <c r="V722" s="1"/>
      <c r="W722" s="1" t="s">
        <v>2923</v>
      </c>
      <c r="X722" s="1" t="s">
        <v>1360</v>
      </c>
      <c r="Y722" s="1" t="s">
        <v>1361</v>
      </c>
      <c r="Z722" s="1" t="s">
        <v>1362</v>
      </c>
      <c r="AA722" s="1" t="s">
        <v>1918</v>
      </c>
    </row>
    <row r="723" spans="1:27" ht="15" customHeight="1">
      <c r="A723" s="1" t="s">
        <v>3111</v>
      </c>
      <c r="B723" s="1" t="s">
        <v>870</v>
      </c>
      <c r="C723" s="1" t="s">
        <v>1349</v>
      </c>
      <c r="D723" s="61">
        <v>2024</v>
      </c>
      <c r="E723" s="1" t="s">
        <v>1350</v>
      </c>
      <c r="F723" s="1" t="s">
        <v>3112</v>
      </c>
      <c r="G723" s="1"/>
      <c r="H723" s="1" t="s">
        <v>1352</v>
      </c>
      <c r="I723" s="1" t="s">
        <v>1353</v>
      </c>
      <c r="J723" s="1" t="s">
        <v>1354</v>
      </c>
      <c r="K723" s="1" t="s">
        <v>927</v>
      </c>
      <c r="L723" s="1" t="s">
        <v>1895</v>
      </c>
      <c r="M723" s="1" t="s">
        <v>1880</v>
      </c>
      <c r="N723" s="63">
        <v>45675</v>
      </c>
      <c r="O723" s="63">
        <v>45902</v>
      </c>
      <c r="P723" s="1" t="s">
        <v>1356</v>
      </c>
      <c r="Q723" s="1" t="s">
        <v>1887</v>
      </c>
      <c r="R723" s="1"/>
      <c r="S723" s="1"/>
      <c r="T723" s="1"/>
      <c r="U723" s="1"/>
      <c r="V723" s="1"/>
      <c r="W723" s="1" t="s">
        <v>2923</v>
      </c>
      <c r="X723" s="1" t="s">
        <v>1360</v>
      </c>
      <c r="Y723" s="1" t="s">
        <v>1361</v>
      </c>
      <c r="Z723" s="1" t="s">
        <v>1362</v>
      </c>
      <c r="AA723" s="1" t="s">
        <v>1882</v>
      </c>
    </row>
    <row r="724" spans="1:27" ht="15" customHeight="1">
      <c r="A724" s="1" t="s">
        <v>3113</v>
      </c>
      <c r="B724" s="1" t="s">
        <v>830</v>
      </c>
      <c r="C724" s="1" t="s">
        <v>1349</v>
      </c>
      <c r="D724" s="61">
        <v>2024</v>
      </c>
      <c r="E724" s="1" t="s">
        <v>1350</v>
      </c>
      <c r="F724" s="1" t="s">
        <v>3114</v>
      </c>
      <c r="G724" s="1"/>
      <c r="H724" s="1" t="s">
        <v>1352</v>
      </c>
      <c r="I724" s="1" t="s">
        <v>1353</v>
      </c>
      <c r="J724" s="1" t="s">
        <v>1354</v>
      </c>
      <c r="K724" s="1" t="s">
        <v>927</v>
      </c>
      <c r="L724" s="1" t="s">
        <v>1895</v>
      </c>
      <c r="M724" s="1"/>
      <c r="N724" s="1"/>
      <c r="O724" s="1"/>
      <c r="P724" s="1" t="s">
        <v>1356</v>
      </c>
      <c r="Q724" s="1" t="s">
        <v>2482</v>
      </c>
      <c r="R724" s="1"/>
      <c r="S724" s="1"/>
      <c r="T724" s="1"/>
      <c r="U724" s="1"/>
      <c r="V724" s="1"/>
      <c r="W724" s="1" t="s">
        <v>2923</v>
      </c>
      <c r="X724" s="1" t="s">
        <v>1360</v>
      </c>
      <c r="Y724" s="1" t="s">
        <v>1361</v>
      </c>
      <c r="Z724" s="1" t="s">
        <v>1362</v>
      </c>
      <c r="AA724" s="1" t="s">
        <v>2573</v>
      </c>
    </row>
    <row r="725" spans="1:27" ht="15" customHeight="1">
      <c r="A725" s="1" t="s">
        <v>3115</v>
      </c>
      <c r="B725" s="1" t="s">
        <v>872</v>
      </c>
      <c r="C725" s="1" t="s">
        <v>1349</v>
      </c>
      <c r="D725" s="61">
        <v>2024</v>
      </c>
      <c r="E725" s="1" t="s">
        <v>1350</v>
      </c>
      <c r="F725" s="1" t="s">
        <v>3116</v>
      </c>
      <c r="G725" s="1"/>
      <c r="H725" s="1" t="s">
        <v>1352</v>
      </c>
      <c r="I725" s="1" t="s">
        <v>1353</v>
      </c>
      <c r="J725" s="1" t="s">
        <v>1354</v>
      </c>
      <c r="K725" s="1" t="s">
        <v>927</v>
      </c>
      <c r="L725" s="1" t="s">
        <v>1895</v>
      </c>
      <c r="M725" s="1" t="s">
        <v>1880</v>
      </c>
      <c r="N725" s="64">
        <v>45675</v>
      </c>
      <c r="O725" s="64">
        <v>45902</v>
      </c>
      <c r="P725" s="1" t="s">
        <v>1356</v>
      </c>
      <c r="Q725" s="1" t="s">
        <v>1887</v>
      </c>
      <c r="R725" s="1"/>
      <c r="S725" s="1"/>
      <c r="T725" s="1"/>
      <c r="U725" s="1"/>
      <c r="V725" s="1"/>
      <c r="W725" s="1" t="s">
        <v>2923</v>
      </c>
      <c r="X725" s="1" t="s">
        <v>1360</v>
      </c>
      <c r="Y725" s="1" t="s">
        <v>1361</v>
      </c>
      <c r="Z725" s="1" t="s">
        <v>1362</v>
      </c>
      <c r="AA725" s="1" t="s">
        <v>1882</v>
      </c>
    </row>
    <row r="726" spans="1:27" ht="15" customHeight="1">
      <c r="A726" s="1" t="s">
        <v>3117</v>
      </c>
      <c r="B726" s="1" t="s">
        <v>786</v>
      </c>
      <c r="C726" s="1" t="s">
        <v>1349</v>
      </c>
      <c r="D726" s="61">
        <v>2024</v>
      </c>
      <c r="E726" s="1" t="s">
        <v>1350</v>
      </c>
      <c r="F726" s="1" t="s">
        <v>3118</v>
      </c>
      <c r="G726" s="1"/>
      <c r="H726" s="1" t="s">
        <v>1352</v>
      </c>
      <c r="I726" s="1" t="s">
        <v>1353</v>
      </c>
      <c r="J726" s="1" t="s">
        <v>1354</v>
      </c>
      <c r="K726" s="1" t="s">
        <v>927</v>
      </c>
      <c r="L726" s="1" t="s">
        <v>2623</v>
      </c>
      <c r="M726" s="1" t="s">
        <v>2623</v>
      </c>
      <c r="N726" s="63">
        <v>45675</v>
      </c>
      <c r="O726" s="63">
        <v>45902</v>
      </c>
      <c r="P726" s="1" t="s">
        <v>1356</v>
      </c>
      <c r="Q726" s="1" t="s">
        <v>1357</v>
      </c>
      <c r="R726" s="1"/>
      <c r="S726" s="1"/>
      <c r="T726" s="1"/>
      <c r="U726" s="1"/>
      <c r="V726" s="1"/>
      <c r="W726" s="1" t="s">
        <v>2923</v>
      </c>
      <c r="X726" s="1" t="s">
        <v>1360</v>
      </c>
      <c r="Y726" s="1" t="s">
        <v>1361</v>
      </c>
      <c r="Z726" s="1" t="s">
        <v>1362</v>
      </c>
      <c r="AA726" s="1" t="s">
        <v>2595</v>
      </c>
    </row>
    <row r="727" spans="1:27" ht="15" customHeight="1">
      <c r="A727" s="1" t="s">
        <v>3119</v>
      </c>
      <c r="B727" s="1" t="s">
        <v>871</v>
      </c>
      <c r="C727" s="1" t="s">
        <v>1349</v>
      </c>
      <c r="D727" s="61">
        <v>2024</v>
      </c>
      <c r="E727" s="1" t="s">
        <v>1350</v>
      </c>
      <c r="F727" s="1" t="s">
        <v>3120</v>
      </c>
      <c r="G727" s="1"/>
      <c r="H727" s="1" t="s">
        <v>1352</v>
      </c>
      <c r="I727" s="1" t="s">
        <v>1353</v>
      </c>
      <c r="J727" s="1" t="s">
        <v>1354</v>
      </c>
      <c r="K727" s="1" t="s">
        <v>927</v>
      </c>
      <c r="L727" s="1" t="s">
        <v>1895</v>
      </c>
      <c r="M727" s="1" t="s">
        <v>1880</v>
      </c>
      <c r="N727" s="63">
        <v>45675</v>
      </c>
      <c r="O727" s="63">
        <v>45902</v>
      </c>
      <c r="P727" s="1" t="s">
        <v>1356</v>
      </c>
      <c r="Q727" s="1" t="s">
        <v>1887</v>
      </c>
      <c r="R727" s="1"/>
      <c r="S727" s="1"/>
      <c r="T727" s="1"/>
      <c r="U727" s="1"/>
      <c r="V727" s="1"/>
      <c r="W727" s="1" t="s">
        <v>2923</v>
      </c>
      <c r="X727" s="1" t="s">
        <v>1360</v>
      </c>
      <c r="Y727" s="1" t="s">
        <v>1361</v>
      </c>
      <c r="Z727" s="1" t="s">
        <v>1362</v>
      </c>
      <c r="AA727" s="1" t="s">
        <v>1882</v>
      </c>
    </row>
    <row r="728" spans="1:27" ht="15" customHeight="1">
      <c r="A728" s="1" t="s">
        <v>3121</v>
      </c>
      <c r="B728" s="1" t="s">
        <v>876</v>
      </c>
      <c r="C728" s="1" t="s">
        <v>1349</v>
      </c>
      <c r="D728" s="61">
        <v>2024</v>
      </c>
      <c r="E728" s="1" t="s">
        <v>1350</v>
      </c>
      <c r="F728" s="1" t="s">
        <v>3122</v>
      </c>
      <c r="G728" s="1"/>
      <c r="H728" s="1" t="s">
        <v>1352</v>
      </c>
      <c r="I728" s="1" t="s">
        <v>1353</v>
      </c>
      <c r="J728" s="1" t="s">
        <v>1354</v>
      </c>
      <c r="K728" s="1" t="s">
        <v>927</v>
      </c>
      <c r="L728" s="1" t="s">
        <v>1895</v>
      </c>
      <c r="M728" s="1" t="s">
        <v>1880</v>
      </c>
      <c r="N728" s="64">
        <v>45675</v>
      </c>
      <c r="O728" s="63">
        <v>45902</v>
      </c>
      <c r="P728" s="1" t="s">
        <v>1356</v>
      </c>
      <c r="Q728" s="1" t="s">
        <v>1887</v>
      </c>
      <c r="R728" s="1"/>
      <c r="S728" s="1"/>
      <c r="T728" s="1"/>
      <c r="U728" s="1"/>
      <c r="V728" s="1"/>
      <c r="W728" s="1" t="s">
        <v>2923</v>
      </c>
      <c r="X728" s="1" t="s">
        <v>1360</v>
      </c>
      <c r="Y728" s="1" t="s">
        <v>1361</v>
      </c>
      <c r="Z728" s="1" t="s">
        <v>1362</v>
      </c>
      <c r="AA728" s="1" t="s">
        <v>1882</v>
      </c>
    </row>
    <row r="729" spans="1:27" ht="15" customHeight="1">
      <c r="A729" s="1" t="s">
        <v>3123</v>
      </c>
      <c r="B729" s="1" t="s">
        <v>867</v>
      </c>
      <c r="C729" s="1" t="s">
        <v>1349</v>
      </c>
      <c r="D729" s="61">
        <v>2024</v>
      </c>
      <c r="E729" s="1" t="s">
        <v>1350</v>
      </c>
      <c r="F729" s="1" t="s">
        <v>3124</v>
      </c>
      <c r="G729" s="1"/>
      <c r="H729" s="1" t="s">
        <v>1400</v>
      </c>
      <c r="I729" s="1"/>
      <c r="J729" s="1" t="s">
        <v>1354</v>
      </c>
      <c r="K729" s="1" t="s">
        <v>927</v>
      </c>
      <c r="L729" s="1" t="s">
        <v>3125</v>
      </c>
      <c r="M729" s="1" t="s">
        <v>1933</v>
      </c>
      <c r="N729" s="63">
        <v>45675</v>
      </c>
      <c r="O729" s="63">
        <v>45902</v>
      </c>
      <c r="P729" s="1" t="s">
        <v>1356</v>
      </c>
      <c r="Q729" s="1" t="s">
        <v>1357</v>
      </c>
      <c r="R729" s="1"/>
      <c r="S729" s="1"/>
      <c r="T729" s="1"/>
      <c r="U729" s="1"/>
      <c r="V729" s="1"/>
      <c r="W729" s="1" t="s">
        <v>2923</v>
      </c>
      <c r="X729" s="1" t="s">
        <v>1360</v>
      </c>
      <c r="Y729" s="1" t="s">
        <v>1361</v>
      </c>
      <c r="Z729" s="1" t="s">
        <v>1362</v>
      </c>
      <c r="AA729" s="1" t="s">
        <v>2021</v>
      </c>
    </row>
    <row r="730" spans="1:27" ht="15" customHeight="1">
      <c r="A730" s="1" t="s">
        <v>3126</v>
      </c>
      <c r="B730" s="1" t="s">
        <v>3127</v>
      </c>
      <c r="C730" s="1" t="s">
        <v>1349</v>
      </c>
      <c r="D730" s="61">
        <v>2024</v>
      </c>
      <c r="E730" s="1" t="s">
        <v>1350</v>
      </c>
      <c r="F730" s="1" t="s">
        <v>3128</v>
      </c>
      <c r="G730" s="1"/>
      <c r="H730" s="1" t="s">
        <v>1400</v>
      </c>
      <c r="I730" s="1"/>
      <c r="J730" s="1" t="s">
        <v>1354</v>
      </c>
      <c r="K730" s="1" t="s">
        <v>927</v>
      </c>
      <c r="L730" s="1" t="s">
        <v>1581</v>
      </c>
      <c r="M730" s="1" t="s">
        <v>1581</v>
      </c>
      <c r="N730" s="64">
        <v>45675</v>
      </c>
      <c r="O730" s="64">
        <v>45902</v>
      </c>
      <c r="P730" s="1" t="s">
        <v>1356</v>
      </c>
      <c r="Q730" s="1" t="s">
        <v>1357</v>
      </c>
      <c r="R730" s="1"/>
      <c r="S730" s="1"/>
      <c r="T730" s="1"/>
      <c r="U730" s="1"/>
      <c r="V730" s="1"/>
      <c r="W730" s="1" t="s">
        <v>2923</v>
      </c>
      <c r="X730" s="1" t="s">
        <v>1360</v>
      </c>
      <c r="Y730" s="1" t="s">
        <v>1361</v>
      </c>
      <c r="Z730" s="1" t="s">
        <v>1362</v>
      </c>
      <c r="AA730" s="1" t="s">
        <v>1583</v>
      </c>
    </row>
    <row r="731" spans="1:27" ht="15" customHeight="1">
      <c r="A731" s="1" t="s">
        <v>3129</v>
      </c>
      <c r="B731" s="1" t="s">
        <v>868</v>
      </c>
      <c r="C731" s="1" t="s">
        <v>1349</v>
      </c>
      <c r="D731" s="61">
        <v>2024</v>
      </c>
      <c r="E731" s="1" t="s">
        <v>1350</v>
      </c>
      <c r="F731" s="1" t="s">
        <v>3130</v>
      </c>
      <c r="G731" s="1"/>
      <c r="H731" s="1" t="s">
        <v>1400</v>
      </c>
      <c r="I731" s="1"/>
      <c r="J731" s="1" t="s">
        <v>1354</v>
      </c>
      <c r="K731" s="1" t="s">
        <v>927</v>
      </c>
      <c r="L731" s="1" t="s">
        <v>1933</v>
      </c>
      <c r="M731" s="1" t="s">
        <v>1933</v>
      </c>
      <c r="N731" s="64">
        <v>45675</v>
      </c>
      <c r="O731" s="64">
        <v>45696</v>
      </c>
      <c r="P731" s="1" t="s">
        <v>1356</v>
      </c>
      <c r="Q731" s="1" t="s">
        <v>1357</v>
      </c>
      <c r="R731" s="1"/>
      <c r="S731" s="1"/>
      <c r="T731" s="1"/>
      <c r="U731" s="1"/>
      <c r="V731" s="1"/>
      <c r="W731" s="1" t="s">
        <v>2923</v>
      </c>
      <c r="X731" s="1" t="s">
        <v>1360</v>
      </c>
      <c r="Y731" s="1" t="s">
        <v>1361</v>
      </c>
      <c r="Z731" s="1" t="s">
        <v>1362</v>
      </c>
      <c r="AA731" s="1" t="s">
        <v>2021</v>
      </c>
    </row>
    <row r="732" spans="1:27" ht="15" customHeight="1">
      <c r="A732" s="1" t="s">
        <v>3131</v>
      </c>
      <c r="B732" s="1" t="s">
        <v>793</v>
      </c>
      <c r="C732" s="1" t="s">
        <v>1349</v>
      </c>
      <c r="D732" s="61">
        <v>2024</v>
      </c>
      <c r="E732" s="1" t="s">
        <v>1350</v>
      </c>
      <c r="F732" s="1" t="s">
        <v>3132</v>
      </c>
      <c r="G732" s="1"/>
      <c r="H732" s="1" t="s">
        <v>1370</v>
      </c>
      <c r="I732" s="1" t="s">
        <v>1371</v>
      </c>
      <c r="J732" s="1" t="s">
        <v>1354</v>
      </c>
      <c r="K732" s="1" t="s">
        <v>927</v>
      </c>
      <c r="L732" s="1" t="s">
        <v>1895</v>
      </c>
      <c r="M732" s="1" t="s">
        <v>1880</v>
      </c>
      <c r="N732" s="64">
        <v>45675</v>
      </c>
      <c r="O732" s="64">
        <v>45902</v>
      </c>
      <c r="P732" s="1" t="s">
        <v>1356</v>
      </c>
      <c r="Q732" s="1" t="s">
        <v>1357</v>
      </c>
      <c r="R732" s="1"/>
      <c r="S732" s="1"/>
      <c r="T732" s="1"/>
      <c r="U732" s="1"/>
      <c r="V732" s="1"/>
      <c r="W732" s="1" t="s">
        <v>2923</v>
      </c>
      <c r="X732" s="1" t="s">
        <v>1360</v>
      </c>
      <c r="Y732" s="1" t="s">
        <v>1361</v>
      </c>
      <c r="Z732" s="1" t="s">
        <v>1362</v>
      </c>
      <c r="AA732" s="1" t="s">
        <v>2475</v>
      </c>
    </row>
    <row r="733" spans="1:27" ht="15" customHeight="1">
      <c r="A733" s="1" t="s">
        <v>3133</v>
      </c>
      <c r="B733" s="1" t="s">
        <v>816</v>
      </c>
      <c r="C733" s="1" t="s">
        <v>1349</v>
      </c>
      <c r="D733" s="61">
        <v>2024</v>
      </c>
      <c r="E733" s="1" t="s">
        <v>1350</v>
      </c>
      <c r="F733" s="1" t="s">
        <v>3134</v>
      </c>
      <c r="G733" s="1"/>
      <c r="H733" s="1" t="s">
        <v>1370</v>
      </c>
      <c r="I733" s="1" t="s">
        <v>1371</v>
      </c>
      <c r="J733" s="1" t="s">
        <v>1354</v>
      </c>
      <c r="K733" s="1" t="s">
        <v>927</v>
      </c>
      <c r="L733" s="1" t="s">
        <v>1895</v>
      </c>
      <c r="M733" s="1" t="s">
        <v>1880</v>
      </c>
      <c r="N733" s="64">
        <v>45675</v>
      </c>
      <c r="O733" s="64">
        <v>45902</v>
      </c>
      <c r="P733" s="1" t="s">
        <v>1356</v>
      </c>
      <c r="Q733" s="1" t="s">
        <v>2498</v>
      </c>
      <c r="R733" s="1"/>
      <c r="S733" s="1"/>
      <c r="T733" s="1"/>
      <c r="U733" s="1"/>
      <c r="V733" s="1"/>
      <c r="W733" s="1" t="s">
        <v>2923</v>
      </c>
      <c r="X733" s="1" t="s">
        <v>1360</v>
      </c>
      <c r="Y733" s="1" t="s">
        <v>1361</v>
      </c>
      <c r="Z733" s="1" t="s">
        <v>1362</v>
      </c>
      <c r="AA733" s="1" t="s">
        <v>2475</v>
      </c>
    </row>
    <row r="734" spans="1:27" ht="15" customHeight="1">
      <c r="A734" s="1" t="s">
        <v>3135</v>
      </c>
      <c r="B734" s="1" t="s">
        <v>813</v>
      </c>
      <c r="C734" s="1" t="s">
        <v>1349</v>
      </c>
      <c r="D734" s="61">
        <v>2024</v>
      </c>
      <c r="E734" s="1" t="s">
        <v>1350</v>
      </c>
      <c r="F734" s="1" t="s">
        <v>3136</v>
      </c>
      <c r="G734" s="1"/>
      <c r="H734" s="1" t="s">
        <v>1370</v>
      </c>
      <c r="I734" s="1" t="s">
        <v>1371</v>
      </c>
      <c r="J734" s="1" t="s">
        <v>1354</v>
      </c>
      <c r="K734" s="1" t="s">
        <v>927</v>
      </c>
      <c r="L734" s="1" t="s">
        <v>1895</v>
      </c>
      <c r="M734" s="1" t="s">
        <v>1880</v>
      </c>
      <c r="N734" s="64">
        <v>45675</v>
      </c>
      <c r="O734" s="64">
        <v>45902</v>
      </c>
      <c r="P734" s="1" t="s">
        <v>1356</v>
      </c>
      <c r="Q734" s="1" t="s">
        <v>2498</v>
      </c>
      <c r="R734" s="1"/>
      <c r="S734" s="1"/>
      <c r="T734" s="1"/>
      <c r="U734" s="1"/>
      <c r="V734" s="1"/>
      <c r="W734" s="1" t="s">
        <v>2923</v>
      </c>
      <c r="X734" s="1" t="s">
        <v>1360</v>
      </c>
      <c r="Y734" s="1" t="s">
        <v>1361</v>
      </c>
      <c r="Z734" s="1" t="s">
        <v>1362</v>
      </c>
      <c r="AA734" s="1" t="s">
        <v>2475</v>
      </c>
    </row>
    <row r="735" spans="1:27" ht="15" customHeight="1">
      <c r="A735" s="1" t="s">
        <v>3137</v>
      </c>
      <c r="B735" s="1" t="s">
        <v>797</v>
      </c>
      <c r="C735" s="1" t="s">
        <v>1349</v>
      </c>
      <c r="D735" s="61">
        <v>2024</v>
      </c>
      <c r="E735" s="1" t="s">
        <v>1350</v>
      </c>
      <c r="F735" s="1" t="s">
        <v>3138</v>
      </c>
      <c r="G735" s="1"/>
      <c r="H735" s="1" t="s">
        <v>1370</v>
      </c>
      <c r="I735" s="1" t="s">
        <v>1371</v>
      </c>
      <c r="J735" s="1" t="s">
        <v>1354</v>
      </c>
      <c r="K735" s="1" t="s">
        <v>927</v>
      </c>
      <c r="L735" s="1" t="s">
        <v>1895</v>
      </c>
      <c r="M735" s="1" t="s">
        <v>1880</v>
      </c>
      <c r="N735" s="64">
        <v>45675</v>
      </c>
      <c r="O735" s="64">
        <v>45902</v>
      </c>
      <c r="P735" s="1" t="s">
        <v>1356</v>
      </c>
      <c r="Q735" s="1" t="s">
        <v>1357</v>
      </c>
      <c r="R735" s="1"/>
      <c r="S735" s="1"/>
      <c r="T735" s="1"/>
      <c r="U735" s="1"/>
      <c r="V735" s="1"/>
      <c r="W735" s="1" t="s">
        <v>2923</v>
      </c>
      <c r="X735" s="1" t="s">
        <v>1360</v>
      </c>
      <c r="Y735" s="1" t="s">
        <v>1361</v>
      </c>
      <c r="Z735" s="1" t="s">
        <v>1362</v>
      </c>
      <c r="AA735" s="1" t="s">
        <v>2475</v>
      </c>
    </row>
    <row r="736" spans="1:27" ht="15" customHeight="1">
      <c r="A736" s="1" t="s">
        <v>3139</v>
      </c>
      <c r="B736" s="1" t="s">
        <v>795</v>
      </c>
      <c r="C736" s="1" t="s">
        <v>1349</v>
      </c>
      <c r="D736" s="61">
        <v>2024</v>
      </c>
      <c r="E736" s="1" t="s">
        <v>1350</v>
      </c>
      <c r="F736" s="1" t="s">
        <v>3140</v>
      </c>
      <c r="G736" s="1"/>
      <c r="H736" s="1" t="s">
        <v>1370</v>
      </c>
      <c r="I736" s="1" t="s">
        <v>1371</v>
      </c>
      <c r="J736" s="1" t="s">
        <v>1354</v>
      </c>
      <c r="K736" s="1" t="s">
        <v>927</v>
      </c>
      <c r="L736" s="1" t="s">
        <v>1895</v>
      </c>
      <c r="M736" s="1" t="s">
        <v>1880</v>
      </c>
      <c r="N736" s="64">
        <v>45675</v>
      </c>
      <c r="O736" s="64">
        <v>45902</v>
      </c>
      <c r="P736" s="1" t="s">
        <v>1356</v>
      </c>
      <c r="Q736" s="1" t="s">
        <v>1357</v>
      </c>
      <c r="R736" s="1"/>
      <c r="S736" s="1"/>
      <c r="T736" s="1"/>
      <c r="U736" s="1"/>
      <c r="V736" s="1"/>
      <c r="W736" s="1" t="s">
        <v>2923</v>
      </c>
      <c r="X736" s="1" t="s">
        <v>1360</v>
      </c>
      <c r="Y736" s="1" t="s">
        <v>1361</v>
      </c>
      <c r="Z736" s="1" t="s">
        <v>1362</v>
      </c>
      <c r="AA736" s="1" t="s">
        <v>2475</v>
      </c>
    </row>
    <row r="737" spans="1:27" ht="15" customHeight="1">
      <c r="A737" s="1" t="s">
        <v>3141</v>
      </c>
      <c r="B737" s="1" t="s">
        <v>3142</v>
      </c>
      <c r="C737" s="1" t="s">
        <v>1349</v>
      </c>
      <c r="D737" s="61">
        <v>2024</v>
      </c>
      <c r="E737" s="1" t="s">
        <v>1350</v>
      </c>
      <c r="F737" s="1" t="s">
        <v>3143</v>
      </c>
      <c r="G737" s="1"/>
      <c r="H737" s="1" t="s">
        <v>1370</v>
      </c>
      <c r="I737" s="1" t="s">
        <v>1371</v>
      </c>
      <c r="J737" s="1" t="s">
        <v>1354</v>
      </c>
      <c r="K737" s="1" t="s">
        <v>927</v>
      </c>
      <c r="L737" s="1" t="s">
        <v>1375</v>
      </c>
      <c r="M737" s="1" t="s">
        <v>1375</v>
      </c>
      <c r="N737" s="63">
        <v>45675</v>
      </c>
      <c r="O737" s="63">
        <v>45902</v>
      </c>
      <c r="P737" s="1" t="s">
        <v>1356</v>
      </c>
      <c r="Q737" s="1" t="s">
        <v>1390</v>
      </c>
      <c r="R737" s="1"/>
      <c r="S737" s="1"/>
      <c r="T737" s="1"/>
      <c r="U737" s="1"/>
      <c r="V737" s="1"/>
      <c r="W737" s="1" t="s">
        <v>2923</v>
      </c>
      <c r="X737" s="1" t="s">
        <v>1360</v>
      </c>
      <c r="Y737" s="1" t="s">
        <v>1361</v>
      </c>
      <c r="Z737" s="1" t="s">
        <v>1362</v>
      </c>
      <c r="AA737" s="1" t="s">
        <v>1377</v>
      </c>
    </row>
    <row r="738" spans="1:27" ht="15" customHeight="1">
      <c r="A738" s="1" t="s">
        <v>3144</v>
      </c>
      <c r="B738" s="1" t="s">
        <v>3145</v>
      </c>
      <c r="C738" s="1" t="s">
        <v>1349</v>
      </c>
      <c r="D738" s="61">
        <v>2024</v>
      </c>
      <c r="E738" s="1" t="s">
        <v>1350</v>
      </c>
      <c r="F738" s="1" t="s">
        <v>3146</v>
      </c>
      <c r="G738" s="1"/>
      <c r="H738" s="1" t="s">
        <v>1370</v>
      </c>
      <c r="I738" s="1" t="s">
        <v>1371</v>
      </c>
      <c r="J738" s="1" t="s">
        <v>1354</v>
      </c>
      <c r="K738" s="1" t="s">
        <v>927</v>
      </c>
      <c r="L738" s="1" t="s">
        <v>1374</v>
      </c>
      <c r="M738" s="1"/>
      <c r="N738" s="1"/>
      <c r="O738" s="1"/>
      <c r="P738" s="1" t="s">
        <v>1356</v>
      </c>
      <c r="Q738" s="1" t="s">
        <v>3040</v>
      </c>
      <c r="R738" s="1"/>
      <c r="S738" s="1"/>
      <c r="T738" s="1"/>
      <c r="U738" s="1"/>
      <c r="V738" s="1"/>
      <c r="W738" s="1" t="s">
        <v>2923</v>
      </c>
      <c r="X738" s="1" t="s">
        <v>1360</v>
      </c>
      <c r="Y738" s="1" t="s">
        <v>1361</v>
      </c>
      <c r="Z738" s="1" t="s">
        <v>1362</v>
      </c>
      <c r="AA738" s="1" t="s">
        <v>2965</v>
      </c>
    </row>
    <row r="739" spans="1:27" ht="15" customHeight="1">
      <c r="A739" s="1" t="s">
        <v>3147</v>
      </c>
      <c r="B739" s="1" t="s">
        <v>854</v>
      </c>
      <c r="C739" s="1" t="s">
        <v>1349</v>
      </c>
      <c r="D739" s="61">
        <v>2024</v>
      </c>
      <c r="E739" s="1" t="s">
        <v>1350</v>
      </c>
      <c r="F739" s="1" t="s">
        <v>3148</v>
      </c>
      <c r="G739" s="1"/>
      <c r="H739" s="1" t="s">
        <v>1370</v>
      </c>
      <c r="I739" s="1" t="s">
        <v>1371</v>
      </c>
      <c r="J739" s="1" t="s">
        <v>1354</v>
      </c>
      <c r="K739" s="1" t="s">
        <v>927</v>
      </c>
      <c r="L739" s="1" t="s">
        <v>1895</v>
      </c>
      <c r="M739" s="1"/>
      <c r="N739" s="1"/>
      <c r="O739" s="1"/>
      <c r="P739" s="1" t="s">
        <v>1356</v>
      </c>
      <c r="Q739" s="1" t="s">
        <v>1916</v>
      </c>
      <c r="R739" s="1"/>
      <c r="S739" s="1"/>
      <c r="T739" s="1"/>
      <c r="U739" s="1"/>
      <c r="V739" s="1"/>
      <c r="W739" s="1" t="s">
        <v>2923</v>
      </c>
      <c r="X739" s="1" t="s">
        <v>1360</v>
      </c>
      <c r="Y739" s="1" t="s">
        <v>1361</v>
      </c>
      <c r="Z739" s="1" t="s">
        <v>1362</v>
      </c>
      <c r="AA739" s="1" t="s">
        <v>1918</v>
      </c>
    </row>
    <row r="740" spans="1:27" ht="15" customHeight="1">
      <c r="A740" s="1" t="s">
        <v>3149</v>
      </c>
      <c r="B740" s="1" t="s">
        <v>827</v>
      </c>
      <c r="C740" s="1" t="s">
        <v>1349</v>
      </c>
      <c r="D740" s="61">
        <v>2024</v>
      </c>
      <c r="E740" s="1" t="s">
        <v>1350</v>
      </c>
      <c r="F740" s="1" t="s">
        <v>3150</v>
      </c>
      <c r="G740" s="1"/>
      <c r="H740" s="1" t="s">
        <v>1370</v>
      </c>
      <c r="I740" s="1" t="s">
        <v>1371</v>
      </c>
      <c r="J740" s="1" t="s">
        <v>1354</v>
      </c>
      <c r="K740" s="1" t="s">
        <v>927</v>
      </c>
      <c r="L740" s="1" t="s">
        <v>1895</v>
      </c>
      <c r="M740" s="1" t="s">
        <v>1880</v>
      </c>
      <c r="N740" s="64">
        <v>45675</v>
      </c>
      <c r="O740" s="64">
        <v>45902</v>
      </c>
      <c r="P740" s="1" t="s">
        <v>1356</v>
      </c>
      <c r="Q740" s="1" t="s">
        <v>2482</v>
      </c>
      <c r="R740" s="1"/>
      <c r="S740" s="1"/>
      <c r="T740" s="1"/>
      <c r="U740" s="1"/>
      <c r="V740" s="1"/>
      <c r="W740" s="1" t="s">
        <v>2923</v>
      </c>
      <c r="X740" s="1" t="s">
        <v>1360</v>
      </c>
      <c r="Y740" s="1" t="s">
        <v>1361</v>
      </c>
      <c r="Z740" s="1" t="s">
        <v>1362</v>
      </c>
      <c r="AA740" s="1" t="s">
        <v>2475</v>
      </c>
    </row>
    <row r="741" spans="1:27" ht="15" customHeight="1">
      <c r="A741" s="1" t="s">
        <v>3151</v>
      </c>
      <c r="B741" s="1" t="s">
        <v>801</v>
      </c>
      <c r="C741" s="1" t="s">
        <v>1349</v>
      </c>
      <c r="D741" s="61">
        <v>2024</v>
      </c>
      <c r="E741" s="1" t="s">
        <v>1350</v>
      </c>
      <c r="F741" s="1" t="s">
        <v>3152</v>
      </c>
      <c r="G741" s="1"/>
      <c r="H741" s="1" t="s">
        <v>1370</v>
      </c>
      <c r="I741" s="1" t="s">
        <v>1371</v>
      </c>
      <c r="J741" s="1" t="s">
        <v>1354</v>
      </c>
      <c r="K741" s="1" t="s">
        <v>927</v>
      </c>
      <c r="L741" s="1" t="s">
        <v>1895</v>
      </c>
      <c r="M741" s="1" t="s">
        <v>1880</v>
      </c>
      <c r="N741" s="63">
        <v>45675</v>
      </c>
      <c r="O741" s="63">
        <v>45902</v>
      </c>
      <c r="P741" s="1" t="s">
        <v>1356</v>
      </c>
      <c r="Q741" s="1" t="s">
        <v>1357</v>
      </c>
      <c r="R741" s="1"/>
      <c r="S741" s="1"/>
      <c r="T741" s="1"/>
      <c r="U741" s="1"/>
      <c r="V741" s="1"/>
      <c r="W741" s="1" t="s">
        <v>2923</v>
      </c>
      <c r="X741" s="1" t="s">
        <v>1360</v>
      </c>
      <c r="Y741" s="1" t="s">
        <v>1361</v>
      </c>
      <c r="Z741" s="1" t="s">
        <v>1362</v>
      </c>
      <c r="AA741" s="1" t="s">
        <v>2475</v>
      </c>
    </row>
    <row r="742" spans="1:27" ht="15" customHeight="1">
      <c r="A742" s="1" t="s">
        <v>3153</v>
      </c>
      <c r="B742" s="1" t="s">
        <v>848</v>
      </c>
      <c r="C742" s="1" t="s">
        <v>1349</v>
      </c>
      <c r="D742" s="61">
        <v>2024</v>
      </c>
      <c r="E742" s="1" t="s">
        <v>1350</v>
      </c>
      <c r="F742" s="1" t="s">
        <v>3154</v>
      </c>
      <c r="G742" s="1"/>
      <c r="H742" s="1" t="s">
        <v>1370</v>
      </c>
      <c r="I742" s="1" t="s">
        <v>1371</v>
      </c>
      <c r="J742" s="1" t="s">
        <v>1354</v>
      </c>
      <c r="K742" s="1" t="s">
        <v>927</v>
      </c>
      <c r="L742" s="1" t="s">
        <v>1895</v>
      </c>
      <c r="M742" s="1"/>
      <c r="N742" s="1"/>
      <c r="O742" s="1"/>
      <c r="P742" s="1" t="s">
        <v>1356</v>
      </c>
      <c r="Q742" s="1" t="s">
        <v>1916</v>
      </c>
      <c r="R742" s="1"/>
      <c r="S742" s="1"/>
      <c r="T742" s="1"/>
      <c r="U742" s="1"/>
      <c r="V742" s="1"/>
      <c r="W742" s="1" t="s">
        <v>2923</v>
      </c>
      <c r="X742" s="1" t="s">
        <v>1360</v>
      </c>
      <c r="Y742" s="1" t="s">
        <v>1361</v>
      </c>
      <c r="Z742" s="1" t="s">
        <v>1362</v>
      </c>
      <c r="AA742" s="1" t="s">
        <v>1918</v>
      </c>
    </row>
    <row r="743" spans="1:27" ht="15" customHeight="1">
      <c r="A743" s="1" t="s">
        <v>3155</v>
      </c>
      <c r="B743" s="1" t="s">
        <v>840</v>
      </c>
      <c r="C743" s="1" t="s">
        <v>1349</v>
      </c>
      <c r="D743" s="61">
        <v>2024</v>
      </c>
      <c r="E743" s="1" t="s">
        <v>1350</v>
      </c>
      <c r="F743" s="1" t="s">
        <v>3156</v>
      </c>
      <c r="G743" s="1"/>
      <c r="H743" s="1" t="s">
        <v>1370</v>
      </c>
      <c r="I743" s="1" t="s">
        <v>1371</v>
      </c>
      <c r="J743" s="1" t="s">
        <v>1354</v>
      </c>
      <c r="K743" s="1" t="s">
        <v>927</v>
      </c>
      <c r="L743" s="1" t="s">
        <v>1895</v>
      </c>
      <c r="M743" s="1" t="s">
        <v>1880</v>
      </c>
      <c r="N743" s="63">
        <v>45675</v>
      </c>
      <c r="O743" s="63">
        <v>45902</v>
      </c>
      <c r="P743" s="1" t="s">
        <v>1356</v>
      </c>
      <c r="Q743" s="1" t="s">
        <v>2498</v>
      </c>
      <c r="R743" s="1"/>
      <c r="S743" s="1"/>
      <c r="T743" s="1"/>
      <c r="U743" s="1"/>
      <c r="V743" s="1"/>
      <c r="W743" s="1" t="s">
        <v>2923</v>
      </c>
      <c r="X743" s="1" t="s">
        <v>1360</v>
      </c>
      <c r="Y743" s="1" t="s">
        <v>1361</v>
      </c>
      <c r="Z743" s="1" t="s">
        <v>1362</v>
      </c>
      <c r="AA743" s="1" t="s">
        <v>2959</v>
      </c>
    </row>
    <row r="744" spans="1:27" ht="15" customHeight="1">
      <c r="A744" s="1" t="s">
        <v>3157</v>
      </c>
      <c r="B744" s="1" t="s">
        <v>820</v>
      </c>
      <c r="C744" s="1" t="s">
        <v>1349</v>
      </c>
      <c r="D744" s="61">
        <v>2024</v>
      </c>
      <c r="E744" s="1" t="s">
        <v>1350</v>
      </c>
      <c r="F744" s="1" t="s">
        <v>3158</v>
      </c>
      <c r="G744" s="1"/>
      <c r="H744" s="1" t="s">
        <v>1370</v>
      </c>
      <c r="I744" s="1" t="s">
        <v>1371</v>
      </c>
      <c r="J744" s="1" t="s">
        <v>1354</v>
      </c>
      <c r="K744" s="1" t="s">
        <v>927</v>
      </c>
      <c r="L744" s="1" t="s">
        <v>1895</v>
      </c>
      <c r="M744" s="1" t="s">
        <v>1880</v>
      </c>
      <c r="N744" s="63">
        <v>45675</v>
      </c>
      <c r="O744" s="63">
        <v>45902</v>
      </c>
      <c r="P744" s="1" t="s">
        <v>1356</v>
      </c>
      <c r="Q744" s="1" t="s">
        <v>2478</v>
      </c>
      <c r="R744" s="1"/>
      <c r="S744" s="1"/>
      <c r="T744" s="1"/>
      <c r="U744" s="1"/>
      <c r="V744" s="1"/>
      <c r="W744" s="1" t="s">
        <v>2923</v>
      </c>
      <c r="X744" s="1" t="s">
        <v>1360</v>
      </c>
      <c r="Y744" s="1" t="s">
        <v>1361</v>
      </c>
      <c r="Z744" s="1" t="s">
        <v>1362</v>
      </c>
      <c r="AA744" s="1" t="s">
        <v>2475</v>
      </c>
    </row>
    <row r="745" spans="1:27" ht="15" customHeight="1">
      <c r="A745" s="1" t="s">
        <v>3159</v>
      </c>
      <c r="B745" s="1" t="s">
        <v>824</v>
      </c>
      <c r="C745" s="1" t="s">
        <v>1349</v>
      </c>
      <c r="D745" s="61">
        <v>2024</v>
      </c>
      <c r="E745" s="1" t="s">
        <v>1350</v>
      </c>
      <c r="F745" s="1" t="s">
        <v>3160</v>
      </c>
      <c r="G745" s="1"/>
      <c r="H745" s="1" t="s">
        <v>1370</v>
      </c>
      <c r="I745" s="1" t="s">
        <v>1371</v>
      </c>
      <c r="J745" s="1" t="s">
        <v>1354</v>
      </c>
      <c r="K745" s="1" t="s">
        <v>927</v>
      </c>
      <c r="L745" s="1" t="s">
        <v>1895</v>
      </c>
      <c r="M745" s="1" t="s">
        <v>1880</v>
      </c>
      <c r="N745" s="64">
        <v>45675</v>
      </c>
      <c r="O745" s="64">
        <v>45902</v>
      </c>
      <c r="P745" s="1" t="s">
        <v>1356</v>
      </c>
      <c r="Q745" s="1" t="s">
        <v>2482</v>
      </c>
      <c r="R745" s="1"/>
      <c r="S745" s="1"/>
      <c r="T745" s="1"/>
      <c r="U745" s="1"/>
      <c r="V745" s="1"/>
      <c r="W745" s="1" t="s">
        <v>2923</v>
      </c>
      <c r="X745" s="1" t="s">
        <v>1360</v>
      </c>
      <c r="Y745" s="1" t="s">
        <v>1361</v>
      </c>
      <c r="Z745" s="1" t="s">
        <v>1362</v>
      </c>
      <c r="AA745" s="1" t="s">
        <v>2475</v>
      </c>
    </row>
    <row r="746" spans="1:27" ht="15" customHeight="1">
      <c r="A746" s="1" t="s">
        <v>3161</v>
      </c>
      <c r="B746" s="1" t="s">
        <v>823</v>
      </c>
      <c r="C746" s="1" t="s">
        <v>1349</v>
      </c>
      <c r="D746" s="61">
        <v>2024</v>
      </c>
      <c r="E746" s="1" t="s">
        <v>1350</v>
      </c>
      <c r="F746" s="1" t="s">
        <v>3162</v>
      </c>
      <c r="G746" s="1"/>
      <c r="H746" s="1" t="s">
        <v>1370</v>
      </c>
      <c r="I746" s="1" t="s">
        <v>1371</v>
      </c>
      <c r="J746" s="1" t="s">
        <v>1354</v>
      </c>
      <c r="K746" s="1" t="s">
        <v>927</v>
      </c>
      <c r="L746" s="1" t="s">
        <v>1895</v>
      </c>
      <c r="M746" s="1" t="s">
        <v>1880</v>
      </c>
      <c r="N746" s="64">
        <v>45675</v>
      </c>
      <c r="O746" s="64">
        <v>45902</v>
      </c>
      <c r="P746" s="1" t="s">
        <v>1356</v>
      </c>
      <c r="Q746" s="1" t="s">
        <v>2482</v>
      </c>
      <c r="R746" s="1"/>
      <c r="S746" s="1"/>
      <c r="T746" s="1"/>
      <c r="U746" s="1"/>
      <c r="V746" s="1"/>
      <c r="W746" s="1" t="s">
        <v>2923</v>
      </c>
      <c r="X746" s="1" t="s">
        <v>1360</v>
      </c>
      <c r="Y746" s="1" t="s">
        <v>1361</v>
      </c>
      <c r="Z746" s="1" t="s">
        <v>1362</v>
      </c>
      <c r="AA746" s="1" t="s">
        <v>2475</v>
      </c>
    </row>
    <row r="747" spans="1:27" ht="15" customHeight="1">
      <c r="A747" s="1" t="s">
        <v>3163</v>
      </c>
      <c r="B747" s="1" t="s">
        <v>808</v>
      </c>
      <c r="C747" s="1" t="s">
        <v>1349</v>
      </c>
      <c r="D747" s="61">
        <v>2024</v>
      </c>
      <c r="E747" s="1" t="s">
        <v>1350</v>
      </c>
      <c r="F747" s="1" t="s">
        <v>3164</v>
      </c>
      <c r="G747" s="1"/>
      <c r="H747" s="1" t="s">
        <v>1370</v>
      </c>
      <c r="I747" s="1" t="s">
        <v>1371</v>
      </c>
      <c r="J747" s="1" t="s">
        <v>1354</v>
      </c>
      <c r="K747" s="1" t="s">
        <v>927</v>
      </c>
      <c r="L747" s="1" t="s">
        <v>1895</v>
      </c>
      <c r="M747" s="1" t="s">
        <v>1880</v>
      </c>
      <c r="N747" s="64">
        <v>45675</v>
      </c>
      <c r="O747" s="64">
        <v>45902</v>
      </c>
      <c r="P747" s="1" t="s">
        <v>1356</v>
      </c>
      <c r="Q747" s="1" t="s">
        <v>2521</v>
      </c>
      <c r="R747" s="1"/>
      <c r="S747" s="1"/>
      <c r="T747" s="1"/>
      <c r="U747" s="1"/>
      <c r="V747" s="1"/>
      <c r="W747" s="1" t="s">
        <v>2923</v>
      </c>
      <c r="X747" s="1" t="s">
        <v>1360</v>
      </c>
      <c r="Y747" s="1" t="s">
        <v>1361</v>
      </c>
      <c r="Z747" s="1" t="s">
        <v>1362</v>
      </c>
      <c r="AA747" s="1" t="s">
        <v>2475</v>
      </c>
    </row>
    <row r="748" spans="1:27" ht="15" customHeight="1">
      <c r="A748" s="1" t="s">
        <v>3165</v>
      </c>
      <c r="B748" s="1" t="s">
        <v>805</v>
      </c>
      <c r="C748" s="1" t="s">
        <v>1349</v>
      </c>
      <c r="D748" s="61">
        <v>2024</v>
      </c>
      <c r="E748" s="1" t="s">
        <v>1350</v>
      </c>
      <c r="F748" s="1" t="s">
        <v>3166</v>
      </c>
      <c r="G748" s="1"/>
      <c r="H748" s="1" t="s">
        <v>1370</v>
      </c>
      <c r="I748" s="1" t="s">
        <v>1371</v>
      </c>
      <c r="J748" s="1" t="s">
        <v>1354</v>
      </c>
      <c r="K748" s="1" t="s">
        <v>927</v>
      </c>
      <c r="L748" s="1" t="s">
        <v>1895</v>
      </c>
      <c r="M748" s="1" t="s">
        <v>1880</v>
      </c>
      <c r="N748" s="64">
        <v>45675</v>
      </c>
      <c r="O748" s="64">
        <v>45902</v>
      </c>
      <c r="P748" s="1" t="s">
        <v>1356</v>
      </c>
      <c r="Q748" s="1" t="s">
        <v>1357</v>
      </c>
      <c r="R748" s="1"/>
      <c r="S748" s="1"/>
      <c r="T748" s="1"/>
      <c r="U748" s="1"/>
      <c r="V748" s="1"/>
      <c r="W748" s="1" t="s">
        <v>2923</v>
      </c>
      <c r="X748" s="1" t="s">
        <v>1360</v>
      </c>
      <c r="Y748" s="1" t="s">
        <v>1361</v>
      </c>
      <c r="Z748" s="1" t="s">
        <v>1362</v>
      </c>
      <c r="AA748" s="1" t="s">
        <v>2475</v>
      </c>
    </row>
    <row r="749" spans="1:27" ht="15" customHeight="1">
      <c r="A749" s="1" t="s">
        <v>3167</v>
      </c>
      <c r="B749" s="1" t="s">
        <v>834</v>
      </c>
      <c r="C749" s="1" t="s">
        <v>1349</v>
      </c>
      <c r="D749" s="61">
        <v>2024</v>
      </c>
      <c r="E749" s="1" t="s">
        <v>1350</v>
      </c>
      <c r="F749" s="1" t="s">
        <v>3168</v>
      </c>
      <c r="G749" s="1"/>
      <c r="H749" s="1" t="s">
        <v>1352</v>
      </c>
      <c r="I749" s="1" t="s">
        <v>1353</v>
      </c>
      <c r="J749" s="1" t="s">
        <v>1354</v>
      </c>
      <c r="K749" s="1" t="s">
        <v>927</v>
      </c>
      <c r="L749" s="1" t="s">
        <v>1895</v>
      </c>
      <c r="M749" s="1" t="s">
        <v>1880</v>
      </c>
      <c r="N749" s="64">
        <v>45675</v>
      </c>
      <c r="O749" s="64">
        <v>45902</v>
      </c>
      <c r="P749" s="1" t="s">
        <v>1356</v>
      </c>
      <c r="Q749" s="1" t="s">
        <v>1491</v>
      </c>
      <c r="R749" s="1"/>
      <c r="S749" s="1"/>
      <c r="T749" s="1"/>
      <c r="U749" s="1"/>
      <c r="V749" s="1"/>
      <c r="W749" s="1" t="s">
        <v>2923</v>
      </c>
      <c r="X749" s="1" t="s">
        <v>1360</v>
      </c>
      <c r="Y749" s="1" t="s">
        <v>1361</v>
      </c>
      <c r="Z749" s="1" t="s">
        <v>1362</v>
      </c>
      <c r="AA749" s="1" t="s">
        <v>2541</v>
      </c>
    </row>
    <row r="750" spans="1:27" ht="15" customHeight="1">
      <c r="A750" s="1" t="s">
        <v>3169</v>
      </c>
      <c r="B750" s="1" t="s">
        <v>881</v>
      </c>
      <c r="C750" s="1" t="s">
        <v>1349</v>
      </c>
      <c r="D750" s="61">
        <v>2024</v>
      </c>
      <c r="E750" s="1" t="s">
        <v>1350</v>
      </c>
      <c r="F750" s="1" t="s">
        <v>3170</v>
      </c>
      <c r="G750" s="1"/>
      <c r="H750" s="1" t="s">
        <v>1352</v>
      </c>
      <c r="I750" s="1" t="s">
        <v>1353</v>
      </c>
      <c r="J750" s="1" t="s">
        <v>1354</v>
      </c>
      <c r="K750" s="1" t="s">
        <v>927</v>
      </c>
      <c r="L750" s="1" t="s">
        <v>1879</v>
      </c>
      <c r="M750" s="1" t="s">
        <v>1880</v>
      </c>
      <c r="N750" s="63">
        <v>45675</v>
      </c>
      <c r="O750" s="63">
        <v>45902</v>
      </c>
      <c r="P750" s="1" t="s">
        <v>1356</v>
      </c>
      <c r="Q750" s="1" t="s">
        <v>1887</v>
      </c>
      <c r="R750" s="1"/>
      <c r="S750" s="1"/>
      <c r="T750" s="1"/>
      <c r="U750" s="1"/>
      <c r="V750" s="1"/>
      <c r="W750" s="1" t="s">
        <v>2923</v>
      </c>
      <c r="X750" s="1" t="s">
        <v>1360</v>
      </c>
      <c r="Y750" s="1" t="s">
        <v>1361</v>
      </c>
      <c r="Z750" s="1" t="s">
        <v>1362</v>
      </c>
      <c r="AA750" s="1" t="s">
        <v>1882</v>
      </c>
    </row>
    <row r="751" spans="1:27" ht="15" customHeight="1">
      <c r="A751" s="1" t="s">
        <v>3171</v>
      </c>
      <c r="B751" s="1" t="s">
        <v>861</v>
      </c>
      <c r="C751" s="1" t="s">
        <v>1349</v>
      </c>
      <c r="D751" s="61">
        <v>2024</v>
      </c>
      <c r="E751" s="1" t="s">
        <v>1350</v>
      </c>
      <c r="F751" s="1" t="s">
        <v>3172</v>
      </c>
      <c r="G751" s="1"/>
      <c r="H751" s="1" t="s">
        <v>1352</v>
      </c>
      <c r="I751" s="1" t="s">
        <v>1353</v>
      </c>
      <c r="J751" s="1" t="s">
        <v>1354</v>
      </c>
      <c r="K751" s="1" t="s">
        <v>927</v>
      </c>
      <c r="L751" s="1" t="s">
        <v>1895</v>
      </c>
      <c r="M751" s="1" t="s">
        <v>1880</v>
      </c>
      <c r="N751" s="63">
        <v>45675</v>
      </c>
      <c r="O751" s="63">
        <v>45902</v>
      </c>
      <c r="P751" s="1" t="s">
        <v>1356</v>
      </c>
      <c r="Q751" s="1" t="s">
        <v>1849</v>
      </c>
      <c r="R751" s="1"/>
      <c r="S751" s="1"/>
      <c r="T751" s="1"/>
      <c r="U751" s="1"/>
      <c r="V751" s="1"/>
      <c r="W751" s="1" t="s">
        <v>2923</v>
      </c>
      <c r="X751" s="1" t="s">
        <v>1360</v>
      </c>
      <c r="Y751" s="1" t="s">
        <v>1361</v>
      </c>
      <c r="Z751" s="1" t="s">
        <v>1362</v>
      </c>
      <c r="AA751" s="1" t="s">
        <v>1918</v>
      </c>
    </row>
    <row r="752" spans="1:27" ht="15" customHeight="1">
      <c r="A752" s="1" t="s">
        <v>3173</v>
      </c>
      <c r="B752" s="1" t="s">
        <v>880</v>
      </c>
      <c r="C752" s="1" t="s">
        <v>1349</v>
      </c>
      <c r="D752" s="61">
        <v>2024</v>
      </c>
      <c r="E752" s="1" t="s">
        <v>1350</v>
      </c>
      <c r="F752" s="1" t="s">
        <v>3174</v>
      </c>
      <c r="G752" s="1"/>
      <c r="H752" s="1" t="s">
        <v>1352</v>
      </c>
      <c r="I752" s="1" t="s">
        <v>1353</v>
      </c>
      <c r="J752" s="1" t="s">
        <v>1354</v>
      </c>
      <c r="K752" s="1" t="s">
        <v>927</v>
      </c>
      <c r="L752" s="1" t="s">
        <v>1879</v>
      </c>
      <c r="M752" s="1" t="s">
        <v>1880</v>
      </c>
      <c r="N752" s="64">
        <v>45675</v>
      </c>
      <c r="O752" s="64">
        <v>45902</v>
      </c>
      <c r="P752" s="1" t="s">
        <v>1356</v>
      </c>
      <c r="Q752" s="1" t="s">
        <v>1887</v>
      </c>
      <c r="R752" s="1"/>
      <c r="S752" s="1"/>
      <c r="T752" s="1"/>
      <c r="U752" s="1"/>
      <c r="V752" s="1"/>
      <c r="W752" s="1" t="s">
        <v>2923</v>
      </c>
      <c r="X752" s="1" t="s">
        <v>1360</v>
      </c>
      <c r="Y752" s="1" t="s">
        <v>1361</v>
      </c>
      <c r="Z752" s="1" t="s">
        <v>1362</v>
      </c>
      <c r="AA752" s="1" t="s">
        <v>1882</v>
      </c>
    </row>
    <row r="753" spans="1:27" ht="15" customHeight="1">
      <c r="A753" s="1" t="s">
        <v>3175</v>
      </c>
      <c r="B753" s="1" t="s">
        <v>878</v>
      </c>
      <c r="C753" s="1" t="s">
        <v>1349</v>
      </c>
      <c r="D753" s="61">
        <v>2024</v>
      </c>
      <c r="E753" s="1" t="s">
        <v>1350</v>
      </c>
      <c r="F753" s="1" t="s">
        <v>3176</v>
      </c>
      <c r="G753" s="1"/>
      <c r="H753" s="1" t="s">
        <v>1352</v>
      </c>
      <c r="I753" s="1" t="s">
        <v>1353</v>
      </c>
      <c r="J753" s="1" t="s">
        <v>1354</v>
      </c>
      <c r="K753" s="1" t="s">
        <v>927</v>
      </c>
      <c r="L753" s="1" t="s">
        <v>1895</v>
      </c>
      <c r="M753" s="1" t="s">
        <v>1880</v>
      </c>
      <c r="N753" s="64">
        <v>45675</v>
      </c>
      <c r="O753" s="64">
        <v>45902</v>
      </c>
      <c r="P753" s="1" t="s">
        <v>1356</v>
      </c>
      <c r="Q753" s="1" t="s">
        <v>1887</v>
      </c>
      <c r="R753" s="1"/>
      <c r="S753" s="1"/>
      <c r="T753" s="1"/>
      <c r="U753" s="1"/>
      <c r="V753" s="1"/>
      <c r="W753" s="1" t="s">
        <v>2923</v>
      </c>
      <c r="X753" s="1" t="s">
        <v>1360</v>
      </c>
      <c r="Y753" s="1" t="s">
        <v>1361</v>
      </c>
      <c r="Z753" s="1" t="s">
        <v>1362</v>
      </c>
      <c r="AA753" s="1" t="s">
        <v>1882</v>
      </c>
    </row>
    <row r="754" spans="1:27" ht="15" customHeight="1">
      <c r="A754" s="1" t="s">
        <v>3177</v>
      </c>
      <c r="B754" s="1" t="s">
        <v>875</v>
      </c>
      <c r="C754" s="1" t="s">
        <v>1349</v>
      </c>
      <c r="D754" s="61">
        <v>2024</v>
      </c>
      <c r="E754" s="1" t="s">
        <v>1350</v>
      </c>
      <c r="F754" s="1" t="s">
        <v>3178</v>
      </c>
      <c r="G754" s="1"/>
      <c r="H754" s="1" t="s">
        <v>1352</v>
      </c>
      <c r="I754" s="1" t="s">
        <v>1353</v>
      </c>
      <c r="J754" s="1" t="s">
        <v>1354</v>
      </c>
      <c r="K754" s="1" t="s">
        <v>927</v>
      </c>
      <c r="L754" s="1" t="s">
        <v>1895</v>
      </c>
      <c r="M754" s="1" t="s">
        <v>1880</v>
      </c>
      <c r="N754" s="63">
        <v>45675</v>
      </c>
      <c r="O754" s="63">
        <v>45902</v>
      </c>
      <c r="P754" s="1" t="s">
        <v>1356</v>
      </c>
      <c r="Q754" s="1" t="s">
        <v>1887</v>
      </c>
      <c r="R754" s="1"/>
      <c r="S754" s="1"/>
      <c r="T754" s="1"/>
      <c r="U754" s="1"/>
      <c r="V754" s="1"/>
      <c r="W754" s="1" t="s">
        <v>2923</v>
      </c>
      <c r="X754" s="1" t="s">
        <v>1360</v>
      </c>
      <c r="Y754" s="1" t="s">
        <v>1361</v>
      </c>
      <c r="Z754" s="1" t="s">
        <v>1362</v>
      </c>
      <c r="AA754" s="1" t="s">
        <v>1882</v>
      </c>
    </row>
    <row r="755" spans="1:27" ht="15" customHeight="1">
      <c r="A755" s="1" t="s">
        <v>3179</v>
      </c>
      <c r="B755" s="1" t="s">
        <v>853</v>
      </c>
      <c r="C755" s="1" t="s">
        <v>1349</v>
      </c>
      <c r="D755" s="61">
        <v>2024</v>
      </c>
      <c r="E755" s="1" t="s">
        <v>1350</v>
      </c>
      <c r="F755" s="1" t="s">
        <v>3180</v>
      </c>
      <c r="G755" s="1"/>
      <c r="H755" s="1" t="s">
        <v>1352</v>
      </c>
      <c r="I755" s="1" t="s">
        <v>1353</v>
      </c>
      <c r="J755" s="1" t="s">
        <v>1354</v>
      </c>
      <c r="K755" s="1" t="s">
        <v>927</v>
      </c>
      <c r="L755" s="1" t="s">
        <v>1895</v>
      </c>
      <c r="M755" s="1"/>
      <c r="N755" s="1"/>
      <c r="O755" s="1"/>
      <c r="P755" s="1" t="s">
        <v>1356</v>
      </c>
      <c r="Q755" s="1" t="s">
        <v>1916</v>
      </c>
      <c r="R755" s="1"/>
      <c r="S755" s="1"/>
      <c r="T755" s="1"/>
      <c r="U755" s="1"/>
      <c r="V755" s="1"/>
      <c r="W755" s="1" t="s">
        <v>2923</v>
      </c>
      <c r="X755" s="1" t="s">
        <v>1360</v>
      </c>
      <c r="Y755" s="1" t="s">
        <v>1361</v>
      </c>
      <c r="Z755" s="1" t="s">
        <v>1362</v>
      </c>
      <c r="AA755" s="1" t="s">
        <v>1918</v>
      </c>
    </row>
    <row r="756" spans="1:27" ht="15" customHeight="1">
      <c r="A756" s="1" t="s">
        <v>3181</v>
      </c>
      <c r="B756" s="1" t="s">
        <v>3181</v>
      </c>
      <c r="C756" s="1"/>
      <c r="D756" s="61">
        <v>2024</v>
      </c>
      <c r="E756" s="1" t="s">
        <v>1350</v>
      </c>
      <c r="F756" s="1" t="s">
        <v>3182</v>
      </c>
      <c r="G756" s="1"/>
      <c r="H756" s="1" t="s">
        <v>1352</v>
      </c>
      <c r="I756" s="1"/>
      <c r="J756" s="1"/>
      <c r="K756" s="1"/>
      <c r="L756" s="1" t="s">
        <v>3183</v>
      </c>
      <c r="M756" s="1"/>
      <c r="N756" s="1"/>
      <c r="O756" s="1"/>
      <c r="P756" s="1" t="s">
        <v>1356</v>
      </c>
      <c r="Q756" s="1" t="s">
        <v>1357</v>
      </c>
      <c r="R756" s="1"/>
      <c r="S756" s="1"/>
      <c r="T756" s="1"/>
      <c r="U756" s="1"/>
      <c r="V756" s="1"/>
      <c r="W756" s="1" t="s">
        <v>2923</v>
      </c>
      <c r="X756" s="1" t="s">
        <v>1360</v>
      </c>
      <c r="Y756" s="1" t="s">
        <v>1888</v>
      </c>
      <c r="Z756" s="1"/>
      <c r="AA756" s="1"/>
    </row>
    <row r="757" spans="1:27" ht="15" customHeight="1">
      <c r="A757" s="1" t="s">
        <v>3184</v>
      </c>
      <c r="B757" s="1" t="s">
        <v>860</v>
      </c>
      <c r="C757" s="1" t="s">
        <v>1349</v>
      </c>
      <c r="D757" s="61">
        <v>2024</v>
      </c>
      <c r="E757" s="1" t="s">
        <v>1350</v>
      </c>
      <c r="F757" s="1" t="s">
        <v>3185</v>
      </c>
      <c r="G757" s="1"/>
      <c r="H757" s="1" t="s">
        <v>1352</v>
      </c>
      <c r="I757" s="1" t="s">
        <v>1353</v>
      </c>
      <c r="J757" s="1" t="s">
        <v>1354</v>
      </c>
      <c r="K757" s="1" t="s">
        <v>927</v>
      </c>
      <c r="L757" s="1" t="s">
        <v>1895</v>
      </c>
      <c r="M757" s="1" t="s">
        <v>1880</v>
      </c>
      <c r="N757" s="63">
        <v>45675</v>
      </c>
      <c r="O757" s="63">
        <v>45902</v>
      </c>
      <c r="P757" s="1" t="s">
        <v>1356</v>
      </c>
      <c r="Q757" s="1" t="s">
        <v>1357</v>
      </c>
      <c r="R757" s="1"/>
      <c r="S757" s="1"/>
      <c r="T757" s="1"/>
      <c r="U757" s="1"/>
      <c r="V757" s="1"/>
      <c r="W757" s="1" t="s">
        <v>2923</v>
      </c>
      <c r="X757" s="1" t="s">
        <v>1360</v>
      </c>
      <c r="Y757" s="1" t="s">
        <v>1361</v>
      </c>
      <c r="Z757" s="1" t="s">
        <v>1362</v>
      </c>
      <c r="AA757" s="1" t="s">
        <v>1918</v>
      </c>
    </row>
    <row r="758" spans="1:27" ht="15" customHeight="1">
      <c r="A758" s="1" t="s">
        <v>3186</v>
      </c>
      <c r="B758" s="1" t="s">
        <v>3187</v>
      </c>
      <c r="C758" s="1" t="s">
        <v>1349</v>
      </c>
      <c r="D758" s="61">
        <v>2024</v>
      </c>
      <c r="E758" s="1" t="s">
        <v>1350</v>
      </c>
      <c r="F758" s="1" t="s">
        <v>3188</v>
      </c>
      <c r="G758" s="1"/>
      <c r="H758" s="1" t="s">
        <v>1352</v>
      </c>
      <c r="I758" s="1" t="s">
        <v>1353</v>
      </c>
      <c r="J758" s="1" t="s">
        <v>1354</v>
      </c>
      <c r="K758" s="1" t="s">
        <v>927</v>
      </c>
      <c r="L758" s="1" t="s">
        <v>1648</v>
      </c>
      <c r="M758" s="1"/>
      <c r="N758" s="1"/>
      <c r="O758" s="1"/>
      <c r="P758" s="1" t="s">
        <v>1356</v>
      </c>
      <c r="Q758" s="1" t="s">
        <v>1357</v>
      </c>
      <c r="R758" s="1"/>
      <c r="S758" s="1"/>
      <c r="T758" s="1"/>
      <c r="U758" s="1"/>
      <c r="V758" s="1"/>
      <c r="W758" s="1" t="s">
        <v>2923</v>
      </c>
      <c r="X758" s="1" t="s">
        <v>1360</v>
      </c>
      <c r="Y758" s="1" t="s">
        <v>1361</v>
      </c>
      <c r="Z758" s="1" t="s">
        <v>1362</v>
      </c>
      <c r="AA758" s="1" t="s">
        <v>3017</v>
      </c>
    </row>
    <row r="759" spans="1:27" ht="15" customHeight="1">
      <c r="A759" s="1" t="s">
        <v>3189</v>
      </c>
      <c r="B759" s="1" t="s">
        <v>882</v>
      </c>
      <c r="C759" s="1" t="s">
        <v>1349</v>
      </c>
      <c r="D759" s="61">
        <v>2024</v>
      </c>
      <c r="E759" s="1" t="s">
        <v>1350</v>
      </c>
      <c r="F759" s="1" t="s">
        <v>3190</v>
      </c>
      <c r="G759" s="1"/>
      <c r="H759" s="1" t="s">
        <v>1352</v>
      </c>
      <c r="I759" s="1" t="s">
        <v>1353</v>
      </c>
      <c r="J759" s="1" t="s">
        <v>1354</v>
      </c>
      <c r="K759" s="1" t="s">
        <v>927</v>
      </c>
      <c r="L759" s="1" t="s">
        <v>3082</v>
      </c>
      <c r="M759" s="1" t="s">
        <v>1933</v>
      </c>
      <c r="N759" s="63">
        <v>45694</v>
      </c>
      <c r="O759" s="63">
        <v>45696</v>
      </c>
      <c r="P759" s="1" t="s">
        <v>1356</v>
      </c>
      <c r="Q759" s="1" t="s">
        <v>1934</v>
      </c>
      <c r="R759" s="1"/>
      <c r="S759" s="1"/>
      <c r="T759" s="1"/>
      <c r="U759" s="1"/>
      <c r="V759" s="1"/>
      <c r="W759" s="1" t="s">
        <v>2923</v>
      </c>
      <c r="X759" s="1" t="s">
        <v>1509</v>
      </c>
      <c r="Y759" s="1" t="s">
        <v>1361</v>
      </c>
      <c r="Z759" s="1" t="s">
        <v>1362</v>
      </c>
      <c r="AA759" s="1" t="s">
        <v>1918</v>
      </c>
    </row>
    <row r="760" spans="1:27" ht="15" customHeight="1">
      <c r="A760" s="1" t="s">
        <v>3191</v>
      </c>
      <c r="B760" s="1" t="s">
        <v>851</v>
      </c>
      <c r="C760" s="1" t="s">
        <v>1349</v>
      </c>
      <c r="D760" s="61">
        <v>2024</v>
      </c>
      <c r="E760" s="1" t="s">
        <v>1350</v>
      </c>
      <c r="F760" s="1" t="s">
        <v>3192</v>
      </c>
      <c r="G760" s="1"/>
      <c r="H760" s="1" t="s">
        <v>1352</v>
      </c>
      <c r="I760" s="1" t="s">
        <v>1353</v>
      </c>
      <c r="J760" s="1" t="s">
        <v>1354</v>
      </c>
      <c r="K760" s="1" t="s">
        <v>927</v>
      </c>
      <c r="L760" s="1" t="s">
        <v>1895</v>
      </c>
      <c r="M760" s="1"/>
      <c r="N760" s="1"/>
      <c r="O760" s="1"/>
      <c r="P760" s="1" t="s">
        <v>1356</v>
      </c>
      <c r="Q760" s="1" t="s">
        <v>1916</v>
      </c>
      <c r="R760" s="1"/>
      <c r="S760" s="1"/>
      <c r="T760" s="1"/>
      <c r="U760" s="1"/>
      <c r="V760" s="1"/>
      <c r="W760" s="1" t="s">
        <v>2923</v>
      </c>
      <c r="X760" s="1" t="s">
        <v>1360</v>
      </c>
      <c r="Y760" s="1" t="s">
        <v>1361</v>
      </c>
      <c r="Z760" s="1" t="s">
        <v>1362</v>
      </c>
      <c r="AA760" s="1" t="s">
        <v>1918</v>
      </c>
    </row>
    <row r="761" spans="1:27" ht="15" customHeight="1">
      <c r="A761" s="1" t="s">
        <v>3193</v>
      </c>
      <c r="B761" s="1" t="s">
        <v>845</v>
      </c>
      <c r="C761" s="1" t="s">
        <v>1349</v>
      </c>
      <c r="D761" s="61">
        <v>2024</v>
      </c>
      <c r="E761" s="1" t="s">
        <v>1350</v>
      </c>
      <c r="F761" s="1" t="s">
        <v>3194</v>
      </c>
      <c r="G761" s="1"/>
      <c r="H761" s="1" t="s">
        <v>1352</v>
      </c>
      <c r="I761" s="1" t="s">
        <v>1353</v>
      </c>
      <c r="J761" s="1" t="s">
        <v>1354</v>
      </c>
      <c r="K761" s="1" t="s">
        <v>927</v>
      </c>
      <c r="L761" s="1" t="s">
        <v>1895</v>
      </c>
      <c r="M761" s="1"/>
      <c r="N761" s="1"/>
      <c r="O761" s="1"/>
      <c r="P761" s="1" t="s">
        <v>1356</v>
      </c>
      <c r="Q761" s="1" t="s">
        <v>1916</v>
      </c>
      <c r="R761" s="1"/>
      <c r="S761" s="1"/>
      <c r="T761" s="1"/>
      <c r="U761" s="1"/>
      <c r="V761" s="1"/>
      <c r="W761" s="1" t="s">
        <v>2923</v>
      </c>
      <c r="X761" s="1" t="s">
        <v>1360</v>
      </c>
      <c r="Y761" s="1" t="s">
        <v>1361</v>
      </c>
      <c r="Z761" s="1" t="s">
        <v>1362</v>
      </c>
      <c r="AA761" s="1" t="s">
        <v>1918</v>
      </c>
    </row>
    <row r="762" spans="1:27" ht="15" customHeight="1">
      <c r="A762" s="1" t="s">
        <v>3195</v>
      </c>
      <c r="B762" s="1" t="s">
        <v>835</v>
      </c>
      <c r="C762" s="1" t="s">
        <v>1349</v>
      </c>
      <c r="D762" s="61">
        <v>2024</v>
      </c>
      <c r="E762" s="1" t="s">
        <v>1350</v>
      </c>
      <c r="F762" s="1" t="s">
        <v>3196</v>
      </c>
      <c r="G762" s="1"/>
      <c r="H762" s="1" t="s">
        <v>1352</v>
      </c>
      <c r="I762" s="1" t="s">
        <v>1353</v>
      </c>
      <c r="J762" s="1" t="s">
        <v>1354</v>
      </c>
      <c r="K762" s="1" t="s">
        <v>927</v>
      </c>
      <c r="L762" s="1" t="s">
        <v>1895</v>
      </c>
      <c r="M762" s="1" t="s">
        <v>1880</v>
      </c>
      <c r="N762" s="63">
        <v>45675</v>
      </c>
      <c r="O762" s="63">
        <v>45902</v>
      </c>
      <c r="P762" s="1" t="s">
        <v>1356</v>
      </c>
      <c r="Q762" s="1" t="s">
        <v>1491</v>
      </c>
      <c r="R762" s="1"/>
      <c r="S762" s="1"/>
      <c r="T762" s="1"/>
      <c r="U762" s="1"/>
      <c r="V762" s="1"/>
      <c r="W762" s="1" t="s">
        <v>2923</v>
      </c>
      <c r="X762" s="1" t="s">
        <v>1360</v>
      </c>
      <c r="Y762" s="1" t="s">
        <v>1361</v>
      </c>
      <c r="Z762" s="1" t="s">
        <v>1362</v>
      </c>
      <c r="AA762" s="1" t="s">
        <v>2541</v>
      </c>
    </row>
    <row r="763" spans="1:27" ht="15" customHeight="1">
      <c r="A763" s="1" t="s">
        <v>3197</v>
      </c>
      <c r="B763" s="1" t="s">
        <v>809</v>
      </c>
      <c r="C763" s="1" t="s">
        <v>1349</v>
      </c>
      <c r="D763" s="61">
        <v>2024</v>
      </c>
      <c r="E763" s="1" t="s">
        <v>1350</v>
      </c>
      <c r="F763" s="1" t="s">
        <v>3198</v>
      </c>
      <c r="G763" s="1"/>
      <c r="H763" s="1" t="s">
        <v>1352</v>
      </c>
      <c r="I763" s="1" t="s">
        <v>1353</v>
      </c>
      <c r="J763" s="1" t="s">
        <v>1354</v>
      </c>
      <c r="K763" s="1" t="s">
        <v>927</v>
      </c>
      <c r="L763" s="1" t="s">
        <v>1895</v>
      </c>
      <c r="M763" s="1" t="s">
        <v>1880</v>
      </c>
      <c r="N763" s="64">
        <v>45675</v>
      </c>
      <c r="O763" s="64">
        <v>45902</v>
      </c>
      <c r="P763" s="1" t="s">
        <v>1356</v>
      </c>
      <c r="Q763" s="1" t="s">
        <v>2521</v>
      </c>
      <c r="R763" s="1"/>
      <c r="S763" s="1"/>
      <c r="T763" s="1"/>
      <c r="U763" s="1"/>
      <c r="V763" s="1"/>
      <c r="W763" s="1" t="s">
        <v>2923</v>
      </c>
      <c r="X763" s="1" t="s">
        <v>1360</v>
      </c>
      <c r="Y763" s="1" t="s">
        <v>1361</v>
      </c>
      <c r="Z763" s="1" t="s">
        <v>1362</v>
      </c>
      <c r="AA763" s="1" t="s">
        <v>2475</v>
      </c>
    </row>
    <row r="764" spans="1:27" ht="15" customHeight="1">
      <c r="A764" s="1" t="s">
        <v>3199</v>
      </c>
      <c r="B764" s="1" t="s">
        <v>831</v>
      </c>
      <c r="C764" s="1" t="s">
        <v>1349</v>
      </c>
      <c r="D764" s="61">
        <v>2024</v>
      </c>
      <c r="E764" s="1" t="s">
        <v>1350</v>
      </c>
      <c r="F764" s="1" t="s">
        <v>3200</v>
      </c>
      <c r="G764" s="1"/>
      <c r="H764" s="1" t="s">
        <v>1352</v>
      </c>
      <c r="I764" s="1" t="s">
        <v>1353</v>
      </c>
      <c r="J764" s="1" t="s">
        <v>1354</v>
      </c>
      <c r="K764" s="1" t="s">
        <v>927</v>
      </c>
      <c r="L764" s="1" t="s">
        <v>1895</v>
      </c>
      <c r="M764" s="1"/>
      <c r="N764" s="1"/>
      <c r="O764" s="1"/>
      <c r="P764" s="1" t="s">
        <v>1356</v>
      </c>
      <c r="Q764" s="1" t="s">
        <v>2482</v>
      </c>
      <c r="R764" s="1"/>
      <c r="S764" s="1"/>
      <c r="T764" s="1"/>
      <c r="U764" s="1"/>
      <c r="V764" s="1"/>
      <c r="W764" s="1" t="s">
        <v>2923</v>
      </c>
      <c r="X764" s="1" t="s">
        <v>1360</v>
      </c>
      <c r="Y764" s="1" t="s">
        <v>1361</v>
      </c>
      <c r="Z764" s="1" t="s">
        <v>1362</v>
      </c>
      <c r="AA764" s="1" t="s">
        <v>2573</v>
      </c>
    </row>
    <row r="765" spans="1:27" ht="15" customHeight="1">
      <c r="A765" s="1" t="s">
        <v>3201</v>
      </c>
      <c r="B765" s="1" t="s">
        <v>873</v>
      </c>
      <c r="C765" s="1" t="s">
        <v>1349</v>
      </c>
      <c r="D765" s="61">
        <v>2024</v>
      </c>
      <c r="E765" s="1" t="s">
        <v>1350</v>
      </c>
      <c r="F765" s="1" t="s">
        <v>3202</v>
      </c>
      <c r="G765" s="1"/>
      <c r="H765" s="1" t="s">
        <v>1352</v>
      </c>
      <c r="I765" s="1" t="s">
        <v>1353</v>
      </c>
      <c r="J765" s="1" t="s">
        <v>1354</v>
      </c>
      <c r="K765" s="1" t="s">
        <v>927</v>
      </c>
      <c r="L765" s="1" t="s">
        <v>1895</v>
      </c>
      <c r="M765" s="1" t="s">
        <v>1880</v>
      </c>
      <c r="N765" s="64">
        <v>45675</v>
      </c>
      <c r="O765" s="64">
        <v>45902</v>
      </c>
      <c r="P765" s="1" t="s">
        <v>1356</v>
      </c>
      <c r="Q765" s="1" t="s">
        <v>1887</v>
      </c>
      <c r="R765" s="1"/>
      <c r="S765" s="1"/>
      <c r="T765" s="1"/>
      <c r="U765" s="1"/>
      <c r="V765" s="1"/>
      <c r="W765" s="1" t="s">
        <v>2923</v>
      </c>
      <c r="X765" s="1" t="s">
        <v>1360</v>
      </c>
      <c r="Y765" s="1" t="s">
        <v>1361</v>
      </c>
      <c r="Z765" s="1" t="s">
        <v>1362</v>
      </c>
      <c r="AA765" s="1" t="s">
        <v>1882</v>
      </c>
    </row>
    <row r="766" spans="1:27" ht="15" customHeight="1">
      <c r="A766" s="1" t="s">
        <v>3203</v>
      </c>
      <c r="B766" s="1" t="s">
        <v>829</v>
      </c>
      <c r="C766" s="1" t="s">
        <v>1349</v>
      </c>
      <c r="D766" s="61">
        <v>2024</v>
      </c>
      <c r="E766" s="1" t="s">
        <v>1350</v>
      </c>
      <c r="F766" s="1" t="s">
        <v>3204</v>
      </c>
      <c r="G766" s="1"/>
      <c r="H766" s="1" t="s">
        <v>1370</v>
      </c>
      <c r="I766" s="1" t="s">
        <v>1371</v>
      </c>
      <c r="J766" s="1" t="s">
        <v>1354</v>
      </c>
      <c r="K766" s="1" t="s">
        <v>927</v>
      </c>
      <c r="L766" s="1" t="s">
        <v>1895</v>
      </c>
      <c r="M766" s="1" t="s">
        <v>1880</v>
      </c>
      <c r="N766" s="64">
        <v>45675</v>
      </c>
      <c r="O766" s="64">
        <v>45902</v>
      </c>
      <c r="P766" s="1" t="s">
        <v>1356</v>
      </c>
      <c r="Q766" s="1" t="s">
        <v>2482</v>
      </c>
      <c r="R766" s="1"/>
      <c r="S766" s="1"/>
      <c r="T766" s="1"/>
      <c r="U766" s="1"/>
      <c r="V766" s="1"/>
      <c r="W766" s="1" t="s">
        <v>2923</v>
      </c>
      <c r="X766" s="1" t="s">
        <v>1360</v>
      </c>
      <c r="Y766" s="1" t="s">
        <v>1361</v>
      </c>
      <c r="Z766" s="1" t="s">
        <v>1362</v>
      </c>
      <c r="AA766" s="1" t="s">
        <v>2475</v>
      </c>
    </row>
    <row r="767" spans="1:27" ht="15" customHeight="1">
      <c r="A767" s="1" t="s">
        <v>3205</v>
      </c>
      <c r="B767" s="1" t="s">
        <v>794</v>
      </c>
      <c r="C767" s="1" t="s">
        <v>1349</v>
      </c>
      <c r="D767" s="61">
        <v>2024</v>
      </c>
      <c r="E767" s="1" t="s">
        <v>1350</v>
      </c>
      <c r="F767" s="1" t="s">
        <v>3206</v>
      </c>
      <c r="G767" s="1"/>
      <c r="H767" s="1" t="s">
        <v>1370</v>
      </c>
      <c r="I767" s="1" t="s">
        <v>1371</v>
      </c>
      <c r="J767" s="1" t="s">
        <v>1354</v>
      </c>
      <c r="K767" s="1" t="s">
        <v>927</v>
      </c>
      <c r="L767" s="1" t="s">
        <v>1895</v>
      </c>
      <c r="M767" s="1" t="s">
        <v>1880</v>
      </c>
      <c r="N767" s="63">
        <v>45675</v>
      </c>
      <c r="O767" s="63">
        <v>45902</v>
      </c>
      <c r="P767" s="1" t="s">
        <v>1356</v>
      </c>
      <c r="Q767" s="1" t="s">
        <v>1357</v>
      </c>
      <c r="R767" s="1"/>
      <c r="S767" s="1"/>
      <c r="T767" s="1"/>
      <c r="U767" s="1"/>
      <c r="V767" s="1"/>
      <c r="W767" s="1" t="s">
        <v>2923</v>
      </c>
      <c r="X767" s="1" t="s">
        <v>1360</v>
      </c>
      <c r="Y767" s="1" t="s">
        <v>1361</v>
      </c>
      <c r="Z767" s="1" t="s">
        <v>1362</v>
      </c>
      <c r="AA767" s="1" t="s">
        <v>2475</v>
      </c>
    </row>
    <row r="768" spans="1:27" ht="15" customHeight="1">
      <c r="A768" s="1" t="s">
        <v>3207</v>
      </c>
      <c r="B768" s="1" t="s">
        <v>825</v>
      </c>
      <c r="C768" s="1" t="s">
        <v>1349</v>
      </c>
      <c r="D768" s="61">
        <v>2024</v>
      </c>
      <c r="E768" s="1" t="s">
        <v>1350</v>
      </c>
      <c r="F768" s="1" t="s">
        <v>3208</v>
      </c>
      <c r="G768" s="1"/>
      <c r="H768" s="1" t="s">
        <v>1370</v>
      </c>
      <c r="I768" s="1" t="s">
        <v>1371</v>
      </c>
      <c r="J768" s="1" t="s">
        <v>1354</v>
      </c>
      <c r="K768" s="1" t="s">
        <v>927</v>
      </c>
      <c r="L768" s="1" t="s">
        <v>1895</v>
      </c>
      <c r="M768" s="1" t="s">
        <v>1880</v>
      </c>
      <c r="N768" s="64">
        <v>45675</v>
      </c>
      <c r="O768" s="64">
        <v>45902</v>
      </c>
      <c r="P768" s="1" t="s">
        <v>1356</v>
      </c>
      <c r="Q768" s="1" t="s">
        <v>2482</v>
      </c>
      <c r="R768" s="1"/>
      <c r="S768" s="1"/>
      <c r="T768" s="1"/>
      <c r="U768" s="1"/>
      <c r="V768" s="1"/>
      <c r="W768" s="1" t="s">
        <v>2923</v>
      </c>
      <c r="X768" s="1" t="s">
        <v>1360</v>
      </c>
      <c r="Y768" s="1" t="s">
        <v>1361</v>
      </c>
      <c r="Z768" s="1" t="s">
        <v>1362</v>
      </c>
      <c r="AA768" s="1" t="s">
        <v>2475</v>
      </c>
    </row>
    <row r="769" spans="1:27" ht="15" customHeight="1">
      <c r="A769" s="1" t="s">
        <v>3209</v>
      </c>
      <c r="B769" s="1" t="s">
        <v>783</v>
      </c>
      <c r="C769" s="1" t="s">
        <v>1349</v>
      </c>
      <c r="D769" s="61">
        <v>2024</v>
      </c>
      <c r="E769" s="1" t="s">
        <v>1350</v>
      </c>
      <c r="F769" s="1" t="s">
        <v>3210</v>
      </c>
      <c r="G769" s="1"/>
      <c r="H769" s="1" t="s">
        <v>1370</v>
      </c>
      <c r="I769" s="1" t="s">
        <v>1371</v>
      </c>
      <c r="J769" s="1" t="s">
        <v>1354</v>
      </c>
      <c r="K769" s="1" t="s">
        <v>927</v>
      </c>
      <c r="L769" s="1" t="s">
        <v>2576</v>
      </c>
      <c r="M769" s="1" t="s">
        <v>2576</v>
      </c>
      <c r="N769" s="64">
        <v>45675</v>
      </c>
      <c r="O769" s="64">
        <v>45902</v>
      </c>
      <c r="P769" s="1" t="s">
        <v>1356</v>
      </c>
      <c r="Q769" s="1" t="s">
        <v>1491</v>
      </c>
      <c r="R769" s="1"/>
      <c r="S769" s="1"/>
      <c r="T769" s="1"/>
      <c r="U769" s="1"/>
      <c r="V769" s="1"/>
      <c r="W769" s="1" t="s">
        <v>2923</v>
      </c>
      <c r="X769" s="1" t="s">
        <v>1360</v>
      </c>
      <c r="Y769" s="1" t="s">
        <v>1361</v>
      </c>
      <c r="Z769" s="1" t="s">
        <v>1362</v>
      </c>
      <c r="AA769" s="1" t="s">
        <v>2578</v>
      </c>
    </row>
    <row r="770" spans="1:27" ht="15" customHeight="1">
      <c r="A770" s="1" t="s">
        <v>3211</v>
      </c>
      <c r="B770" s="1" t="s">
        <v>806</v>
      </c>
      <c r="C770" s="1" t="s">
        <v>1349</v>
      </c>
      <c r="D770" s="61">
        <v>2024</v>
      </c>
      <c r="E770" s="1" t="s">
        <v>1350</v>
      </c>
      <c r="F770" s="1" t="s">
        <v>3212</v>
      </c>
      <c r="G770" s="1"/>
      <c r="H770" s="1" t="s">
        <v>1352</v>
      </c>
      <c r="I770" s="1" t="s">
        <v>1353</v>
      </c>
      <c r="J770" s="1" t="s">
        <v>1354</v>
      </c>
      <c r="K770" s="1" t="s">
        <v>927</v>
      </c>
      <c r="L770" s="1" t="s">
        <v>1895</v>
      </c>
      <c r="M770" s="1" t="s">
        <v>1880</v>
      </c>
      <c r="N770" s="64">
        <v>45675</v>
      </c>
      <c r="O770" s="64">
        <v>45902</v>
      </c>
      <c r="P770" s="1" t="s">
        <v>1356</v>
      </c>
      <c r="Q770" s="1" t="s">
        <v>1357</v>
      </c>
      <c r="R770" s="1"/>
      <c r="S770" s="1"/>
      <c r="T770" s="1"/>
      <c r="U770" s="1"/>
      <c r="V770" s="1"/>
      <c r="W770" s="1" t="s">
        <v>2923</v>
      </c>
      <c r="X770" s="1" t="s">
        <v>1360</v>
      </c>
      <c r="Y770" s="1" t="s">
        <v>1361</v>
      </c>
      <c r="Z770" s="1" t="s">
        <v>1362</v>
      </c>
      <c r="AA770" s="1" t="s">
        <v>2475</v>
      </c>
    </row>
    <row r="771" spans="1:27" ht="15" customHeight="1">
      <c r="A771" s="1" t="s">
        <v>3213</v>
      </c>
      <c r="B771" s="1" t="s">
        <v>832</v>
      </c>
      <c r="C771" s="1" t="s">
        <v>1349</v>
      </c>
      <c r="D771" s="61">
        <v>2024</v>
      </c>
      <c r="E771" s="1" t="s">
        <v>1350</v>
      </c>
      <c r="F771" s="1" t="s">
        <v>3214</v>
      </c>
      <c r="G771" s="1"/>
      <c r="H771" s="1" t="s">
        <v>1352</v>
      </c>
      <c r="I771" s="1" t="s">
        <v>1353</v>
      </c>
      <c r="J771" s="1" t="s">
        <v>1354</v>
      </c>
      <c r="K771" s="1" t="s">
        <v>927</v>
      </c>
      <c r="L771" s="1" t="s">
        <v>1895</v>
      </c>
      <c r="M771" s="1"/>
      <c r="N771" s="1"/>
      <c r="O771" s="1"/>
      <c r="P771" s="1" t="s">
        <v>1356</v>
      </c>
      <c r="Q771" s="1" t="s">
        <v>2482</v>
      </c>
      <c r="R771" s="1"/>
      <c r="S771" s="1"/>
      <c r="T771" s="1"/>
      <c r="U771" s="1"/>
      <c r="V771" s="1"/>
      <c r="W771" s="1" t="s">
        <v>2923</v>
      </c>
      <c r="X771" s="1" t="s">
        <v>1360</v>
      </c>
      <c r="Y771" s="1" t="s">
        <v>1361</v>
      </c>
      <c r="Z771" s="1" t="s">
        <v>1362</v>
      </c>
      <c r="AA771" s="1" t="s">
        <v>2573</v>
      </c>
    </row>
    <row r="772" spans="1:27" ht="15" customHeight="1">
      <c r="A772" s="1" t="s">
        <v>3215</v>
      </c>
      <c r="B772" s="1" t="s">
        <v>869</v>
      </c>
      <c r="C772" s="1" t="s">
        <v>1349</v>
      </c>
      <c r="D772" s="61">
        <v>2024</v>
      </c>
      <c r="E772" s="1" t="s">
        <v>1350</v>
      </c>
      <c r="F772" s="1" t="s">
        <v>3216</v>
      </c>
      <c r="G772" s="1"/>
      <c r="H772" s="1" t="s">
        <v>1352</v>
      </c>
      <c r="I772" s="1" t="s">
        <v>1353</v>
      </c>
      <c r="J772" s="1" t="s">
        <v>1354</v>
      </c>
      <c r="K772" s="1" t="s">
        <v>927</v>
      </c>
      <c r="L772" s="1" t="s">
        <v>1895</v>
      </c>
      <c r="M772" s="1" t="s">
        <v>1880</v>
      </c>
      <c r="N772" s="64">
        <v>45675</v>
      </c>
      <c r="O772" s="64">
        <v>45902</v>
      </c>
      <c r="P772" s="1" t="s">
        <v>1356</v>
      </c>
      <c r="Q772" s="1" t="s">
        <v>1887</v>
      </c>
      <c r="R772" s="1"/>
      <c r="S772" s="1"/>
      <c r="T772" s="1"/>
      <c r="U772" s="1"/>
      <c r="V772" s="1"/>
      <c r="W772" s="1" t="s">
        <v>2923</v>
      </c>
      <c r="X772" s="1" t="s">
        <v>1360</v>
      </c>
      <c r="Y772" s="1" t="s">
        <v>1361</v>
      </c>
      <c r="Z772" s="1" t="s">
        <v>1362</v>
      </c>
      <c r="AA772" s="1" t="s">
        <v>1882</v>
      </c>
    </row>
    <row r="773" spans="1:27" ht="15" customHeight="1">
      <c r="A773" s="1" t="s">
        <v>3217</v>
      </c>
      <c r="B773" s="1" t="s">
        <v>849</v>
      </c>
      <c r="C773" s="1" t="s">
        <v>1349</v>
      </c>
      <c r="D773" s="61">
        <v>2024</v>
      </c>
      <c r="E773" s="1" t="s">
        <v>1350</v>
      </c>
      <c r="F773" s="1" t="s">
        <v>3218</v>
      </c>
      <c r="G773" s="1"/>
      <c r="H773" s="1" t="s">
        <v>1352</v>
      </c>
      <c r="I773" s="1" t="s">
        <v>1353</v>
      </c>
      <c r="J773" s="1" t="s">
        <v>1354</v>
      </c>
      <c r="K773" s="1" t="s">
        <v>927</v>
      </c>
      <c r="L773" s="1" t="s">
        <v>1895</v>
      </c>
      <c r="M773" s="1"/>
      <c r="N773" s="1"/>
      <c r="O773" s="1"/>
      <c r="P773" s="1" t="s">
        <v>1356</v>
      </c>
      <c r="Q773" s="1" t="s">
        <v>1916</v>
      </c>
      <c r="R773" s="1"/>
      <c r="S773" s="1"/>
      <c r="T773" s="1"/>
      <c r="U773" s="1"/>
      <c r="V773" s="1"/>
      <c r="W773" s="1" t="s">
        <v>2923</v>
      </c>
      <c r="X773" s="1" t="s">
        <v>1360</v>
      </c>
      <c r="Y773" s="1" t="s">
        <v>1361</v>
      </c>
      <c r="Z773" s="1" t="s">
        <v>1362</v>
      </c>
      <c r="AA773" s="1" t="s">
        <v>1918</v>
      </c>
    </row>
    <row r="774" spans="1:27" ht="15" customHeight="1">
      <c r="A774" s="1" t="s">
        <v>3219</v>
      </c>
      <c r="B774" s="1" t="s">
        <v>826</v>
      </c>
      <c r="C774" s="1" t="s">
        <v>1349</v>
      </c>
      <c r="D774" s="61">
        <v>2024</v>
      </c>
      <c r="E774" s="1" t="s">
        <v>1350</v>
      </c>
      <c r="F774" s="1" t="s">
        <v>3220</v>
      </c>
      <c r="G774" s="1"/>
      <c r="H774" s="1" t="s">
        <v>1370</v>
      </c>
      <c r="I774" s="1" t="s">
        <v>1371</v>
      </c>
      <c r="J774" s="1" t="s">
        <v>1354</v>
      </c>
      <c r="K774" s="1" t="s">
        <v>927</v>
      </c>
      <c r="L774" s="1" t="s">
        <v>1895</v>
      </c>
      <c r="M774" s="1" t="s">
        <v>1880</v>
      </c>
      <c r="N774" s="63">
        <v>45675</v>
      </c>
      <c r="O774" s="63">
        <v>45902</v>
      </c>
      <c r="P774" s="1" t="s">
        <v>1356</v>
      </c>
      <c r="Q774" s="1" t="s">
        <v>2482</v>
      </c>
      <c r="R774" s="1"/>
      <c r="S774" s="1"/>
      <c r="T774" s="1"/>
      <c r="U774" s="1"/>
      <c r="V774" s="1"/>
      <c r="W774" s="1" t="s">
        <v>2923</v>
      </c>
      <c r="X774" s="1" t="s">
        <v>1360</v>
      </c>
      <c r="Y774" s="1" t="s">
        <v>1361</v>
      </c>
      <c r="Z774" s="1" t="s">
        <v>1362</v>
      </c>
      <c r="AA774" s="1" t="s">
        <v>2475</v>
      </c>
    </row>
    <row r="775" spans="1:27" ht="15" customHeight="1">
      <c r="A775" s="1" t="s">
        <v>3221</v>
      </c>
      <c r="B775" s="1" t="s">
        <v>3222</v>
      </c>
      <c r="C775" s="1" t="s">
        <v>1349</v>
      </c>
      <c r="D775" s="61">
        <v>2024</v>
      </c>
      <c r="E775" s="1" t="s">
        <v>1350</v>
      </c>
      <c r="F775" s="1" t="s">
        <v>3223</v>
      </c>
      <c r="G775" s="1" t="s">
        <v>3224</v>
      </c>
      <c r="H775" s="1" t="s">
        <v>1352</v>
      </c>
      <c r="I775" s="1" t="s">
        <v>1353</v>
      </c>
      <c r="J775" s="1" t="s">
        <v>1354</v>
      </c>
      <c r="K775" s="1" t="s">
        <v>927</v>
      </c>
      <c r="L775" s="1" t="s">
        <v>3225</v>
      </c>
      <c r="M775" s="1" t="s">
        <v>1554</v>
      </c>
      <c r="N775" s="64">
        <v>45694</v>
      </c>
      <c r="O775" s="64">
        <v>45696</v>
      </c>
      <c r="P775" s="1" t="s">
        <v>1356</v>
      </c>
      <c r="Q775" s="1" t="s">
        <v>1357</v>
      </c>
      <c r="R775" s="1"/>
      <c r="S775" s="1"/>
      <c r="T775" s="1"/>
      <c r="U775" s="1"/>
      <c r="V775" s="1"/>
      <c r="W775" s="1" t="s">
        <v>2923</v>
      </c>
      <c r="X775" s="1" t="s">
        <v>1509</v>
      </c>
      <c r="Y775" s="1" t="s">
        <v>1888</v>
      </c>
      <c r="Z775" s="1"/>
      <c r="AA775" s="1"/>
    </row>
    <row r="776" spans="1:27" ht="15" customHeight="1">
      <c r="A776" s="1" t="s">
        <v>3226</v>
      </c>
      <c r="B776" s="1" t="s">
        <v>879</v>
      </c>
      <c r="C776" s="1" t="s">
        <v>1349</v>
      </c>
      <c r="D776" s="61">
        <v>2024</v>
      </c>
      <c r="E776" s="1" t="s">
        <v>1350</v>
      </c>
      <c r="F776" s="1" t="s">
        <v>3227</v>
      </c>
      <c r="G776" s="1"/>
      <c r="H776" s="1" t="s">
        <v>1352</v>
      </c>
      <c r="I776" s="1" t="s">
        <v>1353</v>
      </c>
      <c r="J776" s="1" t="s">
        <v>1354</v>
      </c>
      <c r="K776" s="1" t="s">
        <v>927</v>
      </c>
      <c r="L776" s="1" t="s">
        <v>1895</v>
      </c>
      <c r="M776" s="1" t="s">
        <v>1880</v>
      </c>
      <c r="N776" s="64">
        <v>45675</v>
      </c>
      <c r="O776" s="64">
        <v>45902</v>
      </c>
      <c r="P776" s="1" t="s">
        <v>1356</v>
      </c>
      <c r="Q776" s="1" t="s">
        <v>1887</v>
      </c>
      <c r="R776" s="1"/>
      <c r="S776" s="1"/>
      <c r="T776" s="1"/>
      <c r="U776" s="1"/>
      <c r="V776" s="1"/>
      <c r="W776" s="1" t="s">
        <v>2923</v>
      </c>
      <c r="X776" s="1" t="s">
        <v>1360</v>
      </c>
      <c r="Y776" s="1" t="s">
        <v>1361</v>
      </c>
      <c r="Z776" s="1" t="s">
        <v>1362</v>
      </c>
      <c r="AA776" s="1" t="s">
        <v>1882</v>
      </c>
    </row>
    <row r="777" spans="1:27" ht="15" customHeight="1">
      <c r="A777" s="1" t="s">
        <v>3228</v>
      </c>
      <c r="B777" s="1" t="s">
        <v>788</v>
      </c>
      <c r="C777" s="1" t="s">
        <v>1349</v>
      </c>
      <c r="D777" s="61">
        <v>2024</v>
      </c>
      <c r="E777" s="1" t="s">
        <v>1350</v>
      </c>
      <c r="F777" s="1" t="s">
        <v>3229</v>
      </c>
      <c r="G777" s="1"/>
      <c r="H777" s="1" t="s">
        <v>1370</v>
      </c>
      <c r="I777" s="1" t="s">
        <v>1371</v>
      </c>
      <c r="J777" s="1" t="s">
        <v>1354</v>
      </c>
      <c r="K777" s="1" t="s">
        <v>927</v>
      </c>
      <c r="L777" s="1" t="s">
        <v>2623</v>
      </c>
      <c r="M777" s="1" t="s">
        <v>2623</v>
      </c>
      <c r="N777" s="64">
        <v>45675</v>
      </c>
      <c r="O777" s="64">
        <v>45902</v>
      </c>
      <c r="P777" s="1" t="s">
        <v>1356</v>
      </c>
      <c r="Q777" s="1" t="s">
        <v>1357</v>
      </c>
      <c r="R777" s="1"/>
      <c r="S777" s="1"/>
      <c r="T777" s="1"/>
      <c r="U777" s="1"/>
      <c r="V777" s="1"/>
      <c r="W777" s="1" t="s">
        <v>2923</v>
      </c>
      <c r="X777" s="1" t="s">
        <v>1360</v>
      </c>
      <c r="Y777" s="1" t="s">
        <v>1361</v>
      </c>
      <c r="Z777" s="1" t="s">
        <v>1362</v>
      </c>
      <c r="AA777" s="1" t="s">
        <v>2625</v>
      </c>
    </row>
    <row r="778" spans="1:27" ht="15" customHeight="1">
      <c r="A778" s="1" t="s">
        <v>3230</v>
      </c>
      <c r="B778" s="1" t="s">
        <v>833</v>
      </c>
      <c r="C778" s="1" t="s">
        <v>1349</v>
      </c>
      <c r="D778" s="61">
        <v>2024</v>
      </c>
      <c r="E778" s="1" t="s">
        <v>1350</v>
      </c>
      <c r="F778" s="1" t="s">
        <v>3231</v>
      </c>
      <c r="G778" s="1"/>
      <c r="H778" s="1" t="s">
        <v>1352</v>
      </c>
      <c r="I778" s="1" t="s">
        <v>1353</v>
      </c>
      <c r="J778" s="1" t="s">
        <v>1354</v>
      </c>
      <c r="K778" s="1" t="s">
        <v>927</v>
      </c>
      <c r="L778" s="1" t="s">
        <v>1895</v>
      </c>
      <c r="M778" s="1"/>
      <c r="N778" s="1"/>
      <c r="O778" s="1"/>
      <c r="P778" s="1" t="s">
        <v>1356</v>
      </c>
      <c r="Q778" s="1" t="s">
        <v>2482</v>
      </c>
      <c r="R778" s="1"/>
      <c r="S778" s="1"/>
      <c r="T778" s="1"/>
      <c r="U778" s="1"/>
      <c r="V778" s="1"/>
      <c r="W778" s="1" t="s">
        <v>2923</v>
      </c>
      <c r="X778" s="1" t="s">
        <v>1360</v>
      </c>
      <c r="Y778" s="1" t="s">
        <v>1361</v>
      </c>
      <c r="Z778" s="1" t="s">
        <v>1362</v>
      </c>
      <c r="AA778" s="1" t="s">
        <v>2573</v>
      </c>
    </row>
    <row r="779" spans="1:27" ht="15" customHeight="1">
      <c r="A779" s="1" t="s">
        <v>3232</v>
      </c>
      <c r="B779" s="1" t="s">
        <v>843</v>
      </c>
      <c r="C779" s="1" t="s">
        <v>1349</v>
      </c>
      <c r="D779" s="61">
        <v>2024</v>
      </c>
      <c r="E779" s="1" t="s">
        <v>1350</v>
      </c>
      <c r="F779" s="1" t="s">
        <v>3233</v>
      </c>
      <c r="G779" s="1"/>
      <c r="H779" s="1" t="s">
        <v>1352</v>
      </c>
      <c r="I779" s="1"/>
      <c r="J779" s="1" t="s">
        <v>1354</v>
      </c>
      <c r="K779" s="1" t="s">
        <v>927</v>
      </c>
      <c r="L779" s="1" t="s">
        <v>1375</v>
      </c>
      <c r="M779" s="1" t="s">
        <v>1375</v>
      </c>
      <c r="N779" s="64">
        <v>45675</v>
      </c>
      <c r="O779" s="63">
        <v>45902</v>
      </c>
      <c r="P779" s="1" t="s">
        <v>1356</v>
      </c>
      <c r="Q779" s="1" t="s">
        <v>1390</v>
      </c>
      <c r="R779" s="1"/>
      <c r="S779" s="1"/>
      <c r="T779" s="1"/>
      <c r="U779" s="1"/>
      <c r="V779" s="1"/>
      <c r="W779" s="1" t="s">
        <v>2923</v>
      </c>
      <c r="X779" s="1" t="s">
        <v>1360</v>
      </c>
      <c r="Y779" s="1" t="s">
        <v>1361</v>
      </c>
      <c r="Z779" s="1" t="s">
        <v>1362</v>
      </c>
      <c r="AA779" s="1" t="s">
        <v>1377</v>
      </c>
    </row>
    <row r="780" spans="1:27" ht="15" customHeight="1">
      <c r="A780" s="1" t="s">
        <v>3234</v>
      </c>
      <c r="B780" s="1" t="s">
        <v>844</v>
      </c>
      <c r="C780" s="1" t="s">
        <v>1349</v>
      </c>
      <c r="D780" s="61">
        <v>2024</v>
      </c>
      <c r="E780" s="1" t="s">
        <v>1350</v>
      </c>
      <c r="F780" s="1" t="s">
        <v>3235</v>
      </c>
      <c r="G780" s="1"/>
      <c r="H780" s="1" t="s">
        <v>1370</v>
      </c>
      <c r="I780" s="1" t="s">
        <v>1371</v>
      </c>
      <c r="J780" s="1" t="s">
        <v>1354</v>
      </c>
      <c r="K780" s="1" t="s">
        <v>927</v>
      </c>
      <c r="L780" s="1" t="s">
        <v>1895</v>
      </c>
      <c r="M780" s="1"/>
      <c r="N780" s="1"/>
      <c r="O780" s="1"/>
      <c r="P780" s="1" t="s">
        <v>1356</v>
      </c>
      <c r="Q780" s="1" t="s">
        <v>1916</v>
      </c>
      <c r="R780" s="1"/>
      <c r="S780" s="1"/>
      <c r="T780" s="1"/>
      <c r="U780" s="1"/>
      <c r="V780" s="1"/>
      <c r="W780" s="1" t="s">
        <v>2923</v>
      </c>
      <c r="X780" s="1" t="s">
        <v>1360</v>
      </c>
      <c r="Y780" s="1" t="s">
        <v>1361</v>
      </c>
      <c r="Z780" s="1" t="s">
        <v>1362</v>
      </c>
      <c r="AA780" s="1" t="s">
        <v>1918</v>
      </c>
    </row>
    <row r="781" spans="1:27" ht="15" customHeight="1">
      <c r="A781" s="1" t="s">
        <v>3236</v>
      </c>
      <c r="B781" s="1" t="s">
        <v>836</v>
      </c>
      <c r="C781" s="1" t="s">
        <v>1349</v>
      </c>
      <c r="D781" s="61">
        <v>2024</v>
      </c>
      <c r="E781" s="1" t="s">
        <v>1350</v>
      </c>
      <c r="F781" s="1" t="s">
        <v>3237</v>
      </c>
      <c r="G781" s="1"/>
      <c r="H781" s="1" t="s">
        <v>1352</v>
      </c>
      <c r="I781" s="1" t="s">
        <v>1353</v>
      </c>
      <c r="J781" s="1" t="s">
        <v>1354</v>
      </c>
      <c r="K781" s="1" t="s">
        <v>927</v>
      </c>
      <c r="L781" s="1" t="s">
        <v>1895</v>
      </c>
      <c r="M781" s="1" t="s">
        <v>1880</v>
      </c>
      <c r="N781" s="64">
        <v>45675</v>
      </c>
      <c r="O781" s="64">
        <v>45902</v>
      </c>
      <c r="P781" s="1" t="s">
        <v>1356</v>
      </c>
      <c r="Q781" s="1" t="s">
        <v>1491</v>
      </c>
      <c r="R781" s="1"/>
      <c r="S781" s="1"/>
      <c r="T781" s="1"/>
      <c r="U781" s="1"/>
      <c r="V781" s="1"/>
      <c r="W781" s="1" t="s">
        <v>2923</v>
      </c>
      <c r="X781" s="1" t="s">
        <v>1360</v>
      </c>
      <c r="Y781" s="1" t="s">
        <v>1361</v>
      </c>
      <c r="Z781" s="1" t="s">
        <v>1362</v>
      </c>
      <c r="AA781" s="1" t="s">
        <v>2541</v>
      </c>
    </row>
    <row r="782" spans="1:27" ht="15" customHeight="1">
      <c r="A782" s="1" t="s">
        <v>3238</v>
      </c>
      <c r="B782" s="1" t="s">
        <v>785</v>
      </c>
      <c r="C782" s="1" t="s">
        <v>1349</v>
      </c>
      <c r="D782" s="61">
        <v>2024</v>
      </c>
      <c r="E782" s="1" t="s">
        <v>1350</v>
      </c>
      <c r="F782" s="1" t="s">
        <v>3239</v>
      </c>
      <c r="G782" s="1"/>
      <c r="H782" s="1" t="s">
        <v>1352</v>
      </c>
      <c r="I782" s="1" t="s">
        <v>1353</v>
      </c>
      <c r="J782" s="1" t="s">
        <v>1354</v>
      </c>
      <c r="K782" s="1" t="s">
        <v>927</v>
      </c>
      <c r="L782" s="1" t="s">
        <v>2585</v>
      </c>
      <c r="M782" s="1" t="s">
        <v>2585</v>
      </c>
      <c r="N782" s="1"/>
      <c r="O782" s="64">
        <v>45902</v>
      </c>
      <c r="P782" s="1" t="s">
        <v>1356</v>
      </c>
      <c r="Q782" s="1" t="s">
        <v>1491</v>
      </c>
      <c r="R782" s="1"/>
      <c r="S782" s="1"/>
      <c r="T782" s="1"/>
      <c r="U782" s="1"/>
      <c r="V782" s="1"/>
      <c r="W782" s="1" t="s">
        <v>2923</v>
      </c>
      <c r="X782" s="1" t="s">
        <v>1360</v>
      </c>
      <c r="Y782" s="1" t="s">
        <v>1361</v>
      </c>
      <c r="Z782" s="1" t="s">
        <v>1362</v>
      </c>
      <c r="AA782" s="1" t="s">
        <v>2578</v>
      </c>
    </row>
    <row r="783" spans="1:27" ht="15" customHeight="1">
      <c r="A783" s="1" t="s">
        <v>3240</v>
      </c>
      <c r="B783" s="1" t="s">
        <v>787</v>
      </c>
      <c r="C783" s="1" t="s">
        <v>1349</v>
      </c>
      <c r="D783" s="61">
        <v>2024</v>
      </c>
      <c r="E783" s="1" t="s">
        <v>1350</v>
      </c>
      <c r="F783" s="1" t="s">
        <v>3241</v>
      </c>
      <c r="G783" s="1"/>
      <c r="H783" s="1" t="s">
        <v>1352</v>
      </c>
      <c r="I783" s="1" t="s">
        <v>1353</v>
      </c>
      <c r="J783" s="1" t="s">
        <v>1354</v>
      </c>
      <c r="K783" s="1" t="s">
        <v>927</v>
      </c>
      <c r="L783" s="1" t="s">
        <v>2623</v>
      </c>
      <c r="M783" s="1" t="s">
        <v>2623</v>
      </c>
      <c r="N783" s="63">
        <v>45675</v>
      </c>
      <c r="O783" s="63">
        <v>45902</v>
      </c>
      <c r="P783" s="1" t="s">
        <v>1356</v>
      </c>
      <c r="Q783" s="1" t="s">
        <v>1357</v>
      </c>
      <c r="R783" s="1"/>
      <c r="S783" s="1"/>
      <c r="T783" s="1"/>
      <c r="U783" s="1"/>
      <c r="V783" s="1"/>
      <c r="W783" s="1" t="s">
        <v>2923</v>
      </c>
      <c r="X783" s="1" t="s">
        <v>1360</v>
      </c>
      <c r="Y783" s="1" t="s">
        <v>1361</v>
      </c>
      <c r="Z783" s="1" t="s">
        <v>1362</v>
      </c>
      <c r="AA783" s="1" t="s">
        <v>2595</v>
      </c>
    </row>
    <row r="784" spans="1:27" ht="15" customHeight="1">
      <c r="A784" s="1" t="s">
        <v>3242</v>
      </c>
      <c r="B784" s="1" t="s">
        <v>862</v>
      </c>
      <c r="C784" s="1" t="s">
        <v>1349</v>
      </c>
      <c r="D784" s="61">
        <v>2024</v>
      </c>
      <c r="E784" s="1" t="s">
        <v>1350</v>
      </c>
      <c r="F784" s="1" t="s">
        <v>3243</v>
      </c>
      <c r="G784" s="1"/>
      <c r="H784" s="1" t="s">
        <v>1352</v>
      </c>
      <c r="I784" s="1" t="s">
        <v>1353</v>
      </c>
      <c r="J784" s="1" t="s">
        <v>1354</v>
      </c>
      <c r="K784" s="1" t="s">
        <v>927</v>
      </c>
      <c r="L784" s="1" t="s">
        <v>1848</v>
      </c>
      <c r="M784" s="1" t="s">
        <v>1848</v>
      </c>
      <c r="N784" s="64">
        <v>45675</v>
      </c>
      <c r="O784" s="64">
        <v>45902</v>
      </c>
      <c r="P784" s="1" t="s">
        <v>1356</v>
      </c>
      <c r="Q784" s="1" t="s">
        <v>1357</v>
      </c>
      <c r="R784" s="1"/>
      <c r="S784" s="1"/>
      <c r="T784" s="1"/>
      <c r="U784" s="1"/>
      <c r="V784" s="1"/>
      <c r="W784" s="1" t="s">
        <v>2923</v>
      </c>
      <c r="X784" s="1" t="s">
        <v>1360</v>
      </c>
      <c r="Y784" s="1" t="s">
        <v>1361</v>
      </c>
      <c r="Z784" s="1" t="s">
        <v>1362</v>
      </c>
      <c r="AA784" s="1" t="s">
        <v>1852</v>
      </c>
    </row>
    <row r="785" spans="1:27" ht="15" customHeight="1">
      <c r="A785" s="1" t="s">
        <v>3244</v>
      </c>
      <c r="B785" s="1" t="s">
        <v>874</v>
      </c>
      <c r="C785" s="1" t="s">
        <v>1349</v>
      </c>
      <c r="D785" s="61">
        <v>2024</v>
      </c>
      <c r="E785" s="1" t="s">
        <v>1350</v>
      </c>
      <c r="F785" s="1" t="s">
        <v>3245</v>
      </c>
      <c r="G785" s="1"/>
      <c r="H785" s="1" t="s">
        <v>1352</v>
      </c>
      <c r="I785" s="1" t="s">
        <v>1353</v>
      </c>
      <c r="J785" s="1" t="s">
        <v>1354</v>
      </c>
      <c r="K785" s="1" t="s">
        <v>927</v>
      </c>
      <c r="L785" s="1" t="s">
        <v>1895</v>
      </c>
      <c r="M785" s="1" t="s">
        <v>1880</v>
      </c>
      <c r="N785" s="64">
        <v>45675</v>
      </c>
      <c r="O785" s="64">
        <v>45902</v>
      </c>
      <c r="P785" s="1" t="s">
        <v>1356</v>
      </c>
      <c r="Q785" s="1" t="s">
        <v>1887</v>
      </c>
      <c r="R785" s="1"/>
      <c r="S785" s="1"/>
      <c r="T785" s="1"/>
      <c r="U785" s="1"/>
      <c r="V785" s="1"/>
      <c r="W785" s="1" t="s">
        <v>2923</v>
      </c>
      <c r="X785" s="1" t="s">
        <v>1360</v>
      </c>
      <c r="Y785" s="1" t="s">
        <v>1361</v>
      </c>
      <c r="Z785" s="1" t="s">
        <v>1362</v>
      </c>
      <c r="AA785" s="1" t="s">
        <v>1882</v>
      </c>
    </row>
    <row r="786" spans="1:27" ht="15" customHeight="1">
      <c r="A786" s="1" t="s">
        <v>3246</v>
      </c>
      <c r="B786" s="1" t="s">
        <v>847</v>
      </c>
      <c r="C786" s="1" t="s">
        <v>1349</v>
      </c>
      <c r="D786" s="61">
        <v>2024</v>
      </c>
      <c r="E786" s="1" t="s">
        <v>1350</v>
      </c>
      <c r="F786" s="1" t="s">
        <v>3247</v>
      </c>
      <c r="G786" s="1"/>
      <c r="H786" s="1" t="s">
        <v>1352</v>
      </c>
      <c r="I786" s="1" t="s">
        <v>1353</v>
      </c>
      <c r="J786" s="1" t="s">
        <v>1354</v>
      </c>
      <c r="K786" s="1" t="s">
        <v>927</v>
      </c>
      <c r="L786" s="1" t="s">
        <v>1895</v>
      </c>
      <c r="M786" s="1"/>
      <c r="N786" s="1"/>
      <c r="O786" s="1"/>
      <c r="P786" s="1" t="s">
        <v>1356</v>
      </c>
      <c r="Q786" s="1" t="s">
        <v>1916</v>
      </c>
      <c r="R786" s="1"/>
      <c r="S786" s="1"/>
      <c r="T786" s="1"/>
      <c r="U786" s="1"/>
      <c r="V786" s="1"/>
      <c r="W786" s="1" t="s">
        <v>2923</v>
      </c>
      <c r="X786" s="1" t="s">
        <v>1360</v>
      </c>
      <c r="Y786" s="1" t="s">
        <v>1361</v>
      </c>
      <c r="Z786" s="1" t="s">
        <v>1362</v>
      </c>
      <c r="AA786" s="1" t="s">
        <v>1918</v>
      </c>
    </row>
    <row r="787" spans="1:27" ht="15" customHeight="1">
      <c r="A787" s="1" t="s">
        <v>3248</v>
      </c>
      <c r="B787" s="1" t="s">
        <v>877</v>
      </c>
      <c r="C787" s="1" t="s">
        <v>1349</v>
      </c>
      <c r="D787" s="61">
        <v>2024</v>
      </c>
      <c r="E787" s="1" t="s">
        <v>1350</v>
      </c>
      <c r="F787" s="1" t="s">
        <v>3249</v>
      </c>
      <c r="G787" s="1"/>
      <c r="H787" s="1" t="s">
        <v>1352</v>
      </c>
      <c r="I787" s="1" t="s">
        <v>1353</v>
      </c>
      <c r="J787" s="1" t="s">
        <v>1354</v>
      </c>
      <c r="K787" s="1" t="s">
        <v>927</v>
      </c>
      <c r="L787" s="1" t="s">
        <v>1895</v>
      </c>
      <c r="M787" s="1" t="s">
        <v>1880</v>
      </c>
      <c r="N787" s="64">
        <v>45675</v>
      </c>
      <c r="O787" s="64">
        <v>45902</v>
      </c>
      <c r="P787" s="1" t="s">
        <v>1356</v>
      </c>
      <c r="Q787" s="1" t="s">
        <v>1887</v>
      </c>
      <c r="R787" s="1"/>
      <c r="S787" s="1"/>
      <c r="T787" s="1"/>
      <c r="U787" s="1"/>
      <c r="V787" s="1"/>
      <c r="W787" s="1" t="s">
        <v>2923</v>
      </c>
      <c r="X787" s="1" t="s">
        <v>1360</v>
      </c>
      <c r="Y787" s="1" t="s">
        <v>1361</v>
      </c>
      <c r="Z787" s="1" t="s">
        <v>1362</v>
      </c>
      <c r="AA787" s="1" t="s">
        <v>1882</v>
      </c>
    </row>
    <row r="788" spans="1:27" ht="15" customHeight="1">
      <c r="A788" s="1" t="s">
        <v>3250</v>
      </c>
      <c r="B788" s="1" t="s">
        <v>3251</v>
      </c>
      <c r="C788" s="1" t="s">
        <v>1349</v>
      </c>
      <c r="D788" s="61">
        <v>2024</v>
      </c>
      <c r="E788" s="1" t="s">
        <v>1350</v>
      </c>
      <c r="F788" s="1" t="s">
        <v>3252</v>
      </c>
      <c r="G788" s="1"/>
      <c r="H788" s="1" t="s">
        <v>1352</v>
      </c>
      <c r="I788" s="1" t="s">
        <v>1353</v>
      </c>
      <c r="J788" s="1" t="s">
        <v>1354</v>
      </c>
      <c r="K788" s="1" t="s">
        <v>927</v>
      </c>
      <c r="L788" s="1" t="s">
        <v>2623</v>
      </c>
      <c r="M788" s="1"/>
      <c r="N788" s="1"/>
      <c r="O788" s="1"/>
      <c r="P788" s="1" t="s">
        <v>1356</v>
      </c>
      <c r="Q788" s="1" t="s">
        <v>1357</v>
      </c>
      <c r="R788" s="1"/>
      <c r="S788" s="1"/>
      <c r="T788" s="1"/>
      <c r="U788" s="1"/>
      <c r="V788" s="1"/>
      <c r="W788" s="1" t="s">
        <v>2923</v>
      </c>
      <c r="X788" s="1" t="s">
        <v>1360</v>
      </c>
      <c r="Y788" s="1" t="s">
        <v>1361</v>
      </c>
      <c r="Z788" s="1" t="s">
        <v>1362</v>
      </c>
      <c r="AA788" s="1" t="s">
        <v>2595</v>
      </c>
    </row>
    <row r="789" spans="1:27" ht="15" customHeight="1">
      <c r="A789" s="1" t="s">
        <v>3253</v>
      </c>
      <c r="B789" s="1" t="s">
        <v>784</v>
      </c>
      <c r="C789" s="1" t="s">
        <v>1349</v>
      </c>
      <c r="D789" s="61">
        <v>2024</v>
      </c>
      <c r="E789" s="1" t="s">
        <v>1350</v>
      </c>
      <c r="F789" s="1" t="s">
        <v>3254</v>
      </c>
      <c r="G789" s="1"/>
      <c r="H789" s="1" t="s">
        <v>1352</v>
      </c>
      <c r="I789" s="1" t="s">
        <v>1353</v>
      </c>
      <c r="J789" s="1" t="s">
        <v>1354</v>
      </c>
      <c r="K789" s="1" t="s">
        <v>927</v>
      </c>
      <c r="L789" s="1" t="s">
        <v>2585</v>
      </c>
      <c r="M789" s="1" t="s">
        <v>2585</v>
      </c>
      <c r="N789" s="64">
        <v>45675</v>
      </c>
      <c r="O789" s="64">
        <v>45902</v>
      </c>
      <c r="P789" s="1" t="s">
        <v>1356</v>
      </c>
      <c r="Q789" s="1" t="s">
        <v>1491</v>
      </c>
      <c r="R789" s="1"/>
      <c r="S789" s="1"/>
      <c r="T789" s="1"/>
      <c r="U789" s="1"/>
      <c r="V789" s="1"/>
      <c r="W789" s="1" t="s">
        <v>2923</v>
      </c>
      <c r="X789" s="1" t="s">
        <v>1360</v>
      </c>
      <c r="Y789" s="1" t="s">
        <v>1361</v>
      </c>
      <c r="Z789" s="1" t="s">
        <v>1362</v>
      </c>
      <c r="AA789" s="1" t="s">
        <v>2578</v>
      </c>
    </row>
    <row r="790" spans="1:27" ht="15" customHeight="1">
      <c r="A790" s="1" t="s">
        <v>3255</v>
      </c>
      <c r="B790" s="1" t="s">
        <v>789</v>
      </c>
      <c r="C790" s="1" t="s">
        <v>1349</v>
      </c>
      <c r="D790" s="61">
        <v>2024</v>
      </c>
      <c r="E790" s="1" t="s">
        <v>1350</v>
      </c>
      <c r="F790" s="1" t="s">
        <v>3256</v>
      </c>
      <c r="G790" s="1"/>
      <c r="H790" s="1" t="s">
        <v>1352</v>
      </c>
      <c r="I790" s="1" t="s">
        <v>1353</v>
      </c>
      <c r="J790" s="1" t="s">
        <v>1354</v>
      </c>
      <c r="K790" s="1" t="s">
        <v>927</v>
      </c>
      <c r="L790" s="1" t="s">
        <v>1895</v>
      </c>
      <c r="M790" s="1" t="s">
        <v>1880</v>
      </c>
      <c r="N790" s="63">
        <v>45675</v>
      </c>
      <c r="O790" s="63">
        <v>45902</v>
      </c>
      <c r="P790" s="1" t="s">
        <v>1356</v>
      </c>
      <c r="Q790" s="1" t="s">
        <v>1357</v>
      </c>
      <c r="R790" s="1"/>
      <c r="S790" s="1"/>
      <c r="T790" s="1"/>
      <c r="U790" s="1"/>
      <c r="V790" s="1"/>
      <c r="W790" s="1" t="s">
        <v>2923</v>
      </c>
      <c r="X790" s="1" t="s">
        <v>1360</v>
      </c>
      <c r="Y790" s="1" t="s">
        <v>1361</v>
      </c>
      <c r="Z790" s="1" t="s">
        <v>1362</v>
      </c>
      <c r="AA790" s="1" t="s">
        <v>2475</v>
      </c>
    </row>
    <row r="791" spans="1:27" ht="15" customHeight="1">
      <c r="A791" s="1" t="s">
        <v>3257</v>
      </c>
      <c r="B791" s="1" t="s">
        <v>3258</v>
      </c>
      <c r="C791" s="1" t="s">
        <v>1349</v>
      </c>
      <c r="D791" s="61">
        <v>2024</v>
      </c>
      <c r="E791" s="1" t="s">
        <v>1350</v>
      </c>
      <c r="F791" s="1" t="s">
        <v>3259</v>
      </c>
      <c r="G791" s="1"/>
      <c r="H791" s="1" t="s">
        <v>1370</v>
      </c>
      <c r="I791" s="1" t="s">
        <v>1371</v>
      </c>
      <c r="J791" s="1" t="s">
        <v>1354</v>
      </c>
      <c r="K791" s="1" t="s">
        <v>927</v>
      </c>
      <c r="L791" s="1" t="s">
        <v>1375</v>
      </c>
      <c r="M791" s="1" t="s">
        <v>1375</v>
      </c>
      <c r="N791" s="64">
        <v>45675</v>
      </c>
      <c r="O791" s="64">
        <v>45902</v>
      </c>
      <c r="P791" s="1" t="s">
        <v>1356</v>
      </c>
      <c r="Q791" s="1" t="s">
        <v>1390</v>
      </c>
      <c r="R791" s="1"/>
      <c r="S791" s="1"/>
      <c r="T791" s="1"/>
      <c r="U791" s="1"/>
      <c r="V791" s="1"/>
      <c r="W791" s="1" t="s">
        <v>2923</v>
      </c>
      <c r="X791" s="1" t="s">
        <v>1360</v>
      </c>
      <c r="Y791" s="1" t="s">
        <v>1361</v>
      </c>
      <c r="Z791" s="1" t="s">
        <v>1362</v>
      </c>
      <c r="AA791" s="1" t="s">
        <v>1377</v>
      </c>
    </row>
    <row r="792" spans="1:27" ht="15" customHeight="1">
      <c r="A792" s="1" t="s">
        <v>3260</v>
      </c>
      <c r="B792" s="1" t="s">
        <v>807</v>
      </c>
      <c r="C792" s="1" t="s">
        <v>1349</v>
      </c>
      <c r="D792" s="61">
        <v>2024</v>
      </c>
      <c r="E792" s="1" t="s">
        <v>1350</v>
      </c>
      <c r="F792" s="1" t="s">
        <v>3261</v>
      </c>
      <c r="G792" s="1"/>
      <c r="H792" s="1" t="s">
        <v>1370</v>
      </c>
      <c r="I792" s="1" t="s">
        <v>1371</v>
      </c>
      <c r="J792" s="1" t="s">
        <v>1354</v>
      </c>
      <c r="K792" s="1" t="s">
        <v>927</v>
      </c>
      <c r="L792" s="1" t="s">
        <v>1895</v>
      </c>
      <c r="M792" s="1" t="s">
        <v>1880</v>
      </c>
      <c r="N792" s="64">
        <v>45675</v>
      </c>
      <c r="O792" s="64">
        <v>45902</v>
      </c>
      <c r="P792" s="1" t="s">
        <v>1356</v>
      </c>
      <c r="Q792" s="1" t="s">
        <v>2521</v>
      </c>
      <c r="R792" s="1"/>
      <c r="S792" s="1"/>
      <c r="T792" s="1"/>
      <c r="U792" s="1"/>
      <c r="V792" s="1"/>
      <c r="W792" s="1" t="s">
        <v>2923</v>
      </c>
      <c r="X792" s="1" t="s">
        <v>1360</v>
      </c>
      <c r="Y792" s="1" t="s">
        <v>1361</v>
      </c>
      <c r="Z792" s="1" t="s">
        <v>1362</v>
      </c>
      <c r="AA792" s="1" t="s">
        <v>2475</v>
      </c>
    </row>
    <row r="793" spans="1:27" ht="15" customHeight="1">
      <c r="A793" s="1" t="s">
        <v>3262</v>
      </c>
      <c r="B793" s="1" t="s">
        <v>819</v>
      </c>
      <c r="C793" s="1" t="s">
        <v>1349</v>
      </c>
      <c r="D793" s="61">
        <v>2024</v>
      </c>
      <c r="E793" s="1" t="s">
        <v>1350</v>
      </c>
      <c r="F793" s="1" t="s">
        <v>3263</v>
      </c>
      <c r="G793" s="1"/>
      <c r="H793" s="1" t="s">
        <v>1370</v>
      </c>
      <c r="I793" s="1" t="s">
        <v>1371</v>
      </c>
      <c r="J793" s="1" t="s">
        <v>1354</v>
      </c>
      <c r="K793" s="1" t="s">
        <v>927</v>
      </c>
      <c r="L793" s="1" t="s">
        <v>1895</v>
      </c>
      <c r="M793" s="1" t="s">
        <v>1880</v>
      </c>
      <c r="N793" s="63">
        <v>45675</v>
      </c>
      <c r="O793" s="63">
        <v>45902</v>
      </c>
      <c r="P793" s="1" t="s">
        <v>1356</v>
      </c>
      <c r="Q793" s="1" t="s">
        <v>2478</v>
      </c>
      <c r="R793" s="1"/>
      <c r="S793" s="1"/>
      <c r="T793" s="1"/>
      <c r="U793" s="1"/>
      <c r="V793" s="1"/>
      <c r="W793" s="1" t="s">
        <v>2923</v>
      </c>
      <c r="X793" s="1" t="s">
        <v>1360</v>
      </c>
      <c r="Y793" s="1" t="s">
        <v>1361</v>
      </c>
      <c r="Z793" s="1" t="s">
        <v>1362</v>
      </c>
      <c r="AA793" s="1" t="s">
        <v>2475</v>
      </c>
    </row>
    <row r="794" spans="1:27" ht="15" customHeight="1">
      <c r="A794" s="1" t="s">
        <v>3264</v>
      </c>
      <c r="B794" s="1" t="s">
        <v>3265</v>
      </c>
      <c r="C794" s="1" t="s">
        <v>1349</v>
      </c>
      <c r="D794" s="61">
        <v>2024</v>
      </c>
      <c r="E794" s="1" t="s">
        <v>1350</v>
      </c>
      <c r="F794" s="1" t="s">
        <v>3266</v>
      </c>
      <c r="G794" s="1"/>
      <c r="H794" s="1" t="s">
        <v>1370</v>
      </c>
      <c r="I794" s="1" t="s">
        <v>1371</v>
      </c>
      <c r="J794" s="1" t="s">
        <v>1354</v>
      </c>
      <c r="K794" s="1" t="s">
        <v>927</v>
      </c>
      <c r="L794" s="1" t="s">
        <v>1895</v>
      </c>
      <c r="M794" s="1" t="s">
        <v>1880</v>
      </c>
      <c r="N794" s="64">
        <v>45675</v>
      </c>
      <c r="O794" s="64">
        <v>45902</v>
      </c>
      <c r="P794" s="1" t="s">
        <v>1356</v>
      </c>
      <c r="Q794" s="1" t="s">
        <v>1357</v>
      </c>
      <c r="R794" s="1"/>
      <c r="S794" s="1"/>
      <c r="T794" s="1"/>
      <c r="U794" s="1"/>
      <c r="V794" s="1"/>
      <c r="W794" s="1" t="s">
        <v>2923</v>
      </c>
      <c r="X794" s="1" t="s">
        <v>1360</v>
      </c>
      <c r="Y794" s="1" t="s">
        <v>1361</v>
      </c>
      <c r="Z794" s="1" t="s">
        <v>1362</v>
      </c>
      <c r="AA794" s="1" t="s">
        <v>2475</v>
      </c>
    </row>
    <row r="795" spans="1:27" ht="15" customHeight="1">
      <c r="A795" s="1" t="s">
        <v>3267</v>
      </c>
      <c r="B795" s="1" t="s">
        <v>846</v>
      </c>
      <c r="C795" s="1" t="s">
        <v>1349</v>
      </c>
      <c r="D795" s="61">
        <v>2024</v>
      </c>
      <c r="E795" s="1" t="s">
        <v>1350</v>
      </c>
      <c r="F795" s="1" t="s">
        <v>3268</v>
      </c>
      <c r="G795" s="1"/>
      <c r="H795" s="1" t="s">
        <v>1370</v>
      </c>
      <c r="I795" s="1" t="s">
        <v>1371</v>
      </c>
      <c r="J795" s="1" t="s">
        <v>1354</v>
      </c>
      <c r="K795" s="1" t="s">
        <v>927</v>
      </c>
      <c r="L795" s="1" t="s">
        <v>1895</v>
      </c>
      <c r="M795" s="1"/>
      <c r="N795" s="1"/>
      <c r="O795" s="1"/>
      <c r="P795" s="1" t="s">
        <v>1356</v>
      </c>
      <c r="Q795" s="1" t="s">
        <v>1916</v>
      </c>
      <c r="R795" s="1"/>
      <c r="S795" s="1"/>
      <c r="T795" s="1"/>
      <c r="U795" s="1"/>
      <c r="V795" s="1"/>
      <c r="W795" s="1" t="s">
        <v>2923</v>
      </c>
      <c r="X795" s="1" t="s">
        <v>1360</v>
      </c>
      <c r="Y795" s="1" t="s">
        <v>1361</v>
      </c>
      <c r="Z795" s="1" t="s">
        <v>1362</v>
      </c>
      <c r="AA795" s="1" t="s">
        <v>1918</v>
      </c>
    </row>
    <row r="796" spans="1:27" ht="15" customHeight="1">
      <c r="A796" s="1" t="s">
        <v>3269</v>
      </c>
      <c r="B796" s="1" t="s">
        <v>817</v>
      </c>
      <c r="C796" s="1" t="s">
        <v>1349</v>
      </c>
      <c r="D796" s="61">
        <v>2024</v>
      </c>
      <c r="E796" s="1" t="s">
        <v>1350</v>
      </c>
      <c r="F796" s="1" t="s">
        <v>3270</v>
      </c>
      <c r="G796" s="1"/>
      <c r="H796" s="1" t="s">
        <v>1370</v>
      </c>
      <c r="I796" s="1" t="s">
        <v>1371</v>
      </c>
      <c r="J796" s="1" t="s">
        <v>1354</v>
      </c>
      <c r="K796" s="1" t="s">
        <v>927</v>
      </c>
      <c r="L796" s="1" t="s">
        <v>1895</v>
      </c>
      <c r="M796" s="1" t="s">
        <v>1880</v>
      </c>
      <c r="N796" s="63">
        <v>45675</v>
      </c>
      <c r="O796" s="63">
        <v>45902</v>
      </c>
      <c r="P796" s="1" t="s">
        <v>1356</v>
      </c>
      <c r="Q796" s="1" t="s">
        <v>2498</v>
      </c>
      <c r="R796" s="1"/>
      <c r="S796" s="1"/>
      <c r="T796" s="1"/>
      <c r="U796" s="1"/>
      <c r="V796" s="1"/>
      <c r="W796" s="1" t="s">
        <v>2923</v>
      </c>
      <c r="X796" s="1" t="s">
        <v>1360</v>
      </c>
      <c r="Y796" s="1" t="s">
        <v>1361</v>
      </c>
      <c r="Z796" s="1" t="s">
        <v>1362</v>
      </c>
      <c r="AA796" s="1" t="s">
        <v>2475</v>
      </c>
    </row>
    <row r="797" spans="1:27" ht="15" customHeight="1">
      <c r="A797" s="1" t="s">
        <v>3271</v>
      </c>
      <c r="B797" s="1" t="s">
        <v>838</v>
      </c>
      <c r="C797" s="1" t="s">
        <v>1349</v>
      </c>
      <c r="D797" s="61">
        <v>2024</v>
      </c>
      <c r="E797" s="1" t="s">
        <v>1350</v>
      </c>
      <c r="F797" s="1" t="s">
        <v>3272</v>
      </c>
      <c r="G797" s="1"/>
      <c r="H797" s="1" t="s">
        <v>1370</v>
      </c>
      <c r="I797" s="1" t="s">
        <v>1371</v>
      </c>
      <c r="J797" s="1" t="s">
        <v>1354</v>
      </c>
      <c r="K797" s="1" t="s">
        <v>927</v>
      </c>
      <c r="L797" s="1" t="s">
        <v>1895</v>
      </c>
      <c r="M797" s="1" t="s">
        <v>1880</v>
      </c>
      <c r="N797" s="64">
        <v>45675</v>
      </c>
      <c r="O797" s="64">
        <v>45902</v>
      </c>
      <c r="P797" s="1" t="s">
        <v>1356</v>
      </c>
      <c r="Q797" s="1" t="s">
        <v>2498</v>
      </c>
      <c r="R797" s="1"/>
      <c r="S797" s="1"/>
      <c r="T797" s="1"/>
      <c r="U797" s="1"/>
      <c r="V797" s="1"/>
      <c r="W797" s="1" t="s">
        <v>2923</v>
      </c>
      <c r="X797" s="1" t="s">
        <v>1360</v>
      </c>
      <c r="Y797" s="1" t="s">
        <v>1361</v>
      </c>
      <c r="Z797" s="1" t="s">
        <v>1362</v>
      </c>
      <c r="AA797" s="1" t="s">
        <v>2959</v>
      </c>
    </row>
    <row r="798" spans="1:27" ht="15" customHeight="1">
      <c r="A798" s="1" t="s">
        <v>3273</v>
      </c>
      <c r="B798" s="1" t="s">
        <v>812</v>
      </c>
      <c r="C798" s="1" t="s">
        <v>1349</v>
      </c>
      <c r="D798" s="61">
        <v>2024</v>
      </c>
      <c r="E798" s="1" t="s">
        <v>1350</v>
      </c>
      <c r="F798" s="1" t="s">
        <v>3274</v>
      </c>
      <c r="G798" s="1"/>
      <c r="H798" s="1" t="s">
        <v>1370</v>
      </c>
      <c r="I798" s="1" t="s">
        <v>1371</v>
      </c>
      <c r="J798" s="1" t="s">
        <v>1354</v>
      </c>
      <c r="K798" s="1" t="s">
        <v>927</v>
      </c>
      <c r="L798" s="1" t="s">
        <v>1895</v>
      </c>
      <c r="M798" s="1" t="s">
        <v>1880</v>
      </c>
      <c r="N798" s="63">
        <v>45675</v>
      </c>
      <c r="O798" s="63">
        <v>45902</v>
      </c>
      <c r="P798" s="1" t="s">
        <v>1356</v>
      </c>
      <c r="Q798" s="1" t="s">
        <v>1357</v>
      </c>
      <c r="R798" s="1"/>
      <c r="S798" s="1"/>
      <c r="T798" s="1"/>
      <c r="U798" s="1"/>
      <c r="V798" s="1"/>
      <c r="W798" s="1" t="s">
        <v>2923</v>
      </c>
      <c r="X798" s="1" t="s">
        <v>1360</v>
      </c>
      <c r="Y798" s="1" t="s">
        <v>1361</v>
      </c>
      <c r="Z798" s="1" t="s">
        <v>1362</v>
      </c>
      <c r="AA798" s="1" t="s">
        <v>2475</v>
      </c>
    </row>
    <row r="799" spans="1:27" ht="15" customHeight="1">
      <c r="A799" s="1" t="s">
        <v>3275</v>
      </c>
      <c r="B799" s="1" t="s">
        <v>822</v>
      </c>
      <c r="C799" s="1" t="s">
        <v>1349</v>
      </c>
      <c r="D799" s="61">
        <v>2024</v>
      </c>
      <c r="E799" s="1" t="s">
        <v>1350</v>
      </c>
      <c r="F799" s="1" t="s">
        <v>3276</v>
      </c>
      <c r="G799" s="1"/>
      <c r="H799" s="1" t="s">
        <v>1370</v>
      </c>
      <c r="I799" s="1" t="s">
        <v>1371</v>
      </c>
      <c r="J799" s="1" t="s">
        <v>1354</v>
      </c>
      <c r="K799" s="1" t="s">
        <v>927</v>
      </c>
      <c r="L799" s="1" t="s">
        <v>1895</v>
      </c>
      <c r="M799" s="1" t="s">
        <v>1880</v>
      </c>
      <c r="N799" s="64">
        <v>45675</v>
      </c>
      <c r="O799" s="64">
        <v>45902</v>
      </c>
      <c r="P799" s="1" t="s">
        <v>1356</v>
      </c>
      <c r="Q799" s="1" t="s">
        <v>2482</v>
      </c>
      <c r="R799" s="1"/>
      <c r="S799" s="1"/>
      <c r="T799" s="1"/>
      <c r="U799" s="1"/>
      <c r="V799" s="1"/>
      <c r="W799" s="1" t="s">
        <v>2923</v>
      </c>
      <c r="X799" s="1" t="s">
        <v>1360</v>
      </c>
      <c r="Y799" s="1" t="s">
        <v>1361</v>
      </c>
      <c r="Z799" s="1" t="s">
        <v>1362</v>
      </c>
      <c r="AA799" s="1" t="s">
        <v>2475</v>
      </c>
    </row>
    <row r="800" spans="1:27" ht="15" customHeight="1">
      <c r="A800" s="1" t="s">
        <v>3277</v>
      </c>
      <c r="B800" s="1" t="s">
        <v>888</v>
      </c>
      <c r="C800" s="1" t="s">
        <v>1349</v>
      </c>
      <c r="D800" s="61">
        <v>2024</v>
      </c>
      <c r="E800" s="1" t="s">
        <v>1350</v>
      </c>
      <c r="F800" s="1" t="s">
        <v>3278</v>
      </c>
      <c r="G800" s="1"/>
      <c r="H800" s="1" t="s">
        <v>1370</v>
      </c>
      <c r="I800" s="1" t="s">
        <v>1371</v>
      </c>
      <c r="J800" s="1" t="s">
        <v>1354</v>
      </c>
      <c r="K800" s="1" t="s">
        <v>927</v>
      </c>
      <c r="L800" s="1" t="s">
        <v>1355</v>
      </c>
      <c r="M800" s="1" t="s">
        <v>1355</v>
      </c>
      <c r="N800" s="64">
        <v>45675</v>
      </c>
      <c r="O800" s="64">
        <v>45902</v>
      </c>
      <c r="P800" s="1" t="s">
        <v>1356</v>
      </c>
      <c r="Q800" s="1" t="s">
        <v>1357</v>
      </c>
      <c r="R800" s="1"/>
      <c r="S800" s="1"/>
      <c r="T800" s="1"/>
      <c r="U800" s="1"/>
      <c r="V800" s="1"/>
      <c r="W800" s="1" t="s">
        <v>2964</v>
      </c>
      <c r="X800" s="1" t="s">
        <v>1360</v>
      </c>
      <c r="Y800" s="1" t="s">
        <v>1361</v>
      </c>
      <c r="Z800" s="1" t="s">
        <v>1362</v>
      </c>
      <c r="AA800" s="1" t="s">
        <v>2617</v>
      </c>
    </row>
    <row r="801" spans="1:27" ht="15" customHeight="1">
      <c r="A801" s="1" t="s">
        <v>3279</v>
      </c>
      <c r="B801" s="1" t="s">
        <v>3280</v>
      </c>
      <c r="C801" s="1" t="s">
        <v>1349</v>
      </c>
      <c r="D801" s="61">
        <v>2024</v>
      </c>
      <c r="E801" s="1" t="s">
        <v>1350</v>
      </c>
      <c r="F801" s="1" t="s">
        <v>3281</v>
      </c>
      <c r="G801" s="1"/>
      <c r="H801" s="1" t="s">
        <v>1400</v>
      </c>
      <c r="I801" s="1"/>
      <c r="J801" s="1" t="s">
        <v>1354</v>
      </c>
      <c r="K801" s="1" t="s">
        <v>927</v>
      </c>
      <c r="L801" s="1" t="s">
        <v>1355</v>
      </c>
      <c r="M801" s="1" t="s">
        <v>1355</v>
      </c>
      <c r="N801" s="63">
        <v>45675</v>
      </c>
      <c r="O801" s="63">
        <v>45902</v>
      </c>
      <c r="P801" s="1" t="s">
        <v>1356</v>
      </c>
      <c r="Q801" s="1" t="s">
        <v>1357</v>
      </c>
      <c r="R801" s="1"/>
      <c r="S801" s="1"/>
      <c r="T801" s="1"/>
      <c r="U801" s="1"/>
      <c r="V801" s="1"/>
      <c r="W801" s="1" t="s">
        <v>2964</v>
      </c>
      <c r="X801" s="1" t="s">
        <v>1360</v>
      </c>
      <c r="Y801" s="1" t="s">
        <v>1361</v>
      </c>
      <c r="Z801" s="1" t="s">
        <v>1362</v>
      </c>
      <c r="AA801" s="1" t="s">
        <v>2617</v>
      </c>
    </row>
    <row r="802" spans="1:27" ht="15" customHeight="1">
      <c r="A802" s="1" t="s">
        <v>3282</v>
      </c>
      <c r="B802" s="1" t="s">
        <v>3283</v>
      </c>
      <c r="C802" s="1" t="s">
        <v>1349</v>
      </c>
      <c r="D802" s="61">
        <v>2024</v>
      </c>
      <c r="E802" s="1" t="s">
        <v>1350</v>
      </c>
      <c r="F802" s="1" t="s">
        <v>3284</v>
      </c>
      <c r="G802" s="1"/>
      <c r="H802" s="1" t="s">
        <v>1370</v>
      </c>
      <c r="I802" s="1" t="s">
        <v>1371</v>
      </c>
      <c r="J802" s="1" t="s">
        <v>1354</v>
      </c>
      <c r="K802" s="1" t="s">
        <v>927</v>
      </c>
      <c r="L802" s="1" t="s">
        <v>1648</v>
      </c>
      <c r="M802" s="1"/>
      <c r="N802" s="1"/>
      <c r="O802" s="1"/>
      <c r="P802" s="1" t="s">
        <v>1356</v>
      </c>
      <c r="Q802" s="1" t="s">
        <v>1357</v>
      </c>
      <c r="R802" s="1"/>
      <c r="S802" s="1"/>
      <c r="T802" s="1"/>
      <c r="U802" s="1"/>
      <c r="V802" s="1"/>
      <c r="W802" s="1" t="s">
        <v>2964</v>
      </c>
      <c r="X802" s="1" t="s">
        <v>1360</v>
      </c>
      <c r="Y802" s="1" t="s">
        <v>1361</v>
      </c>
      <c r="Z802" s="1" t="s">
        <v>1362</v>
      </c>
      <c r="AA802" s="1" t="s">
        <v>2021</v>
      </c>
    </row>
    <row r="803" spans="1:27" ht="15" customHeight="1">
      <c r="A803" s="1" t="s">
        <v>3285</v>
      </c>
      <c r="B803" s="1" t="s">
        <v>909</v>
      </c>
      <c r="C803" s="1" t="s">
        <v>1349</v>
      </c>
      <c r="D803" s="61">
        <v>2024</v>
      </c>
      <c r="E803" s="1" t="s">
        <v>1350</v>
      </c>
      <c r="F803" s="1" t="s">
        <v>3286</v>
      </c>
      <c r="G803" s="1"/>
      <c r="H803" s="1" t="s">
        <v>1352</v>
      </c>
      <c r="I803" s="1" t="s">
        <v>1353</v>
      </c>
      <c r="J803" s="1" t="s">
        <v>1354</v>
      </c>
      <c r="K803" s="1" t="s">
        <v>927</v>
      </c>
      <c r="L803" s="1" t="s">
        <v>1895</v>
      </c>
      <c r="M803" s="1" t="s">
        <v>1880</v>
      </c>
      <c r="N803" s="64">
        <v>45675</v>
      </c>
      <c r="O803" s="64">
        <v>45902</v>
      </c>
      <c r="P803" s="1" t="s">
        <v>1356</v>
      </c>
      <c r="Q803" s="1" t="s">
        <v>1887</v>
      </c>
      <c r="R803" s="1"/>
      <c r="S803" s="1"/>
      <c r="T803" s="1"/>
      <c r="U803" s="1"/>
      <c r="V803" s="1"/>
      <c r="W803" s="1" t="s">
        <v>2964</v>
      </c>
      <c r="X803" s="1" t="s">
        <v>1360</v>
      </c>
      <c r="Y803" s="1" t="s">
        <v>1361</v>
      </c>
      <c r="Z803" s="1" t="s">
        <v>1362</v>
      </c>
      <c r="AA803" s="1" t="s">
        <v>1882</v>
      </c>
    </row>
    <row r="804" spans="1:27" ht="15" customHeight="1">
      <c r="A804" s="1" t="s">
        <v>3287</v>
      </c>
      <c r="B804" s="1" t="s">
        <v>908</v>
      </c>
      <c r="C804" s="1" t="s">
        <v>1349</v>
      </c>
      <c r="D804" s="61">
        <v>2024</v>
      </c>
      <c r="E804" s="1" t="s">
        <v>1350</v>
      </c>
      <c r="F804" s="1" t="s">
        <v>3288</v>
      </c>
      <c r="G804" s="1"/>
      <c r="H804" s="1" t="s">
        <v>1352</v>
      </c>
      <c r="I804" s="1" t="s">
        <v>1353</v>
      </c>
      <c r="J804" s="1" t="s">
        <v>1354</v>
      </c>
      <c r="K804" s="1" t="s">
        <v>927</v>
      </c>
      <c r="L804" s="1" t="s">
        <v>1895</v>
      </c>
      <c r="M804" s="1" t="s">
        <v>1880</v>
      </c>
      <c r="N804" s="64">
        <v>45675</v>
      </c>
      <c r="O804" s="64">
        <v>45902</v>
      </c>
      <c r="P804" s="1" t="s">
        <v>1356</v>
      </c>
      <c r="Q804" s="1" t="s">
        <v>1887</v>
      </c>
      <c r="R804" s="1"/>
      <c r="S804" s="1"/>
      <c r="T804" s="1"/>
      <c r="U804" s="1"/>
      <c r="V804" s="1"/>
      <c r="W804" s="1" t="s">
        <v>2964</v>
      </c>
      <c r="X804" s="1" t="s">
        <v>1360</v>
      </c>
      <c r="Y804" s="1" t="s">
        <v>1361</v>
      </c>
      <c r="Z804" s="1" t="s">
        <v>1362</v>
      </c>
      <c r="AA804" s="1" t="s">
        <v>1882</v>
      </c>
    </row>
    <row r="805" spans="1:27" ht="15" customHeight="1">
      <c r="A805" s="1" t="s">
        <v>3289</v>
      </c>
      <c r="B805" s="1" t="s">
        <v>3290</v>
      </c>
      <c r="C805" s="1" t="s">
        <v>1349</v>
      </c>
      <c r="D805" s="61">
        <v>2024</v>
      </c>
      <c r="E805" s="1" t="s">
        <v>1350</v>
      </c>
      <c r="F805" s="1" t="s">
        <v>3291</v>
      </c>
      <c r="G805" s="1"/>
      <c r="H805" s="1" t="s">
        <v>1412</v>
      </c>
      <c r="I805" s="1" t="s">
        <v>1413</v>
      </c>
      <c r="J805" s="1" t="s">
        <v>1354</v>
      </c>
      <c r="K805" s="1" t="s">
        <v>927</v>
      </c>
      <c r="L805" s="1" t="s">
        <v>1581</v>
      </c>
      <c r="M805" s="1" t="s">
        <v>1581</v>
      </c>
      <c r="N805" s="64">
        <v>45675</v>
      </c>
      <c r="O805" s="64">
        <v>45902</v>
      </c>
      <c r="P805" s="1" t="s">
        <v>1356</v>
      </c>
      <c r="Q805" s="1" t="s">
        <v>1357</v>
      </c>
      <c r="R805" s="1"/>
      <c r="S805" s="1"/>
      <c r="T805" s="1"/>
      <c r="U805" s="1"/>
      <c r="V805" s="1"/>
      <c r="W805" s="1" t="s">
        <v>2964</v>
      </c>
      <c r="X805" s="1" t="s">
        <v>1360</v>
      </c>
      <c r="Y805" s="1" t="s">
        <v>1361</v>
      </c>
      <c r="Z805" s="1" t="s">
        <v>1362</v>
      </c>
      <c r="AA805" s="1" t="s">
        <v>1583</v>
      </c>
    </row>
    <row r="806" spans="1:27" ht="15" customHeight="1">
      <c r="A806" s="1" t="s">
        <v>3292</v>
      </c>
      <c r="B806" s="1" t="s">
        <v>895</v>
      </c>
      <c r="C806" s="1" t="s">
        <v>1349</v>
      </c>
      <c r="D806" s="61">
        <v>2024</v>
      </c>
      <c r="E806" s="1" t="s">
        <v>1350</v>
      </c>
      <c r="F806" s="1" t="s">
        <v>3293</v>
      </c>
      <c r="G806" s="1"/>
      <c r="H806" s="1" t="s">
        <v>1412</v>
      </c>
      <c r="I806" s="1" t="s">
        <v>1413</v>
      </c>
      <c r="J806" s="1" t="s">
        <v>1354</v>
      </c>
      <c r="K806" s="1" t="s">
        <v>927</v>
      </c>
      <c r="L806" s="1" t="s">
        <v>1478</v>
      </c>
      <c r="M806" s="1" t="s">
        <v>1479</v>
      </c>
      <c r="N806" s="64">
        <v>45675</v>
      </c>
      <c r="O806" s="64">
        <v>45902</v>
      </c>
      <c r="P806" s="1" t="s">
        <v>1356</v>
      </c>
      <c r="Q806" s="1" t="s">
        <v>3294</v>
      </c>
      <c r="R806" s="1"/>
      <c r="S806" s="1"/>
      <c r="T806" s="1"/>
      <c r="U806" s="1"/>
      <c r="V806" s="1"/>
      <c r="W806" s="1" t="s">
        <v>2964</v>
      </c>
      <c r="X806" s="1" t="s">
        <v>1360</v>
      </c>
      <c r="Y806" s="1" t="s">
        <v>1361</v>
      </c>
      <c r="Z806" s="1" t="s">
        <v>1362</v>
      </c>
      <c r="AA806" s="1" t="s">
        <v>1482</v>
      </c>
    </row>
    <row r="807" spans="1:27" ht="15" customHeight="1">
      <c r="A807" s="1" t="s">
        <v>3295</v>
      </c>
      <c r="B807" s="1" t="s">
        <v>889</v>
      </c>
      <c r="C807" s="1" t="s">
        <v>1349</v>
      </c>
      <c r="D807" s="61">
        <v>2024</v>
      </c>
      <c r="E807" s="1" t="s">
        <v>1350</v>
      </c>
      <c r="F807" s="1" t="s">
        <v>3296</v>
      </c>
      <c r="G807" s="1"/>
      <c r="H807" s="1" t="s">
        <v>1412</v>
      </c>
      <c r="I807" s="1" t="s">
        <v>1413</v>
      </c>
      <c r="J807" s="1" t="s">
        <v>1354</v>
      </c>
      <c r="K807" s="1" t="s">
        <v>927</v>
      </c>
      <c r="L807" s="1" t="s">
        <v>1478</v>
      </c>
      <c r="M807" s="1" t="s">
        <v>1479</v>
      </c>
      <c r="N807" s="64">
        <v>45675</v>
      </c>
      <c r="O807" s="64">
        <v>45902</v>
      </c>
      <c r="P807" s="1" t="s">
        <v>1356</v>
      </c>
      <c r="Q807" s="1" t="s">
        <v>1357</v>
      </c>
      <c r="R807" s="1"/>
      <c r="S807" s="1"/>
      <c r="T807" s="1"/>
      <c r="U807" s="1"/>
      <c r="V807" s="1"/>
      <c r="W807" s="1" t="s">
        <v>2964</v>
      </c>
      <c r="X807" s="1" t="s">
        <v>1360</v>
      </c>
      <c r="Y807" s="1" t="s">
        <v>1361</v>
      </c>
      <c r="Z807" s="1" t="s">
        <v>1362</v>
      </c>
      <c r="AA807" s="1" t="s">
        <v>1482</v>
      </c>
    </row>
    <row r="808" spans="1:27" ht="15" customHeight="1">
      <c r="A808" s="1" t="s">
        <v>3297</v>
      </c>
      <c r="B808" s="1" t="s">
        <v>3298</v>
      </c>
      <c r="C808" s="1" t="s">
        <v>1349</v>
      </c>
      <c r="D808" s="61">
        <v>2024</v>
      </c>
      <c r="E808" s="1" t="s">
        <v>1350</v>
      </c>
      <c r="F808" s="1" t="s">
        <v>3299</v>
      </c>
      <c r="G808" s="1"/>
      <c r="H808" s="1" t="s">
        <v>1370</v>
      </c>
      <c r="I808" s="1" t="s">
        <v>1371</v>
      </c>
      <c r="J808" s="1" t="s">
        <v>1354</v>
      </c>
      <c r="K808" s="1" t="s">
        <v>927</v>
      </c>
      <c r="L808" s="1" t="s">
        <v>1648</v>
      </c>
      <c r="M808" s="1"/>
      <c r="N808" s="1"/>
      <c r="O808" s="1"/>
      <c r="P808" s="1" t="s">
        <v>1356</v>
      </c>
      <c r="Q808" s="1" t="s">
        <v>1357</v>
      </c>
      <c r="R808" s="1"/>
      <c r="S808" s="1"/>
      <c r="T808" s="1"/>
      <c r="U808" s="1"/>
      <c r="V808" s="1"/>
      <c r="W808" s="1" t="s">
        <v>2964</v>
      </c>
      <c r="X808" s="1" t="s">
        <v>1360</v>
      </c>
      <c r="Y808" s="1" t="s">
        <v>1361</v>
      </c>
      <c r="Z808" s="1" t="s">
        <v>1362</v>
      </c>
      <c r="AA808" s="1" t="s">
        <v>2021</v>
      </c>
    </row>
    <row r="809" spans="1:27" ht="15" customHeight="1">
      <c r="A809" s="1" t="s">
        <v>3300</v>
      </c>
      <c r="B809" s="1" t="s">
        <v>3301</v>
      </c>
      <c r="C809" s="1" t="s">
        <v>1349</v>
      </c>
      <c r="D809" s="61">
        <v>2024</v>
      </c>
      <c r="E809" s="1" t="s">
        <v>1350</v>
      </c>
      <c r="F809" s="1" t="s">
        <v>3302</v>
      </c>
      <c r="G809" s="1"/>
      <c r="H809" s="1" t="s">
        <v>1370</v>
      </c>
      <c r="I809" s="1" t="s">
        <v>1371</v>
      </c>
      <c r="J809" s="1" t="s">
        <v>1354</v>
      </c>
      <c r="K809" s="1" t="s">
        <v>927</v>
      </c>
      <c r="L809" s="1" t="s">
        <v>1648</v>
      </c>
      <c r="M809" s="1"/>
      <c r="N809" s="1"/>
      <c r="O809" s="1"/>
      <c r="P809" s="1" t="s">
        <v>1356</v>
      </c>
      <c r="Q809" s="1" t="s">
        <v>1357</v>
      </c>
      <c r="R809" s="1"/>
      <c r="S809" s="1"/>
      <c r="T809" s="1"/>
      <c r="U809" s="1"/>
      <c r="V809" s="1"/>
      <c r="W809" s="1" t="s">
        <v>2964</v>
      </c>
      <c r="X809" s="1" t="s">
        <v>1360</v>
      </c>
      <c r="Y809" s="1" t="s">
        <v>1361</v>
      </c>
      <c r="Z809" s="1" t="s">
        <v>1362</v>
      </c>
      <c r="AA809" s="1" t="s">
        <v>2021</v>
      </c>
    </row>
    <row r="810" spans="1:27" ht="15" customHeight="1">
      <c r="A810" s="1" t="s">
        <v>3303</v>
      </c>
      <c r="B810" s="1" t="s">
        <v>3304</v>
      </c>
      <c r="C810" s="1" t="s">
        <v>1349</v>
      </c>
      <c r="D810" s="61">
        <v>2024</v>
      </c>
      <c r="E810" s="1" t="s">
        <v>1350</v>
      </c>
      <c r="F810" s="1" t="s">
        <v>3305</v>
      </c>
      <c r="G810" s="1"/>
      <c r="H810" s="1" t="s">
        <v>1370</v>
      </c>
      <c r="I810" s="1" t="s">
        <v>1371</v>
      </c>
      <c r="J810" s="1" t="s">
        <v>1354</v>
      </c>
      <c r="K810" s="1" t="s">
        <v>927</v>
      </c>
      <c r="L810" s="1" t="s">
        <v>1648</v>
      </c>
      <c r="M810" s="1"/>
      <c r="N810" s="1"/>
      <c r="O810" s="1"/>
      <c r="P810" s="1" t="s">
        <v>1356</v>
      </c>
      <c r="Q810" s="1" t="s">
        <v>1357</v>
      </c>
      <c r="R810" s="1"/>
      <c r="S810" s="1"/>
      <c r="T810" s="1"/>
      <c r="U810" s="1"/>
      <c r="V810" s="1"/>
      <c r="W810" s="1" t="s">
        <v>2964</v>
      </c>
      <c r="X810" s="1" t="s">
        <v>1360</v>
      </c>
      <c r="Y810" s="1" t="s">
        <v>1361</v>
      </c>
      <c r="Z810" s="1" t="s">
        <v>1362</v>
      </c>
      <c r="AA810" s="1" t="s">
        <v>2021</v>
      </c>
    </row>
    <row r="811" spans="1:27" ht="15" customHeight="1">
      <c r="A811" s="1" t="s">
        <v>3306</v>
      </c>
      <c r="B811" s="1" t="s">
        <v>3307</v>
      </c>
      <c r="C811" s="1" t="s">
        <v>1349</v>
      </c>
      <c r="D811" s="61">
        <v>2024</v>
      </c>
      <c r="E811" s="1" t="s">
        <v>1350</v>
      </c>
      <c r="F811" s="1" t="s">
        <v>3308</v>
      </c>
      <c r="G811" s="1"/>
      <c r="H811" s="1" t="s">
        <v>1370</v>
      </c>
      <c r="I811" s="1" t="s">
        <v>1371</v>
      </c>
      <c r="J811" s="1" t="s">
        <v>1354</v>
      </c>
      <c r="K811" s="1" t="s">
        <v>927</v>
      </c>
      <c r="L811" s="1" t="s">
        <v>1648</v>
      </c>
      <c r="M811" s="1"/>
      <c r="N811" s="1"/>
      <c r="O811" s="1"/>
      <c r="P811" s="1" t="s">
        <v>1356</v>
      </c>
      <c r="Q811" s="1" t="s">
        <v>1357</v>
      </c>
      <c r="R811" s="1"/>
      <c r="S811" s="1"/>
      <c r="T811" s="1"/>
      <c r="U811" s="1"/>
      <c r="V811" s="1"/>
      <c r="W811" s="1" t="s">
        <v>2964</v>
      </c>
      <c r="X811" s="1" t="s">
        <v>1360</v>
      </c>
      <c r="Y811" s="1" t="s">
        <v>1361</v>
      </c>
      <c r="Z811" s="1" t="s">
        <v>1362</v>
      </c>
      <c r="AA811" s="1" t="s">
        <v>2021</v>
      </c>
    </row>
    <row r="812" spans="1:27" ht="15" customHeight="1">
      <c r="A812" s="1" t="s">
        <v>3309</v>
      </c>
      <c r="B812" s="1" t="s">
        <v>3310</v>
      </c>
      <c r="C812" s="1" t="s">
        <v>1349</v>
      </c>
      <c r="D812" s="61">
        <v>2024</v>
      </c>
      <c r="E812" s="1" t="s">
        <v>1350</v>
      </c>
      <c r="F812" s="1" t="s">
        <v>3311</v>
      </c>
      <c r="G812" s="1"/>
      <c r="H812" s="1" t="s">
        <v>1370</v>
      </c>
      <c r="I812" s="1" t="s">
        <v>1371</v>
      </c>
      <c r="J812" s="1" t="s">
        <v>1354</v>
      </c>
      <c r="K812" s="1" t="s">
        <v>927</v>
      </c>
      <c r="L812" s="1" t="s">
        <v>1648</v>
      </c>
      <c r="M812" s="1"/>
      <c r="N812" s="1"/>
      <c r="O812" s="1"/>
      <c r="P812" s="1" t="s">
        <v>1356</v>
      </c>
      <c r="Q812" s="1" t="s">
        <v>1357</v>
      </c>
      <c r="R812" s="1"/>
      <c r="S812" s="1"/>
      <c r="T812" s="1"/>
      <c r="U812" s="1"/>
      <c r="V812" s="1"/>
      <c r="W812" s="1" t="s">
        <v>2964</v>
      </c>
      <c r="X812" s="1" t="s">
        <v>1360</v>
      </c>
      <c r="Y812" s="1" t="s">
        <v>1361</v>
      </c>
      <c r="Z812" s="1" t="s">
        <v>1362</v>
      </c>
      <c r="AA812" s="1" t="s">
        <v>2021</v>
      </c>
    </row>
    <row r="813" spans="1:27" ht="15" customHeight="1">
      <c r="A813" s="1" t="s">
        <v>3312</v>
      </c>
      <c r="B813" s="1" t="s">
        <v>887</v>
      </c>
      <c r="C813" s="1" t="s">
        <v>1349</v>
      </c>
      <c r="D813" s="61">
        <v>2024</v>
      </c>
      <c r="E813" s="1" t="s">
        <v>1350</v>
      </c>
      <c r="F813" s="1" t="s">
        <v>3313</v>
      </c>
      <c r="G813" s="1"/>
      <c r="H813" s="1" t="s">
        <v>1400</v>
      </c>
      <c r="I813" s="1"/>
      <c r="J813" s="1" t="s">
        <v>1354</v>
      </c>
      <c r="K813" s="1" t="s">
        <v>927</v>
      </c>
      <c r="L813" s="1" t="s">
        <v>1581</v>
      </c>
      <c r="M813" s="1" t="s">
        <v>1581</v>
      </c>
      <c r="N813" s="63">
        <v>45675</v>
      </c>
      <c r="O813" s="63">
        <v>45902</v>
      </c>
      <c r="P813" s="1" t="s">
        <v>1356</v>
      </c>
      <c r="Q813" s="1" t="s">
        <v>1357</v>
      </c>
      <c r="R813" s="1"/>
      <c r="S813" s="1"/>
      <c r="T813" s="1"/>
      <c r="U813" s="1"/>
      <c r="V813" s="1"/>
      <c r="W813" s="1" t="s">
        <v>2964</v>
      </c>
      <c r="X813" s="1" t="s">
        <v>1360</v>
      </c>
      <c r="Y813" s="1" t="s">
        <v>1361</v>
      </c>
      <c r="Z813" s="1" t="s">
        <v>1362</v>
      </c>
      <c r="AA813" s="1" t="s">
        <v>1583</v>
      </c>
    </row>
    <row r="814" spans="1:27" ht="15" customHeight="1">
      <c r="A814" s="1" t="s">
        <v>3314</v>
      </c>
      <c r="B814" s="1" t="s">
        <v>892</v>
      </c>
      <c r="C814" s="1" t="s">
        <v>1349</v>
      </c>
      <c r="D814" s="61">
        <v>2024</v>
      </c>
      <c r="E814" s="1" t="s">
        <v>1350</v>
      </c>
      <c r="F814" s="1" t="s">
        <v>3315</v>
      </c>
      <c r="G814" s="1"/>
      <c r="H814" s="1" t="s">
        <v>1412</v>
      </c>
      <c r="I814" s="1" t="s">
        <v>1413</v>
      </c>
      <c r="J814" s="1" t="s">
        <v>1354</v>
      </c>
      <c r="K814" s="1" t="s">
        <v>927</v>
      </c>
      <c r="L814" s="1" t="s">
        <v>1478</v>
      </c>
      <c r="M814" s="1" t="s">
        <v>1479</v>
      </c>
      <c r="N814" s="64">
        <v>45675</v>
      </c>
      <c r="O814" s="64">
        <v>45902</v>
      </c>
      <c r="P814" s="1" t="s">
        <v>1356</v>
      </c>
      <c r="Q814" s="1" t="s">
        <v>3294</v>
      </c>
      <c r="R814" s="1"/>
      <c r="S814" s="1"/>
      <c r="T814" s="1"/>
      <c r="U814" s="1"/>
      <c r="V814" s="1"/>
      <c r="W814" s="1" t="s">
        <v>2964</v>
      </c>
      <c r="X814" s="1" t="s">
        <v>1360</v>
      </c>
      <c r="Y814" s="1" t="s">
        <v>1361</v>
      </c>
      <c r="Z814" s="1" t="s">
        <v>1362</v>
      </c>
      <c r="AA814" s="1" t="s">
        <v>1482</v>
      </c>
    </row>
    <row r="815" spans="1:27" ht="15" customHeight="1">
      <c r="A815" s="1" t="s">
        <v>3316</v>
      </c>
      <c r="B815" s="1" t="s">
        <v>905</v>
      </c>
      <c r="C815" s="1" t="s">
        <v>1349</v>
      </c>
      <c r="D815" s="61">
        <v>2024</v>
      </c>
      <c r="E815" s="1" t="s">
        <v>1350</v>
      </c>
      <c r="F815" s="1" t="s">
        <v>3317</v>
      </c>
      <c r="G815" s="1"/>
      <c r="H815" s="1" t="s">
        <v>1370</v>
      </c>
      <c r="I815" s="1" t="s">
        <v>1371</v>
      </c>
      <c r="J815" s="1" t="s">
        <v>1354</v>
      </c>
      <c r="K815" s="1" t="s">
        <v>927</v>
      </c>
      <c r="L815" s="1" t="s">
        <v>1648</v>
      </c>
      <c r="M815" s="1"/>
      <c r="N815" s="1"/>
      <c r="O815" s="1"/>
      <c r="P815" s="1" t="s">
        <v>1356</v>
      </c>
      <c r="Q815" s="1" t="s">
        <v>1357</v>
      </c>
      <c r="R815" s="1"/>
      <c r="S815" s="1"/>
      <c r="T815" s="1"/>
      <c r="U815" s="1"/>
      <c r="V815" s="1"/>
      <c r="W815" s="1" t="s">
        <v>2964</v>
      </c>
      <c r="X815" s="1" t="s">
        <v>1360</v>
      </c>
      <c r="Y815" s="1" t="s">
        <v>1361</v>
      </c>
      <c r="Z815" s="1" t="s">
        <v>1362</v>
      </c>
      <c r="AA815" s="1" t="s">
        <v>2021</v>
      </c>
    </row>
    <row r="816" spans="1:27" ht="15" customHeight="1">
      <c r="A816" s="1" t="s">
        <v>3318</v>
      </c>
      <c r="B816" s="1" t="s">
        <v>886</v>
      </c>
      <c r="C816" s="1" t="s">
        <v>1349</v>
      </c>
      <c r="D816" s="61">
        <v>2024</v>
      </c>
      <c r="E816" s="1" t="s">
        <v>1350</v>
      </c>
      <c r="F816" s="1" t="s">
        <v>3319</v>
      </c>
      <c r="G816" s="1"/>
      <c r="H816" s="1" t="s">
        <v>1352</v>
      </c>
      <c r="I816" s="1" t="s">
        <v>1672</v>
      </c>
      <c r="J816" s="1" t="s">
        <v>1354</v>
      </c>
      <c r="K816" s="1" t="s">
        <v>927</v>
      </c>
      <c r="L816" s="1" t="s">
        <v>1590</v>
      </c>
      <c r="M816" s="1" t="s">
        <v>1590</v>
      </c>
      <c r="N816" s="64">
        <v>45675</v>
      </c>
      <c r="O816" s="64">
        <v>45902</v>
      </c>
      <c r="P816" s="1" t="s">
        <v>1356</v>
      </c>
      <c r="Q816" s="1" t="s">
        <v>1614</v>
      </c>
      <c r="R816" s="1"/>
      <c r="S816" s="1"/>
      <c r="T816" s="1"/>
      <c r="U816" s="1"/>
      <c r="V816" s="1"/>
      <c r="W816" s="1" t="s">
        <v>2964</v>
      </c>
      <c r="X816" s="1" t="s">
        <v>1360</v>
      </c>
      <c r="Y816" s="1" t="s">
        <v>1361</v>
      </c>
      <c r="Z816" s="1" t="s">
        <v>1362</v>
      </c>
      <c r="AA816" s="1" t="s">
        <v>1675</v>
      </c>
    </row>
    <row r="817" spans="1:27" ht="15" customHeight="1">
      <c r="A817" s="1" t="s">
        <v>3320</v>
      </c>
      <c r="B817" s="1" t="s">
        <v>899</v>
      </c>
      <c r="C817" s="1" t="s">
        <v>1349</v>
      </c>
      <c r="D817" s="61">
        <v>2024</v>
      </c>
      <c r="E817" s="1" t="s">
        <v>1350</v>
      </c>
      <c r="F817" s="1" t="s">
        <v>3321</v>
      </c>
      <c r="G817" s="1"/>
      <c r="H817" s="1" t="s">
        <v>1352</v>
      </c>
      <c r="I817" s="1" t="s">
        <v>1353</v>
      </c>
      <c r="J817" s="1" t="s">
        <v>1354</v>
      </c>
      <c r="K817" s="1" t="s">
        <v>927</v>
      </c>
      <c r="L817" s="1" t="s">
        <v>1478</v>
      </c>
      <c r="M817" s="1" t="s">
        <v>1479</v>
      </c>
      <c r="N817" s="64">
        <v>45675</v>
      </c>
      <c r="O817" s="64">
        <v>45902</v>
      </c>
      <c r="P817" s="1" t="s">
        <v>1356</v>
      </c>
      <c r="Q817" s="1" t="s">
        <v>3294</v>
      </c>
      <c r="R817" s="1"/>
      <c r="S817" s="1"/>
      <c r="T817" s="1"/>
      <c r="U817" s="1"/>
      <c r="V817" s="1"/>
      <c r="W817" s="1" t="s">
        <v>2964</v>
      </c>
      <c r="X817" s="1" t="s">
        <v>1360</v>
      </c>
      <c r="Y817" s="1" t="s">
        <v>1361</v>
      </c>
      <c r="Z817" s="1" t="s">
        <v>1362</v>
      </c>
      <c r="AA817" s="1" t="s">
        <v>1482</v>
      </c>
    </row>
    <row r="818" spans="1:27" ht="15" customHeight="1">
      <c r="A818" s="1" t="s">
        <v>3322</v>
      </c>
      <c r="B818" s="1" t="s">
        <v>885</v>
      </c>
      <c r="C818" s="1" t="s">
        <v>1349</v>
      </c>
      <c r="D818" s="61">
        <v>2024</v>
      </c>
      <c r="E818" s="1" t="s">
        <v>1350</v>
      </c>
      <c r="F818" s="1" t="s">
        <v>3323</v>
      </c>
      <c r="G818" s="1"/>
      <c r="H818" s="1" t="s">
        <v>1352</v>
      </c>
      <c r="I818" s="1" t="s">
        <v>1672</v>
      </c>
      <c r="J818" s="1" t="s">
        <v>1354</v>
      </c>
      <c r="K818" s="1" t="s">
        <v>927</v>
      </c>
      <c r="L818" s="1" t="s">
        <v>1590</v>
      </c>
      <c r="M818" s="1" t="s">
        <v>1590</v>
      </c>
      <c r="N818" s="64">
        <v>45675</v>
      </c>
      <c r="O818" s="64">
        <v>45902</v>
      </c>
      <c r="P818" s="1" t="s">
        <v>1356</v>
      </c>
      <c r="Q818" s="1" t="s">
        <v>1678</v>
      </c>
      <c r="R818" s="1"/>
      <c r="S818" s="1"/>
      <c r="T818" s="1"/>
      <c r="U818" s="1"/>
      <c r="V818" s="1"/>
      <c r="W818" s="1" t="s">
        <v>2964</v>
      </c>
      <c r="X818" s="1" t="s">
        <v>1360</v>
      </c>
      <c r="Y818" s="1" t="s">
        <v>1361</v>
      </c>
      <c r="Z818" s="1" t="s">
        <v>1362</v>
      </c>
      <c r="AA818" s="1" t="s">
        <v>1675</v>
      </c>
    </row>
    <row r="819" spans="1:27" ht="15" customHeight="1">
      <c r="A819" s="1" t="s">
        <v>3324</v>
      </c>
      <c r="B819" s="1" t="s">
        <v>915</v>
      </c>
      <c r="C819" s="1" t="s">
        <v>1349</v>
      </c>
      <c r="D819" s="61">
        <v>2024</v>
      </c>
      <c r="E819" s="1" t="s">
        <v>1350</v>
      </c>
      <c r="F819" s="1" t="s">
        <v>3325</v>
      </c>
      <c r="G819" s="1"/>
      <c r="H819" s="1" t="s">
        <v>1352</v>
      </c>
      <c r="I819" s="1" t="s">
        <v>1353</v>
      </c>
      <c r="J819" s="1" t="s">
        <v>1354</v>
      </c>
      <c r="K819" s="1" t="s">
        <v>927</v>
      </c>
      <c r="L819" s="1" t="s">
        <v>1879</v>
      </c>
      <c r="M819" s="1" t="s">
        <v>1880</v>
      </c>
      <c r="N819" s="64">
        <v>45675</v>
      </c>
      <c r="O819" s="64">
        <v>45902</v>
      </c>
      <c r="P819" s="1" t="s">
        <v>1356</v>
      </c>
      <c r="Q819" s="1" t="s">
        <v>1887</v>
      </c>
      <c r="R819" s="1"/>
      <c r="S819" s="1"/>
      <c r="T819" s="1"/>
      <c r="U819" s="1"/>
      <c r="V819" s="1"/>
      <c r="W819" s="1" t="s">
        <v>2964</v>
      </c>
      <c r="X819" s="1" t="s">
        <v>1360</v>
      </c>
      <c r="Y819" s="1" t="s">
        <v>1361</v>
      </c>
      <c r="Z819" s="1" t="s">
        <v>1362</v>
      </c>
      <c r="AA819" s="1" t="s">
        <v>1882</v>
      </c>
    </row>
    <row r="820" spans="1:27" ht="15" customHeight="1">
      <c r="A820" s="1" t="s">
        <v>3326</v>
      </c>
      <c r="B820" s="1" t="s">
        <v>918</v>
      </c>
      <c r="C820" s="1" t="s">
        <v>1349</v>
      </c>
      <c r="D820" s="61">
        <v>2024</v>
      </c>
      <c r="E820" s="1" t="s">
        <v>1350</v>
      </c>
      <c r="F820" s="1" t="s">
        <v>3327</v>
      </c>
      <c r="G820" s="1"/>
      <c r="H820" s="1" t="s">
        <v>1352</v>
      </c>
      <c r="I820" s="1" t="s">
        <v>1353</v>
      </c>
      <c r="J820" s="1" t="s">
        <v>1354</v>
      </c>
      <c r="K820" s="1" t="s">
        <v>927</v>
      </c>
      <c r="L820" s="1" t="s">
        <v>1895</v>
      </c>
      <c r="M820" s="1" t="s">
        <v>1880</v>
      </c>
      <c r="N820" s="64">
        <v>45675</v>
      </c>
      <c r="O820" s="64">
        <v>45902</v>
      </c>
      <c r="P820" s="1" t="s">
        <v>1356</v>
      </c>
      <c r="Q820" s="1" t="s">
        <v>1887</v>
      </c>
      <c r="R820" s="1"/>
      <c r="S820" s="1"/>
      <c r="T820" s="1"/>
      <c r="U820" s="1"/>
      <c r="V820" s="1"/>
      <c r="W820" s="1" t="s">
        <v>2964</v>
      </c>
      <c r="X820" s="1" t="s">
        <v>1360</v>
      </c>
      <c r="Y820" s="1" t="s">
        <v>1361</v>
      </c>
      <c r="Z820" s="1" t="s">
        <v>1362</v>
      </c>
      <c r="AA820" s="1" t="s">
        <v>1882</v>
      </c>
    </row>
    <row r="821" spans="1:27" ht="15" customHeight="1">
      <c r="A821" s="1" t="s">
        <v>3328</v>
      </c>
      <c r="B821" s="1" t="s">
        <v>913</v>
      </c>
      <c r="C821" s="1" t="s">
        <v>1349</v>
      </c>
      <c r="D821" s="61">
        <v>2024</v>
      </c>
      <c r="E821" s="1" t="s">
        <v>1350</v>
      </c>
      <c r="F821" s="1" t="s">
        <v>3329</v>
      </c>
      <c r="G821" s="1"/>
      <c r="H821" s="1" t="s">
        <v>1352</v>
      </c>
      <c r="I821" s="1" t="s">
        <v>1353</v>
      </c>
      <c r="J821" s="1" t="s">
        <v>1354</v>
      </c>
      <c r="K821" s="1" t="s">
        <v>927</v>
      </c>
      <c r="L821" s="1" t="s">
        <v>1895</v>
      </c>
      <c r="M821" s="1" t="s">
        <v>1880</v>
      </c>
      <c r="N821" s="64">
        <v>45675</v>
      </c>
      <c r="O821" s="64">
        <v>45902</v>
      </c>
      <c r="P821" s="1" t="s">
        <v>1356</v>
      </c>
      <c r="Q821" s="1" t="s">
        <v>1357</v>
      </c>
      <c r="R821" s="1"/>
      <c r="S821" s="1"/>
      <c r="T821" s="1"/>
      <c r="U821" s="1"/>
      <c r="V821" s="1"/>
      <c r="W821" s="1" t="s">
        <v>2964</v>
      </c>
      <c r="X821" s="1" t="s">
        <v>1360</v>
      </c>
      <c r="Y821" s="1" t="s">
        <v>1361</v>
      </c>
      <c r="Z821" s="1" t="s">
        <v>1362</v>
      </c>
      <c r="AA821" s="1" t="s">
        <v>1882</v>
      </c>
    </row>
    <row r="822" spans="1:27" ht="15" customHeight="1">
      <c r="A822" s="1" t="s">
        <v>3330</v>
      </c>
      <c r="B822" s="1" t="s">
        <v>911</v>
      </c>
      <c r="C822" s="1" t="s">
        <v>1349</v>
      </c>
      <c r="D822" s="61">
        <v>2024</v>
      </c>
      <c r="E822" s="1" t="s">
        <v>1350</v>
      </c>
      <c r="F822" s="1" t="s">
        <v>3331</v>
      </c>
      <c r="G822" s="1"/>
      <c r="H822" s="1" t="s">
        <v>1352</v>
      </c>
      <c r="I822" s="1" t="s">
        <v>1353</v>
      </c>
      <c r="J822" s="1" t="s">
        <v>1354</v>
      </c>
      <c r="K822" s="1" t="s">
        <v>927</v>
      </c>
      <c r="L822" s="1" t="s">
        <v>1895</v>
      </c>
      <c r="M822" s="1" t="s">
        <v>1880</v>
      </c>
      <c r="N822" s="64">
        <v>45675</v>
      </c>
      <c r="O822" s="64">
        <v>45902</v>
      </c>
      <c r="P822" s="1" t="s">
        <v>1356</v>
      </c>
      <c r="Q822" s="1" t="s">
        <v>1887</v>
      </c>
      <c r="R822" s="1"/>
      <c r="S822" s="1"/>
      <c r="T822" s="1"/>
      <c r="U822" s="1"/>
      <c r="V822" s="1"/>
      <c r="W822" s="1" t="s">
        <v>2964</v>
      </c>
      <c r="X822" s="1" t="s">
        <v>1360</v>
      </c>
      <c r="Y822" s="1" t="s">
        <v>1361</v>
      </c>
      <c r="Z822" s="1" t="s">
        <v>1362</v>
      </c>
      <c r="AA822" s="1" t="s">
        <v>1882</v>
      </c>
    </row>
    <row r="823" spans="1:27" ht="15" customHeight="1">
      <c r="A823" s="1" t="s">
        <v>3332</v>
      </c>
      <c r="B823" s="1" t="s">
        <v>897</v>
      </c>
      <c r="C823" s="1" t="s">
        <v>1349</v>
      </c>
      <c r="D823" s="61">
        <v>2024</v>
      </c>
      <c r="E823" s="1" t="s">
        <v>1350</v>
      </c>
      <c r="F823" s="1" t="s">
        <v>3333</v>
      </c>
      <c r="G823" s="1"/>
      <c r="H823" s="1" t="s">
        <v>1400</v>
      </c>
      <c r="I823" s="1"/>
      <c r="J823" s="1" t="s">
        <v>1354</v>
      </c>
      <c r="K823" s="1" t="s">
        <v>927</v>
      </c>
      <c r="L823" s="1" t="s">
        <v>1478</v>
      </c>
      <c r="M823" s="1" t="s">
        <v>1479</v>
      </c>
      <c r="N823" s="64">
        <v>45675</v>
      </c>
      <c r="O823" s="64">
        <v>45902</v>
      </c>
      <c r="P823" s="1" t="s">
        <v>1356</v>
      </c>
      <c r="Q823" s="1" t="s">
        <v>3294</v>
      </c>
      <c r="R823" s="1"/>
      <c r="S823" s="1"/>
      <c r="T823" s="1"/>
      <c r="U823" s="1"/>
      <c r="V823" s="1"/>
      <c r="W823" s="1" t="s">
        <v>2964</v>
      </c>
      <c r="X823" s="1" t="s">
        <v>1360</v>
      </c>
      <c r="Y823" s="1" t="s">
        <v>1361</v>
      </c>
      <c r="Z823" s="1" t="s">
        <v>1362</v>
      </c>
      <c r="AA823" s="1" t="s">
        <v>1482</v>
      </c>
    </row>
    <row r="824" spans="1:27" ht="15" customHeight="1">
      <c r="A824" s="1" t="s">
        <v>3334</v>
      </c>
      <c r="B824" s="1" t="s">
        <v>907</v>
      </c>
      <c r="C824" s="1" t="s">
        <v>1349</v>
      </c>
      <c r="D824" s="61">
        <v>2024</v>
      </c>
      <c r="E824" s="1" t="s">
        <v>1350</v>
      </c>
      <c r="F824" s="1" t="s">
        <v>3335</v>
      </c>
      <c r="G824" s="1"/>
      <c r="H824" s="1" t="s">
        <v>1352</v>
      </c>
      <c r="I824" s="1" t="s">
        <v>1353</v>
      </c>
      <c r="J824" s="1" t="s">
        <v>1354</v>
      </c>
      <c r="K824" s="1" t="s">
        <v>927</v>
      </c>
      <c r="L824" s="1" t="s">
        <v>1895</v>
      </c>
      <c r="M824" s="1" t="s">
        <v>1880</v>
      </c>
      <c r="N824" s="64">
        <v>45675</v>
      </c>
      <c r="O824" s="64">
        <v>45902</v>
      </c>
      <c r="P824" s="1" t="s">
        <v>1356</v>
      </c>
      <c r="Q824" s="1" t="s">
        <v>1887</v>
      </c>
      <c r="R824" s="1"/>
      <c r="S824" s="1"/>
      <c r="T824" s="1"/>
      <c r="U824" s="1"/>
      <c r="V824" s="1"/>
      <c r="W824" s="1" t="s">
        <v>2964</v>
      </c>
      <c r="X824" s="1" t="s">
        <v>1360</v>
      </c>
      <c r="Y824" s="1" t="s">
        <v>1361</v>
      </c>
      <c r="Z824" s="1" t="s">
        <v>1362</v>
      </c>
      <c r="AA824" s="1" t="s">
        <v>1882</v>
      </c>
    </row>
    <row r="825" spans="1:27" ht="15" customHeight="1">
      <c r="A825" s="1" t="s">
        <v>3336</v>
      </c>
      <c r="B825" s="1" t="s">
        <v>890</v>
      </c>
      <c r="C825" s="1" t="s">
        <v>1349</v>
      </c>
      <c r="D825" s="61">
        <v>2024</v>
      </c>
      <c r="E825" s="1" t="s">
        <v>1350</v>
      </c>
      <c r="F825" s="1" t="s">
        <v>3337</v>
      </c>
      <c r="G825" s="1"/>
      <c r="H825" s="1" t="s">
        <v>1400</v>
      </c>
      <c r="I825" s="1"/>
      <c r="J825" s="1" t="s">
        <v>1354</v>
      </c>
      <c r="K825" s="1" t="s">
        <v>927</v>
      </c>
      <c r="L825" s="1" t="s">
        <v>1478</v>
      </c>
      <c r="M825" s="1" t="s">
        <v>1479</v>
      </c>
      <c r="N825" s="64">
        <v>45675</v>
      </c>
      <c r="O825" s="64">
        <v>45902</v>
      </c>
      <c r="P825" s="1" t="s">
        <v>1356</v>
      </c>
      <c r="Q825" s="1" t="s">
        <v>1357</v>
      </c>
      <c r="R825" s="1"/>
      <c r="S825" s="1"/>
      <c r="T825" s="1"/>
      <c r="U825" s="1"/>
      <c r="V825" s="1"/>
      <c r="W825" s="1" t="s">
        <v>2964</v>
      </c>
      <c r="X825" s="1" t="s">
        <v>1360</v>
      </c>
      <c r="Y825" s="1" t="s">
        <v>1361</v>
      </c>
      <c r="Z825" s="1" t="s">
        <v>1362</v>
      </c>
      <c r="AA825" s="1" t="s">
        <v>1482</v>
      </c>
    </row>
    <row r="826" spans="1:27" ht="15" customHeight="1">
      <c r="A826" s="1" t="s">
        <v>3338</v>
      </c>
      <c r="B826" s="1" t="s">
        <v>894</v>
      </c>
      <c r="C826" s="1" t="s">
        <v>1349</v>
      </c>
      <c r="D826" s="61">
        <v>2024</v>
      </c>
      <c r="E826" s="1" t="s">
        <v>1350</v>
      </c>
      <c r="F826" s="1" t="s">
        <v>3339</v>
      </c>
      <c r="G826" s="1"/>
      <c r="H826" s="1" t="s">
        <v>1412</v>
      </c>
      <c r="I826" s="1" t="s">
        <v>1413</v>
      </c>
      <c r="J826" s="1" t="s">
        <v>1354</v>
      </c>
      <c r="K826" s="1" t="s">
        <v>927</v>
      </c>
      <c r="L826" s="1" t="s">
        <v>1478</v>
      </c>
      <c r="M826" s="1" t="s">
        <v>1479</v>
      </c>
      <c r="N826" s="64">
        <v>45675</v>
      </c>
      <c r="O826" s="64">
        <v>45902</v>
      </c>
      <c r="P826" s="1" t="s">
        <v>1356</v>
      </c>
      <c r="Q826" s="1" t="s">
        <v>3294</v>
      </c>
      <c r="R826" s="1"/>
      <c r="S826" s="1"/>
      <c r="T826" s="1"/>
      <c r="U826" s="1"/>
      <c r="V826" s="1"/>
      <c r="W826" s="1" t="s">
        <v>2964</v>
      </c>
      <c r="X826" s="1" t="s">
        <v>1360</v>
      </c>
      <c r="Y826" s="1" t="s">
        <v>1361</v>
      </c>
      <c r="Z826" s="1" t="s">
        <v>1362</v>
      </c>
      <c r="AA826" s="1" t="s">
        <v>1482</v>
      </c>
    </row>
    <row r="827" spans="1:27" ht="15" customHeight="1">
      <c r="A827" s="1" t="s">
        <v>3340</v>
      </c>
      <c r="B827" s="1" t="s">
        <v>898</v>
      </c>
      <c r="C827" s="1" t="s">
        <v>1349</v>
      </c>
      <c r="D827" s="61">
        <v>2024</v>
      </c>
      <c r="E827" s="1" t="s">
        <v>1350</v>
      </c>
      <c r="F827" s="1" t="s">
        <v>3341</v>
      </c>
      <c r="G827" s="1"/>
      <c r="H827" s="1" t="s">
        <v>1400</v>
      </c>
      <c r="I827" s="1"/>
      <c r="J827" s="1" t="s">
        <v>1354</v>
      </c>
      <c r="K827" s="1" t="s">
        <v>927</v>
      </c>
      <c r="L827" s="1" t="s">
        <v>1478</v>
      </c>
      <c r="M827" s="1" t="s">
        <v>1479</v>
      </c>
      <c r="N827" s="64">
        <v>45675</v>
      </c>
      <c r="O827" s="64">
        <v>45902</v>
      </c>
      <c r="P827" s="1" t="s">
        <v>1356</v>
      </c>
      <c r="Q827" s="1" t="s">
        <v>3294</v>
      </c>
      <c r="R827" s="1"/>
      <c r="S827" s="1"/>
      <c r="T827" s="1"/>
      <c r="U827" s="1"/>
      <c r="V827" s="1"/>
      <c r="W827" s="1" t="s">
        <v>2964</v>
      </c>
      <c r="X827" s="1" t="s">
        <v>1360</v>
      </c>
      <c r="Y827" s="1" t="s">
        <v>1361</v>
      </c>
      <c r="Z827" s="1" t="s">
        <v>1362</v>
      </c>
      <c r="AA827" s="1" t="s">
        <v>1482</v>
      </c>
    </row>
    <row r="828" spans="1:27" ht="15" customHeight="1">
      <c r="A828" s="1" t="s">
        <v>3342</v>
      </c>
      <c r="B828" s="1" t="s">
        <v>896</v>
      </c>
      <c r="C828" s="1" t="s">
        <v>1349</v>
      </c>
      <c r="D828" s="61">
        <v>2024</v>
      </c>
      <c r="E828" s="1" t="s">
        <v>1350</v>
      </c>
      <c r="F828" s="1" t="s">
        <v>3343</v>
      </c>
      <c r="G828" s="1"/>
      <c r="H828" s="1" t="s">
        <v>1400</v>
      </c>
      <c r="I828" s="1"/>
      <c r="J828" s="1" t="s">
        <v>1354</v>
      </c>
      <c r="K828" s="1" t="s">
        <v>927</v>
      </c>
      <c r="L828" s="1" t="s">
        <v>1478</v>
      </c>
      <c r="M828" s="1" t="s">
        <v>1479</v>
      </c>
      <c r="N828" s="63">
        <v>45675</v>
      </c>
      <c r="O828" s="63">
        <v>45902</v>
      </c>
      <c r="P828" s="1" t="s">
        <v>1356</v>
      </c>
      <c r="Q828" s="1" t="s">
        <v>3294</v>
      </c>
      <c r="R828" s="1"/>
      <c r="S828" s="1"/>
      <c r="T828" s="1"/>
      <c r="U828" s="1"/>
      <c r="V828" s="1"/>
      <c r="W828" s="1" t="s">
        <v>2964</v>
      </c>
      <c r="X828" s="1" t="s">
        <v>1360</v>
      </c>
      <c r="Y828" s="1" t="s">
        <v>1361</v>
      </c>
      <c r="Z828" s="1" t="s">
        <v>1362</v>
      </c>
      <c r="AA828" s="1" t="s">
        <v>1482</v>
      </c>
    </row>
    <row r="829" spans="1:27" ht="15" customHeight="1">
      <c r="A829" s="1" t="s">
        <v>3344</v>
      </c>
      <c r="B829" s="1" t="s">
        <v>901</v>
      </c>
      <c r="C829" s="1" t="s">
        <v>1349</v>
      </c>
      <c r="D829" s="61">
        <v>2024</v>
      </c>
      <c r="E829" s="1" t="s">
        <v>1350</v>
      </c>
      <c r="F829" s="1" t="s">
        <v>3345</v>
      </c>
      <c r="G829" s="1"/>
      <c r="H829" s="1" t="s">
        <v>1400</v>
      </c>
      <c r="I829" s="1"/>
      <c r="J829" s="1" t="s">
        <v>1354</v>
      </c>
      <c r="K829" s="1" t="s">
        <v>927</v>
      </c>
      <c r="L829" s="1" t="s">
        <v>1648</v>
      </c>
      <c r="M829" s="1"/>
      <c r="N829" s="1"/>
      <c r="O829" s="1"/>
      <c r="P829" s="1" t="s">
        <v>1356</v>
      </c>
      <c r="Q829" s="1" t="s">
        <v>1357</v>
      </c>
      <c r="R829" s="1"/>
      <c r="S829" s="1"/>
      <c r="T829" s="1"/>
      <c r="U829" s="1"/>
      <c r="V829" s="1"/>
      <c r="W829" s="1" t="s">
        <v>2964</v>
      </c>
      <c r="X829" s="1" t="s">
        <v>1360</v>
      </c>
      <c r="Y829" s="1" t="s">
        <v>1361</v>
      </c>
      <c r="Z829" s="1" t="s">
        <v>1362</v>
      </c>
      <c r="AA829" s="1" t="s">
        <v>2021</v>
      </c>
    </row>
    <row r="830" spans="1:27" ht="15" customHeight="1">
      <c r="A830" s="1" t="s">
        <v>3346</v>
      </c>
      <c r="B830" s="1" t="s">
        <v>920</v>
      </c>
      <c r="C830" s="1" t="s">
        <v>1349</v>
      </c>
      <c r="D830" s="61">
        <v>2024</v>
      </c>
      <c r="E830" s="1" t="s">
        <v>1350</v>
      </c>
      <c r="F830" s="1" t="s">
        <v>3347</v>
      </c>
      <c r="G830" s="1"/>
      <c r="H830" s="1" t="s">
        <v>1352</v>
      </c>
      <c r="I830" s="1" t="s">
        <v>1353</v>
      </c>
      <c r="J830" s="1" t="s">
        <v>1354</v>
      </c>
      <c r="K830" s="1" t="s">
        <v>927</v>
      </c>
      <c r="L830" s="1" t="s">
        <v>1895</v>
      </c>
      <c r="M830" s="1" t="s">
        <v>1880</v>
      </c>
      <c r="N830" s="63">
        <v>45675</v>
      </c>
      <c r="O830" s="63">
        <v>45902</v>
      </c>
      <c r="P830" s="1" t="s">
        <v>1356</v>
      </c>
      <c r="Q830" s="1" t="s">
        <v>1357</v>
      </c>
      <c r="R830" s="1"/>
      <c r="S830" s="1"/>
      <c r="T830" s="1"/>
      <c r="U830" s="1"/>
      <c r="V830" s="1"/>
      <c r="W830" s="1" t="s">
        <v>2964</v>
      </c>
      <c r="X830" s="1" t="s">
        <v>1360</v>
      </c>
      <c r="Y830" s="1" t="s">
        <v>1361</v>
      </c>
      <c r="Z830" s="1" t="s">
        <v>1362</v>
      </c>
      <c r="AA830" s="1" t="s">
        <v>1882</v>
      </c>
    </row>
    <row r="831" spans="1:27" ht="15" customHeight="1">
      <c r="A831" s="1" t="s">
        <v>3348</v>
      </c>
      <c r="B831" s="1" t="s">
        <v>3349</v>
      </c>
      <c r="C831" s="1" t="s">
        <v>1349</v>
      </c>
      <c r="D831" s="61">
        <v>2024</v>
      </c>
      <c r="E831" s="1" t="s">
        <v>1350</v>
      </c>
      <c r="F831" s="1" t="s">
        <v>3350</v>
      </c>
      <c r="G831" s="1"/>
      <c r="H831" s="1" t="s">
        <v>1352</v>
      </c>
      <c r="I831" s="1" t="s">
        <v>1353</v>
      </c>
      <c r="J831" s="1" t="s">
        <v>1354</v>
      </c>
      <c r="K831" s="1" t="s">
        <v>927</v>
      </c>
      <c r="L831" s="1" t="s">
        <v>1581</v>
      </c>
      <c r="M831" s="1" t="s">
        <v>1581</v>
      </c>
      <c r="N831" s="64">
        <v>45675</v>
      </c>
      <c r="O831" s="64">
        <v>45902</v>
      </c>
      <c r="P831" s="1" t="s">
        <v>1356</v>
      </c>
      <c r="Q831" s="1" t="s">
        <v>1357</v>
      </c>
      <c r="R831" s="1"/>
      <c r="S831" s="1"/>
      <c r="T831" s="1"/>
      <c r="U831" s="1"/>
      <c r="V831" s="1"/>
      <c r="W831" s="1" t="s">
        <v>2964</v>
      </c>
      <c r="X831" s="1" t="s">
        <v>1360</v>
      </c>
      <c r="Y831" s="1" t="s">
        <v>1361</v>
      </c>
      <c r="Z831" s="1" t="s">
        <v>1362</v>
      </c>
      <c r="AA831" s="1" t="s">
        <v>1583</v>
      </c>
    </row>
    <row r="832" spans="1:27" ht="15" customHeight="1">
      <c r="A832" s="1" t="s">
        <v>3351</v>
      </c>
      <c r="B832" s="1" t="s">
        <v>900</v>
      </c>
      <c r="C832" s="1" t="s">
        <v>1349</v>
      </c>
      <c r="D832" s="61">
        <v>2024</v>
      </c>
      <c r="E832" s="1" t="s">
        <v>1350</v>
      </c>
      <c r="F832" s="1" t="s">
        <v>3352</v>
      </c>
      <c r="G832" s="1"/>
      <c r="H832" s="1" t="s">
        <v>1352</v>
      </c>
      <c r="I832" s="1" t="s">
        <v>1353</v>
      </c>
      <c r="J832" s="1" t="s">
        <v>1354</v>
      </c>
      <c r="K832" s="1" t="s">
        <v>927</v>
      </c>
      <c r="L832" s="1" t="s">
        <v>1478</v>
      </c>
      <c r="M832" s="1" t="s">
        <v>1479</v>
      </c>
      <c r="N832" s="63">
        <v>45675</v>
      </c>
      <c r="O832" s="63">
        <v>45902</v>
      </c>
      <c r="P832" s="1" t="s">
        <v>1356</v>
      </c>
      <c r="Q832" s="1" t="s">
        <v>3294</v>
      </c>
      <c r="R832" s="1"/>
      <c r="S832" s="1"/>
      <c r="T832" s="1"/>
      <c r="U832" s="1"/>
      <c r="V832" s="1"/>
      <c r="W832" s="1" t="s">
        <v>2964</v>
      </c>
      <c r="X832" s="1" t="s">
        <v>1360</v>
      </c>
      <c r="Y832" s="1" t="s">
        <v>1361</v>
      </c>
      <c r="Z832" s="1" t="s">
        <v>1362</v>
      </c>
      <c r="AA832" s="1" t="s">
        <v>1482</v>
      </c>
    </row>
    <row r="833" spans="1:27" ht="15" customHeight="1">
      <c r="A833" s="1" t="s">
        <v>3353</v>
      </c>
      <c r="B833" s="1" t="s">
        <v>912</v>
      </c>
      <c r="C833" s="1" t="s">
        <v>1349</v>
      </c>
      <c r="D833" s="61">
        <v>2024</v>
      </c>
      <c r="E833" s="1" t="s">
        <v>1350</v>
      </c>
      <c r="F833" s="1" t="s">
        <v>3354</v>
      </c>
      <c r="G833" s="1"/>
      <c r="H833" s="1" t="s">
        <v>1352</v>
      </c>
      <c r="I833" s="1" t="s">
        <v>1353</v>
      </c>
      <c r="J833" s="1" t="s">
        <v>1354</v>
      </c>
      <c r="K833" s="1" t="s">
        <v>927</v>
      </c>
      <c r="L833" s="1" t="s">
        <v>1895</v>
      </c>
      <c r="M833" s="1" t="s">
        <v>1880</v>
      </c>
      <c r="N833" s="63">
        <v>45675</v>
      </c>
      <c r="O833" s="63">
        <v>45902</v>
      </c>
      <c r="P833" s="1" t="s">
        <v>1356</v>
      </c>
      <c r="Q833" s="1" t="s">
        <v>1887</v>
      </c>
      <c r="R833" s="1"/>
      <c r="S833" s="1"/>
      <c r="T833" s="1"/>
      <c r="U833" s="1"/>
      <c r="V833" s="1"/>
      <c r="W833" s="1" t="s">
        <v>2964</v>
      </c>
      <c r="X833" s="1" t="s">
        <v>1360</v>
      </c>
      <c r="Y833" s="1" t="s">
        <v>1361</v>
      </c>
      <c r="Z833" s="1" t="s">
        <v>1362</v>
      </c>
      <c r="AA833" s="1" t="s">
        <v>1882</v>
      </c>
    </row>
    <row r="834" spans="1:27" ht="15" customHeight="1">
      <c r="A834" s="1" t="s">
        <v>3355</v>
      </c>
      <c r="B834" s="1" t="s">
        <v>906</v>
      </c>
      <c r="C834" s="1" t="s">
        <v>1349</v>
      </c>
      <c r="D834" s="61">
        <v>2024</v>
      </c>
      <c r="E834" s="1" t="s">
        <v>1350</v>
      </c>
      <c r="F834" s="1" t="s">
        <v>3356</v>
      </c>
      <c r="G834" s="1"/>
      <c r="H834" s="1" t="s">
        <v>1352</v>
      </c>
      <c r="I834" s="1" t="s">
        <v>1353</v>
      </c>
      <c r="J834" s="1" t="s">
        <v>1354</v>
      </c>
      <c r="K834" s="1" t="s">
        <v>927</v>
      </c>
      <c r="L834" s="1" t="s">
        <v>1895</v>
      </c>
      <c r="M834" s="1" t="s">
        <v>1880</v>
      </c>
      <c r="N834" s="63">
        <v>45675</v>
      </c>
      <c r="O834" s="63">
        <v>45902</v>
      </c>
      <c r="P834" s="1" t="s">
        <v>1356</v>
      </c>
      <c r="Q834" s="1" t="s">
        <v>1887</v>
      </c>
      <c r="R834" s="1"/>
      <c r="S834" s="1"/>
      <c r="T834" s="1"/>
      <c r="U834" s="1"/>
      <c r="V834" s="1"/>
      <c r="W834" s="1" t="s">
        <v>2964</v>
      </c>
      <c r="X834" s="1" t="s">
        <v>1360</v>
      </c>
      <c r="Y834" s="1" t="s">
        <v>1361</v>
      </c>
      <c r="Z834" s="1" t="s">
        <v>1362</v>
      </c>
      <c r="AA834" s="1" t="s">
        <v>1882</v>
      </c>
    </row>
    <row r="835" spans="1:27" ht="15" customHeight="1">
      <c r="A835" s="1" t="s">
        <v>3357</v>
      </c>
      <c r="B835" s="1" t="s">
        <v>3358</v>
      </c>
      <c r="C835" s="1" t="s">
        <v>1349</v>
      </c>
      <c r="D835" s="61">
        <v>2024</v>
      </c>
      <c r="E835" s="1" t="s">
        <v>1350</v>
      </c>
      <c r="F835" s="1" t="s">
        <v>3359</v>
      </c>
      <c r="G835" s="1"/>
      <c r="H835" s="1" t="s">
        <v>1400</v>
      </c>
      <c r="I835" s="1"/>
      <c r="J835" s="1" t="s">
        <v>1354</v>
      </c>
      <c r="K835" s="1" t="s">
        <v>927</v>
      </c>
      <c r="L835" s="1" t="s">
        <v>1581</v>
      </c>
      <c r="M835" s="1" t="s">
        <v>1581</v>
      </c>
      <c r="N835" s="63">
        <v>45675</v>
      </c>
      <c r="O835" s="63">
        <v>45902</v>
      </c>
      <c r="P835" s="1" t="s">
        <v>1356</v>
      </c>
      <c r="Q835" s="1" t="s">
        <v>1357</v>
      </c>
      <c r="R835" s="1"/>
      <c r="S835" s="1"/>
      <c r="T835" s="1"/>
      <c r="U835" s="1"/>
      <c r="V835" s="1"/>
      <c r="W835" s="1" t="s">
        <v>2964</v>
      </c>
      <c r="X835" s="1" t="s">
        <v>1360</v>
      </c>
      <c r="Y835" s="1" t="s">
        <v>1361</v>
      </c>
      <c r="Z835" s="1" t="s">
        <v>1362</v>
      </c>
      <c r="AA835" s="1" t="s">
        <v>1583</v>
      </c>
    </row>
    <row r="836" spans="1:27" ht="15" customHeight="1">
      <c r="A836" s="1" t="s">
        <v>3360</v>
      </c>
      <c r="B836" s="1" t="s">
        <v>917</v>
      </c>
      <c r="C836" s="1" t="s">
        <v>1349</v>
      </c>
      <c r="D836" s="61">
        <v>2024</v>
      </c>
      <c r="E836" s="1" t="s">
        <v>1350</v>
      </c>
      <c r="F836" s="1" t="s">
        <v>3361</v>
      </c>
      <c r="G836" s="1"/>
      <c r="H836" s="1" t="s">
        <v>1352</v>
      </c>
      <c r="I836" s="1" t="s">
        <v>1353</v>
      </c>
      <c r="J836" s="1" t="s">
        <v>1354</v>
      </c>
      <c r="K836" s="1" t="s">
        <v>927</v>
      </c>
      <c r="L836" s="1" t="s">
        <v>1895</v>
      </c>
      <c r="M836" s="1" t="s">
        <v>1880</v>
      </c>
      <c r="N836" s="64">
        <v>45675</v>
      </c>
      <c r="O836" s="64">
        <v>45902</v>
      </c>
      <c r="P836" s="1" t="s">
        <v>1356</v>
      </c>
      <c r="Q836" s="1" t="s">
        <v>1887</v>
      </c>
      <c r="R836" s="1"/>
      <c r="S836" s="1"/>
      <c r="T836" s="1"/>
      <c r="U836" s="1"/>
      <c r="V836" s="1"/>
      <c r="W836" s="1" t="s">
        <v>2964</v>
      </c>
      <c r="X836" s="1" t="s">
        <v>1360</v>
      </c>
      <c r="Y836" s="1" t="s">
        <v>1361</v>
      </c>
      <c r="Z836" s="1" t="s">
        <v>1362</v>
      </c>
      <c r="AA836" s="1" t="s">
        <v>1882</v>
      </c>
    </row>
    <row r="837" spans="1:27" ht="15" customHeight="1">
      <c r="A837" s="1" t="s">
        <v>3362</v>
      </c>
      <c r="B837" s="1" t="s">
        <v>919</v>
      </c>
      <c r="C837" s="1" t="s">
        <v>1349</v>
      </c>
      <c r="D837" s="61">
        <v>2024</v>
      </c>
      <c r="E837" s="1" t="s">
        <v>1350</v>
      </c>
      <c r="F837" s="1" t="s">
        <v>3363</v>
      </c>
      <c r="G837" s="1"/>
      <c r="H837" s="1" t="s">
        <v>1352</v>
      </c>
      <c r="I837" s="1" t="s">
        <v>1353</v>
      </c>
      <c r="J837" s="1" t="s">
        <v>1354</v>
      </c>
      <c r="K837" s="1" t="s">
        <v>927</v>
      </c>
      <c r="L837" s="1" t="s">
        <v>1895</v>
      </c>
      <c r="M837" s="1" t="s">
        <v>1880</v>
      </c>
      <c r="N837" s="64">
        <v>45675</v>
      </c>
      <c r="O837" s="64">
        <v>45902</v>
      </c>
      <c r="P837" s="1" t="s">
        <v>1356</v>
      </c>
      <c r="Q837" s="1" t="s">
        <v>1357</v>
      </c>
      <c r="R837" s="1"/>
      <c r="S837" s="1"/>
      <c r="T837" s="1"/>
      <c r="U837" s="1"/>
      <c r="V837" s="1"/>
      <c r="W837" s="1" t="s">
        <v>2964</v>
      </c>
      <c r="X837" s="1" t="s">
        <v>1360</v>
      </c>
      <c r="Y837" s="1" t="s">
        <v>1361</v>
      </c>
      <c r="Z837" s="1" t="s">
        <v>1362</v>
      </c>
      <c r="AA837" s="1" t="s">
        <v>1882</v>
      </c>
    </row>
    <row r="838" spans="1:27" ht="15" customHeight="1">
      <c r="A838" s="1" t="s">
        <v>3364</v>
      </c>
      <c r="B838" s="1" t="s">
        <v>904</v>
      </c>
      <c r="C838" s="1" t="s">
        <v>1349</v>
      </c>
      <c r="D838" s="61">
        <v>2024</v>
      </c>
      <c r="E838" s="1" t="s">
        <v>1350</v>
      </c>
      <c r="F838" s="1" t="s">
        <v>3365</v>
      </c>
      <c r="G838" s="1"/>
      <c r="H838" s="1" t="s">
        <v>1352</v>
      </c>
      <c r="I838" s="1" t="s">
        <v>1353</v>
      </c>
      <c r="J838" s="1" t="s">
        <v>1354</v>
      </c>
      <c r="K838" s="1" t="s">
        <v>927</v>
      </c>
      <c r="L838" s="1" t="s">
        <v>1648</v>
      </c>
      <c r="M838" s="1"/>
      <c r="N838" s="1"/>
      <c r="O838" s="1"/>
      <c r="P838" s="1" t="s">
        <v>1356</v>
      </c>
      <c r="Q838" s="1" t="s">
        <v>1357</v>
      </c>
      <c r="R838" s="1"/>
      <c r="S838" s="1"/>
      <c r="T838" s="1"/>
      <c r="U838" s="1"/>
      <c r="V838" s="1"/>
      <c r="W838" s="1" t="s">
        <v>2964</v>
      </c>
      <c r="X838" s="1" t="s">
        <v>1360</v>
      </c>
      <c r="Y838" s="1" t="s">
        <v>1361</v>
      </c>
      <c r="Z838" s="1" t="s">
        <v>1362</v>
      </c>
      <c r="AA838" s="1" t="s">
        <v>2021</v>
      </c>
    </row>
    <row r="839" spans="1:27" ht="15" customHeight="1">
      <c r="A839" s="1" t="s">
        <v>3366</v>
      </c>
      <c r="B839" s="1" t="s">
        <v>921</v>
      </c>
      <c r="C839" s="1" t="s">
        <v>1349</v>
      </c>
      <c r="D839" s="61">
        <v>2024</v>
      </c>
      <c r="E839" s="1" t="s">
        <v>1350</v>
      </c>
      <c r="F839" s="1" t="s">
        <v>3367</v>
      </c>
      <c r="G839" s="1"/>
      <c r="H839" s="1" t="s">
        <v>1352</v>
      </c>
      <c r="I839" s="1" t="s">
        <v>1353</v>
      </c>
      <c r="J839" s="1" t="s">
        <v>1354</v>
      </c>
      <c r="K839" s="1" t="s">
        <v>927</v>
      </c>
      <c r="L839" s="1" t="s">
        <v>1895</v>
      </c>
      <c r="M839" s="1" t="s">
        <v>1880</v>
      </c>
      <c r="N839" s="63">
        <v>45675</v>
      </c>
      <c r="O839" s="63">
        <v>45902</v>
      </c>
      <c r="P839" s="1" t="s">
        <v>1356</v>
      </c>
      <c r="Q839" s="1" t="s">
        <v>1357</v>
      </c>
      <c r="R839" s="1"/>
      <c r="S839" s="1"/>
      <c r="T839" s="1"/>
      <c r="U839" s="1"/>
      <c r="V839" s="1"/>
      <c r="W839" s="1" t="s">
        <v>2964</v>
      </c>
      <c r="X839" s="1" t="s">
        <v>1360</v>
      </c>
      <c r="Y839" s="1" t="s">
        <v>1361</v>
      </c>
      <c r="Z839" s="1" t="s">
        <v>1362</v>
      </c>
      <c r="AA839" s="1" t="s">
        <v>1882</v>
      </c>
    </row>
    <row r="840" spans="1:27" ht="15" customHeight="1">
      <c r="A840" s="1" t="s">
        <v>3368</v>
      </c>
      <c r="B840" s="1" t="s">
        <v>914</v>
      </c>
      <c r="C840" s="1" t="s">
        <v>1349</v>
      </c>
      <c r="D840" s="61">
        <v>2024</v>
      </c>
      <c r="E840" s="1" t="s">
        <v>1350</v>
      </c>
      <c r="F840" s="1" t="s">
        <v>3369</v>
      </c>
      <c r="G840" s="1"/>
      <c r="H840" s="1" t="s">
        <v>1352</v>
      </c>
      <c r="I840" s="1" t="s">
        <v>1353</v>
      </c>
      <c r="J840" s="1" t="s">
        <v>1354</v>
      </c>
      <c r="K840" s="1" t="s">
        <v>927</v>
      </c>
      <c r="L840" s="1" t="s">
        <v>1895</v>
      </c>
      <c r="M840" s="1" t="s">
        <v>1880</v>
      </c>
      <c r="N840" s="63">
        <v>45675</v>
      </c>
      <c r="O840" s="63">
        <v>45902</v>
      </c>
      <c r="P840" s="1" t="s">
        <v>1356</v>
      </c>
      <c r="Q840" s="1" t="s">
        <v>1887</v>
      </c>
      <c r="R840" s="1"/>
      <c r="S840" s="1"/>
      <c r="T840" s="1"/>
      <c r="U840" s="1"/>
      <c r="V840" s="1"/>
      <c r="W840" s="1" t="s">
        <v>2964</v>
      </c>
      <c r="X840" s="1" t="s">
        <v>1360</v>
      </c>
      <c r="Y840" s="1" t="s">
        <v>1361</v>
      </c>
      <c r="Z840" s="1" t="s">
        <v>1362</v>
      </c>
      <c r="AA840" s="1" t="s">
        <v>1882</v>
      </c>
    </row>
    <row r="841" spans="1:27" ht="15" customHeight="1">
      <c r="A841" s="1" t="s">
        <v>3370</v>
      </c>
      <c r="B841" s="1" t="s">
        <v>910</v>
      </c>
      <c r="C841" s="1" t="s">
        <v>1349</v>
      </c>
      <c r="D841" s="61">
        <v>2024</v>
      </c>
      <c r="E841" s="1" t="s">
        <v>1350</v>
      </c>
      <c r="F841" s="1" t="s">
        <v>3371</v>
      </c>
      <c r="G841" s="1"/>
      <c r="H841" s="1" t="s">
        <v>1352</v>
      </c>
      <c r="I841" s="1" t="s">
        <v>1353</v>
      </c>
      <c r="J841" s="1" t="s">
        <v>1354</v>
      </c>
      <c r="K841" s="1" t="s">
        <v>927</v>
      </c>
      <c r="L841" s="1" t="s">
        <v>1895</v>
      </c>
      <c r="M841" s="1" t="s">
        <v>1880</v>
      </c>
      <c r="N841" s="64">
        <v>45675</v>
      </c>
      <c r="O841" s="64">
        <v>45902</v>
      </c>
      <c r="P841" s="1" t="s">
        <v>1356</v>
      </c>
      <c r="Q841" s="1" t="s">
        <v>1887</v>
      </c>
      <c r="R841" s="1"/>
      <c r="S841" s="1"/>
      <c r="T841" s="1"/>
      <c r="U841" s="1"/>
      <c r="V841" s="1"/>
      <c r="W841" s="1" t="s">
        <v>2964</v>
      </c>
      <c r="X841" s="1" t="s">
        <v>1360</v>
      </c>
      <c r="Y841" s="1" t="s">
        <v>1361</v>
      </c>
      <c r="Z841" s="1" t="s">
        <v>1362</v>
      </c>
      <c r="AA841" s="1" t="s">
        <v>1882</v>
      </c>
    </row>
    <row r="842" spans="1:27" ht="15" customHeight="1">
      <c r="A842" s="1" t="s">
        <v>3372</v>
      </c>
      <c r="B842" s="1" t="s">
        <v>922</v>
      </c>
      <c r="C842" s="1" t="s">
        <v>1349</v>
      </c>
      <c r="D842" s="61">
        <v>2024</v>
      </c>
      <c r="E842" s="1" t="s">
        <v>1350</v>
      </c>
      <c r="F842" s="1" t="s">
        <v>3373</v>
      </c>
      <c r="G842" s="1"/>
      <c r="H842" s="1" t="s">
        <v>1352</v>
      </c>
      <c r="I842" s="1" t="s">
        <v>1647</v>
      </c>
      <c r="J842" s="1" t="s">
        <v>1354</v>
      </c>
      <c r="K842" s="1" t="s">
        <v>927</v>
      </c>
      <c r="L842" s="1" t="s">
        <v>1770</v>
      </c>
      <c r="M842" s="1" t="s">
        <v>1554</v>
      </c>
      <c r="N842" s="64">
        <v>45675</v>
      </c>
      <c r="O842" s="64">
        <v>45902</v>
      </c>
      <c r="P842" s="1" t="s">
        <v>1356</v>
      </c>
      <c r="Q842" s="1" t="s">
        <v>1357</v>
      </c>
      <c r="R842" s="1"/>
      <c r="S842" s="1"/>
      <c r="T842" s="1"/>
      <c r="U842" s="1"/>
      <c r="V842" s="1"/>
      <c r="W842" s="1" t="s">
        <v>2964</v>
      </c>
      <c r="X842" s="1" t="s">
        <v>1360</v>
      </c>
      <c r="Y842" s="1" t="s">
        <v>1361</v>
      </c>
      <c r="Z842" s="1" t="s">
        <v>1362</v>
      </c>
      <c r="AA842" s="1" t="s">
        <v>1773</v>
      </c>
    </row>
    <row r="843" spans="1:27" ht="15" customHeight="1">
      <c r="A843" s="1" t="s">
        <v>3374</v>
      </c>
      <c r="B843" s="1" t="s">
        <v>893</v>
      </c>
      <c r="C843" s="1" t="s">
        <v>1349</v>
      </c>
      <c r="D843" s="61">
        <v>2024</v>
      </c>
      <c r="E843" s="1" t="s">
        <v>1350</v>
      </c>
      <c r="F843" s="1" t="s">
        <v>3375</v>
      </c>
      <c r="G843" s="1"/>
      <c r="H843" s="1" t="s">
        <v>1412</v>
      </c>
      <c r="I843" s="1" t="s">
        <v>1413</v>
      </c>
      <c r="J843" s="1" t="s">
        <v>1354</v>
      </c>
      <c r="K843" s="1" t="s">
        <v>927</v>
      </c>
      <c r="L843" s="1" t="s">
        <v>1478</v>
      </c>
      <c r="M843" s="1" t="s">
        <v>1479</v>
      </c>
      <c r="N843" s="64">
        <v>45675</v>
      </c>
      <c r="O843" s="64">
        <v>45902</v>
      </c>
      <c r="P843" s="1" t="s">
        <v>1356</v>
      </c>
      <c r="Q843" s="1" t="s">
        <v>3294</v>
      </c>
      <c r="R843" s="1"/>
      <c r="S843" s="1"/>
      <c r="T843" s="1"/>
      <c r="U843" s="1"/>
      <c r="V843" s="1"/>
      <c r="W843" s="1" t="s">
        <v>2964</v>
      </c>
      <c r="X843" s="1" t="s">
        <v>1360</v>
      </c>
      <c r="Y843" s="1" t="s">
        <v>1361</v>
      </c>
      <c r="Z843" s="1" t="s">
        <v>1362</v>
      </c>
      <c r="AA843" s="1" t="s">
        <v>1482</v>
      </c>
    </row>
    <row r="844" spans="1:27" ht="15" customHeight="1">
      <c r="A844" s="1" t="s">
        <v>3376</v>
      </c>
      <c r="B844" s="1" t="s">
        <v>924</v>
      </c>
      <c r="C844" s="1" t="s">
        <v>1349</v>
      </c>
      <c r="D844" s="61">
        <v>2024</v>
      </c>
      <c r="E844" s="1" t="s">
        <v>1350</v>
      </c>
      <c r="F844" s="1" t="s">
        <v>3377</v>
      </c>
      <c r="G844" s="1"/>
      <c r="H844" s="1" t="s">
        <v>1352</v>
      </c>
      <c r="I844" s="1" t="s">
        <v>1647</v>
      </c>
      <c r="J844" s="1" t="s">
        <v>1354</v>
      </c>
      <c r="K844" s="1" t="s">
        <v>927</v>
      </c>
      <c r="L844" s="1" t="s">
        <v>1770</v>
      </c>
      <c r="M844" s="1" t="s">
        <v>1554</v>
      </c>
      <c r="N844" s="64">
        <v>45675</v>
      </c>
      <c r="O844" s="64">
        <v>45902</v>
      </c>
      <c r="P844" s="1" t="s">
        <v>1356</v>
      </c>
      <c r="Q844" s="1" t="s">
        <v>3378</v>
      </c>
      <c r="R844" s="1"/>
      <c r="S844" s="1"/>
      <c r="T844" s="1"/>
      <c r="U844" s="1"/>
      <c r="V844" s="1"/>
      <c r="W844" s="1" t="s">
        <v>2964</v>
      </c>
      <c r="X844" s="1" t="s">
        <v>1360</v>
      </c>
      <c r="Y844" s="1" t="s">
        <v>1361</v>
      </c>
      <c r="Z844" s="1" t="s">
        <v>1362</v>
      </c>
      <c r="AA844" s="1" t="s">
        <v>1773</v>
      </c>
    </row>
    <row r="845" spans="1:27" ht="15" customHeight="1">
      <c r="A845" s="1" t="s">
        <v>3379</v>
      </c>
      <c r="B845" s="1" t="s">
        <v>891</v>
      </c>
      <c r="C845" s="1" t="s">
        <v>1349</v>
      </c>
      <c r="D845" s="61">
        <v>2024</v>
      </c>
      <c r="E845" s="1" t="s">
        <v>1350</v>
      </c>
      <c r="F845" s="1" t="s">
        <v>3380</v>
      </c>
      <c r="G845" s="1"/>
      <c r="H845" s="1" t="s">
        <v>1370</v>
      </c>
      <c r="I845" s="1" t="s">
        <v>1371</v>
      </c>
      <c r="J845" s="1" t="s">
        <v>1354</v>
      </c>
      <c r="K845" s="1" t="s">
        <v>927</v>
      </c>
      <c r="L845" s="1" t="s">
        <v>1478</v>
      </c>
      <c r="M845" s="1" t="s">
        <v>1479</v>
      </c>
      <c r="N845" s="64">
        <v>45675</v>
      </c>
      <c r="O845" s="64">
        <v>45902</v>
      </c>
      <c r="P845" s="1" t="s">
        <v>1356</v>
      </c>
      <c r="Q845" s="1" t="s">
        <v>1357</v>
      </c>
      <c r="R845" s="1"/>
      <c r="S845" s="1"/>
      <c r="T845" s="1"/>
      <c r="U845" s="1"/>
      <c r="V845" s="1"/>
      <c r="W845" s="1" t="s">
        <v>2964</v>
      </c>
      <c r="X845" s="1" t="s">
        <v>1360</v>
      </c>
      <c r="Y845" s="1" t="s">
        <v>1361</v>
      </c>
      <c r="Z845" s="1" t="s">
        <v>1362</v>
      </c>
      <c r="AA845" s="1" t="s">
        <v>1482</v>
      </c>
    </row>
    <row r="846" spans="1:27" ht="15" customHeight="1">
      <c r="A846" s="1" t="s">
        <v>3381</v>
      </c>
      <c r="B846" s="1" t="s">
        <v>916</v>
      </c>
      <c r="C846" s="1" t="s">
        <v>1349</v>
      </c>
      <c r="D846" s="61">
        <v>2024</v>
      </c>
      <c r="E846" s="1" t="s">
        <v>1350</v>
      </c>
      <c r="F846" s="1" t="s">
        <v>3382</v>
      </c>
      <c r="G846" s="1"/>
      <c r="H846" s="1" t="s">
        <v>1352</v>
      </c>
      <c r="I846" s="1" t="s">
        <v>1353</v>
      </c>
      <c r="J846" s="1" t="s">
        <v>1354</v>
      </c>
      <c r="K846" s="1" t="s">
        <v>927</v>
      </c>
      <c r="L846" s="1" t="s">
        <v>1895</v>
      </c>
      <c r="M846" s="1" t="s">
        <v>1880</v>
      </c>
      <c r="N846" s="64">
        <v>45675</v>
      </c>
      <c r="O846" s="64">
        <v>45902</v>
      </c>
      <c r="P846" s="1" t="s">
        <v>1356</v>
      </c>
      <c r="Q846" s="1" t="s">
        <v>1887</v>
      </c>
      <c r="R846" s="1"/>
      <c r="S846" s="1"/>
      <c r="T846" s="1"/>
      <c r="U846" s="1"/>
      <c r="V846" s="1"/>
      <c r="W846" s="1" t="s">
        <v>2964</v>
      </c>
      <c r="X846" s="1" t="s">
        <v>1360</v>
      </c>
      <c r="Y846" s="1" t="s">
        <v>1361</v>
      </c>
      <c r="Z846" s="1" t="s">
        <v>1362</v>
      </c>
      <c r="AA846" s="1" t="s">
        <v>1882</v>
      </c>
    </row>
    <row r="847" spans="1:27" ht="15" customHeight="1">
      <c r="A847" s="1" t="s">
        <v>3383</v>
      </c>
      <c r="B847" s="1" t="s">
        <v>903</v>
      </c>
      <c r="C847" s="1" t="s">
        <v>1349</v>
      </c>
      <c r="D847" s="61">
        <v>2024</v>
      </c>
      <c r="E847" s="1" t="s">
        <v>1350</v>
      </c>
      <c r="F847" s="1" t="s">
        <v>3384</v>
      </c>
      <c r="G847" s="1"/>
      <c r="H847" s="1" t="s">
        <v>1400</v>
      </c>
      <c r="I847" s="1"/>
      <c r="J847" s="1" t="s">
        <v>1354</v>
      </c>
      <c r="K847" s="1" t="s">
        <v>927</v>
      </c>
      <c r="L847" s="1" t="s">
        <v>1648</v>
      </c>
      <c r="M847" s="1"/>
      <c r="N847" s="1"/>
      <c r="O847" s="1"/>
      <c r="P847" s="1" t="s">
        <v>1356</v>
      </c>
      <c r="Q847" s="1" t="s">
        <v>1357</v>
      </c>
      <c r="R847" s="1"/>
      <c r="S847" s="1"/>
      <c r="T847" s="1"/>
      <c r="U847" s="1"/>
      <c r="V847" s="1"/>
      <c r="W847" s="1" t="s">
        <v>2964</v>
      </c>
      <c r="X847" s="1" t="s">
        <v>1360</v>
      </c>
      <c r="Y847" s="1" t="s">
        <v>1361</v>
      </c>
      <c r="Z847" s="1" t="s">
        <v>1362</v>
      </c>
      <c r="AA847" s="1" t="s">
        <v>2021</v>
      </c>
    </row>
    <row r="848" spans="1:27" ht="15" customHeight="1">
      <c r="A848" s="1" t="s">
        <v>3385</v>
      </c>
      <c r="B848" s="1" t="s">
        <v>3386</v>
      </c>
      <c r="C848" s="1" t="s">
        <v>1349</v>
      </c>
      <c r="D848" s="61">
        <v>2024</v>
      </c>
      <c r="E848" s="1" t="s">
        <v>1350</v>
      </c>
      <c r="F848" s="1" t="s">
        <v>3387</v>
      </c>
      <c r="G848" s="1"/>
      <c r="H848" s="1" t="s">
        <v>1370</v>
      </c>
      <c r="I848" s="1" t="s">
        <v>1371</v>
      </c>
      <c r="J848" s="1" t="s">
        <v>1354</v>
      </c>
      <c r="K848" s="1" t="s">
        <v>927</v>
      </c>
      <c r="L848" s="1" t="s">
        <v>1648</v>
      </c>
      <c r="M848" s="1"/>
      <c r="N848" s="1"/>
      <c r="O848" s="1"/>
      <c r="P848" s="1" t="s">
        <v>1356</v>
      </c>
      <c r="Q848" s="1" t="s">
        <v>1357</v>
      </c>
      <c r="R848" s="1"/>
      <c r="S848" s="1"/>
      <c r="T848" s="1"/>
      <c r="U848" s="1"/>
      <c r="V848" s="1"/>
      <c r="W848" s="1" t="s">
        <v>2964</v>
      </c>
      <c r="X848" s="1" t="s">
        <v>1360</v>
      </c>
      <c r="Y848" s="1" t="s">
        <v>1361</v>
      </c>
      <c r="Z848" s="1" t="s">
        <v>1362</v>
      </c>
      <c r="AA848" s="1" t="s">
        <v>2021</v>
      </c>
    </row>
  </sheetData>
  <customSheetViews>
    <customSheetView guid="{BF85068E-F58D-4EAB-8647-6833ECCE5F0F}" state="hidden" showRuler="0" topLeftCell="R401">
      <selection activeCell="W413" sqref="W413"/>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B838"/>
  <sheetViews>
    <sheetView showRuler="0" workbookViewId="0"/>
  </sheetViews>
  <sheetFormatPr defaultColWidth="13.08984375" defaultRowHeight="12.5"/>
  <cols>
    <col min="1" max="1" width="9.6328125" customWidth="1"/>
    <col min="2" max="2" width="12.453125" customWidth="1"/>
    <col min="3" max="3" width="18.54296875" customWidth="1"/>
    <col min="4" max="4" width="14.6328125" customWidth="1"/>
    <col min="5" max="5" width="16.08984375" customWidth="1"/>
    <col min="6" max="6" width="46.453125" customWidth="1"/>
    <col min="7" max="7" width="12.36328125" customWidth="1"/>
    <col min="8" max="8" width="21.08984375" customWidth="1"/>
    <col min="9" max="9" width="16.08984375" customWidth="1"/>
    <col min="10" max="10" width="16.6328125" customWidth="1"/>
    <col min="11" max="11" width="25.6328125" customWidth="1"/>
    <col min="12" max="12" width="20.453125" customWidth="1"/>
    <col min="13" max="13" width="14.453125" customWidth="1"/>
    <col min="14" max="14" width="24.36328125" customWidth="1"/>
    <col min="15" max="15" width="14.36328125" customWidth="1"/>
    <col min="16" max="16" width="16.08984375" customWidth="1"/>
    <col min="17" max="22" width="19.36328125" customWidth="1"/>
    <col min="23" max="23" width="20.36328125" customWidth="1"/>
    <col min="24" max="24" width="18.6328125" customWidth="1"/>
    <col min="25" max="25" width="10.54296875" customWidth="1"/>
    <col min="26" max="26" width="22.54296875" customWidth="1"/>
    <col min="27" max="27" width="23.6328125" customWidth="1"/>
    <col min="28" max="28" width="26.6328125" customWidth="1"/>
  </cols>
  <sheetData>
    <row r="1" spans="1:28" ht="26" customHeight="1">
      <c r="A1" s="60" t="s">
        <v>58</v>
      </c>
      <c r="B1" s="60" t="s">
        <v>59</v>
      </c>
      <c r="C1" s="60" t="s">
        <v>1324</v>
      </c>
      <c r="D1" s="60" t="s">
        <v>1325</v>
      </c>
      <c r="E1" s="60" t="s">
        <v>1326</v>
      </c>
      <c r="F1" s="60" t="s">
        <v>3</v>
      </c>
      <c r="G1" s="60" t="s">
        <v>1327</v>
      </c>
      <c r="H1" s="60" t="s">
        <v>1328</v>
      </c>
      <c r="I1" s="60" t="s">
        <v>1329</v>
      </c>
      <c r="J1" s="60" t="s">
        <v>1330</v>
      </c>
      <c r="K1" s="60" t="s">
        <v>4</v>
      </c>
      <c r="L1" s="60" t="s">
        <v>1331</v>
      </c>
      <c r="M1" s="60" t="s">
        <v>1332</v>
      </c>
      <c r="N1" s="60" t="s">
        <v>1333</v>
      </c>
      <c r="O1" s="60" t="s">
        <v>1334</v>
      </c>
      <c r="P1" s="60" t="s">
        <v>1335</v>
      </c>
      <c r="Q1" s="60" t="s">
        <v>1336</v>
      </c>
      <c r="R1" s="60" t="s">
        <v>1337</v>
      </c>
      <c r="S1" s="60" t="s">
        <v>1338</v>
      </c>
      <c r="T1" s="60" t="s">
        <v>1339</v>
      </c>
      <c r="U1" s="60" t="s">
        <v>1340</v>
      </c>
      <c r="V1" s="60" t="s">
        <v>1341</v>
      </c>
      <c r="W1" s="60" t="s">
        <v>1342</v>
      </c>
      <c r="X1" s="60" t="s">
        <v>1343</v>
      </c>
      <c r="Y1" s="60" t="s">
        <v>1344</v>
      </c>
      <c r="Z1" s="60" t="s">
        <v>1345</v>
      </c>
      <c r="AA1" s="60" t="s">
        <v>1346</v>
      </c>
      <c r="AB1" s="60"/>
    </row>
    <row r="2" spans="1:28" ht="15" customHeight="1">
      <c r="A2" s="1" t="s">
        <v>2983</v>
      </c>
      <c r="B2" s="1" t="s">
        <v>78</v>
      </c>
      <c r="C2" s="1" t="s">
        <v>1349</v>
      </c>
      <c r="D2" s="61">
        <v>2023</v>
      </c>
      <c r="E2" s="1" t="s">
        <v>1350</v>
      </c>
      <c r="F2" s="1" t="s">
        <v>3388</v>
      </c>
      <c r="H2" s="1" t="s">
        <v>1400</v>
      </c>
      <c r="J2" s="1" t="s">
        <v>1354</v>
      </c>
      <c r="K2" s="1" t="s">
        <v>927</v>
      </c>
      <c r="L2" s="1" t="s">
        <v>1374</v>
      </c>
      <c r="M2" s="1" t="s">
        <v>1848</v>
      </c>
      <c r="N2" s="63">
        <v>45310</v>
      </c>
      <c r="O2" s="63">
        <v>45537</v>
      </c>
      <c r="P2" s="1" t="s">
        <v>3389</v>
      </c>
      <c r="Q2" s="1" t="s">
        <v>1357</v>
      </c>
      <c r="R2" s="1" t="s">
        <v>1358</v>
      </c>
      <c r="W2" s="1" t="s">
        <v>2965</v>
      </c>
      <c r="X2" s="1" t="s">
        <v>1360</v>
      </c>
      <c r="Y2" s="1" t="s">
        <v>1888</v>
      </c>
      <c r="Z2" s="1" t="s">
        <v>3390</v>
      </c>
      <c r="AA2" s="1" t="s">
        <v>2965</v>
      </c>
    </row>
    <row r="3" spans="1:28" ht="15" customHeight="1">
      <c r="A3" s="1" t="s">
        <v>3145</v>
      </c>
      <c r="B3" s="1" t="s">
        <v>3145</v>
      </c>
      <c r="D3" s="61">
        <v>2023</v>
      </c>
      <c r="E3" s="1" t="s">
        <v>1350</v>
      </c>
      <c r="F3" s="1" t="s">
        <v>3146</v>
      </c>
      <c r="H3" s="1" t="s">
        <v>1370</v>
      </c>
      <c r="I3" s="1" t="s">
        <v>1371</v>
      </c>
      <c r="L3" s="1" t="s">
        <v>1374</v>
      </c>
      <c r="M3" s="1" t="s">
        <v>1848</v>
      </c>
      <c r="N3" s="63">
        <v>45310</v>
      </c>
      <c r="O3" s="63">
        <v>45537</v>
      </c>
      <c r="P3" s="1" t="s">
        <v>3389</v>
      </c>
      <c r="Q3" s="1" t="s">
        <v>3040</v>
      </c>
      <c r="R3" s="1" t="s">
        <v>1358</v>
      </c>
      <c r="W3" s="1" t="s">
        <v>2965</v>
      </c>
      <c r="X3" s="1" t="s">
        <v>1360</v>
      </c>
      <c r="Y3" s="1" t="s">
        <v>1888</v>
      </c>
      <c r="Z3" s="1" t="s">
        <v>3390</v>
      </c>
      <c r="AA3" s="1" t="s">
        <v>2965</v>
      </c>
    </row>
    <row r="4" spans="1:28" ht="15" customHeight="1">
      <c r="A4" s="1" t="s">
        <v>2988</v>
      </c>
      <c r="B4" s="1" t="s">
        <v>2988</v>
      </c>
      <c r="D4" s="61">
        <v>2023</v>
      </c>
      <c r="E4" s="1" t="s">
        <v>1350</v>
      </c>
      <c r="F4" s="1" t="s">
        <v>3391</v>
      </c>
      <c r="H4" s="1" t="s">
        <v>1370</v>
      </c>
      <c r="I4" s="1" t="s">
        <v>1371</v>
      </c>
      <c r="L4" s="1" t="s">
        <v>1374</v>
      </c>
      <c r="M4" s="1" t="s">
        <v>1848</v>
      </c>
      <c r="N4" s="63">
        <v>45310</v>
      </c>
      <c r="O4" s="63">
        <v>45537</v>
      </c>
      <c r="P4" s="1" t="s">
        <v>3389</v>
      </c>
      <c r="Q4" s="1" t="s">
        <v>2990</v>
      </c>
      <c r="R4" s="1" t="s">
        <v>1358</v>
      </c>
      <c r="W4" s="1" t="s">
        <v>2965</v>
      </c>
      <c r="X4" s="1" t="s">
        <v>1360</v>
      </c>
      <c r="Y4" s="1" t="s">
        <v>1888</v>
      </c>
      <c r="Z4" s="1" t="s">
        <v>3390</v>
      </c>
      <c r="AA4" s="1" t="s">
        <v>2965</v>
      </c>
    </row>
    <row r="5" spans="1:28" ht="15" customHeight="1">
      <c r="A5" s="1" t="s">
        <v>2968</v>
      </c>
      <c r="B5" s="1" t="s">
        <v>85</v>
      </c>
      <c r="C5" s="1" t="s">
        <v>1349</v>
      </c>
      <c r="D5" s="61">
        <v>2023</v>
      </c>
      <c r="E5" s="1" t="s">
        <v>1350</v>
      </c>
      <c r="F5" s="1" t="s">
        <v>2969</v>
      </c>
      <c r="H5" s="1" t="s">
        <v>1352</v>
      </c>
      <c r="I5" s="1" t="s">
        <v>1353</v>
      </c>
      <c r="J5" s="1" t="s">
        <v>1354</v>
      </c>
      <c r="K5" s="1" t="s">
        <v>927</v>
      </c>
      <c r="L5" s="1" t="s">
        <v>1374</v>
      </c>
      <c r="M5" s="1" t="s">
        <v>1848</v>
      </c>
      <c r="N5" s="63">
        <v>45310</v>
      </c>
      <c r="O5" s="63">
        <v>45537</v>
      </c>
      <c r="P5" s="1" t="s">
        <v>3389</v>
      </c>
      <c r="Q5" s="1" t="s">
        <v>2970</v>
      </c>
      <c r="R5" s="1" t="s">
        <v>1358</v>
      </c>
      <c r="W5" s="1" t="s">
        <v>2965</v>
      </c>
      <c r="X5" s="1" t="s">
        <v>1360</v>
      </c>
      <c r="Y5" s="1" t="s">
        <v>1888</v>
      </c>
      <c r="Z5" s="1" t="s">
        <v>3390</v>
      </c>
      <c r="AA5" s="1" t="s">
        <v>2965</v>
      </c>
    </row>
    <row r="6" spans="1:28" ht="15" customHeight="1">
      <c r="A6" s="1" t="s">
        <v>2973</v>
      </c>
      <c r="B6" s="1" t="s">
        <v>81</v>
      </c>
      <c r="C6" s="1" t="s">
        <v>1349</v>
      </c>
      <c r="D6" s="61">
        <v>2023</v>
      </c>
      <c r="E6" s="1" t="s">
        <v>1350</v>
      </c>
      <c r="F6" s="1" t="s">
        <v>3392</v>
      </c>
      <c r="H6" s="1" t="s">
        <v>1400</v>
      </c>
      <c r="J6" s="1" t="s">
        <v>1354</v>
      </c>
      <c r="K6" s="1" t="s">
        <v>927</v>
      </c>
      <c r="L6" s="1" t="s">
        <v>1374</v>
      </c>
      <c r="M6" s="1" t="s">
        <v>1848</v>
      </c>
      <c r="N6" s="63">
        <v>45310</v>
      </c>
      <c r="O6" s="63">
        <v>45537</v>
      </c>
      <c r="P6" s="1" t="s">
        <v>3389</v>
      </c>
      <c r="Q6" s="1" t="s">
        <v>1357</v>
      </c>
      <c r="R6" s="1" t="s">
        <v>1358</v>
      </c>
      <c r="W6" s="1" t="s">
        <v>2965</v>
      </c>
      <c r="X6" s="1" t="s">
        <v>1360</v>
      </c>
      <c r="Y6" s="1" t="s">
        <v>1888</v>
      </c>
      <c r="Z6" s="1" t="s">
        <v>3390</v>
      </c>
      <c r="AA6" s="1" t="s">
        <v>2965</v>
      </c>
    </row>
    <row r="7" spans="1:28" ht="15" customHeight="1">
      <c r="A7" s="1" t="s">
        <v>2985</v>
      </c>
      <c r="B7" s="1" t="s">
        <v>76</v>
      </c>
      <c r="C7" s="1" t="s">
        <v>1349</v>
      </c>
      <c r="D7" s="61">
        <v>2023</v>
      </c>
      <c r="E7" s="1" t="s">
        <v>1350</v>
      </c>
      <c r="F7" s="1" t="s">
        <v>3393</v>
      </c>
      <c r="H7" s="1" t="s">
        <v>1400</v>
      </c>
      <c r="J7" s="1" t="s">
        <v>1354</v>
      </c>
      <c r="K7" s="1" t="s">
        <v>927</v>
      </c>
      <c r="L7" s="1" t="s">
        <v>1374</v>
      </c>
      <c r="M7" s="1" t="s">
        <v>1848</v>
      </c>
      <c r="N7" s="63">
        <v>45310</v>
      </c>
      <c r="O7" s="63">
        <v>45537</v>
      </c>
      <c r="P7" s="1" t="s">
        <v>3389</v>
      </c>
      <c r="Q7" s="1" t="s">
        <v>1357</v>
      </c>
      <c r="R7" s="1" t="s">
        <v>1358</v>
      </c>
      <c r="W7" s="1" t="s">
        <v>2965</v>
      </c>
      <c r="X7" s="1" t="s">
        <v>1360</v>
      </c>
      <c r="Y7" s="1" t="s">
        <v>1888</v>
      </c>
      <c r="Z7" s="1" t="s">
        <v>3390</v>
      </c>
      <c r="AA7" s="1" t="s">
        <v>2965</v>
      </c>
    </row>
    <row r="8" spans="1:28" ht="15" customHeight="1">
      <c r="A8" s="1" t="s">
        <v>2979</v>
      </c>
      <c r="B8" s="1" t="s">
        <v>83</v>
      </c>
      <c r="C8" s="1" t="s">
        <v>1349</v>
      </c>
      <c r="D8" s="61">
        <v>2023</v>
      </c>
      <c r="E8" s="1" t="s">
        <v>1350</v>
      </c>
      <c r="F8" s="1" t="s">
        <v>2980</v>
      </c>
      <c r="H8" s="1" t="s">
        <v>1400</v>
      </c>
      <c r="J8" s="1" t="s">
        <v>1354</v>
      </c>
      <c r="K8" s="1" t="s">
        <v>927</v>
      </c>
      <c r="L8" s="1" t="s">
        <v>1374</v>
      </c>
      <c r="M8" s="1" t="s">
        <v>1848</v>
      </c>
      <c r="N8" s="63">
        <v>45310</v>
      </c>
      <c r="O8" s="63">
        <v>45537</v>
      </c>
      <c r="P8" s="1" t="s">
        <v>3389</v>
      </c>
      <c r="Q8" s="1" t="s">
        <v>2970</v>
      </c>
      <c r="R8" s="1" t="s">
        <v>1358</v>
      </c>
      <c r="W8" s="1" t="s">
        <v>2965</v>
      </c>
      <c r="X8" s="1" t="s">
        <v>1360</v>
      </c>
      <c r="Y8" s="1" t="s">
        <v>1888</v>
      </c>
      <c r="Z8" s="1" t="s">
        <v>3390</v>
      </c>
      <c r="AA8" s="1" t="s">
        <v>2965</v>
      </c>
    </row>
    <row r="9" spans="1:28" ht="15" customHeight="1">
      <c r="A9" s="1" t="s">
        <v>2962</v>
      </c>
      <c r="B9" s="1" t="s">
        <v>73</v>
      </c>
      <c r="C9" s="1" t="s">
        <v>1349</v>
      </c>
      <c r="D9" s="61">
        <v>2023</v>
      </c>
      <c r="E9" s="1" t="s">
        <v>1350</v>
      </c>
      <c r="F9" s="1" t="s">
        <v>3394</v>
      </c>
      <c r="H9" s="1" t="s">
        <v>1400</v>
      </c>
      <c r="J9" s="1" t="s">
        <v>1354</v>
      </c>
      <c r="K9" s="1" t="s">
        <v>927</v>
      </c>
      <c r="L9" s="1" t="s">
        <v>1374</v>
      </c>
      <c r="M9" s="1" t="s">
        <v>1848</v>
      </c>
      <c r="N9" s="63">
        <v>45310</v>
      </c>
      <c r="O9" s="63">
        <v>45537</v>
      </c>
      <c r="P9" s="1" t="s">
        <v>3389</v>
      </c>
      <c r="Q9" s="1" t="s">
        <v>1357</v>
      </c>
      <c r="R9" s="1" t="s">
        <v>1358</v>
      </c>
      <c r="W9" s="1" t="s">
        <v>2965</v>
      </c>
      <c r="X9" s="1" t="s">
        <v>1360</v>
      </c>
      <c r="Y9" s="1" t="s">
        <v>1888</v>
      </c>
      <c r="Z9" s="1" t="s">
        <v>3390</v>
      </c>
      <c r="AA9" s="1" t="s">
        <v>2965</v>
      </c>
    </row>
    <row r="10" spans="1:28" ht="15" customHeight="1">
      <c r="A10" s="1" t="s">
        <v>2981</v>
      </c>
      <c r="B10" s="1" t="s">
        <v>80</v>
      </c>
      <c r="C10" s="1" t="s">
        <v>1349</v>
      </c>
      <c r="D10" s="61">
        <v>2023</v>
      </c>
      <c r="E10" s="1" t="s">
        <v>1350</v>
      </c>
      <c r="F10" s="1" t="s">
        <v>3395</v>
      </c>
      <c r="H10" s="1" t="s">
        <v>1400</v>
      </c>
      <c r="J10" s="1" t="s">
        <v>1354</v>
      </c>
      <c r="K10" s="1" t="s">
        <v>927</v>
      </c>
      <c r="L10" s="1" t="s">
        <v>1374</v>
      </c>
      <c r="M10" s="1" t="s">
        <v>1848</v>
      </c>
      <c r="N10" s="63">
        <v>45310</v>
      </c>
      <c r="O10" s="63">
        <v>45537</v>
      </c>
      <c r="P10" s="1" t="s">
        <v>3389</v>
      </c>
      <c r="Q10" s="1" t="s">
        <v>1357</v>
      </c>
      <c r="R10" s="1" t="s">
        <v>1358</v>
      </c>
      <c r="W10" s="1" t="s">
        <v>2965</v>
      </c>
      <c r="X10" s="1" t="s">
        <v>1360</v>
      </c>
      <c r="Y10" s="1" t="s">
        <v>1888</v>
      </c>
      <c r="Z10" s="1" t="s">
        <v>3390</v>
      </c>
      <c r="AA10" s="1" t="s">
        <v>2965</v>
      </c>
    </row>
    <row r="11" spans="1:28" ht="15" customHeight="1">
      <c r="A11" s="1" t="s">
        <v>2976</v>
      </c>
      <c r="B11" s="1" t="s">
        <v>2976</v>
      </c>
      <c r="D11" s="61">
        <v>2023</v>
      </c>
      <c r="E11" s="1" t="s">
        <v>1350</v>
      </c>
      <c r="F11" s="1" t="s">
        <v>2977</v>
      </c>
      <c r="H11" s="1" t="s">
        <v>1370</v>
      </c>
      <c r="I11" s="1" t="s">
        <v>1371</v>
      </c>
      <c r="L11" s="1" t="s">
        <v>1374</v>
      </c>
      <c r="M11" s="1" t="s">
        <v>1848</v>
      </c>
      <c r="N11" s="63">
        <v>45310</v>
      </c>
      <c r="O11" s="63">
        <v>45537</v>
      </c>
      <c r="P11" s="1" t="s">
        <v>3389</v>
      </c>
      <c r="Q11" s="1" t="s">
        <v>2978</v>
      </c>
      <c r="R11" s="1" t="s">
        <v>1358</v>
      </c>
      <c r="W11" s="1" t="s">
        <v>2965</v>
      </c>
      <c r="X11" s="1" t="s">
        <v>1360</v>
      </c>
      <c r="Y11" s="1" t="s">
        <v>1888</v>
      </c>
      <c r="Z11" s="1" t="s">
        <v>3390</v>
      </c>
      <c r="AA11" s="1" t="s">
        <v>2965</v>
      </c>
    </row>
    <row r="12" spans="1:28" ht="15" customHeight="1">
      <c r="A12" s="1" t="s">
        <v>2994</v>
      </c>
      <c r="B12" s="1" t="s">
        <v>2994</v>
      </c>
      <c r="D12" s="61">
        <v>2023</v>
      </c>
      <c r="E12" s="1" t="s">
        <v>1350</v>
      </c>
      <c r="F12" s="1" t="s">
        <v>2995</v>
      </c>
      <c r="H12" s="1" t="s">
        <v>1370</v>
      </c>
      <c r="I12" s="1" t="s">
        <v>1371</v>
      </c>
      <c r="L12" s="1" t="s">
        <v>1374</v>
      </c>
      <c r="M12" s="1" t="s">
        <v>1848</v>
      </c>
      <c r="N12" s="63">
        <v>45310</v>
      </c>
      <c r="O12" s="63">
        <v>45537</v>
      </c>
      <c r="P12" s="1" t="s">
        <v>3389</v>
      </c>
      <c r="Q12" s="1" t="s">
        <v>2978</v>
      </c>
      <c r="R12" s="1" t="s">
        <v>1358</v>
      </c>
      <c r="W12" s="1" t="s">
        <v>2965</v>
      </c>
      <c r="X12" s="1" t="s">
        <v>1360</v>
      </c>
      <c r="Y12" s="1" t="s">
        <v>1888</v>
      </c>
      <c r="Z12" s="1" t="s">
        <v>3390</v>
      </c>
      <c r="AA12" s="1" t="s">
        <v>2965</v>
      </c>
    </row>
    <row r="13" spans="1:28" ht="15" customHeight="1">
      <c r="A13" s="1" t="s">
        <v>3038</v>
      </c>
      <c r="B13" s="1" t="s">
        <v>3038</v>
      </c>
      <c r="D13" s="61">
        <v>2023</v>
      </c>
      <c r="E13" s="1" t="s">
        <v>1350</v>
      </c>
      <c r="F13" s="1" t="s">
        <v>3039</v>
      </c>
      <c r="H13" s="1" t="s">
        <v>1370</v>
      </c>
      <c r="I13" s="1" t="s">
        <v>1371</v>
      </c>
      <c r="L13" s="1" t="s">
        <v>1374</v>
      </c>
      <c r="M13" s="1" t="s">
        <v>1848</v>
      </c>
      <c r="N13" s="63">
        <v>45310</v>
      </c>
      <c r="O13" s="63">
        <v>45537</v>
      </c>
      <c r="P13" s="1" t="s">
        <v>3389</v>
      </c>
      <c r="Q13" s="1" t="s">
        <v>3040</v>
      </c>
      <c r="R13" s="1" t="s">
        <v>1358</v>
      </c>
      <c r="W13" s="1" t="s">
        <v>2965</v>
      </c>
      <c r="X13" s="1" t="s">
        <v>1360</v>
      </c>
      <c r="Y13" s="1" t="s">
        <v>1888</v>
      </c>
      <c r="Z13" s="1" t="s">
        <v>3390</v>
      </c>
      <c r="AA13" s="1" t="s">
        <v>2965</v>
      </c>
    </row>
    <row r="14" spans="1:28" ht="15" customHeight="1">
      <c r="A14" s="1" t="s">
        <v>2996</v>
      </c>
      <c r="B14" s="1" t="s">
        <v>74</v>
      </c>
      <c r="C14" s="1" t="s">
        <v>1349</v>
      </c>
      <c r="D14" s="61">
        <v>2023</v>
      </c>
      <c r="E14" s="1" t="s">
        <v>1350</v>
      </c>
      <c r="F14" s="1" t="s">
        <v>3396</v>
      </c>
      <c r="H14" s="1" t="s">
        <v>1412</v>
      </c>
      <c r="I14" s="1" t="s">
        <v>1413</v>
      </c>
      <c r="J14" s="1" t="s">
        <v>1354</v>
      </c>
      <c r="K14" s="1" t="s">
        <v>927</v>
      </c>
      <c r="L14" s="1" t="s">
        <v>1374</v>
      </c>
      <c r="M14" s="1" t="s">
        <v>1848</v>
      </c>
      <c r="N14" s="63">
        <v>45310</v>
      </c>
      <c r="O14" s="63">
        <v>45537</v>
      </c>
      <c r="P14" s="1" t="s">
        <v>3389</v>
      </c>
      <c r="Q14" s="1" t="s">
        <v>1357</v>
      </c>
      <c r="R14" s="1" t="s">
        <v>1358</v>
      </c>
      <c r="W14" s="1" t="s">
        <v>2965</v>
      </c>
      <c r="X14" s="1" t="s">
        <v>1360</v>
      </c>
      <c r="Y14" s="1" t="s">
        <v>1888</v>
      </c>
      <c r="Z14" s="1" t="s">
        <v>3390</v>
      </c>
      <c r="AA14" s="1" t="s">
        <v>2965</v>
      </c>
    </row>
    <row r="15" spans="1:28" ht="15" customHeight="1">
      <c r="A15" s="1" t="s">
        <v>2966</v>
      </c>
      <c r="B15" s="1" t="s">
        <v>71</v>
      </c>
      <c r="C15" s="1" t="s">
        <v>1349</v>
      </c>
      <c r="D15" s="61">
        <v>2023</v>
      </c>
      <c r="E15" s="1" t="s">
        <v>1350</v>
      </c>
      <c r="F15" s="1" t="s">
        <v>2967</v>
      </c>
      <c r="H15" s="1" t="s">
        <v>1400</v>
      </c>
      <c r="J15" s="1" t="s">
        <v>1354</v>
      </c>
      <c r="K15" s="1" t="s">
        <v>927</v>
      </c>
      <c r="L15" s="1" t="s">
        <v>1374</v>
      </c>
      <c r="M15" s="1" t="s">
        <v>1848</v>
      </c>
      <c r="N15" s="63">
        <v>45310</v>
      </c>
      <c r="O15" s="63">
        <v>45537</v>
      </c>
      <c r="P15" s="1" t="s">
        <v>3389</v>
      </c>
      <c r="Q15" s="1" t="s">
        <v>1357</v>
      </c>
      <c r="R15" s="1" t="s">
        <v>1358</v>
      </c>
      <c r="W15" s="1" t="s">
        <v>2965</v>
      </c>
      <c r="X15" s="1" t="s">
        <v>1360</v>
      </c>
      <c r="Y15" s="1" t="s">
        <v>1888</v>
      </c>
      <c r="Z15" s="1" t="s">
        <v>3390</v>
      </c>
      <c r="AA15" s="1" t="s">
        <v>2965</v>
      </c>
    </row>
    <row r="16" spans="1:28" ht="15" customHeight="1">
      <c r="A16" s="1" t="s">
        <v>88</v>
      </c>
      <c r="B16" s="1" t="s">
        <v>88</v>
      </c>
      <c r="D16" s="61">
        <v>2023</v>
      </c>
      <c r="E16" s="1" t="s">
        <v>1350</v>
      </c>
      <c r="F16" s="1" t="s">
        <v>3397</v>
      </c>
      <c r="H16" s="1" t="s">
        <v>1370</v>
      </c>
      <c r="I16" s="1" t="s">
        <v>1371</v>
      </c>
      <c r="L16" s="1" t="s">
        <v>1374</v>
      </c>
      <c r="M16" s="1" t="s">
        <v>1848</v>
      </c>
      <c r="N16" s="63">
        <v>45310</v>
      </c>
      <c r="O16" s="63">
        <v>45537</v>
      </c>
      <c r="P16" s="1" t="s">
        <v>3389</v>
      </c>
      <c r="Q16" s="1" t="s">
        <v>2990</v>
      </c>
      <c r="R16" s="1" t="s">
        <v>1358</v>
      </c>
      <c r="W16" s="1" t="s">
        <v>2965</v>
      </c>
      <c r="X16" s="1" t="s">
        <v>1360</v>
      </c>
      <c r="Y16" s="1" t="s">
        <v>1888</v>
      </c>
      <c r="Z16" s="1" t="s">
        <v>3390</v>
      </c>
      <c r="AA16" s="1" t="s">
        <v>2965</v>
      </c>
    </row>
    <row r="17" spans="1:27" ht="15" customHeight="1">
      <c r="A17" s="1" t="s">
        <v>2998</v>
      </c>
      <c r="B17" s="1" t="s">
        <v>87</v>
      </c>
      <c r="C17" s="1" t="s">
        <v>1349</v>
      </c>
      <c r="D17" s="61">
        <v>2023</v>
      </c>
      <c r="E17" s="1" t="s">
        <v>1350</v>
      </c>
      <c r="F17" s="1" t="s">
        <v>2999</v>
      </c>
      <c r="H17" s="1" t="s">
        <v>1352</v>
      </c>
      <c r="I17" s="1" t="s">
        <v>1353</v>
      </c>
      <c r="J17" s="1" t="s">
        <v>1354</v>
      </c>
      <c r="K17" s="1" t="s">
        <v>927</v>
      </c>
      <c r="L17" s="1" t="s">
        <v>1374</v>
      </c>
      <c r="M17" s="1" t="s">
        <v>1848</v>
      </c>
      <c r="N17" s="63">
        <v>45310</v>
      </c>
      <c r="O17" s="63">
        <v>45537</v>
      </c>
      <c r="P17" s="1" t="s">
        <v>3389</v>
      </c>
      <c r="Q17" s="1" t="s">
        <v>2970</v>
      </c>
      <c r="R17" s="1" t="s">
        <v>1358</v>
      </c>
      <c r="W17" s="1" t="s">
        <v>2965</v>
      </c>
      <c r="X17" s="1" t="s">
        <v>1360</v>
      </c>
      <c r="Y17" s="1" t="s">
        <v>1888</v>
      </c>
      <c r="Z17" s="1" t="s">
        <v>3390</v>
      </c>
      <c r="AA17" s="1" t="s">
        <v>2965</v>
      </c>
    </row>
    <row r="18" spans="1:27" ht="15" customHeight="1">
      <c r="A18" s="1" t="s">
        <v>2971</v>
      </c>
      <c r="B18" s="1" t="s">
        <v>86</v>
      </c>
      <c r="C18" s="1" t="s">
        <v>1349</v>
      </c>
      <c r="D18" s="61">
        <v>2023</v>
      </c>
      <c r="E18" s="1" t="s">
        <v>1350</v>
      </c>
      <c r="F18" s="1" t="s">
        <v>3398</v>
      </c>
      <c r="H18" s="1" t="s">
        <v>1400</v>
      </c>
      <c r="J18" s="1" t="s">
        <v>1354</v>
      </c>
      <c r="K18" s="1" t="s">
        <v>927</v>
      </c>
      <c r="L18" s="1" t="s">
        <v>1374</v>
      </c>
      <c r="M18" s="1" t="s">
        <v>1848</v>
      </c>
      <c r="N18" s="63">
        <v>45310</v>
      </c>
      <c r="O18" s="63">
        <v>45537</v>
      </c>
      <c r="P18" s="1" t="s">
        <v>3389</v>
      </c>
      <c r="Q18" s="1" t="s">
        <v>2970</v>
      </c>
      <c r="R18" s="1" t="s">
        <v>1358</v>
      </c>
      <c r="W18" s="1" t="s">
        <v>2965</v>
      </c>
      <c r="X18" s="1" t="s">
        <v>1360</v>
      </c>
      <c r="Y18" s="1" t="s">
        <v>1888</v>
      </c>
      <c r="Z18" s="1" t="s">
        <v>3390</v>
      </c>
      <c r="AA18" s="1" t="s">
        <v>2965</v>
      </c>
    </row>
    <row r="19" spans="1:27" ht="15" customHeight="1">
      <c r="A19" s="1" t="s">
        <v>1347</v>
      </c>
      <c r="B19" s="1" t="s">
        <v>1348</v>
      </c>
      <c r="C19" s="1" t="s">
        <v>1349</v>
      </c>
      <c r="D19" s="61">
        <v>2023</v>
      </c>
      <c r="E19" s="1" t="s">
        <v>1350</v>
      </c>
      <c r="F19" s="1" t="s">
        <v>1351</v>
      </c>
      <c r="H19" s="1" t="s">
        <v>1352</v>
      </c>
      <c r="I19" s="1" t="s">
        <v>1353</v>
      </c>
      <c r="J19" s="1" t="s">
        <v>1354</v>
      </c>
      <c r="K19" s="1" t="s">
        <v>927</v>
      </c>
      <c r="L19" s="1" t="s">
        <v>1355</v>
      </c>
      <c r="M19" s="1" t="s">
        <v>1355</v>
      </c>
      <c r="N19" s="63">
        <v>45310</v>
      </c>
      <c r="O19" s="63">
        <v>45537</v>
      </c>
      <c r="P19" s="1" t="s">
        <v>3389</v>
      </c>
      <c r="Q19" s="1" t="s">
        <v>1357</v>
      </c>
      <c r="R19" s="1" t="s">
        <v>1358</v>
      </c>
      <c r="W19" s="1" t="s">
        <v>1359</v>
      </c>
      <c r="X19" s="1" t="s">
        <v>1360</v>
      </c>
      <c r="Y19" s="1" t="s">
        <v>1888</v>
      </c>
      <c r="Z19" s="1" t="s">
        <v>3390</v>
      </c>
      <c r="AA19" s="1" t="s">
        <v>1363</v>
      </c>
    </row>
    <row r="20" spans="1:27" ht="15" customHeight="1">
      <c r="A20" s="1" t="s">
        <v>1368</v>
      </c>
      <c r="B20" s="1" t="s">
        <v>115</v>
      </c>
      <c r="C20" s="1" t="s">
        <v>1349</v>
      </c>
      <c r="D20" s="61">
        <v>2023</v>
      </c>
      <c r="E20" s="1" t="s">
        <v>1350</v>
      </c>
      <c r="F20" s="1" t="s">
        <v>3399</v>
      </c>
      <c r="H20" s="1" t="s">
        <v>1370</v>
      </c>
      <c r="I20" s="1" t="s">
        <v>1371</v>
      </c>
      <c r="J20" s="1" t="s">
        <v>1354</v>
      </c>
      <c r="K20" s="1" t="s">
        <v>927</v>
      </c>
      <c r="L20" s="1" t="s">
        <v>1355</v>
      </c>
      <c r="M20" s="1" t="s">
        <v>1355</v>
      </c>
      <c r="N20" s="63">
        <v>45310</v>
      </c>
      <c r="O20" s="63">
        <v>45537</v>
      </c>
      <c r="P20" s="1" t="s">
        <v>3389</v>
      </c>
      <c r="Q20" s="1" t="s">
        <v>1357</v>
      </c>
      <c r="R20" s="1" t="s">
        <v>1358</v>
      </c>
      <c r="W20" s="1" t="s">
        <v>1359</v>
      </c>
      <c r="X20" s="1" t="s">
        <v>1360</v>
      </c>
      <c r="Y20" s="1" t="s">
        <v>1888</v>
      </c>
      <c r="Z20" s="1" t="s">
        <v>3390</v>
      </c>
      <c r="AA20" s="1" t="s">
        <v>1363</v>
      </c>
    </row>
    <row r="21" spans="1:27" ht="15" customHeight="1">
      <c r="A21" s="1" t="s">
        <v>1364</v>
      </c>
      <c r="B21" s="1" t="s">
        <v>114</v>
      </c>
      <c r="C21" s="1" t="s">
        <v>1349</v>
      </c>
      <c r="D21" s="61">
        <v>2023</v>
      </c>
      <c r="E21" s="1" t="s">
        <v>1350</v>
      </c>
      <c r="F21" s="1" t="s">
        <v>3400</v>
      </c>
      <c r="H21" s="1" t="s">
        <v>1352</v>
      </c>
      <c r="I21" s="1" t="s">
        <v>1353</v>
      </c>
      <c r="J21" s="1" t="s">
        <v>1354</v>
      </c>
      <c r="K21" s="1" t="s">
        <v>927</v>
      </c>
      <c r="L21" s="1" t="s">
        <v>1355</v>
      </c>
      <c r="M21" s="1" t="s">
        <v>1355</v>
      </c>
      <c r="N21" s="63">
        <v>45310</v>
      </c>
      <c r="O21" s="63">
        <v>45537</v>
      </c>
      <c r="P21" s="1" t="s">
        <v>3389</v>
      </c>
      <c r="Q21" s="1" t="s">
        <v>1357</v>
      </c>
      <c r="R21" s="1" t="s">
        <v>1358</v>
      </c>
      <c r="W21" s="1" t="s">
        <v>1359</v>
      </c>
      <c r="X21" s="1" t="s">
        <v>1360</v>
      </c>
      <c r="Y21" s="1" t="s">
        <v>1888</v>
      </c>
      <c r="Z21" s="1" t="s">
        <v>3390</v>
      </c>
      <c r="AA21" s="1" t="s">
        <v>1363</v>
      </c>
    </row>
    <row r="22" spans="1:27" ht="15" customHeight="1">
      <c r="A22" s="1" t="s">
        <v>1366</v>
      </c>
      <c r="B22" s="1" t="s">
        <v>113</v>
      </c>
      <c r="C22" s="1" t="s">
        <v>1349</v>
      </c>
      <c r="D22" s="61">
        <v>2023</v>
      </c>
      <c r="E22" s="1" t="s">
        <v>1350</v>
      </c>
      <c r="F22" s="1" t="s">
        <v>3401</v>
      </c>
      <c r="H22" s="1" t="s">
        <v>1352</v>
      </c>
      <c r="I22" s="1" t="s">
        <v>1353</v>
      </c>
      <c r="J22" s="1" t="s">
        <v>1354</v>
      </c>
      <c r="K22" s="1" t="s">
        <v>927</v>
      </c>
      <c r="L22" s="1" t="s">
        <v>1355</v>
      </c>
      <c r="M22" s="1" t="s">
        <v>1355</v>
      </c>
      <c r="N22" s="63">
        <v>45310</v>
      </c>
      <c r="O22" s="63">
        <v>45537</v>
      </c>
      <c r="P22" s="1" t="s">
        <v>3389</v>
      </c>
      <c r="Q22" s="1" t="s">
        <v>1357</v>
      </c>
      <c r="R22" s="1" t="s">
        <v>1358</v>
      </c>
      <c r="W22" s="1" t="s">
        <v>1359</v>
      </c>
      <c r="X22" s="1" t="s">
        <v>1360</v>
      </c>
      <c r="Y22" s="1" t="s">
        <v>1888</v>
      </c>
      <c r="Z22" s="1" t="s">
        <v>3390</v>
      </c>
      <c r="AA22" s="1" t="s">
        <v>1363</v>
      </c>
    </row>
    <row r="23" spans="1:27" ht="15" customHeight="1">
      <c r="A23" s="1" t="s">
        <v>1380</v>
      </c>
      <c r="B23" s="1" t="s">
        <v>121</v>
      </c>
      <c r="C23" s="1" t="s">
        <v>1349</v>
      </c>
      <c r="D23" s="61">
        <v>2023</v>
      </c>
      <c r="E23" s="1" t="s">
        <v>1350</v>
      </c>
      <c r="F23" s="1" t="s">
        <v>3402</v>
      </c>
      <c r="H23" s="1" t="s">
        <v>1370</v>
      </c>
      <c r="I23" s="1" t="s">
        <v>1371</v>
      </c>
      <c r="J23" s="1" t="s">
        <v>1354</v>
      </c>
      <c r="K23" s="1" t="s">
        <v>927</v>
      </c>
      <c r="L23" s="1" t="s">
        <v>1375</v>
      </c>
      <c r="M23" s="1" t="s">
        <v>1375</v>
      </c>
      <c r="N23" s="63">
        <v>45310</v>
      </c>
      <c r="O23" s="63">
        <v>45537</v>
      </c>
      <c r="P23" s="1" t="s">
        <v>3389</v>
      </c>
      <c r="Q23" s="1" t="s">
        <v>1357</v>
      </c>
      <c r="R23" s="1" t="s">
        <v>1358</v>
      </c>
      <c r="W23" s="1" t="s">
        <v>1376</v>
      </c>
      <c r="X23" s="1" t="s">
        <v>1360</v>
      </c>
      <c r="Y23" s="1" t="s">
        <v>1888</v>
      </c>
      <c r="Z23" s="1" t="s">
        <v>3390</v>
      </c>
      <c r="AA23" s="1" t="s">
        <v>1377</v>
      </c>
    </row>
    <row r="24" spans="1:27" ht="15" customHeight="1">
      <c r="A24" s="1" t="s">
        <v>1378</v>
      </c>
      <c r="B24" s="1" t="s">
        <v>122</v>
      </c>
      <c r="C24" s="1" t="s">
        <v>1349</v>
      </c>
      <c r="D24" s="61">
        <v>2023</v>
      </c>
      <c r="E24" s="1" t="s">
        <v>1350</v>
      </c>
      <c r="F24" s="1" t="s">
        <v>3403</v>
      </c>
      <c r="H24" s="1" t="s">
        <v>1370</v>
      </c>
      <c r="I24" s="1" t="s">
        <v>1371</v>
      </c>
      <c r="J24" s="1" t="s">
        <v>1354</v>
      </c>
      <c r="K24" s="1" t="s">
        <v>927</v>
      </c>
      <c r="L24" s="1" t="s">
        <v>1375</v>
      </c>
      <c r="M24" s="1" t="s">
        <v>1375</v>
      </c>
      <c r="N24" s="63">
        <v>45310</v>
      </c>
      <c r="O24" s="63">
        <v>45537</v>
      </c>
      <c r="P24" s="1" t="s">
        <v>3389</v>
      </c>
      <c r="Q24" s="1" t="s">
        <v>1357</v>
      </c>
      <c r="R24" s="1" t="s">
        <v>1358</v>
      </c>
      <c r="W24" s="1" t="s">
        <v>1376</v>
      </c>
      <c r="X24" s="1" t="s">
        <v>1360</v>
      </c>
      <c r="Y24" s="1" t="s">
        <v>1888</v>
      </c>
      <c r="Z24" s="1" t="s">
        <v>3390</v>
      </c>
      <c r="AA24" s="1" t="s">
        <v>1377</v>
      </c>
    </row>
    <row r="25" spans="1:27" ht="15" customHeight="1">
      <c r="A25" s="1" t="s">
        <v>1388</v>
      </c>
      <c r="B25" s="1" t="s">
        <v>124</v>
      </c>
      <c r="C25" s="1" t="s">
        <v>1349</v>
      </c>
      <c r="D25" s="61">
        <v>2023</v>
      </c>
      <c r="E25" s="1" t="s">
        <v>1350</v>
      </c>
      <c r="F25" s="1" t="s">
        <v>3404</v>
      </c>
      <c r="H25" s="1" t="s">
        <v>1352</v>
      </c>
      <c r="I25" s="1" t="s">
        <v>1353</v>
      </c>
      <c r="J25" s="1" t="s">
        <v>1354</v>
      </c>
      <c r="K25" s="1" t="s">
        <v>927</v>
      </c>
      <c r="L25" s="1" t="s">
        <v>1375</v>
      </c>
      <c r="M25" s="1" t="s">
        <v>1375</v>
      </c>
      <c r="N25" s="63">
        <v>45310</v>
      </c>
      <c r="O25" s="63">
        <v>45537</v>
      </c>
      <c r="P25" s="1" t="s">
        <v>3389</v>
      </c>
      <c r="Q25" s="1" t="s">
        <v>1390</v>
      </c>
      <c r="R25" s="1" t="s">
        <v>1358</v>
      </c>
      <c r="W25" s="1" t="s">
        <v>1376</v>
      </c>
      <c r="X25" s="1" t="s">
        <v>1360</v>
      </c>
      <c r="Y25" s="1" t="s">
        <v>1888</v>
      </c>
      <c r="Z25" s="1" t="s">
        <v>3390</v>
      </c>
      <c r="AA25" s="1" t="s">
        <v>1377</v>
      </c>
    </row>
    <row r="26" spans="1:27" ht="15" customHeight="1">
      <c r="A26" s="1" t="s">
        <v>3232</v>
      </c>
      <c r="B26" s="1" t="s">
        <v>843</v>
      </c>
      <c r="C26" s="1" t="s">
        <v>1349</v>
      </c>
      <c r="D26" s="61">
        <v>2023</v>
      </c>
      <c r="E26" s="1" t="s">
        <v>1350</v>
      </c>
      <c r="F26" s="1" t="s">
        <v>3405</v>
      </c>
      <c r="H26" s="1" t="s">
        <v>1370</v>
      </c>
      <c r="I26" s="1" t="s">
        <v>1371</v>
      </c>
      <c r="J26" s="1" t="s">
        <v>1354</v>
      </c>
      <c r="K26" s="1" t="s">
        <v>927</v>
      </c>
      <c r="L26" s="1" t="s">
        <v>1375</v>
      </c>
      <c r="M26" s="1" t="s">
        <v>1375</v>
      </c>
      <c r="N26" s="63">
        <v>45310</v>
      </c>
      <c r="O26" s="63">
        <v>45537</v>
      </c>
      <c r="P26" s="1" t="s">
        <v>3389</v>
      </c>
      <c r="Q26" s="1" t="s">
        <v>1390</v>
      </c>
      <c r="R26" s="1" t="s">
        <v>1358</v>
      </c>
      <c r="W26" s="1" t="s">
        <v>1376</v>
      </c>
      <c r="X26" s="1" t="s">
        <v>1360</v>
      </c>
      <c r="Y26" s="1" t="s">
        <v>1888</v>
      </c>
      <c r="Z26" s="1" t="s">
        <v>3390</v>
      </c>
      <c r="AA26" s="1" t="s">
        <v>1377</v>
      </c>
    </row>
    <row r="27" spans="1:27" ht="15" customHeight="1">
      <c r="A27" s="1" t="s">
        <v>1372</v>
      </c>
      <c r="B27" s="1" t="s">
        <v>120</v>
      </c>
      <c r="C27" s="1" t="s">
        <v>1349</v>
      </c>
      <c r="D27" s="61">
        <v>2023</v>
      </c>
      <c r="E27" s="1" t="s">
        <v>1350</v>
      </c>
      <c r="F27" s="1" t="s">
        <v>3406</v>
      </c>
      <c r="H27" s="1" t="s">
        <v>1370</v>
      </c>
      <c r="I27" s="1" t="s">
        <v>1371</v>
      </c>
      <c r="J27" s="1" t="s">
        <v>1354</v>
      </c>
      <c r="K27" s="1" t="s">
        <v>927</v>
      </c>
      <c r="L27" s="1" t="s">
        <v>1375</v>
      </c>
      <c r="M27" s="1" t="s">
        <v>1375</v>
      </c>
      <c r="N27" s="63">
        <v>45310</v>
      </c>
      <c r="O27" s="63">
        <v>45537</v>
      </c>
      <c r="P27" s="1" t="s">
        <v>3389</v>
      </c>
      <c r="Q27" s="1" t="s">
        <v>1357</v>
      </c>
      <c r="R27" s="1" t="s">
        <v>1358</v>
      </c>
      <c r="W27" s="1" t="s">
        <v>1376</v>
      </c>
      <c r="X27" s="1" t="s">
        <v>1360</v>
      </c>
      <c r="Y27" s="1" t="s">
        <v>1888</v>
      </c>
      <c r="Z27" s="1" t="s">
        <v>3390</v>
      </c>
      <c r="AA27" s="1" t="s">
        <v>1377</v>
      </c>
    </row>
    <row r="28" spans="1:27" ht="15" customHeight="1">
      <c r="A28" s="1" t="s">
        <v>3141</v>
      </c>
      <c r="B28" s="1" t="s">
        <v>3142</v>
      </c>
      <c r="C28" s="1" t="s">
        <v>1349</v>
      </c>
      <c r="D28" s="61">
        <v>2023</v>
      </c>
      <c r="E28" s="1" t="s">
        <v>1350</v>
      </c>
      <c r="F28" s="1" t="s">
        <v>3143</v>
      </c>
      <c r="H28" s="1" t="s">
        <v>1370</v>
      </c>
      <c r="I28" s="1" t="s">
        <v>1371</v>
      </c>
      <c r="J28" s="1" t="s">
        <v>1354</v>
      </c>
      <c r="K28" s="1" t="s">
        <v>927</v>
      </c>
      <c r="L28" s="1" t="s">
        <v>1375</v>
      </c>
      <c r="M28" s="1" t="s">
        <v>1375</v>
      </c>
      <c r="N28" s="63">
        <v>45310</v>
      </c>
      <c r="O28" s="63">
        <v>45537</v>
      </c>
      <c r="P28" s="1" t="s">
        <v>3389</v>
      </c>
      <c r="Q28" s="1" t="s">
        <v>1390</v>
      </c>
      <c r="R28" s="1" t="s">
        <v>1358</v>
      </c>
      <c r="W28" s="1" t="s">
        <v>1376</v>
      </c>
      <c r="X28" s="1" t="s">
        <v>1360</v>
      </c>
      <c r="Y28" s="1" t="s">
        <v>1888</v>
      </c>
      <c r="Z28" s="1" t="s">
        <v>3390</v>
      </c>
      <c r="AA28" s="1" t="s">
        <v>1377</v>
      </c>
    </row>
    <row r="29" spans="1:27" ht="15" customHeight="1">
      <c r="A29" s="1" t="s">
        <v>3041</v>
      </c>
      <c r="B29" s="1" t="s">
        <v>842</v>
      </c>
      <c r="C29" s="1" t="s">
        <v>1349</v>
      </c>
      <c r="D29" s="61">
        <v>2023</v>
      </c>
      <c r="E29" s="1" t="s">
        <v>1350</v>
      </c>
      <c r="F29" s="1" t="s">
        <v>3042</v>
      </c>
      <c r="H29" s="1" t="s">
        <v>1370</v>
      </c>
      <c r="I29" s="1" t="s">
        <v>1371</v>
      </c>
      <c r="J29" s="1" t="s">
        <v>1354</v>
      </c>
      <c r="K29" s="1" t="s">
        <v>927</v>
      </c>
      <c r="L29" s="1" t="s">
        <v>1375</v>
      </c>
      <c r="M29" s="1" t="s">
        <v>1375</v>
      </c>
      <c r="N29" s="63">
        <v>45310</v>
      </c>
      <c r="O29" s="63">
        <v>45537</v>
      </c>
      <c r="P29" s="1" t="s">
        <v>3389</v>
      </c>
      <c r="Q29" s="1" t="s">
        <v>1357</v>
      </c>
      <c r="R29" s="1" t="s">
        <v>1358</v>
      </c>
      <c r="W29" s="1" t="s">
        <v>1376</v>
      </c>
      <c r="X29" s="1" t="s">
        <v>1360</v>
      </c>
      <c r="Y29" s="1" t="s">
        <v>1888</v>
      </c>
      <c r="Z29" s="1" t="s">
        <v>3390</v>
      </c>
      <c r="AA29" s="1" t="s">
        <v>1377</v>
      </c>
    </row>
    <row r="30" spans="1:27" ht="15" customHeight="1">
      <c r="A30" s="1" t="s">
        <v>1393</v>
      </c>
      <c r="B30" s="1" t="s">
        <v>125</v>
      </c>
      <c r="C30" s="1" t="s">
        <v>1349</v>
      </c>
      <c r="D30" s="61">
        <v>2023</v>
      </c>
      <c r="E30" s="1" t="s">
        <v>1350</v>
      </c>
      <c r="F30" s="1" t="s">
        <v>3407</v>
      </c>
      <c r="H30" s="1" t="s">
        <v>1352</v>
      </c>
      <c r="I30" s="1" t="s">
        <v>1353</v>
      </c>
      <c r="J30" s="1" t="s">
        <v>1354</v>
      </c>
      <c r="K30" s="1" t="s">
        <v>927</v>
      </c>
      <c r="L30" s="1" t="s">
        <v>1375</v>
      </c>
      <c r="M30" s="1" t="s">
        <v>1375</v>
      </c>
      <c r="N30" s="63">
        <v>45310</v>
      </c>
      <c r="O30" s="63">
        <v>45537</v>
      </c>
      <c r="P30" s="1" t="s">
        <v>3389</v>
      </c>
      <c r="Q30" s="1" t="s">
        <v>1357</v>
      </c>
      <c r="R30" s="1" t="s">
        <v>1358</v>
      </c>
      <c r="W30" s="1" t="s">
        <v>1376</v>
      </c>
      <c r="X30" s="1" t="s">
        <v>1360</v>
      </c>
      <c r="Y30" s="1" t="s">
        <v>1888</v>
      </c>
      <c r="Z30" s="1" t="s">
        <v>3390</v>
      </c>
      <c r="AA30" s="1" t="s">
        <v>1377</v>
      </c>
    </row>
    <row r="31" spans="1:27" ht="15" customHeight="1">
      <c r="A31" s="1" t="s">
        <v>1382</v>
      </c>
      <c r="B31" s="1" t="s">
        <v>116</v>
      </c>
      <c r="C31" s="1" t="s">
        <v>1349</v>
      </c>
      <c r="D31" s="61">
        <v>2023</v>
      </c>
      <c r="E31" s="1" t="s">
        <v>1350</v>
      </c>
      <c r="F31" s="1" t="s">
        <v>3408</v>
      </c>
      <c r="H31" s="1" t="s">
        <v>1370</v>
      </c>
      <c r="I31" s="1" t="s">
        <v>1371</v>
      </c>
      <c r="J31" s="1" t="s">
        <v>1354</v>
      </c>
      <c r="K31" s="1" t="s">
        <v>927</v>
      </c>
      <c r="L31" s="1" t="s">
        <v>1375</v>
      </c>
      <c r="M31" s="1" t="s">
        <v>1375</v>
      </c>
      <c r="N31" s="63">
        <v>45310</v>
      </c>
      <c r="O31" s="63">
        <v>45537</v>
      </c>
      <c r="P31" s="1" t="s">
        <v>3389</v>
      </c>
      <c r="Q31" s="1" t="s">
        <v>1357</v>
      </c>
      <c r="R31" s="1" t="s">
        <v>1358</v>
      </c>
      <c r="W31" s="1" t="s">
        <v>1376</v>
      </c>
      <c r="X31" s="1" t="s">
        <v>1360</v>
      </c>
      <c r="Y31" s="1" t="s">
        <v>1888</v>
      </c>
      <c r="Z31" s="1" t="s">
        <v>3390</v>
      </c>
      <c r="AA31" s="1" t="s">
        <v>1377</v>
      </c>
    </row>
    <row r="32" spans="1:27" ht="15" customHeight="1">
      <c r="A32" s="1" t="s">
        <v>1384</v>
      </c>
      <c r="B32" s="1" t="s">
        <v>119</v>
      </c>
      <c r="C32" s="1" t="s">
        <v>1349</v>
      </c>
      <c r="D32" s="61">
        <v>2023</v>
      </c>
      <c r="E32" s="1" t="s">
        <v>1350</v>
      </c>
      <c r="F32" s="1" t="s">
        <v>3409</v>
      </c>
      <c r="H32" s="1" t="s">
        <v>1370</v>
      </c>
      <c r="I32" s="1" t="s">
        <v>1371</v>
      </c>
      <c r="J32" s="1" t="s">
        <v>1354</v>
      </c>
      <c r="K32" s="1" t="s">
        <v>927</v>
      </c>
      <c r="L32" s="1" t="s">
        <v>1375</v>
      </c>
      <c r="M32" s="1" t="s">
        <v>1375</v>
      </c>
      <c r="N32" s="63">
        <v>45310</v>
      </c>
      <c r="O32" s="63">
        <v>45537</v>
      </c>
      <c r="P32" s="1" t="s">
        <v>3389</v>
      </c>
      <c r="Q32" s="1" t="s">
        <v>1357</v>
      </c>
      <c r="R32" s="1" t="s">
        <v>1358</v>
      </c>
      <c r="W32" s="1" t="s">
        <v>1376</v>
      </c>
      <c r="X32" s="1" t="s">
        <v>1360</v>
      </c>
      <c r="Y32" s="1" t="s">
        <v>1888</v>
      </c>
      <c r="Z32" s="1" t="s">
        <v>3390</v>
      </c>
      <c r="AA32" s="1" t="s">
        <v>1377</v>
      </c>
    </row>
    <row r="33" spans="1:27" ht="15" customHeight="1">
      <c r="A33" s="1" t="s">
        <v>1386</v>
      </c>
      <c r="B33" s="1" t="s">
        <v>118</v>
      </c>
      <c r="C33" s="1" t="s">
        <v>1349</v>
      </c>
      <c r="D33" s="61">
        <v>2023</v>
      </c>
      <c r="E33" s="1" t="s">
        <v>1350</v>
      </c>
      <c r="F33" s="1" t="s">
        <v>3410</v>
      </c>
      <c r="H33" s="1" t="s">
        <v>1370</v>
      </c>
      <c r="I33" s="1" t="s">
        <v>1371</v>
      </c>
      <c r="J33" s="1" t="s">
        <v>1354</v>
      </c>
      <c r="K33" s="1" t="s">
        <v>927</v>
      </c>
      <c r="L33" s="1" t="s">
        <v>1375</v>
      </c>
      <c r="M33" s="1" t="s">
        <v>1375</v>
      </c>
      <c r="N33" s="63">
        <v>45310</v>
      </c>
      <c r="O33" s="63">
        <v>45537</v>
      </c>
      <c r="P33" s="1" t="s">
        <v>3389</v>
      </c>
      <c r="Q33" s="1" t="s">
        <v>1357</v>
      </c>
      <c r="R33" s="1" t="s">
        <v>1358</v>
      </c>
      <c r="W33" s="1" t="s">
        <v>1376</v>
      </c>
      <c r="X33" s="1" t="s">
        <v>1360</v>
      </c>
      <c r="Y33" s="1" t="s">
        <v>1888</v>
      </c>
      <c r="Z33" s="1" t="s">
        <v>3390</v>
      </c>
      <c r="AA33" s="1" t="s">
        <v>1377</v>
      </c>
    </row>
    <row r="34" spans="1:27" ht="15" customHeight="1">
      <c r="A34" s="1" t="s">
        <v>1391</v>
      </c>
      <c r="B34" s="1" t="s">
        <v>123</v>
      </c>
      <c r="C34" s="1" t="s">
        <v>1349</v>
      </c>
      <c r="D34" s="61">
        <v>2023</v>
      </c>
      <c r="E34" s="1" t="s">
        <v>1350</v>
      </c>
      <c r="F34" s="1" t="s">
        <v>3411</v>
      </c>
      <c r="H34" s="1" t="s">
        <v>1352</v>
      </c>
      <c r="I34" s="1" t="s">
        <v>1353</v>
      </c>
      <c r="J34" s="1" t="s">
        <v>1354</v>
      </c>
      <c r="K34" s="1" t="s">
        <v>927</v>
      </c>
      <c r="L34" s="1" t="s">
        <v>1375</v>
      </c>
      <c r="M34" s="1" t="s">
        <v>1375</v>
      </c>
      <c r="N34" s="63">
        <v>45310</v>
      </c>
      <c r="O34" s="63">
        <v>45537</v>
      </c>
      <c r="P34" s="1" t="s">
        <v>3389</v>
      </c>
      <c r="Q34" s="1" t="s">
        <v>1390</v>
      </c>
      <c r="R34" s="1" t="s">
        <v>1358</v>
      </c>
      <c r="W34" s="1" t="s">
        <v>1376</v>
      </c>
      <c r="X34" s="1" t="s">
        <v>1360</v>
      </c>
      <c r="Y34" s="1" t="s">
        <v>1888</v>
      </c>
      <c r="Z34" s="1" t="s">
        <v>3390</v>
      </c>
      <c r="AA34" s="1" t="s">
        <v>1377</v>
      </c>
    </row>
    <row r="35" spans="1:27" ht="15" customHeight="1">
      <c r="A35" s="1" t="s">
        <v>3257</v>
      </c>
      <c r="B35" s="1" t="s">
        <v>3258</v>
      </c>
      <c r="C35" s="1" t="s">
        <v>1349</v>
      </c>
      <c r="D35" s="61">
        <v>2023</v>
      </c>
      <c r="E35" s="1" t="s">
        <v>1350</v>
      </c>
      <c r="F35" s="1" t="s">
        <v>3259</v>
      </c>
      <c r="H35" s="1" t="s">
        <v>1370</v>
      </c>
      <c r="I35" s="1" t="s">
        <v>1371</v>
      </c>
      <c r="J35" s="1" t="s">
        <v>1354</v>
      </c>
      <c r="K35" s="1" t="s">
        <v>927</v>
      </c>
      <c r="L35" s="1" t="s">
        <v>1375</v>
      </c>
      <c r="M35" s="1" t="s">
        <v>1375</v>
      </c>
      <c r="N35" s="63">
        <v>45310</v>
      </c>
      <c r="O35" s="63">
        <v>45537</v>
      </c>
      <c r="P35" s="1" t="s">
        <v>3389</v>
      </c>
      <c r="Q35" s="1" t="s">
        <v>1390</v>
      </c>
      <c r="R35" s="1" t="s">
        <v>1358</v>
      </c>
      <c r="W35" s="1" t="s">
        <v>1376</v>
      </c>
      <c r="X35" s="1" t="s">
        <v>1360</v>
      </c>
      <c r="Y35" s="1" t="s">
        <v>1888</v>
      </c>
      <c r="Z35" s="1" t="s">
        <v>3390</v>
      </c>
      <c r="AA35" s="1" t="s">
        <v>1377</v>
      </c>
    </row>
    <row r="36" spans="1:27" ht="15" customHeight="1">
      <c r="A36" s="1" t="s">
        <v>1395</v>
      </c>
      <c r="B36" s="1" t="s">
        <v>117</v>
      </c>
      <c r="C36" s="1" t="s">
        <v>1349</v>
      </c>
      <c r="D36" s="61">
        <v>2023</v>
      </c>
      <c r="E36" s="1" t="s">
        <v>1350</v>
      </c>
      <c r="F36" s="1" t="s">
        <v>3412</v>
      </c>
      <c r="H36" s="1" t="s">
        <v>1370</v>
      </c>
      <c r="I36" s="1" t="s">
        <v>1371</v>
      </c>
      <c r="J36" s="1" t="s">
        <v>1354</v>
      </c>
      <c r="K36" s="1" t="s">
        <v>927</v>
      </c>
      <c r="L36" s="1" t="s">
        <v>1375</v>
      </c>
      <c r="M36" s="1" t="s">
        <v>1375</v>
      </c>
      <c r="N36" s="63">
        <v>45310</v>
      </c>
      <c r="O36" s="63">
        <v>45537</v>
      </c>
      <c r="P36" s="1" t="s">
        <v>3389</v>
      </c>
      <c r="Q36" s="1" t="s">
        <v>1357</v>
      </c>
      <c r="R36" s="1" t="s">
        <v>1358</v>
      </c>
      <c r="W36" s="1" t="s">
        <v>1376</v>
      </c>
      <c r="X36" s="1" t="s">
        <v>1360</v>
      </c>
      <c r="Y36" s="1" t="s">
        <v>1888</v>
      </c>
      <c r="Z36" s="1" t="s">
        <v>3390</v>
      </c>
      <c r="AA36" s="1" t="s">
        <v>1377</v>
      </c>
    </row>
    <row r="37" spans="1:27" ht="15" customHeight="1">
      <c r="A37" s="1" t="s">
        <v>1397</v>
      </c>
      <c r="B37" s="1" t="s">
        <v>1398</v>
      </c>
      <c r="C37" s="1" t="s">
        <v>1349</v>
      </c>
      <c r="D37" s="61">
        <v>2023</v>
      </c>
      <c r="E37" s="1" t="s">
        <v>1350</v>
      </c>
      <c r="F37" s="1" t="s">
        <v>1399</v>
      </c>
      <c r="H37" s="1" t="s">
        <v>1400</v>
      </c>
      <c r="J37" s="1" t="s">
        <v>1354</v>
      </c>
      <c r="K37" s="1" t="s">
        <v>927</v>
      </c>
      <c r="L37" s="1" t="s">
        <v>1375</v>
      </c>
      <c r="M37" s="1" t="s">
        <v>1375</v>
      </c>
      <c r="N37" s="63">
        <v>45310</v>
      </c>
      <c r="O37" s="63">
        <v>45537</v>
      </c>
      <c r="P37" s="1" t="s">
        <v>1356</v>
      </c>
      <c r="Q37" s="1" t="s">
        <v>1357</v>
      </c>
      <c r="R37" s="1" t="s">
        <v>1402</v>
      </c>
      <c r="W37" s="1" t="s">
        <v>1403</v>
      </c>
      <c r="X37" s="1" t="s">
        <v>1360</v>
      </c>
      <c r="Y37" s="1" t="s">
        <v>1888</v>
      </c>
      <c r="Z37" s="1" t="s">
        <v>3390</v>
      </c>
      <c r="AA37" s="1" t="s">
        <v>1403</v>
      </c>
    </row>
    <row r="38" spans="1:27" ht="15" customHeight="1">
      <c r="A38" s="1" t="s">
        <v>1410</v>
      </c>
      <c r="B38" s="1" t="s">
        <v>546</v>
      </c>
      <c r="C38" s="1" t="s">
        <v>1349</v>
      </c>
      <c r="D38" s="61">
        <v>2023</v>
      </c>
      <c r="E38" s="1" t="s">
        <v>1350</v>
      </c>
      <c r="F38" s="1" t="s">
        <v>1411</v>
      </c>
      <c r="H38" s="1" t="s">
        <v>1412</v>
      </c>
      <c r="I38" s="1" t="s">
        <v>1413</v>
      </c>
      <c r="J38" s="1" t="s">
        <v>1354</v>
      </c>
      <c r="K38" s="1" t="s">
        <v>927</v>
      </c>
      <c r="L38" s="1" t="s">
        <v>1375</v>
      </c>
      <c r="M38" s="1" t="s">
        <v>1375</v>
      </c>
      <c r="N38" s="63">
        <v>45310</v>
      </c>
      <c r="O38" s="63">
        <v>45537</v>
      </c>
      <c r="P38" s="1" t="s">
        <v>1356</v>
      </c>
      <c r="Q38" s="1" t="s">
        <v>1357</v>
      </c>
      <c r="R38" s="1" t="s">
        <v>1402</v>
      </c>
      <c r="W38" s="1" t="s">
        <v>1403</v>
      </c>
      <c r="X38" s="1" t="s">
        <v>1360</v>
      </c>
      <c r="Y38" s="1" t="s">
        <v>1888</v>
      </c>
      <c r="Z38" s="1" t="s">
        <v>3390</v>
      </c>
      <c r="AA38" s="1" t="s">
        <v>1403</v>
      </c>
    </row>
    <row r="39" spans="1:27" ht="15" customHeight="1">
      <c r="A39" s="1" t="s">
        <v>1435</v>
      </c>
      <c r="B39" s="1" t="s">
        <v>549</v>
      </c>
      <c r="C39" s="1" t="s">
        <v>1349</v>
      </c>
      <c r="D39" s="61">
        <v>2023</v>
      </c>
      <c r="E39" s="1" t="s">
        <v>1350</v>
      </c>
      <c r="F39" s="1" t="s">
        <v>1436</v>
      </c>
      <c r="H39" s="1" t="s">
        <v>1352</v>
      </c>
      <c r="I39" s="1" t="s">
        <v>1353</v>
      </c>
      <c r="J39" s="1" t="s">
        <v>1354</v>
      </c>
      <c r="K39" s="1" t="s">
        <v>927</v>
      </c>
      <c r="L39" s="1" t="s">
        <v>1375</v>
      </c>
      <c r="M39" s="1" t="s">
        <v>1375</v>
      </c>
      <c r="N39" s="63">
        <v>45310</v>
      </c>
      <c r="O39" s="63">
        <v>45537</v>
      </c>
      <c r="P39" s="1" t="s">
        <v>1356</v>
      </c>
      <c r="Q39" s="1" t="s">
        <v>1357</v>
      </c>
      <c r="R39" s="1" t="s">
        <v>1402</v>
      </c>
      <c r="W39" s="1" t="s">
        <v>1403</v>
      </c>
      <c r="X39" s="1" t="s">
        <v>1360</v>
      </c>
      <c r="Y39" s="1" t="s">
        <v>1888</v>
      </c>
      <c r="Z39" s="1" t="s">
        <v>3390</v>
      </c>
      <c r="AA39" s="1" t="s">
        <v>1403</v>
      </c>
    </row>
    <row r="40" spans="1:27" ht="15" customHeight="1">
      <c r="A40" s="1" t="s">
        <v>1437</v>
      </c>
      <c r="B40" s="1" t="s">
        <v>544</v>
      </c>
      <c r="C40" s="1" t="s">
        <v>1349</v>
      </c>
      <c r="D40" s="61">
        <v>2023</v>
      </c>
      <c r="E40" s="1" t="s">
        <v>1350</v>
      </c>
      <c r="F40" s="1" t="s">
        <v>1438</v>
      </c>
      <c r="H40" s="1" t="s">
        <v>1412</v>
      </c>
      <c r="I40" s="1" t="s">
        <v>1413</v>
      </c>
      <c r="J40" s="1" t="s">
        <v>1354</v>
      </c>
      <c r="K40" s="1" t="s">
        <v>927</v>
      </c>
      <c r="L40" s="1" t="s">
        <v>1375</v>
      </c>
      <c r="M40" s="1" t="s">
        <v>1375</v>
      </c>
      <c r="N40" s="63">
        <v>45310</v>
      </c>
      <c r="O40" s="63">
        <v>45537</v>
      </c>
      <c r="P40" s="1" t="s">
        <v>1356</v>
      </c>
      <c r="Q40" s="1" t="s">
        <v>1357</v>
      </c>
      <c r="R40" s="1" t="s">
        <v>1402</v>
      </c>
      <c r="W40" s="1" t="s">
        <v>1403</v>
      </c>
      <c r="X40" s="1" t="s">
        <v>1360</v>
      </c>
      <c r="Y40" s="1" t="s">
        <v>1888</v>
      </c>
      <c r="Z40" s="1" t="s">
        <v>3390</v>
      </c>
      <c r="AA40" s="1" t="s">
        <v>1403</v>
      </c>
    </row>
    <row r="41" spans="1:27" ht="15" customHeight="1">
      <c r="A41" s="1" t="s">
        <v>1452</v>
      </c>
      <c r="B41" s="1" t="s">
        <v>1453</v>
      </c>
      <c r="C41" s="1" t="s">
        <v>1349</v>
      </c>
      <c r="D41" s="61">
        <v>2023</v>
      </c>
      <c r="E41" s="1" t="s">
        <v>1350</v>
      </c>
      <c r="F41" s="1" t="s">
        <v>3413</v>
      </c>
      <c r="H41" s="1" t="s">
        <v>1400</v>
      </c>
      <c r="J41" s="1" t="s">
        <v>1354</v>
      </c>
      <c r="K41" s="1" t="s">
        <v>927</v>
      </c>
      <c r="L41" s="1" t="s">
        <v>1375</v>
      </c>
      <c r="M41" s="1" t="s">
        <v>1375</v>
      </c>
      <c r="N41" s="63">
        <v>45310</v>
      </c>
      <c r="O41" s="63">
        <v>45537</v>
      </c>
      <c r="P41" s="1" t="s">
        <v>1356</v>
      </c>
      <c r="Q41" s="1" t="s">
        <v>1357</v>
      </c>
      <c r="R41" s="1" t="s">
        <v>1402</v>
      </c>
      <c r="W41" s="1" t="s">
        <v>1403</v>
      </c>
      <c r="X41" s="1" t="s">
        <v>1360</v>
      </c>
      <c r="Y41" s="1" t="s">
        <v>1888</v>
      </c>
      <c r="Z41" s="1" t="s">
        <v>3390</v>
      </c>
      <c r="AA41" s="1" t="s">
        <v>1403</v>
      </c>
    </row>
    <row r="42" spans="1:27" ht="15" customHeight="1">
      <c r="A42" s="1" t="s">
        <v>1423</v>
      </c>
      <c r="B42" s="1" t="s">
        <v>1424</v>
      </c>
      <c r="C42" s="1" t="s">
        <v>1349</v>
      </c>
      <c r="D42" s="61">
        <v>2023</v>
      </c>
      <c r="E42" s="1" t="s">
        <v>1350</v>
      </c>
      <c r="F42" s="1" t="s">
        <v>1425</v>
      </c>
      <c r="H42" s="1" t="s">
        <v>1400</v>
      </c>
      <c r="J42" s="1" t="s">
        <v>1354</v>
      </c>
      <c r="K42" s="1" t="s">
        <v>927</v>
      </c>
      <c r="L42" s="1" t="s">
        <v>1375</v>
      </c>
      <c r="M42" s="1" t="s">
        <v>1375</v>
      </c>
      <c r="N42" s="63">
        <v>45310</v>
      </c>
      <c r="O42" s="63">
        <v>45537</v>
      </c>
      <c r="P42" s="1" t="s">
        <v>1356</v>
      </c>
      <c r="Q42" s="1" t="s">
        <v>1357</v>
      </c>
      <c r="R42" s="1" t="s">
        <v>1402</v>
      </c>
      <c r="W42" s="1" t="s">
        <v>1403</v>
      </c>
      <c r="X42" s="1" t="s">
        <v>1360</v>
      </c>
      <c r="Y42" s="1" t="s">
        <v>1888</v>
      </c>
      <c r="Z42" s="1" t="s">
        <v>3390</v>
      </c>
      <c r="AA42" s="1" t="s">
        <v>1403</v>
      </c>
    </row>
    <row r="43" spans="1:27" ht="15" customHeight="1">
      <c r="A43" s="1" t="s">
        <v>1448</v>
      </c>
      <c r="B43" s="1" t="s">
        <v>561</v>
      </c>
      <c r="C43" s="1" t="s">
        <v>1349</v>
      </c>
      <c r="D43" s="61">
        <v>2023</v>
      </c>
      <c r="E43" s="1" t="s">
        <v>1350</v>
      </c>
      <c r="F43" s="1" t="s">
        <v>1449</v>
      </c>
      <c r="H43" s="1" t="s">
        <v>1352</v>
      </c>
      <c r="I43" s="1" t="s">
        <v>1353</v>
      </c>
      <c r="J43" s="1" t="s">
        <v>1354</v>
      </c>
      <c r="K43" s="1" t="s">
        <v>927</v>
      </c>
      <c r="L43" s="1" t="s">
        <v>1375</v>
      </c>
      <c r="M43" s="1" t="s">
        <v>1375</v>
      </c>
      <c r="N43" s="63">
        <v>45310</v>
      </c>
      <c r="O43" s="63">
        <v>45537</v>
      </c>
      <c r="P43" s="1" t="s">
        <v>1356</v>
      </c>
      <c r="Q43" s="1" t="s">
        <v>1357</v>
      </c>
      <c r="R43" s="1" t="s">
        <v>1402</v>
      </c>
      <c r="W43" s="1" t="s">
        <v>1403</v>
      </c>
      <c r="X43" s="1" t="s">
        <v>1360</v>
      </c>
      <c r="Y43" s="1" t="s">
        <v>1888</v>
      </c>
      <c r="Z43" s="1" t="s">
        <v>3390</v>
      </c>
      <c r="AA43" s="1" t="s">
        <v>1403</v>
      </c>
    </row>
    <row r="44" spans="1:27" ht="15" customHeight="1">
      <c r="A44" s="1" t="s">
        <v>1468</v>
      </c>
      <c r="B44" s="1" t="s">
        <v>553</v>
      </c>
      <c r="C44" s="1" t="s">
        <v>1349</v>
      </c>
      <c r="D44" s="61">
        <v>2023</v>
      </c>
      <c r="E44" s="1" t="s">
        <v>1350</v>
      </c>
      <c r="F44" s="1" t="s">
        <v>1469</v>
      </c>
      <c r="H44" s="1" t="s">
        <v>1352</v>
      </c>
      <c r="I44" s="1" t="s">
        <v>1353</v>
      </c>
      <c r="J44" s="1" t="s">
        <v>1354</v>
      </c>
      <c r="K44" s="1" t="s">
        <v>927</v>
      </c>
      <c r="L44" s="1" t="s">
        <v>1375</v>
      </c>
      <c r="M44" s="1" t="s">
        <v>1375</v>
      </c>
      <c r="N44" s="63">
        <v>45310</v>
      </c>
      <c r="O44" s="63">
        <v>45537</v>
      </c>
      <c r="P44" s="1" t="s">
        <v>1356</v>
      </c>
      <c r="Q44" s="1" t="s">
        <v>1357</v>
      </c>
      <c r="R44" s="1" t="s">
        <v>1402</v>
      </c>
      <c r="W44" s="1" t="s">
        <v>1403</v>
      </c>
      <c r="X44" s="1" t="s">
        <v>1360</v>
      </c>
      <c r="Y44" s="1" t="s">
        <v>1888</v>
      </c>
      <c r="Z44" s="1" t="s">
        <v>3390</v>
      </c>
      <c r="AA44" s="1" t="s">
        <v>1403</v>
      </c>
    </row>
    <row r="45" spans="1:27" ht="15" customHeight="1">
      <c r="A45" s="1" t="s">
        <v>1432</v>
      </c>
      <c r="B45" s="1" t="s">
        <v>1433</v>
      </c>
      <c r="C45" s="1" t="s">
        <v>1349</v>
      </c>
      <c r="D45" s="61">
        <v>2023</v>
      </c>
      <c r="E45" s="1" t="s">
        <v>1350</v>
      </c>
      <c r="F45" s="1" t="s">
        <v>1434</v>
      </c>
      <c r="H45" s="1" t="s">
        <v>1400</v>
      </c>
      <c r="J45" s="1" t="s">
        <v>1354</v>
      </c>
      <c r="K45" s="1" t="s">
        <v>927</v>
      </c>
      <c r="L45" s="1" t="s">
        <v>1375</v>
      </c>
      <c r="M45" s="1" t="s">
        <v>1375</v>
      </c>
      <c r="N45" s="63">
        <v>45310</v>
      </c>
      <c r="O45" s="63">
        <v>45537</v>
      </c>
      <c r="P45" s="1" t="s">
        <v>1356</v>
      </c>
      <c r="Q45" s="1" t="s">
        <v>1357</v>
      </c>
      <c r="R45" s="1" t="s">
        <v>1402</v>
      </c>
      <c r="W45" s="1" t="s">
        <v>1403</v>
      </c>
      <c r="X45" s="1" t="s">
        <v>1360</v>
      </c>
      <c r="Y45" s="1" t="s">
        <v>1888</v>
      </c>
      <c r="Z45" s="1" t="s">
        <v>3390</v>
      </c>
      <c r="AA45" s="1" t="s">
        <v>1403</v>
      </c>
    </row>
    <row r="46" spans="1:27" ht="15" customHeight="1">
      <c r="A46" s="1" t="s">
        <v>1455</v>
      </c>
      <c r="B46" s="1" t="s">
        <v>1456</v>
      </c>
      <c r="C46" s="1" t="s">
        <v>1349</v>
      </c>
      <c r="D46" s="61">
        <v>2023</v>
      </c>
      <c r="E46" s="1" t="s">
        <v>1350</v>
      </c>
      <c r="F46" s="1" t="s">
        <v>1457</v>
      </c>
      <c r="H46" s="1" t="s">
        <v>1400</v>
      </c>
      <c r="J46" s="1" t="s">
        <v>1354</v>
      </c>
      <c r="K46" s="1" t="s">
        <v>927</v>
      </c>
      <c r="L46" s="1" t="s">
        <v>1375</v>
      </c>
      <c r="M46" s="1" t="s">
        <v>1375</v>
      </c>
      <c r="N46" s="63">
        <v>45310</v>
      </c>
      <c r="O46" s="63">
        <v>45537</v>
      </c>
      <c r="P46" s="1" t="s">
        <v>1356</v>
      </c>
      <c r="Q46" s="1" t="s">
        <v>1357</v>
      </c>
      <c r="R46" s="1" t="s">
        <v>1402</v>
      </c>
      <c r="W46" s="1" t="s">
        <v>1403</v>
      </c>
      <c r="X46" s="1" t="s">
        <v>1360</v>
      </c>
      <c r="Y46" s="1" t="s">
        <v>1888</v>
      </c>
      <c r="Z46" s="1" t="s">
        <v>3390</v>
      </c>
      <c r="AA46" s="1" t="s">
        <v>1403</v>
      </c>
    </row>
    <row r="47" spans="1:27" ht="15" customHeight="1">
      <c r="A47" s="1" t="s">
        <v>1462</v>
      </c>
      <c r="B47" s="1" t="s">
        <v>1463</v>
      </c>
      <c r="C47" s="1" t="s">
        <v>1349</v>
      </c>
      <c r="D47" s="61">
        <v>2023</v>
      </c>
      <c r="E47" s="1" t="s">
        <v>1350</v>
      </c>
      <c r="F47" s="1" t="s">
        <v>1464</v>
      </c>
      <c r="H47" s="1" t="s">
        <v>1400</v>
      </c>
      <c r="J47" s="1" t="s">
        <v>1354</v>
      </c>
      <c r="K47" s="1" t="s">
        <v>927</v>
      </c>
      <c r="L47" s="1" t="s">
        <v>1375</v>
      </c>
      <c r="M47" s="1" t="s">
        <v>1375</v>
      </c>
      <c r="N47" s="63">
        <v>45310</v>
      </c>
      <c r="O47" s="63">
        <v>45537</v>
      </c>
      <c r="P47" s="1" t="s">
        <v>1356</v>
      </c>
      <c r="Q47" s="1" t="s">
        <v>1357</v>
      </c>
      <c r="R47" s="1" t="s">
        <v>1402</v>
      </c>
      <c r="W47" s="1" t="s">
        <v>1403</v>
      </c>
      <c r="X47" s="1" t="s">
        <v>1360</v>
      </c>
      <c r="Y47" s="1" t="s">
        <v>1888</v>
      </c>
      <c r="Z47" s="1" t="s">
        <v>3390</v>
      </c>
      <c r="AA47" s="1" t="s">
        <v>1403</v>
      </c>
    </row>
    <row r="48" spans="1:27" ht="15" customHeight="1">
      <c r="A48" s="1" t="s">
        <v>1450</v>
      </c>
      <c r="B48" s="1" t="s">
        <v>545</v>
      </c>
      <c r="C48" s="1" t="s">
        <v>1349</v>
      </c>
      <c r="D48" s="61">
        <v>2023</v>
      </c>
      <c r="E48" s="1" t="s">
        <v>1350</v>
      </c>
      <c r="F48" s="1" t="s">
        <v>1451</v>
      </c>
      <c r="H48" s="1" t="s">
        <v>1352</v>
      </c>
      <c r="I48" s="1" t="s">
        <v>1353</v>
      </c>
      <c r="J48" s="1" t="s">
        <v>1354</v>
      </c>
      <c r="K48" s="1" t="s">
        <v>927</v>
      </c>
      <c r="L48" s="1" t="s">
        <v>1375</v>
      </c>
      <c r="M48" s="1" t="s">
        <v>1375</v>
      </c>
      <c r="N48" s="63">
        <v>45310</v>
      </c>
      <c r="O48" s="63">
        <v>45537</v>
      </c>
      <c r="P48" s="1" t="s">
        <v>1356</v>
      </c>
      <c r="Q48" s="1" t="s">
        <v>1357</v>
      </c>
      <c r="R48" s="1" t="s">
        <v>1402</v>
      </c>
      <c r="W48" s="1" t="s">
        <v>1403</v>
      </c>
      <c r="X48" s="1" t="s">
        <v>1360</v>
      </c>
      <c r="Y48" s="1" t="s">
        <v>1888</v>
      </c>
      <c r="Z48" s="1" t="s">
        <v>3390</v>
      </c>
      <c r="AA48" s="1" t="s">
        <v>1403</v>
      </c>
    </row>
    <row r="49" spans="1:27" ht="15" customHeight="1">
      <c r="A49" s="1" t="s">
        <v>1414</v>
      </c>
      <c r="B49" s="1" t="s">
        <v>1415</v>
      </c>
      <c r="C49" s="1" t="s">
        <v>1349</v>
      </c>
      <c r="D49" s="61">
        <v>2023</v>
      </c>
      <c r="E49" s="1" t="s">
        <v>1350</v>
      </c>
      <c r="F49" s="1" t="s">
        <v>1416</v>
      </c>
      <c r="H49" s="1" t="s">
        <v>1400</v>
      </c>
      <c r="J49" s="1" t="s">
        <v>1354</v>
      </c>
      <c r="K49" s="1" t="s">
        <v>927</v>
      </c>
      <c r="L49" s="1" t="s">
        <v>1375</v>
      </c>
      <c r="M49" s="1" t="s">
        <v>1375</v>
      </c>
      <c r="N49" s="63">
        <v>45310</v>
      </c>
      <c r="O49" s="63">
        <v>45537</v>
      </c>
      <c r="P49" s="1" t="s">
        <v>1356</v>
      </c>
      <c r="Q49" s="1" t="s">
        <v>1357</v>
      </c>
      <c r="R49" s="1" t="s">
        <v>1402</v>
      </c>
      <c r="W49" s="1" t="s">
        <v>1403</v>
      </c>
      <c r="X49" s="1" t="s">
        <v>1360</v>
      </c>
      <c r="Y49" s="1" t="s">
        <v>1888</v>
      </c>
      <c r="Z49" s="1" t="s">
        <v>3390</v>
      </c>
      <c r="AA49" s="1" t="s">
        <v>1403</v>
      </c>
    </row>
    <row r="50" spans="1:27" ht="15" customHeight="1">
      <c r="A50" s="1" t="s">
        <v>1446</v>
      </c>
      <c r="B50" s="1" t="s">
        <v>552</v>
      </c>
      <c r="C50" s="1" t="s">
        <v>1349</v>
      </c>
      <c r="D50" s="61">
        <v>2023</v>
      </c>
      <c r="E50" s="1" t="s">
        <v>1350</v>
      </c>
      <c r="F50" s="1" t="s">
        <v>1447</v>
      </c>
      <c r="H50" s="1" t="s">
        <v>1352</v>
      </c>
      <c r="I50" s="1" t="s">
        <v>1353</v>
      </c>
      <c r="J50" s="1" t="s">
        <v>1354</v>
      </c>
      <c r="K50" s="1" t="s">
        <v>927</v>
      </c>
      <c r="L50" s="1" t="s">
        <v>1375</v>
      </c>
      <c r="M50" s="1" t="s">
        <v>1375</v>
      </c>
      <c r="N50" s="63">
        <v>45310</v>
      </c>
      <c r="O50" s="63">
        <v>45537</v>
      </c>
      <c r="P50" s="1" t="s">
        <v>1356</v>
      </c>
      <c r="Q50" s="1" t="s">
        <v>1357</v>
      </c>
      <c r="R50" s="1" t="s">
        <v>1402</v>
      </c>
      <c r="W50" s="1" t="s">
        <v>1403</v>
      </c>
      <c r="X50" s="1" t="s">
        <v>1360</v>
      </c>
      <c r="Y50" s="1" t="s">
        <v>1888</v>
      </c>
      <c r="Z50" s="1" t="s">
        <v>3390</v>
      </c>
      <c r="AA50" s="1" t="s">
        <v>1403</v>
      </c>
    </row>
    <row r="51" spans="1:27" ht="15" customHeight="1">
      <c r="A51" s="1" t="s">
        <v>1442</v>
      </c>
      <c r="B51" s="1" t="s">
        <v>557</v>
      </c>
      <c r="C51" s="1" t="s">
        <v>1349</v>
      </c>
      <c r="D51" s="61">
        <v>2023</v>
      </c>
      <c r="E51" s="1" t="s">
        <v>1350</v>
      </c>
      <c r="F51" s="1" t="s">
        <v>1443</v>
      </c>
      <c r="H51" s="1" t="s">
        <v>1352</v>
      </c>
      <c r="I51" s="1" t="s">
        <v>1353</v>
      </c>
      <c r="J51" s="1" t="s">
        <v>1354</v>
      </c>
      <c r="K51" s="1" t="s">
        <v>927</v>
      </c>
      <c r="L51" s="1" t="s">
        <v>1375</v>
      </c>
      <c r="M51" s="1" t="s">
        <v>1375</v>
      </c>
      <c r="N51" s="63">
        <v>45310</v>
      </c>
      <c r="O51" s="63">
        <v>45537</v>
      </c>
      <c r="P51" s="1" t="s">
        <v>1356</v>
      </c>
      <c r="Q51" s="1" t="s">
        <v>1357</v>
      </c>
      <c r="R51" s="1" t="s">
        <v>1402</v>
      </c>
      <c r="W51" s="1" t="s">
        <v>1403</v>
      </c>
      <c r="X51" s="1" t="s">
        <v>1360</v>
      </c>
      <c r="Y51" s="1" t="s">
        <v>1888</v>
      </c>
      <c r="Z51" s="1" t="s">
        <v>3390</v>
      </c>
      <c r="AA51" s="1" t="s">
        <v>1403</v>
      </c>
    </row>
    <row r="52" spans="1:27" ht="15" customHeight="1">
      <c r="A52" s="1" t="s">
        <v>1419</v>
      </c>
      <c r="B52" s="1" t="s">
        <v>559</v>
      </c>
      <c r="C52" s="1" t="s">
        <v>1349</v>
      </c>
      <c r="D52" s="61">
        <v>2023</v>
      </c>
      <c r="E52" s="1" t="s">
        <v>1350</v>
      </c>
      <c r="F52" s="1" t="s">
        <v>1420</v>
      </c>
      <c r="H52" s="1" t="s">
        <v>1352</v>
      </c>
      <c r="I52" s="1" t="s">
        <v>1353</v>
      </c>
      <c r="J52" s="1" t="s">
        <v>1354</v>
      </c>
      <c r="K52" s="1" t="s">
        <v>927</v>
      </c>
      <c r="L52" s="1" t="s">
        <v>1375</v>
      </c>
      <c r="M52" s="1" t="s">
        <v>1375</v>
      </c>
      <c r="N52" s="63">
        <v>45310</v>
      </c>
      <c r="O52" s="63">
        <v>45537</v>
      </c>
      <c r="P52" s="1" t="s">
        <v>1356</v>
      </c>
      <c r="Q52" s="1" t="s">
        <v>1357</v>
      </c>
      <c r="R52" s="1" t="s">
        <v>1402</v>
      </c>
      <c r="W52" s="1" t="s">
        <v>1403</v>
      </c>
      <c r="X52" s="1" t="s">
        <v>1360</v>
      </c>
      <c r="Y52" s="1" t="s">
        <v>1888</v>
      </c>
      <c r="Z52" s="1" t="s">
        <v>3390</v>
      </c>
      <c r="AA52" s="1" t="s">
        <v>1403</v>
      </c>
    </row>
    <row r="53" spans="1:27" ht="15" customHeight="1">
      <c r="A53" s="1" t="s">
        <v>1404</v>
      </c>
      <c r="B53" s="1" t="s">
        <v>555</v>
      </c>
      <c r="C53" s="1" t="s">
        <v>1349</v>
      </c>
      <c r="D53" s="61">
        <v>2023</v>
      </c>
      <c r="E53" s="1" t="s">
        <v>1350</v>
      </c>
      <c r="F53" s="1" t="s">
        <v>1405</v>
      </c>
      <c r="H53" s="1" t="s">
        <v>1352</v>
      </c>
      <c r="I53" s="1" t="s">
        <v>1353</v>
      </c>
      <c r="J53" s="1" t="s">
        <v>1354</v>
      </c>
      <c r="K53" s="1" t="s">
        <v>927</v>
      </c>
      <c r="L53" s="1" t="s">
        <v>1375</v>
      </c>
      <c r="M53" s="1" t="s">
        <v>1375</v>
      </c>
      <c r="N53" s="63">
        <v>45310</v>
      </c>
      <c r="O53" s="63">
        <v>45537</v>
      </c>
      <c r="P53" s="1" t="s">
        <v>1356</v>
      </c>
      <c r="Q53" s="1" t="s">
        <v>1357</v>
      </c>
      <c r="R53" s="1" t="s">
        <v>1402</v>
      </c>
      <c r="W53" s="1" t="s">
        <v>1403</v>
      </c>
      <c r="X53" s="1" t="s">
        <v>1360</v>
      </c>
      <c r="Y53" s="1" t="s">
        <v>1888</v>
      </c>
      <c r="Z53" s="1" t="s">
        <v>3390</v>
      </c>
      <c r="AA53" s="1" t="s">
        <v>1403</v>
      </c>
    </row>
    <row r="54" spans="1:27" ht="15" customHeight="1">
      <c r="A54" s="1" t="s">
        <v>1406</v>
      </c>
      <c r="B54" s="1" t="s">
        <v>547</v>
      </c>
      <c r="C54" s="1" t="s">
        <v>1349</v>
      </c>
      <c r="D54" s="61">
        <v>2023</v>
      </c>
      <c r="E54" s="1" t="s">
        <v>1350</v>
      </c>
      <c r="F54" s="1" t="s">
        <v>1407</v>
      </c>
      <c r="H54" s="1" t="s">
        <v>1352</v>
      </c>
      <c r="I54" s="1" t="s">
        <v>1353</v>
      </c>
      <c r="J54" s="1" t="s">
        <v>1354</v>
      </c>
      <c r="K54" s="1" t="s">
        <v>927</v>
      </c>
      <c r="L54" s="1" t="s">
        <v>1375</v>
      </c>
      <c r="M54" s="1" t="s">
        <v>1375</v>
      </c>
      <c r="N54" s="63">
        <v>45310</v>
      </c>
      <c r="O54" s="63">
        <v>45537</v>
      </c>
      <c r="P54" s="1" t="s">
        <v>1356</v>
      </c>
      <c r="Q54" s="1" t="s">
        <v>1357</v>
      </c>
      <c r="R54" s="1" t="s">
        <v>1402</v>
      </c>
      <c r="W54" s="1" t="s">
        <v>1403</v>
      </c>
      <c r="X54" s="1" t="s">
        <v>1360</v>
      </c>
      <c r="Y54" s="1" t="s">
        <v>1888</v>
      </c>
      <c r="Z54" s="1" t="s">
        <v>3390</v>
      </c>
      <c r="AA54" s="1" t="s">
        <v>1403</v>
      </c>
    </row>
    <row r="55" spans="1:27" ht="15" customHeight="1">
      <c r="A55" s="1" t="s">
        <v>1444</v>
      </c>
      <c r="B55" s="1" t="s">
        <v>548</v>
      </c>
      <c r="C55" s="1" t="s">
        <v>1349</v>
      </c>
      <c r="D55" s="61">
        <v>2023</v>
      </c>
      <c r="E55" s="1" t="s">
        <v>1350</v>
      </c>
      <c r="F55" s="1" t="s">
        <v>1445</v>
      </c>
      <c r="H55" s="1" t="s">
        <v>1412</v>
      </c>
      <c r="I55" s="1" t="s">
        <v>1413</v>
      </c>
      <c r="J55" s="1" t="s">
        <v>1354</v>
      </c>
      <c r="K55" s="1" t="s">
        <v>927</v>
      </c>
      <c r="L55" s="1" t="s">
        <v>1375</v>
      </c>
      <c r="M55" s="1" t="s">
        <v>1375</v>
      </c>
      <c r="N55" s="63">
        <v>45310</v>
      </c>
      <c r="O55" s="63">
        <v>45537</v>
      </c>
      <c r="P55" s="1" t="s">
        <v>1356</v>
      </c>
      <c r="Q55" s="1" t="s">
        <v>1357</v>
      </c>
      <c r="R55" s="1" t="s">
        <v>1402</v>
      </c>
      <c r="W55" s="1" t="s">
        <v>1403</v>
      </c>
      <c r="X55" s="1" t="s">
        <v>1360</v>
      </c>
      <c r="Y55" s="1" t="s">
        <v>1888</v>
      </c>
      <c r="Z55" s="1" t="s">
        <v>3390</v>
      </c>
      <c r="AA55" s="1" t="s">
        <v>1403</v>
      </c>
    </row>
    <row r="56" spans="1:27" ht="15" customHeight="1">
      <c r="A56" s="1" t="s">
        <v>1460</v>
      </c>
      <c r="B56" s="1" t="s">
        <v>551</v>
      </c>
      <c r="C56" s="1" t="s">
        <v>1349</v>
      </c>
      <c r="D56" s="61">
        <v>2023</v>
      </c>
      <c r="E56" s="1" t="s">
        <v>1350</v>
      </c>
      <c r="F56" s="1" t="s">
        <v>1461</v>
      </c>
      <c r="H56" s="1" t="s">
        <v>1412</v>
      </c>
      <c r="I56" s="1" t="s">
        <v>1413</v>
      </c>
      <c r="J56" s="1" t="s">
        <v>1354</v>
      </c>
      <c r="K56" s="1" t="s">
        <v>927</v>
      </c>
      <c r="L56" s="1" t="s">
        <v>1375</v>
      </c>
      <c r="M56" s="1" t="s">
        <v>1375</v>
      </c>
      <c r="N56" s="63">
        <v>45310</v>
      </c>
      <c r="O56" s="63">
        <v>45537</v>
      </c>
      <c r="P56" s="1" t="s">
        <v>1356</v>
      </c>
      <c r="Q56" s="1" t="s">
        <v>1357</v>
      </c>
      <c r="R56" s="1" t="s">
        <v>1402</v>
      </c>
      <c r="W56" s="1" t="s">
        <v>1403</v>
      </c>
      <c r="X56" s="1" t="s">
        <v>1360</v>
      </c>
      <c r="Y56" s="1" t="s">
        <v>1888</v>
      </c>
      <c r="Z56" s="1" t="s">
        <v>3390</v>
      </c>
      <c r="AA56" s="1" t="s">
        <v>1403</v>
      </c>
    </row>
    <row r="57" spans="1:27" ht="15" customHeight="1">
      <c r="A57" s="1" t="s">
        <v>1426</v>
      </c>
      <c r="B57" s="1" t="s">
        <v>1427</v>
      </c>
      <c r="C57" s="1" t="s">
        <v>1349</v>
      </c>
      <c r="D57" s="61">
        <v>2023</v>
      </c>
      <c r="E57" s="1" t="s">
        <v>1350</v>
      </c>
      <c r="F57" s="1" t="s">
        <v>1428</v>
      </c>
      <c r="H57" s="1" t="s">
        <v>1400</v>
      </c>
      <c r="J57" s="1" t="s">
        <v>1354</v>
      </c>
      <c r="K57" s="1" t="s">
        <v>927</v>
      </c>
      <c r="L57" s="1" t="s">
        <v>1375</v>
      </c>
      <c r="M57" s="1" t="s">
        <v>1375</v>
      </c>
      <c r="N57" s="63">
        <v>45310</v>
      </c>
      <c r="O57" s="63">
        <v>45537</v>
      </c>
      <c r="P57" s="1" t="s">
        <v>1356</v>
      </c>
      <c r="Q57" s="1" t="s">
        <v>1357</v>
      </c>
      <c r="R57" s="1" t="s">
        <v>1402</v>
      </c>
      <c r="W57" s="1" t="s">
        <v>1403</v>
      </c>
      <c r="X57" s="1" t="s">
        <v>1360</v>
      </c>
      <c r="Y57" s="1" t="s">
        <v>1888</v>
      </c>
      <c r="Z57" s="1" t="s">
        <v>3390</v>
      </c>
      <c r="AA57" s="1" t="s">
        <v>1403</v>
      </c>
    </row>
    <row r="58" spans="1:27" ht="15" customHeight="1">
      <c r="A58" s="1" t="s">
        <v>1458</v>
      </c>
      <c r="B58" s="1" t="s">
        <v>554</v>
      </c>
      <c r="C58" s="1" t="s">
        <v>1349</v>
      </c>
      <c r="D58" s="61">
        <v>2023</v>
      </c>
      <c r="E58" s="1" t="s">
        <v>1350</v>
      </c>
      <c r="F58" s="1" t="s">
        <v>1459</v>
      </c>
      <c r="H58" s="1" t="s">
        <v>1352</v>
      </c>
      <c r="I58" s="1" t="s">
        <v>1353</v>
      </c>
      <c r="J58" s="1" t="s">
        <v>1354</v>
      </c>
      <c r="K58" s="1" t="s">
        <v>927</v>
      </c>
      <c r="L58" s="1" t="s">
        <v>1375</v>
      </c>
      <c r="M58" s="1" t="s">
        <v>1375</v>
      </c>
      <c r="N58" s="63">
        <v>45310</v>
      </c>
      <c r="O58" s="63">
        <v>45537</v>
      </c>
      <c r="P58" s="1" t="s">
        <v>1356</v>
      </c>
      <c r="Q58" s="1" t="s">
        <v>1357</v>
      </c>
      <c r="R58" s="1" t="s">
        <v>1402</v>
      </c>
      <c r="W58" s="1" t="s">
        <v>1403</v>
      </c>
      <c r="X58" s="1" t="s">
        <v>1360</v>
      </c>
      <c r="Y58" s="1" t="s">
        <v>1888</v>
      </c>
      <c r="Z58" s="1" t="s">
        <v>3390</v>
      </c>
      <c r="AA58" s="1" t="s">
        <v>1403</v>
      </c>
    </row>
    <row r="59" spans="1:27" ht="15" customHeight="1">
      <c r="A59" s="1" t="s">
        <v>1470</v>
      </c>
      <c r="B59" s="1" t="s">
        <v>1471</v>
      </c>
      <c r="C59" s="1" t="s">
        <v>1349</v>
      </c>
      <c r="D59" s="61">
        <v>2023</v>
      </c>
      <c r="E59" s="1" t="s">
        <v>1350</v>
      </c>
      <c r="F59" s="1" t="s">
        <v>1472</v>
      </c>
      <c r="H59" s="1" t="s">
        <v>1400</v>
      </c>
      <c r="J59" s="1" t="s">
        <v>1354</v>
      </c>
      <c r="K59" s="1" t="s">
        <v>927</v>
      </c>
      <c r="L59" s="1" t="s">
        <v>1375</v>
      </c>
      <c r="M59" s="1" t="s">
        <v>1375</v>
      </c>
      <c r="N59" s="63">
        <v>45310</v>
      </c>
      <c r="O59" s="63">
        <v>45537</v>
      </c>
      <c r="P59" s="1" t="s">
        <v>1356</v>
      </c>
      <c r="Q59" s="1" t="s">
        <v>1357</v>
      </c>
      <c r="R59" s="1" t="s">
        <v>1402</v>
      </c>
      <c r="W59" s="1" t="s">
        <v>1403</v>
      </c>
      <c r="X59" s="1" t="s">
        <v>1360</v>
      </c>
      <c r="Y59" s="1" t="s">
        <v>1888</v>
      </c>
      <c r="Z59" s="1" t="s">
        <v>3390</v>
      </c>
      <c r="AA59" s="1" t="s">
        <v>1403</v>
      </c>
    </row>
    <row r="60" spans="1:27" ht="15" customHeight="1">
      <c r="A60" s="1" t="s">
        <v>1417</v>
      </c>
      <c r="B60" s="1" t="s">
        <v>558</v>
      </c>
      <c r="C60" s="1" t="s">
        <v>1349</v>
      </c>
      <c r="D60" s="61">
        <v>2023</v>
      </c>
      <c r="E60" s="1" t="s">
        <v>1350</v>
      </c>
      <c r="F60" s="1" t="s">
        <v>1418</v>
      </c>
      <c r="H60" s="1" t="s">
        <v>1352</v>
      </c>
      <c r="I60" s="1" t="s">
        <v>1353</v>
      </c>
      <c r="J60" s="1" t="s">
        <v>1354</v>
      </c>
      <c r="K60" s="1" t="s">
        <v>927</v>
      </c>
      <c r="L60" s="1" t="s">
        <v>1375</v>
      </c>
      <c r="M60" s="1" t="s">
        <v>1375</v>
      </c>
      <c r="N60" s="63">
        <v>45310</v>
      </c>
      <c r="O60" s="63">
        <v>45537</v>
      </c>
      <c r="P60" s="1" t="s">
        <v>1356</v>
      </c>
      <c r="Q60" s="1" t="s">
        <v>1357</v>
      </c>
      <c r="R60" s="1" t="s">
        <v>1402</v>
      </c>
      <c r="W60" s="1" t="s">
        <v>1403</v>
      </c>
      <c r="X60" s="1" t="s">
        <v>1360</v>
      </c>
      <c r="Y60" s="1" t="s">
        <v>1888</v>
      </c>
      <c r="Z60" s="1" t="s">
        <v>3390</v>
      </c>
      <c r="AA60" s="1" t="s">
        <v>1403</v>
      </c>
    </row>
    <row r="61" spans="1:27" ht="15" customHeight="1">
      <c r="A61" s="1" t="s">
        <v>1421</v>
      </c>
      <c r="B61" s="1" t="s">
        <v>556</v>
      </c>
      <c r="C61" s="1" t="s">
        <v>1349</v>
      </c>
      <c r="D61" s="61">
        <v>2023</v>
      </c>
      <c r="E61" s="1" t="s">
        <v>1350</v>
      </c>
      <c r="F61" s="1" t="s">
        <v>1422</v>
      </c>
      <c r="H61" s="1" t="s">
        <v>1352</v>
      </c>
      <c r="I61" s="1" t="s">
        <v>1353</v>
      </c>
      <c r="J61" s="1" t="s">
        <v>1354</v>
      </c>
      <c r="K61" s="1" t="s">
        <v>927</v>
      </c>
      <c r="L61" s="1" t="s">
        <v>1375</v>
      </c>
      <c r="M61" s="1" t="s">
        <v>1375</v>
      </c>
      <c r="N61" s="63">
        <v>45310</v>
      </c>
      <c r="O61" s="63">
        <v>45537</v>
      </c>
      <c r="P61" s="1" t="s">
        <v>1356</v>
      </c>
      <c r="Q61" s="1" t="s">
        <v>1357</v>
      </c>
      <c r="R61" s="1" t="s">
        <v>1402</v>
      </c>
      <c r="W61" s="1" t="s">
        <v>1403</v>
      </c>
      <c r="X61" s="1" t="s">
        <v>1360</v>
      </c>
      <c r="Y61" s="1" t="s">
        <v>1888</v>
      </c>
      <c r="Z61" s="1" t="s">
        <v>3390</v>
      </c>
      <c r="AA61" s="1" t="s">
        <v>1403</v>
      </c>
    </row>
    <row r="62" spans="1:27" ht="15" customHeight="1">
      <c r="A62" s="1" t="s">
        <v>1465</v>
      </c>
      <c r="B62" s="1" t="s">
        <v>1466</v>
      </c>
      <c r="C62" s="1" t="s">
        <v>1349</v>
      </c>
      <c r="D62" s="61">
        <v>2023</v>
      </c>
      <c r="E62" s="1" t="s">
        <v>1350</v>
      </c>
      <c r="F62" s="1" t="s">
        <v>1467</v>
      </c>
      <c r="H62" s="1" t="s">
        <v>1400</v>
      </c>
      <c r="J62" s="1" t="s">
        <v>1354</v>
      </c>
      <c r="K62" s="1" t="s">
        <v>927</v>
      </c>
      <c r="L62" s="1" t="s">
        <v>1375</v>
      </c>
      <c r="M62" s="1" t="s">
        <v>1375</v>
      </c>
      <c r="N62" s="63">
        <v>45310</v>
      </c>
      <c r="O62" s="63">
        <v>45537</v>
      </c>
      <c r="P62" s="1" t="s">
        <v>1356</v>
      </c>
      <c r="Q62" s="1" t="s">
        <v>1357</v>
      </c>
      <c r="R62" s="1" t="s">
        <v>1402</v>
      </c>
      <c r="W62" s="1" t="s">
        <v>1403</v>
      </c>
      <c r="X62" s="1" t="s">
        <v>1360</v>
      </c>
      <c r="Y62" s="1" t="s">
        <v>1888</v>
      </c>
      <c r="Z62" s="1" t="s">
        <v>3390</v>
      </c>
      <c r="AA62" s="1" t="s">
        <v>1403</v>
      </c>
    </row>
    <row r="63" spans="1:27" ht="15" customHeight="1">
      <c r="A63" s="1" t="s">
        <v>1408</v>
      </c>
      <c r="B63" s="1" t="s">
        <v>550</v>
      </c>
      <c r="C63" s="1" t="s">
        <v>1349</v>
      </c>
      <c r="D63" s="61">
        <v>2023</v>
      </c>
      <c r="E63" s="1" t="s">
        <v>1350</v>
      </c>
      <c r="F63" s="1" t="s">
        <v>1409</v>
      </c>
      <c r="H63" s="1" t="s">
        <v>1400</v>
      </c>
      <c r="J63" s="1" t="s">
        <v>1354</v>
      </c>
      <c r="K63" s="1" t="s">
        <v>927</v>
      </c>
      <c r="L63" s="1" t="s">
        <v>1375</v>
      </c>
      <c r="M63" s="1" t="s">
        <v>1375</v>
      </c>
      <c r="N63" s="63">
        <v>45310</v>
      </c>
      <c r="O63" s="63">
        <v>45537</v>
      </c>
      <c r="P63" s="1" t="s">
        <v>1356</v>
      </c>
      <c r="Q63" s="1" t="s">
        <v>1357</v>
      </c>
      <c r="R63" s="1" t="s">
        <v>1402</v>
      </c>
      <c r="W63" s="1" t="s">
        <v>1403</v>
      </c>
      <c r="X63" s="1" t="s">
        <v>1360</v>
      </c>
      <c r="Y63" s="1" t="s">
        <v>1888</v>
      </c>
      <c r="Z63" s="1" t="s">
        <v>3390</v>
      </c>
      <c r="AA63" s="1" t="s">
        <v>1403</v>
      </c>
    </row>
    <row r="64" spans="1:27" ht="15" customHeight="1">
      <c r="A64" s="1" t="s">
        <v>1473</v>
      </c>
      <c r="B64" s="1" t="s">
        <v>560</v>
      </c>
      <c r="C64" s="1" t="s">
        <v>1349</v>
      </c>
      <c r="D64" s="61">
        <v>2023</v>
      </c>
      <c r="E64" s="1" t="s">
        <v>1350</v>
      </c>
      <c r="F64" s="1" t="s">
        <v>1474</v>
      </c>
      <c r="H64" s="1" t="s">
        <v>1352</v>
      </c>
      <c r="I64" s="1" t="s">
        <v>1353</v>
      </c>
      <c r="J64" s="1" t="s">
        <v>1354</v>
      </c>
      <c r="K64" s="1" t="s">
        <v>927</v>
      </c>
      <c r="L64" s="1" t="s">
        <v>1375</v>
      </c>
      <c r="M64" s="1" t="s">
        <v>1375</v>
      </c>
      <c r="N64" s="63">
        <v>45310</v>
      </c>
      <c r="O64" s="63">
        <v>45537</v>
      </c>
      <c r="P64" s="1" t="s">
        <v>1356</v>
      </c>
      <c r="Q64" s="1" t="s">
        <v>1357</v>
      </c>
      <c r="R64" s="1" t="s">
        <v>1402</v>
      </c>
      <c r="W64" s="1" t="s">
        <v>1403</v>
      </c>
      <c r="X64" s="1" t="s">
        <v>1360</v>
      </c>
      <c r="Y64" s="1" t="s">
        <v>1888</v>
      </c>
      <c r="Z64" s="1" t="s">
        <v>3390</v>
      </c>
      <c r="AA64" s="1" t="s">
        <v>1403</v>
      </c>
    </row>
    <row r="65" spans="1:27" ht="15" customHeight="1">
      <c r="A65" s="1" t="s">
        <v>1429</v>
      </c>
      <c r="B65" s="1" t="s">
        <v>1430</v>
      </c>
      <c r="C65" s="1" t="s">
        <v>1349</v>
      </c>
      <c r="D65" s="61">
        <v>2023</v>
      </c>
      <c r="E65" s="1" t="s">
        <v>1350</v>
      </c>
      <c r="F65" s="1" t="s">
        <v>1431</v>
      </c>
      <c r="H65" s="1" t="s">
        <v>1400</v>
      </c>
      <c r="J65" s="1" t="s">
        <v>1354</v>
      </c>
      <c r="K65" s="1" t="s">
        <v>927</v>
      </c>
      <c r="L65" s="1" t="s">
        <v>1375</v>
      </c>
      <c r="M65" s="1" t="s">
        <v>1375</v>
      </c>
      <c r="N65" s="63">
        <v>45310</v>
      </c>
      <c r="O65" s="63">
        <v>45537</v>
      </c>
      <c r="P65" s="1" t="s">
        <v>1356</v>
      </c>
      <c r="Q65" s="1" t="s">
        <v>1357</v>
      </c>
      <c r="R65" s="1" t="s">
        <v>1402</v>
      </c>
      <c r="W65" s="1" t="s">
        <v>1403</v>
      </c>
      <c r="X65" s="1" t="s">
        <v>1360</v>
      </c>
      <c r="Y65" s="1" t="s">
        <v>1888</v>
      </c>
      <c r="Z65" s="1" t="s">
        <v>3390</v>
      </c>
      <c r="AA65" s="1" t="s">
        <v>1403</v>
      </c>
    </row>
    <row r="66" spans="1:27" ht="15" customHeight="1">
      <c r="A66" s="1" t="s">
        <v>1439</v>
      </c>
      <c r="B66" s="1" t="s">
        <v>1440</v>
      </c>
      <c r="C66" s="1" t="s">
        <v>1349</v>
      </c>
      <c r="D66" s="61">
        <v>2023</v>
      </c>
      <c r="E66" s="1" t="s">
        <v>1350</v>
      </c>
      <c r="F66" s="1" t="s">
        <v>1441</v>
      </c>
      <c r="H66" s="1" t="s">
        <v>1400</v>
      </c>
      <c r="J66" s="1" t="s">
        <v>1354</v>
      </c>
      <c r="K66" s="1" t="s">
        <v>927</v>
      </c>
      <c r="L66" s="1" t="s">
        <v>1375</v>
      </c>
      <c r="M66" s="1" t="s">
        <v>1375</v>
      </c>
      <c r="N66" s="63">
        <v>45310</v>
      </c>
      <c r="O66" s="63">
        <v>45537</v>
      </c>
      <c r="P66" s="1" t="s">
        <v>1356</v>
      </c>
      <c r="Q66" s="1" t="s">
        <v>1357</v>
      </c>
      <c r="R66" s="1" t="s">
        <v>1402</v>
      </c>
      <c r="W66" s="1" t="s">
        <v>1403</v>
      </c>
      <c r="X66" s="1" t="s">
        <v>1360</v>
      </c>
      <c r="Y66" s="1" t="s">
        <v>1888</v>
      </c>
      <c r="Z66" s="1" t="s">
        <v>3390</v>
      </c>
      <c r="AA66" s="1" t="s">
        <v>1403</v>
      </c>
    </row>
    <row r="67" spans="1:27" ht="15" customHeight="1">
      <c r="A67" s="1" t="s">
        <v>1492</v>
      </c>
      <c r="B67" s="1" t="s">
        <v>164</v>
      </c>
      <c r="C67" s="1" t="s">
        <v>1349</v>
      </c>
      <c r="D67" s="61">
        <v>2023</v>
      </c>
      <c r="E67" s="1" t="s">
        <v>1350</v>
      </c>
      <c r="F67" s="1" t="s">
        <v>1493</v>
      </c>
      <c r="H67" s="1" t="s">
        <v>1412</v>
      </c>
      <c r="I67" s="1" t="s">
        <v>1413</v>
      </c>
      <c r="J67" s="1" t="s">
        <v>1354</v>
      </c>
      <c r="K67" s="1" t="s">
        <v>927</v>
      </c>
      <c r="L67" s="1" t="s">
        <v>1478</v>
      </c>
      <c r="M67" s="1" t="s">
        <v>1479</v>
      </c>
      <c r="N67" s="63">
        <v>45310</v>
      </c>
      <c r="O67" s="63">
        <v>45537</v>
      </c>
      <c r="P67" s="1" t="s">
        <v>1356</v>
      </c>
      <c r="Q67" s="1" t="s">
        <v>1495</v>
      </c>
      <c r="R67" s="1" t="s">
        <v>1480</v>
      </c>
      <c r="W67" s="1" t="s">
        <v>1481</v>
      </c>
      <c r="X67" s="1" t="s">
        <v>1360</v>
      </c>
      <c r="Y67" s="1" t="s">
        <v>1888</v>
      </c>
      <c r="Z67" s="1" t="s">
        <v>3390</v>
      </c>
      <c r="AA67" s="1" t="s">
        <v>1482</v>
      </c>
    </row>
    <row r="68" spans="1:27" ht="15" customHeight="1">
      <c r="A68" s="1" t="s">
        <v>3340</v>
      </c>
      <c r="B68" s="1" t="s">
        <v>898</v>
      </c>
      <c r="C68" s="1" t="s">
        <v>1349</v>
      </c>
      <c r="D68" s="61">
        <v>2023</v>
      </c>
      <c r="E68" s="1" t="s">
        <v>1350</v>
      </c>
      <c r="F68" s="1" t="s">
        <v>3341</v>
      </c>
      <c r="H68" s="1" t="s">
        <v>1400</v>
      </c>
      <c r="J68" s="1" t="s">
        <v>1354</v>
      </c>
      <c r="K68" s="1" t="s">
        <v>927</v>
      </c>
      <c r="L68" s="1" t="s">
        <v>1478</v>
      </c>
      <c r="M68" s="1" t="s">
        <v>1479</v>
      </c>
      <c r="N68" s="63">
        <v>45310</v>
      </c>
      <c r="O68" s="63">
        <v>45537</v>
      </c>
      <c r="P68" s="1" t="s">
        <v>1356</v>
      </c>
      <c r="Q68" s="1" t="s">
        <v>3294</v>
      </c>
      <c r="R68" s="1" t="s">
        <v>1480</v>
      </c>
      <c r="W68" s="1" t="s">
        <v>1481</v>
      </c>
      <c r="X68" s="1" t="s">
        <v>1360</v>
      </c>
      <c r="Y68" s="1" t="s">
        <v>1888</v>
      </c>
      <c r="Z68" s="1" t="s">
        <v>3390</v>
      </c>
      <c r="AA68" s="1" t="s">
        <v>1482</v>
      </c>
    </row>
    <row r="69" spans="1:27" ht="15" customHeight="1">
      <c r="A69" s="1" t="s">
        <v>3332</v>
      </c>
      <c r="B69" s="1" t="s">
        <v>897</v>
      </c>
      <c r="C69" s="1" t="s">
        <v>1349</v>
      </c>
      <c r="D69" s="61">
        <v>2023</v>
      </c>
      <c r="E69" s="1" t="s">
        <v>1350</v>
      </c>
      <c r="F69" s="1" t="s">
        <v>3333</v>
      </c>
      <c r="H69" s="1" t="s">
        <v>1400</v>
      </c>
      <c r="J69" s="1" t="s">
        <v>1354</v>
      </c>
      <c r="K69" s="1" t="s">
        <v>927</v>
      </c>
      <c r="L69" s="1" t="s">
        <v>1478</v>
      </c>
      <c r="M69" s="1" t="s">
        <v>1479</v>
      </c>
      <c r="N69" s="63">
        <v>45310</v>
      </c>
      <c r="O69" s="63">
        <v>45537</v>
      </c>
      <c r="P69" s="1" t="s">
        <v>1356</v>
      </c>
      <c r="Q69" s="1" t="s">
        <v>3294</v>
      </c>
      <c r="R69" s="1" t="s">
        <v>1480</v>
      </c>
      <c r="W69" s="1" t="s">
        <v>1481</v>
      </c>
      <c r="X69" s="1" t="s">
        <v>1360</v>
      </c>
      <c r="Y69" s="1" t="s">
        <v>1888</v>
      </c>
      <c r="Z69" s="1" t="s">
        <v>3390</v>
      </c>
      <c r="AA69" s="1" t="s">
        <v>1482</v>
      </c>
    </row>
    <row r="70" spans="1:27" ht="15" customHeight="1">
      <c r="A70" s="1" t="s">
        <v>3314</v>
      </c>
      <c r="B70" s="1" t="s">
        <v>892</v>
      </c>
      <c r="C70" s="1" t="s">
        <v>1349</v>
      </c>
      <c r="D70" s="61">
        <v>2023</v>
      </c>
      <c r="E70" s="1" t="s">
        <v>1350</v>
      </c>
      <c r="F70" s="1" t="s">
        <v>3315</v>
      </c>
      <c r="H70" s="1" t="s">
        <v>1412</v>
      </c>
      <c r="I70" s="1" t="s">
        <v>1413</v>
      </c>
      <c r="J70" s="1" t="s">
        <v>1354</v>
      </c>
      <c r="K70" s="1" t="s">
        <v>927</v>
      </c>
      <c r="L70" s="1" t="s">
        <v>1478</v>
      </c>
      <c r="M70" s="1" t="s">
        <v>1479</v>
      </c>
      <c r="N70" s="63">
        <v>45310</v>
      </c>
      <c r="O70" s="63">
        <v>45537</v>
      </c>
      <c r="P70" s="1" t="s">
        <v>1356</v>
      </c>
      <c r="Q70" s="1" t="s">
        <v>3294</v>
      </c>
      <c r="R70" s="1" t="s">
        <v>1480</v>
      </c>
      <c r="W70" s="1" t="s">
        <v>1481</v>
      </c>
      <c r="X70" s="1" t="s">
        <v>1360</v>
      </c>
      <c r="Y70" s="1" t="s">
        <v>1888</v>
      </c>
      <c r="Z70" s="1" t="s">
        <v>3390</v>
      </c>
      <c r="AA70" s="1" t="s">
        <v>1482</v>
      </c>
    </row>
    <row r="71" spans="1:27" ht="15" customHeight="1">
      <c r="A71" s="1" t="s">
        <v>3292</v>
      </c>
      <c r="B71" s="1" t="s">
        <v>895</v>
      </c>
      <c r="C71" s="1" t="s">
        <v>1349</v>
      </c>
      <c r="D71" s="61">
        <v>2023</v>
      </c>
      <c r="E71" s="1" t="s">
        <v>1350</v>
      </c>
      <c r="F71" s="1" t="s">
        <v>3293</v>
      </c>
      <c r="H71" s="1" t="s">
        <v>1412</v>
      </c>
      <c r="I71" s="1" t="s">
        <v>1413</v>
      </c>
      <c r="J71" s="1" t="s">
        <v>1354</v>
      </c>
      <c r="K71" s="1" t="s">
        <v>927</v>
      </c>
      <c r="L71" s="1" t="s">
        <v>1478</v>
      </c>
      <c r="M71" s="1" t="s">
        <v>1479</v>
      </c>
      <c r="N71" s="63">
        <v>45310</v>
      </c>
      <c r="O71" s="63">
        <v>45537</v>
      </c>
      <c r="P71" s="1" t="s">
        <v>1356</v>
      </c>
      <c r="Q71" s="1" t="s">
        <v>3294</v>
      </c>
      <c r="R71" s="1" t="s">
        <v>1480</v>
      </c>
      <c r="W71" s="1" t="s">
        <v>1481</v>
      </c>
      <c r="X71" s="1" t="s">
        <v>1360</v>
      </c>
      <c r="Y71" s="1" t="s">
        <v>1888</v>
      </c>
      <c r="Z71" s="1" t="s">
        <v>3390</v>
      </c>
      <c r="AA71" s="1" t="s">
        <v>1482</v>
      </c>
    </row>
    <row r="72" spans="1:27" ht="15" customHeight="1">
      <c r="A72" s="1" t="s">
        <v>3336</v>
      </c>
      <c r="B72" s="1" t="s">
        <v>890</v>
      </c>
      <c r="C72" s="1" t="s">
        <v>1349</v>
      </c>
      <c r="D72" s="61">
        <v>2023</v>
      </c>
      <c r="E72" s="1" t="s">
        <v>1350</v>
      </c>
      <c r="F72" s="1" t="s">
        <v>3337</v>
      </c>
      <c r="H72" s="1" t="s">
        <v>1400</v>
      </c>
      <c r="J72" s="1" t="s">
        <v>1354</v>
      </c>
      <c r="K72" s="1" t="s">
        <v>927</v>
      </c>
      <c r="L72" s="1" t="s">
        <v>1478</v>
      </c>
      <c r="M72" s="1" t="s">
        <v>1479</v>
      </c>
      <c r="N72" s="63">
        <v>45310</v>
      </c>
      <c r="O72" s="63">
        <v>45537</v>
      </c>
      <c r="P72" s="1" t="s">
        <v>1356</v>
      </c>
      <c r="Q72" s="1" t="s">
        <v>1357</v>
      </c>
      <c r="R72" s="1" t="s">
        <v>1480</v>
      </c>
      <c r="W72" s="1" t="s">
        <v>1481</v>
      </c>
      <c r="X72" s="1" t="s">
        <v>1360</v>
      </c>
      <c r="Y72" s="1" t="s">
        <v>1888</v>
      </c>
      <c r="Z72" s="1" t="s">
        <v>3390</v>
      </c>
      <c r="AA72" s="1" t="s">
        <v>1482</v>
      </c>
    </row>
    <row r="73" spans="1:27" ht="15" customHeight="1">
      <c r="A73" s="1" t="s">
        <v>3338</v>
      </c>
      <c r="B73" s="1" t="s">
        <v>894</v>
      </c>
      <c r="C73" s="1" t="s">
        <v>1349</v>
      </c>
      <c r="D73" s="61">
        <v>2023</v>
      </c>
      <c r="E73" s="1" t="s">
        <v>1350</v>
      </c>
      <c r="F73" s="1" t="s">
        <v>3339</v>
      </c>
      <c r="H73" s="1" t="s">
        <v>1412</v>
      </c>
      <c r="I73" s="1" t="s">
        <v>1413</v>
      </c>
      <c r="J73" s="1" t="s">
        <v>1354</v>
      </c>
      <c r="K73" s="1" t="s">
        <v>927</v>
      </c>
      <c r="L73" s="1" t="s">
        <v>1478</v>
      </c>
      <c r="M73" s="1" t="s">
        <v>1479</v>
      </c>
      <c r="N73" s="63">
        <v>45310</v>
      </c>
      <c r="O73" s="63">
        <v>45537</v>
      </c>
      <c r="P73" s="1" t="s">
        <v>1356</v>
      </c>
      <c r="Q73" s="1" t="s">
        <v>3294</v>
      </c>
      <c r="R73" s="1" t="s">
        <v>1480</v>
      </c>
      <c r="W73" s="1" t="s">
        <v>1481</v>
      </c>
      <c r="X73" s="1" t="s">
        <v>1360</v>
      </c>
      <c r="Y73" s="1" t="s">
        <v>1888</v>
      </c>
      <c r="Z73" s="1" t="s">
        <v>3390</v>
      </c>
      <c r="AA73" s="1" t="s">
        <v>1482</v>
      </c>
    </row>
    <row r="74" spans="1:27" ht="15" customHeight="1">
      <c r="A74" s="1" t="s">
        <v>1483</v>
      </c>
      <c r="B74" s="1" t="s">
        <v>163</v>
      </c>
      <c r="C74" s="1" t="s">
        <v>1349</v>
      </c>
      <c r="D74" s="61">
        <v>2023</v>
      </c>
      <c r="E74" s="1" t="s">
        <v>1350</v>
      </c>
      <c r="F74" s="1" t="s">
        <v>1484</v>
      </c>
      <c r="H74" s="1" t="s">
        <v>1412</v>
      </c>
      <c r="I74" s="1" t="s">
        <v>1413</v>
      </c>
      <c r="J74" s="1" t="s">
        <v>1354</v>
      </c>
      <c r="K74" s="1" t="s">
        <v>927</v>
      </c>
      <c r="L74" s="1" t="s">
        <v>1478</v>
      </c>
      <c r="M74" s="1" t="s">
        <v>1479</v>
      </c>
      <c r="N74" s="63">
        <v>45310</v>
      </c>
      <c r="O74" s="63">
        <v>45537</v>
      </c>
      <c r="P74" s="1" t="s">
        <v>1356</v>
      </c>
      <c r="Q74" s="1" t="s">
        <v>1357</v>
      </c>
      <c r="R74" s="1" t="s">
        <v>1480</v>
      </c>
      <c r="W74" s="1" t="s">
        <v>1481</v>
      </c>
      <c r="X74" s="1" t="s">
        <v>1360</v>
      </c>
      <c r="Y74" s="1" t="s">
        <v>1888</v>
      </c>
      <c r="Z74" s="1" t="s">
        <v>3390</v>
      </c>
      <c r="AA74" s="1" t="s">
        <v>1482</v>
      </c>
    </row>
    <row r="75" spans="1:27" ht="15" customHeight="1">
      <c r="A75" s="1" t="s">
        <v>3351</v>
      </c>
      <c r="B75" s="1" t="s">
        <v>900</v>
      </c>
      <c r="C75" s="1" t="s">
        <v>1349</v>
      </c>
      <c r="D75" s="61">
        <v>2023</v>
      </c>
      <c r="E75" s="1" t="s">
        <v>1350</v>
      </c>
      <c r="F75" s="1" t="s">
        <v>3352</v>
      </c>
      <c r="H75" s="1" t="s">
        <v>1352</v>
      </c>
      <c r="I75" s="1" t="s">
        <v>1353</v>
      </c>
      <c r="J75" s="1" t="s">
        <v>1354</v>
      </c>
      <c r="K75" s="1" t="s">
        <v>927</v>
      </c>
      <c r="L75" s="1" t="s">
        <v>1478</v>
      </c>
      <c r="M75" s="1" t="s">
        <v>1479</v>
      </c>
      <c r="N75" s="63">
        <v>45310</v>
      </c>
      <c r="O75" s="63">
        <v>45537</v>
      </c>
      <c r="P75" s="1" t="s">
        <v>1356</v>
      </c>
      <c r="Q75" s="1" t="s">
        <v>3294</v>
      </c>
      <c r="R75" s="1" t="s">
        <v>1480</v>
      </c>
      <c r="W75" s="1" t="s">
        <v>1481</v>
      </c>
      <c r="X75" s="1" t="s">
        <v>1360</v>
      </c>
      <c r="Y75" s="1" t="s">
        <v>1888</v>
      </c>
      <c r="Z75" s="1" t="s">
        <v>3390</v>
      </c>
      <c r="AA75" s="1" t="s">
        <v>1482</v>
      </c>
    </row>
    <row r="76" spans="1:27" ht="15" customHeight="1">
      <c r="A76" s="1" t="s">
        <v>3320</v>
      </c>
      <c r="B76" s="1" t="s">
        <v>899</v>
      </c>
      <c r="C76" s="1" t="s">
        <v>1349</v>
      </c>
      <c r="D76" s="61">
        <v>2023</v>
      </c>
      <c r="E76" s="1" t="s">
        <v>1350</v>
      </c>
      <c r="F76" s="1" t="s">
        <v>3321</v>
      </c>
      <c r="H76" s="1" t="s">
        <v>1352</v>
      </c>
      <c r="I76" s="1" t="s">
        <v>1353</v>
      </c>
      <c r="J76" s="1" t="s">
        <v>1354</v>
      </c>
      <c r="K76" s="1" t="s">
        <v>927</v>
      </c>
      <c r="L76" s="1" t="s">
        <v>1478</v>
      </c>
      <c r="M76" s="1" t="s">
        <v>1479</v>
      </c>
      <c r="N76" s="63">
        <v>45310</v>
      </c>
      <c r="O76" s="63">
        <v>45537</v>
      </c>
      <c r="P76" s="1" t="s">
        <v>1356</v>
      </c>
      <c r="Q76" s="1" t="s">
        <v>3294</v>
      </c>
      <c r="R76" s="1" t="s">
        <v>1480</v>
      </c>
      <c r="W76" s="1" t="s">
        <v>1481</v>
      </c>
      <c r="X76" s="1" t="s">
        <v>1360</v>
      </c>
      <c r="Y76" s="1" t="s">
        <v>1888</v>
      </c>
      <c r="Z76" s="1" t="s">
        <v>3390</v>
      </c>
      <c r="AA76" s="1" t="s">
        <v>1482</v>
      </c>
    </row>
    <row r="77" spans="1:27" ht="15" customHeight="1">
      <c r="A77" s="1" t="s">
        <v>3379</v>
      </c>
      <c r="B77" s="1" t="s">
        <v>891</v>
      </c>
      <c r="C77" s="1" t="s">
        <v>1349</v>
      </c>
      <c r="D77" s="61">
        <v>2023</v>
      </c>
      <c r="E77" s="1" t="s">
        <v>1350</v>
      </c>
      <c r="F77" s="1" t="s">
        <v>3380</v>
      </c>
      <c r="H77" s="1" t="s">
        <v>1370</v>
      </c>
      <c r="I77" s="1" t="s">
        <v>1371</v>
      </c>
      <c r="J77" s="1" t="s">
        <v>1354</v>
      </c>
      <c r="K77" s="1" t="s">
        <v>927</v>
      </c>
      <c r="L77" s="1" t="s">
        <v>1478</v>
      </c>
      <c r="M77" s="1" t="s">
        <v>1479</v>
      </c>
      <c r="N77" s="63">
        <v>45310</v>
      </c>
      <c r="O77" s="63">
        <v>45537</v>
      </c>
      <c r="P77" s="1" t="s">
        <v>1356</v>
      </c>
      <c r="Q77" s="1" t="s">
        <v>1357</v>
      </c>
      <c r="R77" s="1" t="s">
        <v>1480</v>
      </c>
      <c r="W77" s="1" t="s">
        <v>1481</v>
      </c>
      <c r="X77" s="1" t="s">
        <v>1360</v>
      </c>
      <c r="Y77" s="1" t="s">
        <v>1888</v>
      </c>
      <c r="Z77" s="1" t="s">
        <v>3390</v>
      </c>
      <c r="AA77" s="1" t="s">
        <v>1482</v>
      </c>
    </row>
    <row r="78" spans="1:27" ht="15" customHeight="1">
      <c r="A78" s="1" t="s">
        <v>3342</v>
      </c>
      <c r="B78" s="1" t="s">
        <v>896</v>
      </c>
      <c r="C78" s="1" t="s">
        <v>1349</v>
      </c>
      <c r="D78" s="61">
        <v>2023</v>
      </c>
      <c r="E78" s="1" t="s">
        <v>1350</v>
      </c>
      <c r="F78" s="1" t="s">
        <v>3343</v>
      </c>
      <c r="H78" s="1" t="s">
        <v>1400</v>
      </c>
      <c r="J78" s="1" t="s">
        <v>1354</v>
      </c>
      <c r="K78" s="1" t="s">
        <v>927</v>
      </c>
      <c r="L78" s="1" t="s">
        <v>1478</v>
      </c>
      <c r="M78" s="1" t="s">
        <v>1479</v>
      </c>
      <c r="N78" s="63">
        <v>45310</v>
      </c>
      <c r="O78" s="63">
        <v>45537</v>
      </c>
      <c r="P78" s="1" t="s">
        <v>1356</v>
      </c>
      <c r="Q78" s="1" t="s">
        <v>3294</v>
      </c>
      <c r="R78" s="1" t="s">
        <v>1480</v>
      </c>
      <c r="W78" s="1" t="s">
        <v>1481</v>
      </c>
      <c r="X78" s="1" t="s">
        <v>1360</v>
      </c>
      <c r="Y78" s="1" t="s">
        <v>1888</v>
      </c>
      <c r="Z78" s="1" t="s">
        <v>3390</v>
      </c>
      <c r="AA78" s="1" t="s">
        <v>1482</v>
      </c>
    </row>
    <row r="79" spans="1:27" ht="15" customHeight="1">
      <c r="A79" s="1" t="s">
        <v>1489</v>
      </c>
      <c r="B79" s="1" t="s">
        <v>158</v>
      </c>
      <c r="C79" s="1" t="s">
        <v>1349</v>
      </c>
      <c r="D79" s="61">
        <v>2023</v>
      </c>
      <c r="E79" s="1" t="s">
        <v>1350</v>
      </c>
      <c r="F79" s="1" t="s">
        <v>1490</v>
      </c>
      <c r="H79" s="1" t="s">
        <v>1412</v>
      </c>
      <c r="I79" s="1" t="s">
        <v>1413</v>
      </c>
      <c r="J79" s="1" t="s">
        <v>1354</v>
      </c>
      <c r="K79" s="1" t="s">
        <v>927</v>
      </c>
      <c r="L79" s="1" t="s">
        <v>1478</v>
      </c>
      <c r="M79" s="1" t="s">
        <v>1479</v>
      </c>
      <c r="N79" s="63">
        <v>45310</v>
      </c>
      <c r="O79" s="63">
        <v>45537</v>
      </c>
      <c r="P79" s="1" t="s">
        <v>1356</v>
      </c>
      <c r="Q79" s="1" t="s">
        <v>1491</v>
      </c>
      <c r="R79" s="1" t="s">
        <v>1480</v>
      </c>
      <c r="W79" s="1" t="s">
        <v>1481</v>
      </c>
      <c r="X79" s="1" t="s">
        <v>1360</v>
      </c>
      <c r="Y79" s="1" t="s">
        <v>1888</v>
      </c>
      <c r="Z79" s="1" t="s">
        <v>3390</v>
      </c>
      <c r="AA79" s="1" t="s">
        <v>1482</v>
      </c>
    </row>
    <row r="80" spans="1:27" ht="15" customHeight="1">
      <c r="A80" s="1" t="s">
        <v>3295</v>
      </c>
      <c r="B80" s="1" t="s">
        <v>889</v>
      </c>
      <c r="C80" s="1" t="s">
        <v>1349</v>
      </c>
      <c r="D80" s="61">
        <v>2023</v>
      </c>
      <c r="E80" s="1" t="s">
        <v>1350</v>
      </c>
      <c r="F80" s="1" t="s">
        <v>3296</v>
      </c>
      <c r="H80" s="1" t="s">
        <v>1412</v>
      </c>
      <c r="I80" s="1" t="s">
        <v>1413</v>
      </c>
      <c r="J80" s="1" t="s">
        <v>1354</v>
      </c>
      <c r="K80" s="1" t="s">
        <v>927</v>
      </c>
      <c r="L80" s="1" t="s">
        <v>1478</v>
      </c>
      <c r="M80" s="1" t="s">
        <v>1479</v>
      </c>
      <c r="N80" s="63">
        <v>45310</v>
      </c>
      <c r="O80" s="63">
        <v>45537</v>
      </c>
      <c r="P80" s="1" t="s">
        <v>1356</v>
      </c>
      <c r="Q80" s="1" t="s">
        <v>1357</v>
      </c>
      <c r="R80" s="1" t="s">
        <v>1480</v>
      </c>
      <c r="W80" s="1" t="s">
        <v>1481</v>
      </c>
      <c r="X80" s="1" t="s">
        <v>1360</v>
      </c>
      <c r="Y80" s="1" t="s">
        <v>1888</v>
      </c>
      <c r="Z80" s="1" t="s">
        <v>3390</v>
      </c>
      <c r="AA80" s="1" t="s">
        <v>1482</v>
      </c>
    </row>
    <row r="81" spans="1:27" ht="15" customHeight="1">
      <c r="A81" s="1" t="s">
        <v>1485</v>
      </c>
      <c r="B81" s="1" t="s">
        <v>162</v>
      </c>
      <c r="C81" s="1" t="s">
        <v>1349</v>
      </c>
      <c r="D81" s="61">
        <v>2023</v>
      </c>
      <c r="E81" s="1" t="s">
        <v>1350</v>
      </c>
      <c r="F81" s="1" t="s">
        <v>1486</v>
      </c>
      <c r="H81" s="1" t="s">
        <v>1412</v>
      </c>
      <c r="I81" s="1" t="s">
        <v>1413</v>
      </c>
      <c r="J81" s="1" t="s">
        <v>1354</v>
      </c>
      <c r="K81" s="1" t="s">
        <v>927</v>
      </c>
      <c r="L81" s="1" t="s">
        <v>1478</v>
      </c>
      <c r="M81" s="1" t="s">
        <v>1479</v>
      </c>
      <c r="N81" s="63">
        <v>45310</v>
      </c>
      <c r="O81" s="63">
        <v>45537</v>
      </c>
      <c r="P81" s="1" t="s">
        <v>1356</v>
      </c>
      <c r="Q81" s="1" t="s">
        <v>1488</v>
      </c>
      <c r="R81" s="1" t="s">
        <v>1480</v>
      </c>
      <c r="W81" s="1" t="s">
        <v>1481</v>
      </c>
      <c r="X81" s="1" t="s">
        <v>1360</v>
      </c>
      <c r="Y81" s="1" t="s">
        <v>1888</v>
      </c>
      <c r="Z81" s="1" t="s">
        <v>3390</v>
      </c>
      <c r="AA81" s="1" t="s">
        <v>1482</v>
      </c>
    </row>
    <row r="82" spans="1:27" ht="15" customHeight="1">
      <c r="A82" s="1" t="s">
        <v>1496</v>
      </c>
      <c r="B82" s="1" t="s">
        <v>160</v>
      </c>
      <c r="C82" s="1" t="s">
        <v>1349</v>
      </c>
      <c r="D82" s="61">
        <v>2023</v>
      </c>
      <c r="E82" s="1" t="s">
        <v>1350</v>
      </c>
      <c r="F82" s="1" t="s">
        <v>1497</v>
      </c>
      <c r="H82" s="1" t="s">
        <v>1412</v>
      </c>
      <c r="I82" s="1" t="s">
        <v>1413</v>
      </c>
      <c r="J82" s="1" t="s">
        <v>1354</v>
      </c>
      <c r="K82" s="1" t="s">
        <v>927</v>
      </c>
      <c r="L82" s="1" t="s">
        <v>1478</v>
      </c>
      <c r="M82" s="1" t="s">
        <v>1479</v>
      </c>
      <c r="N82" s="63">
        <v>45310</v>
      </c>
      <c r="O82" s="63">
        <v>45537</v>
      </c>
      <c r="P82" s="1" t="s">
        <v>1356</v>
      </c>
      <c r="Q82" s="1" t="s">
        <v>1357</v>
      </c>
      <c r="R82" s="1" t="s">
        <v>1480</v>
      </c>
      <c r="W82" s="1" t="s">
        <v>1481</v>
      </c>
      <c r="X82" s="1" t="s">
        <v>1360</v>
      </c>
      <c r="Y82" s="1" t="s">
        <v>1888</v>
      </c>
      <c r="Z82" s="1" t="s">
        <v>3390</v>
      </c>
      <c r="AA82" s="1" t="s">
        <v>1482</v>
      </c>
    </row>
    <row r="83" spans="1:27" ht="15" customHeight="1">
      <c r="A83" s="1" t="s">
        <v>1475</v>
      </c>
      <c r="B83" s="1" t="s">
        <v>161</v>
      </c>
      <c r="C83" s="1" t="s">
        <v>1349</v>
      </c>
      <c r="D83" s="61">
        <v>2023</v>
      </c>
      <c r="E83" s="1" t="s">
        <v>1350</v>
      </c>
      <c r="F83" s="1" t="s">
        <v>1476</v>
      </c>
      <c r="H83" s="1" t="s">
        <v>1412</v>
      </c>
      <c r="I83" s="1" t="s">
        <v>1413</v>
      </c>
      <c r="J83" s="1" t="s">
        <v>1354</v>
      </c>
      <c r="K83" s="1" t="s">
        <v>927</v>
      </c>
      <c r="L83" s="1" t="s">
        <v>1478</v>
      </c>
      <c r="M83" s="1" t="s">
        <v>1479</v>
      </c>
      <c r="N83" s="63">
        <v>45310</v>
      </c>
      <c r="O83" s="63">
        <v>45537</v>
      </c>
      <c r="P83" s="1" t="s">
        <v>1356</v>
      </c>
      <c r="Q83" s="1" t="s">
        <v>1357</v>
      </c>
      <c r="R83" s="1" t="s">
        <v>1480</v>
      </c>
      <c r="W83" s="1" t="s">
        <v>1481</v>
      </c>
      <c r="X83" s="1" t="s">
        <v>1360</v>
      </c>
      <c r="Y83" s="1" t="s">
        <v>1888</v>
      </c>
      <c r="Z83" s="1" t="s">
        <v>3390</v>
      </c>
      <c r="AA83" s="1" t="s">
        <v>1482</v>
      </c>
    </row>
    <row r="84" spans="1:27" ht="15" customHeight="1">
      <c r="A84" s="1" t="s">
        <v>3374</v>
      </c>
      <c r="B84" s="1" t="s">
        <v>893</v>
      </c>
      <c r="C84" s="1" t="s">
        <v>1349</v>
      </c>
      <c r="D84" s="61">
        <v>2023</v>
      </c>
      <c r="E84" s="1" t="s">
        <v>1350</v>
      </c>
      <c r="F84" s="1" t="s">
        <v>3375</v>
      </c>
      <c r="H84" s="1" t="s">
        <v>1412</v>
      </c>
      <c r="I84" s="1" t="s">
        <v>1413</v>
      </c>
      <c r="J84" s="1" t="s">
        <v>1354</v>
      </c>
      <c r="K84" s="1" t="s">
        <v>927</v>
      </c>
      <c r="L84" s="1" t="s">
        <v>1478</v>
      </c>
      <c r="M84" s="1" t="s">
        <v>1479</v>
      </c>
      <c r="N84" s="63">
        <v>45310</v>
      </c>
      <c r="O84" s="63">
        <v>45537</v>
      </c>
      <c r="P84" s="1" t="s">
        <v>1356</v>
      </c>
      <c r="Q84" s="1" t="s">
        <v>3294</v>
      </c>
      <c r="R84" s="1" t="s">
        <v>1480</v>
      </c>
      <c r="W84" s="1" t="s">
        <v>1481</v>
      </c>
      <c r="X84" s="1" t="s">
        <v>1360</v>
      </c>
      <c r="Y84" s="1" t="s">
        <v>1888</v>
      </c>
      <c r="Z84" s="1" t="s">
        <v>3390</v>
      </c>
      <c r="AA84" s="1" t="s">
        <v>1482</v>
      </c>
    </row>
    <row r="85" spans="1:27" ht="15" customHeight="1">
      <c r="A85" s="1" t="s">
        <v>3414</v>
      </c>
      <c r="B85" s="1" t="s">
        <v>268</v>
      </c>
      <c r="C85" s="1" t="s">
        <v>1349</v>
      </c>
      <c r="D85" s="61">
        <v>2023</v>
      </c>
      <c r="E85" s="1" t="s">
        <v>1350</v>
      </c>
      <c r="F85" s="1" t="s">
        <v>1520</v>
      </c>
      <c r="H85" s="1" t="s">
        <v>1412</v>
      </c>
      <c r="I85" s="1" t="s">
        <v>1413</v>
      </c>
      <c r="J85" s="1" t="s">
        <v>1354</v>
      </c>
      <c r="K85" s="1" t="s">
        <v>927</v>
      </c>
      <c r="L85" s="1" t="s">
        <v>1478</v>
      </c>
      <c r="M85" s="1" t="s">
        <v>1479</v>
      </c>
      <c r="N85" s="63">
        <v>45329</v>
      </c>
      <c r="O85" s="63">
        <v>45331</v>
      </c>
      <c r="P85" s="1" t="s">
        <v>1356</v>
      </c>
      <c r="Q85" s="1" t="s">
        <v>1488</v>
      </c>
      <c r="R85" s="1" t="s">
        <v>1480</v>
      </c>
      <c r="W85" s="1" t="s">
        <v>1500</v>
      </c>
      <c r="X85" s="1" t="s">
        <v>1509</v>
      </c>
      <c r="Y85" s="1" t="s">
        <v>1888</v>
      </c>
      <c r="Z85" s="1" t="s">
        <v>3390</v>
      </c>
      <c r="AA85" s="1" t="s">
        <v>1501</v>
      </c>
    </row>
    <row r="86" spans="1:27" ht="15" customHeight="1">
      <c r="A86" s="1" t="s">
        <v>1498</v>
      </c>
      <c r="B86" s="1" t="s">
        <v>258</v>
      </c>
      <c r="C86" s="1" t="s">
        <v>1349</v>
      </c>
      <c r="D86" s="61">
        <v>2023</v>
      </c>
      <c r="E86" s="1" t="s">
        <v>1350</v>
      </c>
      <c r="F86" s="1" t="s">
        <v>1494</v>
      </c>
      <c r="H86" s="1" t="s">
        <v>1412</v>
      </c>
      <c r="I86" s="1" t="s">
        <v>1413</v>
      </c>
      <c r="J86" s="1" t="s">
        <v>1354</v>
      </c>
      <c r="K86" s="1" t="s">
        <v>927</v>
      </c>
      <c r="L86" s="1" t="s">
        <v>1499</v>
      </c>
      <c r="M86" s="1" t="s">
        <v>1479</v>
      </c>
      <c r="N86" s="63">
        <v>45310</v>
      </c>
      <c r="O86" s="63">
        <v>45537</v>
      </c>
      <c r="P86" s="1" t="s">
        <v>1356</v>
      </c>
      <c r="Q86" s="1" t="s">
        <v>1495</v>
      </c>
      <c r="R86" s="1" t="s">
        <v>1480</v>
      </c>
      <c r="W86" s="1" t="s">
        <v>1500</v>
      </c>
      <c r="X86" s="1" t="s">
        <v>1360</v>
      </c>
      <c r="Y86" s="1" t="s">
        <v>1888</v>
      </c>
      <c r="Z86" s="1" t="s">
        <v>3390</v>
      </c>
      <c r="AA86" s="1" t="s">
        <v>1501</v>
      </c>
    </row>
    <row r="87" spans="1:27" ht="15" customHeight="1">
      <c r="A87" s="1" t="s">
        <v>1547</v>
      </c>
      <c r="B87" s="1" t="s">
        <v>251</v>
      </c>
      <c r="C87" s="1" t="s">
        <v>1349</v>
      </c>
      <c r="D87" s="61">
        <v>2023</v>
      </c>
      <c r="E87" s="1" t="s">
        <v>1350</v>
      </c>
      <c r="F87" s="1" t="s">
        <v>1548</v>
      </c>
      <c r="H87" s="1" t="s">
        <v>1412</v>
      </c>
      <c r="I87" s="1" t="s">
        <v>1413</v>
      </c>
      <c r="J87" s="1" t="s">
        <v>1354</v>
      </c>
      <c r="K87" s="1" t="s">
        <v>927</v>
      </c>
      <c r="L87" s="1" t="s">
        <v>1499</v>
      </c>
      <c r="M87" s="1" t="s">
        <v>1479</v>
      </c>
      <c r="N87" s="63">
        <v>45310</v>
      </c>
      <c r="O87" s="63">
        <v>45537</v>
      </c>
      <c r="P87" s="1" t="s">
        <v>1356</v>
      </c>
      <c r="Q87" s="1" t="s">
        <v>1357</v>
      </c>
      <c r="R87" s="1" t="s">
        <v>1480</v>
      </c>
      <c r="W87" s="1" t="s">
        <v>1500</v>
      </c>
      <c r="X87" s="1" t="s">
        <v>1360</v>
      </c>
      <c r="Y87" s="1" t="s">
        <v>1888</v>
      </c>
      <c r="Z87" s="1" t="s">
        <v>3390</v>
      </c>
      <c r="AA87" s="1" t="s">
        <v>1501</v>
      </c>
    </row>
    <row r="88" spans="1:27" ht="15" customHeight="1">
      <c r="A88" s="1" t="s">
        <v>3415</v>
      </c>
      <c r="B88" s="1" t="s">
        <v>267</v>
      </c>
      <c r="C88" s="1" t="s">
        <v>1349</v>
      </c>
      <c r="D88" s="61">
        <v>2023</v>
      </c>
      <c r="E88" s="1" t="s">
        <v>1350</v>
      </c>
      <c r="F88" s="1" t="s">
        <v>1533</v>
      </c>
      <c r="H88" s="1" t="s">
        <v>1412</v>
      </c>
      <c r="I88" s="1" t="s">
        <v>1413</v>
      </c>
      <c r="J88" s="1" t="s">
        <v>1354</v>
      </c>
      <c r="K88" s="1" t="s">
        <v>927</v>
      </c>
      <c r="L88" s="1" t="s">
        <v>1478</v>
      </c>
      <c r="M88" s="1" t="s">
        <v>1479</v>
      </c>
      <c r="N88" s="63">
        <v>45329</v>
      </c>
      <c r="O88" s="63">
        <v>45331</v>
      </c>
      <c r="P88" s="1" t="s">
        <v>1356</v>
      </c>
      <c r="Q88" s="1" t="s">
        <v>1488</v>
      </c>
      <c r="R88" s="1" t="s">
        <v>1480</v>
      </c>
      <c r="W88" s="1" t="s">
        <v>1500</v>
      </c>
      <c r="X88" s="1" t="s">
        <v>1509</v>
      </c>
      <c r="Y88" s="1" t="s">
        <v>1888</v>
      </c>
      <c r="Z88" s="1" t="s">
        <v>3390</v>
      </c>
      <c r="AA88" s="1" t="s">
        <v>1501</v>
      </c>
    </row>
    <row r="89" spans="1:27" ht="15" customHeight="1">
      <c r="A89" s="1" t="s">
        <v>1545</v>
      </c>
      <c r="B89" s="1" t="s">
        <v>259</v>
      </c>
      <c r="C89" s="1" t="s">
        <v>1349</v>
      </c>
      <c r="D89" s="61">
        <v>2023</v>
      </c>
      <c r="E89" s="1" t="s">
        <v>1350</v>
      </c>
      <c r="F89" s="1" t="s">
        <v>1546</v>
      </c>
      <c r="H89" s="1" t="s">
        <v>1412</v>
      </c>
      <c r="I89" s="1" t="s">
        <v>1413</v>
      </c>
      <c r="J89" s="1" t="s">
        <v>1354</v>
      </c>
      <c r="K89" s="1" t="s">
        <v>927</v>
      </c>
      <c r="L89" s="1" t="s">
        <v>1478</v>
      </c>
      <c r="M89" s="1" t="s">
        <v>1479</v>
      </c>
      <c r="N89" s="63">
        <v>45329</v>
      </c>
      <c r="O89" s="63">
        <v>45331</v>
      </c>
      <c r="P89" s="1" t="s">
        <v>1356</v>
      </c>
      <c r="Q89" s="1" t="s">
        <v>1357</v>
      </c>
      <c r="R89" s="1" t="s">
        <v>1480</v>
      </c>
      <c r="W89" s="1" t="s">
        <v>1500</v>
      </c>
      <c r="X89" s="1" t="s">
        <v>1509</v>
      </c>
      <c r="Y89" s="1" t="s">
        <v>1888</v>
      </c>
      <c r="Z89" s="1" t="s">
        <v>3390</v>
      </c>
      <c r="AA89" s="1" t="s">
        <v>1501</v>
      </c>
    </row>
    <row r="90" spans="1:27" ht="15" customHeight="1">
      <c r="A90" s="1" t="s">
        <v>1513</v>
      </c>
      <c r="B90" s="1" t="s">
        <v>248</v>
      </c>
      <c r="C90" s="1" t="s">
        <v>1349</v>
      </c>
      <c r="D90" s="61">
        <v>2023</v>
      </c>
      <c r="E90" s="1" t="s">
        <v>1350</v>
      </c>
      <c r="F90" s="1" t="s">
        <v>1514</v>
      </c>
      <c r="H90" s="1" t="s">
        <v>1412</v>
      </c>
      <c r="I90" s="1" t="s">
        <v>1413</v>
      </c>
      <c r="J90" s="1" t="s">
        <v>1354</v>
      </c>
      <c r="K90" s="1" t="s">
        <v>927</v>
      </c>
      <c r="L90" s="1" t="s">
        <v>1499</v>
      </c>
      <c r="M90" s="1" t="s">
        <v>1479</v>
      </c>
      <c r="N90" s="63">
        <v>45310</v>
      </c>
      <c r="O90" s="63">
        <v>45537</v>
      </c>
      <c r="P90" s="1" t="s">
        <v>1356</v>
      </c>
      <c r="Q90" s="1" t="s">
        <v>1357</v>
      </c>
      <c r="R90" s="1" t="s">
        <v>1480</v>
      </c>
      <c r="W90" s="1" t="s">
        <v>1500</v>
      </c>
      <c r="X90" s="1" t="s">
        <v>1360</v>
      </c>
      <c r="Y90" s="1" t="s">
        <v>1888</v>
      </c>
      <c r="Z90" s="1" t="s">
        <v>3390</v>
      </c>
      <c r="AA90" s="1" t="s">
        <v>1501</v>
      </c>
    </row>
    <row r="91" spans="1:27" ht="15" customHeight="1">
      <c r="A91" s="1" t="s">
        <v>1540</v>
      </c>
      <c r="B91" s="1" t="s">
        <v>257</v>
      </c>
      <c r="C91" s="1" t="s">
        <v>1349</v>
      </c>
      <c r="D91" s="61">
        <v>2023</v>
      </c>
      <c r="E91" s="1" t="s">
        <v>1350</v>
      </c>
      <c r="F91" s="1" t="s">
        <v>1541</v>
      </c>
      <c r="H91" s="1" t="s">
        <v>1412</v>
      </c>
      <c r="I91" s="1" t="s">
        <v>1413</v>
      </c>
      <c r="J91" s="1" t="s">
        <v>1354</v>
      </c>
      <c r="K91" s="1" t="s">
        <v>927</v>
      </c>
      <c r="L91" s="1" t="s">
        <v>1499</v>
      </c>
      <c r="M91" s="1" t="s">
        <v>1479</v>
      </c>
      <c r="N91" s="63">
        <v>45310</v>
      </c>
      <c r="O91" s="63">
        <v>45537</v>
      </c>
      <c r="P91" s="1" t="s">
        <v>1356</v>
      </c>
      <c r="Q91" s="1" t="s">
        <v>1357</v>
      </c>
      <c r="R91" s="1" t="s">
        <v>1480</v>
      </c>
      <c r="W91" s="1" t="s">
        <v>1500</v>
      </c>
      <c r="X91" s="1" t="s">
        <v>1360</v>
      </c>
      <c r="Y91" s="1" t="s">
        <v>1888</v>
      </c>
      <c r="Z91" s="1" t="s">
        <v>3390</v>
      </c>
      <c r="AA91" s="1" t="s">
        <v>1501</v>
      </c>
    </row>
    <row r="92" spans="1:27" ht="15" customHeight="1">
      <c r="A92" s="1" t="s">
        <v>3416</v>
      </c>
      <c r="B92" s="1" t="s">
        <v>264</v>
      </c>
      <c r="C92" s="1" t="s">
        <v>1349</v>
      </c>
      <c r="D92" s="61">
        <v>2023</v>
      </c>
      <c r="E92" s="1" t="s">
        <v>1350</v>
      </c>
      <c r="F92" s="1" t="s">
        <v>1525</v>
      </c>
      <c r="H92" s="1" t="s">
        <v>1412</v>
      </c>
      <c r="I92" s="1" t="s">
        <v>1413</v>
      </c>
      <c r="J92" s="1" t="s">
        <v>1354</v>
      </c>
      <c r="K92" s="1" t="s">
        <v>927</v>
      </c>
      <c r="L92" s="1" t="s">
        <v>1478</v>
      </c>
      <c r="M92" s="1" t="s">
        <v>1479</v>
      </c>
      <c r="N92" s="63">
        <v>45329</v>
      </c>
      <c r="O92" s="63">
        <v>45331</v>
      </c>
      <c r="P92" s="1" t="s">
        <v>1356</v>
      </c>
      <c r="Q92" s="1" t="s">
        <v>1488</v>
      </c>
      <c r="R92" s="1" t="s">
        <v>1480</v>
      </c>
      <c r="W92" s="1" t="s">
        <v>1500</v>
      </c>
      <c r="X92" s="1" t="s">
        <v>1509</v>
      </c>
      <c r="Y92" s="1" t="s">
        <v>1888</v>
      </c>
      <c r="Z92" s="1" t="s">
        <v>3390</v>
      </c>
      <c r="AA92" s="1" t="s">
        <v>1501</v>
      </c>
    </row>
    <row r="93" spans="1:27" ht="15" customHeight="1">
      <c r="A93" s="1" t="s">
        <v>1504</v>
      </c>
      <c r="B93" s="1" t="s">
        <v>254</v>
      </c>
      <c r="C93" s="1" t="s">
        <v>1349</v>
      </c>
      <c r="D93" s="61">
        <v>2023</v>
      </c>
      <c r="E93" s="1" t="s">
        <v>1350</v>
      </c>
      <c r="F93" s="1" t="s">
        <v>1505</v>
      </c>
      <c r="H93" s="1" t="s">
        <v>1412</v>
      </c>
      <c r="I93" s="1" t="s">
        <v>1413</v>
      </c>
      <c r="J93" s="1" t="s">
        <v>1354</v>
      </c>
      <c r="K93" s="1" t="s">
        <v>927</v>
      </c>
      <c r="L93" s="1" t="s">
        <v>1499</v>
      </c>
      <c r="M93" s="1" t="s">
        <v>1479</v>
      </c>
      <c r="N93" s="63">
        <v>45310</v>
      </c>
      <c r="O93" s="63">
        <v>45537</v>
      </c>
      <c r="P93" s="1" t="s">
        <v>1356</v>
      </c>
      <c r="Q93" s="1" t="s">
        <v>1357</v>
      </c>
      <c r="R93" s="1" t="s">
        <v>1480</v>
      </c>
      <c r="W93" s="1" t="s">
        <v>1500</v>
      </c>
      <c r="X93" s="1" t="s">
        <v>1360</v>
      </c>
      <c r="Y93" s="1" t="s">
        <v>1888</v>
      </c>
      <c r="Z93" s="1" t="s">
        <v>3390</v>
      </c>
      <c r="AA93" s="1" t="s">
        <v>1501</v>
      </c>
    </row>
    <row r="94" spans="1:27" ht="15" customHeight="1">
      <c r="A94" s="1" t="s">
        <v>1517</v>
      </c>
      <c r="B94" s="1" t="s">
        <v>253</v>
      </c>
      <c r="C94" s="1" t="s">
        <v>1349</v>
      </c>
      <c r="D94" s="61">
        <v>2023</v>
      </c>
      <c r="E94" s="1" t="s">
        <v>1350</v>
      </c>
      <c r="F94" s="1" t="s">
        <v>1487</v>
      </c>
      <c r="H94" s="1" t="s">
        <v>1412</v>
      </c>
      <c r="I94" s="1" t="s">
        <v>1413</v>
      </c>
      <c r="J94" s="1" t="s">
        <v>1354</v>
      </c>
      <c r="K94" s="1" t="s">
        <v>927</v>
      </c>
      <c r="L94" s="1" t="s">
        <v>1499</v>
      </c>
      <c r="M94" s="1" t="s">
        <v>1479</v>
      </c>
      <c r="N94" s="63">
        <v>45310</v>
      </c>
      <c r="O94" s="63">
        <v>45537</v>
      </c>
      <c r="P94" s="1" t="s">
        <v>1356</v>
      </c>
      <c r="Q94" s="1" t="s">
        <v>1488</v>
      </c>
      <c r="R94" s="1" t="s">
        <v>1480</v>
      </c>
      <c r="W94" s="1" t="s">
        <v>1500</v>
      </c>
      <c r="X94" s="1" t="s">
        <v>1360</v>
      </c>
      <c r="Y94" s="1" t="s">
        <v>1888</v>
      </c>
      <c r="Z94" s="1" t="s">
        <v>3390</v>
      </c>
      <c r="AA94" s="1" t="s">
        <v>1501</v>
      </c>
    </row>
    <row r="95" spans="1:27" ht="15" customHeight="1">
      <c r="A95" s="1" t="s">
        <v>1510</v>
      </c>
      <c r="B95" s="1" t="s">
        <v>247</v>
      </c>
      <c r="C95" s="1" t="s">
        <v>1349</v>
      </c>
      <c r="D95" s="61">
        <v>2023</v>
      </c>
      <c r="E95" s="1" t="s">
        <v>1350</v>
      </c>
      <c r="F95" s="1" t="s">
        <v>1511</v>
      </c>
      <c r="H95" s="1" t="s">
        <v>1412</v>
      </c>
      <c r="I95" s="1" t="s">
        <v>1413</v>
      </c>
      <c r="J95" s="1" t="s">
        <v>1354</v>
      </c>
      <c r="K95" s="1" t="s">
        <v>927</v>
      </c>
      <c r="L95" s="1" t="s">
        <v>1499</v>
      </c>
      <c r="M95" s="1" t="s">
        <v>1479</v>
      </c>
      <c r="N95" s="63">
        <v>45310</v>
      </c>
      <c r="O95" s="63">
        <v>45537</v>
      </c>
      <c r="P95" s="1" t="s">
        <v>1356</v>
      </c>
      <c r="Q95" s="1" t="s">
        <v>1357</v>
      </c>
      <c r="R95" s="1" t="s">
        <v>1480</v>
      </c>
      <c r="W95" s="1" t="s">
        <v>1500</v>
      </c>
      <c r="X95" s="1" t="s">
        <v>1360</v>
      </c>
      <c r="Y95" s="1" t="s">
        <v>1888</v>
      </c>
      <c r="Z95" s="1" t="s">
        <v>3390</v>
      </c>
      <c r="AA95" s="1" t="s">
        <v>1501</v>
      </c>
    </row>
    <row r="96" spans="1:27" ht="15" customHeight="1">
      <c r="A96" s="1" t="s">
        <v>1528</v>
      </c>
      <c r="B96" s="1" t="s">
        <v>255</v>
      </c>
      <c r="C96" s="1" t="s">
        <v>1349</v>
      </c>
      <c r="D96" s="61">
        <v>2023</v>
      </c>
      <c r="E96" s="1" t="s">
        <v>1350</v>
      </c>
      <c r="F96" s="1" t="s">
        <v>1529</v>
      </c>
      <c r="H96" s="1" t="s">
        <v>1412</v>
      </c>
      <c r="I96" s="1" t="s">
        <v>1413</v>
      </c>
      <c r="J96" s="1" t="s">
        <v>1354</v>
      </c>
      <c r="K96" s="1" t="s">
        <v>927</v>
      </c>
      <c r="L96" s="1" t="s">
        <v>1499</v>
      </c>
      <c r="M96" s="1" t="s">
        <v>1479</v>
      </c>
      <c r="N96" s="63">
        <v>45310</v>
      </c>
      <c r="O96" s="63">
        <v>45537</v>
      </c>
      <c r="P96" s="1" t="s">
        <v>1356</v>
      </c>
      <c r="Q96" s="1" t="s">
        <v>1357</v>
      </c>
      <c r="R96" s="1" t="s">
        <v>1480</v>
      </c>
      <c r="W96" s="1" t="s">
        <v>1500</v>
      </c>
      <c r="X96" s="1" t="s">
        <v>1360</v>
      </c>
      <c r="Y96" s="1" t="s">
        <v>1888</v>
      </c>
      <c r="Z96" s="1" t="s">
        <v>3390</v>
      </c>
      <c r="AA96" s="1" t="s">
        <v>1501</v>
      </c>
    </row>
    <row r="97" spans="1:27" ht="15" customHeight="1">
      <c r="A97" s="1" t="s">
        <v>1526</v>
      </c>
      <c r="B97" s="1" t="s">
        <v>245</v>
      </c>
      <c r="C97" s="1" t="s">
        <v>1349</v>
      </c>
      <c r="D97" s="61">
        <v>2023</v>
      </c>
      <c r="E97" s="1" t="s">
        <v>1350</v>
      </c>
      <c r="F97" s="1" t="s">
        <v>1527</v>
      </c>
      <c r="H97" s="1" t="s">
        <v>1412</v>
      </c>
      <c r="I97" s="1" t="s">
        <v>1413</v>
      </c>
      <c r="J97" s="1" t="s">
        <v>1354</v>
      </c>
      <c r="K97" s="1" t="s">
        <v>927</v>
      </c>
      <c r="L97" s="1" t="s">
        <v>1499</v>
      </c>
      <c r="M97" s="1" t="s">
        <v>1479</v>
      </c>
      <c r="N97" s="63">
        <v>45310</v>
      </c>
      <c r="O97" s="63">
        <v>45537</v>
      </c>
      <c r="P97" s="1" t="s">
        <v>1356</v>
      </c>
      <c r="Q97" s="1" t="s">
        <v>1357</v>
      </c>
      <c r="R97" s="1" t="s">
        <v>1480</v>
      </c>
      <c r="W97" s="1" t="s">
        <v>1500</v>
      </c>
      <c r="X97" s="1" t="s">
        <v>1360</v>
      </c>
      <c r="Y97" s="1" t="s">
        <v>1888</v>
      </c>
      <c r="Z97" s="1" t="s">
        <v>3390</v>
      </c>
      <c r="AA97" s="1" t="s">
        <v>1501</v>
      </c>
    </row>
    <row r="98" spans="1:27" ht="15" customHeight="1">
      <c r="A98" s="1" t="s">
        <v>1530</v>
      </c>
      <c r="B98" s="1" t="s">
        <v>252</v>
      </c>
      <c r="C98" s="1" t="s">
        <v>1349</v>
      </c>
      <c r="D98" s="61">
        <v>2023</v>
      </c>
      <c r="E98" s="1" t="s">
        <v>1350</v>
      </c>
      <c r="F98" s="1" t="s">
        <v>1531</v>
      </c>
      <c r="H98" s="1" t="s">
        <v>1412</v>
      </c>
      <c r="I98" s="1" t="s">
        <v>1413</v>
      </c>
      <c r="J98" s="1" t="s">
        <v>1354</v>
      </c>
      <c r="K98" s="1" t="s">
        <v>927</v>
      </c>
      <c r="L98" s="1" t="s">
        <v>1499</v>
      </c>
      <c r="M98" s="1" t="s">
        <v>1479</v>
      </c>
      <c r="N98" s="63">
        <v>45310</v>
      </c>
      <c r="O98" s="63">
        <v>45537</v>
      </c>
      <c r="P98" s="1" t="s">
        <v>1356</v>
      </c>
      <c r="Q98" s="1" t="s">
        <v>1357</v>
      </c>
      <c r="R98" s="1" t="s">
        <v>1480</v>
      </c>
      <c r="W98" s="1" t="s">
        <v>1500</v>
      </c>
      <c r="X98" s="1" t="s">
        <v>1360</v>
      </c>
      <c r="Y98" s="1" t="s">
        <v>1888</v>
      </c>
      <c r="Z98" s="1" t="s">
        <v>3390</v>
      </c>
      <c r="AA98" s="1" t="s">
        <v>1501</v>
      </c>
    </row>
    <row r="99" spans="1:27" ht="15" customHeight="1">
      <c r="A99" s="1" t="s">
        <v>1542</v>
      </c>
      <c r="B99" s="1" t="s">
        <v>244</v>
      </c>
      <c r="C99" s="1" t="s">
        <v>1349</v>
      </c>
      <c r="D99" s="61">
        <v>2023</v>
      </c>
      <c r="E99" s="1" t="s">
        <v>1350</v>
      </c>
      <c r="F99" s="1" t="s">
        <v>1543</v>
      </c>
      <c r="H99" s="1" t="s">
        <v>1412</v>
      </c>
      <c r="I99" s="1" t="s">
        <v>1413</v>
      </c>
      <c r="J99" s="1" t="s">
        <v>1354</v>
      </c>
      <c r="K99" s="1" t="s">
        <v>927</v>
      </c>
      <c r="L99" s="1" t="s">
        <v>1499</v>
      </c>
      <c r="M99" s="1" t="s">
        <v>1479</v>
      </c>
      <c r="N99" s="63">
        <v>45310</v>
      </c>
      <c r="O99" s="63">
        <v>45537</v>
      </c>
      <c r="P99" s="1" t="s">
        <v>1356</v>
      </c>
      <c r="Q99" s="1" t="s">
        <v>1357</v>
      </c>
      <c r="R99" s="1" t="s">
        <v>1480</v>
      </c>
      <c r="W99" s="1" t="s">
        <v>1500</v>
      </c>
      <c r="X99" s="1" t="s">
        <v>1360</v>
      </c>
      <c r="Y99" s="1" t="s">
        <v>1888</v>
      </c>
      <c r="Z99" s="1" t="s">
        <v>3390</v>
      </c>
      <c r="AA99" s="1" t="s">
        <v>1501</v>
      </c>
    </row>
    <row r="100" spans="1:27" ht="15" customHeight="1">
      <c r="A100" s="1" t="s">
        <v>1502</v>
      </c>
      <c r="B100" s="1" t="s">
        <v>250</v>
      </c>
      <c r="C100" s="1" t="s">
        <v>1349</v>
      </c>
      <c r="D100" s="61">
        <v>2023</v>
      </c>
      <c r="E100" s="1" t="s">
        <v>1350</v>
      </c>
      <c r="F100" s="1" t="s">
        <v>1503</v>
      </c>
      <c r="H100" s="1" t="s">
        <v>1412</v>
      </c>
      <c r="I100" s="1" t="s">
        <v>1413</v>
      </c>
      <c r="J100" s="1" t="s">
        <v>1354</v>
      </c>
      <c r="K100" s="1" t="s">
        <v>927</v>
      </c>
      <c r="L100" s="1" t="s">
        <v>1499</v>
      </c>
      <c r="M100" s="1" t="s">
        <v>1479</v>
      </c>
      <c r="N100" s="63">
        <v>45310</v>
      </c>
      <c r="O100" s="63">
        <v>45537</v>
      </c>
      <c r="P100" s="1" t="s">
        <v>1356</v>
      </c>
      <c r="Q100" s="1" t="s">
        <v>1357</v>
      </c>
      <c r="R100" s="1" t="s">
        <v>1480</v>
      </c>
      <c r="W100" s="1" t="s">
        <v>1500</v>
      </c>
      <c r="X100" s="1" t="s">
        <v>1360</v>
      </c>
      <c r="Y100" s="1" t="s">
        <v>1888</v>
      </c>
      <c r="Z100" s="1" t="s">
        <v>3390</v>
      </c>
      <c r="AA100" s="1" t="s">
        <v>1501</v>
      </c>
    </row>
    <row r="101" spans="1:27" ht="15" customHeight="1">
      <c r="A101" s="1" t="s">
        <v>3417</v>
      </c>
      <c r="B101" s="1" t="s">
        <v>260</v>
      </c>
      <c r="C101" s="1" t="s">
        <v>1349</v>
      </c>
      <c r="D101" s="61">
        <v>2023</v>
      </c>
      <c r="E101" s="1" t="s">
        <v>1350</v>
      </c>
      <c r="F101" s="1" t="s">
        <v>1508</v>
      </c>
      <c r="H101" s="1" t="s">
        <v>1412</v>
      </c>
      <c r="I101" s="1" t="s">
        <v>1413</v>
      </c>
      <c r="J101" s="1" t="s">
        <v>1354</v>
      </c>
      <c r="K101" s="1" t="s">
        <v>927</v>
      </c>
      <c r="L101" s="1" t="s">
        <v>1478</v>
      </c>
      <c r="M101" s="1" t="s">
        <v>1479</v>
      </c>
      <c r="N101" s="63">
        <v>45329</v>
      </c>
      <c r="O101" s="63">
        <v>45331</v>
      </c>
      <c r="P101" s="1" t="s">
        <v>1356</v>
      </c>
      <c r="Q101" s="1" t="s">
        <v>1357</v>
      </c>
      <c r="R101" s="1" t="s">
        <v>1480</v>
      </c>
      <c r="W101" s="1" t="s">
        <v>1500</v>
      </c>
      <c r="X101" s="1" t="s">
        <v>1509</v>
      </c>
      <c r="Y101" s="1" t="s">
        <v>1888</v>
      </c>
      <c r="Z101" s="1" t="s">
        <v>3390</v>
      </c>
      <c r="AA101" s="1" t="s">
        <v>1501</v>
      </c>
    </row>
    <row r="102" spans="1:27" ht="15" customHeight="1">
      <c r="A102" s="1" t="s">
        <v>1534</v>
      </c>
      <c r="B102" s="1" t="s">
        <v>246</v>
      </c>
      <c r="C102" s="1" t="s">
        <v>1349</v>
      </c>
      <c r="D102" s="61">
        <v>2023</v>
      </c>
      <c r="E102" s="1" t="s">
        <v>1350</v>
      </c>
      <c r="F102" s="1" t="s">
        <v>1535</v>
      </c>
      <c r="H102" s="1" t="s">
        <v>1412</v>
      </c>
      <c r="I102" s="1" t="s">
        <v>1413</v>
      </c>
      <c r="J102" s="1" t="s">
        <v>1354</v>
      </c>
      <c r="K102" s="1" t="s">
        <v>927</v>
      </c>
      <c r="L102" s="1" t="s">
        <v>1499</v>
      </c>
      <c r="M102" s="1" t="s">
        <v>1479</v>
      </c>
      <c r="N102" s="63">
        <v>45310</v>
      </c>
      <c r="O102" s="63">
        <v>45537</v>
      </c>
      <c r="P102" s="1" t="s">
        <v>1356</v>
      </c>
      <c r="Q102" s="1" t="s">
        <v>1357</v>
      </c>
      <c r="R102" s="1" t="s">
        <v>1480</v>
      </c>
      <c r="W102" s="1" t="s">
        <v>1500</v>
      </c>
      <c r="X102" s="1" t="s">
        <v>1360</v>
      </c>
      <c r="Y102" s="1" t="s">
        <v>1888</v>
      </c>
      <c r="Z102" s="1" t="s">
        <v>3390</v>
      </c>
      <c r="AA102" s="1" t="s">
        <v>1501</v>
      </c>
    </row>
    <row r="103" spans="1:27" ht="15" customHeight="1">
      <c r="A103" s="1" t="s">
        <v>1538</v>
      </c>
      <c r="B103" s="1" t="s">
        <v>266</v>
      </c>
      <c r="C103" s="1" t="s">
        <v>1349</v>
      </c>
      <c r="D103" s="61">
        <v>2023</v>
      </c>
      <c r="E103" s="1" t="s">
        <v>1350</v>
      </c>
      <c r="F103" s="1" t="s">
        <v>1539</v>
      </c>
      <c r="H103" s="1" t="s">
        <v>1412</v>
      </c>
      <c r="I103" s="1" t="s">
        <v>1413</v>
      </c>
      <c r="J103" s="1" t="s">
        <v>1354</v>
      </c>
      <c r="K103" s="1" t="s">
        <v>927</v>
      </c>
      <c r="L103" s="1" t="s">
        <v>1478</v>
      </c>
      <c r="M103" s="1" t="s">
        <v>1479</v>
      </c>
      <c r="N103" s="63">
        <v>45329</v>
      </c>
      <c r="O103" s="63">
        <v>45331</v>
      </c>
      <c r="P103" s="1" t="s">
        <v>1356</v>
      </c>
      <c r="Q103" s="1" t="s">
        <v>1488</v>
      </c>
      <c r="R103" s="1" t="s">
        <v>1480</v>
      </c>
      <c r="W103" s="1" t="s">
        <v>1500</v>
      </c>
      <c r="X103" s="1" t="s">
        <v>1509</v>
      </c>
      <c r="Y103" s="1" t="s">
        <v>1888</v>
      </c>
      <c r="Z103" s="1" t="s">
        <v>3390</v>
      </c>
      <c r="AA103" s="1" t="s">
        <v>1501</v>
      </c>
    </row>
    <row r="104" spans="1:27" ht="15" customHeight="1">
      <c r="A104" s="1" t="s">
        <v>1549</v>
      </c>
      <c r="B104" s="1" t="s">
        <v>263</v>
      </c>
      <c r="C104" s="1" t="s">
        <v>1349</v>
      </c>
      <c r="D104" s="61">
        <v>2023</v>
      </c>
      <c r="E104" s="1" t="s">
        <v>1350</v>
      </c>
      <c r="F104" s="1" t="s">
        <v>1550</v>
      </c>
      <c r="H104" s="1" t="s">
        <v>1412</v>
      </c>
      <c r="I104" s="1" t="s">
        <v>1413</v>
      </c>
      <c r="J104" s="1" t="s">
        <v>1354</v>
      </c>
      <c r="K104" s="1" t="s">
        <v>927</v>
      </c>
      <c r="L104" s="1" t="s">
        <v>1478</v>
      </c>
      <c r="M104" s="1" t="s">
        <v>1479</v>
      </c>
      <c r="N104" s="63">
        <v>45329</v>
      </c>
      <c r="O104" s="63">
        <v>45331</v>
      </c>
      <c r="P104" s="1" t="s">
        <v>1356</v>
      </c>
      <c r="Q104" s="1" t="s">
        <v>1488</v>
      </c>
      <c r="R104" s="1" t="s">
        <v>1480</v>
      </c>
      <c r="W104" s="1" t="s">
        <v>1500</v>
      </c>
      <c r="X104" s="1" t="s">
        <v>1509</v>
      </c>
      <c r="Y104" s="1" t="s">
        <v>1888</v>
      </c>
      <c r="Z104" s="1" t="s">
        <v>3390</v>
      </c>
      <c r="AA104" s="1" t="s">
        <v>1501</v>
      </c>
    </row>
    <row r="105" spans="1:27" ht="15" customHeight="1">
      <c r="A105" s="1" t="s">
        <v>3418</v>
      </c>
      <c r="B105" s="1" t="s">
        <v>262</v>
      </c>
      <c r="C105" s="1" t="s">
        <v>1349</v>
      </c>
      <c r="D105" s="61">
        <v>2023</v>
      </c>
      <c r="E105" s="1" t="s">
        <v>1350</v>
      </c>
      <c r="F105" s="1" t="s">
        <v>1523</v>
      </c>
      <c r="H105" s="1" t="s">
        <v>1412</v>
      </c>
      <c r="I105" s="1" t="s">
        <v>1413</v>
      </c>
      <c r="J105" s="1" t="s">
        <v>1354</v>
      </c>
      <c r="K105" s="1" t="s">
        <v>927</v>
      </c>
      <c r="L105" s="1" t="s">
        <v>1478</v>
      </c>
      <c r="M105" s="1" t="s">
        <v>1479</v>
      </c>
      <c r="N105" s="63">
        <v>45329</v>
      </c>
      <c r="O105" s="63">
        <v>45331</v>
      </c>
      <c r="P105" s="1" t="s">
        <v>1356</v>
      </c>
      <c r="Q105" s="1" t="s">
        <v>1357</v>
      </c>
      <c r="R105" s="1" t="s">
        <v>1480</v>
      </c>
      <c r="W105" s="1" t="s">
        <v>1500</v>
      </c>
      <c r="X105" s="1" t="s">
        <v>1509</v>
      </c>
      <c r="Y105" s="1" t="s">
        <v>1888</v>
      </c>
      <c r="Z105" s="1" t="s">
        <v>3390</v>
      </c>
      <c r="AA105" s="1" t="s">
        <v>1501</v>
      </c>
    </row>
    <row r="106" spans="1:27" ht="15" customHeight="1">
      <c r="A106" s="1" t="s">
        <v>1515</v>
      </c>
      <c r="B106" s="1" t="s">
        <v>256</v>
      </c>
      <c r="C106" s="1" t="s">
        <v>1349</v>
      </c>
      <c r="D106" s="61">
        <v>2023</v>
      </c>
      <c r="E106" s="1" t="s">
        <v>1350</v>
      </c>
      <c r="F106" s="1" t="s">
        <v>1516</v>
      </c>
      <c r="H106" s="1" t="s">
        <v>1412</v>
      </c>
      <c r="I106" s="1" t="s">
        <v>1413</v>
      </c>
      <c r="J106" s="1" t="s">
        <v>1354</v>
      </c>
      <c r="K106" s="1" t="s">
        <v>927</v>
      </c>
      <c r="L106" s="1" t="s">
        <v>1499</v>
      </c>
      <c r="M106" s="1" t="s">
        <v>1479</v>
      </c>
      <c r="N106" s="63">
        <v>45310</v>
      </c>
      <c r="O106" s="63">
        <v>45537</v>
      </c>
      <c r="P106" s="1" t="s">
        <v>1356</v>
      </c>
      <c r="Q106" s="1" t="s">
        <v>1357</v>
      </c>
      <c r="R106" s="1" t="s">
        <v>1480</v>
      </c>
      <c r="W106" s="1" t="s">
        <v>1500</v>
      </c>
      <c r="X106" s="1" t="s">
        <v>1360</v>
      </c>
      <c r="Y106" s="1" t="s">
        <v>1888</v>
      </c>
      <c r="Z106" s="1" t="s">
        <v>3390</v>
      </c>
      <c r="AA106" s="1" t="s">
        <v>1501</v>
      </c>
    </row>
    <row r="107" spans="1:27" ht="15" customHeight="1">
      <c r="A107" s="1" t="s">
        <v>3419</v>
      </c>
      <c r="B107" s="1" t="s">
        <v>265</v>
      </c>
      <c r="C107" s="1" t="s">
        <v>1349</v>
      </c>
      <c r="D107" s="61">
        <v>2023</v>
      </c>
      <c r="E107" s="1" t="s">
        <v>1350</v>
      </c>
      <c r="F107" s="1" t="s">
        <v>1537</v>
      </c>
      <c r="H107" s="1" t="s">
        <v>1412</v>
      </c>
      <c r="I107" s="1" t="s">
        <v>1413</v>
      </c>
      <c r="J107" s="1" t="s">
        <v>1354</v>
      </c>
      <c r="K107" s="1" t="s">
        <v>927</v>
      </c>
      <c r="L107" s="1" t="s">
        <v>1478</v>
      </c>
      <c r="M107" s="1" t="s">
        <v>1479</v>
      </c>
      <c r="N107" s="63">
        <v>45329</v>
      </c>
      <c r="O107" s="63">
        <v>45331</v>
      </c>
      <c r="P107" s="1" t="s">
        <v>1356</v>
      </c>
      <c r="Q107" s="1" t="s">
        <v>1488</v>
      </c>
      <c r="R107" s="1" t="s">
        <v>1480</v>
      </c>
      <c r="W107" s="1" t="s">
        <v>1500</v>
      </c>
      <c r="X107" s="1" t="s">
        <v>1360</v>
      </c>
      <c r="Y107" s="1" t="s">
        <v>1888</v>
      </c>
      <c r="Z107" s="1" t="s">
        <v>3390</v>
      </c>
      <c r="AA107" s="1" t="s">
        <v>1501</v>
      </c>
    </row>
    <row r="108" spans="1:27" ht="15" customHeight="1">
      <c r="A108" s="1" t="s">
        <v>1551</v>
      </c>
      <c r="B108" s="1" t="s">
        <v>93</v>
      </c>
      <c r="C108" s="1" t="s">
        <v>1349</v>
      </c>
      <c r="D108" s="61">
        <v>2023</v>
      </c>
      <c r="E108" s="1" t="s">
        <v>1350</v>
      </c>
      <c r="F108" s="1" t="s">
        <v>1552</v>
      </c>
      <c r="H108" s="1" t="s">
        <v>1352</v>
      </c>
      <c r="I108" s="1" t="s">
        <v>1353</v>
      </c>
      <c r="J108" s="1" t="s">
        <v>1354</v>
      </c>
      <c r="K108" s="1" t="s">
        <v>927</v>
      </c>
      <c r="L108" s="1" t="s">
        <v>1553</v>
      </c>
      <c r="M108" s="1" t="s">
        <v>1554</v>
      </c>
      <c r="N108" s="63">
        <v>45331</v>
      </c>
      <c r="P108" s="1" t="s">
        <v>1356</v>
      </c>
      <c r="Q108" s="1" t="s">
        <v>1555</v>
      </c>
      <c r="R108" s="1" t="s">
        <v>1556</v>
      </c>
      <c r="W108" s="1" t="s">
        <v>1557</v>
      </c>
      <c r="X108" s="1" t="s">
        <v>1360</v>
      </c>
      <c r="Y108" s="1" t="s">
        <v>1888</v>
      </c>
      <c r="Z108" s="1" t="s">
        <v>3390</v>
      </c>
      <c r="AA108" s="1" t="s">
        <v>1558</v>
      </c>
    </row>
    <row r="109" spans="1:27" ht="15" customHeight="1">
      <c r="A109" s="1" t="s">
        <v>1559</v>
      </c>
      <c r="B109" s="1" t="s">
        <v>92</v>
      </c>
      <c r="C109" s="1" t="s">
        <v>1349</v>
      </c>
      <c r="D109" s="61">
        <v>2023</v>
      </c>
      <c r="E109" s="1" t="s">
        <v>1350</v>
      </c>
      <c r="F109" s="1" t="s">
        <v>1560</v>
      </c>
      <c r="H109" s="1" t="s">
        <v>1352</v>
      </c>
      <c r="I109" s="1" t="s">
        <v>1353</v>
      </c>
      <c r="J109" s="1" t="s">
        <v>1354</v>
      </c>
      <c r="K109" s="1" t="s">
        <v>927</v>
      </c>
      <c r="L109" s="1" t="s">
        <v>1553</v>
      </c>
      <c r="M109" s="1" t="s">
        <v>1554</v>
      </c>
      <c r="N109" s="63">
        <v>45331</v>
      </c>
      <c r="P109" s="1" t="s">
        <v>1356</v>
      </c>
      <c r="Q109" s="1" t="s">
        <v>1555</v>
      </c>
      <c r="R109" s="1" t="s">
        <v>1556</v>
      </c>
      <c r="W109" s="1" t="s">
        <v>1557</v>
      </c>
      <c r="X109" s="1" t="s">
        <v>1360</v>
      </c>
      <c r="Y109" s="1" t="s">
        <v>1888</v>
      </c>
      <c r="Z109" s="1" t="s">
        <v>3390</v>
      </c>
      <c r="AA109" s="1" t="s">
        <v>1558</v>
      </c>
    </row>
    <row r="110" spans="1:27" ht="15" customHeight="1">
      <c r="A110" s="1" t="s">
        <v>1570</v>
      </c>
      <c r="B110" s="1" t="s">
        <v>95</v>
      </c>
      <c r="C110" s="1" t="s">
        <v>1349</v>
      </c>
      <c r="D110" s="61">
        <v>2023</v>
      </c>
      <c r="E110" s="1" t="s">
        <v>1350</v>
      </c>
      <c r="F110" s="1" t="s">
        <v>3420</v>
      </c>
      <c r="H110" s="1" t="s">
        <v>1400</v>
      </c>
      <c r="J110" s="1" t="s">
        <v>1354</v>
      </c>
      <c r="K110" s="1" t="s">
        <v>927</v>
      </c>
      <c r="L110" s="1" t="s">
        <v>1553</v>
      </c>
      <c r="M110" s="1" t="s">
        <v>1554</v>
      </c>
      <c r="N110" s="63">
        <v>45310</v>
      </c>
      <c r="O110" s="63">
        <v>45537</v>
      </c>
      <c r="P110" s="1" t="s">
        <v>1356</v>
      </c>
      <c r="Q110" s="1" t="s">
        <v>1573</v>
      </c>
      <c r="R110" s="1" t="s">
        <v>1556</v>
      </c>
      <c r="W110" s="1" t="s">
        <v>1565</v>
      </c>
      <c r="X110" s="1" t="s">
        <v>1360</v>
      </c>
      <c r="Y110" s="1" t="s">
        <v>1888</v>
      </c>
      <c r="Z110" s="1" t="s">
        <v>3390</v>
      </c>
      <c r="AA110" s="1" t="s">
        <v>1566</v>
      </c>
    </row>
    <row r="111" spans="1:27" ht="15" customHeight="1">
      <c r="A111" s="1" t="s">
        <v>1576</v>
      </c>
      <c r="B111" s="1" t="s">
        <v>100</v>
      </c>
      <c r="C111" s="1" t="s">
        <v>1349</v>
      </c>
      <c r="D111" s="61">
        <v>2023</v>
      </c>
      <c r="E111" s="1" t="s">
        <v>1350</v>
      </c>
      <c r="F111" s="1" t="s">
        <v>1577</v>
      </c>
      <c r="H111" s="1" t="s">
        <v>1352</v>
      </c>
      <c r="I111" s="1" t="s">
        <v>1563</v>
      </c>
      <c r="J111" s="1" t="s">
        <v>1354</v>
      </c>
      <c r="K111" s="1" t="s">
        <v>927</v>
      </c>
      <c r="L111" s="1" t="s">
        <v>1553</v>
      </c>
      <c r="M111" s="1" t="s">
        <v>1554</v>
      </c>
      <c r="N111" s="63">
        <v>45310</v>
      </c>
      <c r="O111" s="63">
        <v>45537</v>
      </c>
      <c r="P111" s="1" t="s">
        <v>1356</v>
      </c>
      <c r="Q111" s="1" t="s">
        <v>1578</v>
      </c>
      <c r="R111" s="1" t="s">
        <v>1556</v>
      </c>
      <c r="W111" s="1" t="s">
        <v>1565</v>
      </c>
      <c r="X111" s="1" t="s">
        <v>1360</v>
      </c>
      <c r="Y111" s="1" t="s">
        <v>1888</v>
      </c>
      <c r="Z111" s="1" t="s">
        <v>3390</v>
      </c>
      <c r="AA111" s="1" t="s">
        <v>1566</v>
      </c>
    </row>
    <row r="112" spans="1:27" ht="15" customHeight="1">
      <c r="A112" s="1" t="s">
        <v>1574</v>
      </c>
      <c r="B112" s="1" t="s">
        <v>98</v>
      </c>
      <c r="C112" s="1" t="s">
        <v>1349</v>
      </c>
      <c r="D112" s="61">
        <v>2023</v>
      </c>
      <c r="E112" s="1" t="s">
        <v>1350</v>
      </c>
      <c r="F112" s="1" t="s">
        <v>1575</v>
      </c>
      <c r="H112" s="1" t="s">
        <v>1412</v>
      </c>
      <c r="I112" s="1" t="s">
        <v>1413</v>
      </c>
      <c r="J112" s="1" t="s">
        <v>1354</v>
      </c>
      <c r="K112" s="1" t="s">
        <v>927</v>
      </c>
      <c r="L112" s="1" t="s">
        <v>1553</v>
      </c>
      <c r="M112" s="1" t="s">
        <v>1554</v>
      </c>
      <c r="N112" s="63">
        <v>45310</v>
      </c>
      <c r="O112" s="63">
        <v>45537</v>
      </c>
      <c r="P112" s="1" t="s">
        <v>1356</v>
      </c>
      <c r="Q112" s="1" t="s">
        <v>1573</v>
      </c>
      <c r="R112" s="1" t="s">
        <v>1556</v>
      </c>
      <c r="W112" s="1" t="s">
        <v>1565</v>
      </c>
      <c r="X112" s="1" t="s">
        <v>1360</v>
      </c>
      <c r="Y112" s="1" t="s">
        <v>1888</v>
      </c>
      <c r="Z112" s="1" t="s">
        <v>3390</v>
      </c>
      <c r="AA112" s="1" t="s">
        <v>1566</v>
      </c>
    </row>
    <row r="113" spans="1:27" ht="15" customHeight="1">
      <c r="A113" s="1" t="s">
        <v>1567</v>
      </c>
      <c r="B113" s="1" t="s">
        <v>97</v>
      </c>
      <c r="C113" s="1" t="s">
        <v>1349</v>
      </c>
      <c r="D113" s="61">
        <v>2023</v>
      </c>
      <c r="E113" s="1" t="s">
        <v>1350</v>
      </c>
      <c r="F113" s="1" t="s">
        <v>1568</v>
      </c>
      <c r="H113" s="1" t="s">
        <v>1400</v>
      </c>
      <c r="J113" s="1" t="s">
        <v>1354</v>
      </c>
      <c r="K113" s="1" t="s">
        <v>927</v>
      </c>
      <c r="L113" s="1" t="s">
        <v>1553</v>
      </c>
      <c r="M113" s="1" t="s">
        <v>1554</v>
      </c>
      <c r="N113" s="63">
        <v>45310</v>
      </c>
      <c r="O113" s="63">
        <v>45537</v>
      </c>
      <c r="P113" s="1" t="s">
        <v>1356</v>
      </c>
      <c r="Q113" s="1" t="s">
        <v>1569</v>
      </c>
      <c r="R113" s="1" t="s">
        <v>1556</v>
      </c>
      <c r="W113" s="1" t="s">
        <v>1565</v>
      </c>
      <c r="X113" s="1" t="s">
        <v>1360</v>
      </c>
      <c r="Y113" s="1" t="s">
        <v>1888</v>
      </c>
      <c r="Z113" s="1" t="s">
        <v>3390</v>
      </c>
      <c r="AA113" s="1" t="s">
        <v>1566</v>
      </c>
    </row>
    <row r="114" spans="1:27" ht="15" customHeight="1">
      <c r="A114" s="1" t="s">
        <v>1561</v>
      </c>
      <c r="B114" s="1" t="s">
        <v>99</v>
      </c>
      <c r="C114" s="1" t="s">
        <v>1349</v>
      </c>
      <c r="D114" s="61">
        <v>2023</v>
      </c>
      <c r="E114" s="1" t="s">
        <v>1350</v>
      </c>
      <c r="F114" s="1" t="s">
        <v>1562</v>
      </c>
      <c r="H114" s="1" t="s">
        <v>1352</v>
      </c>
      <c r="I114" s="1" t="s">
        <v>1563</v>
      </c>
      <c r="J114" s="1" t="s">
        <v>1354</v>
      </c>
      <c r="K114" s="1" t="s">
        <v>927</v>
      </c>
      <c r="L114" s="1" t="s">
        <v>1553</v>
      </c>
      <c r="M114" s="1" t="s">
        <v>1554</v>
      </c>
      <c r="N114" s="63">
        <v>45310</v>
      </c>
      <c r="O114" s="63">
        <v>45537</v>
      </c>
      <c r="P114" s="1" t="s">
        <v>1356</v>
      </c>
      <c r="Q114" s="1" t="s">
        <v>1564</v>
      </c>
      <c r="R114" s="1" t="s">
        <v>1556</v>
      </c>
      <c r="W114" s="1" t="s">
        <v>1565</v>
      </c>
      <c r="X114" s="1" t="s">
        <v>1360</v>
      </c>
      <c r="Y114" s="1" t="s">
        <v>1888</v>
      </c>
      <c r="Z114" s="1" t="s">
        <v>3390</v>
      </c>
      <c r="AA114" s="1" t="s">
        <v>1566</v>
      </c>
    </row>
    <row r="115" spans="1:27" ht="15" customHeight="1">
      <c r="A115" s="1" t="s">
        <v>1586</v>
      </c>
      <c r="B115" s="1" t="s">
        <v>154</v>
      </c>
      <c r="C115" s="1" t="s">
        <v>1349</v>
      </c>
      <c r="D115" s="61">
        <v>2023</v>
      </c>
      <c r="E115" s="1" t="s">
        <v>1350</v>
      </c>
      <c r="F115" s="1" t="s">
        <v>1587</v>
      </c>
      <c r="H115" s="1" t="s">
        <v>1352</v>
      </c>
      <c r="I115" s="1" t="s">
        <v>1353</v>
      </c>
      <c r="J115" s="1" t="s">
        <v>1354</v>
      </c>
      <c r="K115" s="1" t="s">
        <v>927</v>
      </c>
      <c r="L115" s="1" t="s">
        <v>1581</v>
      </c>
      <c r="M115" s="1" t="s">
        <v>1581</v>
      </c>
      <c r="N115" s="63">
        <v>45310</v>
      </c>
      <c r="O115" s="63">
        <v>45537</v>
      </c>
      <c r="P115" s="1" t="s">
        <v>1356</v>
      </c>
      <c r="Q115" s="1" t="s">
        <v>1357</v>
      </c>
      <c r="R115" s="1" t="s">
        <v>1556</v>
      </c>
      <c r="W115" s="1" t="s">
        <v>1582</v>
      </c>
      <c r="X115" s="1" t="s">
        <v>1360</v>
      </c>
      <c r="Y115" s="1" t="s">
        <v>1888</v>
      </c>
      <c r="Z115" s="1" t="s">
        <v>3390</v>
      </c>
      <c r="AA115" s="1" t="s">
        <v>1583</v>
      </c>
    </row>
    <row r="116" spans="1:27" ht="15" customHeight="1">
      <c r="A116" s="1" t="s">
        <v>3289</v>
      </c>
      <c r="B116" s="1" t="s">
        <v>3290</v>
      </c>
      <c r="C116" s="1" t="s">
        <v>1349</v>
      </c>
      <c r="D116" s="61">
        <v>2023</v>
      </c>
      <c r="E116" s="1" t="s">
        <v>1350</v>
      </c>
      <c r="F116" s="1" t="s">
        <v>3421</v>
      </c>
      <c r="H116" s="1" t="s">
        <v>1412</v>
      </c>
      <c r="I116" s="1" t="s">
        <v>1413</v>
      </c>
      <c r="J116" s="1" t="s">
        <v>1354</v>
      </c>
      <c r="K116" s="1" t="s">
        <v>927</v>
      </c>
      <c r="L116" s="1" t="s">
        <v>1581</v>
      </c>
      <c r="M116" s="1" t="s">
        <v>1581</v>
      </c>
      <c r="N116" s="63">
        <v>45310</v>
      </c>
      <c r="O116" s="63">
        <v>45537</v>
      </c>
      <c r="P116" s="1" t="s">
        <v>1356</v>
      </c>
      <c r="Q116" s="1" t="s">
        <v>1357</v>
      </c>
      <c r="R116" s="1" t="s">
        <v>1556</v>
      </c>
      <c r="W116" s="1" t="s">
        <v>1582</v>
      </c>
      <c r="X116" s="1" t="s">
        <v>1360</v>
      </c>
      <c r="Y116" s="1" t="s">
        <v>1888</v>
      </c>
      <c r="Z116" s="1" t="s">
        <v>3390</v>
      </c>
      <c r="AA116" s="1" t="s">
        <v>1583</v>
      </c>
    </row>
    <row r="117" spans="1:27" ht="15" customHeight="1">
      <c r="A117" s="1" t="s">
        <v>3357</v>
      </c>
      <c r="B117" s="1" t="s">
        <v>3358</v>
      </c>
      <c r="C117" s="1" t="s">
        <v>1349</v>
      </c>
      <c r="D117" s="61">
        <v>2023</v>
      </c>
      <c r="E117" s="1" t="s">
        <v>1350</v>
      </c>
      <c r="F117" s="1" t="s">
        <v>3359</v>
      </c>
      <c r="H117" s="1" t="s">
        <v>1400</v>
      </c>
      <c r="J117" s="1" t="s">
        <v>1354</v>
      </c>
      <c r="K117" s="1" t="s">
        <v>927</v>
      </c>
      <c r="L117" s="1" t="s">
        <v>1581</v>
      </c>
      <c r="M117" s="1" t="s">
        <v>1581</v>
      </c>
      <c r="N117" s="63">
        <v>45310</v>
      </c>
      <c r="O117" s="63">
        <v>45537</v>
      </c>
      <c r="P117" s="1" t="s">
        <v>1356</v>
      </c>
      <c r="Q117" s="1" t="s">
        <v>1357</v>
      </c>
      <c r="R117" s="1" t="s">
        <v>1556</v>
      </c>
      <c r="W117" s="1" t="s">
        <v>1582</v>
      </c>
      <c r="X117" s="1" t="s">
        <v>1360</v>
      </c>
      <c r="Y117" s="1" t="s">
        <v>1888</v>
      </c>
      <c r="Z117" s="1" t="s">
        <v>3390</v>
      </c>
      <c r="AA117" s="1" t="s">
        <v>1583</v>
      </c>
    </row>
    <row r="118" spans="1:27" ht="15" customHeight="1">
      <c r="A118" s="1" t="s">
        <v>1592</v>
      </c>
      <c r="B118" s="1" t="s">
        <v>156</v>
      </c>
      <c r="C118" s="1" t="s">
        <v>1349</v>
      </c>
      <c r="D118" s="61">
        <v>2023</v>
      </c>
      <c r="E118" s="1" t="s">
        <v>1350</v>
      </c>
      <c r="F118" s="1" t="s">
        <v>1593</v>
      </c>
      <c r="H118" s="1" t="s">
        <v>1352</v>
      </c>
      <c r="I118" s="1" t="s">
        <v>1353</v>
      </c>
      <c r="J118" s="1" t="s">
        <v>1354</v>
      </c>
      <c r="K118" s="1" t="s">
        <v>927</v>
      </c>
      <c r="L118" s="1" t="s">
        <v>1581</v>
      </c>
      <c r="M118" s="1" t="s">
        <v>1581</v>
      </c>
      <c r="N118" s="63">
        <v>45310</v>
      </c>
      <c r="O118" s="63">
        <v>45537</v>
      </c>
      <c r="P118" s="1" t="s">
        <v>1356</v>
      </c>
      <c r="Q118" s="1" t="s">
        <v>1357</v>
      </c>
      <c r="R118" s="1" t="s">
        <v>1556</v>
      </c>
      <c r="W118" s="1" t="s">
        <v>1582</v>
      </c>
      <c r="X118" s="1" t="s">
        <v>1360</v>
      </c>
      <c r="Y118" s="1" t="s">
        <v>1888</v>
      </c>
      <c r="Z118" s="1" t="s">
        <v>3390</v>
      </c>
      <c r="AA118" s="1" t="s">
        <v>1583</v>
      </c>
    </row>
    <row r="119" spans="1:27" ht="15" customHeight="1">
      <c r="A119" s="1" t="s">
        <v>1584</v>
      </c>
      <c r="B119" s="1" t="s">
        <v>153</v>
      </c>
      <c r="C119" s="1" t="s">
        <v>1349</v>
      </c>
      <c r="D119" s="61">
        <v>2023</v>
      </c>
      <c r="E119" s="1" t="s">
        <v>1350</v>
      </c>
      <c r="F119" s="1" t="s">
        <v>1585</v>
      </c>
      <c r="H119" s="1" t="s">
        <v>1352</v>
      </c>
      <c r="I119" s="1" t="s">
        <v>1353</v>
      </c>
      <c r="J119" s="1" t="s">
        <v>1354</v>
      </c>
      <c r="K119" s="1" t="s">
        <v>927</v>
      </c>
      <c r="L119" s="1" t="s">
        <v>1581</v>
      </c>
      <c r="M119" s="1" t="s">
        <v>1581</v>
      </c>
      <c r="N119" s="63">
        <v>45310</v>
      </c>
      <c r="O119" s="63">
        <v>45537</v>
      </c>
      <c r="P119" s="1" t="s">
        <v>1356</v>
      </c>
      <c r="Q119" s="1" t="s">
        <v>1357</v>
      </c>
      <c r="R119" s="1" t="s">
        <v>1556</v>
      </c>
      <c r="W119" s="1" t="s">
        <v>1582</v>
      </c>
      <c r="X119" s="1" t="s">
        <v>1360</v>
      </c>
      <c r="Y119" s="1" t="s">
        <v>1888</v>
      </c>
      <c r="Z119" s="1" t="s">
        <v>3390</v>
      </c>
      <c r="AA119" s="1" t="s">
        <v>1583</v>
      </c>
    </row>
    <row r="120" spans="1:27" ht="15" customHeight="1">
      <c r="A120" s="1" t="s">
        <v>1579</v>
      </c>
      <c r="B120" s="1" t="s">
        <v>155</v>
      </c>
      <c r="C120" s="1" t="s">
        <v>1349</v>
      </c>
      <c r="D120" s="61">
        <v>2023</v>
      </c>
      <c r="E120" s="1" t="s">
        <v>1350</v>
      </c>
      <c r="F120" s="1" t="s">
        <v>1580</v>
      </c>
      <c r="H120" s="1" t="s">
        <v>1352</v>
      </c>
      <c r="I120" s="1" t="s">
        <v>1353</v>
      </c>
      <c r="J120" s="1" t="s">
        <v>1354</v>
      </c>
      <c r="K120" s="1" t="s">
        <v>927</v>
      </c>
      <c r="L120" s="1" t="s">
        <v>1581</v>
      </c>
      <c r="M120" s="1" t="s">
        <v>1581</v>
      </c>
      <c r="N120" s="63">
        <v>45310</v>
      </c>
      <c r="O120" s="63">
        <v>45537</v>
      </c>
      <c r="P120" s="1" t="s">
        <v>1356</v>
      </c>
      <c r="Q120" s="1" t="s">
        <v>1357</v>
      </c>
      <c r="R120" s="1" t="s">
        <v>1556</v>
      </c>
      <c r="W120" s="1" t="s">
        <v>1582</v>
      </c>
      <c r="X120" s="1" t="s">
        <v>1360</v>
      </c>
      <c r="Y120" s="1" t="s">
        <v>1888</v>
      </c>
      <c r="Z120" s="1" t="s">
        <v>3390</v>
      </c>
      <c r="AA120" s="1" t="s">
        <v>1583</v>
      </c>
    </row>
    <row r="121" spans="1:27" ht="15" customHeight="1">
      <c r="A121" s="1" t="s">
        <v>3348</v>
      </c>
      <c r="B121" s="1" t="s">
        <v>3349</v>
      </c>
      <c r="C121" s="1" t="s">
        <v>1349</v>
      </c>
      <c r="D121" s="61">
        <v>2023</v>
      </c>
      <c r="E121" s="1" t="s">
        <v>1350</v>
      </c>
      <c r="F121" s="1" t="s">
        <v>3350</v>
      </c>
      <c r="H121" s="1" t="s">
        <v>1352</v>
      </c>
      <c r="I121" s="1" t="s">
        <v>1353</v>
      </c>
      <c r="J121" s="1" t="s">
        <v>1354</v>
      </c>
      <c r="K121" s="1" t="s">
        <v>927</v>
      </c>
      <c r="L121" s="1" t="s">
        <v>1581</v>
      </c>
      <c r="M121" s="1" t="s">
        <v>1581</v>
      </c>
      <c r="N121" s="63">
        <v>45310</v>
      </c>
      <c r="O121" s="63">
        <v>45537</v>
      </c>
      <c r="P121" s="1" t="s">
        <v>1356</v>
      </c>
      <c r="Q121" s="1" t="s">
        <v>1357</v>
      </c>
      <c r="R121" s="1" t="s">
        <v>1556</v>
      </c>
      <c r="W121" s="1" t="s">
        <v>1582</v>
      </c>
      <c r="X121" s="1" t="s">
        <v>1360</v>
      </c>
      <c r="Y121" s="1" t="s">
        <v>1888</v>
      </c>
      <c r="Z121" s="1" t="s">
        <v>3390</v>
      </c>
      <c r="AA121" s="1" t="s">
        <v>1583</v>
      </c>
    </row>
    <row r="122" spans="1:27" ht="15" customHeight="1">
      <c r="A122" s="1" t="s">
        <v>1588</v>
      </c>
      <c r="B122" s="1" t="s">
        <v>157</v>
      </c>
      <c r="C122" s="1" t="s">
        <v>1349</v>
      </c>
      <c r="D122" s="61">
        <v>2023</v>
      </c>
      <c r="E122" s="1" t="s">
        <v>1350</v>
      </c>
      <c r="F122" s="1" t="s">
        <v>1589</v>
      </c>
      <c r="H122" s="1" t="s">
        <v>1400</v>
      </c>
      <c r="J122" s="1" t="s">
        <v>1354</v>
      </c>
      <c r="K122" s="1" t="s">
        <v>927</v>
      </c>
      <c r="L122" s="1" t="s">
        <v>1590</v>
      </c>
      <c r="M122" s="1" t="s">
        <v>1590</v>
      </c>
      <c r="N122" s="63">
        <v>45310</v>
      </c>
      <c r="O122" s="63">
        <v>45537</v>
      </c>
      <c r="P122" s="1" t="s">
        <v>1356</v>
      </c>
      <c r="Q122" s="1" t="s">
        <v>1591</v>
      </c>
      <c r="R122" s="1" t="s">
        <v>1556</v>
      </c>
      <c r="W122" s="1" t="s">
        <v>1582</v>
      </c>
      <c r="X122" s="1" t="s">
        <v>1360</v>
      </c>
      <c r="Y122" s="1" t="s">
        <v>1888</v>
      </c>
      <c r="Z122" s="1" t="s">
        <v>3390</v>
      </c>
      <c r="AA122" s="1" t="s">
        <v>1583</v>
      </c>
    </row>
    <row r="123" spans="1:27" ht="15" customHeight="1">
      <c r="A123" s="1" t="s">
        <v>3126</v>
      </c>
      <c r="B123" s="1" t="s">
        <v>3127</v>
      </c>
      <c r="C123" s="1" t="s">
        <v>1349</v>
      </c>
      <c r="D123" s="61">
        <v>2023</v>
      </c>
      <c r="E123" s="1" t="s">
        <v>1350</v>
      </c>
      <c r="F123" s="1" t="s">
        <v>3128</v>
      </c>
      <c r="H123" s="1" t="s">
        <v>1400</v>
      </c>
      <c r="J123" s="1" t="s">
        <v>1354</v>
      </c>
      <c r="K123" s="1" t="s">
        <v>927</v>
      </c>
      <c r="L123" s="1" t="s">
        <v>1581</v>
      </c>
      <c r="M123" s="1" t="s">
        <v>1581</v>
      </c>
      <c r="N123" s="63">
        <v>45310</v>
      </c>
      <c r="O123" s="63">
        <v>45537</v>
      </c>
      <c r="P123" s="1" t="s">
        <v>1356</v>
      </c>
      <c r="Q123" s="1" t="s">
        <v>1357</v>
      </c>
      <c r="R123" s="1" t="s">
        <v>1556</v>
      </c>
      <c r="W123" s="1" t="s">
        <v>1582</v>
      </c>
      <c r="X123" s="1" t="s">
        <v>1360</v>
      </c>
      <c r="Y123" s="1" t="s">
        <v>1888</v>
      </c>
      <c r="Z123" s="1" t="s">
        <v>3390</v>
      </c>
      <c r="AA123" s="1" t="s">
        <v>1583</v>
      </c>
    </row>
    <row r="124" spans="1:27" ht="15" customHeight="1">
      <c r="A124" s="1" t="s">
        <v>3312</v>
      </c>
      <c r="B124" s="1" t="s">
        <v>887</v>
      </c>
      <c r="C124" s="1" t="s">
        <v>1349</v>
      </c>
      <c r="D124" s="61">
        <v>2023</v>
      </c>
      <c r="E124" s="1" t="s">
        <v>1350</v>
      </c>
      <c r="F124" s="1" t="s">
        <v>3313</v>
      </c>
      <c r="H124" s="1" t="s">
        <v>1400</v>
      </c>
      <c r="J124" s="1" t="s">
        <v>1354</v>
      </c>
      <c r="K124" s="1" t="s">
        <v>927</v>
      </c>
      <c r="L124" s="1" t="s">
        <v>1581</v>
      </c>
      <c r="M124" s="1" t="s">
        <v>1581</v>
      </c>
      <c r="N124" s="63">
        <v>45310</v>
      </c>
      <c r="O124" s="63">
        <v>45537</v>
      </c>
      <c r="P124" s="1" t="s">
        <v>1356</v>
      </c>
      <c r="Q124" s="1" t="s">
        <v>1357</v>
      </c>
      <c r="R124" s="1" t="s">
        <v>1556</v>
      </c>
      <c r="W124" s="1" t="s">
        <v>1582</v>
      </c>
      <c r="X124" s="1" t="s">
        <v>1360</v>
      </c>
      <c r="Y124" s="1" t="s">
        <v>1888</v>
      </c>
      <c r="Z124" s="1" t="s">
        <v>3390</v>
      </c>
      <c r="AA124" s="1" t="s">
        <v>1583</v>
      </c>
    </row>
    <row r="125" spans="1:27" ht="15" customHeight="1">
      <c r="A125" s="1" t="s">
        <v>1612</v>
      </c>
      <c r="B125" s="1" t="s">
        <v>308</v>
      </c>
      <c r="C125" s="1" t="s">
        <v>1349</v>
      </c>
      <c r="D125" s="61">
        <v>2023</v>
      </c>
      <c r="E125" s="1" t="s">
        <v>1350</v>
      </c>
      <c r="F125" s="1" t="s">
        <v>3422</v>
      </c>
      <c r="H125" s="1" t="s">
        <v>1352</v>
      </c>
      <c r="I125" s="1" t="s">
        <v>1596</v>
      </c>
      <c r="J125" s="1" t="s">
        <v>1354</v>
      </c>
      <c r="K125" s="1" t="s">
        <v>927</v>
      </c>
      <c r="L125" s="1" t="s">
        <v>1597</v>
      </c>
      <c r="M125" s="1" t="s">
        <v>1590</v>
      </c>
      <c r="N125" s="63">
        <v>45310</v>
      </c>
      <c r="O125" s="63">
        <v>45537</v>
      </c>
      <c r="P125" s="1" t="s">
        <v>1356</v>
      </c>
      <c r="Q125" s="1" t="s">
        <v>1614</v>
      </c>
      <c r="R125" s="1" t="s">
        <v>1556</v>
      </c>
      <c r="W125" s="1" t="s">
        <v>1599</v>
      </c>
      <c r="X125" s="1" t="s">
        <v>1360</v>
      </c>
      <c r="Y125" s="1" t="s">
        <v>1888</v>
      </c>
      <c r="Z125" s="1" t="s">
        <v>3390</v>
      </c>
      <c r="AA125" s="1" t="s">
        <v>1600</v>
      </c>
    </row>
    <row r="126" spans="1:27" ht="15" customHeight="1">
      <c r="A126" s="1" t="s">
        <v>1615</v>
      </c>
      <c r="B126" s="1" t="s">
        <v>311</v>
      </c>
      <c r="C126" s="1" t="s">
        <v>1349</v>
      </c>
      <c r="D126" s="61">
        <v>2023</v>
      </c>
      <c r="E126" s="1" t="s">
        <v>1350</v>
      </c>
      <c r="F126" s="1" t="s">
        <v>3423</v>
      </c>
      <c r="H126" s="1" t="s">
        <v>1352</v>
      </c>
      <c r="I126" s="1" t="s">
        <v>1596</v>
      </c>
      <c r="J126" s="1" t="s">
        <v>1354</v>
      </c>
      <c r="K126" s="1" t="s">
        <v>927</v>
      </c>
      <c r="L126" s="1" t="s">
        <v>1597</v>
      </c>
      <c r="M126" s="1" t="s">
        <v>1590</v>
      </c>
      <c r="N126" s="63">
        <v>45310</v>
      </c>
      <c r="O126" s="63">
        <v>45537</v>
      </c>
      <c r="P126" s="1" t="s">
        <v>1356</v>
      </c>
      <c r="Q126" s="1" t="s">
        <v>1357</v>
      </c>
      <c r="R126" s="1" t="s">
        <v>1556</v>
      </c>
      <c r="W126" s="1" t="s">
        <v>1599</v>
      </c>
      <c r="X126" s="1" t="s">
        <v>1360</v>
      </c>
      <c r="Y126" s="1" t="s">
        <v>1888</v>
      </c>
      <c r="Z126" s="1" t="s">
        <v>3390</v>
      </c>
      <c r="AA126" s="1" t="s">
        <v>1600</v>
      </c>
    </row>
    <row r="127" spans="1:27" ht="15" customHeight="1">
      <c r="A127" s="1" t="s">
        <v>1601</v>
      </c>
      <c r="B127" s="1" t="s">
        <v>305</v>
      </c>
      <c r="C127" s="1" t="s">
        <v>1349</v>
      </c>
      <c r="D127" s="61">
        <v>2023</v>
      </c>
      <c r="E127" s="1" t="s">
        <v>1350</v>
      </c>
      <c r="F127" s="1" t="s">
        <v>1602</v>
      </c>
      <c r="H127" s="1" t="s">
        <v>1352</v>
      </c>
      <c r="I127" s="1" t="s">
        <v>1596</v>
      </c>
      <c r="J127" s="1" t="s">
        <v>1354</v>
      </c>
      <c r="K127" s="1" t="s">
        <v>927</v>
      </c>
      <c r="L127" s="1" t="s">
        <v>1597</v>
      </c>
      <c r="M127" s="1" t="s">
        <v>1590</v>
      </c>
      <c r="N127" s="63">
        <v>45310</v>
      </c>
      <c r="O127" s="63">
        <v>45537</v>
      </c>
      <c r="P127" s="1" t="s">
        <v>1356</v>
      </c>
      <c r="Q127" s="1" t="s">
        <v>1603</v>
      </c>
      <c r="R127" s="1" t="s">
        <v>1556</v>
      </c>
      <c r="W127" s="1" t="s">
        <v>1599</v>
      </c>
      <c r="X127" s="1" t="s">
        <v>1360</v>
      </c>
      <c r="Y127" s="1" t="s">
        <v>1888</v>
      </c>
      <c r="Z127" s="1" t="s">
        <v>3390</v>
      </c>
      <c r="AA127" s="1" t="s">
        <v>1600</v>
      </c>
    </row>
    <row r="128" spans="1:27" ht="15" customHeight="1">
      <c r="A128" s="1" t="s">
        <v>1617</v>
      </c>
      <c r="B128" s="1" t="s">
        <v>303</v>
      </c>
      <c r="C128" s="1" t="s">
        <v>1349</v>
      </c>
      <c r="D128" s="61">
        <v>2023</v>
      </c>
      <c r="E128" s="1" t="s">
        <v>1350</v>
      </c>
      <c r="F128" s="1" t="s">
        <v>1618</v>
      </c>
      <c r="H128" s="1" t="s">
        <v>1352</v>
      </c>
      <c r="I128" s="1" t="s">
        <v>1596</v>
      </c>
      <c r="J128" s="1" t="s">
        <v>1354</v>
      </c>
      <c r="K128" s="1" t="s">
        <v>927</v>
      </c>
      <c r="L128" s="1" t="s">
        <v>1597</v>
      </c>
      <c r="M128" s="1" t="s">
        <v>1590</v>
      </c>
      <c r="N128" s="63">
        <v>45310</v>
      </c>
      <c r="O128" s="63">
        <v>45537</v>
      </c>
      <c r="P128" s="1" t="s">
        <v>1356</v>
      </c>
      <c r="Q128" s="1" t="s">
        <v>1619</v>
      </c>
      <c r="R128" s="1" t="s">
        <v>1556</v>
      </c>
      <c r="W128" s="1" t="s">
        <v>1599</v>
      </c>
      <c r="X128" s="1" t="s">
        <v>1360</v>
      </c>
      <c r="Y128" s="1" t="s">
        <v>1888</v>
      </c>
      <c r="Z128" s="1" t="s">
        <v>3390</v>
      </c>
      <c r="AA128" s="1" t="s">
        <v>1600</v>
      </c>
    </row>
    <row r="129" spans="1:27" ht="15" customHeight="1">
      <c r="A129" s="1" t="s">
        <v>1604</v>
      </c>
      <c r="B129" s="1" t="s">
        <v>309</v>
      </c>
      <c r="C129" s="1" t="s">
        <v>1349</v>
      </c>
      <c r="D129" s="61">
        <v>2023</v>
      </c>
      <c r="E129" s="1" t="s">
        <v>1350</v>
      </c>
      <c r="F129" s="1" t="s">
        <v>1605</v>
      </c>
      <c r="H129" s="1" t="s">
        <v>1352</v>
      </c>
      <c r="I129" s="1" t="s">
        <v>1596</v>
      </c>
      <c r="J129" s="1" t="s">
        <v>1354</v>
      </c>
      <c r="K129" s="1" t="s">
        <v>927</v>
      </c>
      <c r="L129" s="1" t="s">
        <v>1597</v>
      </c>
      <c r="M129" s="1" t="s">
        <v>1590</v>
      </c>
      <c r="N129" s="63">
        <v>45310</v>
      </c>
      <c r="O129" s="63">
        <v>45537</v>
      </c>
      <c r="P129" s="1" t="s">
        <v>1356</v>
      </c>
      <c r="Q129" s="1" t="s">
        <v>1606</v>
      </c>
      <c r="R129" s="1" t="s">
        <v>1556</v>
      </c>
      <c r="W129" s="1" t="s">
        <v>1599</v>
      </c>
      <c r="X129" s="1" t="s">
        <v>1360</v>
      </c>
      <c r="Y129" s="1" t="s">
        <v>1888</v>
      </c>
      <c r="Z129" s="1" t="s">
        <v>3390</v>
      </c>
      <c r="AA129" s="1" t="s">
        <v>1600</v>
      </c>
    </row>
    <row r="130" spans="1:27" ht="15" customHeight="1">
      <c r="A130" s="1" t="s">
        <v>1610</v>
      </c>
      <c r="B130" s="1" t="s">
        <v>307</v>
      </c>
      <c r="C130" s="1" t="s">
        <v>1349</v>
      </c>
      <c r="D130" s="61">
        <v>2023</v>
      </c>
      <c r="E130" s="1" t="s">
        <v>1350</v>
      </c>
      <c r="F130" s="1" t="s">
        <v>1611</v>
      </c>
      <c r="H130" s="1" t="s">
        <v>1352</v>
      </c>
      <c r="I130" s="1" t="s">
        <v>1596</v>
      </c>
      <c r="J130" s="1" t="s">
        <v>1354</v>
      </c>
      <c r="K130" s="1" t="s">
        <v>927</v>
      </c>
      <c r="L130" s="1" t="s">
        <v>1597</v>
      </c>
      <c r="M130" s="1" t="s">
        <v>1590</v>
      </c>
      <c r="N130" s="63">
        <v>45310</v>
      </c>
      <c r="O130" s="63">
        <v>45537</v>
      </c>
      <c r="P130" s="1" t="s">
        <v>1356</v>
      </c>
      <c r="Q130" s="1" t="s">
        <v>1603</v>
      </c>
      <c r="R130" s="1" t="s">
        <v>1556</v>
      </c>
      <c r="W130" s="1" t="s">
        <v>1599</v>
      </c>
      <c r="X130" s="1" t="s">
        <v>1360</v>
      </c>
      <c r="Y130" s="1" t="s">
        <v>1888</v>
      </c>
      <c r="Z130" s="1" t="s">
        <v>3390</v>
      </c>
      <c r="AA130" s="1" t="s">
        <v>1600</v>
      </c>
    </row>
    <row r="131" spans="1:27" ht="15" customHeight="1">
      <c r="A131" s="1" t="s">
        <v>1594</v>
      </c>
      <c r="B131" s="1" t="s">
        <v>306</v>
      </c>
      <c r="C131" s="1" t="s">
        <v>1349</v>
      </c>
      <c r="D131" s="61">
        <v>2023</v>
      </c>
      <c r="E131" s="1" t="s">
        <v>1350</v>
      </c>
      <c r="F131" s="1" t="s">
        <v>1595</v>
      </c>
      <c r="H131" s="1" t="s">
        <v>1352</v>
      </c>
      <c r="I131" s="1" t="s">
        <v>1596</v>
      </c>
      <c r="J131" s="1" t="s">
        <v>1354</v>
      </c>
      <c r="K131" s="1" t="s">
        <v>927</v>
      </c>
      <c r="L131" s="1" t="s">
        <v>1597</v>
      </c>
      <c r="M131" s="1" t="s">
        <v>1590</v>
      </c>
      <c r="N131" s="63">
        <v>45310</v>
      </c>
      <c r="O131" s="63">
        <v>45537</v>
      </c>
      <c r="P131" s="1" t="s">
        <v>1356</v>
      </c>
      <c r="Q131" s="1" t="s">
        <v>1598</v>
      </c>
      <c r="R131" s="1" t="s">
        <v>1556</v>
      </c>
      <c r="W131" s="1" t="s">
        <v>1599</v>
      </c>
      <c r="X131" s="1" t="s">
        <v>1360</v>
      </c>
      <c r="Y131" s="1" t="s">
        <v>1888</v>
      </c>
      <c r="Z131" s="1" t="s">
        <v>3390</v>
      </c>
      <c r="AA131" s="1" t="s">
        <v>1600</v>
      </c>
    </row>
    <row r="132" spans="1:27" ht="15" customHeight="1">
      <c r="A132" s="1" t="s">
        <v>3424</v>
      </c>
      <c r="B132" s="1" t="s">
        <v>314</v>
      </c>
      <c r="C132" s="1" t="s">
        <v>1349</v>
      </c>
      <c r="D132" s="61">
        <v>2023</v>
      </c>
      <c r="E132" s="1" t="s">
        <v>1350</v>
      </c>
      <c r="F132" s="1" t="s">
        <v>1627</v>
      </c>
      <c r="H132" s="1" t="s">
        <v>1352</v>
      </c>
      <c r="I132" s="1" t="s">
        <v>1596</v>
      </c>
      <c r="J132" s="1" t="s">
        <v>1354</v>
      </c>
      <c r="K132" s="1" t="s">
        <v>927</v>
      </c>
      <c r="L132" s="1" t="s">
        <v>1597</v>
      </c>
      <c r="M132" s="1" t="s">
        <v>1590</v>
      </c>
      <c r="N132" s="63">
        <v>45310</v>
      </c>
      <c r="O132" s="63">
        <v>45537</v>
      </c>
      <c r="P132" s="1" t="s">
        <v>1356</v>
      </c>
      <c r="Q132" s="1" t="s">
        <v>1619</v>
      </c>
      <c r="R132" s="1" t="s">
        <v>1556</v>
      </c>
      <c r="W132" s="1" t="s">
        <v>1623</v>
      </c>
      <c r="X132" s="1" t="s">
        <v>1360</v>
      </c>
      <c r="Y132" s="1" t="s">
        <v>1888</v>
      </c>
      <c r="Z132" s="1" t="s">
        <v>3390</v>
      </c>
      <c r="AA132" s="1" t="s">
        <v>3425</v>
      </c>
    </row>
    <row r="133" spans="1:27" ht="15" customHeight="1">
      <c r="A133" s="1" t="s">
        <v>3426</v>
      </c>
      <c r="B133" s="1" t="s">
        <v>315</v>
      </c>
      <c r="C133" s="1" t="s">
        <v>1349</v>
      </c>
      <c r="D133" s="61">
        <v>2023</v>
      </c>
      <c r="E133" s="1" t="s">
        <v>1350</v>
      </c>
      <c r="F133" s="1" t="s">
        <v>1622</v>
      </c>
      <c r="H133" s="1" t="s">
        <v>1352</v>
      </c>
      <c r="I133" s="1" t="s">
        <v>1596</v>
      </c>
      <c r="J133" s="1" t="s">
        <v>1354</v>
      </c>
      <c r="K133" s="1" t="s">
        <v>927</v>
      </c>
      <c r="L133" s="1" t="s">
        <v>1597</v>
      </c>
      <c r="M133" s="1" t="s">
        <v>1590</v>
      </c>
      <c r="N133" s="63">
        <v>45310</v>
      </c>
      <c r="O133" s="63">
        <v>45537</v>
      </c>
      <c r="P133" s="1" t="s">
        <v>1356</v>
      </c>
      <c r="Q133" s="1" t="s">
        <v>1619</v>
      </c>
      <c r="R133" s="1" t="s">
        <v>1556</v>
      </c>
      <c r="W133" s="1" t="s">
        <v>1623</v>
      </c>
      <c r="X133" s="1" t="s">
        <v>1360</v>
      </c>
      <c r="Y133" s="1" t="s">
        <v>1888</v>
      </c>
      <c r="Z133" s="1" t="s">
        <v>3390</v>
      </c>
      <c r="AA133" s="1" t="s">
        <v>3425</v>
      </c>
    </row>
    <row r="134" spans="1:27" ht="15" customHeight="1">
      <c r="A134" s="1" t="s">
        <v>1636</v>
      </c>
      <c r="B134" s="1" t="s">
        <v>321</v>
      </c>
      <c r="C134" s="1" t="s">
        <v>1349</v>
      </c>
      <c r="D134" s="61">
        <v>2023</v>
      </c>
      <c r="E134" s="1" t="s">
        <v>1350</v>
      </c>
      <c r="F134" s="1" t="s">
        <v>3427</v>
      </c>
      <c r="H134" s="1" t="s">
        <v>1352</v>
      </c>
      <c r="I134" s="1" t="s">
        <v>1353</v>
      </c>
      <c r="J134" s="1" t="s">
        <v>1354</v>
      </c>
      <c r="K134" s="1" t="s">
        <v>927</v>
      </c>
      <c r="L134" s="1" t="s">
        <v>1630</v>
      </c>
      <c r="M134" s="1" t="s">
        <v>1554</v>
      </c>
      <c r="N134" s="63">
        <v>45310</v>
      </c>
      <c r="O134" s="63">
        <v>45537</v>
      </c>
      <c r="P134" s="1" t="s">
        <v>1356</v>
      </c>
      <c r="Q134" s="1" t="s">
        <v>1631</v>
      </c>
      <c r="R134" s="1" t="s">
        <v>1556</v>
      </c>
      <c r="W134" s="1" t="s">
        <v>1632</v>
      </c>
      <c r="X134" s="1" t="s">
        <v>1360</v>
      </c>
      <c r="Y134" s="1" t="s">
        <v>1888</v>
      </c>
      <c r="Z134" s="1" t="s">
        <v>3390</v>
      </c>
      <c r="AA134" s="1" t="s">
        <v>3428</v>
      </c>
    </row>
    <row r="135" spans="1:27" ht="15" customHeight="1">
      <c r="A135" s="1" t="s">
        <v>1642</v>
      </c>
      <c r="B135" s="1" t="s">
        <v>320</v>
      </c>
      <c r="C135" s="1" t="s">
        <v>1349</v>
      </c>
      <c r="D135" s="61">
        <v>2023</v>
      </c>
      <c r="E135" s="1" t="s">
        <v>1350</v>
      </c>
      <c r="F135" s="1" t="s">
        <v>3429</v>
      </c>
      <c r="H135" s="1" t="s">
        <v>1352</v>
      </c>
      <c r="I135" s="1" t="s">
        <v>1353</v>
      </c>
      <c r="J135" s="1" t="s">
        <v>1354</v>
      </c>
      <c r="K135" s="1" t="s">
        <v>927</v>
      </c>
      <c r="L135" s="1" t="s">
        <v>1630</v>
      </c>
      <c r="M135" s="1" t="s">
        <v>1554</v>
      </c>
      <c r="N135" s="63">
        <v>45310</v>
      </c>
      <c r="O135" s="63">
        <v>45537</v>
      </c>
      <c r="P135" s="1" t="s">
        <v>1356</v>
      </c>
      <c r="Q135" s="1" t="s">
        <v>1631</v>
      </c>
      <c r="R135" s="1" t="s">
        <v>1556</v>
      </c>
      <c r="W135" s="1" t="s">
        <v>1632</v>
      </c>
      <c r="X135" s="1" t="s">
        <v>1360</v>
      </c>
      <c r="Y135" s="1" t="s">
        <v>1888</v>
      </c>
      <c r="Z135" s="1" t="s">
        <v>3390</v>
      </c>
      <c r="AA135" s="1" t="s">
        <v>3428</v>
      </c>
    </row>
    <row r="136" spans="1:27" ht="15" customHeight="1">
      <c r="A136" s="1" t="s">
        <v>1628</v>
      </c>
      <c r="B136" s="1" t="s">
        <v>319</v>
      </c>
      <c r="C136" s="1" t="s">
        <v>1349</v>
      </c>
      <c r="D136" s="61">
        <v>2023</v>
      </c>
      <c r="E136" s="1" t="s">
        <v>1350</v>
      </c>
      <c r="F136" s="1" t="s">
        <v>3430</v>
      </c>
      <c r="H136" s="1" t="s">
        <v>1352</v>
      </c>
      <c r="I136" s="1" t="s">
        <v>1353</v>
      </c>
      <c r="J136" s="1" t="s">
        <v>1354</v>
      </c>
      <c r="K136" s="1" t="s">
        <v>927</v>
      </c>
      <c r="L136" s="1" t="s">
        <v>1630</v>
      </c>
      <c r="M136" s="1" t="s">
        <v>1554</v>
      </c>
      <c r="N136" s="63">
        <v>45310</v>
      </c>
      <c r="O136" s="63">
        <v>45537</v>
      </c>
      <c r="P136" s="1" t="s">
        <v>1356</v>
      </c>
      <c r="Q136" s="1" t="s">
        <v>1631</v>
      </c>
      <c r="R136" s="1" t="s">
        <v>1556</v>
      </c>
      <c r="W136" s="1" t="s">
        <v>1632</v>
      </c>
      <c r="X136" s="1" t="s">
        <v>1360</v>
      </c>
      <c r="Y136" s="1" t="s">
        <v>1888</v>
      </c>
      <c r="Z136" s="1" t="s">
        <v>3390</v>
      </c>
      <c r="AA136" s="1" t="s">
        <v>3428</v>
      </c>
    </row>
    <row r="137" spans="1:27" ht="15" customHeight="1">
      <c r="A137" s="1" t="s">
        <v>1638</v>
      </c>
      <c r="B137" s="1" t="s">
        <v>317</v>
      </c>
      <c r="C137" s="1" t="s">
        <v>1349</v>
      </c>
      <c r="D137" s="61">
        <v>2023</v>
      </c>
      <c r="E137" s="1" t="s">
        <v>1350</v>
      </c>
      <c r="F137" s="1" t="s">
        <v>3431</v>
      </c>
      <c r="H137" s="1" t="s">
        <v>1352</v>
      </c>
      <c r="I137" s="1" t="s">
        <v>1353</v>
      </c>
      <c r="J137" s="1" t="s">
        <v>1354</v>
      </c>
      <c r="K137" s="1" t="s">
        <v>927</v>
      </c>
      <c r="L137" s="1" t="s">
        <v>1630</v>
      </c>
      <c r="M137" s="1" t="s">
        <v>1554</v>
      </c>
      <c r="N137" s="63">
        <v>45310</v>
      </c>
      <c r="O137" s="63">
        <v>45537</v>
      </c>
      <c r="P137" s="1" t="s">
        <v>1356</v>
      </c>
      <c r="Q137" s="1" t="s">
        <v>1357</v>
      </c>
      <c r="R137" s="1" t="s">
        <v>1556</v>
      </c>
      <c r="W137" s="1" t="s">
        <v>1632</v>
      </c>
      <c r="X137" s="1" t="s">
        <v>1360</v>
      </c>
      <c r="Y137" s="1" t="s">
        <v>1888</v>
      </c>
      <c r="Z137" s="1" t="s">
        <v>3390</v>
      </c>
      <c r="AA137" s="1" t="s">
        <v>3428</v>
      </c>
    </row>
    <row r="138" spans="1:27" ht="15" customHeight="1">
      <c r="A138" s="1" t="s">
        <v>1640</v>
      </c>
      <c r="B138" s="1" t="s">
        <v>316</v>
      </c>
      <c r="C138" s="1" t="s">
        <v>1349</v>
      </c>
      <c r="D138" s="61">
        <v>2023</v>
      </c>
      <c r="E138" s="1" t="s">
        <v>1350</v>
      </c>
      <c r="F138" s="1" t="s">
        <v>3432</v>
      </c>
      <c r="H138" s="1" t="s">
        <v>1352</v>
      </c>
      <c r="I138" s="1" t="s">
        <v>1353</v>
      </c>
      <c r="J138" s="1" t="s">
        <v>1354</v>
      </c>
      <c r="K138" s="1" t="s">
        <v>927</v>
      </c>
      <c r="L138" s="1" t="s">
        <v>1630</v>
      </c>
      <c r="M138" s="1" t="s">
        <v>1554</v>
      </c>
      <c r="N138" s="63">
        <v>45310</v>
      </c>
      <c r="O138" s="63">
        <v>45537</v>
      </c>
      <c r="P138" s="1" t="s">
        <v>1356</v>
      </c>
      <c r="Q138" s="1" t="s">
        <v>1357</v>
      </c>
      <c r="R138" s="1" t="s">
        <v>1556</v>
      </c>
      <c r="W138" s="1" t="s">
        <v>1632</v>
      </c>
      <c r="X138" s="1" t="s">
        <v>1360</v>
      </c>
      <c r="Y138" s="1" t="s">
        <v>1888</v>
      </c>
      <c r="Z138" s="1" t="s">
        <v>3390</v>
      </c>
      <c r="AA138" s="1" t="s">
        <v>3428</v>
      </c>
    </row>
    <row r="139" spans="1:27" ht="15" customHeight="1">
      <c r="A139" s="1" t="s">
        <v>1634</v>
      </c>
      <c r="B139" s="1" t="s">
        <v>318</v>
      </c>
      <c r="C139" s="1" t="s">
        <v>1349</v>
      </c>
      <c r="D139" s="61">
        <v>2023</v>
      </c>
      <c r="E139" s="1" t="s">
        <v>1350</v>
      </c>
      <c r="F139" s="1" t="s">
        <v>3433</v>
      </c>
      <c r="H139" s="1" t="s">
        <v>1352</v>
      </c>
      <c r="I139" s="1" t="s">
        <v>1353</v>
      </c>
      <c r="J139" s="1" t="s">
        <v>1354</v>
      </c>
      <c r="K139" s="1" t="s">
        <v>927</v>
      </c>
      <c r="L139" s="1" t="s">
        <v>1630</v>
      </c>
      <c r="M139" s="1" t="s">
        <v>1554</v>
      </c>
      <c r="N139" s="63">
        <v>45310</v>
      </c>
      <c r="O139" s="63">
        <v>45537</v>
      </c>
      <c r="P139" s="1" t="s">
        <v>1356</v>
      </c>
      <c r="Q139" s="1" t="s">
        <v>1631</v>
      </c>
      <c r="R139" s="1" t="s">
        <v>1556</v>
      </c>
      <c r="W139" s="1" t="s">
        <v>1632</v>
      </c>
      <c r="X139" s="1" t="s">
        <v>1360</v>
      </c>
      <c r="Y139" s="1" t="s">
        <v>1888</v>
      </c>
      <c r="Z139" s="1" t="s">
        <v>3390</v>
      </c>
      <c r="AA139" s="1" t="s">
        <v>3428</v>
      </c>
    </row>
    <row r="140" spans="1:27" ht="15" customHeight="1">
      <c r="A140" s="1" t="s">
        <v>452</v>
      </c>
      <c r="B140" s="1" t="s">
        <v>452</v>
      </c>
      <c r="D140" s="61">
        <v>2023</v>
      </c>
      <c r="E140" s="1" t="s">
        <v>1350</v>
      </c>
      <c r="F140" s="1" t="s">
        <v>3434</v>
      </c>
      <c r="H140" s="1" t="s">
        <v>1352</v>
      </c>
      <c r="I140" s="1" t="s">
        <v>1647</v>
      </c>
      <c r="L140" s="1" t="s">
        <v>1648</v>
      </c>
      <c r="P140" s="1" t="s">
        <v>1356</v>
      </c>
      <c r="Q140" s="1" t="s">
        <v>1603</v>
      </c>
      <c r="R140" s="1" t="s">
        <v>1556</v>
      </c>
      <c r="W140" s="1" t="s">
        <v>1649</v>
      </c>
      <c r="X140" s="1" t="s">
        <v>1360</v>
      </c>
      <c r="Y140" s="1" t="s">
        <v>1888</v>
      </c>
      <c r="Z140" s="1" t="s">
        <v>3390</v>
      </c>
      <c r="AA140" s="1" t="s">
        <v>3435</v>
      </c>
    </row>
    <row r="141" spans="1:27" ht="15" customHeight="1">
      <c r="A141" s="1" t="s">
        <v>447</v>
      </c>
      <c r="B141" s="1" t="s">
        <v>447</v>
      </c>
      <c r="D141" s="61">
        <v>2023</v>
      </c>
      <c r="E141" s="1" t="s">
        <v>1350</v>
      </c>
      <c r="F141" s="1" t="s">
        <v>3436</v>
      </c>
      <c r="H141" s="1" t="s">
        <v>1352</v>
      </c>
      <c r="I141" s="1" t="s">
        <v>1647</v>
      </c>
      <c r="L141" s="1" t="s">
        <v>1648</v>
      </c>
      <c r="P141" s="1" t="s">
        <v>1356</v>
      </c>
      <c r="Q141" s="1" t="s">
        <v>1603</v>
      </c>
      <c r="R141" s="1" t="s">
        <v>1556</v>
      </c>
      <c r="W141" s="1" t="s">
        <v>1649</v>
      </c>
      <c r="X141" s="1" t="s">
        <v>1360</v>
      </c>
      <c r="Y141" s="1" t="s">
        <v>1888</v>
      </c>
      <c r="Z141" s="1" t="s">
        <v>3390</v>
      </c>
      <c r="AA141" s="1" t="s">
        <v>3435</v>
      </c>
    </row>
    <row r="142" spans="1:27" ht="15" customHeight="1">
      <c r="A142" s="1" t="s">
        <v>450</v>
      </c>
      <c r="B142" s="1" t="s">
        <v>450</v>
      </c>
      <c r="D142" s="61">
        <v>2023</v>
      </c>
      <c r="E142" s="1" t="s">
        <v>1350</v>
      </c>
      <c r="F142" s="1" t="s">
        <v>3437</v>
      </c>
      <c r="H142" s="1" t="s">
        <v>1352</v>
      </c>
      <c r="I142" s="1" t="s">
        <v>1647</v>
      </c>
      <c r="L142" s="1" t="s">
        <v>1648</v>
      </c>
      <c r="P142" s="1" t="s">
        <v>1356</v>
      </c>
      <c r="Q142" s="1" t="s">
        <v>1603</v>
      </c>
      <c r="R142" s="1" t="s">
        <v>1556</v>
      </c>
      <c r="W142" s="1" t="s">
        <v>1649</v>
      </c>
      <c r="X142" s="1" t="s">
        <v>1360</v>
      </c>
      <c r="Y142" s="1" t="s">
        <v>1888</v>
      </c>
      <c r="Z142" s="1" t="s">
        <v>3390</v>
      </c>
      <c r="AA142" s="1" t="s">
        <v>3435</v>
      </c>
    </row>
    <row r="143" spans="1:27" ht="15" customHeight="1">
      <c r="A143" s="1" t="s">
        <v>448</v>
      </c>
      <c r="B143" s="1" t="s">
        <v>448</v>
      </c>
      <c r="D143" s="61">
        <v>2023</v>
      </c>
      <c r="E143" s="1" t="s">
        <v>1350</v>
      </c>
      <c r="F143" s="1" t="s">
        <v>3438</v>
      </c>
      <c r="H143" s="1" t="s">
        <v>1352</v>
      </c>
      <c r="I143" s="1" t="s">
        <v>1647</v>
      </c>
      <c r="L143" s="1" t="s">
        <v>1648</v>
      </c>
      <c r="P143" s="1" t="s">
        <v>1356</v>
      </c>
      <c r="Q143" s="1" t="s">
        <v>1603</v>
      </c>
      <c r="R143" s="1" t="s">
        <v>1556</v>
      </c>
      <c r="W143" s="1" t="s">
        <v>1649</v>
      </c>
      <c r="X143" s="1" t="s">
        <v>1360</v>
      </c>
      <c r="Y143" s="1" t="s">
        <v>1888</v>
      </c>
      <c r="Z143" s="1" t="s">
        <v>3390</v>
      </c>
      <c r="AA143" s="1" t="s">
        <v>3435</v>
      </c>
    </row>
    <row r="144" spans="1:27" ht="15" customHeight="1">
      <c r="A144" s="1" t="s">
        <v>451</v>
      </c>
      <c r="B144" s="1" t="s">
        <v>451</v>
      </c>
      <c r="D144" s="61">
        <v>2023</v>
      </c>
      <c r="E144" s="1" t="s">
        <v>1350</v>
      </c>
      <c r="F144" s="1" t="s">
        <v>1660</v>
      </c>
      <c r="H144" s="1" t="s">
        <v>1352</v>
      </c>
      <c r="I144" s="1" t="s">
        <v>1647</v>
      </c>
      <c r="L144" s="1" t="s">
        <v>1648</v>
      </c>
      <c r="P144" s="1" t="s">
        <v>1356</v>
      </c>
      <c r="Q144" s="1" t="s">
        <v>1603</v>
      </c>
      <c r="R144" s="1" t="s">
        <v>1556</v>
      </c>
      <c r="W144" s="1" t="s">
        <v>1649</v>
      </c>
      <c r="X144" s="1" t="s">
        <v>1360</v>
      </c>
      <c r="Y144" s="1" t="s">
        <v>1888</v>
      </c>
      <c r="Z144" s="1" t="s">
        <v>3390</v>
      </c>
      <c r="AA144" s="1" t="s">
        <v>3435</v>
      </c>
    </row>
    <row r="145" spans="1:27" ht="15" customHeight="1">
      <c r="A145" s="1" t="s">
        <v>1651</v>
      </c>
      <c r="B145" s="1" t="s">
        <v>449</v>
      </c>
      <c r="C145" s="1" t="s">
        <v>1349</v>
      </c>
      <c r="D145" s="61">
        <v>2023</v>
      </c>
      <c r="E145" s="1" t="s">
        <v>1350</v>
      </c>
      <c r="F145" s="1" t="s">
        <v>1652</v>
      </c>
      <c r="H145" s="1" t="s">
        <v>1352</v>
      </c>
      <c r="I145" s="1" t="s">
        <v>1653</v>
      </c>
      <c r="J145" s="1" t="s">
        <v>1354</v>
      </c>
      <c r="K145" s="1" t="s">
        <v>927</v>
      </c>
      <c r="L145" s="1" t="s">
        <v>1648</v>
      </c>
      <c r="P145" s="1" t="s">
        <v>1356</v>
      </c>
      <c r="Q145" s="1" t="s">
        <v>1603</v>
      </c>
      <c r="R145" s="1" t="s">
        <v>1556</v>
      </c>
      <c r="W145" s="1" t="s">
        <v>1649</v>
      </c>
      <c r="X145" s="1" t="s">
        <v>1360</v>
      </c>
      <c r="Y145" s="1" t="s">
        <v>1888</v>
      </c>
      <c r="Z145" s="1" t="s">
        <v>3390</v>
      </c>
      <c r="AA145" s="1" t="s">
        <v>3439</v>
      </c>
    </row>
    <row r="146" spans="1:27" ht="15" customHeight="1">
      <c r="A146" s="1" t="s">
        <v>446</v>
      </c>
      <c r="B146" s="1" t="s">
        <v>446</v>
      </c>
      <c r="D146" s="61">
        <v>2023</v>
      </c>
      <c r="E146" s="1" t="s">
        <v>1350</v>
      </c>
      <c r="F146" s="1" t="s">
        <v>3440</v>
      </c>
      <c r="H146" s="1" t="s">
        <v>1352</v>
      </c>
      <c r="I146" s="1" t="s">
        <v>1653</v>
      </c>
      <c r="L146" s="1" t="s">
        <v>1648</v>
      </c>
      <c r="P146" s="1" t="s">
        <v>1356</v>
      </c>
      <c r="Q146" s="1" t="s">
        <v>1603</v>
      </c>
      <c r="R146" s="1" t="s">
        <v>1556</v>
      </c>
      <c r="W146" s="1" t="s">
        <v>1649</v>
      </c>
      <c r="X146" s="1" t="s">
        <v>1360</v>
      </c>
      <c r="Y146" s="1" t="s">
        <v>1888</v>
      </c>
      <c r="Z146" s="1" t="s">
        <v>3390</v>
      </c>
      <c r="AA146" s="1" t="s">
        <v>3435</v>
      </c>
    </row>
    <row r="147" spans="1:27" ht="15" customHeight="1">
      <c r="A147" s="1" t="s">
        <v>1657</v>
      </c>
      <c r="B147" s="1" t="s">
        <v>453</v>
      </c>
      <c r="C147" s="1" t="s">
        <v>1349</v>
      </c>
      <c r="D147" s="61">
        <v>2023</v>
      </c>
      <c r="E147" s="1" t="s">
        <v>1350</v>
      </c>
      <c r="F147" s="1" t="s">
        <v>1658</v>
      </c>
      <c r="H147" s="1" t="s">
        <v>1352</v>
      </c>
      <c r="I147" s="1" t="s">
        <v>1653</v>
      </c>
      <c r="J147" s="1" t="s">
        <v>1354</v>
      </c>
      <c r="K147" s="1" t="s">
        <v>927</v>
      </c>
      <c r="L147" s="1" t="s">
        <v>1648</v>
      </c>
      <c r="P147" s="1" t="s">
        <v>1356</v>
      </c>
      <c r="Q147" s="1" t="s">
        <v>1603</v>
      </c>
      <c r="R147" s="1" t="s">
        <v>1556</v>
      </c>
      <c r="W147" s="1" t="s">
        <v>1649</v>
      </c>
      <c r="X147" s="1" t="s">
        <v>1360</v>
      </c>
      <c r="Y147" s="1" t="s">
        <v>1888</v>
      </c>
      <c r="Z147" s="1" t="s">
        <v>3390</v>
      </c>
      <c r="AA147" s="1" t="s">
        <v>3439</v>
      </c>
    </row>
    <row r="148" spans="1:27" ht="15" customHeight="1">
      <c r="A148" s="1" t="s">
        <v>1689</v>
      </c>
      <c r="B148" s="1" t="s">
        <v>465</v>
      </c>
      <c r="C148" s="1" t="s">
        <v>1349</v>
      </c>
      <c r="D148" s="61">
        <v>2023</v>
      </c>
      <c r="E148" s="1" t="s">
        <v>1350</v>
      </c>
      <c r="F148" s="1" t="s">
        <v>1691</v>
      </c>
      <c r="H148" s="1" t="s">
        <v>1352</v>
      </c>
      <c r="I148" s="1" t="s">
        <v>1672</v>
      </c>
      <c r="J148" s="1" t="s">
        <v>1354</v>
      </c>
      <c r="K148" s="1" t="s">
        <v>927</v>
      </c>
      <c r="L148" s="1" t="s">
        <v>1590</v>
      </c>
      <c r="M148" s="1" t="s">
        <v>1590</v>
      </c>
      <c r="N148" s="63">
        <v>45310</v>
      </c>
      <c r="O148" s="63">
        <v>45537</v>
      </c>
      <c r="P148" s="1" t="s">
        <v>1356</v>
      </c>
      <c r="Q148" s="1" t="s">
        <v>1692</v>
      </c>
      <c r="R148" s="1" t="s">
        <v>1556</v>
      </c>
      <c r="W148" s="1" t="s">
        <v>1674</v>
      </c>
      <c r="X148" s="1" t="s">
        <v>1360</v>
      </c>
      <c r="Y148" s="1" t="s">
        <v>1888</v>
      </c>
      <c r="Z148" s="1" t="s">
        <v>3390</v>
      </c>
      <c r="AA148" s="1" t="s">
        <v>3441</v>
      </c>
    </row>
    <row r="149" spans="1:27" ht="15" customHeight="1">
      <c r="A149" s="1" t="s">
        <v>3322</v>
      </c>
      <c r="B149" s="1" t="s">
        <v>885</v>
      </c>
      <c r="C149" s="1" t="s">
        <v>1349</v>
      </c>
      <c r="D149" s="61">
        <v>2023</v>
      </c>
      <c r="E149" s="1" t="s">
        <v>1350</v>
      </c>
      <c r="F149" s="1" t="s">
        <v>3442</v>
      </c>
      <c r="H149" s="1" t="s">
        <v>1352</v>
      </c>
      <c r="I149" s="1" t="s">
        <v>1672</v>
      </c>
      <c r="J149" s="1" t="s">
        <v>1354</v>
      </c>
      <c r="K149" s="1" t="s">
        <v>927</v>
      </c>
      <c r="L149" s="1" t="s">
        <v>1590</v>
      </c>
      <c r="M149" s="1" t="s">
        <v>1590</v>
      </c>
      <c r="N149" s="63">
        <v>45310</v>
      </c>
      <c r="O149" s="63">
        <v>45537</v>
      </c>
      <c r="P149" s="1" t="s">
        <v>1356</v>
      </c>
      <c r="Q149" s="1" t="s">
        <v>1678</v>
      </c>
      <c r="R149" s="1" t="s">
        <v>1556</v>
      </c>
      <c r="W149" s="1" t="s">
        <v>1674</v>
      </c>
      <c r="X149" s="1" t="s">
        <v>1360</v>
      </c>
      <c r="Y149" s="1" t="s">
        <v>1888</v>
      </c>
      <c r="Z149" s="1" t="s">
        <v>3390</v>
      </c>
      <c r="AA149" s="1" t="s">
        <v>3441</v>
      </c>
    </row>
    <row r="150" spans="1:27" ht="15" customHeight="1">
      <c r="A150" s="1" t="s">
        <v>457</v>
      </c>
      <c r="B150" s="1" t="s">
        <v>457</v>
      </c>
      <c r="D150" s="61">
        <v>2023</v>
      </c>
      <c r="E150" s="1" t="s">
        <v>1350</v>
      </c>
      <c r="F150" s="1" t="s">
        <v>1708</v>
      </c>
      <c r="H150" s="1" t="s">
        <v>1352</v>
      </c>
      <c r="I150" s="1" t="s">
        <v>1672</v>
      </c>
      <c r="L150" s="1" t="s">
        <v>1590</v>
      </c>
      <c r="M150" s="1" t="s">
        <v>1590</v>
      </c>
      <c r="N150" s="63">
        <v>45310</v>
      </c>
      <c r="O150" s="63">
        <v>45537</v>
      </c>
      <c r="P150" s="1" t="s">
        <v>1356</v>
      </c>
      <c r="Q150" s="1" t="s">
        <v>1695</v>
      </c>
      <c r="R150" s="1" t="s">
        <v>1556</v>
      </c>
      <c r="W150" s="1" t="s">
        <v>1674</v>
      </c>
      <c r="X150" s="1" t="s">
        <v>1360</v>
      </c>
      <c r="Y150" s="1" t="s">
        <v>1888</v>
      </c>
      <c r="Z150" s="1" t="s">
        <v>3390</v>
      </c>
      <c r="AA150" s="1" t="s">
        <v>3443</v>
      </c>
    </row>
    <row r="151" spans="1:27" ht="15" customHeight="1">
      <c r="A151" s="1" t="s">
        <v>1709</v>
      </c>
      <c r="B151" s="1" t="s">
        <v>464</v>
      </c>
      <c r="C151" s="1" t="s">
        <v>1349</v>
      </c>
      <c r="D151" s="61">
        <v>2023</v>
      </c>
      <c r="E151" s="1" t="s">
        <v>1350</v>
      </c>
      <c r="F151" s="1" t="s">
        <v>1710</v>
      </c>
      <c r="H151" s="1" t="s">
        <v>1352</v>
      </c>
      <c r="I151" s="1" t="s">
        <v>1672</v>
      </c>
      <c r="J151" s="1" t="s">
        <v>1354</v>
      </c>
      <c r="K151" s="1" t="s">
        <v>927</v>
      </c>
      <c r="L151" s="1" t="s">
        <v>1590</v>
      </c>
      <c r="M151" s="1" t="s">
        <v>1590</v>
      </c>
      <c r="N151" s="63">
        <v>45310</v>
      </c>
      <c r="O151" s="63">
        <v>45537</v>
      </c>
      <c r="P151" s="1" t="s">
        <v>1356</v>
      </c>
      <c r="Q151" s="1" t="s">
        <v>1695</v>
      </c>
      <c r="R151" s="1" t="s">
        <v>1556</v>
      </c>
      <c r="W151" s="1" t="s">
        <v>1674</v>
      </c>
      <c r="X151" s="1" t="s">
        <v>1360</v>
      </c>
      <c r="Y151" s="1" t="s">
        <v>1888</v>
      </c>
      <c r="Z151" s="1" t="s">
        <v>3390</v>
      </c>
      <c r="AA151" s="1" t="s">
        <v>3441</v>
      </c>
    </row>
    <row r="152" spans="1:27" ht="15" customHeight="1">
      <c r="A152" s="1" t="s">
        <v>3318</v>
      </c>
      <c r="B152" s="1" t="s">
        <v>886</v>
      </c>
      <c r="C152" s="1" t="s">
        <v>1349</v>
      </c>
      <c r="D152" s="61">
        <v>2023</v>
      </c>
      <c r="E152" s="1" t="s">
        <v>1350</v>
      </c>
      <c r="F152" s="1" t="s">
        <v>3444</v>
      </c>
      <c r="H152" s="1" t="s">
        <v>1352</v>
      </c>
      <c r="I152" s="1" t="s">
        <v>1672</v>
      </c>
      <c r="J152" s="1" t="s">
        <v>1354</v>
      </c>
      <c r="K152" s="1" t="s">
        <v>927</v>
      </c>
      <c r="L152" s="1" t="s">
        <v>1590</v>
      </c>
      <c r="M152" s="1" t="s">
        <v>1590</v>
      </c>
      <c r="N152" s="63">
        <v>45310</v>
      </c>
      <c r="O152" s="63">
        <v>45537</v>
      </c>
      <c r="P152" s="1" t="s">
        <v>1356</v>
      </c>
      <c r="Q152" s="1" t="s">
        <v>1614</v>
      </c>
      <c r="R152" s="1" t="s">
        <v>1556</v>
      </c>
      <c r="W152" s="1" t="s">
        <v>1674</v>
      </c>
      <c r="X152" s="1" t="s">
        <v>1360</v>
      </c>
      <c r="Y152" s="1" t="s">
        <v>1888</v>
      </c>
      <c r="Z152" s="1" t="s">
        <v>3390</v>
      </c>
      <c r="AA152" s="1" t="s">
        <v>3441</v>
      </c>
    </row>
    <row r="153" spans="1:27" ht="15" customHeight="1">
      <c r="A153" s="1" t="s">
        <v>1676</v>
      </c>
      <c r="B153" s="1" t="s">
        <v>460</v>
      </c>
      <c r="C153" s="1" t="s">
        <v>1349</v>
      </c>
      <c r="D153" s="61">
        <v>2023</v>
      </c>
      <c r="E153" s="1" t="s">
        <v>1350</v>
      </c>
      <c r="F153" s="1" t="s">
        <v>1677</v>
      </c>
      <c r="H153" s="1" t="s">
        <v>1352</v>
      </c>
      <c r="I153" s="1" t="s">
        <v>1672</v>
      </c>
      <c r="J153" s="1" t="s">
        <v>1354</v>
      </c>
      <c r="K153" s="1" t="s">
        <v>927</v>
      </c>
      <c r="L153" s="1" t="s">
        <v>1590</v>
      </c>
      <c r="M153" s="1" t="s">
        <v>1590</v>
      </c>
      <c r="N153" s="63">
        <v>45310</v>
      </c>
      <c r="O153" s="63">
        <v>45537</v>
      </c>
      <c r="P153" s="1" t="s">
        <v>1356</v>
      </c>
      <c r="Q153" s="1" t="s">
        <v>1678</v>
      </c>
      <c r="R153" s="1" t="s">
        <v>1556</v>
      </c>
      <c r="W153" s="1" t="s">
        <v>1674</v>
      </c>
      <c r="X153" s="1" t="s">
        <v>1360</v>
      </c>
      <c r="Y153" s="1" t="s">
        <v>1888</v>
      </c>
      <c r="Z153" s="1" t="s">
        <v>3390</v>
      </c>
      <c r="AA153" s="1" t="s">
        <v>3441</v>
      </c>
    </row>
    <row r="154" spans="1:27" ht="15" customHeight="1">
      <c r="A154" s="1" t="s">
        <v>1704</v>
      </c>
      <c r="B154" s="1" t="s">
        <v>463</v>
      </c>
      <c r="C154" s="1" t="s">
        <v>1349</v>
      </c>
      <c r="D154" s="61">
        <v>2023</v>
      </c>
      <c r="E154" s="1" t="s">
        <v>1350</v>
      </c>
      <c r="F154" s="1" t="s">
        <v>1705</v>
      </c>
      <c r="H154" s="1" t="s">
        <v>1352</v>
      </c>
      <c r="I154" s="1" t="s">
        <v>1672</v>
      </c>
      <c r="J154" s="1" t="s">
        <v>1354</v>
      </c>
      <c r="K154" s="1" t="s">
        <v>927</v>
      </c>
      <c r="L154" s="1" t="s">
        <v>1590</v>
      </c>
      <c r="M154" s="1" t="s">
        <v>1590</v>
      </c>
      <c r="N154" s="63">
        <v>45310</v>
      </c>
      <c r="O154" s="63">
        <v>45537</v>
      </c>
      <c r="P154" s="1" t="s">
        <v>1356</v>
      </c>
      <c r="Q154" s="1" t="s">
        <v>1706</v>
      </c>
      <c r="R154" s="1" t="s">
        <v>1556</v>
      </c>
      <c r="W154" s="1" t="s">
        <v>1674</v>
      </c>
      <c r="X154" s="1" t="s">
        <v>1360</v>
      </c>
      <c r="Y154" s="1" t="s">
        <v>1888</v>
      </c>
      <c r="Z154" s="1" t="s">
        <v>3390</v>
      </c>
      <c r="AA154" s="1" t="s">
        <v>3441</v>
      </c>
    </row>
    <row r="155" spans="1:27" ht="15" customHeight="1">
      <c r="A155" s="1" t="s">
        <v>455</v>
      </c>
      <c r="B155" s="1" t="s">
        <v>455</v>
      </c>
      <c r="D155" s="61">
        <v>2023</v>
      </c>
      <c r="E155" s="1" t="s">
        <v>1350</v>
      </c>
      <c r="F155" s="1" t="s">
        <v>1685</v>
      </c>
      <c r="H155" s="1" t="s">
        <v>1352</v>
      </c>
      <c r="I155" s="1" t="s">
        <v>1672</v>
      </c>
      <c r="L155" s="1" t="s">
        <v>1590</v>
      </c>
      <c r="M155" s="1" t="s">
        <v>1590</v>
      </c>
      <c r="N155" s="63">
        <v>45310</v>
      </c>
      <c r="O155" s="63">
        <v>45537</v>
      </c>
      <c r="P155" s="1" t="s">
        <v>1356</v>
      </c>
      <c r="Q155" s="1" t="s">
        <v>1678</v>
      </c>
      <c r="R155" s="1" t="s">
        <v>1556</v>
      </c>
      <c r="W155" s="1" t="s">
        <v>1674</v>
      </c>
      <c r="X155" s="1" t="s">
        <v>1360</v>
      </c>
      <c r="Y155" s="1" t="s">
        <v>1888</v>
      </c>
      <c r="Z155" s="1" t="s">
        <v>3390</v>
      </c>
      <c r="AA155" s="1" t="s">
        <v>3443</v>
      </c>
    </row>
    <row r="156" spans="1:27" ht="15" customHeight="1">
      <c r="A156" s="1" t="s">
        <v>1696</v>
      </c>
      <c r="B156" s="1" t="s">
        <v>467</v>
      </c>
      <c r="C156" s="1" t="s">
        <v>1349</v>
      </c>
      <c r="D156" s="61">
        <v>2023</v>
      </c>
      <c r="E156" s="1" t="s">
        <v>1350</v>
      </c>
      <c r="F156" s="1" t="s">
        <v>1690</v>
      </c>
      <c r="H156" s="1" t="s">
        <v>1352</v>
      </c>
      <c r="I156" s="1" t="s">
        <v>1672</v>
      </c>
      <c r="J156" s="1" t="s">
        <v>1354</v>
      </c>
      <c r="K156" s="1" t="s">
        <v>927</v>
      </c>
      <c r="L156" s="1" t="s">
        <v>1590</v>
      </c>
      <c r="M156" s="1" t="s">
        <v>1590</v>
      </c>
      <c r="N156" s="63">
        <v>45310</v>
      </c>
      <c r="O156" s="63">
        <v>45537</v>
      </c>
      <c r="P156" s="1" t="s">
        <v>1356</v>
      </c>
      <c r="Q156" s="1" t="s">
        <v>1357</v>
      </c>
      <c r="R156" s="1" t="s">
        <v>1556</v>
      </c>
      <c r="W156" s="1" t="s">
        <v>1674</v>
      </c>
      <c r="X156" s="1" t="s">
        <v>1360</v>
      </c>
      <c r="Y156" s="1" t="s">
        <v>1888</v>
      </c>
      <c r="Z156" s="1" t="s">
        <v>3390</v>
      </c>
      <c r="AA156" s="1" t="s">
        <v>3443</v>
      </c>
    </row>
    <row r="157" spans="1:27" ht="15" customHeight="1">
      <c r="A157" s="1" t="s">
        <v>456</v>
      </c>
      <c r="B157" s="1" t="s">
        <v>456</v>
      </c>
      <c r="D157" s="61">
        <v>2023</v>
      </c>
      <c r="E157" s="1" t="s">
        <v>1350</v>
      </c>
      <c r="F157" s="1" t="s">
        <v>1694</v>
      </c>
      <c r="H157" s="1" t="s">
        <v>1352</v>
      </c>
      <c r="I157" s="1" t="s">
        <v>1672</v>
      </c>
      <c r="L157" s="1" t="s">
        <v>1590</v>
      </c>
      <c r="M157" s="1" t="s">
        <v>1590</v>
      </c>
      <c r="N157" s="63">
        <v>45310</v>
      </c>
      <c r="O157" s="63">
        <v>45537</v>
      </c>
      <c r="P157" s="1" t="s">
        <v>1356</v>
      </c>
      <c r="Q157" s="1" t="s">
        <v>1695</v>
      </c>
      <c r="R157" s="1" t="s">
        <v>1556</v>
      </c>
      <c r="W157" s="1" t="s">
        <v>1674</v>
      </c>
      <c r="X157" s="1" t="s">
        <v>1360</v>
      </c>
      <c r="Y157" s="1" t="s">
        <v>1888</v>
      </c>
      <c r="Z157" s="1" t="s">
        <v>3390</v>
      </c>
      <c r="AA157" s="1" t="s">
        <v>3443</v>
      </c>
    </row>
    <row r="158" spans="1:27" ht="15" customHeight="1">
      <c r="A158" s="1" t="s">
        <v>1686</v>
      </c>
      <c r="B158" s="1" t="s">
        <v>461</v>
      </c>
      <c r="C158" s="1" t="s">
        <v>1349</v>
      </c>
      <c r="D158" s="61">
        <v>2023</v>
      </c>
      <c r="E158" s="1" t="s">
        <v>1350</v>
      </c>
      <c r="F158" s="1" t="s">
        <v>1687</v>
      </c>
      <c r="H158" s="1" t="s">
        <v>1352</v>
      </c>
      <c r="I158" s="1" t="s">
        <v>1672</v>
      </c>
      <c r="J158" s="1" t="s">
        <v>1354</v>
      </c>
      <c r="K158" s="1" t="s">
        <v>927</v>
      </c>
      <c r="L158" s="1" t="s">
        <v>1590</v>
      </c>
      <c r="M158" s="1" t="s">
        <v>1590</v>
      </c>
      <c r="N158" s="63">
        <v>45310</v>
      </c>
      <c r="O158" s="63">
        <v>45537</v>
      </c>
      <c r="P158" s="1" t="s">
        <v>1356</v>
      </c>
      <c r="Q158" s="1" t="s">
        <v>1688</v>
      </c>
      <c r="R158" s="1" t="s">
        <v>1556</v>
      </c>
      <c r="W158" s="1" t="s">
        <v>1674</v>
      </c>
      <c r="X158" s="1" t="s">
        <v>1360</v>
      </c>
      <c r="Y158" s="1" t="s">
        <v>1888</v>
      </c>
      <c r="Z158" s="1" t="s">
        <v>3390</v>
      </c>
      <c r="AA158" s="1" t="s">
        <v>3441</v>
      </c>
    </row>
    <row r="159" spans="1:27" ht="15" customHeight="1">
      <c r="A159" s="1" t="s">
        <v>1670</v>
      </c>
      <c r="B159" s="1" t="s">
        <v>462</v>
      </c>
      <c r="C159" s="1" t="s">
        <v>1349</v>
      </c>
      <c r="D159" s="61">
        <v>2023</v>
      </c>
      <c r="E159" s="1" t="s">
        <v>1350</v>
      </c>
      <c r="F159" s="1" t="s">
        <v>1671</v>
      </c>
      <c r="H159" s="1" t="s">
        <v>1352</v>
      </c>
      <c r="I159" s="1" t="s">
        <v>1672</v>
      </c>
      <c r="J159" s="1" t="s">
        <v>1354</v>
      </c>
      <c r="K159" s="1" t="s">
        <v>927</v>
      </c>
      <c r="L159" s="1" t="s">
        <v>1590</v>
      </c>
      <c r="M159" s="1" t="s">
        <v>1590</v>
      </c>
      <c r="N159" s="63">
        <v>45310</v>
      </c>
      <c r="O159" s="63">
        <v>45537</v>
      </c>
      <c r="P159" s="1" t="s">
        <v>1356</v>
      </c>
      <c r="Q159" s="1" t="s">
        <v>1673</v>
      </c>
      <c r="R159" s="1" t="s">
        <v>1556</v>
      </c>
      <c r="W159" s="1" t="s">
        <v>1674</v>
      </c>
      <c r="X159" s="1" t="s">
        <v>1360</v>
      </c>
      <c r="Y159" s="1" t="s">
        <v>1888</v>
      </c>
      <c r="Z159" s="1" t="s">
        <v>3390</v>
      </c>
      <c r="AA159" s="1" t="s">
        <v>3441</v>
      </c>
    </row>
    <row r="160" spans="1:27" ht="15" customHeight="1">
      <c r="A160" s="1" t="s">
        <v>454</v>
      </c>
      <c r="B160" s="1" t="s">
        <v>454</v>
      </c>
      <c r="D160" s="61">
        <v>2023</v>
      </c>
      <c r="E160" s="1" t="s">
        <v>1350</v>
      </c>
      <c r="F160" s="1" t="s">
        <v>1703</v>
      </c>
      <c r="H160" s="1" t="s">
        <v>1352</v>
      </c>
      <c r="I160" s="1" t="s">
        <v>1672</v>
      </c>
      <c r="L160" s="1" t="s">
        <v>1590</v>
      </c>
      <c r="M160" s="1" t="s">
        <v>1590</v>
      </c>
      <c r="N160" s="63">
        <v>45310</v>
      </c>
      <c r="O160" s="63">
        <v>45537</v>
      </c>
      <c r="P160" s="1" t="s">
        <v>1356</v>
      </c>
      <c r="Q160" s="1" t="s">
        <v>1678</v>
      </c>
      <c r="R160" s="1" t="s">
        <v>1556</v>
      </c>
      <c r="W160" s="1" t="s">
        <v>1674</v>
      </c>
      <c r="X160" s="1" t="s">
        <v>1360</v>
      </c>
      <c r="Y160" s="1" t="s">
        <v>1888</v>
      </c>
      <c r="Z160" s="1" t="s">
        <v>3390</v>
      </c>
      <c r="AA160" s="1" t="s">
        <v>3443</v>
      </c>
    </row>
    <row r="161" spans="1:27" ht="15" customHeight="1">
      <c r="A161" s="1" t="s">
        <v>1700</v>
      </c>
      <c r="B161" s="1" t="s">
        <v>459</v>
      </c>
      <c r="C161" s="1" t="s">
        <v>1349</v>
      </c>
      <c r="D161" s="61">
        <v>2023</v>
      </c>
      <c r="E161" s="1" t="s">
        <v>1350</v>
      </c>
      <c r="F161" s="1" t="s">
        <v>1701</v>
      </c>
      <c r="H161" s="1" t="s">
        <v>1352</v>
      </c>
      <c r="I161" s="1" t="s">
        <v>1672</v>
      </c>
      <c r="J161" s="1" t="s">
        <v>1354</v>
      </c>
      <c r="K161" s="1" t="s">
        <v>927</v>
      </c>
      <c r="L161" s="1" t="s">
        <v>1590</v>
      </c>
      <c r="M161" s="1" t="s">
        <v>1590</v>
      </c>
      <c r="N161" s="63">
        <v>45310</v>
      </c>
      <c r="O161" s="63">
        <v>45537</v>
      </c>
      <c r="P161" s="1" t="s">
        <v>1356</v>
      </c>
      <c r="Q161" s="1" t="s">
        <v>1357</v>
      </c>
      <c r="R161" s="1" t="s">
        <v>1556</v>
      </c>
      <c r="W161" s="1" t="s">
        <v>1674</v>
      </c>
      <c r="X161" s="1" t="s">
        <v>1360</v>
      </c>
      <c r="Y161" s="1" t="s">
        <v>1888</v>
      </c>
      <c r="Z161" s="1" t="s">
        <v>3390</v>
      </c>
      <c r="AA161" s="1" t="s">
        <v>3441</v>
      </c>
    </row>
    <row r="162" spans="1:27" ht="15" customHeight="1">
      <c r="A162" s="1" t="s">
        <v>1698</v>
      </c>
      <c r="B162" s="1" t="s">
        <v>458</v>
      </c>
      <c r="C162" s="1" t="s">
        <v>1349</v>
      </c>
      <c r="D162" s="61">
        <v>2023</v>
      </c>
      <c r="E162" s="1" t="s">
        <v>1350</v>
      </c>
      <c r="F162" s="1" t="s">
        <v>1699</v>
      </c>
      <c r="H162" s="1" t="s">
        <v>1352</v>
      </c>
      <c r="I162" s="1" t="s">
        <v>1672</v>
      </c>
      <c r="J162" s="1" t="s">
        <v>1354</v>
      </c>
      <c r="K162" s="1" t="s">
        <v>927</v>
      </c>
      <c r="L162" s="1" t="s">
        <v>1590</v>
      </c>
      <c r="M162" s="1" t="s">
        <v>1590</v>
      </c>
      <c r="N162" s="63">
        <v>45310</v>
      </c>
      <c r="O162" s="63">
        <v>45537</v>
      </c>
      <c r="P162" s="1" t="s">
        <v>1356</v>
      </c>
      <c r="Q162" s="1" t="s">
        <v>1357</v>
      </c>
      <c r="R162" s="1" t="s">
        <v>1556</v>
      </c>
      <c r="W162" s="1" t="s">
        <v>1674</v>
      </c>
      <c r="X162" s="1" t="s">
        <v>1360</v>
      </c>
      <c r="Y162" s="1" t="s">
        <v>1888</v>
      </c>
      <c r="Z162" s="1" t="s">
        <v>3390</v>
      </c>
      <c r="AA162" s="1" t="s">
        <v>3441</v>
      </c>
    </row>
    <row r="163" spans="1:27" ht="15" customHeight="1">
      <c r="A163" s="1" t="s">
        <v>1722</v>
      </c>
      <c r="B163" s="1" t="s">
        <v>566</v>
      </c>
      <c r="C163" s="1" t="s">
        <v>1349</v>
      </c>
      <c r="D163" s="61">
        <v>2023</v>
      </c>
      <c r="E163" s="1" t="s">
        <v>1350</v>
      </c>
      <c r="F163" s="1" t="s">
        <v>1723</v>
      </c>
      <c r="H163" s="1" t="s">
        <v>1352</v>
      </c>
      <c r="I163" s="1" t="s">
        <v>1563</v>
      </c>
      <c r="J163" s="1" t="s">
        <v>1354</v>
      </c>
      <c r="K163" s="1" t="s">
        <v>927</v>
      </c>
      <c r="L163" s="1" t="s">
        <v>3445</v>
      </c>
      <c r="M163" s="1" t="s">
        <v>1718</v>
      </c>
      <c r="N163" s="63">
        <v>45310</v>
      </c>
      <c r="O163" s="63">
        <v>45537</v>
      </c>
      <c r="P163" s="1" t="s">
        <v>1356</v>
      </c>
      <c r="Q163" s="1" t="s">
        <v>1357</v>
      </c>
      <c r="R163" s="1" t="s">
        <v>1556</v>
      </c>
      <c r="W163" s="1" t="s">
        <v>1714</v>
      </c>
      <c r="X163" s="1" t="s">
        <v>1360</v>
      </c>
      <c r="Y163" s="1" t="s">
        <v>1888</v>
      </c>
      <c r="Z163" s="1" t="s">
        <v>3390</v>
      </c>
      <c r="AA163" s="1" t="s">
        <v>3446</v>
      </c>
    </row>
    <row r="164" spans="1:27" ht="15" customHeight="1">
      <c r="A164" s="1" t="s">
        <v>1711</v>
      </c>
      <c r="B164" s="1" t="s">
        <v>564</v>
      </c>
      <c r="C164" s="1" t="s">
        <v>1349</v>
      </c>
      <c r="D164" s="61">
        <v>2023</v>
      </c>
      <c r="E164" s="1" t="s">
        <v>1350</v>
      </c>
      <c r="F164" s="1" t="s">
        <v>1713</v>
      </c>
      <c r="H164" s="1" t="s">
        <v>1352</v>
      </c>
      <c r="I164" s="1" t="s">
        <v>1563</v>
      </c>
      <c r="J164" s="1" t="s">
        <v>1354</v>
      </c>
      <c r="K164" s="1" t="s">
        <v>927</v>
      </c>
      <c r="L164" s="1" t="s">
        <v>3445</v>
      </c>
      <c r="M164" s="1" t="s">
        <v>1718</v>
      </c>
      <c r="N164" s="63">
        <v>45310</v>
      </c>
      <c r="O164" s="63">
        <v>45537</v>
      </c>
      <c r="P164" s="1" t="s">
        <v>1356</v>
      </c>
      <c r="Q164" s="1" t="s">
        <v>1357</v>
      </c>
      <c r="R164" s="1" t="s">
        <v>1556</v>
      </c>
      <c r="W164" s="1" t="s">
        <v>1714</v>
      </c>
      <c r="X164" s="1" t="s">
        <v>1360</v>
      </c>
      <c r="Y164" s="1" t="s">
        <v>1888</v>
      </c>
      <c r="Z164" s="1" t="s">
        <v>3390</v>
      </c>
      <c r="AA164" s="1" t="s">
        <v>3446</v>
      </c>
    </row>
    <row r="165" spans="1:27" ht="15" customHeight="1">
      <c r="A165" s="1" t="s">
        <v>1726</v>
      </c>
      <c r="B165" s="1" t="s">
        <v>565</v>
      </c>
      <c r="C165" s="1" t="s">
        <v>1349</v>
      </c>
      <c r="D165" s="61">
        <v>2023</v>
      </c>
      <c r="E165" s="1" t="s">
        <v>1350</v>
      </c>
      <c r="F165" s="1" t="s">
        <v>1728</v>
      </c>
      <c r="H165" s="1" t="s">
        <v>1352</v>
      </c>
      <c r="I165" s="1" t="s">
        <v>1563</v>
      </c>
      <c r="J165" s="1" t="s">
        <v>1354</v>
      </c>
      <c r="K165" s="1" t="s">
        <v>927</v>
      </c>
      <c r="L165" s="1" t="s">
        <v>3445</v>
      </c>
      <c r="M165" s="1" t="s">
        <v>1718</v>
      </c>
      <c r="N165" s="63">
        <v>45310</v>
      </c>
      <c r="O165" s="63">
        <v>45537</v>
      </c>
      <c r="P165" s="1" t="s">
        <v>1356</v>
      </c>
      <c r="Q165" s="1" t="s">
        <v>1357</v>
      </c>
      <c r="R165" s="1" t="s">
        <v>1556</v>
      </c>
      <c r="W165" s="1" t="s">
        <v>1714</v>
      </c>
      <c r="X165" s="1" t="s">
        <v>1360</v>
      </c>
      <c r="Y165" s="1" t="s">
        <v>1888</v>
      </c>
      <c r="Z165" s="1" t="s">
        <v>3390</v>
      </c>
      <c r="AA165" s="1" t="s">
        <v>3446</v>
      </c>
    </row>
    <row r="166" spans="1:27" ht="15" customHeight="1">
      <c r="A166" s="1" t="s">
        <v>1716</v>
      </c>
      <c r="B166" s="1" t="s">
        <v>568</v>
      </c>
      <c r="C166" s="1" t="s">
        <v>1349</v>
      </c>
      <c r="D166" s="61">
        <v>2023</v>
      </c>
      <c r="E166" s="1" t="s">
        <v>1350</v>
      </c>
      <c r="F166" s="1" t="s">
        <v>1717</v>
      </c>
      <c r="H166" s="1" t="s">
        <v>1352</v>
      </c>
      <c r="I166" s="1" t="s">
        <v>1563</v>
      </c>
      <c r="J166" s="1" t="s">
        <v>1354</v>
      </c>
      <c r="K166" s="1" t="s">
        <v>927</v>
      </c>
      <c r="L166" s="1" t="s">
        <v>3445</v>
      </c>
      <c r="M166" s="1" t="s">
        <v>1718</v>
      </c>
      <c r="N166" s="63">
        <v>45310</v>
      </c>
      <c r="O166" s="63">
        <v>45537</v>
      </c>
      <c r="P166" s="1" t="s">
        <v>1356</v>
      </c>
      <c r="Q166" s="1" t="s">
        <v>1357</v>
      </c>
      <c r="R166" s="1" t="s">
        <v>1556</v>
      </c>
      <c r="W166" s="1" t="s">
        <v>1714</v>
      </c>
      <c r="X166" s="1" t="s">
        <v>1360</v>
      </c>
      <c r="Y166" s="1" t="s">
        <v>1888</v>
      </c>
      <c r="Z166" s="1" t="s">
        <v>3390</v>
      </c>
      <c r="AA166" s="1" t="s">
        <v>3446</v>
      </c>
    </row>
    <row r="167" spans="1:27" ht="15" customHeight="1">
      <c r="A167" s="1" t="s">
        <v>1724</v>
      </c>
      <c r="B167" s="1" t="s">
        <v>567</v>
      </c>
      <c r="C167" s="1" t="s">
        <v>1349</v>
      </c>
      <c r="D167" s="61">
        <v>2023</v>
      </c>
      <c r="E167" s="1" t="s">
        <v>1350</v>
      </c>
      <c r="F167" s="1" t="s">
        <v>1725</v>
      </c>
      <c r="H167" s="1" t="s">
        <v>1352</v>
      </c>
      <c r="I167" s="1" t="s">
        <v>1563</v>
      </c>
      <c r="J167" s="1" t="s">
        <v>1354</v>
      </c>
      <c r="K167" s="1" t="s">
        <v>927</v>
      </c>
      <c r="L167" s="1" t="s">
        <v>3445</v>
      </c>
      <c r="M167" s="1" t="s">
        <v>1718</v>
      </c>
      <c r="N167" s="63">
        <v>45310</v>
      </c>
      <c r="O167" s="63">
        <v>45537</v>
      </c>
      <c r="P167" s="1" t="s">
        <v>1356</v>
      </c>
      <c r="Q167" s="1" t="s">
        <v>1357</v>
      </c>
      <c r="R167" s="1" t="s">
        <v>1556</v>
      </c>
      <c r="W167" s="1" t="s">
        <v>1714</v>
      </c>
      <c r="X167" s="1" t="s">
        <v>1360</v>
      </c>
      <c r="Y167" s="1" t="s">
        <v>1888</v>
      </c>
      <c r="Z167" s="1" t="s">
        <v>3390</v>
      </c>
      <c r="AA167" s="1" t="s">
        <v>3446</v>
      </c>
    </row>
    <row r="168" spans="1:27" ht="15" customHeight="1">
      <c r="A168" s="1" t="s">
        <v>1719</v>
      </c>
      <c r="B168" s="1" t="s">
        <v>563</v>
      </c>
      <c r="C168" s="1" t="s">
        <v>1349</v>
      </c>
      <c r="D168" s="61">
        <v>2023</v>
      </c>
      <c r="E168" s="1" t="s">
        <v>1350</v>
      </c>
      <c r="F168" s="1" t="s">
        <v>1721</v>
      </c>
      <c r="H168" s="1" t="s">
        <v>1352</v>
      </c>
      <c r="I168" s="1" t="s">
        <v>1563</v>
      </c>
      <c r="J168" s="1" t="s">
        <v>1354</v>
      </c>
      <c r="K168" s="1" t="s">
        <v>927</v>
      </c>
      <c r="L168" s="1" t="s">
        <v>3445</v>
      </c>
      <c r="M168" s="1" t="s">
        <v>1718</v>
      </c>
      <c r="N168" s="63">
        <v>45310</v>
      </c>
      <c r="O168" s="63">
        <v>45537</v>
      </c>
      <c r="P168" s="1" t="s">
        <v>1356</v>
      </c>
      <c r="Q168" s="1" t="s">
        <v>1357</v>
      </c>
      <c r="R168" s="1" t="s">
        <v>1556</v>
      </c>
      <c r="W168" s="1" t="s">
        <v>1714</v>
      </c>
      <c r="X168" s="1" t="s">
        <v>1360</v>
      </c>
      <c r="Y168" s="1" t="s">
        <v>1888</v>
      </c>
      <c r="Z168" s="1" t="s">
        <v>3390</v>
      </c>
      <c r="AA168" s="1" t="s">
        <v>3446</v>
      </c>
    </row>
    <row r="169" spans="1:27" ht="15" customHeight="1">
      <c r="A169" s="1" t="s">
        <v>1729</v>
      </c>
      <c r="B169" s="1" t="s">
        <v>573</v>
      </c>
      <c r="C169" s="1" t="s">
        <v>1349</v>
      </c>
      <c r="D169" s="61">
        <v>2023</v>
      </c>
      <c r="E169" s="1" t="s">
        <v>1350</v>
      </c>
      <c r="F169" s="1" t="s">
        <v>3447</v>
      </c>
      <c r="H169" s="1" t="s">
        <v>1352</v>
      </c>
      <c r="I169" s="1" t="s">
        <v>1563</v>
      </c>
      <c r="J169" s="1" t="s">
        <v>1354</v>
      </c>
      <c r="K169" s="1" t="s">
        <v>927</v>
      </c>
      <c r="L169" s="1" t="s">
        <v>1553</v>
      </c>
      <c r="M169" s="1" t="s">
        <v>1554</v>
      </c>
      <c r="N169" s="63">
        <v>45310</v>
      </c>
      <c r="O169" s="63">
        <v>45537</v>
      </c>
      <c r="P169" s="1" t="s">
        <v>1356</v>
      </c>
      <c r="Q169" s="1" t="s">
        <v>1573</v>
      </c>
      <c r="R169" s="1" t="s">
        <v>1556</v>
      </c>
      <c r="W169" s="1" t="s">
        <v>1732</v>
      </c>
      <c r="X169" s="1" t="s">
        <v>1360</v>
      </c>
      <c r="Y169" s="1" t="s">
        <v>1888</v>
      </c>
      <c r="Z169" s="1" t="s">
        <v>3390</v>
      </c>
      <c r="AA169" s="1" t="s">
        <v>1732</v>
      </c>
    </row>
    <row r="170" spans="1:27" ht="15" customHeight="1">
      <c r="A170" s="1" t="s">
        <v>1739</v>
      </c>
      <c r="B170" s="1" t="s">
        <v>572</v>
      </c>
      <c r="C170" s="1" t="s">
        <v>1349</v>
      </c>
      <c r="D170" s="61">
        <v>2023</v>
      </c>
      <c r="E170" s="1" t="s">
        <v>1350</v>
      </c>
      <c r="F170" s="1" t="s">
        <v>3448</v>
      </c>
      <c r="H170" s="1" t="s">
        <v>1352</v>
      </c>
      <c r="I170" s="1" t="s">
        <v>1563</v>
      </c>
      <c r="J170" s="1" t="s">
        <v>1354</v>
      </c>
      <c r="K170" s="1" t="s">
        <v>927</v>
      </c>
      <c r="L170" s="1" t="s">
        <v>1553</v>
      </c>
      <c r="M170" s="1" t="s">
        <v>1554</v>
      </c>
      <c r="N170" s="63">
        <v>45310</v>
      </c>
      <c r="O170" s="63">
        <v>45537</v>
      </c>
      <c r="P170" s="1" t="s">
        <v>1356</v>
      </c>
      <c r="Q170" s="1" t="s">
        <v>1573</v>
      </c>
      <c r="R170" s="1" t="s">
        <v>1556</v>
      </c>
      <c r="W170" s="1" t="s">
        <v>1732</v>
      </c>
      <c r="X170" s="1" t="s">
        <v>1360</v>
      </c>
      <c r="Y170" s="1" t="s">
        <v>1888</v>
      </c>
      <c r="Z170" s="1" t="s">
        <v>3390</v>
      </c>
      <c r="AA170" s="1" t="s">
        <v>1732</v>
      </c>
    </row>
    <row r="171" spans="1:27" ht="15" customHeight="1">
      <c r="A171" s="1" t="s">
        <v>1741</v>
      </c>
      <c r="B171" s="1" t="s">
        <v>569</v>
      </c>
      <c r="C171" s="1" t="s">
        <v>1349</v>
      </c>
      <c r="D171" s="61">
        <v>2023</v>
      </c>
      <c r="E171" s="1" t="s">
        <v>1350</v>
      </c>
      <c r="F171" s="1" t="s">
        <v>3449</v>
      </c>
      <c r="H171" s="1" t="s">
        <v>1352</v>
      </c>
      <c r="I171" s="1" t="s">
        <v>1563</v>
      </c>
      <c r="J171" s="1" t="s">
        <v>1354</v>
      </c>
      <c r="K171" s="1" t="s">
        <v>927</v>
      </c>
      <c r="L171" s="1" t="s">
        <v>1553</v>
      </c>
      <c r="M171" s="1" t="s">
        <v>1554</v>
      </c>
      <c r="N171" s="63">
        <v>45310</v>
      </c>
      <c r="O171" s="63">
        <v>45537</v>
      </c>
      <c r="P171" s="1" t="s">
        <v>1356</v>
      </c>
      <c r="Q171" s="1" t="s">
        <v>1573</v>
      </c>
      <c r="R171" s="1" t="s">
        <v>1556</v>
      </c>
      <c r="W171" s="1" t="s">
        <v>1732</v>
      </c>
      <c r="X171" s="1" t="s">
        <v>1360</v>
      </c>
      <c r="Y171" s="1" t="s">
        <v>1888</v>
      </c>
      <c r="Z171" s="1" t="s">
        <v>3390</v>
      </c>
      <c r="AA171" s="1" t="s">
        <v>1732</v>
      </c>
    </row>
    <row r="172" spans="1:27" ht="15" customHeight="1">
      <c r="A172" s="1" t="s">
        <v>1733</v>
      </c>
      <c r="B172" s="1" t="s">
        <v>571</v>
      </c>
      <c r="C172" s="1" t="s">
        <v>1349</v>
      </c>
      <c r="D172" s="61">
        <v>2023</v>
      </c>
      <c r="E172" s="1" t="s">
        <v>1350</v>
      </c>
      <c r="F172" s="1" t="s">
        <v>3450</v>
      </c>
      <c r="H172" s="1" t="s">
        <v>1352</v>
      </c>
      <c r="I172" s="1" t="s">
        <v>1563</v>
      </c>
      <c r="J172" s="1" t="s">
        <v>1354</v>
      </c>
      <c r="K172" s="1" t="s">
        <v>927</v>
      </c>
      <c r="L172" s="1" t="s">
        <v>1553</v>
      </c>
      <c r="M172" s="1" t="s">
        <v>1554</v>
      </c>
      <c r="N172" s="63">
        <v>45310</v>
      </c>
      <c r="O172" s="63">
        <v>45537</v>
      </c>
      <c r="P172" s="1" t="s">
        <v>1356</v>
      </c>
      <c r="Q172" s="1" t="s">
        <v>1573</v>
      </c>
      <c r="R172" s="1" t="s">
        <v>1556</v>
      </c>
      <c r="W172" s="1" t="s">
        <v>1732</v>
      </c>
      <c r="X172" s="1" t="s">
        <v>1360</v>
      </c>
      <c r="Y172" s="1" t="s">
        <v>1888</v>
      </c>
      <c r="Z172" s="1" t="s">
        <v>3390</v>
      </c>
      <c r="AA172" s="1" t="s">
        <v>1732</v>
      </c>
    </row>
    <row r="173" spans="1:27" ht="15" customHeight="1">
      <c r="A173" s="1" t="s">
        <v>1737</v>
      </c>
      <c r="B173" s="1" t="s">
        <v>570</v>
      </c>
      <c r="C173" s="1" t="s">
        <v>1349</v>
      </c>
      <c r="D173" s="61">
        <v>2023</v>
      </c>
      <c r="E173" s="1" t="s">
        <v>1350</v>
      </c>
      <c r="F173" s="1" t="s">
        <v>3451</v>
      </c>
      <c r="H173" s="1" t="s">
        <v>1352</v>
      </c>
      <c r="I173" s="1" t="s">
        <v>1563</v>
      </c>
      <c r="J173" s="1" t="s">
        <v>1354</v>
      </c>
      <c r="K173" s="1" t="s">
        <v>927</v>
      </c>
      <c r="L173" s="1" t="s">
        <v>1553</v>
      </c>
      <c r="M173" s="1" t="s">
        <v>1554</v>
      </c>
      <c r="N173" s="63">
        <v>45310</v>
      </c>
      <c r="O173" s="63">
        <v>45537</v>
      </c>
      <c r="P173" s="1" t="s">
        <v>1356</v>
      </c>
      <c r="Q173" s="1" t="s">
        <v>1573</v>
      </c>
      <c r="R173" s="1" t="s">
        <v>1556</v>
      </c>
      <c r="W173" s="1" t="s">
        <v>1732</v>
      </c>
      <c r="X173" s="1" t="s">
        <v>1360</v>
      </c>
      <c r="Y173" s="1" t="s">
        <v>1888</v>
      </c>
      <c r="Z173" s="1" t="s">
        <v>3390</v>
      </c>
      <c r="AA173" s="1" t="s">
        <v>1732</v>
      </c>
    </row>
    <row r="174" spans="1:27" ht="15" customHeight="1">
      <c r="A174" s="1" t="s">
        <v>1735</v>
      </c>
      <c r="B174" s="1" t="s">
        <v>574</v>
      </c>
      <c r="C174" s="1" t="s">
        <v>1349</v>
      </c>
      <c r="D174" s="61">
        <v>2023</v>
      </c>
      <c r="E174" s="1" t="s">
        <v>1350</v>
      </c>
      <c r="F174" s="1" t="s">
        <v>3452</v>
      </c>
      <c r="H174" s="1" t="s">
        <v>1352</v>
      </c>
      <c r="I174" s="1" t="s">
        <v>1563</v>
      </c>
      <c r="J174" s="1" t="s">
        <v>1354</v>
      </c>
      <c r="K174" s="1" t="s">
        <v>927</v>
      </c>
      <c r="L174" s="1" t="s">
        <v>1553</v>
      </c>
      <c r="M174" s="1" t="s">
        <v>1554</v>
      </c>
      <c r="N174" s="63">
        <v>45310</v>
      </c>
      <c r="O174" s="63">
        <v>45537</v>
      </c>
      <c r="P174" s="1" t="s">
        <v>1356</v>
      </c>
      <c r="Q174" s="1" t="s">
        <v>1573</v>
      </c>
      <c r="R174" s="1" t="s">
        <v>1556</v>
      </c>
      <c r="W174" s="1" t="s">
        <v>1732</v>
      </c>
      <c r="X174" s="1" t="s">
        <v>1360</v>
      </c>
      <c r="Y174" s="1" t="s">
        <v>1888</v>
      </c>
      <c r="Z174" s="1" t="s">
        <v>3390</v>
      </c>
      <c r="AA174" s="1" t="s">
        <v>1732</v>
      </c>
    </row>
    <row r="175" spans="1:27" ht="15" customHeight="1">
      <c r="A175" s="1" t="s">
        <v>1752</v>
      </c>
      <c r="B175" s="1" t="s">
        <v>581</v>
      </c>
      <c r="C175" s="1" t="s">
        <v>1349</v>
      </c>
      <c r="D175" s="61">
        <v>2023</v>
      </c>
      <c r="E175" s="1" t="s">
        <v>1350</v>
      </c>
      <c r="F175" s="1" t="s">
        <v>1753</v>
      </c>
      <c r="H175" s="1" t="s">
        <v>1352</v>
      </c>
      <c r="J175" s="1" t="s">
        <v>1354</v>
      </c>
      <c r="K175" s="1" t="s">
        <v>927</v>
      </c>
      <c r="L175" s="1" t="s">
        <v>1581</v>
      </c>
      <c r="M175" s="1" t="s">
        <v>1581</v>
      </c>
      <c r="N175" s="63">
        <v>45310</v>
      </c>
      <c r="O175" s="63">
        <v>45537</v>
      </c>
      <c r="P175" s="1" t="s">
        <v>1356</v>
      </c>
      <c r="Q175" s="1" t="s">
        <v>1745</v>
      </c>
      <c r="R175" s="1" t="s">
        <v>1556</v>
      </c>
      <c r="W175" s="1" t="s">
        <v>1746</v>
      </c>
      <c r="X175" s="1" t="s">
        <v>1360</v>
      </c>
      <c r="Y175" s="1" t="s">
        <v>1888</v>
      </c>
      <c r="Z175" s="1" t="s">
        <v>3390</v>
      </c>
      <c r="AA175" s="1" t="s">
        <v>1751</v>
      </c>
    </row>
    <row r="176" spans="1:27" ht="15" customHeight="1">
      <c r="A176" s="1" t="s">
        <v>1754</v>
      </c>
      <c r="B176" s="1" t="s">
        <v>580</v>
      </c>
      <c r="C176" s="1" t="s">
        <v>1349</v>
      </c>
      <c r="D176" s="61">
        <v>2023</v>
      </c>
      <c r="E176" s="1" t="s">
        <v>1350</v>
      </c>
      <c r="F176" s="1" t="s">
        <v>1755</v>
      </c>
      <c r="H176" s="1" t="s">
        <v>1352</v>
      </c>
      <c r="J176" s="1" t="s">
        <v>1354</v>
      </c>
      <c r="K176" s="1" t="s">
        <v>927</v>
      </c>
      <c r="L176" s="1" t="s">
        <v>1581</v>
      </c>
      <c r="M176" s="1" t="s">
        <v>1581</v>
      </c>
      <c r="N176" s="63">
        <v>45310</v>
      </c>
      <c r="O176" s="63">
        <v>45537</v>
      </c>
      <c r="P176" s="1" t="s">
        <v>1356</v>
      </c>
      <c r="Q176" s="1" t="s">
        <v>1745</v>
      </c>
      <c r="R176" s="1" t="s">
        <v>1556</v>
      </c>
      <c r="W176" s="1" t="s">
        <v>1746</v>
      </c>
      <c r="X176" s="1" t="s">
        <v>1360</v>
      </c>
      <c r="Y176" s="1" t="s">
        <v>1888</v>
      </c>
      <c r="Z176" s="1" t="s">
        <v>3390</v>
      </c>
      <c r="AA176" s="1" t="s">
        <v>1751</v>
      </c>
    </row>
    <row r="177" spans="1:27" ht="15" customHeight="1">
      <c r="A177" s="1" t="s">
        <v>1756</v>
      </c>
      <c r="B177" s="1" t="s">
        <v>577</v>
      </c>
      <c r="C177" s="1" t="s">
        <v>1349</v>
      </c>
      <c r="D177" s="61">
        <v>2023</v>
      </c>
      <c r="E177" s="1" t="s">
        <v>1350</v>
      </c>
      <c r="F177" s="1" t="s">
        <v>1757</v>
      </c>
      <c r="H177" s="1" t="s">
        <v>1352</v>
      </c>
      <c r="I177" s="1" t="s">
        <v>1647</v>
      </c>
      <c r="J177" s="1" t="s">
        <v>1354</v>
      </c>
      <c r="K177" s="1" t="s">
        <v>927</v>
      </c>
      <c r="L177" s="1" t="s">
        <v>1581</v>
      </c>
      <c r="M177" s="1" t="s">
        <v>1581</v>
      </c>
      <c r="N177" s="63">
        <v>45310</v>
      </c>
      <c r="O177" s="63">
        <v>45537</v>
      </c>
      <c r="P177" s="1" t="s">
        <v>1356</v>
      </c>
      <c r="Q177" s="1" t="s">
        <v>1745</v>
      </c>
      <c r="R177" s="1" t="s">
        <v>1556</v>
      </c>
      <c r="W177" s="1" t="s">
        <v>1746</v>
      </c>
      <c r="X177" s="1" t="s">
        <v>1360</v>
      </c>
      <c r="Y177" s="1" t="s">
        <v>1888</v>
      </c>
      <c r="Z177" s="1" t="s">
        <v>3390</v>
      </c>
      <c r="AA177" s="1" t="s">
        <v>1751</v>
      </c>
    </row>
    <row r="178" spans="1:27" ht="15" customHeight="1">
      <c r="A178" s="1" t="s">
        <v>1743</v>
      </c>
      <c r="B178" s="1" t="s">
        <v>582</v>
      </c>
      <c r="C178" s="1" t="s">
        <v>1349</v>
      </c>
      <c r="D178" s="61">
        <v>2023</v>
      </c>
      <c r="E178" s="1" t="s">
        <v>1350</v>
      </c>
      <c r="F178" s="1" t="s">
        <v>1744</v>
      </c>
      <c r="H178" s="1" t="s">
        <v>1352</v>
      </c>
      <c r="J178" s="1" t="s">
        <v>1354</v>
      </c>
      <c r="K178" s="1" t="s">
        <v>927</v>
      </c>
      <c r="L178" s="1" t="s">
        <v>1581</v>
      </c>
      <c r="M178" s="1" t="s">
        <v>1581</v>
      </c>
      <c r="N178" s="63">
        <v>45310</v>
      </c>
      <c r="O178" s="63">
        <v>45537</v>
      </c>
      <c r="P178" s="1" t="s">
        <v>1356</v>
      </c>
      <c r="Q178" s="1" t="s">
        <v>1745</v>
      </c>
      <c r="R178" s="1" t="s">
        <v>1556</v>
      </c>
      <c r="W178" s="1" t="s">
        <v>1746</v>
      </c>
      <c r="X178" s="1" t="s">
        <v>1360</v>
      </c>
      <c r="Y178" s="1" t="s">
        <v>1888</v>
      </c>
      <c r="Z178" s="1" t="s">
        <v>3390</v>
      </c>
      <c r="AA178" s="1" t="s">
        <v>1747</v>
      </c>
    </row>
    <row r="179" spans="1:27" ht="15" customHeight="1">
      <c r="A179" s="1" t="s">
        <v>1748</v>
      </c>
      <c r="B179" s="1" t="s">
        <v>578</v>
      </c>
      <c r="C179" s="1" t="s">
        <v>1349</v>
      </c>
      <c r="D179" s="61">
        <v>2023</v>
      </c>
      <c r="E179" s="1" t="s">
        <v>1350</v>
      </c>
      <c r="F179" s="1" t="s">
        <v>1749</v>
      </c>
      <c r="H179" s="1" t="s">
        <v>1352</v>
      </c>
      <c r="I179" s="1" t="s">
        <v>1750</v>
      </c>
      <c r="J179" s="1" t="s">
        <v>1354</v>
      </c>
      <c r="K179" s="1" t="s">
        <v>927</v>
      </c>
      <c r="L179" s="1" t="s">
        <v>1581</v>
      </c>
      <c r="M179" s="1" t="s">
        <v>1581</v>
      </c>
      <c r="N179" s="63">
        <v>45310</v>
      </c>
      <c r="O179" s="63">
        <v>45537</v>
      </c>
      <c r="P179" s="1" t="s">
        <v>1356</v>
      </c>
      <c r="Q179" s="1" t="s">
        <v>1745</v>
      </c>
      <c r="R179" s="1" t="s">
        <v>1556</v>
      </c>
      <c r="W179" s="1" t="s">
        <v>1746</v>
      </c>
      <c r="X179" s="1" t="s">
        <v>1360</v>
      </c>
      <c r="Y179" s="1" t="s">
        <v>1888</v>
      </c>
      <c r="Z179" s="1" t="s">
        <v>3390</v>
      </c>
      <c r="AA179" s="1" t="s">
        <v>1751</v>
      </c>
    </row>
    <row r="180" spans="1:27" ht="15" customHeight="1">
      <c r="A180" s="1" t="s">
        <v>1763</v>
      </c>
      <c r="B180" s="1" t="s">
        <v>585</v>
      </c>
      <c r="C180" s="1" t="s">
        <v>1349</v>
      </c>
      <c r="D180" s="61">
        <v>2023</v>
      </c>
      <c r="E180" s="1" t="s">
        <v>1350</v>
      </c>
      <c r="F180" s="1" t="s">
        <v>1764</v>
      </c>
      <c r="H180" s="1" t="s">
        <v>1352</v>
      </c>
      <c r="J180" s="1" t="s">
        <v>1354</v>
      </c>
      <c r="K180" s="1" t="s">
        <v>927</v>
      </c>
      <c r="L180" s="1" t="s">
        <v>1760</v>
      </c>
      <c r="M180" s="1" t="s">
        <v>1554</v>
      </c>
      <c r="N180" s="63">
        <v>45310</v>
      </c>
      <c r="O180" s="63">
        <v>45537</v>
      </c>
      <c r="P180" s="1" t="s">
        <v>1356</v>
      </c>
      <c r="Q180" s="1" t="s">
        <v>1357</v>
      </c>
      <c r="R180" s="1" t="s">
        <v>1556</v>
      </c>
      <c r="W180" s="1" t="s">
        <v>1761</v>
      </c>
      <c r="X180" s="1" t="s">
        <v>1360</v>
      </c>
      <c r="Y180" s="1" t="s">
        <v>1888</v>
      </c>
      <c r="Z180" s="1" t="s">
        <v>3390</v>
      </c>
      <c r="AA180" s="1" t="s">
        <v>1765</v>
      </c>
    </row>
    <row r="181" spans="1:27" ht="15" customHeight="1">
      <c r="A181" s="1" t="s">
        <v>584</v>
      </c>
      <c r="B181" s="1" t="s">
        <v>584</v>
      </c>
      <c r="D181" s="61">
        <v>2023</v>
      </c>
      <c r="E181" s="1" t="s">
        <v>1350</v>
      </c>
      <c r="F181" s="1" t="s">
        <v>1759</v>
      </c>
      <c r="H181" s="1" t="s">
        <v>1352</v>
      </c>
      <c r="L181" s="1" t="s">
        <v>1760</v>
      </c>
      <c r="M181" s="1" t="s">
        <v>1581</v>
      </c>
      <c r="N181" s="63">
        <v>45310</v>
      </c>
      <c r="O181" s="63">
        <v>45537</v>
      </c>
      <c r="P181" s="1" t="s">
        <v>1356</v>
      </c>
      <c r="Q181" s="1" t="s">
        <v>1357</v>
      </c>
      <c r="R181" s="1" t="s">
        <v>1556</v>
      </c>
      <c r="W181" s="1" t="s">
        <v>1761</v>
      </c>
      <c r="X181" s="1" t="s">
        <v>1360</v>
      </c>
      <c r="Y181" s="1" t="s">
        <v>1888</v>
      </c>
      <c r="Z181" s="1" t="s">
        <v>3390</v>
      </c>
      <c r="AA181" s="1" t="s">
        <v>1762</v>
      </c>
    </row>
    <row r="182" spans="1:27" ht="15" customHeight="1">
      <c r="A182" s="1" t="s">
        <v>583</v>
      </c>
      <c r="B182" s="1" t="s">
        <v>583</v>
      </c>
      <c r="D182" s="61">
        <v>2023</v>
      </c>
      <c r="E182" s="1" t="s">
        <v>1350</v>
      </c>
      <c r="F182" s="1" t="s">
        <v>1767</v>
      </c>
      <c r="H182" s="1" t="s">
        <v>1352</v>
      </c>
      <c r="L182" s="1" t="s">
        <v>1760</v>
      </c>
      <c r="M182" s="1" t="s">
        <v>1581</v>
      </c>
      <c r="N182" s="63">
        <v>45310</v>
      </c>
      <c r="O182" s="63">
        <v>45537</v>
      </c>
      <c r="P182" s="1" t="s">
        <v>1356</v>
      </c>
      <c r="Q182" s="1" t="s">
        <v>1357</v>
      </c>
      <c r="R182" s="1" t="s">
        <v>1556</v>
      </c>
      <c r="W182" s="1" t="s">
        <v>1761</v>
      </c>
      <c r="X182" s="1" t="s">
        <v>1360</v>
      </c>
      <c r="Y182" s="1" t="s">
        <v>1888</v>
      </c>
      <c r="Z182" s="1" t="s">
        <v>3390</v>
      </c>
      <c r="AA182" s="1" t="s">
        <v>1762</v>
      </c>
    </row>
    <row r="183" spans="1:27" ht="15" customHeight="1">
      <c r="A183" s="1" t="s">
        <v>603</v>
      </c>
      <c r="B183" s="1" t="s">
        <v>603</v>
      </c>
      <c r="D183" s="61">
        <v>2023</v>
      </c>
      <c r="E183" s="1" t="s">
        <v>1350</v>
      </c>
      <c r="F183" s="1" t="s">
        <v>1779</v>
      </c>
      <c r="H183" s="1" t="s">
        <v>1352</v>
      </c>
      <c r="I183" s="1" t="s">
        <v>1647</v>
      </c>
      <c r="L183" s="1" t="s">
        <v>1553</v>
      </c>
      <c r="M183" s="1" t="s">
        <v>1553</v>
      </c>
      <c r="N183" s="63">
        <v>45310</v>
      </c>
      <c r="O183" s="63">
        <v>45537</v>
      </c>
      <c r="P183" s="1" t="s">
        <v>1356</v>
      </c>
      <c r="Q183" s="1" t="s">
        <v>1771</v>
      </c>
      <c r="R183" s="1" t="s">
        <v>1556</v>
      </c>
      <c r="W183" s="1" t="s">
        <v>1772</v>
      </c>
      <c r="X183" s="1" t="s">
        <v>1360</v>
      </c>
      <c r="Y183" s="1" t="s">
        <v>1888</v>
      </c>
      <c r="Z183" s="1" t="s">
        <v>3390</v>
      </c>
      <c r="AA183" s="1" t="s">
        <v>1773</v>
      </c>
    </row>
    <row r="184" spans="1:27" ht="15" customHeight="1">
      <c r="A184" s="1" t="s">
        <v>599</v>
      </c>
      <c r="B184" s="1" t="s">
        <v>599</v>
      </c>
      <c r="D184" s="61">
        <v>2023</v>
      </c>
      <c r="E184" s="1" t="s">
        <v>1350</v>
      </c>
      <c r="F184" s="1" t="s">
        <v>1777</v>
      </c>
      <c r="H184" s="1" t="s">
        <v>1352</v>
      </c>
      <c r="I184" s="1" t="s">
        <v>1647</v>
      </c>
      <c r="L184" s="1" t="s">
        <v>1553</v>
      </c>
      <c r="M184" s="1" t="s">
        <v>1553</v>
      </c>
      <c r="N184" s="63">
        <v>45310</v>
      </c>
      <c r="O184" s="63">
        <v>45537</v>
      </c>
      <c r="P184" s="1" t="s">
        <v>1356</v>
      </c>
      <c r="Q184" s="1" t="s">
        <v>1357</v>
      </c>
      <c r="R184" s="1" t="s">
        <v>1556</v>
      </c>
      <c r="W184" s="1" t="s">
        <v>1772</v>
      </c>
      <c r="X184" s="1" t="s">
        <v>1360</v>
      </c>
      <c r="Y184" s="1" t="s">
        <v>1888</v>
      </c>
      <c r="Z184" s="1" t="s">
        <v>3390</v>
      </c>
      <c r="AA184" s="1" t="s">
        <v>1773</v>
      </c>
    </row>
    <row r="185" spans="1:27" ht="15" customHeight="1">
      <c r="A185" s="1" t="s">
        <v>600</v>
      </c>
      <c r="B185" s="1" t="s">
        <v>600</v>
      </c>
      <c r="D185" s="61">
        <v>2023</v>
      </c>
      <c r="E185" s="1" t="s">
        <v>1350</v>
      </c>
      <c r="F185" s="1" t="s">
        <v>3453</v>
      </c>
      <c r="H185" s="1" t="s">
        <v>1352</v>
      </c>
      <c r="L185" s="1" t="s">
        <v>1770</v>
      </c>
      <c r="M185" s="1" t="s">
        <v>1554</v>
      </c>
      <c r="N185" s="63">
        <v>45310</v>
      </c>
      <c r="O185" s="63">
        <v>45537</v>
      </c>
      <c r="P185" s="1" t="s">
        <v>1356</v>
      </c>
      <c r="Q185" s="1" t="s">
        <v>1771</v>
      </c>
      <c r="R185" s="1" t="s">
        <v>1556</v>
      </c>
      <c r="W185" s="1" t="s">
        <v>1772</v>
      </c>
      <c r="X185" s="1" t="s">
        <v>1360</v>
      </c>
      <c r="Y185" s="1" t="s">
        <v>1888</v>
      </c>
      <c r="Z185" s="1" t="s">
        <v>3390</v>
      </c>
      <c r="AA185" s="1" t="s">
        <v>1773</v>
      </c>
    </row>
    <row r="186" spans="1:27" ht="15" customHeight="1">
      <c r="A186" s="1" t="s">
        <v>601</v>
      </c>
      <c r="B186" s="1" t="s">
        <v>601</v>
      </c>
      <c r="D186" s="61">
        <v>2023</v>
      </c>
      <c r="E186" s="1" t="s">
        <v>1350</v>
      </c>
      <c r="F186" s="1" t="s">
        <v>3454</v>
      </c>
      <c r="H186" s="1" t="s">
        <v>1352</v>
      </c>
      <c r="L186" s="1" t="s">
        <v>1770</v>
      </c>
      <c r="M186" s="1" t="s">
        <v>1554</v>
      </c>
      <c r="N186" s="63">
        <v>45310</v>
      </c>
      <c r="O186" s="63">
        <v>45537</v>
      </c>
      <c r="P186" s="1" t="s">
        <v>1356</v>
      </c>
      <c r="Q186" s="1" t="s">
        <v>1771</v>
      </c>
      <c r="R186" s="1" t="s">
        <v>1556</v>
      </c>
      <c r="W186" s="1" t="s">
        <v>1772</v>
      </c>
      <c r="X186" s="1" t="s">
        <v>1360</v>
      </c>
      <c r="Y186" s="1" t="s">
        <v>1888</v>
      </c>
      <c r="Z186" s="1" t="s">
        <v>3390</v>
      </c>
      <c r="AA186" s="1" t="s">
        <v>1773</v>
      </c>
    </row>
    <row r="187" spans="1:27" ht="15" customHeight="1">
      <c r="A187" s="1" t="s">
        <v>602</v>
      </c>
      <c r="B187" s="1" t="s">
        <v>602</v>
      </c>
      <c r="D187" s="61">
        <v>2023</v>
      </c>
      <c r="E187" s="1" t="s">
        <v>1350</v>
      </c>
      <c r="F187" s="1" t="s">
        <v>1769</v>
      </c>
      <c r="H187" s="1" t="s">
        <v>1352</v>
      </c>
      <c r="I187" s="1" t="s">
        <v>1647</v>
      </c>
      <c r="L187" s="1" t="s">
        <v>1553</v>
      </c>
      <c r="M187" s="1" t="s">
        <v>1553</v>
      </c>
      <c r="N187" s="63">
        <v>45310</v>
      </c>
      <c r="O187" s="63">
        <v>45537</v>
      </c>
      <c r="P187" s="1" t="s">
        <v>1356</v>
      </c>
      <c r="Q187" s="1" t="s">
        <v>1771</v>
      </c>
      <c r="R187" s="1" t="s">
        <v>1556</v>
      </c>
      <c r="W187" s="1" t="s">
        <v>1772</v>
      </c>
      <c r="X187" s="1" t="s">
        <v>1360</v>
      </c>
      <c r="Y187" s="1" t="s">
        <v>1888</v>
      </c>
      <c r="Z187" s="1" t="s">
        <v>3390</v>
      </c>
      <c r="AA187" s="1" t="s">
        <v>1773</v>
      </c>
    </row>
    <row r="188" spans="1:27" ht="15" customHeight="1">
      <c r="A188" s="1" t="s">
        <v>924</v>
      </c>
      <c r="B188" s="1" t="s">
        <v>924</v>
      </c>
      <c r="D188" s="61">
        <v>2023</v>
      </c>
      <c r="E188" s="1" t="s">
        <v>1350</v>
      </c>
      <c r="F188" s="1" t="s">
        <v>3455</v>
      </c>
      <c r="H188" s="1" t="s">
        <v>1352</v>
      </c>
      <c r="I188" s="1" t="s">
        <v>1647</v>
      </c>
      <c r="L188" s="1" t="s">
        <v>1553</v>
      </c>
      <c r="M188" s="1" t="s">
        <v>1553</v>
      </c>
      <c r="N188" s="63">
        <v>45310</v>
      </c>
      <c r="O188" s="63">
        <v>45537</v>
      </c>
      <c r="P188" s="1" t="s">
        <v>1356</v>
      </c>
      <c r="Q188" s="1" t="s">
        <v>3378</v>
      </c>
      <c r="R188" s="1" t="s">
        <v>1556</v>
      </c>
      <c r="W188" s="1" t="s">
        <v>1772</v>
      </c>
      <c r="X188" s="1" t="s">
        <v>1360</v>
      </c>
      <c r="Y188" s="1" t="s">
        <v>1888</v>
      </c>
      <c r="Z188" s="1" t="s">
        <v>3390</v>
      </c>
      <c r="AA188" s="1" t="s">
        <v>1773</v>
      </c>
    </row>
    <row r="189" spans="1:27" ht="15" customHeight="1">
      <c r="A189" s="1" t="s">
        <v>922</v>
      </c>
      <c r="B189" s="1" t="s">
        <v>922</v>
      </c>
      <c r="D189" s="61">
        <v>2023</v>
      </c>
      <c r="E189" s="1" t="s">
        <v>1350</v>
      </c>
      <c r="F189" s="1" t="s">
        <v>3456</v>
      </c>
      <c r="H189" s="1" t="s">
        <v>1352</v>
      </c>
      <c r="I189" s="1" t="s">
        <v>1647</v>
      </c>
      <c r="L189" s="1" t="s">
        <v>1553</v>
      </c>
      <c r="M189" s="1" t="s">
        <v>1553</v>
      </c>
      <c r="N189" s="63">
        <v>45310</v>
      </c>
      <c r="O189" s="63">
        <v>45537</v>
      </c>
      <c r="P189" s="1" t="s">
        <v>1356</v>
      </c>
      <c r="Q189" s="1" t="s">
        <v>1357</v>
      </c>
      <c r="R189" s="1" t="s">
        <v>1556</v>
      </c>
      <c r="W189" s="1" t="s">
        <v>1772</v>
      </c>
      <c r="X189" s="1" t="s">
        <v>1360</v>
      </c>
      <c r="Y189" s="1" t="s">
        <v>1888</v>
      </c>
      <c r="Z189" s="1" t="s">
        <v>3390</v>
      </c>
      <c r="AA189" s="1" t="s">
        <v>1773</v>
      </c>
    </row>
    <row r="190" spans="1:27" ht="15" customHeight="1">
      <c r="A190" s="1" t="s">
        <v>1782</v>
      </c>
      <c r="B190" s="1" t="s">
        <v>611</v>
      </c>
      <c r="C190" s="1" t="s">
        <v>1349</v>
      </c>
      <c r="D190" s="61">
        <v>2023</v>
      </c>
      <c r="E190" s="1" t="s">
        <v>1350</v>
      </c>
      <c r="F190" s="1" t="s">
        <v>3457</v>
      </c>
      <c r="H190" s="1" t="s">
        <v>1352</v>
      </c>
      <c r="I190" s="1" t="s">
        <v>1647</v>
      </c>
      <c r="J190" s="1" t="s">
        <v>1354</v>
      </c>
      <c r="K190" s="1" t="s">
        <v>927</v>
      </c>
      <c r="L190" s="1" t="s">
        <v>1770</v>
      </c>
      <c r="M190" s="1" t="s">
        <v>1554</v>
      </c>
      <c r="N190" s="63">
        <v>45310</v>
      </c>
      <c r="O190" s="63">
        <v>45537</v>
      </c>
      <c r="P190" s="1" t="s">
        <v>1356</v>
      </c>
      <c r="Q190" s="1" t="s">
        <v>1784</v>
      </c>
      <c r="R190" s="1" t="s">
        <v>1556</v>
      </c>
      <c r="W190" s="1" t="s">
        <v>1785</v>
      </c>
      <c r="X190" s="1" t="s">
        <v>1360</v>
      </c>
      <c r="Y190" s="1" t="s">
        <v>1888</v>
      </c>
      <c r="Z190" s="1" t="s">
        <v>3390</v>
      </c>
      <c r="AA190" s="1" t="s">
        <v>1786</v>
      </c>
    </row>
    <row r="191" spans="1:27" ht="15" customHeight="1">
      <c r="A191" s="1" t="s">
        <v>1787</v>
      </c>
      <c r="B191" s="1" t="s">
        <v>610</v>
      </c>
      <c r="C191" s="1" t="s">
        <v>1349</v>
      </c>
      <c r="D191" s="61">
        <v>2023</v>
      </c>
      <c r="E191" s="1" t="s">
        <v>1350</v>
      </c>
      <c r="F191" s="1" t="s">
        <v>3458</v>
      </c>
      <c r="H191" s="1" t="s">
        <v>1352</v>
      </c>
      <c r="I191" s="1" t="s">
        <v>1647</v>
      </c>
      <c r="J191" s="1" t="s">
        <v>1354</v>
      </c>
      <c r="K191" s="1" t="s">
        <v>927</v>
      </c>
      <c r="L191" s="1" t="s">
        <v>1770</v>
      </c>
      <c r="M191" s="1" t="s">
        <v>1554</v>
      </c>
      <c r="N191" s="63">
        <v>45310</v>
      </c>
      <c r="O191" s="63">
        <v>45537</v>
      </c>
      <c r="P191" s="1" t="s">
        <v>1356</v>
      </c>
      <c r="Q191" s="1" t="s">
        <v>1789</v>
      </c>
      <c r="R191" s="1" t="s">
        <v>1556</v>
      </c>
      <c r="W191" s="1" t="s">
        <v>1785</v>
      </c>
      <c r="X191" s="1" t="s">
        <v>1360</v>
      </c>
      <c r="Y191" s="1" t="s">
        <v>1888</v>
      </c>
      <c r="Z191" s="1" t="s">
        <v>3390</v>
      </c>
      <c r="AA191" s="1" t="s">
        <v>1786</v>
      </c>
    </row>
    <row r="192" spans="1:27" ht="15" customHeight="1">
      <c r="A192" s="1" t="s">
        <v>1795</v>
      </c>
      <c r="B192" s="1" t="s">
        <v>605</v>
      </c>
      <c r="C192" s="1" t="s">
        <v>1349</v>
      </c>
      <c r="D192" s="61">
        <v>2023</v>
      </c>
      <c r="E192" s="1" t="s">
        <v>1350</v>
      </c>
      <c r="F192" s="1" t="s">
        <v>3459</v>
      </c>
      <c r="H192" s="1" t="s">
        <v>1352</v>
      </c>
      <c r="I192" s="1" t="s">
        <v>1647</v>
      </c>
      <c r="J192" s="1" t="s">
        <v>1354</v>
      </c>
      <c r="K192" s="1" t="s">
        <v>927</v>
      </c>
      <c r="L192" s="1" t="s">
        <v>1770</v>
      </c>
      <c r="M192" s="1" t="s">
        <v>1554</v>
      </c>
      <c r="N192" s="63">
        <v>45310</v>
      </c>
      <c r="O192" s="63">
        <v>45537</v>
      </c>
      <c r="P192" s="1" t="s">
        <v>1356</v>
      </c>
      <c r="Q192" s="1" t="s">
        <v>1792</v>
      </c>
      <c r="R192" s="1" t="s">
        <v>1556</v>
      </c>
      <c r="W192" s="1" t="s">
        <v>1785</v>
      </c>
      <c r="X192" s="1" t="s">
        <v>1360</v>
      </c>
      <c r="Y192" s="1" t="s">
        <v>1888</v>
      </c>
      <c r="Z192" s="1" t="s">
        <v>3390</v>
      </c>
      <c r="AA192" s="1" t="s">
        <v>1786</v>
      </c>
    </row>
    <row r="193" spans="1:27" ht="15" customHeight="1">
      <c r="A193" s="1" t="s">
        <v>1793</v>
      </c>
      <c r="B193" s="1" t="s">
        <v>609</v>
      </c>
      <c r="C193" s="1" t="s">
        <v>1349</v>
      </c>
      <c r="D193" s="61">
        <v>2023</v>
      </c>
      <c r="E193" s="1" t="s">
        <v>1350</v>
      </c>
      <c r="F193" s="1" t="s">
        <v>3460</v>
      </c>
      <c r="H193" s="1" t="s">
        <v>1352</v>
      </c>
      <c r="I193" s="1" t="s">
        <v>1647</v>
      </c>
      <c r="J193" s="1" t="s">
        <v>1354</v>
      </c>
      <c r="K193" s="1" t="s">
        <v>927</v>
      </c>
      <c r="L193" s="1" t="s">
        <v>1770</v>
      </c>
      <c r="M193" s="1" t="s">
        <v>1554</v>
      </c>
      <c r="N193" s="63">
        <v>45310</v>
      </c>
      <c r="O193" s="63">
        <v>45537</v>
      </c>
      <c r="P193" s="1" t="s">
        <v>1356</v>
      </c>
      <c r="Q193" s="1" t="s">
        <v>1792</v>
      </c>
      <c r="R193" s="1" t="s">
        <v>1556</v>
      </c>
      <c r="W193" s="1" t="s">
        <v>1785</v>
      </c>
      <c r="X193" s="1" t="s">
        <v>1360</v>
      </c>
      <c r="Y193" s="1" t="s">
        <v>1888</v>
      </c>
      <c r="Z193" s="1" t="s">
        <v>3390</v>
      </c>
      <c r="AA193" s="1" t="s">
        <v>1786</v>
      </c>
    </row>
    <row r="194" spans="1:27" ht="15" customHeight="1">
      <c r="A194" s="1" t="s">
        <v>1797</v>
      </c>
      <c r="B194" s="1" t="s">
        <v>604</v>
      </c>
      <c r="C194" s="1" t="s">
        <v>1349</v>
      </c>
      <c r="D194" s="61">
        <v>2023</v>
      </c>
      <c r="E194" s="1" t="s">
        <v>1350</v>
      </c>
      <c r="F194" s="1" t="s">
        <v>3461</v>
      </c>
      <c r="H194" s="1" t="s">
        <v>1352</v>
      </c>
      <c r="I194" s="1" t="s">
        <v>1647</v>
      </c>
      <c r="J194" s="1" t="s">
        <v>1354</v>
      </c>
      <c r="K194" s="1" t="s">
        <v>927</v>
      </c>
      <c r="L194" s="1" t="s">
        <v>1770</v>
      </c>
      <c r="M194" s="1" t="s">
        <v>1554</v>
      </c>
      <c r="N194" s="63">
        <v>45310</v>
      </c>
      <c r="O194" s="63">
        <v>45537</v>
      </c>
      <c r="P194" s="1" t="s">
        <v>1356</v>
      </c>
      <c r="Q194" s="1" t="s">
        <v>1792</v>
      </c>
      <c r="R194" s="1" t="s">
        <v>1556</v>
      </c>
      <c r="W194" s="1" t="s">
        <v>1785</v>
      </c>
      <c r="X194" s="1" t="s">
        <v>1360</v>
      </c>
      <c r="Y194" s="1" t="s">
        <v>1888</v>
      </c>
      <c r="Z194" s="1" t="s">
        <v>3390</v>
      </c>
      <c r="AA194" s="1" t="s">
        <v>1786</v>
      </c>
    </row>
    <row r="195" spans="1:27" ht="15" customHeight="1">
      <c r="A195" s="1" t="s">
        <v>1801</v>
      </c>
      <c r="B195" s="1" t="s">
        <v>607</v>
      </c>
      <c r="C195" s="1" t="s">
        <v>1349</v>
      </c>
      <c r="D195" s="61">
        <v>2023</v>
      </c>
      <c r="E195" s="1" t="s">
        <v>1350</v>
      </c>
      <c r="F195" s="1" t="s">
        <v>1802</v>
      </c>
      <c r="H195" s="1" t="s">
        <v>1352</v>
      </c>
      <c r="I195" s="1" t="s">
        <v>1647</v>
      </c>
      <c r="J195" s="1" t="s">
        <v>1354</v>
      </c>
      <c r="K195" s="1" t="s">
        <v>927</v>
      </c>
      <c r="L195" s="1" t="s">
        <v>1770</v>
      </c>
      <c r="M195" s="1" t="s">
        <v>1554</v>
      </c>
      <c r="N195" s="63">
        <v>45310</v>
      </c>
      <c r="O195" s="63">
        <v>45537</v>
      </c>
      <c r="P195" s="1" t="s">
        <v>1356</v>
      </c>
      <c r="Q195" s="1" t="s">
        <v>1803</v>
      </c>
      <c r="R195" s="1" t="s">
        <v>1556</v>
      </c>
      <c r="W195" s="1" t="s">
        <v>1785</v>
      </c>
      <c r="X195" s="1" t="s">
        <v>1360</v>
      </c>
      <c r="Y195" s="1" t="s">
        <v>1888</v>
      </c>
      <c r="Z195" s="1" t="s">
        <v>3390</v>
      </c>
      <c r="AA195" s="1" t="s">
        <v>1786</v>
      </c>
    </row>
    <row r="196" spans="1:27" ht="15" customHeight="1">
      <c r="A196" s="1" t="s">
        <v>1790</v>
      </c>
      <c r="B196" s="1" t="s">
        <v>608</v>
      </c>
      <c r="C196" s="1" t="s">
        <v>1349</v>
      </c>
      <c r="D196" s="61">
        <v>2023</v>
      </c>
      <c r="E196" s="1" t="s">
        <v>1350</v>
      </c>
      <c r="F196" s="1" t="s">
        <v>3462</v>
      </c>
      <c r="H196" s="1" t="s">
        <v>1352</v>
      </c>
      <c r="I196" s="1" t="s">
        <v>1647</v>
      </c>
      <c r="J196" s="1" t="s">
        <v>1354</v>
      </c>
      <c r="K196" s="1" t="s">
        <v>927</v>
      </c>
      <c r="L196" s="1" t="s">
        <v>1770</v>
      </c>
      <c r="M196" s="1" t="s">
        <v>1554</v>
      </c>
      <c r="N196" s="63">
        <v>45310</v>
      </c>
      <c r="O196" s="63">
        <v>45537</v>
      </c>
      <c r="P196" s="1" t="s">
        <v>1356</v>
      </c>
      <c r="Q196" s="1" t="s">
        <v>1792</v>
      </c>
      <c r="R196" s="1" t="s">
        <v>1556</v>
      </c>
      <c r="W196" s="1" t="s">
        <v>1785</v>
      </c>
      <c r="X196" s="1" t="s">
        <v>1360</v>
      </c>
      <c r="Y196" s="1" t="s">
        <v>1888</v>
      </c>
      <c r="Z196" s="1" t="s">
        <v>3390</v>
      </c>
      <c r="AA196" s="1" t="s">
        <v>1786</v>
      </c>
    </row>
    <row r="197" spans="1:27" ht="15" customHeight="1">
      <c r="A197" s="1" t="s">
        <v>1799</v>
      </c>
      <c r="B197" s="1" t="s">
        <v>606</v>
      </c>
      <c r="C197" s="1" t="s">
        <v>1349</v>
      </c>
      <c r="D197" s="61">
        <v>2023</v>
      </c>
      <c r="E197" s="1" t="s">
        <v>1350</v>
      </c>
      <c r="F197" s="1" t="s">
        <v>3463</v>
      </c>
      <c r="H197" s="1" t="s">
        <v>1352</v>
      </c>
      <c r="I197" s="1" t="s">
        <v>1647</v>
      </c>
      <c r="J197" s="1" t="s">
        <v>1354</v>
      </c>
      <c r="K197" s="1" t="s">
        <v>927</v>
      </c>
      <c r="L197" s="1" t="s">
        <v>1770</v>
      </c>
      <c r="M197" s="1" t="s">
        <v>1554</v>
      </c>
      <c r="N197" s="63">
        <v>45310</v>
      </c>
      <c r="O197" s="63">
        <v>45537</v>
      </c>
      <c r="P197" s="1" t="s">
        <v>1356</v>
      </c>
      <c r="Q197" s="1" t="s">
        <v>1789</v>
      </c>
      <c r="R197" s="1" t="s">
        <v>1556</v>
      </c>
      <c r="W197" s="1" t="s">
        <v>1785</v>
      </c>
      <c r="X197" s="1" t="s">
        <v>1360</v>
      </c>
      <c r="Y197" s="1" t="s">
        <v>1888</v>
      </c>
      <c r="Z197" s="1" t="s">
        <v>3390</v>
      </c>
      <c r="AA197" s="1" t="s">
        <v>1786</v>
      </c>
    </row>
    <row r="198" spans="1:27" ht="15" customHeight="1">
      <c r="A198" s="1" t="s">
        <v>1804</v>
      </c>
      <c r="B198" s="1" t="s">
        <v>717</v>
      </c>
      <c r="C198" s="1" t="s">
        <v>1349</v>
      </c>
      <c r="D198" s="61">
        <v>2023</v>
      </c>
      <c r="E198" s="1" t="s">
        <v>1350</v>
      </c>
      <c r="F198" s="1" t="s">
        <v>1805</v>
      </c>
      <c r="H198" s="1" t="s">
        <v>1352</v>
      </c>
      <c r="I198" s="1" t="s">
        <v>1672</v>
      </c>
      <c r="J198" s="1" t="s">
        <v>1354</v>
      </c>
      <c r="K198" s="1" t="s">
        <v>927</v>
      </c>
      <c r="L198" s="1" t="s">
        <v>1770</v>
      </c>
      <c r="M198" s="1" t="s">
        <v>1770</v>
      </c>
      <c r="N198" s="63">
        <v>45310</v>
      </c>
      <c r="O198" s="63">
        <v>45537</v>
      </c>
      <c r="P198" s="1" t="s">
        <v>1356</v>
      </c>
      <c r="Q198" s="1" t="s">
        <v>1357</v>
      </c>
      <c r="R198" s="1" t="s">
        <v>1556</v>
      </c>
      <c r="W198" s="1" t="s">
        <v>1806</v>
      </c>
      <c r="X198" s="1" t="s">
        <v>1360</v>
      </c>
      <c r="Y198" s="1" t="s">
        <v>1888</v>
      </c>
      <c r="Z198" s="1" t="s">
        <v>3390</v>
      </c>
      <c r="AA198" s="1" t="s">
        <v>1807</v>
      </c>
    </row>
    <row r="199" spans="1:27" ht="15" customHeight="1">
      <c r="A199" s="1" t="s">
        <v>1812</v>
      </c>
      <c r="B199" s="1" t="s">
        <v>719</v>
      </c>
      <c r="C199" s="1" t="s">
        <v>1349</v>
      </c>
      <c r="D199" s="61">
        <v>2023</v>
      </c>
      <c r="E199" s="1" t="s">
        <v>1350</v>
      </c>
      <c r="F199" s="1" t="s">
        <v>1813</v>
      </c>
      <c r="H199" s="1" t="s">
        <v>1352</v>
      </c>
      <c r="I199" s="1" t="s">
        <v>1672</v>
      </c>
      <c r="J199" s="1" t="s">
        <v>1354</v>
      </c>
      <c r="K199" s="1" t="s">
        <v>927</v>
      </c>
      <c r="L199" s="1" t="s">
        <v>1770</v>
      </c>
      <c r="M199" s="1" t="s">
        <v>1770</v>
      </c>
      <c r="N199" s="63">
        <v>45310</v>
      </c>
      <c r="O199" s="63">
        <v>45537</v>
      </c>
      <c r="P199" s="1" t="s">
        <v>1356</v>
      </c>
      <c r="Q199" s="1" t="s">
        <v>1357</v>
      </c>
      <c r="R199" s="1" t="s">
        <v>1556</v>
      </c>
      <c r="W199" s="1" t="s">
        <v>1806</v>
      </c>
      <c r="X199" s="1" t="s">
        <v>1360</v>
      </c>
      <c r="Y199" s="1" t="s">
        <v>1888</v>
      </c>
      <c r="Z199" s="1" t="s">
        <v>3390</v>
      </c>
      <c r="AA199" s="1" t="s">
        <v>1807</v>
      </c>
    </row>
    <row r="200" spans="1:27" ht="15" customHeight="1">
      <c r="A200" s="1" t="s">
        <v>1808</v>
      </c>
      <c r="B200" s="1" t="s">
        <v>718</v>
      </c>
      <c r="C200" s="1" t="s">
        <v>1349</v>
      </c>
      <c r="D200" s="61">
        <v>2023</v>
      </c>
      <c r="E200" s="1" t="s">
        <v>1350</v>
      </c>
      <c r="F200" s="1" t="s">
        <v>1809</v>
      </c>
      <c r="H200" s="1" t="s">
        <v>1352</v>
      </c>
      <c r="I200" s="1" t="s">
        <v>1672</v>
      </c>
      <c r="J200" s="1" t="s">
        <v>1354</v>
      </c>
      <c r="K200" s="1" t="s">
        <v>927</v>
      </c>
      <c r="L200" s="1" t="s">
        <v>1770</v>
      </c>
      <c r="M200" s="1" t="s">
        <v>1770</v>
      </c>
      <c r="N200" s="63">
        <v>45310</v>
      </c>
      <c r="O200" s="63">
        <v>45537</v>
      </c>
      <c r="P200" s="1" t="s">
        <v>1356</v>
      </c>
      <c r="Q200" s="1" t="s">
        <v>1357</v>
      </c>
      <c r="R200" s="1" t="s">
        <v>1556</v>
      </c>
      <c r="W200" s="1" t="s">
        <v>1806</v>
      </c>
      <c r="X200" s="1" t="s">
        <v>1360</v>
      </c>
      <c r="Y200" s="1" t="s">
        <v>1888</v>
      </c>
      <c r="Z200" s="1" t="s">
        <v>3390</v>
      </c>
      <c r="AA200" s="1" t="s">
        <v>1807</v>
      </c>
    </row>
    <row r="201" spans="1:27" ht="15" customHeight="1">
      <c r="A201" s="1" t="s">
        <v>1810</v>
      </c>
      <c r="B201" s="1" t="s">
        <v>716</v>
      </c>
      <c r="C201" s="1" t="s">
        <v>1349</v>
      </c>
      <c r="D201" s="61">
        <v>2023</v>
      </c>
      <c r="E201" s="1" t="s">
        <v>1350</v>
      </c>
      <c r="F201" s="1" t="s">
        <v>1811</v>
      </c>
      <c r="H201" s="1" t="s">
        <v>1370</v>
      </c>
      <c r="I201" s="1" t="s">
        <v>1371</v>
      </c>
      <c r="J201" s="1" t="s">
        <v>1354</v>
      </c>
      <c r="K201" s="1" t="s">
        <v>927</v>
      </c>
      <c r="L201" s="1" t="s">
        <v>1770</v>
      </c>
      <c r="M201" s="1" t="s">
        <v>1770</v>
      </c>
      <c r="N201" s="63">
        <v>45310</v>
      </c>
      <c r="O201" s="63">
        <v>45537</v>
      </c>
      <c r="P201" s="1" t="s">
        <v>1356</v>
      </c>
      <c r="Q201" s="1" t="s">
        <v>1357</v>
      </c>
      <c r="R201" s="1" t="s">
        <v>1556</v>
      </c>
      <c r="W201" s="1" t="s">
        <v>1806</v>
      </c>
      <c r="X201" s="1" t="s">
        <v>1360</v>
      </c>
      <c r="Y201" s="1" t="s">
        <v>1888</v>
      </c>
      <c r="Z201" s="1" t="s">
        <v>3390</v>
      </c>
      <c r="AA201" s="1" t="s">
        <v>1807</v>
      </c>
    </row>
    <row r="202" spans="1:27" ht="15" customHeight="1">
      <c r="A202" s="1" t="s">
        <v>1840</v>
      </c>
      <c r="B202" s="1" t="s">
        <v>751</v>
      </c>
      <c r="C202" s="1" t="s">
        <v>1349</v>
      </c>
      <c r="D202" s="61">
        <v>2023</v>
      </c>
      <c r="E202" s="1" t="s">
        <v>1350</v>
      </c>
      <c r="F202" s="1" t="s">
        <v>3464</v>
      </c>
      <c r="H202" s="1" t="s">
        <v>1352</v>
      </c>
      <c r="I202" s="1" t="s">
        <v>1672</v>
      </c>
      <c r="J202" s="1" t="s">
        <v>1354</v>
      </c>
      <c r="K202" s="1" t="s">
        <v>927</v>
      </c>
      <c r="L202" s="1" t="s">
        <v>1590</v>
      </c>
      <c r="M202" s="1" t="s">
        <v>1590</v>
      </c>
      <c r="N202" s="63">
        <v>45310</v>
      </c>
      <c r="O202" s="63">
        <v>45537</v>
      </c>
      <c r="P202" s="1" t="s">
        <v>1356</v>
      </c>
      <c r="Q202" s="1" t="s">
        <v>1706</v>
      </c>
      <c r="R202" s="1" t="s">
        <v>1556</v>
      </c>
      <c r="W202" s="1" t="s">
        <v>1816</v>
      </c>
      <c r="X202" s="1" t="s">
        <v>1360</v>
      </c>
      <c r="Y202" s="1" t="s">
        <v>1888</v>
      </c>
      <c r="Z202" s="1" t="s">
        <v>3390</v>
      </c>
      <c r="AA202" s="1" t="s">
        <v>1817</v>
      </c>
    </row>
    <row r="203" spans="1:27" ht="15" customHeight="1">
      <c r="A203" s="1" t="s">
        <v>1828</v>
      </c>
      <c r="B203" s="1" t="s">
        <v>745</v>
      </c>
      <c r="C203" s="1" t="s">
        <v>1349</v>
      </c>
      <c r="D203" s="61">
        <v>2023</v>
      </c>
      <c r="E203" s="1" t="s">
        <v>1350</v>
      </c>
      <c r="F203" s="1" t="s">
        <v>3465</v>
      </c>
      <c r="H203" s="1" t="s">
        <v>1352</v>
      </c>
      <c r="I203" s="1" t="s">
        <v>1672</v>
      </c>
      <c r="J203" s="1" t="s">
        <v>1354</v>
      </c>
      <c r="K203" s="1" t="s">
        <v>927</v>
      </c>
      <c r="L203" s="1" t="s">
        <v>1590</v>
      </c>
      <c r="M203" s="1" t="s">
        <v>1590</v>
      </c>
      <c r="N203" s="63">
        <v>45310</v>
      </c>
      <c r="O203" s="63">
        <v>45537</v>
      </c>
      <c r="P203" s="1" t="s">
        <v>1356</v>
      </c>
      <c r="Q203" s="1" t="s">
        <v>1706</v>
      </c>
      <c r="R203" s="1" t="s">
        <v>1556</v>
      </c>
      <c r="W203" s="1" t="s">
        <v>1816</v>
      </c>
      <c r="X203" s="1" t="s">
        <v>1360</v>
      </c>
      <c r="Y203" s="1" t="s">
        <v>1888</v>
      </c>
      <c r="Z203" s="1" t="s">
        <v>3390</v>
      </c>
      <c r="AA203" s="1" t="s">
        <v>1817</v>
      </c>
    </row>
    <row r="204" spans="1:27" ht="15" customHeight="1">
      <c r="A204" s="1" t="s">
        <v>1824</v>
      </c>
      <c r="B204" s="1" t="s">
        <v>742</v>
      </c>
      <c r="C204" s="1" t="s">
        <v>1349</v>
      </c>
      <c r="D204" s="61">
        <v>2023</v>
      </c>
      <c r="E204" s="1" t="s">
        <v>1350</v>
      </c>
      <c r="F204" s="1" t="s">
        <v>3466</v>
      </c>
      <c r="H204" s="1" t="s">
        <v>1352</v>
      </c>
      <c r="I204" s="1" t="s">
        <v>1672</v>
      </c>
      <c r="J204" s="1" t="s">
        <v>1354</v>
      </c>
      <c r="K204" s="1" t="s">
        <v>927</v>
      </c>
      <c r="L204" s="1" t="s">
        <v>1590</v>
      </c>
      <c r="M204" s="1" t="s">
        <v>1590</v>
      </c>
      <c r="N204" s="63">
        <v>45310</v>
      </c>
      <c r="O204" s="63">
        <v>45537</v>
      </c>
      <c r="P204" s="1" t="s">
        <v>1356</v>
      </c>
      <c r="Q204" s="1" t="s">
        <v>1706</v>
      </c>
      <c r="R204" s="1" t="s">
        <v>1556</v>
      </c>
      <c r="W204" s="1" t="s">
        <v>1816</v>
      </c>
      <c r="X204" s="1" t="s">
        <v>1360</v>
      </c>
      <c r="Y204" s="1" t="s">
        <v>1888</v>
      </c>
      <c r="Z204" s="1" t="s">
        <v>3390</v>
      </c>
      <c r="AA204" s="1" t="s">
        <v>1817</v>
      </c>
    </row>
    <row r="205" spans="1:27" ht="15" customHeight="1">
      <c r="A205" s="1" t="s">
        <v>1826</v>
      </c>
      <c r="B205" s="1" t="s">
        <v>739</v>
      </c>
      <c r="C205" s="1" t="s">
        <v>1349</v>
      </c>
      <c r="D205" s="61">
        <v>2023</v>
      </c>
      <c r="E205" s="1" t="s">
        <v>1350</v>
      </c>
      <c r="F205" s="1" t="s">
        <v>3467</v>
      </c>
      <c r="H205" s="1" t="s">
        <v>1352</v>
      </c>
      <c r="I205" s="1" t="s">
        <v>1672</v>
      </c>
      <c r="J205" s="1" t="s">
        <v>1354</v>
      </c>
      <c r="K205" s="1" t="s">
        <v>927</v>
      </c>
      <c r="L205" s="1" t="s">
        <v>1590</v>
      </c>
      <c r="M205" s="1" t="s">
        <v>1590</v>
      </c>
      <c r="N205" s="63">
        <v>45310</v>
      </c>
      <c r="O205" s="63">
        <v>45537</v>
      </c>
      <c r="P205" s="1" t="s">
        <v>1356</v>
      </c>
      <c r="Q205" s="1" t="s">
        <v>1706</v>
      </c>
      <c r="R205" s="1" t="s">
        <v>1556</v>
      </c>
      <c r="W205" s="1" t="s">
        <v>1816</v>
      </c>
      <c r="X205" s="1" t="s">
        <v>1360</v>
      </c>
      <c r="Y205" s="1" t="s">
        <v>1888</v>
      </c>
      <c r="Z205" s="1" t="s">
        <v>3390</v>
      </c>
      <c r="AA205" s="1" t="s">
        <v>1817</v>
      </c>
    </row>
    <row r="206" spans="1:27" ht="15" customHeight="1">
      <c r="A206" s="1" t="s">
        <v>1818</v>
      </c>
      <c r="B206" s="1" t="s">
        <v>738</v>
      </c>
      <c r="C206" s="1" t="s">
        <v>1349</v>
      </c>
      <c r="D206" s="61">
        <v>2023</v>
      </c>
      <c r="E206" s="1" t="s">
        <v>1350</v>
      </c>
      <c r="F206" s="1" t="s">
        <v>3468</v>
      </c>
      <c r="H206" s="1" t="s">
        <v>1352</v>
      </c>
      <c r="I206" s="1" t="s">
        <v>1672</v>
      </c>
      <c r="J206" s="1" t="s">
        <v>1354</v>
      </c>
      <c r="K206" s="1" t="s">
        <v>927</v>
      </c>
      <c r="L206" s="1" t="s">
        <v>1590</v>
      </c>
      <c r="M206" s="1" t="s">
        <v>1590</v>
      </c>
      <c r="N206" s="63">
        <v>45310</v>
      </c>
      <c r="O206" s="63">
        <v>45537</v>
      </c>
      <c r="P206" s="1" t="s">
        <v>1356</v>
      </c>
      <c r="Q206" s="1" t="s">
        <v>1706</v>
      </c>
      <c r="R206" s="1" t="s">
        <v>1556</v>
      </c>
      <c r="W206" s="1" t="s">
        <v>1816</v>
      </c>
      <c r="X206" s="1" t="s">
        <v>1360</v>
      </c>
      <c r="Y206" s="1" t="s">
        <v>1888</v>
      </c>
      <c r="Z206" s="1" t="s">
        <v>3390</v>
      </c>
      <c r="AA206" s="1" t="s">
        <v>1817</v>
      </c>
    </row>
    <row r="207" spans="1:27" ht="15" customHeight="1">
      <c r="A207" s="1" t="s">
        <v>1832</v>
      </c>
      <c r="B207" s="1" t="s">
        <v>741</v>
      </c>
      <c r="C207" s="1" t="s">
        <v>1349</v>
      </c>
      <c r="D207" s="61">
        <v>2023</v>
      </c>
      <c r="E207" s="1" t="s">
        <v>1350</v>
      </c>
      <c r="F207" s="1" t="s">
        <v>3469</v>
      </c>
      <c r="H207" s="1" t="s">
        <v>1352</v>
      </c>
      <c r="I207" s="1" t="s">
        <v>1672</v>
      </c>
      <c r="J207" s="1" t="s">
        <v>1354</v>
      </c>
      <c r="K207" s="1" t="s">
        <v>927</v>
      </c>
      <c r="L207" s="1" t="s">
        <v>1590</v>
      </c>
      <c r="M207" s="1" t="s">
        <v>1590</v>
      </c>
      <c r="N207" s="63">
        <v>45310</v>
      </c>
      <c r="O207" s="63">
        <v>45537</v>
      </c>
      <c r="P207" s="1" t="s">
        <v>1356</v>
      </c>
      <c r="Q207" s="1" t="s">
        <v>1706</v>
      </c>
      <c r="R207" s="1" t="s">
        <v>1556</v>
      </c>
      <c r="W207" s="1" t="s">
        <v>1816</v>
      </c>
      <c r="X207" s="1" t="s">
        <v>1360</v>
      </c>
      <c r="Y207" s="1" t="s">
        <v>1888</v>
      </c>
      <c r="Z207" s="1" t="s">
        <v>3390</v>
      </c>
      <c r="AA207" s="1" t="s">
        <v>1817</v>
      </c>
    </row>
    <row r="208" spans="1:27" ht="15" customHeight="1">
      <c r="A208" s="1" t="s">
        <v>1814</v>
      </c>
      <c r="B208" s="1" t="s">
        <v>746</v>
      </c>
      <c r="C208" s="1" t="s">
        <v>1349</v>
      </c>
      <c r="D208" s="61">
        <v>2023</v>
      </c>
      <c r="E208" s="1" t="s">
        <v>1350</v>
      </c>
      <c r="F208" s="1" t="s">
        <v>3470</v>
      </c>
      <c r="H208" s="1" t="s">
        <v>1352</v>
      </c>
      <c r="I208" s="1" t="s">
        <v>1672</v>
      </c>
      <c r="J208" s="1" t="s">
        <v>1354</v>
      </c>
      <c r="K208" s="1" t="s">
        <v>927</v>
      </c>
      <c r="L208" s="1" t="s">
        <v>1590</v>
      </c>
      <c r="M208" s="1" t="s">
        <v>1590</v>
      </c>
      <c r="N208" s="63">
        <v>45310</v>
      </c>
      <c r="O208" s="63">
        <v>45537</v>
      </c>
      <c r="P208" s="1" t="s">
        <v>1356</v>
      </c>
      <c r="Q208" s="1" t="s">
        <v>1706</v>
      </c>
      <c r="R208" s="1" t="s">
        <v>1556</v>
      </c>
      <c r="W208" s="1" t="s">
        <v>1816</v>
      </c>
      <c r="X208" s="1" t="s">
        <v>1360</v>
      </c>
      <c r="Y208" s="1" t="s">
        <v>1888</v>
      </c>
      <c r="Z208" s="1" t="s">
        <v>3390</v>
      </c>
      <c r="AA208" s="1" t="s">
        <v>1817</v>
      </c>
    </row>
    <row r="209" spans="1:27" ht="15" customHeight="1">
      <c r="A209" s="1" t="s">
        <v>1820</v>
      </c>
      <c r="B209" s="1" t="s">
        <v>752</v>
      </c>
      <c r="C209" s="1" t="s">
        <v>1349</v>
      </c>
      <c r="D209" s="61">
        <v>2023</v>
      </c>
      <c r="E209" s="1" t="s">
        <v>1350</v>
      </c>
      <c r="F209" s="1" t="s">
        <v>3471</v>
      </c>
      <c r="H209" s="1" t="s">
        <v>1352</v>
      </c>
      <c r="I209" s="1" t="s">
        <v>1672</v>
      </c>
      <c r="J209" s="1" t="s">
        <v>1354</v>
      </c>
      <c r="K209" s="1" t="s">
        <v>927</v>
      </c>
      <c r="L209" s="1" t="s">
        <v>1590</v>
      </c>
      <c r="M209" s="1" t="s">
        <v>1590</v>
      </c>
      <c r="N209" s="63">
        <v>45310</v>
      </c>
      <c r="O209" s="63">
        <v>45537</v>
      </c>
      <c r="P209" s="1" t="s">
        <v>1356</v>
      </c>
      <c r="Q209" s="1" t="s">
        <v>1706</v>
      </c>
      <c r="R209" s="1" t="s">
        <v>1556</v>
      </c>
      <c r="W209" s="1" t="s">
        <v>1816</v>
      </c>
      <c r="X209" s="1" t="s">
        <v>1360</v>
      </c>
      <c r="Y209" s="1" t="s">
        <v>1888</v>
      </c>
      <c r="Z209" s="1" t="s">
        <v>3390</v>
      </c>
      <c r="AA209" s="1" t="s">
        <v>1817</v>
      </c>
    </row>
    <row r="210" spans="1:27" ht="15" customHeight="1">
      <c r="A210" s="1" t="s">
        <v>1830</v>
      </c>
      <c r="B210" s="1" t="s">
        <v>743</v>
      </c>
      <c r="C210" s="1" t="s">
        <v>1349</v>
      </c>
      <c r="D210" s="61">
        <v>2023</v>
      </c>
      <c r="E210" s="1" t="s">
        <v>1350</v>
      </c>
      <c r="F210" s="1" t="s">
        <v>3472</v>
      </c>
      <c r="H210" s="1" t="s">
        <v>1352</v>
      </c>
      <c r="I210" s="1" t="s">
        <v>1672</v>
      </c>
      <c r="J210" s="1" t="s">
        <v>1354</v>
      </c>
      <c r="K210" s="1" t="s">
        <v>927</v>
      </c>
      <c r="L210" s="1" t="s">
        <v>1590</v>
      </c>
      <c r="M210" s="1" t="s">
        <v>1590</v>
      </c>
      <c r="N210" s="63">
        <v>45310</v>
      </c>
      <c r="O210" s="63">
        <v>45537</v>
      </c>
      <c r="P210" s="1" t="s">
        <v>1356</v>
      </c>
      <c r="Q210" s="1" t="s">
        <v>1706</v>
      </c>
      <c r="R210" s="1" t="s">
        <v>1556</v>
      </c>
      <c r="W210" s="1" t="s">
        <v>1816</v>
      </c>
      <c r="X210" s="1" t="s">
        <v>1360</v>
      </c>
      <c r="Y210" s="1" t="s">
        <v>1888</v>
      </c>
      <c r="Z210" s="1" t="s">
        <v>3390</v>
      </c>
      <c r="AA210" s="1" t="s">
        <v>1817</v>
      </c>
    </row>
    <row r="211" spans="1:27" ht="15" customHeight="1">
      <c r="A211" s="1" t="s">
        <v>1838</v>
      </c>
      <c r="B211" s="1" t="s">
        <v>744</v>
      </c>
      <c r="C211" s="1" t="s">
        <v>1349</v>
      </c>
      <c r="D211" s="61">
        <v>2023</v>
      </c>
      <c r="E211" s="1" t="s">
        <v>1350</v>
      </c>
      <c r="F211" s="1" t="s">
        <v>3473</v>
      </c>
      <c r="H211" s="1" t="s">
        <v>1352</v>
      </c>
      <c r="I211" s="1" t="s">
        <v>1672</v>
      </c>
      <c r="J211" s="1" t="s">
        <v>1354</v>
      </c>
      <c r="K211" s="1" t="s">
        <v>927</v>
      </c>
      <c r="L211" s="1" t="s">
        <v>1590</v>
      </c>
      <c r="M211" s="1" t="s">
        <v>1590</v>
      </c>
      <c r="N211" s="63">
        <v>45310</v>
      </c>
      <c r="O211" s="63">
        <v>45537</v>
      </c>
      <c r="P211" s="1" t="s">
        <v>1356</v>
      </c>
      <c r="Q211" s="1" t="s">
        <v>1706</v>
      </c>
      <c r="R211" s="1" t="s">
        <v>1556</v>
      </c>
      <c r="W211" s="1" t="s">
        <v>1816</v>
      </c>
      <c r="X211" s="1" t="s">
        <v>1360</v>
      </c>
      <c r="Y211" s="1" t="s">
        <v>1888</v>
      </c>
      <c r="Z211" s="1" t="s">
        <v>3390</v>
      </c>
      <c r="AA211" s="1" t="s">
        <v>1817</v>
      </c>
    </row>
    <row r="212" spans="1:27" ht="15" customHeight="1">
      <c r="A212" s="1" t="s">
        <v>1844</v>
      </c>
      <c r="B212" s="1" t="s">
        <v>749</v>
      </c>
      <c r="C212" s="1" t="s">
        <v>1349</v>
      </c>
      <c r="D212" s="61">
        <v>2023</v>
      </c>
      <c r="E212" s="1" t="s">
        <v>1350</v>
      </c>
      <c r="F212" s="1" t="s">
        <v>3474</v>
      </c>
      <c r="H212" s="1" t="s">
        <v>1352</v>
      </c>
      <c r="I212" s="1" t="s">
        <v>1672</v>
      </c>
      <c r="J212" s="1" t="s">
        <v>1354</v>
      </c>
      <c r="K212" s="1" t="s">
        <v>927</v>
      </c>
      <c r="L212" s="1" t="s">
        <v>1590</v>
      </c>
      <c r="M212" s="1" t="s">
        <v>1590</v>
      </c>
      <c r="N212" s="63">
        <v>45310</v>
      </c>
      <c r="O212" s="63">
        <v>45537</v>
      </c>
      <c r="P212" s="1" t="s">
        <v>1356</v>
      </c>
      <c r="Q212" s="1" t="s">
        <v>1706</v>
      </c>
      <c r="R212" s="1" t="s">
        <v>1556</v>
      </c>
      <c r="W212" s="1" t="s">
        <v>1816</v>
      </c>
      <c r="X212" s="1" t="s">
        <v>1360</v>
      </c>
      <c r="Y212" s="1" t="s">
        <v>1888</v>
      </c>
      <c r="Z212" s="1" t="s">
        <v>3390</v>
      </c>
      <c r="AA212" s="1" t="s">
        <v>1817</v>
      </c>
    </row>
    <row r="213" spans="1:27" ht="15" customHeight="1">
      <c r="A213" s="1" t="s">
        <v>1842</v>
      </c>
      <c r="B213" s="1" t="s">
        <v>747</v>
      </c>
      <c r="C213" s="1" t="s">
        <v>1349</v>
      </c>
      <c r="D213" s="61">
        <v>2023</v>
      </c>
      <c r="E213" s="1" t="s">
        <v>1350</v>
      </c>
      <c r="F213" s="1" t="s">
        <v>3475</v>
      </c>
      <c r="H213" s="1" t="s">
        <v>1352</v>
      </c>
      <c r="I213" s="1" t="s">
        <v>1672</v>
      </c>
      <c r="J213" s="1" t="s">
        <v>1354</v>
      </c>
      <c r="K213" s="1" t="s">
        <v>927</v>
      </c>
      <c r="L213" s="1" t="s">
        <v>1590</v>
      </c>
      <c r="M213" s="1" t="s">
        <v>1590</v>
      </c>
      <c r="N213" s="63">
        <v>45310</v>
      </c>
      <c r="O213" s="63">
        <v>45537</v>
      </c>
      <c r="P213" s="1" t="s">
        <v>1356</v>
      </c>
      <c r="Q213" s="1" t="s">
        <v>1706</v>
      </c>
      <c r="R213" s="1" t="s">
        <v>1556</v>
      </c>
      <c r="W213" s="1" t="s">
        <v>1816</v>
      </c>
      <c r="X213" s="1" t="s">
        <v>1360</v>
      </c>
      <c r="Y213" s="1" t="s">
        <v>1888</v>
      </c>
      <c r="Z213" s="1" t="s">
        <v>3390</v>
      </c>
      <c r="AA213" s="1" t="s">
        <v>1817</v>
      </c>
    </row>
    <row r="214" spans="1:27" ht="15" customHeight="1">
      <c r="A214" s="1" t="s">
        <v>1834</v>
      </c>
      <c r="B214" s="1" t="s">
        <v>740</v>
      </c>
      <c r="C214" s="1" t="s">
        <v>1349</v>
      </c>
      <c r="D214" s="61">
        <v>2023</v>
      </c>
      <c r="E214" s="1" t="s">
        <v>1350</v>
      </c>
      <c r="F214" s="1" t="s">
        <v>3476</v>
      </c>
      <c r="H214" s="1" t="s">
        <v>1352</v>
      </c>
      <c r="I214" s="1" t="s">
        <v>1672</v>
      </c>
      <c r="J214" s="1" t="s">
        <v>1354</v>
      </c>
      <c r="K214" s="1" t="s">
        <v>927</v>
      </c>
      <c r="L214" s="1" t="s">
        <v>1590</v>
      </c>
      <c r="M214" s="1" t="s">
        <v>1590</v>
      </c>
      <c r="N214" s="63">
        <v>45310</v>
      </c>
      <c r="O214" s="63">
        <v>45537</v>
      </c>
      <c r="P214" s="1" t="s">
        <v>1356</v>
      </c>
      <c r="Q214" s="1" t="s">
        <v>1706</v>
      </c>
      <c r="R214" s="1" t="s">
        <v>1556</v>
      </c>
      <c r="W214" s="1" t="s">
        <v>1816</v>
      </c>
      <c r="X214" s="1" t="s">
        <v>1360</v>
      </c>
      <c r="Y214" s="1" t="s">
        <v>1888</v>
      </c>
      <c r="Z214" s="1" t="s">
        <v>3390</v>
      </c>
      <c r="AA214" s="1" t="s">
        <v>1817</v>
      </c>
    </row>
    <row r="215" spans="1:27" ht="15" customHeight="1">
      <c r="A215" s="1" t="s">
        <v>1822</v>
      </c>
      <c r="B215" s="1" t="s">
        <v>750</v>
      </c>
      <c r="C215" s="1" t="s">
        <v>1349</v>
      </c>
      <c r="D215" s="61">
        <v>2023</v>
      </c>
      <c r="E215" s="1" t="s">
        <v>1350</v>
      </c>
      <c r="F215" s="1" t="s">
        <v>3477</v>
      </c>
      <c r="H215" s="1" t="s">
        <v>1352</v>
      </c>
      <c r="I215" s="1" t="s">
        <v>1672</v>
      </c>
      <c r="J215" s="1" t="s">
        <v>1354</v>
      </c>
      <c r="K215" s="1" t="s">
        <v>927</v>
      </c>
      <c r="L215" s="1" t="s">
        <v>1590</v>
      </c>
      <c r="M215" s="1" t="s">
        <v>1590</v>
      </c>
      <c r="N215" s="63">
        <v>45310</v>
      </c>
      <c r="O215" s="63">
        <v>45537</v>
      </c>
      <c r="P215" s="1" t="s">
        <v>1356</v>
      </c>
      <c r="Q215" s="1" t="s">
        <v>1706</v>
      </c>
      <c r="R215" s="1" t="s">
        <v>1556</v>
      </c>
      <c r="W215" s="1" t="s">
        <v>1816</v>
      </c>
      <c r="X215" s="1" t="s">
        <v>1360</v>
      </c>
      <c r="Y215" s="1" t="s">
        <v>1888</v>
      </c>
      <c r="Z215" s="1" t="s">
        <v>3390</v>
      </c>
      <c r="AA215" s="1" t="s">
        <v>1817</v>
      </c>
    </row>
    <row r="216" spans="1:27" ht="15" customHeight="1">
      <c r="A216" s="1" t="s">
        <v>1836</v>
      </c>
      <c r="B216" s="1" t="s">
        <v>748</v>
      </c>
      <c r="C216" s="1" t="s">
        <v>1349</v>
      </c>
      <c r="D216" s="61">
        <v>2023</v>
      </c>
      <c r="E216" s="1" t="s">
        <v>1350</v>
      </c>
      <c r="F216" s="1" t="s">
        <v>3478</v>
      </c>
      <c r="H216" s="1" t="s">
        <v>1352</v>
      </c>
      <c r="I216" s="1" t="s">
        <v>1672</v>
      </c>
      <c r="J216" s="1" t="s">
        <v>1354</v>
      </c>
      <c r="K216" s="1" t="s">
        <v>927</v>
      </c>
      <c r="L216" s="1" t="s">
        <v>1590</v>
      </c>
      <c r="M216" s="1" t="s">
        <v>1590</v>
      </c>
      <c r="N216" s="63">
        <v>45310</v>
      </c>
      <c r="O216" s="63">
        <v>45537</v>
      </c>
      <c r="P216" s="1" t="s">
        <v>1356</v>
      </c>
      <c r="Q216" s="1" t="s">
        <v>1706</v>
      </c>
      <c r="R216" s="1" t="s">
        <v>1556</v>
      </c>
      <c r="W216" s="1" t="s">
        <v>1816</v>
      </c>
      <c r="X216" s="1" t="s">
        <v>1360</v>
      </c>
      <c r="Y216" s="1" t="s">
        <v>1888</v>
      </c>
      <c r="Z216" s="1" t="s">
        <v>3390</v>
      </c>
      <c r="AA216" s="1" t="s">
        <v>1817</v>
      </c>
    </row>
    <row r="217" spans="1:27" ht="15" customHeight="1">
      <c r="A217" s="1" t="s">
        <v>1861</v>
      </c>
      <c r="B217" s="1" t="s">
        <v>112</v>
      </c>
      <c r="C217" s="1" t="s">
        <v>1349</v>
      </c>
      <c r="D217" s="61">
        <v>2023</v>
      </c>
      <c r="E217" s="1" t="s">
        <v>1350</v>
      </c>
      <c r="F217" s="1" t="s">
        <v>3479</v>
      </c>
      <c r="H217" s="1" t="s">
        <v>1352</v>
      </c>
      <c r="J217" s="1" t="s">
        <v>1354</v>
      </c>
      <c r="K217" s="1" t="s">
        <v>927</v>
      </c>
      <c r="L217" s="1" t="s">
        <v>1895</v>
      </c>
      <c r="M217" s="1" t="s">
        <v>1880</v>
      </c>
      <c r="N217" s="63">
        <v>45310</v>
      </c>
      <c r="O217" s="63">
        <v>45537</v>
      </c>
      <c r="P217" s="1" t="s">
        <v>1356</v>
      </c>
      <c r="Q217" s="1" t="s">
        <v>1863</v>
      </c>
      <c r="R217" s="1" t="s">
        <v>1850</v>
      </c>
      <c r="W217" s="1" t="s">
        <v>1851</v>
      </c>
      <c r="X217" s="1" t="s">
        <v>1360</v>
      </c>
      <c r="Y217" s="1" t="s">
        <v>1888</v>
      </c>
      <c r="Z217" s="1" t="s">
        <v>3390</v>
      </c>
      <c r="AA217" s="1" t="s">
        <v>1852</v>
      </c>
    </row>
    <row r="218" spans="1:27" ht="15" customHeight="1">
      <c r="A218" s="1" t="s">
        <v>1867</v>
      </c>
      <c r="B218" s="1" t="s">
        <v>109</v>
      </c>
      <c r="C218" s="1" t="s">
        <v>1349</v>
      </c>
      <c r="D218" s="61">
        <v>2023</v>
      </c>
      <c r="E218" s="1" t="s">
        <v>1350</v>
      </c>
      <c r="F218" s="1" t="s">
        <v>3480</v>
      </c>
      <c r="H218" s="1" t="s">
        <v>1352</v>
      </c>
      <c r="J218" s="1" t="s">
        <v>1354</v>
      </c>
      <c r="K218" s="1" t="s">
        <v>927</v>
      </c>
      <c r="L218" s="1" t="s">
        <v>1895</v>
      </c>
      <c r="M218" s="1" t="s">
        <v>1880</v>
      </c>
      <c r="N218" s="63">
        <v>45310</v>
      </c>
      <c r="O218" s="63">
        <v>45537</v>
      </c>
      <c r="P218" s="1" t="s">
        <v>1356</v>
      </c>
      <c r="Q218" s="1" t="s">
        <v>1869</v>
      </c>
      <c r="R218" s="1" t="s">
        <v>1850</v>
      </c>
      <c r="W218" s="1" t="s">
        <v>1851</v>
      </c>
      <c r="X218" s="1" t="s">
        <v>1360</v>
      </c>
      <c r="Y218" s="1" t="s">
        <v>1888</v>
      </c>
      <c r="Z218" s="1" t="s">
        <v>3390</v>
      </c>
      <c r="AA218" s="1" t="s">
        <v>1852</v>
      </c>
    </row>
    <row r="219" spans="1:27" ht="15" customHeight="1">
      <c r="A219" s="1" t="s">
        <v>1846</v>
      </c>
      <c r="B219" s="1" t="s">
        <v>110</v>
      </c>
      <c r="C219" s="1" t="s">
        <v>1349</v>
      </c>
      <c r="D219" s="61">
        <v>2023</v>
      </c>
      <c r="E219" s="1" t="s">
        <v>1350</v>
      </c>
      <c r="F219" s="1" t="s">
        <v>3481</v>
      </c>
      <c r="H219" s="1" t="s">
        <v>1352</v>
      </c>
      <c r="J219" s="1" t="s">
        <v>1354</v>
      </c>
      <c r="K219" s="1" t="s">
        <v>927</v>
      </c>
      <c r="L219" s="1" t="s">
        <v>1895</v>
      </c>
      <c r="M219" s="1" t="s">
        <v>1880</v>
      </c>
      <c r="N219" s="63">
        <v>45310</v>
      </c>
      <c r="O219" s="63">
        <v>45537</v>
      </c>
      <c r="P219" s="1" t="s">
        <v>1356</v>
      </c>
      <c r="Q219" s="1" t="s">
        <v>1849</v>
      </c>
      <c r="R219" s="1" t="s">
        <v>1850</v>
      </c>
      <c r="W219" s="1" t="s">
        <v>1851</v>
      </c>
      <c r="X219" s="1" t="s">
        <v>1360</v>
      </c>
      <c r="Y219" s="1" t="s">
        <v>1888</v>
      </c>
      <c r="Z219" s="1" t="s">
        <v>3390</v>
      </c>
      <c r="AA219" s="1" t="s">
        <v>1852</v>
      </c>
    </row>
    <row r="220" spans="1:27" ht="15" customHeight="1">
      <c r="A220" s="1" t="s">
        <v>1870</v>
      </c>
      <c r="B220" s="1" t="s">
        <v>104</v>
      </c>
      <c r="C220" s="1" t="s">
        <v>1349</v>
      </c>
      <c r="D220" s="61">
        <v>2023</v>
      </c>
      <c r="E220" s="1" t="s">
        <v>1350</v>
      </c>
      <c r="F220" s="1" t="s">
        <v>3482</v>
      </c>
      <c r="H220" s="1" t="s">
        <v>1352</v>
      </c>
      <c r="J220" s="1" t="s">
        <v>1354</v>
      </c>
      <c r="K220" s="1" t="s">
        <v>927</v>
      </c>
      <c r="L220" s="1" t="s">
        <v>1895</v>
      </c>
      <c r="M220" s="1" t="s">
        <v>1880</v>
      </c>
      <c r="N220" s="63">
        <v>45310</v>
      </c>
      <c r="O220" s="63">
        <v>45537</v>
      </c>
      <c r="P220" s="1" t="s">
        <v>1356</v>
      </c>
      <c r="Q220" s="1" t="s">
        <v>1869</v>
      </c>
      <c r="R220" s="1" t="s">
        <v>1850</v>
      </c>
      <c r="W220" s="1" t="s">
        <v>1851</v>
      </c>
      <c r="X220" s="1" t="s">
        <v>1360</v>
      </c>
      <c r="Y220" s="1" t="s">
        <v>1888</v>
      </c>
      <c r="Z220" s="1" t="s">
        <v>3390</v>
      </c>
      <c r="AA220" s="1" t="s">
        <v>1852</v>
      </c>
    </row>
    <row r="221" spans="1:27" ht="15" customHeight="1">
      <c r="A221" s="1" t="s">
        <v>1859</v>
      </c>
      <c r="B221" s="1" t="s">
        <v>103</v>
      </c>
      <c r="C221" s="1" t="s">
        <v>1349</v>
      </c>
      <c r="D221" s="61">
        <v>2023</v>
      </c>
      <c r="E221" s="1" t="s">
        <v>1350</v>
      </c>
      <c r="F221" s="1" t="s">
        <v>3483</v>
      </c>
      <c r="H221" s="1" t="s">
        <v>1352</v>
      </c>
      <c r="J221" s="1" t="s">
        <v>1354</v>
      </c>
      <c r="K221" s="1" t="s">
        <v>927</v>
      </c>
      <c r="L221" s="1" t="s">
        <v>1895</v>
      </c>
      <c r="M221" s="1" t="s">
        <v>1880</v>
      </c>
      <c r="N221" s="63">
        <v>45310</v>
      </c>
      <c r="O221" s="63">
        <v>45537</v>
      </c>
      <c r="P221" s="1" t="s">
        <v>1356</v>
      </c>
      <c r="Q221" s="1" t="s">
        <v>1849</v>
      </c>
      <c r="R221" s="1" t="s">
        <v>1850</v>
      </c>
      <c r="W221" s="1" t="s">
        <v>1851</v>
      </c>
      <c r="X221" s="1" t="s">
        <v>1360</v>
      </c>
      <c r="Y221" s="1" t="s">
        <v>1888</v>
      </c>
      <c r="Z221" s="1" t="s">
        <v>3390</v>
      </c>
      <c r="AA221" s="1" t="s">
        <v>1852</v>
      </c>
    </row>
    <row r="222" spans="1:27" ht="15" customHeight="1">
      <c r="A222" s="1" t="s">
        <v>3047</v>
      </c>
      <c r="B222" s="1" t="s">
        <v>864</v>
      </c>
      <c r="C222" s="1" t="s">
        <v>1349</v>
      </c>
      <c r="D222" s="61">
        <v>2023</v>
      </c>
      <c r="E222" s="1" t="s">
        <v>1350</v>
      </c>
      <c r="F222" s="1" t="s">
        <v>3048</v>
      </c>
      <c r="H222" s="1" t="s">
        <v>1400</v>
      </c>
      <c r="J222" s="1" t="s">
        <v>1354</v>
      </c>
      <c r="K222" s="1" t="s">
        <v>927</v>
      </c>
      <c r="L222" s="1" t="s">
        <v>1848</v>
      </c>
      <c r="M222" s="1" t="s">
        <v>1848</v>
      </c>
      <c r="N222" s="63">
        <v>45310</v>
      </c>
      <c r="O222" s="63">
        <v>45537</v>
      </c>
      <c r="P222" s="1" t="s">
        <v>1356</v>
      </c>
      <c r="Q222" s="1" t="s">
        <v>3049</v>
      </c>
      <c r="R222" s="1" t="s">
        <v>1850</v>
      </c>
      <c r="W222" s="1" t="s">
        <v>1851</v>
      </c>
      <c r="X222" s="1" t="s">
        <v>1360</v>
      </c>
      <c r="Y222" s="1" t="s">
        <v>1888</v>
      </c>
      <c r="Z222" s="1" t="s">
        <v>3390</v>
      </c>
      <c r="AA222" s="1" t="s">
        <v>1852</v>
      </c>
    </row>
    <row r="223" spans="1:27" ht="15" customHeight="1">
      <c r="A223" s="1" t="s">
        <v>3242</v>
      </c>
      <c r="B223" s="1" t="s">
        <v>862</v>
      </c>
      <c r="C223" s="1" t="s">
        <v>1349</v>
      </c>
      <c r="D223" s="61">
        <v>2023</v>
      </c>
      <c r="E223" s="1" t="s">
        <v>1350</v>
      </c>
      <c r="F223" s="1" t="s">
        <v>3243</v>
      </c>
      <c r="H223" s="1" t="s">
        <v>1352</v>
      </c>
      <c r="I223" s="1" t="s">
        <v>1353</v>
      </c>
      <c r="J223" s="1" t="s">
        <v>1354</v>
      </c>
      <c r="K223" s="1" t="s">
        <v>927</v>
      </c>
      <c r="L223" s="1" t="s">
        <v>1848</v>
      </c>
      <c r="M223" s="1" t="s">
        <v>1848</v>
      </c>
      <c r="N223" s="63">
        <v>45310</v>
      </c>
      <c r="O223" s="63">
        <v>45537</v>
      </c>
      <c r="P223" s="1" t="s">
        <v>1356</v>
      </c>
      <c r="Q223" s="1" t="s">
        <v>1357</v>
      </c>
      <c r="R223" s="1" t="s">
        <v>1850</v>
      </c>
      <c r="W223" s="1" t="s">
        <v>1851</v>
      </c>
      <c r="X223" s="1" t="s">
        <v>1360</v>
      </c>
      <c r="Y223" s="1" t="s">
        <v>1888</v>
      </c>
      <c r="Z223" s="1" t="s">
        <v>3390</v>
      </c>
      <c r="AA223" s="1" t="s">
        <v>1852</v>
      </c>
    </row>
    <row r="224" spans="1:27" ht="15" customHeight="1">
      <c r="A224" s="1" t="s">
        <v>1857</v>
      </c>
      <c r="B224" s="1" t="s">
        <v>108</v>
      </c>
      <c r="C224" s="1" t="s">
        <v>1349</v>
      </c>
      <c r="D224" s="61">
        <v>2023</v>
      </c>
      <c r="E224" s="1" t="s">
        <v>1350</v>
      </c>
      <c r="F224" s="1" t="s">
        <v>3484</v>
      </c>
      <c r="H224" s="1" t="s">
        <v>1352</v>
      </c>
      <c r="J224" s="1" t="s">
        <v>1354</v>
      </c>
      <c r="K224" s="1" t="s">
        <v>927</v>
      </c>
      <c r="L224" s="1" t="s">
        <v>1895</v>
      </c>
      <c r="M224" s="1" t="s">
        <v>1880</v>
      </c>
      <c r="N224" s="63">
        <v>45310</v>
      </c>
      <c r="O224" s="63">
        <v>45537</v>
      </c>
      <c r="P224" s="1" t="s">
        <v>1356</v>
      </c>
      <c r="Q224" s="1" t="s">
        <v>1849</v>
      </c>
      <c r="R224" s="1" t="s">
        <v>1850</v>
      </c>
      <c r="W224" s="1" t="s">
        <v>1851</v>
      </c>
      <c r="X224" s="1" t="s">
        <v>1360</v>
      </c>
      <c r="Y224" s="1" t="s">
        <v>1888</v>
      </c>
      <c r="Z224" s="1" t="s">
        <v>3390</v>
      </c>
      <c r="AA224" s="1" t="s">
        <v>1852</v>
      </c>
    </row>
    <row r="225" spans="1:27" ht="15" customHeight="1">
      <c r="A225" s="1" t="s">
        <v>1855</v>
      </c>
      <c r="B225" s="1" t="s">
        <v>105</v>
      </c>
      <c r="C225" s="1" t="s">
        <v>1349</v>
      </c>
      <c r="D225" s="61">
        <v>2023</v>
      </c>
      <c r="E225" s="1" t="s">
        <v>1350</v>
      </c>
      <c r="F225" s="1" t="s">
        <v>3485</v>
      </c>
      <c r="H225" s="1" t="s">
        <v>1352</v>
      </c>
      <c r="J225" s="1" t="s">
        <v>1354</v>
      </c>
      <c r="K225" s="1" t="s">
        <v>927</v>
      </c>
      <c r="L225" s="1" t="s">
        <v>1895</v>
      </c>
      <c r="M225" s="1" t="s">
        <v>1880</v>
      </c>
      <c r="N225" s="63">
        <v>45310</v>
      </c>
      <c r="O225" s="63">
        <v>45537</v>
      </c>
      <c r="P225" s="1" t="s">
        <v>1356</v>
      </c>
      <c r="Q225" s="1" t="s">
        <v>1849</v>
      </c>
      <c r="R225" s="1" t="s">
        <v>1850</v>
      </c>
      <c r="W225" s="1" t="s">
        <v>1851</v>
      </c>
      <c r="X225" s="1" t="s">
        <v>1360</v>
      </c>
      <c r="Y225" s="1" t="s">
        <v>1888</v>
      </c>
      <c r="Z225" s="1" t="s">
        <v>3390</v>
      </c>
      <c r="AA225" s="1" t="s">
        <v>1852</v>
      </c>
    </row>
    <row r="226" spans="1:27" ht="15" customHeight="1">
      <c r="A226" s="1" t="s">
        <v>1853</v>
      </c>
      <c r="B226" s="1" t="s">
        <v>106</v>
      </c>
      <c r="C226" s="1" t="s">
        <v>1349</v>
      </c>
      <c r="D226" s="61">
        <v>2023</v>
      </c>
      <c r="E226" s="1" t="s">
        <v>1350</v>
      </c>
      <c r="F226" s="1" t="s">
        <v>3486</v>
      </c>
      <c r="H226" s="1" t="s">
        <v>1352</v>
      </c>
      <c r="J226" s="1" t="s">
        <v>1354</v>
      </c>
      <c r="K226" s="1" t="s">
        <v>927</v>
      </c>
      <c r="L226" s="1" t="s">
        <v>1895</v>
      </c>
      <c r="M226" s="1" t="s">
        <v>1880</v>
      </c>
      <c r="N226" s="63">
        <v>45310</v>
      </c>
      <c r="O226" s="63">
        <v>45537</v>
      </c>
      <c r="P226" s="1" t="s">
        <v>1356</v>
      </c>
      <c r="Q226" s="1" t="s">
        <v>1849</v>
      </c>
      <c r="R226" s="1" t="s">
        <v>1850</v>
      </c>
      <c r="W226" s="1" t="s">
        <v>1851</v>
      </c>
      <c r="X226" s="1" t="s">
        <v>1360</v>
      </c>
      <c r="Y226" s="1" t="s">
        <v>1888</v>
      </c>
      <c r="Z226" s="1" t="s">
        <v>3390</v>
      </c>
      <c r="AA226" s="1" t="s">
        <v>1852</v>
      </c>
    </row>
    <row r="227" spans="1:27" ht="15" customHeight="1">
      <c r="A227" s="1" t="s">
        <v>1872</v>
      </c>
      <c r="B227" s="1" t="s">
        <v>107</v>
      </c>
      <c r="C227" s="1" t="s">
        <v>1349</v>
      </c>
      <c r="D227" s="61">
        <v>2023</v>
      </c>
      <c r="E227" s="1" t="s">
        <v>1350</v>
      </c>
      <c r="F227" s="1" t="s">
        <v>3487</v>
      </c>
      <c r="H227" s="1" t="s">
        <v>1352</v>
      </c>
      <c r="J227" s="1" t="s">
        <v>1354</v>
      </c>
      <c r="K227" s="1" t="s">
        <v>927</v>
      </c>
      <c r="L227" s="1" t="s">
        <v>1895</v>
      </c>
      <c r="M227" s="1" t="s">
        <v>1880</v>
      </c>
      <c r="N227" s="63">
        <v>45310</v>
      </c>
      <c r="O227" s="63">
        <v>45537</v>
      </c>
      <c r="P227" s="1" t="s">
        <v>1356</v>
      </c>
      <c r="Q227" s="1" t="s">
        <v>1863</v>
      </c>
      <c r="R227" s="1" t="s">
        <v>1850</v>
      </c>
      <c r="W227" s="1" t="s">
        <v>1851</v>
      </c>
      <c r="X227" s="1" t="s">
        <v>1360</v>
      </c>
      <c r="Y227" s="1" t="s">
        <v>1888</v>
      </c>
      <c r="Z227" s="1" t="s">
        <v>3390</v>
      </c>
      <c r="AA227" s="1" t="s">
        <v>1852</v>
      </c>
    </row>
    <row r="228" spans="1:27" ht="15" customHeight="1">
      <c r="A228" s="1" t="s">
        <v>1874</v>
      </c>
      <c r="B228" s="1" t="s">
        <v>111</v>
      </c>
      <c r="C228" s="1" t="s">
        <v>1349</v>
      </c>
      <c r="D228" s="61">
        <v>2023</v>
      </c>
      <c r="E228" s="1" t="s">
        <v>1350</v>
      </c>
      <c r="F228" s="1" t="s">
        <v>3488</v>
      </c>
      <c r="H228" s="1" t="s">
        <v>1352</v>
      </c>
      <c r="J228" s="1" t="s">
        <v>1354</v>
      </c>
      <c r="K228" s="1" t="s">
        <v>927</v>
      </c>
      <c r="L228" s="1" t="s">
        <v>1895</v>
      </c>
      <c r="M228" s="1" t="s">
        <v>1880</v>
      </c>
      <c r="N228" s="63">
        <v>45310</v>
      </c>
      <c r="O228" s="63">
        <v>45537</v>
      </c>
      <c r="P228" s="1" t="s">
        <v>1356</v>
      </c>
      <c r="Q228" s="1" t="s">
        <v>1849</v>
      </c>
      <c r="R228" s="1" t="s">
        <v>1850</v>
      </c>
      <c r="W228" s="1" t="s">
        <v>1851</v>
      </c>
      <c r="X228" s="1" t="s">
        <v>1360</v>
      </c>
      <c r="Y228" s="1" t="s">
        <v>1888</v>
      </c>
      <c r="Z228" s="1" t="s">
        <v>3390</v>
      </c>
      <c r="AA228" s="1" t="s">
        <v>1852</v>
      </c>
    </row>
    <row r="229" spans="1:27" ht="15" customHeight="1">
      <c r="A229" s="1" t="s">
        <v>1864</v>
      </c>
      <c r="B229" s="1" t="s">
        <v>102</v>
      </c>
      <c r="C229" s="1" t="s">
        <v>1349</v>
      </c>
      <c r="D229" s="61">
        <v>2023</v>
      </c>
      <c r="E229" s="1" t="s">
        <v>1350</v>
      </c>
      <c r="F229" s="1" t="s">
        <v>3489</v>
      </c>
      <c r="H229" s="1" t="s">
        <v>1370</v>
      </c>
      <c r="I229" s="1" t="s">
        <v>1371</v>
      </c>
      <c r="J229" s="1" t="s">
        <v>1354</v>
      </c>
      <c r="K229" s="1" t="s">
        <v>927</v>
      </c>
      <c r="L229" s="1" t="s">
        <v>1848</v>
      </c>
      <c r="M229" s="1" t="s">
        <v>1848</v>
      </c>
      <c r="N229" s="63">
        <v>45310</v>
      </c>
      <c r="O229" s="63">
        <v>45537</v>
      </c>
      <c r="P229" s="1" t="s">
        <v>1356</v>
      </c>
      <c r="Q229" s="1" t="s">
        <v>1866</v>
      </c>
      <c r="R229" s="1" t="s">
        <v>1850</v>
      </c>
      <c r="W229" s="1" t="s">
        <v>1851</v>
      </c>
      <c r="X229" s="1" t="s">
        <v>1360</v>
      </c>
      <c r="Y229" s="1" t="s">
        <v>1888</v>
      </c>
      <c r="Z229" s="1" t="s">
        <v>3390</v>
      </c>
      <c r="AA229" s="1" t="s">
        <v>1852</v>
      </c>
    </row>
    <row r="230" spans="1:27" ht="15" customHeight="1">
      <c r="A230" s="1" t="s">
        <v>2921</v>
      </c>
      <c r="B230" s="1" t="s">
        <v>143</v>
      </c>
      <c r="C230" s="1" t="s">
        <v>1349</v>
      </c>
      <c r="D230" s="61">
        <v>2023</v>
      </c>
      <c r="E230" s="1" t="s">
        <v>1350</v>
      </c>
      <c r="F230" s="1" t="s">
        <v>2922</v>
      </c>
      <c r="H230" s="1" t="s">
        <v>1352</v>
      </c>
      <c r="I230" s="1" t="s">
        <v>1353</v>
      </c>
      <c r="J230" s="1" t="s">
        <v>1354</v>
      </c>
      <c r="K230" s="1" t="s">
        <v>927</v>
      </c>
      <c r="L230" s="1" t="s">
        <v>1648</v>
      </c>
      <c r="P230" s="1" t="s">
        <v>1356</v>
      </c>
      <c r="Q230" s="1" t="s">
        <v>1357</v>
      </c>
      <c r="R230" s="1" t="s">
        <v>1850</v>
      </c>
      <c r="W230" s="1" t="s">
        <v>2924</v>
      </c>
      <c r="X230" s="1" t="s">
        <v>1360</v>
      </c>
      <c r="Y230" s="1" t="s">
        <v>1888</v>
      </c>
      <c r="Z230" s="1" t="s">
        <v>3390</v>
      </c>
      <c r="AA230" s="1" t="s">
        <v>2925</v>
      </c>
    </row>
    <row r="231" spans="1:27" ht="15" customHeight="1">
      <c r="A231" s="1" t="s">
        <v>2928</v>
      </c>
      <c r="B231" s="1" t="s">
        <v>145</v>
      </c>
      <c r="C231" s="1" t="s">
        <v>1349</v>
      </c>
      <c r="D231" s="61">
        <v>2023</v>
      </c>
      <c r="E231" s="1" t="s">
        <v>1350</v>
      </c>
      <c r="F231" s="1" t="s">
        <v>2929</v>
      </c>
      <c r="H231" s="1" t="s">
        <v>1352</v>
      </c>
      <c r="I231" s="1" t="s">
        <v>1353</v>
      </c>
      <c r="J231" s="1" t="s">
        <v>1354</v>
      </c>
      <c r="K231" s="1" t="s">
        <v>927</v>
      </c>
      <c r="L231" s="1" t="s">
        <v>1648</v>
      </c>
      <c r="P231" s="1" t="s">
        <v>1356</v>
      </c>
      <c r="Q231" s="1" t="s">
        <v>1357</v>
      </c>
      <c r="R231" s="1" t="s">
        <v>1850</v>
      </c>
      <c r="W231" s="1" t="s">
        <v>2924</v>
      </c>
      <c r="X231" s="1" t="s">
        <v>1360</v>
      </c>
      <c r="Y231" s="1" t="s">
        <v>1888</v>
      </c>
      <c r="Z231" s="1" t="s">
        <v>3390</v>
      </c>
      <c r="AA231" s="1" t="s">
        <v>2925</v>
      </c>
    </row>
    <row r="232" spans="1:27" ht="15" customHeight="1">
      <c r="A232" s="1" t="s">
        <v>2930</v>
      </c>
      <c r="B232" s="1" t="s">
        <v>146</v>
      </c>
      <c r="C232" s="1" t="s">
        <v>1349</v>
      </c>
      <c r="D232" s="61">
        <v>2023</v>
      </c>
      <c r="E232" s="1" t="s">
        <v>1350</v>
      </c>
      <c r="F232" s="1" t="s">
        <v>2931</v>
      </c>
      <c r="H232" s="1" t="s">
        <v>1352</v>
      </c>
      <c r="I232" s="1" t="s">
        <v>1353</v>
      </c>
      <c r="J232" s="1" t="s">
        <v>1354</v>
      </c>
      <c r="K232" s="1" t="s">
        <v>927</v>
      </c>
      <c r="L232" s="1" t="s">
        <v>1648</v>
      </c>
      <c r="P232" s="1" t="s">
        <v>1356</v>
      </c>
      <c r="Q232" s="1" t="s">
        <v>1357</v>
      </c>
      <c r="R232" s="1" t="s">
        <v>1850</v>
      </c>
      <c r="W232" s="1" t="s">
        <v>2924</v>
      </c>
      <c r="X232" s="1" t="s">
        <v>1360</v>
      </c>
      <c r="Y232" s="1" t="s">
        <v>1888</v>
      </c>
      <c r="Z232" s="1" t="s">
        <v>3390</v>
      </c>
      <c r="AA232" s="1" t="s">
        <v>2925</v>
      </c>
    </row>
    <row r="233" spans="1:27" ht="15" customHeight="1">
      <c r="A233" s="1" t="s">
        <v>2932</v>
      </c>
      <c r="B233" s="1" t="s">
        <v>142</v>
      </c>
      <c r="C233" s="1" t="s">
        <v>1349</v>
      </c>
      <c r="D233" s="61">
        <v>2023</v>
      </c>
      <c r="E233" s="1" t="s">
        <v>1350</v>
      </c>
      <c r="F233" s="1" t="s">
        <v>2933</v>
      </c>
      <c r="H233" s="1" t="s">
        <v>1352</v>
      </c>
      <c r="I233" s="1" t="s">
        <v>1353</v>
      </c>
      <c r="J233" s="1" t="s">
        <v>1354</v>
      </c>
      <c r="K233" s="1" t="s">
        <v>927</v>
      </c>
      <c r="L233" s="1" t="s">
        <v>1648</v>
      </c>
      <c r="P233" s="1" t="s">
        <v>1356</v>
      </c>
      <c r="Q233" s="1" t="s">
        <v>1357</v>
      </c>
      <c r="R233" s="1" t="s">
        <v>1850</v>
      </c>
      <c r="W233" s="1" t="s">
        <v>2924</v>
      </c>
      <c r="X233" s="1" t="s">
        <v>1360</v>
      </c>
      <c r="Y233" s="1" t="s">
        <v>1888</v>
      </c>
      <c r="Z233" s="1" t="s">
        <v>3390</v>
      </c>
      <c r="AA233" s="1" t="s">
        <v>2925</v>
      </c>
    </row>
    <row r="234" spans="1:27" ht="15" customHeight="1">
      <c r="A234" s="1" t="s">
        <v>2926</v>
      </c>
      <c r="B234" s="1" t="s">
        <v>144</v>
      </c>
      <c r="C234" s="1" t="s">
        <v>1349</v>
      </c>
      <c r="D234" s="61">
        <v>2023</v>
      </c>
      <c r="E234" s="1" t="s">
        <v>1350</v>
      </c>
      <c r="F234" s="1" t="s">
        <v>2927</v>
      </c>
      <c r="H234" s="1" t="s">
        <v>1352</v>
      </c>
      <c r="I234" s="1" t="s">
        <v>1353</v>
      </c>
      <c r="J234" s="1" t="s">
        <v>1354</v>
      </c>
      <c r="K234" s="1" t="s">
        <v>927</v>
      </c>
      <c r="L234" s="1" t="s">
        <v>1648</v>
      </c>
      <c r="P234" s="1" t="s">
        <v>1356</v>
      </c>
      <c r="Q234" s="1" t="s">
        <v>1357</v>
      </c>
      <c r="R234" s="1" t="s">
        <v>1850</v>
      </c>
      <c r="W234" s="1" t="s">
        <v>2924</v>
      </c>
      <c r="X234" s="1" t="s">
        <v>1360</v>
      </c>
      <c r="Y234" s="1" t="s">
        <v>1888</v>
      </c>
      <c r="Z234" s="1" t="s">
        <v>3390</v>
      </c>
      <c r="AA234" s="1" t="s">
        <v>2925</v>
      </c>
    </row>
    <row r="235" spans="1:27" ht="15" customHeight="1">
      <c r="A235" s="1" t="s">
        <v>1905</v>
      </c>
      <c r="B235" s="1" t="s">
        <v>287</v>
      </c>
      <c r="C235" s="1" t="s">
        <v>1349</v>
      </c>
      <c r="D235" s="61">
        <v>2023</v>
      </c>
      <c r="E235" s="1" t="s">
        <v>1350</v>
      </c>
      <c r="F235" s="1" t="s">
        <v>3490</v>
      </c>
      <c r="H235" s="1" t="s">
        <v>1352</v>
      </c>
      <c r="I235" s="1" t="s">
        <v>1353</v>
      </c>
      <c r="J235" s="1" t="s">
        <v>1354</v>
      </c>
      <c r="K235" s="1" t="s">
        <v>927</v>
      </c>
      <c r="L235" s="1" t="s">
        <v>1895</v>
      </c>
      <c r="M235" s="1" t="s">
        <v>1880</v>
      </c>
      <c r="N235" s="63">
        <v>45310</v>
      </c>
      <c r="O235" s="63">
        <v>45537</v>
      </c>
      <c r="P235" s="1" t="s">
        <v>1356</v>
      </c>
      <c r="Q235" s="1" t="s">
        <v>1357</v>
      </c>
      <c r="R235" s="1" t="s">
        <v>1850</v>
      </c>
      <c r="W235" s="1" t="s">
        <v>1881</v>
      </c>
      <c r="X235" s="1" t="s">
        <v>1360</v>
      </c>
      <c r="Y235" s="1" t="s">
        <v>1888</v>
      </c>
      <c r="Z235" s="1" t="s">
        <v>3390</v>
      </c>
      <c r="AA235" s="1" t="s">
        <v>1882</v>
      </c>
    </row>
    <row r="236" spans="1:27" ht="15" customHeight="1">
      <c r="A236" s="1" t="s">
        <v>3215</v>
      </c>
      <c r="B236" s="1" t="s">
        <v>869</v>
      </c>
      <c r="C236" s="1" t="s">
        <v>1349</v>
      </c>
      <c r="D236" s="61">
        <v>2023</v>
      </c>
      <c r="E236" s="1" t="s">
        <v>1350</v>
      </c>
      <c r="F236" s="1" t="s">
        <v>3216</v>
      </c>
      <c r="H236" s="1" t="s">
        <v>1352</v>
      </c>
      <c r="I236" s="1" t="s">
        <v>1353</v>
      </c>
      <c r="J236" s="1" t="s">
        <v>1354</v>
      </c>
      <c r="K236" s="1" t="s">
        <v>927</v>
      </c>
      <c r="L236" s="1" t="s">
        <v>1895</v>
      </c>
      <c r="M236" s="1" t="s">
        <v>1880</v>
      </c>
      <c r="N236" s="63">
        <v>45310</v>
      </c>
      <c r="O236" s="63">
        <v>45537</v>
      </c>
      <c r="P236" s="1" t="s">
        <v>1356</v>
      </c>
      <c r="Q236" s="1" t="s">
        <v>1887</v>
      </c>
      <c r="R236" s="1" t="s">
        <v>1850</v>
      </c>
      <c r="W236" s="1" t="s">
        <v>1881</v>
      </c>
      <c r="X236" s="1" t="s">
        <v>1360</v>
      </c>
      <c r="Y236" s="1" t="s">
        <v>1888</v>
      </c>
      <c r="Z236" s="1" t="s">
        <v>3390</v>
      </c>
      <c r="AA236" s="1" t="s">
        <v>1882</v>
      </c>
    </row>
    <row r="237" spans="1:27" ht="15" customHeight="1">
      <c r="A237" s="1" t="s">
        <v>1876</v>
      </c>
      <c r="B237" s="1" t="s">
        <v>290</v>
      </c>
      <c r="C237" s="1" t="s">
        <v>1349</v>
      </c>
      <c r="D237" s="61">
        <v>2023</v>
      </c>
      <c r="E237" s="1" t="s">
        <v>1350</v>
      </c>
      <c r="F237" s="1" t="s">
        <v>3491</v>
      </c>
      <c r="H237" s="1" t="s">
        <v>1352</v>
      </c>
      <c r="I237" s="1" t="s">
        <v>1353</v>
      </c>
      <c r="J237" s="1" t="s">
        <v>1354</v>
      </c>
      <c r="K237" s="1" t="s">
        <v>927</v>
      </c>
      <c r="L237" s="1" t="s">
        <v>1895</v>
      </c>
      <c r="M237" s="1" t="s">
        <v>1880</v>
      </c>
      <c r="N237" s="63">
        <v>45310</v>
      </c>
      <c r="O237" s="63">
        <v>45537</v>
      </c>
      <c r="P237" s="1" t="s">
        <v>1356</v>
      </c>
      <c r="Q237" s="1" t="s">
        <v>1357</v>
      </c>
      <c r="R237" s="1" t="s">
        <v>1850</v>
      </c>
      <c r="W237" s="1" t="s">
        <v>1881</v>
      </c>
      <c r="X237" s="1" t="s">
        <v>1360</v>
      </c>
      <c r="Y237" s="1" t="s">
        <v>1888</v>
      </c>
      <c r="Z237" s="1" t="s">
        <v>3390</v>
      </c>
      <c r="AA237" s="1" t="s">
        <v>1882</v>
      </c>
    </row>
    <row r="238" spans="1:27" ht="15" customHeight="1">
      <c r="A238" s="1" t="s">
        <v>3201</v>
      </c>
      <c r="B238" s="1" t="s">
        <v>873</v>
      </c>
      <c r="C238" s="1" t="s">
        <v>1349</v>
      </c>
      <c r="D238" s="61">
        <v>2023</v>
      </c>
      <c r="E238" s="1" t="s">
        <v>1350</v>
      </c>
      <c r="F238" s="1" t="s">
        <v>3202</v>
      </c>
      <c r="H238" s="1" t="s">
        <v>1352</v>
      </c>
      <c r="I238" s="1" t="s">
        <v>1353</v>
      </c>
      <c r="J238" s="1" t="s">
        <v>1354</v>
      </c>
      <c r="K238" s="1" t="s">
        <v>927</v>
      </c>
      <c r="L238" s="1" t="s">
        <v>1895</v>
      </c>
      <c r="M238" s="1" t="s">
        <v>1880</v>
      </c>
      <c r="N238" s="63">
        <v>45310</v>
      </c>
      <c r="O238" s="63">
        <v>45537</v>
      </c>
      <c r="P238" s="1" t="s">
        <v>1356</v>
      </c>
      <c r="Q238" s="1" t="s">
        <v>1887</v>
      </c>
      <c r="R238" s="1" t="s">
        <v>1850</v>
      </c>
      <c r="W238" s="1" t="s">
        <v>1881</v>
      </c>
      <c r="X238" s="1" t="s">
        <v>1360</v>
      </c>
      <c r="Y238" s="1" t="s">
        <v>1888</v>
      </c>
      <c r="Z238" s="1" t="s">
        <v>3390</v>
      </c>
      <c r="AA238" s="1" t="s">
        <v>1882</v>
      </c>
    </row>
    <row r="239" spans="1:27" ht="15" customHeight="1">
      <c r="A239" s="1" t="s">
        <v>3115</v>
      </c>
      <c r="B239" s="1" t="s">
        <v>872</v>
      </c>
      <c r="C239" s="1" t="s">
        <v>1349</v>
      </c>
      <c r="D239" s="61">
        <v>2023</v>
      </c>
      <c r="E239" s="1" t="s">
        <v>1350</v>
      </c>
      <c r="F239" s="1" t="s">
        <v>3116</v>
      </c>
      <c r="H239" s="1" t="s">
        <v>1352</v>
      </c>
      <c r="I239" s="1" t="s">
        <v>1353</v>
      </c>
      <c r="J239" s="1" t="s">
        <v>1354</v>
      </c>
      <c r="K239" s="1" t="s">
        <v>927</v>
      </c>
      <c r="L239" s="1" t="s">
        <v>1895</v>
      </c>
      <c r="M239" s="1" t="s">
        <v>1880</v>
      </c>
      <c r="N239" s="63">
        <v>45310</v>
      </c>
      <c r="O239" s="63">
        <v>45537</v>
      </c>
      <c r="P239" s="1" t="s">
        <v>1356</v>
      </c>
      <c r="Q239" s="1" t="s">
        <v>1887</v>
      </c>
      <c r="R239" s="1" t="s">
        <v>1850</v>
      </c>
      <c r="W239" s="1" t="s">
        <v>1881</v>
      </c>
      <c r="X239" s="1" t="s">
        <v>1360</v>
      </c>
      <c r="Y239" s="1" t="s">
        <v>1888</v>
      </c>
      <c r="Z239" s="1" t="s">
        <v>3390</v>
      </c>
      <c r="AA239" s="1" t="s">
        <v>1882</v>
      </c>
    </row>
    <row r="240" spans="1:27" ht="15" customHeight="1">
      <c r="A240" s="1" t="s">
        <v>3173</v>
      </c>
      <c r="B240" s="1" t="s">
        <v>880</v>
      </c>
      <c r="C240" s="1" t="s">
        <v>1349</v>
      </c>
      <c r="D240" s="61">
        <v>2023</v>
      </c>
      <c r="E240" s="1" t="s">
        <v>1350</v>
      </c>
      <c r="F240" s="1" t="s">
        <v>3174</v>
      </c>
      <c r="H240" s="1" t="s">
        <v>1352</v>
      </c>
      <c r="I240" s="1" t="s">
        <v>1353</v>
      </c>
      <c r="J240" s="1" t="s">
        <v>1354</v>
      </c>
      <c r="K240" s="1" t="s">
        <v>927</v>
      </c>
      <c r="L240" s="1" t="s">
        <v>1895</v>
      </c>
      <c r="M240" s="1" t="s">
        <v>1880</v>
      </c>
      <c r="N240" s="63">
        <v>45310</v>
      </c>
      <c r="O240" s="63">
        <v>45537</v>
      </c>
      <c r="P240" s="1" t="s">
        <v>1356</v>
      </c>
      <c r="Q240" s="1" t="s">
        <v>1887</v>
      </c>
      <c r="R240" s="1" t="s">
        <v>1850</v>
      </c>
      <c r="W240" s="1" t="s">
        <v>1881</v>
      </c>
      <c r="X240" s="1" t="s">
        <v>1360</v>
      </c>
      <c r="Y240" s="1" t="s">
        <v>1888</v>
      </c>
      <c r="Z240" s="1" t="s">
        <v>3390</v>
      </c>
      <c r="AA240" s="1" t="s">
        <v>1882</v>
      </c>
    </row>
    <row r="241" spans="1:27" ht="15" customHeight="1">
      <c r="A241" s="1" t="s">
        <v>3177</v>
      </c>
      <c r="B241" s="1" t="s">
        <v>875</v>
      </c>
      <c r="C241" s="1" t="s">
        <v>1349</v>
      </c>
      <c r="D241" s="61">
        <v>2023</v>
      </c>
      <c r="E241" s="1" t="s">
        <v>1350</v>
      </c>
      <c r="F241" s="1" t="s">
        <v>3178</v>
      </c>
      <c r="H241" s="1" t="s">
        <v>1352</v>
      </c>
      <c r="I241" s="1" t="s">
        <v>1353</v>
      </c>
      <c r="J241" s="1" t="s">
        <v>1354</v>
      </c>
      <c r="K241" s="1" t="s">
        <v>927</v>
      </c>
      <c r="L241" s="1" t="s">
        <v>1895</v>
      </c>
      <c r="M241" s="1" t="s">
        <v>1880</v>
      </c>
      <c r="N241" s="63">
        <v>45310</v>
      </c>
      <c r="O241" s="63">
        <v>45537</v>
      </c>
      <c r="P241" s="1" t="s">
        <v>1356</v>
      </c>
      <c r="Q241" s="1" t="s">
        <v>1887</v>
      </c>
      <c r="R241" s="1" t="s">
        <v>1850</v>
      </c>
      <c r="W241" s="1" t="s">
        <v>1881</v>
      </c>
      <c r="X241" s="1" t="s">
        <v>1360</v>
      </c>
      <c r="Y241" s="1" t="s">
        <v>1888</v>
      </c>
      <c r="Z241" s="1" t="s">
        <v>3390</v>
      </c>
      <c r="AA241" s="1" t="s">
        <v>1882</v>
      </c>
    </row>
    <row r="242" spans="1:27" ht="15" customHeight="1">
      <c r="A242" s="1" t="s">
        <v>1911</v>
      </c>
      <c r="B242" s="1" t="s">
        <v>285</v>
      </c>
      <c r="C242" s="1" t="s">
        <v>1349</v>
      </c>
      <c r="D242" s="61">
        <v>2023</v>
      </c>
      <c r="E242" s="1" t="s">
        <v>1350</v>
      </c>
      <c r="F242" s="1" t="s">
        <v>3492</v>
      </c>
      <c r="H242" s="1" t="s">
        <v>1352</v>
      </c>
      <c r="I242" s="1" t="s">
        <v>1353</v>
      </c>
      <c r="J242" s="1" t="s">
        <v>1354</v>
      </c>
      <c r="K242" s="1" t="s">
        <v>927</v>
      </c>
      <c r="L242" s="1" t="s">
        <v>1895</v>
      </c>
      <c r="M242" s="1" t="s">
        <v>1880</v>
      </c>
      <c r="N242" s="63">
        <v>45310</v>
      </c>
      <c r="O242" s="63">
        <v>45537</v>
      </c>
      <c r="P242" s="1" t="s">
        <v>1356</v>
      </c>
      <c r="Q242" s="1" t="s">
        <v>1357</v>
      </c>
      <c r="R242" s="1" t="s">
        <v>1850</v>
      </c>
      <c r="W242" s="1" t="s">
        <v>1881</v>
      </c>
      <c r="X242" s="1" t="s">
        <v>1360</v>
      </c>
      <c r="Y242" s="1" t="s">
        <v>1888</v>
      </c>
      <c r="Z242" s="1" t="s">
        <v>3390</v>
      </c>
      <c r="AA242" s="1" t="s">
        <v>1882</v>
      </c>
    </row>
    <row r="243" spans="1:27" ht="15" customHeight="1">
      <c r="A243" s="1" t="s">
        <v>3121</v>
      </c>
      <c r="B243" s="1" t="s">
        <v>876</v>
      </c>
      <c r="C243" s="1" t="s">
        <v>1349</v>
      </c>
      <c r="D243" s="61">
        <v>2023</v>
      </c>
      <c r="E243" s="1" t="s">
        <v>1350</v>
      </c>
      <c r="F243" s="1" t="s">
        <v>3122</v>
      </c>
      <c r="H243" s="1" t="s">
        <v>1352</v>
      </c>
      <c r="I243" s="1" t="s">
        <v>1353</v>
      </c>
      <c r="J243" s="1" t="s">
        <v>1354</v>
      </c>
      <c r="K243" s="1" t="s">
        <v>927</v>
      </c>
      <c r="L243" s="1" t="s">
        <v>1895</v>
      </c>
      <c r="M243" s="1" t="s">
        <v>1880</v>
      </c>
      <c r="N243" s="63">
        <v>45310</v>
      </c>
      <c r="O243" s="63">
        <v>45537</v>
      </c>
      <c r="P243" s="1" t="s">
        <v>1356</v>
      </c>
      <c r="Q243" s="1" t="s">
        <v>1887</v>
      </c>
      <c r="R243" s="1" t="s">
        <v>1850</v>
      </c>
      <c r="W243" s="1" t="s">
        <v>1881</v>
      </c>
      <c r="X243" s="1" t="s">
        <v>1360</v>
      </c>
      <c r="Y243" s="1" t="s">
        <v>1888</v>
      </c>
      <c r="Z243" s="1" t="s">
        <v>3390</v>
      </c>
      <c r="AA243" s="1" t="s">
        <v>1882</v>
      </c>
    </row>
    <row r="244" spans="1:27" ht="15" customHeight="1">
      <c r="A244" s="1" t="s">
        <v>3119</v>
      </c>
      <c r="B244" s="1" t="s">
        <v>871</v>
      </c>
      <c r="C244" s="1" t="s">
        <v>1349</v>
      </c>
      <c r="D244" s="61">
        <v>2023</v>
      </c>
      <c r="E244" s="1" t="s">
        <v>1350</v>
      </c>
      <c r="F244" s="1" t="s">
        <v>3120</v>
      </c>
      <c r="H244" s="1" t="s">
        <v>1352</v>
      </c>
      <c r="I244" s="1" t="s">
        <v>1353</v>
      </c>
      <c r="J244" s="1" t="s">
        <v>1354</v>
      </c>
      <c r="K244" s="1" t="s">
        <v>927</v>
      </c>
      <c r="L244" s="1" t="s">
        <v>1895</v>
      </c>
      <c r="M244" s="1" t="s">
        <v>1880</v>
      </c>
      <c r="N244" s="63">
        <v>45310</v>
      </c>
      <c r="O244" s="63">
        <v>45537</v>
      </c>
      <c r="P244" s="1" t="s">
        <v>1356</v>
      </c>
      <c r="Q244" s="1" t="s">
        <v>1887</v>
      </c>
      <c r="R244" s="1" t="s">
        <v>1850</v>
      </c>
      <c r="W244" s="1" t="s">
        <v>1881</v>
      </c>
      <c r="X244" s="1" t="s">
        <v>1360</v>
      </c>
      <c r="Y244" s="1" t="s">
        <v>1888</v>
      </c>
      <c r="Z244" s="1" t="s">
        <v>3390</v>
      </c>
      <c r="AA244" s="1" t="s">
        <v>1882</v>
      </c>
    </row>
    <row r="245" spans="1:27" ht="15" customHeight="1">
      <c r="A245" s="1" t="s">
        <v>3285</v>
      </c>
      <c r="B245" s="1" t="s">
        <v>909</v>
      </c>
      <c r="C245" s="1" t="s">
        <v>1349</v>
      </c>
      <c r="D245" s="61">
        <v>2023</v>
      </c>
      <c r="E245" s="1" t="s">
        <v>1350</v>
      </c>
      <c r="F245" s="1" t="s">
        <v>3493</v>
      </c>
      <c r="H245" s="1" t="s">
        <v>1352</v>
      </c>
      <c r="I245" s="1" t="s">
        <v>1353</v>
      </c>
      <c r="J245" s="1" t="s">
        <v>1354</v>
      </c>
      <c r="K245" s="1" t="s">
        <v>927</v>
      </c>
      <c r="L245" s="1" t="s">
        <v>1895</v>
      </c>
      <c r="M245" s="1" t="s">
        <v>1880</v>
      </c>
      <c r="N245" s="63">
        <v>45310</v>
      </c>
      <c r="O245" s="63">
        <v>45537</v>
      </c>
      <c r="P245" s="1" t="s">
        <v>1356</v>
      </c>
      <c r="Q245" s="1" t="s">
        <v>1887</v>
      </c>
      <c r="R245" s="1" t="s">
        <v>1850</v>
      </c>
      <c r="W245" s="1" t="s">
        <v>1881</v>
      </c>
      <c r="X245" s="1" t="s">
        <v>1360</v>
      </c>
      <c r="Y245" s="1" t="s">
        <v>1888</v>
      </c>
      <c r="Z245" s="1" t="s">
        <v>3390</v>
      </c>
      <c r="AA245" s="1" t="s">
        <v>1882</v>
      </c>
    </row>
    <row r="246" spans="1:27" ht="15" customHeight="1">
      <c r="A246" s="1" t="s">
        <v>1896</v>
      </c>
      <c r="B246" s="1" t="s">
        <v>281</v>
      </c>
      <c r="C246" s="1" t="s">
        <v>1349</v>
      </c>
      <c r="D246" s="61">
        <v>2023</v>
      </c>
      <c r="E246" s="1" t="s">
        <v>1350</v>
      </c>
      <c r="F246" s="1" t="s">
        <v>3494</v>
      </c>
      <c r="H246" s="1" t="s">
        <v>1352</v>
      </c>
      <c r="I246" s="1" t="s">
        <v>1353</v>
      </c>
      <c r="J246" s="1" t="s">
        <v>1354</v>
      </c>
      <c r="K246" s="1" t="s">
        <v>927</v>
      </c>
      <c r="L246" s="1" t="s">
        <v>1895</v>
      </c>
      <c r="M246" s="1" t="s">
        <v>1880</v>
      </c>
      <c r="N246" s="63">
        <v>45310</v>
      </c>
      <c r="O246" s="63">
        <v>45537</v>
      </c>
      <c r="P246" s="1" t="s">
        <v>1356</v>
      </c>
      <c r="Q246" s="1" t="s">
        <v>1887</v>
      </c>
      <c r="R246" s="1" t="s">
        <v>1850</v>
      </c>
      <c r="W246" s="1" t="s">
        <v>1881</v>
      </c>
      <c r="X246" s="1" t="s">
        <v>1360</v>
      </c>
      <c r="Y246" s="1" t="s">
        <v>1888</v>
      </c>
      <c r="Z246" s="1" t="s">
        <v>3390</v>
      </c>
      <c r="AA246" s="1" t="s">
        <v>1882</v>
      </c>
    </row>
    <row r="247" spans="1:27" ht="15" customHeight="1">
      <c r="A247" s="1" t="s">
        <v>3366</v>
      </c>
      <c r="B247" s="1" t="s">
        <v>921</v>
      </c>
      <c r="C247" s="1" t="s">
        <v>1349</v>
      </c>
      <c r="D247" s="61">
        <v>2023</v>
      </c>
      <c r="E247" s="1" t="s">
        <v>1350</v>
      </c>
      <c r="F247" s="1" t="s">
        <v>3495</v>
      </c>
      <c r="H247" s="1" t="s">
        <v>1352</v>
      </c>
      <c r="I247" s="1" t="s">
        <v>1353</v>
      </c>
      <c r="J247" s="1" t="s">
        <v>1354</v>
      </c>
      <c r="K247" s="1" t="s">
        <v>927</v>
      </c>
      <c r="L247" s="1" t="s">
        <v>1895</v>
      </c>
      <c r="M247" s="1" t="s">
        <v>1880</v>
      </c>
      <c r="N247" s="63">
        <v>45310</v>
      </c>
      <c r="O247" s="63">
        <v>45537</v>
      </c>
      <c r="P247" s="1" t="s">
        <v>1356</v>
      </c>
      <c r="Q247" s="1" t="s">
        <v>1357</v>
      </c>
      <c r="R247" s="1" t="s">
        <v>1850</v>
      </c>
      <c r="W247" s="1" t="s">
        <v>1881</v>
      </c>
      <c r="X247" s="1" t="s">
        <v>1360</v>
      </c>
      <c r="Y247" s="1" t="s">
        <v>1888</v>
      </c>
      <c r="Z247" s="1" t="s">
        <v>3390</v>
      </c>
      <c r="AA247" s="1" t="s">
        <v>1882</v>
      </c>
    </row>
    <row r="248" spans="1:27" ht="15" customHeight="1">
      <c r="A248" s="1" t="s">
        <v>3111</v>
      </c>
      <c r="B248" s="1" t="s">
        <v>870</v>
      </c>
      <c r="C248" s="1" t="s">
        <v>1349</v>
      </c>
      <c r="D248" s="61">
        <v>2023</v>
      </c>
      <c r="E248" s="1" t="s">
        <v>1350</v>
      </c>
      <c r="F248" s="1" t="s">
        <v>3112</v>
      </c>
      <c r="H248" s="1" t="s">
        <v>1352</v>
      </c>
      <c r="I248" s="1" t="s">
        <v>1353</v>
      </c>
      <c r="J248" s="1" t="s">
        <v>1354</v>
      </c>
      <c r="K248" s="1" t="s">
        <v>927</v>
      </c>
      <c r="L248" s="1" t="s">
        <v>1895</v>
      </c>
      <c r="M248" s="1" t="s">
        <v>1880</v>
      </c>
      <c r="N248" s="63">
        <v>45310</v>
      </c>
      <c r="O248" s="63">
        <v>45537</v>
      </c>
      <c r="P248" s="1" t="s">
        <v>1356</v>
      </c>
      <c r="Q248" s="1" t="s">
        <v>1887</v>
      </c>
      <c r="R248" s="1" t="s">
        <v>1850</v>
      </c>
      <c r="W248" s="1" t="s">
        <v>1881</v>
      </c>
      <c r="X248" s="1" t="s">
        <v>1360</v>
      </c>
      <c r="Y248" s="1" t="s">
        <v>1888</v>
      </c>
      <c r="Z248" s="1" t="s">
        <v>3390</v>
      </c>
      <c r="AA248" s="1" t="s">
        <v>1882</v>
      </c>
    </row>
    <row r="249" spans="1:27" ht="15" customHeight="1">
      <c r="A249" s="1" t="s">
        <v>1891</v>
      </c>
      <c r="B249" s="1" t="s">
        <v>282</v>
      </c>
      <c r="C249" s="1" t="s">
        <v>1349</v>
      </c>
      <c r="D249" s="61">
        <v>2023</v>
      </c>
      <c r="E249" s="1" t="s">
        <v>1350</v>
      </c>
      <c r="F249" s="1" t="s">
        <v>3496</v>
      </c>
      <c r="H249" s="1" t="s">
        <v>1352</v>
      </c>
      <c r="I249" s="1" t="s">
        <v>1353</v>
      </c>
      <c r="J249" s="1" t="s">
        <v>1354</v>
      </c>
      <c r="K249" s="1" t="s">
        <v>927</v>
      </c>
      <c r="L249" s="1" t="s">
        <v>1895</v>
      </c>
      <c r="M249" s="1" t="s">
        <v>1880</v>
      </c>
      <c r="N249" s="63">
        <v>45310</v>
      </c>
      <c r="O249" s="63">
        <v>45537</v>
      </c>
      <c r="P249" s="1" t="s">
        <v>1356</v>
      </c>
      <c r="Q249" s="1" t="s">
        <v>1887</v>
      </c>
      <c r="R249" s="1" t="s">
        <v>1850</v>
      </c>
      <c r="W249" s="1" t="s">
        <v>1881</v>
      </c>
      <c r="X249" s="1" t="s">
        <v>1360</v>
      </c>
      <c r="Y249" s="1" t="s">
        <v>1888</v>
      </c>
      <c r="Z249" s="1" t="s">
        <v>3390</v>
      </c>
      <c r="AA249" s="1" t="s">
        <v>1882</v>
      </c>
    </row>
    <row r="250" spans="1:27" ht="15" customHeight="1">
      <c r="A250" s="1" t="s">
        <v>3381</v>
      </c>
      <c r="B250" s="1" t="s">
        <v>916</v>
      </c>
      <c r="C250" s="1" t="s">
        <v>1349</v>
      </c>
      <c r="D250" s="61">
        <v>2023</v>
      </c>
      <c r="E250" s="1" t="s">
        <v>1350</v>
      </c>
      <c r="F250" s="1" t="s">
        <v>3497</v>
      </c>
      <c r="H250" s="1" t="s">
        <v>1352</v>
      </c>
      <c r="I250" s="1" t="s">
        <v>1353</v>
      </c>
      <c r="J250" s="1" t="s">
        <v>1354</v>
      </c>
      <c r="K250" s="1" t="s">
        <v>927</v>
      </c>
      <c r="L250" s="1" t="s">
        <v>1895</v>
      </c>
      <c r="M250" s="1" t="s">
        <v>1880</v>
      </c>
      <c r="N250" s="63">
        <v>45310</v>
      </c>
      <c r="O250" s="63">
        <v>45537</v>
      </c>
      <c r="P250" s="1" t="s">
        <v>1356</v>
      </c>
      <c r="Q250" s="1" t="s">
        <v>1887</v>
      </c>
      <c r="R250" s="1" t="s">
        <v>1850</v>
      </c>
      <c r="W250" s="1" t="s">
        <v>1881</v>
      </c>
      <c r="X250" s="1" t="s">
        <v>1360</v>
      </c>
      <c r="Y250" s="1" t="s">
        <v>1888</v>
      </c>
      <c r="Z250" s="1" t="s">
        <v>3390</v>
      </c>
      <c r="AA250" s="1" t="s">
        <v>1882</v>
      </c>
    </row>
    <row r="251" spans="1:27" ht="15" customHeight="1">
      <c r="A251" s="1" t="s">
        <v>3362</v>
      </c>
      <c r="B251" s="1" t="s">
        <v>919</v>
      </c>
      <c r="C251" s="1" t="s">
        <v>1349</v>
      </c>
      <c r="D251" s="61">
        <v>2023</v>
      </c>
      <c r="E251" s="1" t="s">
        <v>1350</v>
      </c>
      <c r="F251" s="1" t="s">
        <v>3498</v>
      </c>
      <c r="H251" s="1" t="s">
        <v>1352</v>
      </c>
      <c r="I251" s="1" t="s">
        <v>1353</v>
      </c>
      <c r="J251" s="1" t="s">
        <v>1354</v>
      </c>
      <c r="K251" s="1" t="s">
        <v>927</v>
      </c>
      <c r="L251" s="1" t="s">
        <v>1895</v>
      </c>
      <c r="M251" s="1" t="s">
        <v>1880</v>
      </c>
      <c r="N251" s="63">
        <v>45310</v>
      </c>
      <c r="O251" s="63">
        <v>45537</v>
      </c>
      <c r="P251" s="1" t="s">
        <v>1356</v>
      </c>
      <c r="Q251" s="1" t="s">
        <v>1357</v>
      </c>
      <c r="R251" s="1" t="s">
        <v>1850</v>
      </c>
      <c r="W251" s="1" t="s">
        <v>1881</v>
      </c>
      <c r="X251" s="1" t="s">
        <v>1360</v>
      </c>
      <c r="Y251" s="1" t="s">
        <v>1888</v>
      </c>
      <c r="Z251" s="1" t="s">
        <v>3390</v>
      </c>
      <c r="AA251" s="1" t="s">
        <v>1882</v>
      </c>
    </row>
    <row r="252" spans="1:27" ht="15" customHeight="1">
      <c r="A252" s="1" t="s">
        <v>3248</v>
      </c>
      <c r="B252" s="1" t="s">
        <v>877</v>
      </c>
      <c r="C252" s="1" t="s">
        <v>1349</v>
      </c>
      <c r="D252" s="61">
        <v>2023</v>
      </c>
      <c r="E252" s="1" t="s">
        <v>1350</v>
      </c>
      <c r="F252" s="1" t="s">
        <v>3249</v>
      </c>
      <c r="H252" s="1" t="s">
        <v>1352</v>
      </c>
      <c r="I252" s="1" t="s">
        <v>1353</v>
      </c>
      <c r="J252" s="1" t="s">
        <v>1354</v>
      </c>
      <c r="K252" s="1" t="s">
        <v>927</v>
      </c>
      <c r="L252" s="1" t="s">
        <v>1895</v>
      </c>
      <c r="M252" s="1" t="s">
        <v>1880</v>
      </c>
      <c r="N252" s="63">
        <v>45310</v>
      </c>
      <c r="O252" s="63">
        <v>45537</v>
      </c>
      <c r="P252" s="1" t="s">
        <v>1356</v>
      </c>
      <c r="Q252" s="1" t="s">
        <v>1887</v>
      </c>
      <c r="R252" s="1" t="s">
        <v>1850</v>
      </c>
      <c r="W252" s="1" t="s">
        <v>1881</v>
      </c>
      <c r="X252" s="1" t="s">
        <v>1360</v>
      </c>
      <c r="Y252" s="1" t="s">
        <v>1888</v>
      </c>
      <c r="Z252" s="1" t="s">
        <v>3390</v>
      </c>
      <c r="AA252" s="1" t="s">
        <v>1882</v>
      </c>
    </row>
    <row r="253" spans="1:27" ht="15" customHeight="1">
      <c r="A253" s="1" t="s">
        <v>3244</v>
      </c>
      <c r="B253" s="1" t="s">
        <v>874</v>
      </c>
      <c r="C253" s="1" t="s">
        <v>1349</v>
      </c>
      <c r="D253" s="61">
        <v>2023</v>
      </c>
      <c r="E253" s="1" t="s">
        <v>1350</v>
      </c>
      <c r="F253" s="1" t="s">
        <v>3245</v>
      </c>
      <c r="H253" s="1" t="s">
        <v>1352</v>
      </c>
      <c r="I253" s="1" t="s">
        <v>1353</v>
      </c>
      <c r="J253" s="1" t="s">
        <v>1354</v>
      </c>
      <c r="K253" s="1" t="s">
        <v>927</v>
      </c>
      <c r="L253" s="1" t="s">
        <v>1895</v>
      </c>
      <c r="M253" s="1" t="s">
        <v>1880</v>
      </c>
      <c r="N253" s="63">
        <v>45310</v>
      </c>
      <c r="O253" s="63">
        <v>45537</v>
      </c>
      <c r="P253" s="1" t="s">
        <v>1356</v>
      </c>
      <c r="Q253" s="1" t="s">
        <v>1887</v>
      </c>
      <c r="R253" s="1" t="s">
        <v>1850</v>
      </c>
      <c r="W253" s="1" t="s">
        <v>1881</v>
      </c>
      <c r="X253" s="1" t="s">
        <v>1360</v>
      </c>
      <c r="Y253" s="1" t="s">
        <v>1888</v>
      </c>
      <c r="Z253" s="1" t="s">
        <v>3390</v>
      </c>
      <c r="AA253" s="1" t="s">
        <v>1882</v>
      </c>
    </row>
    <row r="254" spans="1:27" ht="15" customHeight="1">
      <c r="A254" s="1" t="s">
        <v>3334</v>
      </c>
      <c r="B254" s="1" t="s">
        <v>907</v>
      </c>
      <c r="C254" s="1" t="s">
        <v>1349</v>
      </c>
      <c r="D254" s="61">
        <v>2023</v>
      </c>
      <c r="E254" s="1" t="s">
        <v>1350</v>
      </c>
      <c r="F254" s="1" t="s">
        <v>3499</v>
      </c>
      <c r="H254" s="1" t="s">
        <v>1352</v>
      </c>
      <c r="I254" s="1" t="s">
        <v>1353</v>
      </c>
      <c r="J254" s="1" t="s">
        <v>1354</v>
      </c>
      <c r="K254" s="1" t="s">
        <v>927</v>
      </c>
      <c r="L254" s="1" t="s">
        <v>1895</v>
      </c>
      <c r="M254" s="1" t="s">
        <v>1880</v>
      </c>
      <c r="N254" s="63">
        <v>45310</v>
      </c>
      <c r="O254" s="63">
        <v>45537</v>
      </c>
      <c r="P254" s="1" t="s">
        <v>1356</v>
      </c>
      <c r="Q254" s="1" t="s">
        <v>1887</v>
      </c>
      <c r="R254" s="1" t="s">
        <v>1850</v>
      </c>
      <c r="W254" s="1" t="s">
        <v>1881</v>
      </c>
      <c r="X254" s="1" t="s">
        <v>1360</v>
      </c>
      <c r="Y254" s="1" t="s">
        <v>1888</v>
      </c>
      <c r="Z254" s="1" t="s">
        <v>3390</v>
      </c>
      <c r="AA254" s="1" t="s">
        <v>1882</v>
      </c>
    </row>
    <row r="255" spans="1:27" ht="15" customHeight="1">
      <c r="A255" s="1" t="s">
        <v>3326</v>
      </c>
      <c r="B255" s="1" t="s">
        <v>918</v>
      </c>
      <c r="C255" s="1" t="s">
        <v>1349</v>
      </c>
      <c r="D255" s="61">
        <v>2023</v>
      </c>
      <c r="E255" s="1" t="s">
        <v>1350</v>
      </c>
      <c r="F255" s="1" t="s">
        <v>3500</v>
      </c>
      <c r="H255" s="1" t="s">
        <v>1352</v>
      </c>
      <c r="I255" s="1" t="s">
        <v>1353</v>
      </c>
      <c r="J255" s="1" t="s">
        <v>1354</v>
      </c>
      <c r="K255" s="1" t="s">
        <v>927</v>
      </c>
      <c r="L255" s="1" t="s">
        <v>1895</v>
      </c>
      <c r="M255" s="1" t="s">
        <v>1880</v>
      </c>
      <c r="N255" s="63">
        <v>45310</v>
      </c>
      <c r="O255" s="63">
        <v>45537</v>
      </c>
      <c r="P255" s="1" t="s">
        <v>1356</v>
      </c>
      <c r="Q255" s="1" t="s">
        <v>1887</v>
      </c>
      <c r="R255" s="1" t="s">
        <v>1850</v>
      </c>
      <c r="W255" s="1" t="s">
        <v>1881</v>
      </c>
      <c r="X255" s="1" t="s">
        <v>1360</v>
      </c>
      <c r="Y255" s="1" t="s">
        <v>1888</v>
      </c>
      <c r="Z255" s="1" t="s">
        <v>3390</v>
      </c>
      <c r="AA255" s="1" t="s">
        <v>1882</v>
      </c>
    </row>
    <row r="256" spans="1:27" ht="15" customHeight="1">
      <c r="A256" s="1" t="s">
        <v>3324</v>
      </c>
      <c r="B256" s="1" t="s">
        <v>915</v>
      </c>
      <c r="C256" s="1" t="s">
        <v>1349</v>
      </c>
      <c r="D256" s="61">
        <v>2023</v>
      </c>
      <c r="E256" s="1" t="s">
        <v>1350</v>
      </c>
      <c r="F256" s="1" t="s">
        <v>3501</v>
      </c>
      <c r="H256" s="1" t="s">
        <v>1352</v>
      </c>
      <c r="I256" s="1" t="s">
        <v>1353</v>
      </c>
      <c r="J256" s="1" t="s">
        <v>1354</v>
      </c>
      <c r="K256" s="1" t="s">
        <v>927</v>
      </c>
      <c r="L256" s="1" t="s">
        <v>1895</v>
      </c>
      <c r="M256" s="1" t="s">
        <v>1880</v>
      </c>
      <c r="N256" s="63">
        <v>45310</v>
      </c>
      <c r="O256" s="63">
        <v>45537</v>
      </c>
      <c r="P256" s="1" t="s">
        <v>1356</v>
      </c>
      <c r="Q256" s="1" t="s">
        <v>1887</v>
      </c>
      <c r="R256" s="1" t="s">
        <v>1850</v>
      </c>
      <c r="W256" s="1" t="s">
        <v>1881</v>
      </c>
      <c r="X256" s="1" t="s">
        <v>1360</v>
      </c>
      <c r="Y256" s="1" t="s">
        <v>1888</v>
      </c>
      <c r="Z256" s="1" t="s">
        <v>3390</v>
      </c>
      <c r="AA256" s="1" t="s">
        <v>1882</v>
      </c>
    </row>
    <row r="257" spans="1:27" ht="15" customHeight="1">
      <c r="A257" s="1" t="s">
        <v>3169</v>
      </c>
      <c r="B257" s="1" t="s">
        <v>881</v>
      </c>
      <c r="C257" s="1" t="s">
        <v>1349</v>
      </c>
      <c r="D257" s="61">
        <v>2023</v>
      </c>
      <c r="E257" s="1" t="s">
        <v>1350</v>
      </c>
      <c r="F257" s="1" t="s">
        <v>3170</v>
      </c>
      <c r="H257" s="1" t="s">
        <v>1352</v>
      </c>
      <c r="I257" s="1" t="s">
        <v>1353</v>
      </c>
      <c r="J257" s="1" t="s">
        <v>1354</v>
      </c>
      <c r="K257" s="1" t="s">
        <v>927</v>
      </c>
      <c r="L257" s="1" t="s">
        <v>1895</v>
      </c>
      <c r="M257" s="1" t="s">
        <v>1880</v>
      </c>
      <c r="N257" s="63">
        <v>45310</v>
      </c>
      <c r="O257" s="63">
        <v>45537</v>
      </c>
      <c r="P257" s="1" t="s">
        <v>1356</v>
      </c>
      <c r="Q257" s="1" t="s">
        <v>1887</v>
      </c>
      <c r="R257" s="1" t="s">
        <v>1850</v>
      </c>
      <c r="W257" s="1" t="s">
        <v>1881</v>
      </c>
      <c r="X257" s="1" t="s">
        <v>1360</v>
      </c>
      <c r="Y257" s="1" t="s">
        <v>1888</v>
      </c>
      <c r="Z257" s="1" t="s">
        <v>3390</v>
      </c>
      <c r="AA257" s="1" t="s">
        <v>1882</v>
      </c>
    </row>
    <row r="258" spans="1:27" ht="15" customHeight="1">
      <c r="A258" s="1" t="s">
        <v>3330</v>
      </c>
      <c r="B258" s="1" t="s">
        <v>911</v>
      </c>
      <c r="C258" s="1" t="s">
        <v>1349</v>
      </c>
      <c r="D258" s="61">
        <v>2023</v>
      </c>
      <c r="E258" s="1" t="s">
        <v>1350</v>
      </c>
      <c r="F258" s="1" t="s">
        <v>3502</v>
      </c>
      <c r="H258" s="1" t="s">
        <v>1352</v>
      </c>
      <c r="I258" s="1" t="s">
        <v>1353</v>
      </c>
      <c r="J258" s="1" t="s">
        <v>1354</v>
      </c>
      <c r="K258" s="1" t="s">
        <v>927</v>
      </c>
      <c r="L258" s="1" t="s">
        <v>1895</v>
      </c>
      <c r="M258" s="1" t="s">
        <v>1880</v>
      </c>
      <c r="N258" s="63">
        <v>45310</v>
      </c>
      <c r="O258" s="63">
        <v>45537</v>
      </c>
      <c r="P258" s="1" t="s">
        <v>1356</v>
      </c>
      <c r="Q258" s="1" t="s">
        <v>1887</v>
      </c>
      <c r="R258" s="1" t="s">
        <v>1850</v>
      </c>
      <c r="W258" s="1" t="s">
        <v>1881</v>
      </c>
      <c r="X258" s="1" t="s">
        <v>1360</v>
      </c>
      <c r="Y258" s="1" t="s">
        <v>1888</v>
      </c>
      <c r="Z258" s="1" t="s">
        <v>3390</v>
      </c>
      <c r="AA258" s="1" t="s">
        <v>1882</v>
      </c>
    </row>
    <row r="259" spans="1:27" ht="15" customHeight="1">
      <c r="A259" s="1" t="s">
        <v>3175</v>
      </c>
      <c r="B259" s="1" t="s">
        <v>878</v>
      </c>
      <c r="C259" s="1" t="s">
        <v>1349</v>
      </c>
      <c r="D259" s="61">
        <v>2023</v>
      </c>
      <c r="E259" s="1" t="s">
        <v>1350</v>
      </c>
      <c r="F259" s="1" t="s">
        <v>3176</v>
      </c>
      <c r="H259" s="1" t="s">
        <v>1352</v>
      </c>
      <c r="I259" s="1" t="s">
        <v>1353</v>
      </c>
      <c r="J259" s="1" t="s">
        <v>1354</v>
      </c>
      <c r="K259" s="1" t="s">
        <v>927</v>
      </c>
      <c r="L259" s="1" t="s">
        <v>1895</v>
      </c>
      <c r="M259" s="1" t="s">
        <v>1880</v>
      </c>
      <c r="N259" s="63">
        <v>45310</v>
      </c>
      <c r="O259" s="63">
        <v>45537</v>
      </c>
      <c r="P259" s="1" t="s">
        <v>1356</v>
      </c>
      <c r="Q259" s="1" t="s">
        <v>1887</v>
      </c>
      <c r="R259" s="1" t="s">
        <v>1850</v>
      </c>
      <c r="W259" s="1" t="s">
        <v>1881</v>
      </c>
      <c r="X259" s="1" t="s">
        <v>1360</v>
      </c>
      <c r="Y259" s="1" t="s">
        <v>1888</v>
      </c>
      <c r="Z259" s="1" t="s">
        <v>3390</v>
      </c>
      <c r="AA259" s="1" t="s">
        <v>1882</v>
      </c>
    </row>
    <row r="260" spans="1:27" ht="15" customHeight="1">
      <c r="A260" s="1" t="s">
        <v>3328</v>
      </c>
      <c r="B260" s="1" t="s">
        <v>913</v>
      </c>
      <c r="C260" s="1" t="s">
        <v>1349</v>
      </c>
      <c r="D260" s="61">
        <v>2023</v>
      </c>
      <c r="E260" s="1" t="s">
        <v>1350</v>
      </c>
      <c r="F260" s="1" t="s">
        <v>3503</v>
      </c>
      <c r="H260" s="1" t="s">
        <v>1352</v>
      </c>
      <c r="I260" s="1" t="s">
        <v>1353</v>
      </c>
      <c r="J260" s="1" t="s">
        <v>1354</v>
      </c>
      <c r="K260" s="1" t="s">
        <v>927</v>
      </c>
      <c r="L260" s="1" t="s">
        <v>1895</v>
      </c>
      <c r="M260" s="1" t="s">
        <v>1880</v>
      </c>
      <c r="N260" s="63">
        <v>45310</v>
      </c>
      <c r="O260" s="63">
        <v>45537</v>
      </c>
      <c r="P260" s="1" t="s">
        <v>1356</v>
      </c>
      <c r="Q260" s="1" t="s">
        <v>1357</v>
      </c>
      <c r="R260" s="1" t="s">
        <v>1850</v>
      </c>
      <c r="W260" s="1" t="s">
        <v>1881</v>
      </c>
      <c r="X260" s="1" t="s">
        <v>1360</v>
      </c>
      <c r="Y260" s="1" t="s">
        <v>1888</v>
      </c>
      <c r="Z260" s="1" t="s">
        <v>3390</v>
      </c>
      <c r="AA260" s="1" t="s">
        <v>1882</v>
      </c>
    </row>
    <row r="261" spans="1:27" ht="15" customHeight="1">
      <c r="A261" s="1" t="s">
        <v>1908</v>
      </c>
      <c r="B261" s="1" t="s">
        <v>280</v>
      </c>
      <c r="C261" s="1" t="s">
        <v>1349</v>
      </c>
      <c r="D261" s="61">
        <v>2023</v>
      </c>
      <c r="E261" s="1" t="s">
        <v>1350</v>
      </c>
      <c r="F261" s="1" t="s">
        <v>3504</v>
      </c>
      <c r="H261" s="1" t="s">
        <v>1352</v>
      </c>
      <c r="I261" s="1" t="s">
        <v>1353</v>
      </c>
      <c r="J261" s="1" t="s">
        <v>1354</v>
      </c>
      <c r="K261" s="1" t="s">
        <v>927</v>
      </c>
      <c r="L261" s="1" t="s">
        <v>1895</v>
      </c>
      <c r="M261" s="1" t="s">
        <v>1880</v>
      </c>
      <c r="N261" s="63">
        <v>45310</v>
      </c>
      <c r="O261" s="63">
        <v>45537</v>
      </c>
      <c r="P261" s="1" t="s">
        <v>1356</v>
      </c>
      <c r="Q261" s="1" t="s">
        <v>1887</v>
      </c>
      <c r="R261" s="1" t="s">
        <v>1850</v>
      </c>
      <c r="W261" s="1" t="s">
        <v>1881</v>
      </c>
      <c r="X261" s="1" t="s">
        <v>1360</v>
      </c>
      <c r="Y261" s="1" t="s">
        <v>1888</v>
      </c>
      <c r="Z261" s="1" t="s">
        <v>3390</v>
      </c>
      <c r="AA261" s="1" t="s">
        <v>1882</v>
      </c>
    </row>
    <row r="262" spans="1:27" ht="15" customHeight="1">
      <c r="A262" s="1" t="s">
        <v>3287</v>
      </c>
      <c r="B262" s="1" t="s">
        <v>908</v>
      </c>
      <c r="C262" s="1" t="s">
        <v>1349</v>
      </c>
      <c r="D262" s="61">
        <v>2023</v>
      </c>
      <c r="E262" s="1" t="s">
        <v>1350</v>
      </c>
      <c r="F262" s="1" t="s">
        <v>3505</v>
      </c>
      <c r="H262" s="1" t="s">
        <v>1352</v>
      </c>
      <c r="I262" s="1" t="s">
        <v>1353</v>
      </c>
      <c r="J262" s="1" t="s">
        <v>1354</v>
      </c>
      <c r="K262" s="1" t="s">
        <v>927</v>
      </c>
      <c r="L262" s="1" t="s">
        <v>1895</v>
      </c>
      <c r="M262" s="1" t="s">
        <v>1880</v>
      </c>
      <c r="N262" s="63">
        <v>45310</v>
      </c>
      <c r="O262" s="63">
        <v>45537</v>
      </c>
      <c r="P262" s="1" t="s">
        <v>1356</v>
      </c>
      <c r="Q262" s="1" t="s">
        <v>1887</v>
      </c>
      <c r="R262" s="1" t="s">
        <v>1850</v>
      </c>
      <c r="W262" s="1" t="s">
        <v>1881</v>
      </c>
      <c r="X262" s="1" t="s">
        <v>1360</v>
      </c>
      <c r="Y262" s="1" t="s">
        <v>1888</v>
      </c>
      <c r="Z262" s="1" t="s">
        <v>3390</v>
      </c>
      <c r="AA262" s="1" t="s">
        <v>1882</v>
      </c>
    </row>
    <row r="263" spans="1:27" ht="15" customHeight="1">
      <c r="A263" s="1" t="s">
        <v>3355</v>
      </c>
      <c r="B263" s="1" t="s">
        <v>906</v>
      </c>
      <c r="C263" s="1" t="s">
        <v>1349</v>
      </c>
      <c r="D263" s="61">
        <v>2023</v>
      </c>
      <c r="E263" s="1" t="s">
        <v>1350</v>
      </c>
      <c r="F263" s="1" t="s">
        <v>3506</v>
      </c>
      <c r="H263" s="1" t="s">
        <v>1352</v>
      </c>
      <c r="I263" s="1" t="s">
        <v>1353</v>
      </c>
      <c r="J263" s="1" t="s">
        <v>1354</v>
      </c>
      <c r="K263" s="1" t="s">
        <v>927</v>
      </c>
      <c r="L263" s="1" t="s">
        <v>1895</v>
      </c>
      <c r="M263" s="1" t="s">
        <v>1880</v>
      </c>
      <c r="N263" s="63">
        <v>45310</v>
      </c>
      <c r="O263" s="63">
        <v>45537</v>
      </c>
      <c r="P263" s="1" t="s">
        <v>1356</v>
      </c>
      <c r="Q263" s="1" t="s">
        <v>1887</v>
      </c>
      <c r="R263" s="1" t="s">
        <v>1850</v>
      </c>
      <c r="W263" s="1" t="s">
        <v>1881</v>
      </c>
      <c r="X263" s="1" t="s">
        <v>1360</v>
      </c>
      <c r="Y263" s="1" t="s">
        <v>1888</v>
      </c>
      <c r="Z263" s="1" t="s">
        <v>3390</v>
      </c>
      <c r="AA263" s="1" t="s">
        <v>1882</v>
      </c>
    </row>
    <row r="264" spans="1:27" ht="15" customHeight="1">
      <c r="A264" s="1" t="s">
        <v>1883</v>
      </c>
      <c r="B264" s="1" t="s">
        <v>286</v>
      </c>
      <c r="C264" s="1" t="s">
        <v>1349</v>
      </c>
      <c r="D264" s="61">
        <v>2023</v>
      </c>
      <c r="E264" s="1" t="s">
        <v>1350</v>
      </c>
      <c r="F264" s="1" t="s">
        <v>3507</v>
      </c>
      <c r="H264" s="1" t="s">
        <v>1352</v>
      </c>
      <c r="I264" s="1" t="s">
        <v>1353</v>
      </c>
      <c r="J264" s="1" t="s">
        <v>1354</v>
      </c>
      <c r="K264" s="1" t="s">
        <v>927</v>
      </c>
      <c r="L264" s="1" t="s">
        <v>1895</v>
      </c>
      <c r="M264" s="1" t="s">
        <v>1880</v>
      </c>
      <c r="N264" s="63">
        <v>45310</v>
      </c>
      <c r="O264" s="63">
        <v>45537</v>
      </c>
      <c r="P264" s="1" t="s">
        <v>1356</v>
      </c>
      <c r="Q264" s="1" t="s">
        <v>1357</v>
      </c>
      <c r="R264" s="1" t="s">
        <v>1850</v>
      </c>
      <c r="W264" s="1" t="s">
        <v>1881</v>
      </c>
      <c r="X264" s="1" t="s">
        <v>1360</v>
      </c>
      <c r="Y264" s="1" t="s">
        <v>1888</v>
      </c>
      <c r="Z264" s="1" t="s">
        <v>3390</v>
      </c>
      <c r="AA264" s="1" t="s">
        <v>1882</v>
      </c>
    </row>
    <row r="265" spans="1:27" ht="15" customHeight="1">
      <c r="A265" s="1" t="s">
        <v>1902</v>
      </c>
      <c r="B265" s="1" t="s">
        <v>284</v>
      </c>
      <c r="C265" s="1" t="s">
        <v>1349</v>
      </c>
      <c r="D265" s="61">
        <v>2023</v>
      </c>
      <c r="E265" s="1" t="s">
        <v>1350</v>
      </c>
      <c r="F265" s="1" t="s">
        <v>3508</v>
      </c>
      <c r="H265" s="1" t="s">
        <v>1352</v>
      </c>
      <c r="I265" s="1" t="s">
        <v>1353</v>
      </c>
      <c r="J265" s="1" t="s">
        <v>1354</v>
      </c>
      <c r="K265" s="1" t="s">
        <v>927</v>
      </c>
      <c r="L265" s="1" t="s">
        <v>1895</v>
      </c>
      <c r="M265" s="1" t="s">
        <v>1880</v>
      </c>
      <c r="N265" s="63">
        <v>45310</v>
      </c>
      <c r="O265" s="63">
        <v>45537</v>
      </c>
      <c r="P265" s="1" t="s">
        <v>1356</v>
      </c>
      <c r="Q265" s="1" t="s">
        <v>1357</v>
      </c>
      <c r="R265" s="1" t="s">
        <v>1850</v>
      </c>
      <c r="W265" s="1" t="s">
        <v>1881</v>
      </c>
      <c r="X265" s="1" t="s">
        <v>1360</v>
      </c>
      <c r="Y265" s="1" t="s">
        <v>1888</v>
      </c>
      <c r="Z265" s="1" t="s">
        <v>3390</v>
      </c>
      <c r="AA265" s="1" t="s">
        <v>1882</v>
      </c>
    </row>
    <row r="266" spans="1:27" ht="15" customHeight="1">
      <c r="A266" s="1" t="s">
        <v>3353</v>
      </c>
      <c r="B266" s="1" t="s">
        <v>912</v>
      </c>
      <c r="C266" s="1" t="s">
        <v>1349</v>
      </c>
      <c r="D266" s="61">
        <v>2023</v>
      </c>
      <c r="E266" s="1" t="s">
        <v>1350</v>
      </c>
      <c r="F266" s="1" t="s">
        <v>3509</v>
      </c>
      <c r="H266" s="1" t="s">
        <v>1352</v>
      </c>
      <c r="I266" s="1" t="s">
        <v>1353</v>
      </c>
      <c r="J266" s="1" t="s">
        <v>1354</v>
      </c>
      <c r="K266" s="1" t="s">
        <v>927</v>
      </c>
      <c r="L266" s="1" t="s">
        <v>1895</v>
      </c>
      <c r="M266" s="1" t="s">
        <v>1880</v>
      </c>
      <c r="N266" s="63">
        <v>45310</v>
      </c>
      <c r="O266" s="63">
        <v>45537</v>
      </c>
      <c r="P266" s="1" t="s">
        <v>1356</v>
      </c>
      <c r="Q266" s="1" t="s">
        <v>1887</v>
      </c>
      <c r="R266" s="1" t="s">
        <v>1850</v>
      </c>
      <c r="W266" s="1" t="s">
        <v>1881</v>
      </c>
      <c r="X266" s="1" t="s">
        <v>1360</v>
      </c>
      <c r="Y266" s="1" t="s">
        <v>1888</v>
      </c>
      <c r="Z266" s="1" t="s">
        <v>3390</v>
      </c>
      <c r="AA266" s="1" t="s">
        <v>1882</v>
      </c>
    </row>
    <row r="267" spans="1:27" ht="15" customHeight="1">
      <c r="A267" s="1" t="s">
        <v>1893</v>
      </c>
      <c r="B267" s="1" t="s">
        <v>279</v>
      </c>
      <c r="C267" s="1" t="s">
        <v>1349</v>
      </c>
      <c r="D267" s="61">
        <v>2023</v>
      </c>
      <c r="E267" s="1" t="s">
        <v>1350</v>
      </c>
      <c r="F267" s="1" t="s">
        <v>3510</v>
      </c>
      <c r="H267" s="1" t="s">
        <v>1352</v>
      </c>
      <c r="I267" s="1" t="s">
        <v>1353</v>
      </c>
      <c r="J267" s="1" t="s">
        <v>1354</v>
      </c>
      <c r="K267" s="1" t="s">
        <v>927</v>
      </c>
      <c r="L267" s="1" t="s">
        <v>1895</v>
      </c>
      <c r="M267" s="1" t="s">
        <v>1880</v>
      </c>
      <c r="N267" s="63">
        <v>45310</v>
      </c>
      <c r="O267" s="63">
        <v>45537</v>
      </c>
      <c r="P267" s="1" t="s">
        <v>1356</v>
      </c>
      <c r="Q267" s="1" t="s">
        <v>1887</v>
      </c>
      <c r="R267" s="1" t="s">
        <v>1850</v>
      </c>
      <c r="W267" s="1" t="s">
        <v>1881</v>
      </c>
      <c r="X267" s="1" t="s">
        <v>1360</v>
      </c>
      <c r="Y267" s="1" t="s">
        <v>1888</v>
      </c>
      <c r="Z267" s="1" t="s">
        <v>3390</v>
      </c>
      <c r="AA267" s="1" t="s">
        <v>1882</v>
      </c>
    </row>
    <row r="268" spans="1:27" ht="15" customHeight="1">
      <c r="A268" s="1" t="s">
        <v>3368</v>
      </c>
      <c r="B268" s="1" t="s">
        <v>914</v>
      </c>
      <c r="C268" s="1" t="s">
        <v>1349</v>
      </c>
      <c r="D268" s="61">
        <v>2023</v>
      </c>
      <c r="E268" s="1" t="s">
        <v>1350</v>
      </c>
      <c r="F268" s="1" t="s">
        <v>3511</v>
      </c>
      <c r="H268" s="1" t="s">
        <v>1352</v>
      </c>
      <c r="I268" s="1" t="s">
        <v>1353</v>
      </c>
      <c r="J268" s="1" t="s">
        <v>1354</v>
      </c>
      <c r="K268" s="1" t="s">
        <v>927</v>
      </c>
      <c r="L268" s="1" t="s">
        <v>1895</v>
      </c>
      <c r="M268" s="1" t="s">
        <v>1880</v>
      </c>
      <c r="N268" s="63">
        <v>45310</v>
      </c>
      <c r="O268" s="63">
        <v>45537</v>
      </c>
      <c r="P268" s="1" t="s">
        <v>1356</v>
      </c>
      <c r="Q268" s="1" t="s">
        <v>1887</v>
      </c>
      <c r="R268" s="1" t="s">
        <v>1850</v>
      </c>
      <c r="W268" s="1" t="s">
        <v>1881</v>
      </c>
      <c r="X268" s="1" t="s">
        <v>1360</v>
      </c>
      <c r="Y268" s="1" t="s">
        <v>1888</v>
      </c>
      <c r="Z268" s="1" t="s">
        <v>3390</v>
      </c>
      <c r="AA268" s="1" t="s">
        <v>1882</v>
      </c>
    </row>
    <row r="269" spans="1:27" ht="15" customHeight="1">
      <c r="A269" s="1" t="s">
        <v>1900</v>
      </c>
      <c r="B269" s="1" t="s">
        <v>289</v>
      </c>
      <c r="C269" s="1" t="s">
        <v>1349</v>
      </c>
      <c r="D269" s="61">
        <v>2023</v>
      </c>
      <c r="E269" s="1" t="s">
        <v>1350</v>
      </c>
      <c r="F269" s="1" t="s">
        <v>3512</v>
      </c>
      <c r="H269" s="1" t="s">
        <v>1352</v>
      </c>
      <c r="I269" s="1" t="s">
        <v>1353</v>
      </c>
      <c r="J269" s="1" t="s">
        <v>1354</v>
      </c>
      <c r="K269" s="1" t="s">
        <v>927</v>
      </c>
      <c r="L269" s="1" t="s">
        <v>1895</v>
      </c>
      <c r="M269" s="1" t="s">
        <v>1880</v>
      </c>
      <c r="N269" s="63">
        <v>45310</v>
      </c>
      <c r="O269" s="63">
        <v>45537</v>
      </c>
      <c r="P269" s="1" t="s">
        <v>1356</v>
      </c>
      <c r="Q269" s="1" t="s">
        <v>1357</v>
      </c>
      <c r="R269" s="1" t="s">
        <v>1850</v>
      </c>
      <c r="W269" s="1" t="s">
        <v>1881</v>
      </c>
      <c r="X269" s="1" t="s">
        <v>1360</v>
      </c>
      <c r="Y269" s="1" t="s">
        <v>1888</v>
      </c>
      <c r="Z269" s="1" t="s">
        <v>3390</v>
      </c>
      <c r="AA269" s="1" t="s">
        <v>1882</v>
      </c>
    </row>
    <row r="270" spans="1:27" ht="15" customHeight="1">
      <c r="A270" s="1" t="s">
        <v>3226</v>
      </c>
      <c r="B270" s="1" t="s">
        <v>879</v>
      </c>
      <c r="C270" s="1" t="s">
        <v>1349</v>
      </c>
      <c r="D270" s="61">
        <v>2023</v>
      </c>
      <c r="E270" s="1" t="s">
        <v>1350</v>
      </c>
      <c r="F270" s="1" t="s">
        <v>3227</v>
      </c>
      <c r="H270" s="1" t="s">
        <v>1352</v>
      </c>
      <c r="I270" s="1" t="s">
        <v>1353</v>
      </c>
      <c r="J270" s="1" t="s">
        <v>1354</v>
      </c>
      <c r="K270" s="1" t="s">
        <v>927</v>
      </c>
      <c r="L270" s="1" t="s">
        <v>1895</v>
      </c>
      <c r="M270" s="1" t="s">
        <v>1880</v>
      </c>
      <c r="N270" s="63">
        <v>45310</v>
      </c>
      <c r="O270" s="63">
        <v>45537</v>
      </c>
      <c r="P270" s="1" t="s">
        <v>1356</v>
      </c>
      <c r="Q270" s="1" t="s">
        <v>1887</v>
      </c>
      <c r="R270" s="1" t="s">
        <v>1850</v>
      </c>
      <c r="W270" s="1" t="s">
        <v>1881</v>
      </c>
      <c r="X270" s="1" t="s">
        <v>1360</v>
      </c>
      <c r="Y270" s="1" t="s">
        <v>1888</v>
      </c>
      <c r="Z270" s="1" t="s">
        <v>3390</v>
      </c>
      <c r="AA270" s="1" t="s">
        <v>1882</v>
      </c>
    </row>
    <row r="271" spans="1:27" ht="15" customHeight="1">
      <c r="A271" s="1" t="s">
        <v>1889</v>
      </c>
      <c r="B271" s="1" t="s">
        <v>291</v>
      </c>
      <c r="C271" s="1" t="s">
        <v>1349</v>
      </c>
      <c r="D271" s="61">
        <v>2023</v>
      </c>
      <c r="E271" s="1" t="s">
        <v>1350</v>
      </c>
      <c r="F271" s="1" t="s">
        <v>3513</v>
      </c>
      <c r="H271" s="1" t="s">
        <v>1352</v>
      </c>
      <c r="I271" s="1" t="s">
        <v>1353</v>
      </c>
      <c r="J271" s="1" t="s">
        <v>1354</v>
      </c>
      <c r="K271" s="1" t="s">
        <v>927</v>
      </c>
      <c r="L271" s="1" t="s">
        <v>1895</v>
      </c>
      <c r="M271" s="1" t="s">
        <v>1880</v>
      </c>
      <c r="N271" s="63">
        <v>45310</v>
      </c>
      <c r="O271" s="63">
        <v>45537</v>
      </c>
      <c r="P271" s="1" t="s">
        <v>1356</v>
      </c>
      <c r="Q271" s="1" t="s">
        <v>1357</v>
      </c>
      <c r="R271" s="1" t="s">
        <v>1850</v>
      </c>
      <c r="W271" s="1" t="s">
        <v>1881</v>
      </c>
      <c r="X271" s="1" t="s">
        <v>1360</v>
      </c>
      <c r="Y271" s="1" t="s">
        <v>1888</v>
      </c>
      <c r="Z271" s="1" t="s">
        <v>3390</v>
      </c>
      <c r="AA271" s="1" t="s">
        <v>1882</v>
      </c>
    </row>
    <row r="272" spans="1:27" ht="15" customHeight="1">
      <c r="A272" s="1" t="s">
        <v>3360</v>
      </c>
      <c r="B272" s="1" t="s">
        <v>917</v>
      </c>
      <c r="C272" s="1" t="s">
        <v>1349</v>
      </c>
      <c r="D272" s="61">
        <v>2023</v>
      </c>
      <c r="E272" s="1" t="s">
        <v>1350</v>
      </c>
      <c r="F272" s="1" t="s">
        <v>3514</v>
      </c>
      <c r="H272" s="1" t="s">
        <v>1352</v>
      </c>
      <c r="I272" s="1" t="s">
        <v>1353</v>
      </c>
      <c r="J272" s="1" t="s">
        <v>1354</v>
      </c>
      <c r="K272" s="1" t="s">
        <v>927</v>
      </c>
      <c r="L272" s="1" t="s">
        <v>1895</v>
      </c>
      <c r="M272" s="1" t="s">
        <v>1880</v>
      </c>
      <c r="N272" s="63">
        <v>45310</v>
      </c>
      <c r="O272" s="63">
        <v>45537</v>
      </c>
      <c r="P272" s="1" t="s">
        <v>1356</v>
      </c>
      <c r="Q272" s="1" t="s">
        <v>1887</v>
      </c>
      <c r="R272" s="1" t="s">
        <v>1850</v>
      </c>
      <c r="W272" s="1" t="s">
        <v>1881</v>
      </c>
      <c r="X272" s="1" t="s">
        <v>1360</v>
      </c>
      <c r="Y272" s="1" t="s">
        <v>1888</v>
      </c>
      <c r="Z272" s="1" t="s">
        <v>3390</v>
      </c>
      <c r="AA272" s="1" t="s">
        <v>1882</v>
      </c>
    </row>
    <row r="273" spans="1:27" ht="15" customHeight="1">
      <c r="A273" s="1" t="s">
        <v>3346</v>
      </c>
      <c r="B273" s="1" t="s">
        <v>920</v>
      </c>
      <c r="C273" s="1" t="s">
        <v>1349</v>
      </c>
      <c r="D273" s="61">
        <v>2023</v>
      </c>
      <c r="E273" s="1" t="s">
        <v>1350</v>
      </c>
      <c r="F273" s="1" t="s">
        <v>3515</v>
      </c>
      <c r="H273" s="1" t="s">
        <v>1352</v>
      </c>
      <c r="I273" s="1" t="s">
        <v>1353</v>
      </c>
      <c r="J273" s="1" t="s">
        <v>1354</v>
      </c>
      <c r="K273" s="1" t="s">
        <v>927</v>
      </c>
      <c r="L273" s="1" t="s">
        <v>1895</v>
      </c>
      <c r="M273" s="1" t="s">
        <v>1880</v>
      </c>
      <c r="N273" s="63">
        <v>45310</v>
      </c>
      <c r="O273" s="63">
        <v>45537</v>
      </c>
      <c r="P273" s="1" t="s">
        <v>1356</v>
      </c>
      <c r="Q273" s="1" t="s">
        <v>1357</v>
      </c>
      <c r="R273" s="1" t="s">
        <v>1850</v>
      </c>
      <c r="W273" s="1" t="s">
        <v>1881</v>
      </c>
      <c r="X273" s="1" t="s">
        <v>1360</v>
      </c>
      <c r="Y273" s="1" t="s">
        <v>1888</v>
      </c>
      <c r="Z273" s="1" t="s">
        <v>3390</v>
      </c>
      <c r="AA273" s="1" t="s">
        <v>1882</v>
      </c>
    </row>
    <row r="274" spans="1:27" ht="15" customHeight="1">
      <c r="A274" s="1" t="s">
        <v>1898</v>
      </c>
      <c r="B274" s="1" t="s">
        <v>288</v>
      </c>
      <c r="C274" s="1" t="s">
        <v>1349</v>
      </c>
      <c r="D274" s="61">
        <v>2023</v>
      </c>
      <c r="E274" s="1" t="s">
        <v>1350</v>
      </c>
      <c r="F274" s="1" t="s">
        <v>3516</v>
      </c>
      <c r="H274" s="1" t="s">
        <v>1352</v>
      </c>
      <c r="I274" s="1" t="s">
        <v>1353</v>
      </c>
      <c r="J274" s="1" t="s">
        <v>1354</v>
      </c>
      <c r="K274" s="1" t="s">
        <v>927</v>
      </c>
      <c r="L274" s="1" t="s">
        <v>1895</v>
      </c>
      <c r="M274" s="1" t="s">
        <v>1880</v>
      </c>
      <c r="N274" s="63">
        <v>45310</v>
      </c>
      <c r="O274" s="63">
        <v>45537</v>
      </c>
      <c r="P274" s="1" t="s">
        <v>1356</v>
      </c>
      <c r="Q274" s="1" t="s">
        <v>1357</v>
      </c>
      <c r="R274" s="1" t="s">
        <v>1850</v>
      </c>
      <c r="W274" s="1" t="s">
        <v>1881</v>
      </c>
      <c r="X274" s="1" t="s">
        <v>1360</v>
      </c>
      <c r="Y274" s="1" t="s">
        <v>1888</v>
      </c>
      <c r="Z274" s="1" t="s">
        <v>3390</v>
      </c>
      <c r="AA274" s="1" t="s">
        <v>1882</v>
      </c>
    </row>
    <row r="275" spans="1:27" ht="15" customHeight="1">
      <c r="A275" s="1" t="s">
        <v>3370</v>
      </c>
      <c r="B275" s="1" t="s">
        <v>910</v>
      </c>
      <c r="C275" s="1" t="s">
        <v>1349</v>
      </c>
      <c r="D275" s="61">
        <v>2023</v>
      </c>
      <c r="E275" s="1" t="s">
        <v>1350</v>
      </c>
      <c r="F275" s="1" t="s">
        <v>3517</v>
      </c>
      <c r="H275" s="1" t="s">
        <v>1352</v>
      </c>
      <c r="I275" s="1" t="s">
        <v>1353</v>
      </c>
      <c r="J275" s="1" t="s">
        <v>1354</v>
      </c>
      <c r="K275" s="1" t="s">
        <v>927</v>
      </c>
      <c r="L275" s="1" t="s">
        <v>1895</v>
      </c>
      <c r="M275" s="1" t="s">
        <v>1880</v>
      </c>
      <c r="N275" s="63">
        <v>45310</v>
      </c>
      <c r="O275" s="63">
        <v>45537</v>
      </c>
      <c r="P275" s="1" t="s">
        <v>1356</v>
      </c>
      <c r="Q275" s="1" t="s">
        <v>1887</v>
      </c>
      <c r="R275" s="1" t="s">
        <v>1850</v>
      </c>
      <c r="W275" s="1" t="s">
        <v>1881</v>
      </c>
      <c r="X275" s="1" t="s">
        <v>1360</v>
      </c>
      <c r="Y275" s="1" t="s">
        <v>1888</v>
      </c>
      <c r="Z275" s="1" t="s">
        <v>3390</v>
      </c>
      <c r="AA275" s="1" t="s">
        <v>1882</v>
      </c>
    </row>
    <row r="276" spans="1:27" ht="15" customHeight="1">
      <c r="A276" s="1" t="s">
        <v>1885</v>
      </c>
      <c r="B276" s="1" t="s">
        <v>283</v>
      </c>
      <c r="C276" s="1" t="s">
        <v>1349</v>
      </c>
      <c r="D276" s="61">
        <v>2023</v>
      </c>
      <c r="E276" s="1" t="s">
        <v>1350</v>
      </c>
      <c r="F276" s="1" t="s">
        <v>3518</v>
      </c>
      <c r="H276" s="1" t="s">
        <v>1352</v>
      </c>
      <c r="I276" s="1" t="s">
        <v>1353</v>
      </c>
      <c r="J276" s="1" t="s">
        <v>1354</v>
      </c>
      <c r="K276" s="1" t="s">
        <v>927</v>
      </c>
      <c r="L276" s="1" t="s">
        <v>1895</v>
      </c>
      <c r="M276" s="1" t="s">
        <v>1880</v>
      </c>
      <c r="N276" s="63">
        <v>45310</v>
      </c>
      <c r="O276" s="63">
        <v>45537</v>
      </c>
      <c r="P276" s="1" t="s">
        <v>1356</v>
      </c>
      <c r="Q276" s="1" t="s">
        <v>1887</v>
      </c>
      <c r="R276" s="1" t="s">
        <v>1850</v>
      </c>
      <c r="W276" s="1" t="s">
        <v>1881</v>
      </c>
      <c r="X276" s="1" t="s">
        <v>1360</v>
      </c>
      <c r="Y276" s="1" t="s">
        <v>1888</v>
      </c>
    </row>
    <row r="277" spans="1:27" ht="15" customHeight="1">
      <c r="A277" s="1" t="s">
        <v>853</v>
      </c>
      <c r="B277" s="1" t="s">
        <v>853</v>
      </c>
      <c r="D277" s="61">
        <v>2023</v>
      </c>
      <c r="E277" s="1" t="s">
        <v>1350</v>
      </c>
      <c r="F277" s="1" t="s">
        <v>3180</v>
      </c>
      <c r="H277" s="1" t="s">
        <v>1352</v>
      </c>
      <c r="I277" s="1" t="s">
        <v>1353</v>
      </c>
      <c r="L277" s="1" t="s">
        <v>1895</v>
      </c>
      <c r="M277" s="1" t="s">
        <v>1880</v>
      </c>
      <c r="N277" s="63">
        <v>45310</v>
      </c>
      <c r="O277" s="63">
        <v>45537</v>
      </c>
      <c r="P277" s="1" t="s">
        <v>1356</v>
      </c>
      <c r="Q277" s="1" t="s">
        <v>1916</v>
      </c>
      <c r="R277" s="1" t="s">
        <v>1850</v>
      </c>
      <c r="W277" s="1" t="s">
        <v>1917</v>
      </c>
      <c r="X277" s="1" t="s">
        <v>1360</v>
      </c>
      <c r="Y277" s="1" t="s">
        <v>1888</v>
      </c>
      <c r="Z277" s="1" t="s">
        <v>3390</v>
      </c>
      <c r="AA277" s="1" t="s">
        <v>1918</v>
      </c>
    </row>
    <row r="278" spans="1:27" ht="15" customHeight="1">
      <c r="A278" s="1" t="s">
        <v>1929</v>
      </c>
      <c r="B278" s="1" t="s">
        <v>488</v>
      </c>
      <c r="C278" s="1" t="s">
        <v>1349</v>
      </c>
      <c r="D278" s="61">
        <v>2023</v>
      </c>
      <c r="E278" s="1" t="s">
        <v>1350</v>
      </c>
      <c r="F278" s="1" t="s">
        <v>1930</v>
      </c>
      <c r="H278" s="1" t="s">
        <v>1370</v>
      </c>
      <c r="I278" s="1" t="s">
        <v>1371</v>
      </c>
      <c r="J278" s="1" t="s">
        <v>1354</v>
      </c>
      <c r="K278" s="1" t="s">
        <v>927</v>
      </c>
      <c r="L278" s="1" t="s">
        <v>1895</v>
      </c>
      <c r="M278" s="1" t="s">
        <v>1880</v>
      </c>
      <c r="N278" s="63">
        <v>45310</v>
      </c>
      <c r="O278" s="63">
        <v>45537</v>
      </c>
      <c r="P278" s="1" t="s">
        <v>1356</v>
      </c>
      <c r="Q278" s="1" t="s">
        <v>1916</v>
      </c>
      <c r="R278" s="1" t="s">
        <v>1850</v>
      </c>
      <c r="W278" s="1" t="s">
        <v>1917</v>
      </c>
      <c r="X278" s="1" t="s">
        <v>1360</v>
      </c>
      <c r="Y278" s="1" t="s">
        <v>1888</v>
      </c>
      <c r="Z278" s="1" t="s">
        <v>3390</v>
      </c>
      <c r="AA278" s="1" t="s">
        <v>1918</v>
      </c>
    </row>
    <row r="279" spans="1:27" ht="15" customHeight="1">
      <c r="A279" s="1" t="s">
        <v>1976</v>
      </c>
      <c r="B279" s="1" t="s">
        <v>514</v>
      </c>
      <c r="C279" s="1" t="s">
        <v>1349</v>
      </c>
      <c r="D279" s="61">
        <v>2023</v>
      </c>
      <c r="E279" s="1" t="s">
        <v>1350</v>
      </c>
      <c r="F279" s="1" t="s">
        <v>3519</v>
      </c>
      <c r="H279" s="1" t="s">
        <v>1352</v>
      </c>
      <c r="I279" s="1" t="s">
        <v>1353</v>
      </c>
      <c r="J279" s="1" t="s">
        <v>1354</v>
      </c>
      <c r="K279" s="1" t="s">
        <v>927</v>
      </c>
      <c r="L279" s="1" t="s">
        <v>1895</v>
      </c>
      <c r="M279" s="1" t="s">
        <v>1880</v>
      </c>
      <c r="N279" s="63">
        <v>45310</v>
      </c>
      <c r="O279" s="63">
        <v>45537</v>
      </c>
      <c r="P279" s="1" t="s">
        <v>1356</v>
      </c>
      <c r="Q279" s="1" t="s">
        <v>1963</v>
      </c>
      <c r="R279" s="1" t="s">
        <v>1850</v>
      </c>
      <c r="W279" s="1" t="s">
        <v>1917</v>
      </c>
      <c r="X279" s="1" t="s">
        <v>1360</v>
      </c>
      <c r="Y279" s="1" t="s">
        <v>1888</v>
      </c>
      <c r="Z279" s="1" t="s">
        <v>3390</v>
      </c>
      <c r="AA279" s="1" t="s">
        <v>1918</v>
      </c>
    </row>
    <row r="280" spans="1:27" ht="15" customHeight="1">
      <c r="A280" s="1" t="s">
        <v>847</v>
      </c>
      <c r="B280" s="1" t="s">
        <v>847</v>
      </c>
      <c r="D280" s="61">
        <v>2023</v>
      </c>
      <c r="E280" s="1" t="s">
        <v>1350</v>
      </c>
      <c r="F280" s="1" t="s">
        <v>3247</v>
      </c>
      <c r="H280" s="1" t="s">
        <v>1352</v>
      </c>
      <c r="I280" s="1" t="s">
        <v>1353</v>
      </c>
      <c r="L280" s="1" t="s">
        <v>1895</v>
      </c>
      <c r="M280" s="1" t="s">
        <v>1880</v>
      </c>
      <c r="N280" s="63">
        <v>45310</v>
      </c>
      <c r="O280" s="63">
        <v>45537</v>
      </c>
      <c r="P280" s="1" t="s">
        <v>1356</v>
      </c>
      <c r="Q280" s="1" t="s">
        <v>1916</v>
      </c>
      <c r="R280" s="1" t="s">
        <v>1850</v>
      </c>
      <c r="W280" s="1" t="s">
        <v>1917</v>
      </c>
      <c r="X280" s="1" t="s">
        <v>1360</v>
      </c>
      <c r="Y280" s="1" t="s">
        <v>1888</v>
      </c>
      <c r="Z280" s="1" t="s">
        <v>3390</v>
      </c>
      <c r="AA280" s="1" t="s">
        <v>1918</v>
      </c>
    </row>
    <row r="281" spans="1:27" ht="15" customHeight="1">
      <c r="A281" s="1" t="s">
        <v>1986</v>
      </c>
      <c r="B281" s="1" t="s">
        <v>500</v>
      </c>
      <c r="C281" s="1" t="s">
        <v>1349</v>
      </c>
      <c r="D281" s="61">
        <v>2023</v>
      </c>
      <c r="E281" s="1" t="s">
        <v>1350</v>
      </c>
      <c r="F281" s="1" t="s">
        <v>1987</v>
      </c>
      <c r="H281" s="1" t="s">
        <v>1352</v>
      </c>
      <c r="I281" s="1" t="s">
        <v>1353</v>
      </c>
      <c r="J281" s="1" t="s">
        <v>1354</v>
      </c>
      <c r="K281" s="1" t="s">
        <v>927</v>
      </c>
      <c r="L281" s="1" t="s">
        <v>1933</v>
      </c>
      <c r="M281" s="1" t="s">
        <v>1933</v>
      </c>
      <c r="N281" s="63">
        <v>45310</v>
      </c>
      <c r="O281" s="63">
        <v>45537</v>
      </c>
      <c r="P281" s="1" t="s">
        <v>1356</v>
      </c>
      <c r="Q281" s="1" t="s">
        <v>1934</v>
      </c>
      <c r="R281" s="1" t="s">
        <v>1850</v>
      </c>
      <c r="W281" s="1" t="s">
        <v>1917</v>
      </c>
      <c r="X281" s="1" t="s">
        <v>1360</v>
      </c>
      <c r="Y281" s="1" t="s">
        <v>1888</v>
      </c>
      <c r="Z281" s="1" t="s">
        <v>3390</v>
      </c>
      <c r="AA281" s="1" t="s">
        <v>1918</v>
      </c>
    </row>
    <row r="282" spans="1:27" ht="15" customHeight="1">
      <c r="A282" s="1" t="s">
        <v>2016</v>
      </c>
      <c r="B282" s="1" t="s">
        <v>498</v>
      </c>
      <c r="C282" s="1" t="s">
        <v>1349</v>
      </c>
      <c r="D282" s="61">
        <v>2023</v>
      </c>
      <c r="E282" s="1" t="s">
        <v>1350</v>
      </c>
      <c r="F282" s="1" t="s">
        <v>2017</v>
      </c>
      <c r="H282" s="1" t="s">
        <v>1352</v>
      </c>
      <c r="I282" s="1" t="s">
        <v>1353</v>
      </c>
      <c r="J282" s="1" t="s">
        <v>1354</v>
      </c>
      <c r="K282" s="1" t="s">
        <v>927</v>
      </c>
      <c r="L282" s="1" t="s">
        <v>1933</v>
      </c>
      <c r="M282" s="1" t="s">
        <v>1933</v>
      </c>
      <c r="N282" s="63">
        <v>45310</v>
      </c>
      <c r="O282" s="63">
        <v>45537</v>
      </c>
      <c r="P282" s="1" t="s">
        <v>1356</v>
      </c>
      <c r="Q282" s="1" t="s">
        <v>1934</v>
      </c>
      <c r="R282" s="1" t="s">
        <v>1850</v>
      </c>
      <c r="W282" s="1" t="s">
        <v>1917</v>
      </c>
      <c r="X282" s="1" t="s">
        <v>1360</v>
      </c>
      <c r="Y282" s="1" t="s">
        <v>1888</v>
      </c>
      <c r="Z282" s="1" t="s">
        <v>3390</v>
      </c>
      <c r="AA282" s="1" t="s">
        <v>1918</v>
      </c>
    </row>
    <row r="283" spans="1:27" ht="15" customHeight="1">
      <c r="A283" s="1" t="s">
        <v>846</v>
      </c>
      <c r="B283" s="1" t="s">
        <v>846</v>
      </c>
      <c r="D283" s="61">
        <v>2023</v>
      </c>
      <c r="E283" s="1" t="s">
        <v>1350</v>
      </c>
      <c r="F283" s="1" t="s">
        <v>3268</v>
      </c>
      <c r="H283" s="1" t="s">
        <v>1370</v>
      </c>
      <c r="I283" s="1" t="s">
        <v>1371</v>
      </c>
      <c r="L283" s="1" t="s">
        <v>1895</v>
      </c>
      <c r="M283" s="1" t="s">
        <v>1880</v>
      </c>
      <c r="N283" s="63">
        <v>45310</v>
      </c>
      <c r="O283" s="63">
        <v>45537</v>
      </c>
      <c r="P283" s="1" t="s">
        <v>1356</v>
      </c>
      <c r="Q283" s="1" t="s">
        <v>1916</v>
      </c>
      <c r="R283" s="1" t="s">
        <v>1850</v>
      </c>
      <c r="W283" s="1" t="s">
        <v>1917</v>
      </c>
      <c r="X283" s="1" t="s">
        <v>1360</v>
      </c>
      <c r="Y283" s="1" t="s">
        <v>1888</v>
      </c>
      <c r="Z283" s="1" t="s">
        <v>3390</v>
      </c>
      <c r="AA283" s="1" t="s">
        <v>1918</v>
      </c>
    </row>
    <row r="284" spans="1:27" ht="15" customHeight="1">
      <c r="A284" s="1" t="s">
        <v>1951</v>
      </c>
      <c r="B284" s="1" t="s">
        <v>480</v>
      </c>
      <c r="C284" s="1" t="s">
        <v>1349</v>
      </c>
      <c r="D284" s="61">
        <v>2023</v>
      </c>
      <c r="E284" s="1" t="s">
        <v>1350</v>
      </c>
      <c r="F284" s="1" t="s">
        <v>3520</v>
      </c>
      <c r="H284" s="1" t="s">
        <v>1370</v>
      </c>
      <c r="I284" s="1" t="s">
        <v>1371</v>
      </c>
      <c r="J284" s="1" t="s">
        <v>1354</v>
      </c>
      <c r="K284" s="1" t="s">
        <v>927</v>
      </c>
      <c r="L284" s="1" t="s">
        <v>1895</v>
      </c>
      <c r="M284" s="1" t="s">
        <v>1880</v>
      </c>
      <c r="N284" s="63">
        <v>45310</v>
      </c>
      <c r="O284" s="63">
        <v>45537</v>
      </c>
      <c r="P284" s="1" t="s">
        <v>1356</v>
      </c>
      <c r="Q284" s="1" t="s">
        <v>1916</v>
      </c>
      <c r="R284" s="1" t="s">
        <v>1850</v>
      </c>
      <c r="W284" s="1" t="s">
        <v>1917</v>
      </c>
      <c r="X284" s="1" t="s">
        <v>1360</v>
      </c>
      <c r="Y284" s="1" t="s">
        <v>1888</v>
      </c>
      <c r="Z284" s="1" t="s">
        <v>3390</v>
      </c>
      <c r="AA284" s="1" t="s">
        <v>1918</v>
      </c>
    </row>
    <row r="285" spans="1:27" ht="15" customHeight="1">
      <c r="A285" s="1" t="s">
        <v>502</v>
      </c>
      <c r="B285" s="1" t="s">
        <v>502</v>
      </c>
      <c r="D285" s="61">
        <v>2023</v>
      </c>
      <c r="E285" s="1" t="s">
        <v>1350</v>
      </c>
      <c r="F285" s="1" t="s">
        <v>3521</v>
      </c>
      <c r="H285" s="1" t="s">
        <v>1370</v>
      </c>
      <c r="I285" s="1" t="s">
        <v>1371</v>
      </c>
      <c r="L285" s="1" t="s">
        <v>1895</v>
      </c>
      <c r="M285" s="1" t="s">
        <v>1880</v>
      </c>
      <c r="N285" s="63">
        <v>45310</v>
      </c>
      <c r="O285" s="63">
        <v>45537</v>
      </c>
      <c r="P285" s="1" t="s">
        <v>1356</v>
      </c>
      <c r="Q285" s="1" t="s">
        <v>1916</v>
      </c>
      <c r="R285" s="1" t="s">
        <v>1850</v>
      </c>
      <c r="W285" s="1" t="s">
        <v>1917</v>
      </c>
      <c r="X285" s="1" t="s">
        <v>1360</v>
      </c>
      <c r="Y285" s="1" t="s">
        <v>1888</v>
      </c>
      <c r="Z285" s="1" t="s">
        <v>3390</v>
      </c>
      <c r="AA285" s="1" t="s">
        <v>1918</v>
      </c>
    </row>
    <row r="286" spans="1:27" ht="15" customHeight="1">
      <c r="A286" s="1" t="s">
        <v>1949</v>
      </c>
      <c r="B286" s="1" t="s">
        <v>471</v>
      </c>
      <c r="C286" s="1" t="s">
        <v>1349</v>
      </c>
      <c r="D286" s="61">
        <v>2023</v>
      </c>
      <c r="E286" s="1" t="s">
        <v>1350</v>
      </c>
      <c r="F286" s="1" t="s">
        <v>3522</v>
      </c>
      <c r="H286" s="1" t="s">
        <v>1370</v>
      </c>
      <c r="I286" s="1" t="s">
        <v>1371</v>
      </c>
      <c r="J286" s="1" t="s">
        <v>1354</v>
      </c>
      <c r="K286" s="1" t="s">
        <v>927</v>
      </c>
      <c r="L286" s="1" t="s">
        <v>1895</v>
      </c>
      <c r="M286" s="1" t="s">
        <v>1880</v>
      </c>
      <c r="N286" s="63">
        <v>45310</v>
      </c>
      <c r="O286" s="63">
        <v>45537</v>
      </c>
      <c r="P286" s="1" t="s">
        <v>1356</v>
      </c>
      <c r="Q286" s="1" t="s">
        <v>1916</v>
      </c>
      <c r="R286" s="1" t="s">
        <v>1850</v>
      </c>
      <c r="W286" s="1" t="s">
        <v>1917</v>
      </c>
      <c r="X286" s="1" t="s">
        <v>1360</v>
      </c>
      <c r="Y286" s="1" t="s">
        <v>1888</v>
      </c>
      <c r="Z286" s="1" t="s">
        <v>3390</v>
      </c>
      <c r="AA286" s="1" t="s">
        <v>1918</v>
      </c>
    </row>
    <row r="287" spans="1:27" ht="15" customHeight="1">
      <c r="A287" s="1" t="s">
        <v>1964</v>
      </c>
      <c r="B287" s="1" t="s">
        <v>479</v>
      </c>
      <c r="C287" s="1" t="s">
        <v>1349</v>
      </c>
      <c r="D287" s="61">
        <v>2023</v>
      </c>
      <c r="E287" s="1" t="s">
        <v>1350</v>
      </c>
      <c r="F287" s="1" t="s">
        <v>3523</v>
      </c>
      <c r="H287" s="1" t="s">
        <v>1370</v>
      </c>
      <c r="I287" s="1" t="s">
        <v>1371</v>
      </c>
      <c r="J287" s="1" t="s">
        <v>1354</v>
      </c>
      <c r="K287" s="1" t="s">
        <v>927</v>
      </c>
      <c r="L287" s="1" t="s">
        <v>1895</v>
      </c>
      <c r="M287" s="1" t="s">
        <v>1880</v>
      </c>
      <c r="N287" s="63">
        <v>45310</v>
      </c>
      <c r="O287" s="63">
        <v>45537</v>
      </c>
      <c r="P287" s="1" t="s">
        <v>1356</v>
      </c>
      <c r="Q287" s="1" t="s">
        <v>1916</v>
      </c>
      <c r="R287" s="1" t="s">
        <v>1850</v>
      </c>
      <c r="W287" s="1" t="s">
        <v>1917</v>
      </c>
      <c r="X287" s="1" t="s">
        <v>1360</v>
      </c>
      <c r="Y287" s="1" t="s">
        <v>1888</v>
      </c>
      <c r="Z287" s="1" t="s">
        <v>3390</v>
      </c>
      <c r="AA287" s="1" t="s">
        <v>1918</v>
      </c>
    </row>
    <row r="288" spans="1:27" ht="15" customHeight="1">
      <c r="A288" s="1" t="s">
        <v>1955</v>
      </c>
      <c r="B288" s="1" t="s">
        <v>509</v>
      </c>
      <c r="C288" s="1" t="s">
        <v>1349</v>
      </c>
      <c r="D288" s="61">
        <v>2023</v>
      </c>
      <c r="E288" s="1" t="s">
        <v>1350</v>
      </c>
      <c r="F288" s="1" t="s">
        <v>1956</v>
      </c>
      <c r="H288" s="1" t="s">
        <v>1370</v>
      </c>
      <c r="I288" s="1" t="s">
        <v>1371</v>
      </c>
      <c r="J288" s="1" t="s">
        <v>1354</v>
      </c>
      <c r="K288" s="1" t="s">
        <v>927</v>
      </c>
      <c r="L288" s="1" t="s">
        <v>1895</v>
      </c>
      <c r="M288" s="1" t="s">
        <v>1880</v>
      </c>
      <c r="N288" s="63">
        <v>45310</v>
      </c>
      <c r="O288" s="63">
        <v>45537</v>
      </c>
      <c r="P288" s="1" t="s">
        <v>1356</v>
      </c>
      <c r="Q288" s="1" t="s">
        <v>1357</v>
      </c>
      <c r="R288" s="1" t="s">
        <v>1850</v>
      </c>
      <c r="W288" s="1" t="s">
        <v>1917</v>
      </c>
      <c r="X288" s="1" t="s">
        <v>1360</v>
      </c>
      <c r="Y288" s="1" t="s">
        <v>1888</v>
      </c>
      <c r="Z288" s="1" t="s">
        <v>3390</v>
      </c>
      <c r="AA288" s="1" t="s">
        <v>1918</v>
      </c>
    </row>
    <row r="289" spans="1:27" ht="15" customHeight="1">
      <c r="A289" s="1" t="s">
        <v>848</v>
      </c>
      <c r="B289" s="1" t="s">
        <v>848</v>
      </c>
      <c r="D289" s="61">
        <v>2023</v>
      </c>
      <c r="E289" s="1" t="s">
        <v>1350</v>
      </c>
      <c r="F289" s="1" t="s">
        <v>3154</v>
      </c>
      <c r="H289" s="1" t="s">
        <v>1370</v>
      </c>
      <c r="I289" s="1" t="s">
        <v>1371</v>
      </c>
      <c r="L289" s="1" t="s">
        <v>1895</v>
      </c>
      <c r="M289" s="1" t="s">
        <v>1880</v>
      </c>
      <c r="N289" s="63">
        <v>45310</v>
      </c>
      <c r="O289" s="63">
        <v>45537</v>
      </c>
      <c r="P289" s="1" t="s">
        <v>1356</v>
      </c>
      <c r="Q289" s="1" t="s">
        <v>1916</v>
      </c>
      <c r="R289" s="1" t="s">
        <v>1850</v>
      </c>
      <c r="W289" s="1" t="s">
        <v>1917</v>
      </c>
      <c r="X289" s="1" t="s">
        <v>1360</v>
      </c>
      <c r="Y289" s="1" t="s">
        <v>1888</v>
      </c>
      <c r="Z289" s="1" t="s">
        <v>3390</v>
      </c>
      <c r="AA289" s="1" t="s">
        <v>1918</v>
      </c>
    </row>
    <row r="290" spans="1:27" ht="15" customHeight="1">
      <c r="A290" s="1" t="s">
        <v>503</v>
      </c>
      <c r="B290" s="1" t="s">
        <v>503</v>
      </c>
      <c r="D290" s="61">
        <v>2023</v>
      </c>
      <c r="E290" s="1" t="s">
        <v>1350</v>
      </c>
      <c r="F290" s="1" t="s">
        <v>1922</v>
      </c>
      <c r="H290" s="1" t="s">
        <v>1370</v>
      </c>
      <c r="I290" s="1" t="s">
        <v>1371</v>
      </c>
      <c r="L290" s="1" t="s">
        <v>1895</v>
      </c>
      <c r="M290" s="1" t="s">
        <v>1880</v>
      </c>
      <c r="N290" s="63">
        <v>45310</v>
      </c>
      <c r="O290" s="63">
        <v>45537</v>
      </c>
      <c r="P290" s="1" t="s">
        <v>1356</v>
      </c>
      <c r="Q290" s="1" t="s">
        <v>1916</v>
      </c>
      <c r="R290" s="1" t="s">
        <v>1850</v>
      </c>
      <c r="W290" s="1" t="s">
        <v>1917</v>
      </c>
      <c r="X290" s="1" t="s">
        <v>1360</v>
      </c>
      <c r="Y290" s="1" t="s">
        <v>1888</v>
      </c>
      <c r="Z290" s="1" t="s">
        <v>3390</v>
      </c>
      <c r="AA290" s="1" t="s">
        <v>1918</v>
      </c>
    </row>
    <row r="291" spans="1:27" ht="15" customHeight="1">
      <c r="A291" s="1" t="s">
        <v>1994</v>
      </c>
      <c r="B291" s="1" t="s">
        <v>494</v>
      </c>
      <c r="C291" s="1" t="s">
        <v>1349</v>
      </c>
      <c r="D291" s="61">
        <v>2023</v>
      </c>
      <c r="E291" s="1" t="s">
        <v>1350</v>
      </c>
      <c r="F291" s="1" t="s">
        <v>1995</v>
      </c>
      <c r="H291" s="1" t="s">
        <v>1352</v>
      </c>
      <c r="I291" s="1" t="s">
        <v>1353</v>
      </c>
      <c r="J291" s="1" t="s">
        <v>1354</v>
      </c>
      <c r="K291" s="1" t="s">
        <v>927</v>
      </c>
      <c r="L291" s="1" t="s">
        <v>1933</v>
      </c>
      <c r="M291" s="1" t="s">
        <v>1933</v>
      </c>
      <c r="N291" s="63">
        <v>45310</v>
      </c>
      <c r="O291" s="63">
        <v>45537</v>
      </c>
      <c r="P291" s="1" t="s">
        <v>1356</v>
      </c>
      <c r="Q291" s="1" t="s">
        <v>1934</v>
      </c>
      <c r="R291" s="1" t="s">
        <v>1850</v>
      </c>
      <c r="W291" s="1" t="s">
        <v>1917</v>
      </c>
      <c r="X291" s="1" t="s">
        <v>1360</v>
      </c>
      <c r="Y291" s="1" t="s">
        <v>1888</v>
      </c>
      <c r="Z291" s="1" t="s">
        <v>3390</v>
      </c>
      <c r="AA291" s="1" t="s">
        <v>1918</v>
      </c>
    </row>
    <row r="292" spans="1:27" ht="15" customHeight="1">
      <c r="A292" s="1" t="s">
        <v>1925</v>
      </c>
      <c r="B292" s="1" t="s">
        <v>485</v>
      </c>
      <c r="C292" s="1" t="s">
        <v>1349</v>
      </c>
      <c r="D292" s="61">
        <v>2023</v>
      </c>
      <c r="E292" s="1" t="s">
        <v>1350</v>
      </c>
      <c r="F292" s="1" t="s">
        <v>1926</v>
      </c>
      <c r="H292" s="1" t="s">
        <v>1370</v>
      </c>
      <c r="I292" s="1" t="s">
        <v>1371</v>
      </c>
      <c r="J292" s="1" t="s">
        <v>1354</v>
      </c>
      <c r="K292" s="1" t="s">
        <v>927</v>
      </c>
      <c r="L292" s="1" t="s">
        <v>1895</v>
      </c>
      <c r="M292" s="1" t="s">
        <v>1880</v>
      </c>
      <c r="N292" s="63">
        <v>45310</v>
      </c>
      <c r="O292" s="63">
        <v>45537</v>
      </c>
      <c r="P292" s="1" t="s">
        <v>1356</v>
      </c>
      <c r="Q292" s="1" t="s">
        <v>1916</v>
      </c>
      <c r="R292" s="1" t="s">
        <v>1850</v>
      </c>
      <c r="W292" s="1" t="s">
        <v>1917</v>
      </c>
      <c r="X292" s="1" t="s">
        <v>1360</v>
      </c>
      <c r="Y292" s="1" t="s">
        <v>1888</v>
      </c>
      <c r="Z292" s="1" t="s">
        <v>3390</v>
      </c>
      <c r="AA292" s="1" t="s">
        <v>1918</v>
      </c>
    </row>
    <row r="293" spans="1:27" ht="15" customHeight="1">
      <c r="A293" s="1" t="s">
        <v>2004</v>
      </c>
      <c r="B293" s="1" t="s">
        <v>505</v>
      </c>
      <c r="C293" s="1" t="s">
        <v>1349</v>
      </c>
      <c r="D293" s="61">
        <v>2023</v>
      </c>
      <c r="E293" s="1" t="s">
        <v>1350</v>
      </c>
      <c r="F293" s="1" t="s">
        <v>2005</v>
      </c>
      <c r="H293" s="1" t="s">
        <v>1370</v>
      </c>
      <c r="I293" s="1" t="s">
        <v>1371</v>
      </c>
      <c r="J293" s="1" t="s">
        <v>1354</v>
      </c>
      <c r="K293" s="1" t="s">
        <v>927</v>
      </c>
      <c r="L293" s="1" t="s">
        <v>1895</v>
      </c>
      <c r="M293" s="1" t="s">
        <v>1880</v>
      </c>
      <c r="N293" s="63">
        <v>45310</v>
      </c>
      <c r="O293" s="63">
        <v>45537</v>
      </c>
      <c r="P293" s="1" t="s">
        <v>1356</v>
      </c>
      <c r="Q293" s="1" t="s">
        <v>1357</v>
      </c>
      <c r="R293" s="1" t="s">
        <v>1850</v>
      </c>
      <c r="W293" s="1" t="s">
        <v>1917</v>
      </c>
      <c r="X293" s="1" t="s">
        <v>1360</v>
      </c>
      <c r="Y293" s="1" t="s">
        <v>1888</v>
      </c>
      <c r="Z293" s="1" t="s">
        <v>3390</v>
      </c>
      <c r="AA293" s="1" t="s">
        <v>1918</v>
      </c>
    </row>
    <row r="294" spans="1:27" ht="15" customHeight="1">
      <c r="A294" s="1" t="s">
        <v>2012</v>
      </c>
      <c r="B294" s="1" t="s">
        <v>511</v>
      </c>
      <c r="C294" s="1" t="s">
        <v>1349</v>
      </c>
      <c r="D294" s="61">
        <v>2023</v>
      </c>
      <c r="E294" s="1" t="s">
        <v>1350</v>
      </c>
      <c r="F294" s="1" t="s">
        <v>3524</v>
      </c>
      <c r="H294" s="1" t="s">
        <v>1352</v>
      </c>
      <c r="I294" s="1" t="s">
        <v>1353</v>
      </c>
      <c r="J294" s="1" t="s">
        <v>1354</v>
      </c>
      <c r="K294" s="1" t="s">
        <v>927</v>
      </c>
      <c r="L294" s="1" t="s">
        <v>1895</v>
      </c>
      <c r="M294" s="1" t="s">
        <v>1880</v>
      </c>
      <c r="N294" s="63">
        <v>45310</v>
      </c>
      <c r="O294" s="63">
        <v>45537</v>
      </c>
      <c r="P294" s="1" t="s">
        <v>1356</v>
      </c>
      <c r="Q294" s="1" t="s">
        <v>1963</v>
      </c>
      <c r="R294" s="1" t="s">
        <v>1850</v>
      </c>
      <c r="W294" s="1" t="s">
        <v>1917</v>
      </c>
      <c r="X294" s="1" t="s">
        <v>1360</v>
      </c>
      <c r="Y294" s="1" t="s">
        <v>1888</v>
      </c>
      <c r="Z294" s="1" t="s">
        <v>3390</v>
      </c>
      <c r="AA294" s="1" t="s">
        <v>1918</v>
      </c>
    </row>
    <row r="295" spans="1:27" ht="15" customHeight="1">
      <c r="A295" s="1" t="s">
        <v>2008</v>
      </c>
      <c r="B295" s="1" t="s">
        <v>478</v>
      </c>
      <c r="C295" s="1" t="s">
        <v>1349</v>
      </c>
      <c r="D295" s="61">
        <v>2023</v>
      </c>
      <c r="E295" s="1" t="s">
        <v>1350</v>
      </c>
      <c r="F295" s="1" t="s">
        <v>3525</v>
      </c>
      <c r="H295" s="1" t="s">
        <v>1370</v>
      </c>
      <c r="I295" s="1" t="s">
        <v>1371</v>
      </c>
      <c r="J295" s="1" t="s">
        <v>1354</v>
      </c>
      <c r="K295" s="1" t="s">
        <v>927</v>
      </c>
      <c r="L295" s="1" t="s">
        <v>1895</v>
      </c>
      <c r="M295" s="1" t="s">
        <v>1880</v>
      </c>
      <c r="N295" s="63">
        <v>45310</v>
      </c>
      <c r="O295" s="63">
        <v>45537</v>
      </c>
      <c r="P295" s="1" t="s">
        <v>1356</v>
      </c>
      <c r="Q295" s="1" t="s">
        <v>1916</v>
      </c>
      <c r="R295" s="1" t="s">
        <v>1850</v>
      </c>
      <c r="W295" s="1" t="s">
        <v>1917</v>
      </c>
      <c r="X295" s="1" t="s">
        <v>1360</v>
      </c>
      <c r="Y295" s="1" t="s">
        <v>1888</v>
      </c>
      <c r="Z295" s="1" t="s">
        <v>3390</v>
      </c>
      <c r="AA295" s="1" t="s">
        <v>1918</v>
      </c>
    </row>
    <row r="296" spans="1:27" ht="15" customHeight="1">
      <c r="A296" s="1" t="s">
        <v>1978</v>
      </c>
      <c r="B296" s="1" t="s">
        <v>512</v>
      </c>
      <c r="C296" s="1" t="s">
        <v>1349</v>
      </c>
      <c r="D296" s="61">
        <v>2023</v>
      </c>
      <c r="E296" s="1" t="s">
        <v>1350</v>
      </c>
      <c r="F296" s="1" t="s">
        <v>3526</v>
      </c>
      <c r="H296" s="1" t="s">
        <v>1352</v>
      </c>
      <c r="I296" s="1" t="s">
        <v>1353</v>
      </c>
      <c r="J296" s="1" t="s">
        <v>1354</v>
      </c>
      <c r="K296" s="1" t="s">
        <v>927</v>
      </c>
      <c r="L296" s="1" t="s">
        <v>1895</v>
      </c>
      <c r="M296" s="1" t="s">
        <v>1880</v>
      </c>
      <c r="N296" s="63">
        <v>45310</v>
      </c>
      <c r="O296" s="63">
        <v>45537</v>
      </c>
      <c r="P296" s="1" t="s">
        <v>1356</v>
      </c>
      <c r="Q296" s="1" t="s">
        <v>1963</v>
      </c>
      <c r="R296" s="1" t="s">
        <v>1850</v>
      </c>
      <c r="W296" s="1" t="s">
        <v>1917</v>
      </c>
      <c r="X296" s="1" t="s">
        <v>1360</v>
      </c>
      <c r="Y296" s="1" t="s">
        <v>1888</v>
      </c>
      <c r="Z296" s="1" t="s">
        <v>3390</v>
      </c>
      <c r="AA296" s="1" t="s">
        <v>1918</v>
      </c>
    </row>
    <row r="297" spans="1:27" ht="15" customHeight="1">
      <c r="A297" s="1" t="s">
        <v>849</v>
      </c>
      <c r="B297" s="1" t="s">
        <v>849</v>
      </c>
      <c r="D297" s="61">
        <v>2023</v>
      </c>
      <c r="E297" s="1" t="s">
        <v>1350</v>
      </c>
      <c r="F297" s="1" t="s">
        <v>3218</v>
      </c>
      <c r="H297" s="1" t="s">
        <v>1352</v>
      </c>
      <c r="I297" s="1" t="s">
        <v>1353</v>
      </c>
      <c r="L297" s="1" t="s">
        <v>1895</v>
      </c>
      <c r="M297" s="1" t="s">
        <v>1880</v>
      </c>
      <c r="N297" s="63">
        <v>45310</v>
      </c>
      <c r="O297" s="63">
        <v>45537</v>
      </c>
      <c r="P297" s="1" t="s">
        <v>1356</v>
      </c>
      <c r="Q297" s="1" t="s">
        <v>1916</v>
      </c>
      <c r="R297" s="1" t="s">
        <v>1850</v>
      </c>
      <c r="W297" s="1" t="s">
        <v>1917</v>
      </c>
      <c r="X297" s="1" t="s">
        <v>1360</v>
      </c>
      <c r="Y297" s="1" t="s">
        <v>1888</v>
      </c>
      <c r="Z297" s="1" t="s">
        <v>3390</v>
      </c>
      <c r="AA297" s="1" t="s">
        <v>1918</v>
      </c>
    </row>
    <row r="298" spans="1:27" ht="15" customHeight="1">
      <c r="A298" s="1" t="s">
        <v>852</v>
      </c>
      <c r="B298" s="1" t="s">
        <v>852</v>
      </c>
      <c r="D298" s="61">
        <v>2023</v>
      </c>
      <c r="E298" s="1" t="s">
        <v>1350</v>
      </c>
      <c r="F298" s="1" t="s">
        <v>3110</v>
      </c>
      <c r="H298" s="1" t="s">
        <v>1370</v>
      </c>
      <c r="I298" s="1" t="s">
        <v>1371</v>
      </c>
      <c r="L298" s="1" t="s">
        <v>1895</v>
      </c>
      <c r="M298" s="1" t="s">
        <v>1880</v>
      </c>
      <c r="N298" s="63">
        <v>45310</v>
      </c>
      <c r="O298" s="63">
        <v>45537</v>
      </c>
      <c r="P298" s="1" t="s">
        <v>1356</v>
      </c>
      <c r="Q298" s="1" t="s">
        <v>1916</v>
      </c>
      <c r="R298" s="1" t="s">
        <v>1850</v>
      </c>
      <c r="W298" s="1" t="s">
        <v>1917</v>
      </c>
      <c r="X298" s="1" t="s">
        <v>1360</v>
      </c>
      <c r="Y298" s="1" t="s">
        <v>1888</v>
      </c>
      <c r="Z298" s="1" t="s">
        <v>3390</v>
      </c>
      <c r="AA298" s="1" t="s">
        <v>1918</v>
      </c>
    </row>
    <row r="299" spans="1:27" ht="15" customHeight="1">
      <c r="A299" s="1" t="s">
        <v>855</v>
      </c>
      <c r="B299" s="1" t="s">
        <v>855</v>
      </c>
      <c r="D299" s="61">
        <v>2023</v>
      </c>
      <c r="E299" s="1" t="s">
        <v>1350</v>
      </c>
      <c r="F299" s="1" t="s">
        <v>3079</v>
      </c>
      <c r="H299" s="1" t="s">
        <v>1370</v>
      </c>
      <c r="I299" s="1" t="s">
        <v>1371</v>
      </c>
      <c r="L299" s="1" t="s">
        <v>1895</v>
      </c>
      <c r="M299" s="1" t="s">
        <v>1880</v>
      </c>
      <c r="N299" s="63">
        <v>45310</v>
      </c>
      <c r="O299" s="63">
        <v>45537</v>
      </c>
      <c r="P299" s="1" t="s">
        <v>1356</v>
      </c>
      <c r="Q299" s="1" t="s">
        <v>1916</v>
      </c>
      <c r="R299" s="1" t="s">
        <v>1850</v>
      </c>
      <c r="W299" s="1" t="s">
        <v>1917</v>
      </c>
      <c r="X299" s="1" t="s">
        <v>1360</v>
      </c>
      <c r="Y299" s="1" t="s">
        <v>1888</v>
      </c>
      <c r="Z299" s="1" t="s">
        <v>3390</v>
      </c>
      <c r="AA299" s="1" t="s">
        <v>1918</v>
      </c>
    </row>
    <row r="300" spans="1:27" ht="15" customHeight="1">
      <c r="A300" s="1" t="s">
        <v>1959</v>
      </c>
      <c r="B300" s="1" t="s">
        <v>491</v>
      </c>
      <c r="C300" s="1" t="s">
        <v>1349</v>
      </c>
      <c r="D300" s="61">
        <v>2023</v>
      </c>
      <c r="E300" s="1" t="s">
        <v>1350</v>
      </c>
      <c r="F300" s="1" t="s">
        <v>1960</v>
      </c>
      <c r="H300" s="1" t="s">
        <v>1370</v>
      </c>
      <c r="I300" s="1" t="s">
        <v>1371</v>
      </c>
      <c r="J300" s="1" t="s">
        <v>1354</v>
      </c>
      <c r="K300" s="1" t="s">
        <v>927</v>
      </c>
      <c r="L300" s="1" t="s">
        <v>1895</v>
      </c>
      <c r="M300" s="1" t="s">
        <v>1880</v>
      </c>
      <c r="N300" s="63">
        <v>45310</v>
      </c>
      <c r="O300" s="63">
        <v>45537</v>
      </c>
      <c r="P300" s="1" t="s">
        <v>1356</v>
      </c>
      <c r="Q300" s="1" t="s">
        <v>1916</v>
      </c>
      <c r="R300" s="1" t="s">
        <v>1850</v>
      </c>
      <c r="W300" s="1" t="s">
        <v>1917</v>
      </c>
      <c r="X300" s="1" t="s">
        <v>1360</v>
      </c>
      <c r="Y300" s="1" t="s">
        <v>1888</v>
      </c>
      <c r="Z300" s="1" t="s">
        <v>3390</v>
      </c>
      <c r="AA300" s="1" t="s">
        <v>1918</v>
      </c>
    </row>
    <row r="301" spans="1:27" ht="15" customHeight="1">
      <c r="A301" s="1" t="s">
        <v>850</v>
      </c>
      <c r="B301" s="1" t="s">
        <v>850</v>
      </c>
      <c r="D301" s="61">
        <v>2023</v>
      </c>
      <c r="E301" s="1" t="s">
        <v>1350</v>
      </c>
      <c r="F301" s="1" t="s">
        <v>3084</v>
      </c>
      <c r="H301" s="1" t="s">
        <v>1370</v>
      </c>
      <c r="I301" s="1" t="s">
        <v>1371</v>
      </c>
      <c r="L301" s="1" t="s">
        <v>1895</v>
      </c>
      <c r="M301" s="1" t="s">
        <v>1880</v>
      </c>
      <c r="N301" s="63">
        <v>45310</v>
      </c>
      <c r="O301" s="63">
        <v>45537</v>
      </c>
      <c r="P301" s="1" t="s">
        <v>1356</v>
      </c>
      <c r="Q301" s="1" t="s">
        <v>1916</v>
      </c>
      <c r="R301" s="1" t="s">
        <v>1850</v>
      </c>
      <c r="W301" s="1" t="s">
        <v>1917</v>
      </c>
      <c r="X301" s="1" t="s">
        <v>1360</v>
      </c>
      <c r="Y301" s="1" t="s">
        <v>1888</v>
      </c>
      <c r="Z301" s="1" t="s">
        <v>3390</v>
      </c>
      <c r="AA301" s="1" t="s">
        <v>1918</v>
      </c>
    </row>
    <row r="302" spans="1:27" ht="15" customHeight="1">
      <c r="A302" s="1" t="s">
        <v>1927</v>
      </c>
      <c r="B302" s="1" t="s">
        <v>473</v>
      </c>
      <c r="C302" s="1" t="s">
        <v>1349</v>
      </c>
      <c r="D302" s="61">
        <v>2023</v>
      </c>
      <c r="E302" s="1" t="s">
        <v>1350</v>
      </c>
      <c r="F302" s="1" t="s">
        <v>3527</v>
      </c>
      <c r="H302" s="1" t="s">
        <v>1370</v>
      </c>
      <c r="I302" s="1" t="s">
        <v>1371</v>
      </c>
      <c r="J302" s="1" t="s">
        <v>1354</v>
      </c>
      <c r="K302" s="1" t="s">
        <v>927</v>
      </c>
      <c r="L302" s="1" t="s">
        <v>1895</v>
      </c>
      <c r="M302" s="1" t="s">
        <v>1880</v>
      </c>
      <c r="N302" s="63">
        <v>45310</v>
      </c>
      <c r="O302" s="63">
        <v>45537</v>
      </c>
      <c r="P302" s="1" t="s">
        <v>1356</v>
      </c>
      <c r="Q302" s="1" t="s">
        <v>1916</v>
      </c>
      <c r="R302" s="1" t="s">
        <v>1850</v>
      </c>
      <c r="W302" s="1" t="s">
        <v>1917</v>
      </c>
      <c r="X302" s="1" t="s">
        <v>1360</v>
      </c>
      <c r="Y302" s="1" t="s">
        <v>1888</v>
      </c>
      <c r="Z302" s="1" t="s">
        <v>3390</v>
      </c>
      <c r="AA302" s="1" t="s">
        <v>1918</v>
      </c>
    </row>
    <row r="303" spans="1:27" ht="15" customHeight="1">
      <c r="A303" s="1" t="s">
        <v>2002</v>
      </c>
      <c r="B303" s="1" t="s">
        <v>489</v>
      </c>
      <c r="C303" s="1" t="s">
        <v>1349</v>
      </c>
      <c r="D303" s="61">
        <v>2023</v>
      </c>
      <c r="E303" s="1" t="s">
        <v>1350</v>
      </c>
      <c r="F303" s="1" t="s">
        <v>2003</v>
      </c>
      <c r="H303" s="1" t="s">
        <v>1370</v>
      </c>
      <c r="I303" s="1" t="s">
        <v>1371</v>
      </c>
      <c r="J303" s="1" t="s">
        <v>1354</v>
      </c>
      <c r="K303" s="1" t="s">
        <v>927</v>
      </c>
      <c r="L303" s="1" t="s">
        <v>1895</v>
      </c>
      <c r="M303" s="1" t="s">
        <v>1880</v>
      </c>
      <c r="N303" s="63">
        <v>45310</v>
      </c>
      <c r="O303" s="63">
        <v>45537</v>
      </c>
      <c r="P303" s="1" t="s">
        <v>1356</v>
      </c>
      <c r="Q303" s="1" t="s">
        <v>1916</v>
      </c>
      <c r="R303" s="1" t="s">
        <v>1850</v>
      </c>
      <c r="W303" s="1" t="s">
        <v>1917</v>
      </c>
      <c r="X303" s="1" t="s">
        <v>1360</v>
      </c>
      <c r="Y303" s="1" t="s">
        <v>1888</v>
      </c>
      <c r="Z303" s="1" t="s">
        <v>3390</v>
      </c>
      <c r="AA303" s="1" t="s">
        <v>1918</v>
      </c>
    </row>
    <row r="304" spans="1:27" ht="15" customHeight="1">
      <c r="A304" s="1" t="s">
        <v>856</v>
      </c>
      <c r="B304" s="1" t="s">
        <v>856</v>
      </c>
      <c r="D304" s="61">
        <v>2023</v>
      </c>
      <c r="E304" s="1" t="s">
        <v>1350</v>
      </c>
      <c r="F304" s="1" t="s">
        <v>3094</v>
      </c>
      <c r="H304" s="1" t="s">
        <v>1370</v>
      </c>
      <c r="I304" s="1" t="s">
        <v>1371</v>
      </c>
      <c r="L304" s="1" t="s">
        <v>1895</v>
      </c>
      <c r="M304" s="1" t="s">
        <v>1880</v>
      </c>
      <c r="N304" s="63">
        <v>45310</v>
      </c>
      <c r="O304" s="63">
        <v>45537</v>
      </c>
      <c r="P304" s="1" t="s">
        <v>1356</v>
      </c>
      <c r="Q304" s="1" t="s">
        <v>1916</v>
      </c>
      <c r="R304" s="1" t="s">
        <v>1850</v>
      </c>
      <c r="W304" s="1" t="s">
        <v>1917</v>
      </c>
      <c r="X304" s="1" t="s">
        <v>1360</v>
      </c>
      <c r="Y304" s="1" t="s">
        <v>1888</v>
      </c>
      <c r="Z304" s="1" t="s">
        <v>3390</v>
      </c>
      <c r="AA304" s="1" t="s">
        <v>1918</v>
      </c>
    </row>
    <row r="305" spans="1:27" ht="15" customHeight="1">
      <c r="A305" s="1" t="s">
        <v>2000</v>
      </c>
      <c r="B305" s="1" t="s">
        <v>484</v>
      </c>
      <c r="C305" s="1" t="s">
        <v>1349</v>
      </c>
      <c r="D305" s="61">
        <v>2023</v>
      </c>
      <c r="E305" s="1" t="s">
        <v>1350</v>
      </c>
      <c r="F305" s="1" t="s">
        <v>2001</v>
      </c>
      <c r="H305" s="1" t="s">
        <v>1370</v>
      </c>
      <c r="I305" s="1" t="s">
        <v>1371</v>
      </c>
      <c r="J305" s="1" t="s">
        <v>1354</v>
      </c>
      <c r="K305" s="1" t="s">
        <v>927</v>
      </c>
      <c r="L305" s="1" t="s">
        <v>1895</v>
      </c>
      <c r="M305" s="1" t="s">
        <v>1880</v>
      </c>
      <c r="N305" s="63">
        <v>45310</v>
      </c>
      <c r="O305" s="63">
        <v>45537</v>
      </c>
      <c r="P305" s="1" t="s">
        <v>1356</v>
      </c>
      <c r="Q305" s="1" t="s">
        <v>1916</v>
      </c>
      <c r="R305" s="1" t="s">
        <v>1850</v>
      </c>
      <c r="W305" s="1" t="s">
        <v>1917</v>
      </c>
      <c r="X305" s="1" t="s">
        <v>1360</v>
      </c>
      <c r="Y305" s="1" t="s">
        <v>1888</v>
      </c>
      <c r="Z305" s="1" t="s">
        <v>3390</v>
      </c>
      <c r="AA305" s="1" t="s">
        <v>1918</v>
      </c>
    </row>
    <row r="306" spans="1:27" ht="15" customHeight="1">
      <c r="A306" s="1" t="s">
        <v>501</v>
      </c>
      <c r="B306" s="1" t="s">
        <v>501</v>
      </c>
      <c r="D306" s="61">
        <v>2023</v>
      </c>
      <c r="E306" s="1" t="s">
        <v>1350</v>
      </c>
      <c r="F306" s="1" t="s">
        <v>3528</v>
      </c>
      <c r="H306" s="1" t="s">
        <v>1370</v>
      </c>
      <c r="I306" s="1" t="s">
        <v>1371</v>
      </c>
      <c r="L306" s="1" t="s">
        <v>1895</v>
      </c>
      <c r="M306" s="1" t="s">
        <v>1880</v>
      </c>
      <c r="N306" s="63">
        <v>45310</v>
      </c>
      <c r="O306" s="63">
        <v>45537</v>
      </c>
      <c r="P306" s="1" t="s">
        <v>1356</v>
      </c>
      <c r="Q306" s="1" t="s">
        <v>1916</v>
      </c>
      <c r="R306" s="1" t="s">
        <v>1850</v>
      </c>
      <c r="W306" s="1" t="s">
        <v>1917</v>
      </c>
      <c r="X306" s="1" t="s">
        <v>1360</v>
      </c>
      <c r="Y306" s="1" t="s">
        <v>1888</v>
      </c>
      <c r="Z306" s="1" t="s">
        <v>3390</v>
      </c>
      <c r="AA306" s="1" t="s">
        <v>1918</v>
      </c>
    </row>
    <row r="307" spans="1:27" ht="15" customHeight="1">
      <c r="A307" s="1" t="s">
        <v>3171</v>
      </c>
      <c r="B307" s="1" t="s">
        <v>861</v>
      </c>
      <c r="C307" s="1" t="s">
        <v>1349</v>
      </c>
      <c r="D307" s="61">
        <v>2023</v>
      </c>
      <c r="E307" s="1" t="s">
        <v>1350</v>
      </c>
      <c r="F307" s="1" t="s">
        <v>3172</v>
      </c>
      <c r="H307" s="1" t="s">
        <v>1352</v>
      </c>
      <c r="I307" s="1" t="s">
        <v>1353</v>
      </c>
      <c r="J307" s="1" t="s">
        <v>1354</v>
      </c>
      <c r="K307" s="1" t="s">
        <v>927</v>
      </c>
      <c r="L307" s="1" t="s">
        <v>1895</v>
      </c>
      <c r="M307" s="1" t="s">
        <v>1880</v>
      </c>
      <c r="N307" s="63">
        <v>45310</v>
      </c>
      <c r="O307" s="63">
        <v>45537</v>
      </c>
      <c r="P307" s="1" t="s">
        <v>1356</v>
      </c>
      <c r="Q307" s="1" t="s">
        <v>1849</v>
      </c>
      <c r="R307" s="1" t="s">
        <v>1850</v>
      </c>
      <c r="W307" s="1" t="s">
        <v>1917</v>
      </c>
      <c r="X307" s="1" t="s">
        <v>1360</v>
      </c>
      <c r="Y307" s="1" t="s">
        <v>1888</v>
      </c>
      <c r="Z307" s="1" t="s">
        <v>3390</v>
      </c>
      <c r="AA307" s="1" t="s">
        <v>1918</v>
      </c>
    </row>
    <row r="308" spans="1:27" ht="15" customHeight="1">
      <c r="A308" s="1" t="s">
        <v>3529</v>
      </c>
      <c r="B308" s="1" t="s">
        <v>469</v>
      </c>
      <c r="C308" s="1" t="s">
        <v>1349</v>
      </c>
      <c r="D308" s="61">
        <v>2023</v>
      </c>
      <c r="E308" s="1" t="s">
        <v>1350</v>
      </c>
      <c r="F308" s="1" t="s">
        <v>3530</v>
      </c>
      <c r="H308" s="1" t="s">
        <v>1352</v>
      </c>
      <c r="I308" s="1" t="s">
        <v>1353</v>
      </c>
      <c r="J308" s="1" t="s">
        <v>1354</v>
      </c>
      <c r="K308" s="1" t="s">
        <v>927</v>
      </c>
      <c r="L308" s="1" t="s">
        <v>1933</v>
      </c>
      <c r="M308" s="1" t="s">
        <v>1933</v>
      </c>
      <c r="N308" s="63">
        <v>45329</v>
      </c>
      <c r="O308" s="63">
        <v>45331</v>
      </c>
      <c r="P308" s="1" t="s">
        <v>1356</v>
      </c>
      <c r="Q308" s="1" t="s">
        <v>1934</v>
      </c>
      <c r="R308" s="1" t="s">
        <v>1850</v>
      </c>
      <c r="W308" s="1" t="s">
        <v>1917</v>
      </c>
      <c r="X308" s="1" t="s">
        <v>1509</v>
      </c>
      <c r="Y308" s="1" t="s">
        <v>1888</v>
      </c>
      <c r="Z308" s="1" t="s">
        <v>3390</v>
      </c>
      <c r="AA308" s="1" t="s">
        <v>1918</v>
      </c>
    </row>
    <row r="309" spans="1:27" ht="15" customHeight="1">
      <c r="A309" s="1" t="s">
        <v>1968</v>
      </c>
      <c r="B309" s="1" t="s">
        <v>496</v>
      </c>
      <c r="C309" s="1" t="s">
        <v>1349</v>
      </c>
      <c r="D309" s="61">
        <v>2023</v>
      </c>
      <c r="E309" s="1" t="s">
        <v>1350</v>
      </c>
      <c r="F309" s="1" t="s">
        <v>1969</v>
      </c>
      <c r="H309" s="1" t="s">
        <v>1352</v>
      </c>
      <c r="I309" s="1" t="s">
        <v>1353</v>
      </c>
      <c r="J309" s="1" t="s">
        <v>1354</v>
      </c>
      <c r="K309" s="1" t="s">
        <v>927</v>
      </c>
      <c r="L309" s="1" t="s">
        <v>1933</v>
      </c>
      <c r="M309" s="1" t="s">
        <v>1933</v>
      </c>
      <c r="N309" s="63">
        <v>45310</v>
      </c>
      <c r="O309" s="63">
        <v>45537</v>
      </c>
      <c r="P309" s="1" t="s">
        <v>1356</v>
      </c>
      <c r="Q309" s="1" t="s">
        <v>1934</v>
      </c>
      <c r="R309" s="1" t="s">
        <v>1850</v>
      </c>
      <c r="W309" s="1" t="s">
        <v>1917</v>
      </c>
      <c r="X309" s="1" t="s">
        <v>1360</v>
      </c>
      <c r="Y309" s="1" t="s">
        <v>1888</v>
      </c>
      <c r="Z309" s="1" t="s">
        <v>3390</v>
      </c>
      <c r="AA309" s="1" t="s">
        <v>1918</v>
      </c>
    </row>
    <row r="310" spans="1:27" ht="15" customHeight="1">
      <c r="A310" s="1" t="s">
        <v>845</v>
      </c>
      <c r="B310" s="1" t="s">
        <v>845</v>
      </c>
      <c r="D310" s="61">
        <v>2023</v>
      </c>
      <c r="E310" s="1" t="s">
        <v>1350</v>
      </c>
      <c r="F310" s="1" t="s">
        <v>3194</v>
      </c>
      <c r="H310" s="1" t="s">
        <v>1352</v>
      </c>
      <c r="I310" s="1" t="s">
        <v>1353</v>
      </c>
      <c r="L310" s="1" t="s">
        <v>1895</v>
      </c>
      <c r="M310" s="1" t="s">
        <v>1880</v>
      </c>
      <c r="N310" s="63">
        <v>45310</v>
      </c>
      <c r="O310" s="63">
        <v>45537</v>
      </c>
      <c r="P310" s="1" t="s">
        <v>1356</v>
      </c>
      <c r="Q310" s="1" t="s">
        <v>1916</v>
      </c>
      <c r="R310" s="1" t="s">
        <v>1850</v>
      </c>
      <c r="W310" s="1" t="s">
        <v>1917</v>
      </c>
      <c r="X310" s="1" t="s">
        <v>1360</v>
      </c>
      <c r="Y310" s="1" t="s">
        <v>1888</v>
      </c>
      <c r="Z310" s="1" t="s">
        <v>3390</v>
      </c>
      <c r="AA310" s="1" t="s">
        <v>1918</v>
      </c>
    </row>
    <row r="311" spans="1:27" ht="15" customHeight="1">
      <c r="A311" s="1" t="s">
        <v>3531</v>
      </c>
      <c r="B311" s="1" t="s">
        <v>470</v>
      </c>
      <c r="C311" s="1" t="s">
        <v>1349</v>
      </c>
      <c r="D311" s="61">
        <v>2023</v>
      </c>
      <c r="E311" s="1" t="s">
        <v>1350</v>
      </c>
      <c r="F311" s="1" t="s">
        <v>3532</v>
      </c>
      <c r="H311" s="1" t="s">
        <v>1352</v>
      </c>
      <c r="I311" s="1" t="s">
        <v>1353</v>
      </c>
      <c r="J311" s="1" t="s">
        <v>1354</v>
      </c>
      <c r="K311" s="1" t="s">
        <v>927</v>
      </c>
      <c r="L311" s="1" t="s">
        <v>1933</v>
      </c>
      <c r="M311" s="1" t="s">
        <v>1933</v>
      </c>
      <c r="N311" s="63">
        <v>45329</v>
      </c>
      <c r="O311" s="63">
        <v>45331</v>
      </c>
      <c r="P311" s="1" t="s">
        <v>1356</v>
      </c>
      <c r="Q311" s="1" t="s">
        <v>1934</v>
      </c>
      <c r="R311" s="1" t="s">
        <v>1850</v>
      </c>
      <c r="W311" s="1" t="s">
        <v>1917</v>
      </c>
      <c r="X311" s="1" t="s">
        <v>1509</v>
      </c>
      <c r="Y311" s="1" t="s">
        <v>1888</v>
      </c>
      <c r="Z311" s="1" t="s">
        <v>3390</v>
      </c>
      <c r="AA311" s="1" t="s">
        <v>1918</v>
      </c>
    </row>
    <row r="312" spans="1:27" ht="15" customHeight="1">
      <c r="A312" s="1" t="s">
        <v>1941</v>
      </c>
      <c r="B312" s="1" t="s">
        <v>472</v>
      </c>
      <c r="C312" s="1" t="s">
        <v>1349</v>
      </c>
      <c r="D312" s="61">
        <v>2023</v>
      </c>
      <c r="E312" s="1" t="s">
        <v>1350</v>
      </c>
      <c r="F312" s="1" t="s">
        <v>3533</v>
      </c>
      <c r="H312" s="1" t="s">
        <v>1370</v>
      </c>
      <c r="I312" s="1" t="s">
        <v>1371</v>
      </c>
      <c r="J312" s="1" t="s">
        <v>1354</v>
      </c>
      <c r="K312" s="1" t="s">
        <v>927</v>
      </c>
      <c r="L312" s="1" t="s">
        <v>1895</v>
      </c>
      <c r="M312" s="1" t="s">
        <v>1880</v>
      </c>
      <c r="N312" s="63">
        <v>45310</v>
      </c>
      <c r="O312" s="63">
        <v>45537</v>
      </c>
      <c r="P312" s="1" t="s">
        <v>1356</v>
      </c>
      <c r="Q312" s="1" t="s">
        <v>1916</v>
      </c>
      <c r="R312" s="1" t="s">
        <v>1850</v>
      </c>
      <c r="W312" s="1" t="s">
        <v>1917</v>
      </c>
      <c r="X312" s="1" t="s">
        <v>1360</v>
      </c>
      <c r="Y312" s="1" t="s">
        <v>1888</v>
      </c>
      <c r="Z312" s="1" t="s">
        <v>3390</v>
      </c>
      <c r="AA312" s="1" t="s">
        <v>1918</v>
      </c>
    </row>
    <row r="313" spans="1:27" ht="15" customHeight="1">
      <c r="A313" s="1" t="s">
        <v>1923</v>
      </c>
      <c r="B313" s="1" t="s">
        <v>477</v>
      </c>
      <c r="C313" s="1" t="s">
        <v>1349</v>
      </c>
      <c r="D313" s="61">
        <v>2023</v>
      </c>
      <c r="E313" s="1" t="s">
        <v>1350</v>
      </c>
      <c r="F313" s="1" t="s">
        <v>3534</v>
      </c>
      <c r="H313" s="1" t="s">
        <v>1370</v>
      </c>
      <c r="I313" s="1" t="s">
        <v>1371</v>
      </c>
      <c r="J313" s="1" t="s">
        <v>1354</v>
      </c>
      <c r="K313" s="1" t="s">
        <v>927</v>
      </c>
      <c r="L313" s="1" t="s">
        <v>1895</v>
      </c>
      <c r="M313" s="1" t="s">
        <v>1880</v>
      </c>
      <c r="N313" s="63">
        <v>45310</v>
      </c>
      <c r="O313" s="63">
        <v>45537</v>
      </c>
      <c r="P313" s="1" t="s">
        <v>1356</v>
      </c>
      <c r="Q313" s="1" t="s">
        <v>1916</v>
      </c>
      <c r="R313" s="1" t="s">
        <v>1850</v>
      </c>
      <c r="W313" s="1" t="s">
        <v>1917</v>
      </c>
      <c r="X313" s="1" t="s">
        <v>1360</v>
      </c>
      <c r="Y313" s="1" t="s">
        <v>1888</v>
      </c>
      <c r="Z313" s="1" t="s">
        <v>3390</v>
      </c>
      <c r="AA313" s="1" t="s">
        <v>1918</v>
      </c>
    </row>
    <row r="314" spans="1:27" ht="15" customHeight="1">
      <c r="A314" s="1" t="s">
        <v>1961</v>
      </c>
      <c r="B314" s="1" t="s">
        <v>515</v>
      </c>
      <c r="C314" s="1" t="s">
        <v>1349</v>
      </c>
      <c r="D314" s="61">
        <v>2023</v>
      </c>
      <c r="E314" s="1" t="s">
        <v>1350</v>
      </c>
      <c r="F314" s="1" t="s">
        <v>3535</v>
      </c>
      <c r="H314" s="1" t="s">
        <v>1352</v>
      </c>
      <c r="I314" s="1" t="s">
        <v>1353</v>
      </c>
      <c r="J314" s="1" t="s">
        <v>1354</v>
      </c>
      <c r="K314" s="1" t="s">
        <v>927</v>
      </c>
      <c r="L314" s="1" t="s">
        <v>1895</v>
      </c>
      <c r="M314" s="1" t="s">
        <v>1880</v>
      </c>
      <c r="N314" s="63">
        <v>45310</v>
      </c>
      <c r="O314" s="63">
        <v>45537</v>
      </c>
      <c r="P314" s="1" t="s">
        <v>1356</v>
      </c>
      <c r="Q314" s="1" t="s">
        <v>1963</v>
      </c>
      <c r="R314" s="1" t="s">
        <v>1850</v>
      </c>
      <c r="W314" s="1" t="s">
        <v>1917</v>
      </c>
      <c r="X314" s="1" t="s">
        <v>1360</v>
      </c>
      <c r="Y314" s="1" t="s">
        <v>1888</v>
      </c>
      <c r="Z314" s="1" t="s">
        <v>3390</v>
      </c>
      <c r="AA314" s="1" t="s">
        <v>1918</v>
      </c>
    </row>
    <row r="315" spans="1:27" ht="15" customHeight="1">
      <c r="A315" s="1" t="s">
        <v>844</v>
      </c>
      <c r="B315" s="1" t="s">
        <v>844</v>
      </c>
      <c r="D315" s="61">
        <v>2023</v>
      </c>
      <c r="E315" s="1" t="s">
        <v>1350</v>
      </c>
      <c r="F315" s="1" t="s">
        <v>3235</v>
      </c>
      <c r="H315" s="1" t="s">
        <v>1370</v>
      </c>
      <c r="I315" s="1" t="s">
        <v>1371</v>
      </c>
      <c r="L315" s="1" t="s">
        <v>1895</v>
      </c>
      <c r="M315" s="1" t="s">
        <v>1880</v>
      </c>
      <c r="N315" s="63">
        <v>45310</v>
      </c>
      <c r="O315" s="63">
        <v>45537</v>
      </c>
      <c r="P315" s="1" t="s">
        <v>1356</v>
      </c>
      <c r="Q315" s="1" t="s">
        <v>1916</v>
      </c>
      <c r="R315" s="1" t="s">
        <v>1850</v>
      </c>
      <c r="W315" s="1" t="s">
        <v>1917</v>
      </c>
      <c r="X315" s="1" t="s">
        <v>1360</v>
      </c>
      <c r="Y315" s="1" t="s">
        <v>1888</v>
      </c>
      <c r="Z315" s="1" t="s">
        <v>3390</v>
      </c>
      <c r="AA315" s="1" t="s">
        <v>1918</v>
      </c>
    </row>
    <row r="316" spans="1:27" ht="15" customHeight="1">
      <c r="A316" s="1" t="s">
        <v>3050</v>
      </c>
      <c r="B316" s="1" t="s">
        <v>884</v>
      </c>
      <c r="C316" s="1" t="s">
        <v>1349</v>
      </c>
      <c r="D316" s="61">
        <v>2023</v>
      </c>
      <c r="E316" s="1" t="s">
        <v>1350</v>
      </c>
      <c r="F316" s="1" t="s">
        <v>3051</v>
      </c>
      <c r="H316" s="1" t="s">
        <v>1370</v>
      </c>
      <c r="I316" s="1" t="s">
        <v>1371</v>
      </c>
      <c r="J316" s="1" t="s">
        <v>1354</v>
      </c>
      <c r="K316" s="1" t="s">
        <v>927</v>
      </c>
      <c r="L316" s="1" t="s">
        <v>1895</v>
      </c>
      <c r="M316" s="1" t="s">
        <v>1880</v>
      </c>
      <c r="N316" s="63">
        <v>45329</v>
      </c>
      <c r="O316" s="63">
        <v>45331</v>
      </c>
      <c r="P316" s="1" t="s">
        <v>1356</v>
      </c>
      <c r="Q316" s="1" t="s">
        <v>1357</v>
      </c>
      <c r="R316" s="1" t="s">
        <v>1850</v>
      </c>
      <c r="W316" s="1" t="s">
        <v>1917</v>
      </c>
      <c r="X316" s="1" t="s">
        <v>1509</v>
      </c>
      <c r="Y316" s="1" t="s">
        <v>1888</v>
      </c>
      <c r="Z316" s="1" t="s">
        <v>3390</v>
      </c>
      <c r="AA316" s="1" t="s">
        <v>1882</v>
      </c>
    </row>
    <row r="317" spans="1:27" ht="15" customHeight="1">
      <c r="A317" s="1" t="s">
        <v>3184</v>
      </c>
      <c r="B317" s="1" t="s">
        <v>860</v>
      </c>
      <c r="C317" s="1" t="s">
        <v>1349</v>
      </c>
      <c r="D317" s="61">
        <v>2023</v>
      </c>
      <c r="E317" s="1" t="s">
        <v>1350</v>
      </c>
      <c r="F317" s="1" t="s">
        <v>3185</v>
      </c>
      <c r="H317" s="1" t="s">
        <v>1352</v>
      </c>
      <c r="I317" s="1" t="s">
        <v>1353</v>
      </c>
      <c r="J317" s="1" t="s">
        <v>1354</v>
      </c>
      <c r="K317" s="1" t="s">
        <v>927</v>
      </c>
      <c r="L317" s="1" t="s">
        <v>1895</v>
      </c>
      <c r="M317" s="1" t="s">
        <v>1880</v>
      </c>
      <c r="N317" s="63">
        <v>45310</v>
      </c>
      <c r="O317" s="63">
        <v>45537</v>
      </c>
      <c r="P317" s="1" t="s">
        <v>1356</v>
      </c>
      <c r="Q317" s="1" t="s">
        <v>1357</v>
      </c>
      <c r="R317" s="1" t="s">
        <v>1850</v>
      </c>
      <c r="W317" s="1" t="s">
        <v>1917</v>
      </c>
      <c r="X317" s="1" t="s">
        <v>1360</v>
      </c>
      <c r="Y317" s="1" t="s">
        <v>1888</v>
      </c>
      <c r="Z317" s="1" t="s">
        <v>3390</v>
      </c>
      <c r="AA317" s="1" t="s">
        <v>1918</v>
      </c>
    </row>
    <row r="318" spans="1:27" ht="15" customHeight="1">
      <c r="A318" s="1" t="s">
        <v>1984</v>
      </c>
      <c r="B318" s="1" t="s">
        <v>507</v>
      </c>
      <c r="C318" s="1" t="s">
        <v>1349</v>
      </c>
      <c r="D318" s="61">
        <v>2023</v>
      </c>
      <c r="E318" s="1" t="s">
        <v>1350</v>
      </c>
      <c r="F318" s="1" t="s">
        <v>1985</v>
      </c>
      <c r="H318" s="1" t="s">
        <v>1370</v>
      </c>
      <c r="I318" s="1" t="s">
        <v>1371</v>
      </c>
      <c r="J318" s="1" t="s">
        <v>1354</v>
      </c>
      <c r="K318" s="1" t="s">
        <v>927</v>
      </c>
      <c r="L318" s="1" t="s">
        <v>1895</v>
      </c>
      <c r="M318" s="1" t="s">
        <v>1880</v>
      </c>
      <c r="N318" s="63">
        <v>45310</v>
      </c>
      <c r="O318" s="63">
        <v>45537</v>
      </c>
      <c r="P318" s="1" t="s">
        <v>1356</v>
      </c>
      <c r="Q318" s="1" t="s">
        <v>1357</v>
      </c>
      <c r="R318" s="1" t="s">
        <v>1850</v>
      </c>
      <c r="W318" s="1" t="s">
        <v>1917</v>
      </c>
      <c r="X318" s="1" t="s">
        <v>1360</v>
      </c>
      <c r="Y318" s="1" t="s">
        <v>1888</v>
      </c>
      <c r="Z318" s="1" t="s">
        <v>3390</v>
      </c>
      <c r="AA318" s="1" t="s">
        <v>1918</v>
      </c>
    </row>
    <row r="319" spans="1:27" ht="15" customHeight="1">
      <c r="A319" s="1" t="s">
        <v>2010</v>
      </c>
      <c r="B319" s="1" t="s">
        <v>475</v>
      </c>
      <c r="C319" s="1" t="s">
        <v>1349</v>
      </c>
      <c r="D319" s="61">
        <v>2023</v>
      </c>
      <c r="E319" s="1" t="s">
        <v>1350</v>
      </c>
      <c r="F319" s="1" t="s">
        <v>3536</v>
      </c>
      <c r="H319" s="1" t="s">
        <v>1370</v>
      </c>
      <c r="I319" s="1" t="s">
        <v>1371</v>
      </c>
      <c r="J319" s="1" t="s">
        <v>1354</v>
      </c>
      <c r="K319" s="1" t="s">
        <v>927</v>
      </c>
      <c r="L319" s="1" t="s">
        <v>1895</v>
      </c>
      <c r="M319" s="1" t="s">
        <v>1880</v>
      </c>
      <c r="N319" s="63">
        <v>45310</v>
      </c>
      <c r="O319" s="63">
        <v>45537</v>
      </c>
      <c r="P319" s="1" t="s">
        <v>1356</v>
      </c>
      <c r="Q319" s="1" t="s">
        <v>1916</v>
      </c>
      <c r="R319" s="1" t="s">
        <v>1850</v>
      </c>
      <c r="W319" s="1" t="s">
        <v>1917</v>
      </c>
      <c r="X319" s="1" t="s">
        <v>1360</v>
      </c>
      <c r="Y319" s="1" t="s">
        <v>1888</v>
      </c>
      <c r="Z319" s="1" t="s">
        <v>3390</v>
      </c>
      <c r="AA319" s="1" t="s">
        <v>1918</v>
      </c>
    </row>
    <row r="320" spans="1:27" ht="15" customHeight="1">
      <c r="A320" s="1" t="s">
        <v>3080</v>
      </c>
      <c r="B320" s="1" t="s">
        <v>883</v>
      </c>
      <c r="C320" s="1" t="s">
        <v>1349</v>
      </c>
      <c r="D320" s="61">
        <v>2023</v>
      </c>
      <c r="E320" s="1" t="s">
        <v>1350</v>
      </c>
      <c r="F320" s="1" t="s">
        <v>3081</v>
      </c>
      <c r="H320" s="1" t="s">
        <v>1370</v>
      </c>
      <c r="I320" s="1" t="s">
        <v>1371</v>
      </c>
      <c r="J320" s="1" t="s">
        <v>1354</v>
      </c>
      <c r="K320" s="1" t="s">
        <v>927</v>
      </c>
      <c r="L320" s="1" t="s">
        <v>1933</v>
      </c>
      <c r="M320" s="1" t="s">
        <v>1933</v>
      </c>
      <c r="N320" s="63">
        <v>45329</v>
      </c>
      <c r="O320" s="63">
        <v>45331</v>
      </c>
      <c r="P320" s="1" t="s">
        <v>1356</v>
      </c>
      <c r="Q320" s="1" t="s">
        <v>1934</v>
      </c>
      <c r="R320" s="1" t="s">
        <v>1850</v>
      </c>
      <c r="W320" s="1" t="s">
        <v>1917</v>
      </c>
      <c r="X320" s="1" t="s">
        <v>1509</v>
      </c>
      <c r="Y320" s="1" t="s">
        <v>1888</v>
      </c>
      <c r="Z320" s="1" t="s">
        <v>3390</v>
      </c>
      <c r="AA320" s="1" t="s">
        <v>1918</v>
      </c>
    </row>
    <row r="321" spans="1:27" ht="15" customHeight="1">
      <c r="A321" s="1" t="s">
        <v>1974</v>
      </c>
      <c r="B321" s="1" t="s">
        <v>497</v>
      </c>
      <c r="C321" s="1" t="s">
        <v>1349</v>
      </c>
      <c r="D321" s="61">
        <v>2023</v>
      </c>
      <c r="E321" s="1" t="s">
        <v>1350</v>
      </c>
      <c r="F321" s="1" t="s">
        <v>1975</v>
      </c>
      <c r="H321" s="1" t="s">
        <v>1352</v>
      </c>
      <c r="I321" s="1" t="s">
        <v>1353</v>
      </c>
      <c r="J321" s="1" t="s">
        <v>1354</v>
      </c>
      <c r="K321" s="1" t="s">
        <v>927</v>
      </c>
      <c r="L321" s="1" t="s">
        <v>1933</v>
      </c>
      <c r="M321" s="1" t="s">
        <v>1933</v>
      </c>
      <c r="N321" s="63">
        <v>45310</v>
      </c>
      <c r="O321" s="63">
        <v>45537</v>
      </c>
      <c r="P321" s="1" t="s">
        <v>1356</v>
      </c>
      <c r="Q321" s="1" t="s">
        <v>1934</v>
      </c>
      <c r="R321" s="1" t="s">
        <v>1850</v>
      </c>
      <c r="W321" s="1" t="s">
        <v>1917</v>
      </c>
      <c r="X321" s="1" t="s">
        <v>1360</v>
      </c>
      <c r="Y321" s="1" t="s">
        <v>1888</v>
      </c>
      <c r="Z321" s="1" t="s">
        <v>3390</v>
      </c>
      <c r="AA321" s="1" t="s">
        <v>1918</v>
      </c>
    </row>
    <row r="322" spans="1:27" ht="15" customHeight="1">
      <c r="A322" s="1" t="s">
        <v>1957</v>
      </c>
      <c r="B322" s="1" t="s">
        <v>495</v>
      </c>
      <c r="C322" s="1" t="s">
        <v>1349</v>
      </c>
      <c r="D322" s="61">
        <v>2023</v>
      </c>
      <c r="E322" s="1" t="s">
        <v>1350</v>
      </c>
      <c r="F322" s="1" t="s">
        <v>1958</v>
      </c>
      <c r="H322" s="1" t="s">
        <v>1352</v>
      </c>
      <c r="I322" s="1" t="s">
        <v>1353</v>
      </c>
      <c r="J322" s="1" t="s">
        <v>1354</v>
      </c>
      <c r="K322" s="1" t="s">
        <v>927</v>
      </c>
      <c r="L322" s="1" t="s">
        <v>1933</v>
      </c>
      <c r="M322" s="1" t="s">
        <v>1933</v>
      </c>
      <c r="N322" s="63">
        <v>45310</v>
      </c>
      <c r="O322" s="63">
        <v>45537</v>
      </c>
      <c r="P322" s="1" t="s">
        <v>1356</v>
      </c>
      <c r="Q322" s="1" t="s">
        <v>1934</v>
      </c>
      <c r="R322" s="1" t="s">
        <v>1850</v>
      </c>
      <c r="W322" s="1" t="s">
        <v>1917</v>
      </c>
      <c r="X322" s="1" t="s">
        <v>1360</v>
      </c>
      <c r="Y322" s="1" t="s">
        <v>1888</v>
      </c>
      <c r="Z322" s="1" t="s">
        <v>3390</v>
      </c>
      <c r="AA322" s="1" t="s">
        <v>1918</v>
      </c>
    </row>
    <row r="323" spans="1:27" ht="15" customHeight="1">
      <c r="A323" s="1" t="s">
        <v>851</v>
      </c>
      <c r="B323" s="1" t="s">
        <v>851</v>
      </c>
      <c r="D323" s="61">
        <v>2023</v>
      </c>
      <c r="E323" s="1" t="s">
        <v>1350</v>
      </c>
      <c r="F323" s="1" t="s">
        <v>3192</v>
      </c>
      <c r="H323" s="1" t="s">
        <v>1352</v>
      </c>
      <c r="I323" s="1" t="s">
        <v>1353</v>
      </c>
      <c r="L323" s="1" t="s">
        <v>1895</v>
      </c>
      <c r="M323" s="1" t="s">
        <v>1880</v>
      </c>
      <c r="N323" s="63">
        <v>45310</v>
      </c>
      <c r="O323" s="63">
        <v>45537</v>
      </c>
      <c r="P323" s="1" t="s">
        <v>1356</v>
      </c>
      <c r="Q323" s="1" t="s">
        <v>1916</v>
      </c>
      <c r="R323" s="1" t="s">
        <v>1850</v>
      </c>
      <c r="W323" s="1" t="s">
        <v>1917</v>
      </c>
      <c r="X323" s="1" t="s">
        <v>1360</v>
      </c>
      <c r="Y323" s="1" t="s">
        <v>1888</v>
      </c>
      <c r="Z323" s="1" t="s">
        <v>3390</v>
      </c>
      <c r="AA323" s="1" t="s">
        <v>1918</v>
      </c>
    </row>
    <row r="324" spans="1:27" ht="15" customHeight="1">
      <c r="A324" s="1" t="s">
        <v>858</v>
      </c>
      <c r="B324" s="1" t="s">
        <v>858</v>
      </c>
      <c r="D324" s="61">
        <v>2023</v>
      </c>
      <c r="E324" s="1" t="s">
        <v>1350</v>
      </c>
      <c r="F324" s="1" t="s">
        <v>3100</v>
      </c>
      <c r="H324" s="1" t="s">
        <v>1370</v>
      </c>
      <c r="I324" s="1" t="s">
        <v>1371</v>
      </c>
      <c r="L324" s="1" t="s">
        <v>1895</v>
      </c>
      <c r="M324" s="1" t="s">
        <v>1880</v>
      </c>
      <c r="N324" s="63">
        <v>45310</v>
      </c>
      <c r="O324" s="63">
        <v>45537</v>
      </c>
      <c r="P324" s="1" t="s">
        <v>1356</v>
      </c>
      <c r="Q324" s="1" t="s">
        <v>1916</v>
      </c>
      <c r="R324" s="1" t="s">
        <v>1850</v>
      </c>
      <c r="W324" s="1" t="s">
        <v>1917</v>
      </c>
      <c r="X324" s="1" t="s">
        <v>1360</v>
      </c>
      <c r="Y324" s="1" t="s">
        <v>1888</v>
      </c>
      <c r="Z324" s="1" t="s">
        <v>3390</v>
      </c>
      <c r="AA324" s="1" t="s">
        <v>1918</v>
      </c>
    </row>
    <row r="325" spans="1:27" ht="15" customHeight="1">
      <c r="A325" s="1" t="s">
        <v>3189</v>
      </c>
      <c r="B325" s="1" t="s">
        <v>882</v>
      </c>
      <c r="C325" s="1" t="s">
        <v>1349</v>
      </c>
      <c r="D325" s="61">
        <v>2023</v>
      </c>
      <c r="E325" s="1" t="s">
        <v>1350</v>
      </c>
      <c r="F325" s="1" t="s">
        <v>3190</v>
      </c>
      <c r="H325" s="1" t="s">
        <v>1352</v>
      </c>
      <c r="I325" s="1" t="s">
        <v>1353</v>
      </c>
      <c r="J325" s="1" t="s">
        <v>1354</v>
      </c>
      <c r="K325" s="1" t="s">
        <v>927</v>
      </c>
      <c r="L325" s="1" t="s">
        <v>1933</v>
      </c>
      <c r="M325" s="1" t="s">
        <v>1933</v>
      </c>
      <c r="N325" s="63">
        <v>45329</v>
      </c>
      <c r="O325" s="63">
        <v>45331</v>
      </c>
      <c r="P325" s="1" t="s">
        <v>1356</v>
      </c>
      <c r="Q325" s="1" t="s">
        <v>1934</v>
      </c>
      <c r="R325" s="1" t="s">
        <v>1850</v>
      </c>
      <c r="W325" s="1" t="s">
        <v>1917</v>
      </c>
      <c r="X325" s="1" t="s">
        <v>1509</v>
      </c>
      <c r="Y325" s="1" t="s">
        <v>1888</v>
      </c>
      <c r="Z325" s="1" t="s">
        <v>3390</v>
      </c>
      <c r="AA325" s="1" t="s">
        <v>1918</v>
      </c>
    </row>
    <row r="326" spans="1:27" ht="15" customHeight="1">
      <c r="A326" s="1" t="s">
        <v>1996</v>
      </c>
      <c r="B326" s="1" t="s">
        <v>486</v>
      </c>
      <c r="C326" s="1" t="s">
        <v>1349</v>
      </c>
      <c r="D326" s="61">
        <v>2023</v>
      </c>
      <c r="E326" s="1" t="s">
        <v>1350</v>
      </c>
      <c r="F326" s="1" t="s">
        <v>1997</v>
      </c>
      <c r="H326" s="1" t="s">
        <v>1370</v>
      </c>
      <c r="I326" s="1" t="s">
        <v>1371</v>
      </c>
      <c r="J326" s="1" t="s">
        <v>1354</v>
      </c>
      <c r="K326" s="1" t="s">
        <v>927</v>
      </c>
      <c r="L326" s="1" t="s">
        <v>1895</v>
      </c>
      <c r="M326" s="1" t="s">
        <v>1880</v>
      </c>
      <c r="N326" s="63">
        <v>45310</v>
      </c>
      <c r="O326" s="63">
        <v>45537</v>
      </c>
      <c r="P326" s="1" t="s">
        <v>1356</v>
      </c>
      <c r="Q326" s="1" t="s">
        <v>1916</v>
      </c>
      <c r="R326" s="1" t="s">
        <v>1850</v>
      </c>
      <c r="W326" s="1" t="s">
        <v>1917</v>
      </c>
      <c r="X326" s="1" t="s">
        <v>1360</v>
      </c>
      <c r="Y326" s="1" t="s">
        <v>1888</v>
      </c>
      <c r="Z326" s="1" t="s">
        <v>3390</v>
      </c>
      <c r="AA326" s="1" t="s">
        <v>1918</v>
      </c>
    </row>
    <row r="327" spans="1:27" ht="15" customHeight="1">
      <c r="A327" s="1" t="s">
        <v>1990</v>
      </c>
      <c r="B327" s="1" t="s">
        <v>490</v>
      </c>
      <c r="C327" s="1" t="s">
        <v>1349</v>
      </c>
      <c r="D327" s="61">
        <v>2023</v>
      </c>
      <c r="E327" s="1" t="s">
        <v>1350</v>
      </c>
      <c r="F327" s="1" t="s">
        <v>1991</v>
      </c>
      <c r="H327" s="1" t="s">
        <v>1370</v>
      </c>
      <c r="I327" s="1" t="s">
        <v>1371</v>
      </c>
      <c r="J327" s="1" t="s">
        <v>1354</v>
      </c>
      <c r="K327" s="1" t="s">
        <v>927</v>
      </c>
      <c r="L327" s="1" t="s">
        <v>1895</v>
      </c>
      <c r="M327" s="1" t="s">
        <v>1880</v>
      </c>
      <c r="N327" s="63">
        <v>45310</v>
      </c>
      <c r="O327" s="63">
        <v>45537</v>
      </c>
      <c r="P327" s="1" t="s">
        <v>1356</v>
      </c>
      <c r="Q327" s="1" t="s">
        <v>1916</v>
      </c>
      <c r="R327" s="1" t="s">
        <v>1850</v>
      </c>
      <c r="W327" s="1" t="s">
        <v>1917</v>
      </c>
      <c r="X327" s="1" t="s">
        <v>1360</v>
      </c>
      <c r="Y327" s="1" t="s">
        <v>1888</v>
      </c>
      <c r="Z327" s="1" t="s">
        <v>3390</v>
      </c>
      <c r="AA327" s="1" t="s">
        <v>1918</v>
      </c>
    </row>
    <row r="328" spans="1:27" ht="15" customHeight="1">
      <c r="A328" s="1" t="s">
        <v>1943</v>
      </c>
      <c r="B328" s="1" t="s">
        <v>508</v>
      </c>
      <c r="C328" s="1" t="s">
        <v>1349</v>
      </c>
      <c r="D328" s="61">
        <v>2023</v>
      </c>
      <c r="E328" s="1" t="s">
        <v>1350</v>
      </c>
      <c r="F328" s="1" t="s">
        <v>1944</v>
      </c>
      <c r="H328" s="1" t="s">
        <v>1370</v>
      </c>
      <c r="I328" s="1" t="s">
        <v>1371</v>
      </c>
      <c r="J328" s="1" t="s">
        <v>1354</v>
      </c>
      <c r="K328" s="1" t="s">
        <v>927</v>
      </c>
      <c r="L328" s="1" t="s">
        <v>1895</v>
      </c>
      <c r="M328" s="1" t="s">
        <v>1880</v>
      </c>
      <c r="N328" s="63">
        <v>45310</v>
      </c>
      <c r="O328" s="63">
        <v>45537</v>
      </c>
      <c r="P328" s="1" t="s">
        <v>1356</v>
      </c>
      <c r="Q328" s="1" t="s">
        <v>1357</v>
      </c>
      <c r="R328" s="1" t="s">
        <v>1850</v>
      </c>
      <c r="W328" s="1" t="s">
        <v>1917</v>
      </c>
      <c r="X328" s="1" t="s">
        <v>1360</v>
      </c>
      <c r="Y328" s="1" t="s">
        <v>1888</v>
      </c>
      <c r="Z328" s="1" t="s">
        <v>3390</v>
      </c>
      <c r="AA328" s="1" t="s">
        <v>1918</v>
      </c>
    </row>
    <row r="329" spans="1:27" ht="15" customHeight="1">
      <c r="A329" s="1" t="s">
        <v>1972</v>
      </c>
      <c r="B329" s="1" t="s">
        <v>506</v>
      </c>
      <c r="C329" s="1" t="s">
        <v>1349</v>
      </c>
      <c r="D329" s="61">
        <v>2023</v>
      </c>
      <c r="E329" s="1" t="s">
        <v>1350</v>
      </c>
      <c r="F329" s="1" t="s">
        <v>1973</v>
      </c>
      <c r="H329" s="1" t="s">
        <v>1370</v>
      </c>
      <c r="I329" s="1" t="s">
        <v>1371</v>
      </c>
      <c r="J329" s="1" t="s">
        <v>1354</v>
      </c>
      <c r="K329" s="1" t="s">
        <v>927</v>
      </c>
      <c r="L329" s="1" t="s">
        <v>1895</v>
      </c>
      <c r="M329" s="1" t="s">
        <v>1880</v>
      </c>
      <c r="N329" s="63">
        <v>45310</v>
      </c>
      <c r="O329" s="63">
        <v>45537</v>
      </c>
      <c r="P329" s="1" t="s">
        <v>1356</v>
      </c>
      <c r="Q329" s="1" t="s">
        <v>1357</v>
      </c>
      <c r="R329" s="1" t="s">
        <v>1850</v>
      </c>
      <c r="W329" s="1" t="s">
        <v>1917</v>
      </c>
      <c r="X329" s="1" t="s">
        <v>1360</v>
      </c>
      <c r="Y329" s="1" t="s">
        <v>1888</v>
      </c>
      <c r="Z329" s="1" t="s">
        <v>3390</v>
      </c>
      <c r="AA329" s="1" t="s">
        <v>1918</v>
      </c>
    </row>
    <row r="330" spans="1:27" ht="15" customHeight="1">
      <c r="A330" s="1" t="s">
        <v>1939</v>
      </c>
      <c r="B330" s="1" t="s">
        <v>483</v>
      </c>
      <c r="C330" s="1" t="s">
        <v>1349</v>
      </c>
      <c r="D330" s="61">
        <v>2023</v>
      </c>
      <c r="E330" s="1" t="s">
        <v>1350</v>
      </c>
      <c r="F330" s="1" t="s">
        <v>1940</v>
      </c>
      <c r="H330" s="1" t="s">
        <v>1370</v>
      </c>
      <c r="I330" s="1" t="s">
        <v>1371</v>
      </c>
      <c r="J330" s="1" t="s">
        <v>1354</v>
      </c>
      <c r="K330" s="1" t="s">
        <v>927</v>
      </c>
      <c r="L330" s="1" t="s">
        <v>1895</v>
      </c>
      <c r="M330" s="1" t="s">
        <v>1880</v>
      </c>
      <c r="N330" s="63">
        <v>45310</v>
      </c>
      <c r="O330" s="63">
        <v>45537</v>
      </c>
      <c r="P330" s="1" t="s">
        <v>1356</v>
      </c>
      <c r="Q330" s="1" t="s">
        <v>1916</v>
      </c>
      <c r="R330" s="1" t="s">
        <v>1850</v>
      </c>
      <c r="W330" s="1" t="s">
        <v>1917</v>
      </c>
      <c r="X330" s="1" t="s">
        <v>1360</v>
      </c>
      <c r="Y330" s="1" t="s">
        <v>1888</v>
      </c>
      <c r="Z330" s="1" t="s">
        <v>3390</v>
      </c>
      <c r="AA330" s="1" t="s">
        <v>1918</v>
      </c>
    </row>
    <row r="331" spans="1:27" ht="15" customHeight="1">
      <c r="A331" s="1" t="s">
        <v>1937</v>
      </c>
      <c r="B331" s="1" t="s">
        <v>504</v>
      </c>
      <c r="C331" s="1" t="s">
        <v>1349</v>
      </c>
      <c r="D331" s="61">
        <v>2023</v>
      </c>
      <c r="E331" s="1" t="s">
        <v>1350</v>
      </c>
      <c r="F331" s="1" t="s">
        <v>1938</v>
      </c>
      <c r="H331" s="1" t="s">
        <v>1370</v>
      </c>
      <c r="I331" s="1" t="s">
        <v>1371</v>
      </c>
      <c r="J331" s="1" t="s">
        <v>1354</v>
      </c>
      <c r="K331" s="1" t="s">
        <v>927</v>
      </c>
      <c r="L331" s="1" t="s">
        <v>1895</v>
      </c>
      <c r="M331" s="1" t="s">
        <v>1880</v>
      </c>
      <c r="N331" s="63">
        <v>45310</v>
      </c>
      <c r="O331" s="63">
        <v>45537</v>
      </c>
      <c r="P331" s="1" t="s">
        <v>1356</v>
      </c>
      <c r="Q331" s="1" t="s">
        <v>1357</v>
      </c>
      <c r="R331" s="1" t="s">
        <v>1850</v>
      </c>
      <c r="W331" s="1" t="s">
        <v>1917</v>
      </c>
      <c r="X331" s="1" t="s">
        <v>1360</v>
      </c>
      <c r="Y331" s="1" t="s">
        <v>1888</v>
      </c>
      <c r="Z331" s="1" t="s">
        <v>3390</v>
      </c>
      <c r="AA331" s="1" t="s">
        <v>1918</v>
      </c>
    </row>
    <row r="332" spans="1:27" ht="15" customHeight="1">
      <c r="A332" s="1" t="s">
        <v>3062</v>
      </c>
      <c r="B332" s="1" t="s">
        <v>859</v>
      </c>
      <c r="C332" s="1" t="s">
        <v>1349</v>
      </c>
      <c r="D332" s="61">
        <v>2023</v>
      </c>
      <c r="E332" s="1" t="s">
        <v>1350</v>
      </c>
      <c r="F332" s="1" t="s">
        <v>3063</v>
      </c>
      <c r="H332" s="1" t="s">
        <v>1370</v>
      </c>
      <c r="I332" s="1" t="s">
        <v>1371</v>
      </c>
      <c r="J332" s="1" t="s">
        <v>1354</v>
      </c>
      <c r="K332" s="1" t="s">
        <v>927</v>
      </c>
      <c r="L332" s="1" t="s">
        <v>1848</v>
      </c>
      <c r="M332" s="1" t="s">
        <v>1848</v>
      </c>
      <c r="N332" s="63">
        <v>45310</v>
      </c>
      <c r="O332" s="63">
        <v>45537</v>
      </c>
      <c r="P332" s="1" t="s">
        <v>1356</v>
      </c>
      <c r="Q332" s="1" t="s">
        <v>1357</v>
      </c>
      <c r="R332" s="1" t="s">
        <v>1850</v>
      </c>
      <c r="W332" s="1" t="s">
        <v>1917</v>
      </c>
      <c r="X332" s="1" t="s">
        <v>1360</v>
      </c>
      <c r="Y332" s="1" t="s">
        <v>1888</v>
      </c>
      <c r="Z332" s="1" t="s">
        <v>3390</v>
      </c>
      <c r="AA332" s="1" t="s">
        <v>1918</v>
      </c>
    </row>
    <row r="333" spans="1:27" ht="15" customHeight="1">
      <c r="A333" s="1" t="s">
        <v>1935</v>
      </c>
      <c r="B333" s="1" t="s">
        <v>474</v>
      </c>
      <c r="C333" s="1" t="s">
        <v>1349</v>
      </c>
      <c r="D333" s="61">
        <v>2023</v>
      </c>
      <c r="E333" s="1" t="s">
        <v>1350</v>
      </c>
      <c r="F333" s="1" t="s">
        <v>3537</v>
      </c>
      <c r="H333" s="1" t="s">
        <v>1370</v>
      </c>
      <c r="I333" s="1" t="s">
        <v>1371</v>
      </c>
      <c r="J333" s="1" t="s">
        <v>1354</v>
      </c>
      <c r="K333" s="1" t="s">
        <v>927</v>
      </c>
      <c r="L333" s="1" t="s">
        <v>1895</v>
      </c>
      <c r="M333" s="1" t="s">
        <v>1880</v>
      </c>
      <c r="N333" s="63">
        <v>45310</v>
      </c>
      <c r="O333" s="63">
        <v>45537</v>
      </c>
      <c r="P333" s="1" t="s">
        <v>1356</v>
      </c>
      <c r="Q333" s="1" t="s">
        <v>1916</v>
      </c>
      <c r="R333" s="1" t="s">
        <v>1850</v>
      </c>
      <c r="W333" s="1" t="s">
        <v>1917</v>
      </c>
      <c r="X333" s="1" t="s">
        <v>1360</v>
      </c>
      <c r="Y333" s="1" t="s">
        <v>1888</v>
      </c>
      <c r="Z333" s="1" t="s">
        <v>3390</v>
      </c>
      <c r="AA333" s="1" t="s">
        <v>1918</v>
      </c>
    </row>
    <row r="334" spans="1:27" ht="15" customHeight="1">
      <c r="A334" s="1" t="s">
        <v>1982</v>
      </c>
      <c r="B334" s="1" t="s">
        <v>513</v>
      </c>
      <c r="C334" s="1" t="s">
        <v>1349</v>
      </c>
      <c r="D334" s="61">
        <v>2023</v>
      </c>
      <c r="E334" s="1" t="s">
        <v>1350</v>
      </c>
      <c r="F334" s="1" t="s">
        <v>3538</v>
      </c>
      <c r="H334" s="1" t="s">
        <v>1352</v>
      </c>
      <c r="I334" s="1" t="s">
        <v>1353</v>
      </c>
      <c r="J334" s="1" t="s">
        <v>1354</v>
      </c>
      <c r="K334" s="1" t="s">
        <v>927</v>
      </c>
      <c r="L334" s="1" t="s">
        <v>1895</v>
      </c>
      <c r="M334" s="1" t="s">
        <v>1880</v>
      </c>
      <c r="N334" s="63">
        <v>45310</v>
      </c>
      <c r="O334" s="63">
        <v>45537</v>
      </c>
      <c r="P334" s="1" t="s">
        <v>1356</v>
      </c>
      <c r="Q334" s="1" t="s">
        <v>1963</v>
      </c>
      <c r="R334" s="1" t="s">
        <v>1850</v>
      </c>
      <c r="W334" s="1" t="s">
        <v>1917</v>
      </c>
      <c r="X334" s="1" t="s">
        <v>1360</v>
      </c>
      <c r="Y334" s="1" t="s">
        <v>1888</v>
      </c>
      <c r="Z334" s="1" t="s">
        <v>3390</v>
      </c>
      <c r="AA334" s="1" t="s">
        <v>1918</v>
      </c>
    </row>
    <row r="335" spans="1:27" ht="15" customHeight="1">
      <c r="A335" s="1" t="s">
        <v>1970</v>
      </c>
      <c r="B335" s="1" t="s">
        <v>482</v>
      </c>
      <c r="C335" s="1" t="s">
        <v>1349</v>
      </c>
      <c r="D335" s="61">
        <v>2023</v>
      </c>
      <c r="E335" s="1" t="s">
        <v>1350</v>
      </c>
      <c r="F335" s="1" t="s">
        <v>3539</v>
      </c>
      <c r="H335" s="1" t="s">
        <v>1370</v>
      </c>
      <c r="I335" s="1" t="s">
        <v>1371</v>
      </c>
      <c r="J335" s="1" t="s">
        <v>1354</v>
      </c>
      <c r="K335" s="1" t="s">
        <v>927</v>
      </c>
      <c r="L335" s="1" t="s">
        <v>1895</v>
      </c>
      <c r="M335" s="1" t="s">
        <v>1880</v>
      </c>
      <c r="N335" s="63">
        <v>45310</v>
      </c>
      <c r="O335" s="63">
        <v>45537</v>
      </c>
      <c r="P335" s="1" t="s">
        <v>1356</v>
      </c>
      <c r="Q335" s="1" t="s">
        <v>1916</v>
      </c>
      <c r="R335" s="1" t="s">
        <v>1850</v>
      </c>
      <c r="W335" s="1" t="s">
        <v>1917</v>
      </c>
      <c r="X335" s="1" t="s">
        <v>1360</v>
      </c>
      <c r="Y335" s="1" t="s">
        <v>1888</v>
      </c>
      <c r="Z335" s="1" t="s">
        <v>3390</v>
      </c>
      <c r="AA335" s="1" t="s">
        <v>1918</v>
      </c>
    </row>
    <row r="336" spans="1:27" ht="15" customHeight="1">
      <c r="A336" s="1" t="s">
        <v>1947</v>
      </c>
      <c r="B336" s="1" t="s">
        <v>476</v>
      </c>
      <c r="C336" s="1" t="s">
        <v>1349</v>
      </c>
      <c r="D336" s="61">
        <v>2023</v>
      </c>
      <c r="E336" s="1" t="s">
        <v>1350</v>
      </c>
      <c r="F336" s="1" t="s">
        <v>3540</v>
      </c>
      <c r="H336" s="1" t="s">
        <v>1370</v>
      </c>
      <c r="I336" s="1" t="s">
        <v>1371</v>
      </c>
      <c r="J336" s="1" t="s">
        <v>1354</v>
      </c>
      <c r="K336" s="1" t="s">
        <v>927</v>
      </c>
      <c r="L336" s="1" t="s">
        <v>1895</v>
      </c>
      <c r="M336" s="1" t="s">
        <v>1880</v>
      </c>
      <c r="N336" s="63">
        <v>45310</v>
      </c>
      <c r="O336" s="63">
        <v>45537</v>
      </c>
      <c r="P336" s="1" t="s">
        <v>1356</v>
      </c>
      <c r="Q336" s="1" t="s">
        <v>1916</v>
      </c>
      <c r="R336" s="1" t="s">
        <v>1850</v>
      </c>
      <c r="W336" s="1" t="s">
        <v>1917</v>
      </c>
      <c r="X336" s="1" t="s">
        <v>1360</v>
      </c>
      <c r="Y336" s="1" t="s">
        <v>1888</v>
      </c>
      <c r="Z336" s="1" t="s">
        <v>3390</v>
      </c>
      <c r="AA336" s="1" t="s">
        <v>1918</v>
      </c>
    </row>
    <row r="337" spans="1:27" ht="15" customHeight="1">
      <c r="A337" s="1" t="s">
        <v>854</v>
      </c>
      <c r="B337" s="1" t="s">
        <v>854</v>
      </c>
      <c r="D337" s="61">
        <v>2023</v>
      </c>
      <c r="E337" s="1" t="s">
        <v>1350</v>
      </c>
      <c r="F337" s="1" t="s">
        <v>3148</v>
      </c>
      <c r="H337" s="1" t="s">
        <v>1370</v>
      </c>
      <c r="I337" s="1" t="s">
        <v>1371</v>
      </c>
      <c r="L337" s="1" t="s">
        <v>1895</v>
      </c>
      <c r="M337" s="1" t="s">
        <v>1880</v>
      </c>
      <c r="N337" s="63">
        <v>45310</v>
      </c>
      <c r="O337" s="63">
        <v>45537</v>
      </c>
      <c r="P337" s="1" t="s">
        <v>1356</v>
      </c>
      <c r="Q337" s="1" t="s">
        <v>1916</v>
      </c>
      <c r="R337" s="1" t="s">
        <v>1850</v>
      </c>
      <c r="W337" s="1" t="s">
        <v>1917</v>
      </c>
      <c r="X337" s="1" t="s">
        <v>1360</v>
      </c>
      <c r="Y337" s="1" t="s">
        <v>1888</v>
      </c>
      <c r="Z337" s="1" t="s">
        <v>3390</v>
      </c>
      <c r="AA337" s="1" t="s">
        <v>1918</v>
      </c>
    </row>
    <row r="338" spans="1:27" ht="15" customHeight="1">
      <c r="A338" s="1" t="s">
        <v>2006</v>
      </c>
      <c r="B338" s="1" t="s">
        <v>492</v>
      </c>
      <c r="C338" s="1" t="s">
        <v>1349</v>
      </c>
      <c r="D338" s="61">
        <v>2023</v>
      </c>
      <c r="E338" s="1" t="s">
        <v>1350</v>
      </c>
      <c r="F338" s="1" t="s">
        <v>2007</v>
      </c>
      <c r="H338" s="1" t="s">
        <v>1370</v>
      </c>
      <c r="I338" s="1" t="s">
        <v>1371</v>
      </c>
      <c r="J338" s="1" t="s">
        <v>1354</v>
      </c>
      <c r="K338" s="1" t="s">
        <v>927</v>
      </c>
      <c r="L338" s="1" t="s">
        <v>1895</v>
      </c>
      <c r="M338" s="1" t="s">
        <v>1880</v>
      </c>
      <c r="N338" s="63">
        <v>45310</v>
      </c>
      <c r="O338" s="63">
        <v>45537</v>
      </c>
      <c r="P338" s="1" t="s">
        <v>1356</v>
      </c>
      <c r="Q338" s="1" t="s">
        <v>1916</v>
      </c>
      <c r="R338" s="1" t="s">
        <v>1850</v>
      </c>
      <c r="W338" s="1" t="s">
        <v>1917</v>
      </c>
      <c r="X338" s="1" t="s">
        <v>1360</v>
      </c>
      <c r="Y338" s="1" t="s">
        <v>1888</v>
      </c>
      <c r="Z338" s="1" t="s">
        <v>3390</v>
      </c>
      <c r="AA338" s="1" t="s">
        <v>1918</v>
      </c>
    </row>
    <row r="339" spans="1:27" ht="15" customHeight="1">
      <c r="A339" s="1" t="s">
        <v>1945</v>
      </c>
      <c r="B339" s="1" t="s">
        <v>481</v>
      </c>
      <c r="C339" s="1" t="s">
        <v>1349</v>
      </c>
      <c r="D339" s="61">
        <v>2023</v>
      </c>
      <c r="E339" s="1" t="s">
        <v>1350</v>
      </c>
      <c r="F339" s="1" t="s">
        <v>3541</v>
      </c>
      <c r="H339" s="1" t="s">
        <v>1370</v>
      </c>
      <c r="I339" s="1" t="s">
        <v>1371</v>
      </c>
      <c r="J339" s="1" t="s">
        <v>1354</v>
      </c>
      <c r="K339" s="1" t="s">
        <v>927</v>
      </c>
      <c r="L339" s="1" t="s">
        <v>1895</v>
      </c>
      <c r="M339" s="1" t="s">
        <v>1880</v>
      </c>
      <c r="N339" s="63">
        <v>45310</v>
      </c>
      <c r="O339" s="63">
        <v>45537</v>
      </c>
      <c r="P339" s="1" t="s">
        <v>1356</v>
      </c>
      <c r="Q339" s="1" t="s">
        <v>1916</v>
      </c>
      <c r="R339" s="1" t="s">
        <v>1850</v>
      </c>
      <c r="W339" s="1" t="s">
        <v>1917</v>
      </c>
      <c r="X339" s="1" t="s">
        <v>1360</v>
      </c>
      <c r="Y339" s="1" t="s">
        <v>1888</v>
      </c>
      <c r="Z339" s="1" t="s">
        <v>3390</v>
      </c>
      <c r="AA339" s="1" t="s">
        <v>1918</v>
      </c>
    </row>
    <row r="340" spans="1:27" ht="15" customHeight="1">
      <c r="A340" s="1" t="s">
        <v>857</v>
      </c>
      <c r="B340" s="1" t="s">
        <v>857</v>
      </c>
      <c r="D340" s="61">
        <v>2023</v>
      </c>
      <c r="E340" s="1" t="s">
        <v>1350</v>
      </c>
      <c r="F340" s="1" t="s">
        <v>3075</v>
      </c>
      <c r="H340" s="1" t="s">
        <v>1370</v>
      </c>
      <c r="I340" s="1" t="s">
        <v>1371</v>
      </c>
      <c r="L340" s="1" t="s">
        <v>1895</v>
      </c>
      <c r="M340" s="1" t="s">
        <v>1880</v>
      </c>
      <c r="N340" s="63">
        <v>45310</v>
      </c>
      <c r="O340" s="63">
        <v>45537</v>
      </c>
      <c r="P340" s="1" t="s">
        <v>1356</v>
      </c>
      <c r="Q340" s="1" t="s">
        <v>1916</v>
      </c>
      <c r="R340" s="1" t="s">
        <v>1850</v>
      </c>
      <c r="W340" s="1" t="s">
        <v>1917</v>
      </c>
      <c r="X340" s="1" t="s">
        <v>1360</v>
      </c>
      <c r="Y340" s="1" t="s">
        <v>1888</v>
      </c>
      <c r="Z340" s="1" t="s">
        <v>3390</v>
      </c>
      <c r="AA340" s="1" t="s">
        <v>1918</v>
      </c>
    </row>
    <row r="341" spans="1:27" ht="15" customHeight="1">
      <c r="A341" s="1" t="s">
        <v>1931</v>
      </c>
      <c r="B341" s="1" t="s">
        <v>493</v>
      </c>
      <c r="C341" s="1" t="s">
        <v>1349</v>
      </c>
      <c r="D341" s="61">
        <v>2023</v>
      </c>
      <c r="E341" s="1" t="s">
        <v>1350</v>
      </c>
      <c r="F341" s="1" t="s">
        <v>1932</v>
      </c>
      <c r="H341" s="1" t="s">
        <v>1370</v>
      </c>
      <c r="I341" s="1" t="s">
        <v>1371</v>
      </c>
      <c r="J341" s="1" t="s">
        <v>1354</v>
      </c>
      <c r="K341" s="1" t="s">
        <v>927</v>
      </c>
      <c r="L341" s="1" t="s">
        <v>1933</v>
      </c>
      <c r="M341" s="1" t="s">
        <v>1933</v>
      </c>
      <c r="N341" s="63">
        <v>45310</v>
      </c>
      <c r="O341" s="63">
        <v>45537</v>
      </c>
      <c r="P341" s="1" t="s">
        <v>1356</v>
      </c>
      <c r="Q341" s="1" t="s">
        <v>1934</v>
      </c>
      <c r="R341" s="1" t="s">
        <v>1850</v>
      </c>
      <c r="W341" s="1" t="s">
        <v>1917</v>
      </c>
      <c r="X341" s="1" t="s">
        <v>1360</v>
      </c>
      <c r="Y341" s="1" t="s">
        <v>1888</v>
      </c>
      <c r="Z341" s="1" t="s">
        <v>3390</v>
      </c>
      <c r="AA341" s="1" t="s">
        <v>1918</v>
      </c>
    </row>
    <row r="342" spans="1:27" ht="15" customHeight="1">
      <c r="A342" s="1" t="s">
        <v>1980</v>
      </c>
      <c r="B342" s="1" t="s">
        <v>510</v>
      </c>
      <c r="C342" s="1" t="s">
        <v>1349</v>
      </c>
      <c r="D342" s="61">
        <v>2023</v>
      </c>
      <c r="E342" s="1" t="s">
        <v>1350</v>
      </c>
      <c r="F342" s="1" t="s">
        <v>1981</v>
      </c>
      <c r="H342" s="1" t="s">
        <v>1370</v>
      </c>
      <c r="I342" s="1" t="s">
        <v>1371</v>
      </c>
      <c r="J342" s="1" t="s">
        <v>1354</v>
      </c>
      <c r="K342" s="1" t="s">
        <v>927</v>
      </c>
      <c r="L342" s="1" t="s">
        <v>1895</v>
      </c>
      <c r="M342" s="1" t="s">
        <v>1880</v>
      </c>
      <c r="N342" s="63">
        <v>45310</v>
      </c>
      <c r="O342" s="63">
        <v>45537</v>
      </c>
      <c r="P342" s="1" t="s">
        <v>1356</v>
      </c>
      <c r="Q342" s="1" t="s">
        <v>1357</v>
      </c>
      <c r="R342" s="1" t="s">
        <v>1850</v>
      </c>
      <c r="W342" s="1" t="s">
        <v>1917</v>
      </c>
      <c r="X342" s="1" t="s">
        <v>1360</v>
      </c>
      <c r="Y342" s="1" t="s">
        <v>1888</v>
      </c>
      <c r="Z342" s="1" t="s">
        <v>3390</v>
      </c>
      <c r="AA342" s="1" t="s">
        <v>1918</v>
      </c>
    </row>
    <row r="343" spans="1:27" ht="15" customHeight="1">
      <c r="A343" s="1" t="s">
        <v>1919</v>
      </c>
      <c r="B343" s="1" t="s">
        <v>487</v>
      </c>
      <c r="C343" s="1" t="s">
        <v>1349</v>
      </c>
      <c r="D343" s="61">
        <v>2023</v>
      </c>
      <c r="E343" s="1" t="s">
        <v>1350</v>
      </c>
      <c r="F343" s="1" t="s">
        <v>1920</v>
      </c>
      <c r="H343" s="1" t="s">
        <v>1370</v>
      </c>
      <c r="I343" s="1" t="s">
        <v>1371</v>
      </c>
      <c r="J343" s="1" t="s">
        <v>1354</v>
      </c>
      <c r="K343" s="1" t="s">
        <v>927</v>
      </c>
      <c r="L343" s="1" t="s">
        <v>1895</v>
      </c>
      <c r="M343" s="1" t="s">
        <v>1880</v>
      </c>
      <c r="N343" s="63">
        <v>45310</v>
      </c>
      <c r="O343" s="63">
        <v>45537</v>
      </c>
      <c r="P343" s="1" t="s">
        <v>1356</v>
      </c>
      <c r="Q343" s="1" t="s">
        <v>1916</v>
      </c>
      <c r="R343" s="1" t="s">
        <v>1850</v>
      </c>
      <c r="W343" s="1" t="s">
        <v>1917</v>
      </c>
      <c r="X343" s="1" t="s">
        <v>1360</v>
      </c>
      <c r="Y343" s="1" t="s">
        <v>1888</v>
      </c>
      <c r="Z343" s="1" t="s">
        <v>3390</v>
      </c>
      <c r="AA343" s="1" t="s">
        <v>1918</v>
      </c>
    </row>
    <row r="344" spans="1:27" ht="15" customHeight="1">
      <c r="A344" s="1" t="s">
        <v>1992</v>
      </c>
      <c r="B344" s="1" t="s">
        <v>499</v>
      </c>
      <c r="C344" s="1" t="s">
        <v>1349</v>
      </c>
      <c r="D344" s="61">
        <v>2023</v>
      </c>
      <c r="E344" s="1" t="s">
        <v>1350</v>
      </c>
      <c r="F344" s="1" t="s">
        <v>1993</v>
      </c>
      <c r="H344" s="1" t="s">
        <v>1352</v>
      </c>
      <c r="I344" s="1" t="s">
        <v>1353</v>
      </c>
      <c r="J344" s="1" t="s">
        <v>1354</v>
      </c>
      <c r="K344" s="1" t="s">
        <v>927</v>
      </c>
      <c r="L344" s="1" t="s">
        <v>1933</v>
      </c>
      <c r="M344" s="1" t="s">
        <v>1933</v>
      </c>
      <c r="N344" s="63">
        <v>45310</v>
      </c>
      <c r="O344" s="63">
        <v>45537</v>
      </c>
      <c r="P344" s="1" t="s">
        <v>1356</v>
      </c>
      <c r="Q344" s="1" t="s">
        <v>1934</v>
      </c>
      <c r="R344" s="1" t="s">
        <v>1850</v>
      </c>
      <c r="W344" s="1" t="s">
        <v>1917</v>
      </c>
      <c r="X344" s="1" t="s">
        <v>1360</v>
      </c>
      <c r="Y344" s="1" t="s">
        <v>1888</v>
      </c>
      <c r="Z344" s="1" t="s">
        <v>3390</v>
      </c>
      <c r="AA344" s="1" t="s">
        <v>1918</v>
      </c>
    </row>
    <row r="345" spans="1:27" ht="15" customHeight="1">
      <c r="A345" s="1" t="s">
        <v>3344</v>
      </c>
      <c r="B345" s="1" t="s">
        <v>901</v>
      </c>
      <c r="C345" s="1" t="s">
        <v>1349</v>
      </c>
      <c r="D345" s="61">
        <v>2023</v>
      </c>
      <c r="E345" s="1" t="s">
        <v>1350</v>
      </c>
      <c r="F345" s="1" t="s">
        <v>3542</v>
      </c>
      <c r="H345" s="1" t="s">
        <v>1400</v>
      </c>
      <c r="J345" s="1" t="s">
        <v>1354</v>
      </c>
      <c r="K345" s="1" t="s">
        <v>927</v>
      </c>
      <c r="L345" s="1" t="s">
        <v>1648</v>
      </c>
      <c r="P345" s="1" t="s">
        <v>1356</v>
      </c>
      <c r="Q345" s="1" t="s">
        <v>1357</v>
      </c>
      <c r="R345" s="1" t="s">
        <v>1850</v>
      </c>
      <c r="W345" s="1" t="s">
        <v>2020</v>
      </c>
      <c r="X345" s="1" t="s">
        <v>1360</v>
      </c>
      <c r="Y345" s="1" t="s">
        <v>1888</v>
      </c>
      <c r="Z345" s="1" t="s">
        <v>3390</v>
      </c>
      <c r="AA345" s="1" t="s">
        <v>2021</v>
      </c>
    </row>
    <row r="346" spans="1:27" ht="15" customHeight="1">
      <c r="A346" s="1" t="s">
        <v>3303</v>
      </c>
      <c r="B346" s="1" t="s">
        <v>3304</v>
      </c>
      <c r="C346" s="1" t="s">
        <v>1349</v>
      </c>
      <c r="D346" s="61">
        <v>2023</v>
      </c>
      <c r="E346" s="1" t="s">
        <v>1350</v>
      </c>
      <c r="F346" s="1" t="s">
        <v>3305</v>
      </c>
      <c r="H346" s="1" t="s">
        <v>1370</v>
      </c>
      <c r="I346" s="1" t="s">
        <v>1371</v>
      </c>
      <c r="J346" s="1" t="s">
        <v>1354</v>
      </c>
      <c r="K346" s="1" t="s">
        <v>927</v>
      </c>
      <c r="L346" s="1" t="s">
        <v>1648</v>
      </c>
      <c r="P346" s="1" t="s">
        <v>1356</v>
      </c>
      <c r="Q346" s="1" t="s">
        <v>1357</v>
      </c>
      <c r="R346" s="1" t="s">
        <v>1850</v>
      </c>
      <c r="W346" s="1" t="s">
        <v>2020</v>
      </c>
      <c r="X346" s="1" t="s">
        <v>1360</v>
      </c>
      <c r="Y346" s="1" t="s">
        <v>1888</v>
      </c>
      <c r="Z346" s="1" t="s">
        <v>3390</v>
      </c>
      <c r="AA346" s="1" t="s">
        <v>2021</v>
      </c>
    </row>
    <row r="347" spans="1:27" ht="15" customHeight="1">
      <c r="A347" s="1" t="s">
        <v>3309</v>
      </c>
      <c r="B347" s="1" t="s">
        <v>3310</v>
      </c>
      <c r="C347" s="1" t="s">
        <v>1349</v>
      </c>
      <c r="D347" s="61">
        <v>2023</v>
      </c>
      <c r="E347" s="1" t="s">
        <v>1350</v>
      </c>
      <c r="F347" s="1" t="s">
        <v>3311</v>
      </c>
      <c r="H347" s="1" t="s">
        <v>1370</v>
      </c>
      <c r="I347" s="1" t="s">
        <v>1371</v>
      </c>
      <c r="J347" s="1" t="s">
        <v>1354</v>
      </c>
      <c r="K347" s="1" t="s">
        <v>927</v>
      </c>
      <c r="L347" s="1" t="s">
        <v>1648</v>
      </c>
      <c r="P347" s="1" t="s">
        <v>1356</v>
      </c>
      <c r="Q347" s="1" t="s">
        <v>1357</v>
      </c>
      <c r="R347" s="1" t="s">
        <v>1850</v>
      </c>
      <c r="W347" s="1" t="s">
        <v>2020</v>
      </c>
      <c r="X347" s="1" t="s">
        <v>1360</v>
      </c>
      <c r="Y347" s="1" t="s">
        <v>1888</v>
      </c>
      <c r="Z347" s="1" t="s">
        <v>3390</v>
      </c>
      <c r="AA347" s="1" t="s">
        <v>2021</v>
      </c>
    </row>
    <row r="348" spans="1:27" ht="15" customHeight="1">
      <c r="A348" s="1" t="s">
        <v>3300</v>
      </c>
      <c r="B348" s="1" t="s">
        <v>3301</v>
      </c>
      <c r="C348" s="1" t="s">
        <v>1349</v>
      </c>
      <c r="D348" s="61">
        <v>2023</v>
      </c>
      <c r="E348" s="1" t="s">
        <v>1350</v>
      </c>
      <c r="F348" s="1" t="s">
        <v>3302</v>
      </c>
      <c r="H348" s="1" t="s">
        <v>1370</v>
      </c>
      <c r="I348" s="1" t="s">
        <v>1371</v>
      </c>
      <c r="J348" s="1" t="s">
        <v>1354</v>
      </c>
      <c r="K348" s="1" t="s">
        <v>927</v>
      </c>
      <c r="L348" s="1" t="s">
        <v>1648</v>
      </c>
      <c r="P348" s="1" t="s">
        <v>1356</v>
      </c>
      <c r="Q348" s="1" t="s">
        <v>1357</v>
      </c>
      <c r="R348" s="1" t="s">
        <v>1850</v>
      </c>
      <c r="W348" s="1" t="s">
        <v>2020</v>
      </c>
      <c r="X348" s="1" t="s">
        <v>1360</v>
      </c>
      <c r="Y348" s="1" t="s">
        <v>1888</v>
      </c>
      <c r="Z348" s="1" t="s">
        <v>3390</v>
      </c>
      <c r="AA348" s="1" t="s">
        <v>2021</v>
      </c>
    </row>
    <row r="349" spans="1:27" ht="15" customHeight="1">
      <c r="A349" s="1" t="s">
        <v>3306</v>
      </c>
      <c r="B349" s="1" t="s">
        <v>3307</v>
      </c>
      <c r="C349" s="1" t="s">
        <v>1349</v>
      </c>
      <c r="D349" s="61">
        <v>2023</v>
      </c>
      <c r="E349" s="1" t="s">
        <v>1350</v>
      </c>
      <c r="F349" s="1" t="s">
        <v>3308</v>
      </c>
      <c r="H349" s="1" t="s">
        <v>1370</v>
      </c>
      <c r="I349" s="1" t="s">
        <v>1371</v>
      </c>
      <c r="J349" s="1" t="s">
        <v>1354</v>
      </c>
      <c r="K349" s="1" t="s">
        <v>927</v>
      </c>
      <c r="L349" s="1" t="s">
        <v>1648</v>
      </c>
      <c r="P349" s="1" t="s">
        <v>1356</v>
      </c>
      <c r="Q349" s="1" t="s">
        <v>1357</v>
      </c>
      <c r="R349" s="1" t="s">
        <v>1850</v>
      </c>
      <c r="W349" s="1" t="s">
        <v>2020</v>
      </c>
      <c r="X349" s="1" t="s">
        <v>1360</v>
      </c>
      <c r="Y349" s="1" t="s">
        <v>1888</v>
      </c>
      <c r="Z349" s="1" t="s">
        <v>3390</v>
      </c>
      <c r="AA349" s="1" t="s">
        <v>2021</v>
      </c>
    </row>
    <row r="350" spans="1:27" ht="15" customHeight="1">
      <c r="A350" s="1" t="s">
        <v>3282</v>
      </c>
      <c r="B350" s="1" t="s">
        <v>3283</v>
      </c>
      <c r="C350" s="1" t="s">
        <v>1349</v>
      </c>
      <c r="D350" s="61">
        <v>2023</v>
      </c>
      <c r="E350" s="1" t="s">
        <v>1350</v>
      </c>
      <c r="F350" s="1" t="s">
        <v>3284</v>
      </c>
      <c r="H350" s="1" t="s">
        <v>1370</v>
      </c>
      <c r="I350" s="1" t="s">
        <v>1371</v>
      </c>
      <c r="J350" s="1" t="s">
        <v>1354</v>
      </c>
      <c r="K350" s="1" t="s">
        <v>927</v>
      </c>
      <c r="L350" s="1" t="s">
        <v>1648</v>
      </c>
      <c r="P350" s="1" t="s">
        <v>1356</v>
      </c>
      <c r="Q350" s="1" t="s">
        <v>1357</v>
      </c>
      <c r="R350" s="1" t="s">
        <v>1850</v>
      </c>
      <c r="W350" s="1" t="s">
        <v>2020</v>
      </c>
      <c r="X350" s="1" t="s">
        <v>1360</v>
      </c>
      <c r="Y350" s="1" t="s">
        <v>1888</v>
      </c>
      <c r="Z350" s="1" t="s">
        <v>3390</v>
      </c>
      <c r="AA350" s="1" t="s">
        <v>2021</v>
      </c>
    </row>
    <row r="351" spans="1:27" ht="15" customHeight="1">
      <c r="A351" s="1" t="s">
        <v>3297</v>
      </c>
      <c r="B351" s="1" t="s">
        <v>3298</v>
      </c>
      <c r="C351" s="1" t="s">
        <v>1349</v>
      </c>
      <c r="D351" s="61">
        <v>2023</v>
      </c>
      <c r="E351" s="1" t="s">
        <v>1350</v>
      </c>
      <c r="F351" s="1" t="s">
        <v>3299</v>
      </c>
      <c r="H351" s="1" t="s">
        <v>1370</v>
      </c>
      <c r="I351" s="1" t="s">
        <v>1371</v>
      </c>
      <c r="J351" s="1" t="s">
        <v>1354</v>
      </c>
      <c r="K351" s="1" t="s">
        <v>927</v>
      </c>
      <c r="L351" s="1" t="s">
        <v>1648</v>
      </c>
      <c r="P351" s="1" t="s">
        <v>1356</v>
      </c>
      <c r="Q351" s="1" t="s">
        <v>1357</v>
      </c>
      <c r="R351" s="1" t="s">
        <v>1850</v>
      </c>
      <c r="W351" s="1" t="s">
        <v>2020</v>
      </c>
      <c r="X351" s="1" t="s">
        <v>1360</v>
      </c>
      <c r="Y351" s="1" t="s">
        <v>1888</v>
      </c>
      <c r="Z351" s="1" t="s">
        <v>3390</v>
      </c>
      <c r="AA351" s="1" t="s">
        <v>2021</v>
      </c>
    </row>
    <row r="352" spans="1:27" ht="15" customHeight="1">
      <c r="A352" s="1" t="s">
        <v>3316</v>
      </c>
      <c r="B352" s="1" t="s">
        <v>905</v>
      </c>
      <c r="C352" s="1" t="s">
        <v>1349</v>
      </c>
      <c r="D352" s="61">
        <v>2023</v>
      </c>
      <c r="E352" s="1" t="s">
        <v>1350</v>
      </c>
      <c r="F352" s="1" t="s">
        <v>3543</v>
      </c>
      <c r="H352" s="1" t="s">
        <v>1370</v>
      </c>
      <c r="I352" s="1" t="s">
        <v>1371</v>
      </c>
      <c r="J352" s="1" t="s">
        <v>1354</v>
      </c>
      <c r="K352" s="1" t="s">
        <v>927</v>
      </c>
      <c r="L352" s="1" t="s">
        <v>1648</v>
      </c>
      <c r="P352" s="1" t="s">
        <v>1356</v>
      </c>
      <c r="Q352" s="1" t="s">
        <v>1357</v>
      </c>
      <c r="R352" s="1" t="s">
        <v>1850</v>
      </c>
      <c r="W352" s="1" t="s">
        <v>2020</v>
      </c>
      <c r="X352" s="1" t="s">
        <v>1360</v>
      </c>
      <c r="Y352" s="1" t="s">
        <v>1888</v>
      </c>
      <c r="Z352" s="1" t="s">
        <v>3390</v>
      </c>
      <c r="AA352" s="1" t="s">
        <v>2021</v>
      </c>
    </row>
    <row r="353" spans="1:27" ht="15" customHeight="1">
      <c r="A353" s="1" t="s">
        <v>3364</v>
      </c>
      <c r="B353" s="1" t="s">
        <v>904</v>
      </c>
      <c r="C353" s="1" t="s">
        <v>1349</v>
      </c>
      <c r="D353" s="61">
        <v>2023</v>
      </c>
      <c r="E353" s="1" t="s">
        <v>1350</v>
      </c>
      <c r="F353" s="1" t="s">
        <v>3365</v>
      </c>
      <c r="H353" s="1" t="s">
        <v>1352</v>
      </c>
      <c r="I353" s="1" t="s">
        <v>1353</v>
      </c>
      <c r="J353" s="1" t="s">
        <v>1354</v>
      </c>
      <c r="K353" s="1" t="s">
        <v>927</v>
      </c>
      <c r="L353" s="1" t="s">
        <v>1648</v>
      </c>
      <c r="P353" s="1" t="s">
        <v>1356</v>
      </c>
      <c r="Q353" s="1" t="s">
        <v>1357</v>
      </c>
      <c r="R353" s="1" t="s">
        <v>1850</v>
      </c>
      <c r="W353" s="1" t="s">
        <v>2020</v>
      </c>
      <c r="X353" s="1" t="s">
        <v>1360</v>
      </c>
      <c r="Y353" s="1" t="s">
        <v>1888</v>
      </c>
      <c r="Z353" s="1" t="s">
        <v>3390</v>
      </c>
      <c r="AA353" s="1" t="s">
        <v>2021</v>
      </c>
    </row>
    <row r="354" spans="1:27" ht="15" customHeight="1">
      <c r="A354" s="1" t="s">
        <v>2018</v>
      </c>
      <c r="B354" s="1" t="s">
        <v>562</v>
      </c>
      <c r="C354" s="1" t="s">
        <v>1349</v>
      </c>
      <c r="D354" s="61">
        <v>2023</v>
      </c>
      <c r="E354" s="1" t="s">
        <v>1350</v>
      </c>
      <c r="F354" s="1" t="s">
        <v>2019</v>
      </c>
      <c r="H354" s="1" t="s">
        <v>1370</v>
      </c>
      <c r="I354" s="1" t="s">
        <v>1371</v>
      </c>
      <c r="J354" s="1" t="s">
        <v>1354</v>
      </c>
      <c r="K354" s="1" t="s">
        <v>927</v>
      </c>
      <c r="L354" s="1" t="s">
        <v>1648</v>
      </c>
      <c r="P354" s="1" t="s">
        <v>1356</v>
      </c>
      <c r="Q354" s="1" t="s">
        <v>1357</v>
      </c>
      <c r="R354" s="1" t="s">
        <v>1850</v>
      </c>
      <c r="W354" s="1" t="s">
        <v>2020</v>
      </c>
      <c r="X354" s="1" t="s">
        <v>1360</v>
      </c>
      <c r="Y354" s="1" t="s">
        <v>1888</v>
      </c>
      <c r="Z354" s="1" t="s">
        <v>3390</v>
      </c>
      <c r="AA354" s="1" t="s">
        <v>2021</v>
      </c>
    </row>
    <row r="355" spans="1:27" ht="15" customHeight="1">
      <c r="A355" s="1" t="s">
        <v>3385</v>
      </c>
      <c r="B355" s="1" t="s">
        <v>3386</v>
      </c>
      <c r="C355" s="1" t="s">
        <v>1349</v>
      </c>
      <c r="D355" s="61">
        <v>2023</v>
      </c>
      <c r="E355" s="1" t="s">
        <v>1350</v>
      </c>
      <c r="F355" s="1" t="s">
        <v>3387</v>
      </c>
      <c r="H355" s="1" t="s">
        <v>1370</v>
      </c>
      <c r="I355" s="1" t="s">
        <v>1371</v>
      </c>
      <c r="J355" s="1" t="s">
        <v>1354</v>
      </c>
      <c r="K355" s="1" t="s">
        <v>927</v>
      </c>
      <c r="L355" s="1" t="s">
        <v>1648</v>
      </c>
      <c r="P355" s="1" t="s">
        <v>1356</v>
      </c>
      <c r="Q355" s="1" t="s">
        <v>1357</v>
      </c>
      <c r="R355" s="1" t="s">
        <v>1850</v>
      </c>
      <c r="W355" s="1" t="s">
        <v>2020</v>
      </c>
      <c r="X355" s="1" t="s">
        <v>1360</v>
      </c>
      <c r="Y355" s="1" t="s">
        <v>1888</v>
      </c>
      <c r="Z355" s="1" t="s">
        <v>3390</v>
      </c>
      <c r="AA355" s="1" t="s">
        <v>2021</v>
      </c>
    </row>
    <row r="356" spans="1:27" ht="15" customHeight="1">
      <c r="A356" s="1" t="s">
        <v>3129</v>
      </c>
      <c r="B356" s="1" t="s">
        <v>868</v>
      </c>
      <c r="C356" s="1" t="s">
        <v>1349</v>
      </c>
      <c r="D356" s="61">
        <v>2023</v>
      </c>
      <c r="E356" s="1" t="s">
        <v>1350</v>
      </c>
      <c r="F356" s="1" t="s">
        <v>3130</v>
      </c>
      <c r="H356" s="1" t="s">
        <v>1400</v>
      </c>
      <c r="J356" s="1" t="s">
        <v>1354</v>
      </c>
      <c r="K356" s="1" t="s">
        <v>927</v>
      </c>
      <c r="L356" s="1" t="s">
        <v>1933</v>
      </c>
      <c r="M356" s="1" t="s">
        <v>1933</v>
      </c>
      <c r="N356" s="63">
        <v>45310</v>
      </c>
      <c r="O356" s="63">
        <v>45331</v>
      </c>
      <c r="P356" s="1" t="s">
        <v>1356</v>
      </c>
      <c r="Q356" s="1" t="s">
        <v>1357</v>
      </c>
      <c r="R356" s="1" t="s">
        <v>1850</v>
      </c>
      <c r="W356" s="1" t="s">
        <v>2020</v>
      </c>
      <c r="X356" s="1" t="s">
        <v>1360</v>
      </c>
      <c r="Y356" s="1" t="s">
        <v>1888</v>
      </c>
      <c r="Z356" s="1" t="s">
        <v>3390</v>
      </c>
      <c r="AA356" s="1" t="s">
        <v>2021</v>
      </c>
    </row>
    <row r="357" spans="1:27" ht="15" customHeight="1">
      <c r="A357" s="1" t="s">
        <v>3383</v>
      </c>
      <c r="B357" s="1" t="s">
        <v>903</v>
      </c>
      <c r="C357" s="1" t="s">
        <v>1349</v>
      </c>
      <c r="D357" s="61">
        <v>2023</v>
      </c>
      <c r="E357" s="1" t="s">
        <v>1350</v>
      </c>
      <c r="F357" s="1" t="s">
        <v>3544</v>
      </c>
      <c r="H357" s="1" t="s">
        <v>1400</v>
      </c>
      <c r="J357" s="1" t="s">
        <v>1354</v>
      </c>
      <c r="K357" s="1" t="s">
        <v>927</v>
      </c>
      <c r="L357" s="1" t="s">
        <v>1648</v>
      </c>
      <c r="P357" s="1" t="s">
        <v>1356</v>
      </c>
      <c r="Q357" s="1" t="s">
        <v>1357</v>
      </c>
      <c r="R357" s="1" t="s">
        <v>1850</v>
      </c>
      <c r="W357" s="1" t="s">
        <v>2020</v>
      </c>
      <c r="X357" s="1" t="s">
        <v>1360</v>
      </c>
      <c r="Y357" s="1" t="s">
        <v>1888</v>
      </c>
      <c r="Z357" s="1" t="s">
        <v>3390</v>
      </c>
      <c r="AA357" s="1" t="s">
        <v>2021</v>
      </c>
    </row>
    <row r="358" spans="1:27" ht="15" customHeight="1">
      <c r="A358" s="1" t="s">
        <v>3123</v>
      </c>
      <c r="B358" s="1" t="s">
        <v>867</v>
      </c>
      <c r="C358" s="1" t="s">
        <v>1349</v>
      </c>
      <c r="D358" s="61">
        <v>2023</v>
      </c>
      <c r="E358" s="1" t="s">
        <v>1350</v>
      </c>
      <c r="F358" s="1" t="s">
        <v>3124</v>
      </c>
      <c r="H358" s="1" t="s">
        <v>1400</v>
      </c>
      <c r="J358" s="1" t="s">
        <v>1354</v>
      </c>
      <c r="K358" s="1" t="s">
        <v>927</v>
      </c>
      <c r="L358" s="1" t="s">
        <v>3125</v>
      </c>
      <c r="M358" s="1" t="s">
        <v>1933</v>
      </c>
      <c r="N358" s="63">
        <v>45310</v>
      </c>
      <c r="O358" s="63">
        <v>45537</v>
      </c>
      <c r="P358" s="1" t="s">
        <v>1356</v>
      </c>
      <c r="Q358" s="1" t="s">
        <v>1357</v>
      </c>
      <c r="R358" s="1" t="s">
        <v>1850</v>
      </c>
      <c r="W358" s="1" t="s">
        <v>2020</v>
      </c>
      <c r="X358" s="1" t="s">
        <v>1360</v>
      </c>
      <c r="Y358" s="1" t="s">
        <v>1888</v>
      </c>
      <c r="Z358" s="1" t="s">
        <v>3390</v>
      </c>
      <c r="AA358" s="1" t="s">
        <v>2021</v>
      </c>
    </row>
    <row r="359" spans="1:27" ht="15" customHeight="1">
      <c r="A359" s="1" t="s">
        <v>2942</v>
      </c>
      <c r="B359" s="1" t="s">
        <v>2943</v>
      </c>
      <c r="C359" s="1" t="s">
        <v>1349</v>
      </c>
      <c r="D359" s="61">
        <v>2023</v>
      </c>
      <c r="E359" s="1" t="s">
        <v>1350</v>
      </c>
      <c r="F359" s="1" t="s">
        <v>2944</v>
      </c>
      <c r="H359" s="1" t="s">
        <v>1400</v>
      </c>
      <c r="J359" s="1" t="s">
        <v>1354</v>
      </c>
      <c r="K359" s="1" t="s">
        <v>927</v>
      </c>
      <c r="L359" s="1" t="s">
        <v>2945</v>
      </c>
      <c r="M359" s="1" t="s">
        <v>2945</v>
      </c>
      <c r="N359" s="63">
        <v>45310</v>
      </c>
      <c r="O359" s="63">
        <v>45537</v>
      </c>
      <c r="P359" s="1" t="s">
        <v>1356</v>
      </c>
      <c r="Q359" s="1" t="s">
        <v>1357</v>
      </c>
      <c r="R359" s="1" t="s">
        <v>1850</v>
      </c>
      <c r="W359" s="1" t="s">
        <v>2946</v>
      </c>
      <c r="X359" s="1" t="s">
        <v>1360</v>
      </c>
      <c r="Y359" s="1" t="s">
        <v>1888</v>
      </c>
      <c r="Z359" s="1" t="s">
        <v>3390</v>
      </c>
      <c r="AA359" s="1" t="s">
        <v>2947</v>
      </c>
    </row>
    <row r="360" spans="1:27" ht="15" customHeight="1">
      <c r="A360" s="1" t="s">
        <v>3029</v>
      </c>
      <c r="B360" s="1" t="s">
        <v>720</v>
      </c>
      <c r="C360" s="1" t="s">
        <v>1349</v>
      </c>
      <c r="D360" s="61">
        <v>2023</v>
      </c>
      <c r="E360" s="1" t="s">
        <v>1350</v>
      </c>
      <c r="F360" s="1" t="s">
        <v>3545</v>
      </c>
      <c r="H360" s="1" t="s">
        <v>1400</v>
      </c>
      <c r="J360" s="1" t="s">
        <v>1354</v>
      </c>
      <c r="K360" s="1" t="s">
        <v>927</v>
      </c>
      <c r="L360" s="1" t="s">
        <v>1648</v>
      </c>
      <c r="P360" s="1" t="s">
        <v>1356</v>
      </c>
      <c r="Q360" s="1" t="s">
        <v>1357</v>
      </c>
      <c r="R360" s="1" t="s">
        <v>1850</v>
      </c>
      <c r="W360" s="1" t="s">
        <v>3031</v>
      </c>
      <c r="X360" s="1" t="s">
        <v>1360</v>
      </c>
      <c r="Y360" s="1" t="s">
        <v>1888</v>
      </c>
      <c r="Z360" s="1" t="s">
        <v>3390</v>
      </c>
      <c r="AA360" s="1" t="s">
        <v>3032</v>
      </c>
    </row>
    <row r="361" spans="1:27" ht="15" customHeight="1">
      <c r="A361" s="1" t="s">
        <v>2030</v>
      </c>
      <c r="B361" s="1" t="s">
        <v>275</v>
      </c>
      <c r="C361" s="1" t="s">
        <v>1349</v>
      </c>
      <c r="D361" s="61">
        <v>2023</v>
      </c>
      <c r="E361" s="1" t="s">
        <v>1350</v>
      </c>
      <c r="F361" s="1" t="s">
        <v>3546</v>
      </c>
      <c r="H361" s="1" t="s">
        <v>1352</v>
      </c>
      <c r="I361" s="1" t="s">
        <v>1353</v>
      </c>
      <c r="J361" s="1" t="s">
        <v>1354</v>
      </c>
      <c r="K361" s="1" t="s">
        <v>927</v>
      </c>
      <c r="L361" s="1" t="s">
        <v>2025</v>
      </c>
      <c r="M361" s="1" t="s">
        <v>2025</v>
      </c>
      <c r="N361" s="63">
        <v>45329</v>
      </c>
      <c r="O361" s="63">
        <v>45331</v>
      </c>
      <c r="P361" s="1" t="s">
        <v>1356</v>
      </c>
      <c r="Q361" s="1" t="s">
        <v>2026</v>
      </c>
      <c r="R361" s="1" t="s">
        <v>2027</v>
      </c>
      <c r="W361" s="1" t="s">
        <v>2028</v>
      </c>
      <c r="X361" s="1" t="s">
        <v>2032</v>
      </c>
      <c r="Y361" s="1" t="s">
        <v>1888</v>
      </c>
      <c r="Z361" s="1" t="s">
        <v>3390</v>
      </c>
      <c r="AA361" s="1" t="s">
        <v>2029</v>
      </c>
    </row>
    <row r="362" spans="1:27" ht="15" customHeight="1">
      <c r="A362" s="1" t="s">
        <v>2033</v>
      </c>
      <c r="B362" s="1" t="s">
        <v>270</v>
      </c>
      <c r="C362" s="1" t="s">
        <v>1349</v>
      </c>
      <c r="D362" s="61">
        <v>2023</v>
      </c>
      <c r="E362" s="1" t="s">
        <v>1350</v>
      </c>
      <c r="F362" s="1" t="s">
        <v>2034</v>
      </c>
      <c r="H362" s="1" t="s">
        <v>1352</v>
      </c>
      <c r="I362" s="1" t="s">
        <v>1353</v>
      </c>
      <c r="J362" s="1" t="s">
        <v>1354</v>
      </c>
      <c r="K362" s="1" t="s">
        <v>927</v>
      </c>
      <c r="L362" s="1" t="s">
        <v>2025</v>
      </c>
      <c r="M362" s="1" t="s">
        <v>2025</v>
      </c>
      <c r="N362" s="63">
        <v>45310</v>
      </c>
      <c r="O362" s="63">
        <v>45537</v>
      </c>
      <c r="P362" s="1" t="s">
        <v>1356</v>
      </c>
      <c r="Q362" s="1" t="s">
        <v>2026</v>
      </c>
      <c r="R362" s="1" t="s">
        <v>2027</v>
      </c>
      <c r="W362" s="1" t="s">
        <v>2028</v>
      </c>
      <c r="X362" s="1" t="s">
        <v>1360</v>
      </c>
      <c r="Y362" s="1" t="s">
        <v>1888</v>
      </c>
      <c r="Z362" s="1" t="s">
        <v>3390</v>
      </c>
      <c r="AA362" s="1" t="s">
        <v>2029</v>
      </c>
    </row>
    <row r="363" spans="1:27" ht="15" customHeight="1">
      <c r="A363" s="1" t="s">
        <v>2022</v>
      </c>
      <c r="B363" s="1" t="s">
        <v>269</v>
      </c>
      <c r="C363" s="1" t="s">
        <v>1349</v>
      </c>
      <c r="D363" s="61">
        <v>2023</v>
      </c>
      <c r="E363" s="1" t="s">
        <v>1350</v>
      </c>
      <c r="F363" s="1" t="s">
        <v>3547</v>
      </c>
      <c r="H363" s="1" t="s">
        <v>1352</v>
      </c>
      <c r="I363" s="1" t="s">
        <v>1353</v>
      </c>
      <c r="J363" s="1" t="s">
        <v>1354</v>
      </c>
      <c r="K363" s="1" t="s">
        <v>927</v>
      </c>
      <c r="L363" s="1" t="s">
        <v>2025</v>
      </c>
      <c r="M363" s="1" t="s">
        <v>2025</v>
      </c>
      <c r="N363" s="63">
        <v>45310</v>
      </c>
      <c r="O363" s="63">
        <v>45537</v>
      </c>
      <c r="P363" s="1" t="s">
        <v>1356</v>
      </c>
      <c r="Q363" s="1" t="s">
        <v>2026</v>
      </c>
      <c r="R363" s="1" t="s">
        <v>2027</v>
      </c>
      <c r="W363" s="1" t="s">
        <v>2028</v>
      </c>
      <c r="X363" s="1" t="s">
        <v>1360</v>
      </c>
      <c r="Y363" s="1" t="s">
        <v>1888</v>
      </c>
      <c r="Z363" s="1" t="s">
        <v>3390</v>
      </c>
      <c r="AA363" s="1" t="s">
        <v>2029</v>
      </c>
    </row>
    <row r="364" spans="1:27" ht="15" customHeight="1">
      <c r="A364" s="1" t="s">
        <v>2037</v>
      </c>
      <c r="B364" s="1" t="s">
        <v>271</v>
      </c>
      <c r="C364" s="1" t="s">
        <v>1349</v>
      </c>
      <c r="D364" s="61">
        <v>2023</v>
      </c>
      <c r="E364" s="1" t="s">
        <v>1350</v>
      </c>
      <c r="F364" s="1" t="s">
        <v>2038</v>
      </c>
      <c r="H364" s="1" t="s">
        <v>1352</v>
      </c>
      <c r="I364" s="1" t="s">
        <v>1353</v>
      </c>
      <c r="J364" s="1" t="s">
        <v>1354</v>
      </c>
      <c r="K364" s="1" t="s">
        <v>927</v>
      </c>
      <c r="L364" s="1" t="s">
        <v>2025</v>
      </c>
      <c r="M364" s="1" t="s">
        <v>2025</v>
      </c>
      <c r="N364" s="63">
        <v>45310</v>
      </c>
      <c r="O364" s="63">
        <v>45537</v>
      </c>
      <c r="P364" s="1" t="s">
        <v>1356</v>
      </c>
      <c r="Q364" s="1" t="s">
        <v>2026</v>
      </c>
      <c r="R364" s="1" t="s">
        <v>2027</v>
      </c>
      <c r="W364" s="1" t="s">
        <v>2028</v>
      </c>
      <c r="X364" s="1" t="s">
        <v>1360</v>
      </c>
      <c r="Y364" s="1" t="s">
        <v>1888</v>
      </c>
      <c r="Z364" s="1" t="s">
        <v>3390</v>
      </c>
      <c r="AA364" s="1" t="s">
        <v>2029</v>
      </c>
    </row>
    <row r="365" spans="1:27" ht="15" customHeight="1">
      <c r="A365" s="1" t="s">
        <v>2035</v>
      </c>
      <c r="B365" s="1" t="s">
        <v>273</v>
      </c>
      <c r="C365" s="1" t="s">
        <v>1349</v>
      </c>
      <c r="D365" s="61">
        <v>2023</v>
      </c>
      <c r="E365" s="1" t="s">
        <v>1350</v>
      </c>
      <c r="F365" s="1" t="s">
        <v>3548</v>
      </c>
      <c r="H365" s="1" t="s">
        <v>1352</v>
      </c>
      <c r="I365" s="1" t="s">
        <v>1353</v>
      </c>
      <c r="J365" s="1" t="s">
        <v>1354</v>
      </c>
      <c r="K365" s="1" t="s">
        <v>927</v>
      </c>
      <c r="L365" s="1" t="s">
        <v>2025</v>
      </c>
      <c r="M365" s="1" t="s">
        <v>2025</v>
      </c>
      <c r="N365" s="63">
        <v>45310</v>
      </c>
      <c r="O365" s="63">
        <v>45537</v>
      </c>
      <c r="P365" s="1" t="s">
        <v>1356</v>
      </c>
      <c r="Q365" s="1" t="s">
        <v>2026</v>
      </c>
      <c r="R365" s="1" t="s">
        <v>2027</v>
      </c>
      <c r="W365" s="1" t="s">
        <v>2028</v>
      </c>
      <c r="X365" s="1" t="s">
        <v>1360</v>
      </c>
      <c r="Y365" s="1" t="s">
        <v>1888</v>
      </c>
      <c r="Z365" s="1" t="s">
        <v>3390</v>
      </c>
      <c r="AA365" s="1" t="s">
        <v>2029</v>
      </c>
    </row>
    <row r="366" spans="1:27" ht="15" customHeight="1">
      <c r="A366" s="1" t="s">
        <v>2041</v>
      </c>
      <c r="B366" s="1" t="s">
        <v>274</v>
      </c>
      <c r="C366" s="1" t="s">
        <v>1349</v>
      </c>
      <c r="D366" s="61">
        <v>2023</v>
      </c>
      <c r="E366" s="1" t="s">
        <v>1350</v>
      </c>
      <c r="F366" s="1" t="s">
        <v>2042</v>
      </c>
      <c r="H366" s="1" t="s">
        <v>1352</v>
      </c>
      <c r="I366" s="1" t="s">
        <v>1353</v>
      </c>
      <c r="J366" s="1" t="s">
        <v>1354</v>
      </c>
      <c r="K366" s="1" t="s">
        <v>927</v>
      </c>
      <c r="L366" s="1" t="s">
        <v>2025</v>
      </c>
      <c r="M366" s="1" t="s">
        <v>2025</v>
      </c>
      <c r="N366" s="63">
        <v>45329</v>
      </c>
      <c r="O366" s="63">
        <v>45331</v>
      </c>
      <c r="P366" s="1" t="s">
        <v>1356</v>
      </c>
      <c r="Q366" s="1" t="s">
        <v>2026</v>
      </c>
      <c r="R366" s="1" t="s">
        <v>2027</v>
      </c>
      <c r="W366" s="1" t="s">
        <v>2028</v>
      </c>
      <c r="X366" s="1" t="s">
        <v>2032</v>
      </c>
      <c r="Y366" s="1" t="s">
        <v>1888</v>
      </c>
      <c r="Z366" s="1" t="s">
        <v>3390</v>
      </c>
      <c r="AA366" s="1" t="s">
        <v>2029</v>
      </c>
    </row>
    <row r="367" spans="1:27" ht="15" customHeight="1">
      <c r="A367" s="1" t="s">
        <v>2039</v>
      </c>
      <c r="B367" s="1" t="s">
        <v>272</v>
      </c>
      <c r="C367" s="1" t="s">
        <v>1349</v>
      </c>
      <c r="D367" s="61">
        <v>2023</v>
      </c>
      <c r="E367" s="1" t="s">
        <v>1350</v>
      </c>
      <c r="F367" s="1" t="s">
        <v>2040</v>
      </c>
      <c r="H367" s="1" t="s">
        <v>1352</v>
      </c>
      <c r="I367" s="1" t="s">
        <v>1353</v>
      </c>
      <c r="J367" s="1" t="s">
        <v>1354</v>
      </c>
      <c r="K367" s="1" t="s">
        <v>927</v>
      </c>
      <c r="L367" s="1" t="s">
        <v>2025</v>
      </c>
      <c r="M367" s="1" t="s">
        <v>2025</v>
      </c>
      <c r="N367" s="63">
        <v>45310</v>
      </c>
      <c r="O367" s="63">
        <v>45537</v>
      </c>
      <c r="P367" s="1" t="s">
        <v>1356</v>
      </c>
      <c r="Q367" s="1" t="s">
        <v>2026</v>
      </c>
      <c r="R367" s="1" t="s">
        <v>2027</v>
      </c>
      <c r="W367" s="1" t="s">
        <v>2028</v>
      </c>
      <c r="X367" s="1" t="s">
        <v>1360</v>
      </c>
      <c r="Y367" s="1" t="s">
        <v>1888</v>
      </c>
      <c r="Z367" s="1" t="s">
        <v>3390</v>
      </c>
      <c r="AA367" s="1" t="s">
        <v>2029</v>
      </c>
    </row>
    <row r="368" spans="1:27" ht="15" customHeight="1">
      <c r="A368" s="1" t="s">
        <v>2043</v>
      </c>
      <c r="B368" s="1" t="s">
        <v>63</v>
      </c>
      <c r="C368" s="1" t="s">
        <v>1349</v>
      </c>
      <c r="D368" s="61">
        <v>2023</v>
      </c>
      <c r="E368" s="1" t="s">
        <v>1350</v>
      </c>
      <c r="F368" s="1" t="s">
        <v>2044</v>
      </c>
      <c r="H368" s="1" t="s">
        <v>1370</v>
      </c>
      <c r="I368" s="1" t="s">
        <v>1371</v>
      </c>
      <c r="J368" s="1" t="s">
        <v>1354</v>
      </c>
      <c r="K368" s="1" t="s">
        <v>927</v>
      </c>
      <c r="L368" s="1" t="s">
        <v>2025</v>
      </c>
      <c r="M368" s="1" t="s">
        <v>2025</v>
      </c>
      <c r="N368" s="63">
        <v>45310</v>
      </c>
      <c r="O368" s="63">
        <v>45537</v>
      </c>
      <c r="P368" s="1" t="s">
        <v>1356</v>
      </c>
      <c r="Q368" s="1" t="s">
        <v>2045</v>
      </c>
      <c r="R368" s="1" t="s">
        <v>2046</v>
      </c>
      <c r="W368" s="1" t="s">
        <v>2047</v>
      </c>
      <c r="X368" s="1" t="s">
        <v>1360</v>
      </c>
      <c r="Y368" s="1" t="s">
        <v>1888</v>
      </c>
      <c r="Z368" s="1" t="s">
        <v>3390</v>
      </c>
      <c r="AA368" s="1" t="s">
        <v>3549</v>
      </c>
    </row>
    <row r="369" spans="1:27" ht="15" customHeight="1">
      <c r="A369" s="1" t="s">
        <v>2049</v>
      </c>
      <c r="B369" s="1" t="s">
        <v>65</v>
      </c>
      <c r="C369" s="1" t="s">
        <v>1349</v>
      </c>
      <c r="D369" s="61">
        <v>2023</v>
      </c>
      <c r="E369" s="1" t="s">
        <v>1350</v>
      </c>
      <c r="F369" s="1" t="s">
        <v>2050</v>
      </c>
      <c r="H369" s="1" t="s">
        <v>1352</v>
      </c>
      <c r="I369" s="1" t="s">
        <v>1353</v>
      </c>
      <c r="J369" s="1" t="s">
        <v>1354</v>
      </c>
      <c r="K369" s="1" t="s">
        <v>927</v>
      </c>
      <c r="L369" s="1" t="s">
        <v>2025</v>
      </c>
      <c r="M369" s="1" t="s">
        <v>2025</v>
      </c>
      <c r="N369" s="63">
        <v>45310</v>
      </c>
      <c r="O369" s="63">
        <v>45537</v>
      </c>
      <c r="P369" s="1" t="s">
        <v>1356</v>
      </c>
      <c r="Q369" s="1" t="s">
        <v>2045</v>
      </c>
      <c r="R369" s="1" t="s">
        <v>2046</v>
      </c>
      <c r="W369" s="1" t="s">
        <v>2047</v>
      </c>
      <c r="X369" s="1" t="s">
        <v>1360</v>
      </c>
      <c r="Y369" s="1" t="s">
        <v>1888</v>
      </c>
      <c r="Z369" s="1" t="s">
        <v>3390</v>
      </c>
      <c r="AA369" s="1" t="s">
        <v>3549</v>
      </c>
    </row>
    <row r="370" spans="1:27" ht="15" customHeight="1">
      <c r="A370" s="1" t="s">
        <v>2051</v>
      </c>
      <c r="B370" s="1" t="s">
        <v>66</v>
      </c>
      <c r="C370" s="1" t="s">
        <v>1349</v>
      </c>
      <c r="D370" s="61">
        <v>2023</v>
      </c>
      <c r="E370" s="1" t="s">
        <v>1350</v>
      </c>
      <c r="F370" s="1" t="s">
        <v>2052</v>
      </c>
      <c r="H370" s="1" t="s">
        <v>1352</v>
      </c>
      <c r="I370" s="1" t="s">
        <v>1353</v>
      </c>
      <c r="J370" s="1" t="s">
        <v>1354</v>
      </c>
      <c r="K370" s="1" t="s">
        <v>927</v>
      </c>
      <c r="L370" s="1" t="s">
        <v>2025</v>
      </c>
      <c r="M370" s="1" t="s">
        <v>2025</v>
      </c>
      <c r="N370" s="63">
        <v>45310</v>
      </c>
      <c r="O370" s="63">
        <v>45537</v>
      </c>
      <c r="P370" s="1" t="s">
        <v>1356</v>
      </c>
      <c r="Q370" s="1" t="s">
        <v>2045</v>
      </c>
      <c r="R370" s="1" t="s">
        <v>2046</v>
      </c>
      <c r="W370" s="1" t="s">
        <v>2047</v>
      </c>
      <c r="X370" s="1" t="s">
        <v>1360</v>
      </c>
      <c r="Y370" s="1" t="s">
        <v>1888</v>
      </c>
      <c r="Z370" s="1" t="s">
        <v>3390</v>
      </c>
      <c r="AA370" s="1" t="s">
        <v>3550</v>
      </c>
    </row>
    <row r="371" spans="1:27" ht="15" customHeight="1">
      <c r="A371" s="1" t="s">
        <v>2054</v>
      </c>
      <c r="B371" s="1" t="s">
        <v>64</v>
      </c>
      <c r="C371" s="1" t="s">
        <v>1349</v>
      </c>
      <c r="D371" s="61">
        <v>2023</v>
      </c>
      <c r="E371" s="1" t="s">
        <v>1350</v>
      </c>
      <c r="F371" s="1" t="s">
        <v>2055</v>
      </c>
      <c r="H371" s="1" t="s">
        <v>1352</v>
      </c>
      <c r="I371" s="1" t="s">
        <v>1353</v>
      </c>
      <c r="J371" s="1" t="s">
        <v>1354</v>
      </c>
      <c r="K371" s="1" t="s">
        <v>927</v>
      </c>
      <c r="L371" s="1" t="s">
        <v>2025</v>
      </c>
      <c r="M371" s="1" t="s">
        <v>2025</v>
      </c>
      <c r="N371" s="63">
        <v>45310</v>
      </c>
      <c r="O371" s="63">
        <v>45537</v>
      </c>
      <c r="P371" s="1" t="s">
        <v>1356</v>
      </c>
      <c r="Q371" s="1" t="s">
        <v>2045</v>
      </c>
      <c r="R371" s="1" t="s">
        <v>2046</v>
      </c>
      <c r="W371" s="1" t="s">
        <v>2047</v>
      </c>
      <c r="X371" s="1" t="s">
        <v>1360</v>
      </c>
      <c r="Y371" s="1" t="s">
        <v>1888</v>
      </c>
      <c r="Z371" s="1" t="s">
        <v>3390</v>
      </c>
      <c r="AA371" s="1" t="s">
        <v>3549</v>
      </c>
    </row>
    <row r="372" spans="1:27" ht="15" customHeight="1">
      <c r="A372" s="1" t="s">
        <v>2062</v>
      </c>
      <c r="B372" s="1" t="s">
        <v>521</v>
      </c>
      <c r="C372" s="1" t="s">
        <v>1349</v>
      </c>
      <c r="D372" s="61">
        <v>2023</v>
      </c>
      <c r="E372" s="1" t="s">
        <v>1350</v>
      </c>
      <c r="F372" s="1" t="s">
        <v>2063</v>
      </c>
      <c r="H372" s="1" t="s">
        <v>1370</v>
      </c>
      <c r="I372" s="1" t="s">
        <v>1371</v>
      </c>
      <c r="J372" s="1" t="s">
        <v>1354</v>
      </c>
      <c r="K372" s="1" t="s">
        <v>927</v>
      </c>
      <c r="L372" s="1" t="s">
        <v>2025</v>
      </c>
      <c r="M372" s="1" t="s">
        <v>2025</v>
      </c>
      <c r="N372" s="63">
        <v>45310</v>
      </c>
      <c r="O372" s="63">
        <v>45537</v>
      </c>
      <c r="P372" s="1" t="s">
        <v>1356</v>
      </c>
      <c r="Q372" s="1" t="s">
        <v>2045</v>
      </c>
      <c r="R372" s="1" t="s">
        <v>2046</v>
      </c>
      <c r="W372" s="1" t="s">
        <v>2058</v>
      </c>
      <c r="X372" s="1" t="s">
        <v>1360</v>
      </c>
      <c r="Y372" s="1" t="s">
        <v>1888</v>
      </c>
      <c r="Z372" s="1" t="s">
        <v>3390</v>
      </c>
      <c r="AA372" s="1" t="s">
        <v>2059</v>
      </c>
    </row>
    <row r="373" spans="1:27" ht="15" customHeight="1">
      <c r="A373" s="1" t="s">
        <v>2056</v>
      </c>
      <c r="B373" s="1" t="s">
        <v>524</v>
      </c>
      <c r="C373" s="1" t="s">
        <v>1349</v>
      </c>
      <c r="D373" s="61">
        <v>2023</v>
      </c>
      <c r="E373" s="1" t="s">
        <v>1350</v>
      </c>
      <c r="F373" s="1" t="s">
        <v>2057</v>
      </c>
      <c r="H373" s="1" t="s">
        <v>1352</v>
      </c>
      <c r="I373" s="1" t="s">
        <v>1353</v>
      </c>
      <c r="J373" s="1" t="s">
        <v>1354</v>
      </c>
      <c r="K373" s="1" t="s">
        <v>927</v>
      </c>
      <c r="L373" s="1" t="s">
        <v>2025</v>
      </c>
      <c r="M373" s="1" t="s">
        <v>2025</v>
      </c>
      <c r="N373" s="63">
        <v>45310</v>
      </c>
      <c r="O373" s="63">
        <v>45537</v>
      </c>
      <c r="P373" s="1" t="s">
        <v>1356</v>
      </c>
      <c r="Q373" s="1" t="s">
        <v>2045</v>
      </c>
      <c r="R373" s="1" t="s">
        <v>2046</v>
      </c>
      <c r="W373" s="1" t="s">
        <v>2058</v>
      </c>
      <c r="X373" s="1" t="s">
        <v>1360</v>
      </c>
      <c r="Y373" s="1" t="s">
        <v>1888</v>
      </c>
      <c r="Z373" s="1" t="s">
        <v>3390</v>
      </c>
      <c r="AA373" s="1" t="s">
        <v>2059</v>
      </c>
    </row>
    <row r="374" spans="1:27" ht="15" customHeight="1">
      <c r="A374" s="1" t="s">
        <v>2068</v>
      </c>
      <c r="B374" s="1" t="s">
        <v>523</v>
      </c>
      <c r="C374" s="1" t="s">
        <v>1349</v>
      </c>
      <c r="D374" s="61">
        <v>2023</v>
      </c>
      <c r="E374" s="1" t="s">
        <v>1350</v>
      </c>
      <c r="F374" s="1" t="s">
        <v>2069</v>
      </c>
      <c r="H374" s="1" t="s">
        <v>1352</v>
      </c>
      <c r="I374" s="1" t="s">
        <v>1353</v>
      </c>
      <c r="J374" s="1" t="s">
        <v>1354</v>
      </c>
      <c r="K374" s="1" t="s">
        <v>927</v>
      </c>
      <c r="L374" s="1" t="s">
        <v>2025</v>
      </c>
      <c r="M374" s="1" t="s">
        <v>2025</v>
      </c>
      <c r="N374" s="63">
        <v>45310</v>
      </c>
      <c r="O374" s="63">
        <v>45537</v>
      </c>
      <c r="P374" s="1" t="s">
        <v>1356</v>
      </c>
      <c r="Q374" s="1" t="s">
        <v>2045</v>
      </c>
      <c r="R374" s="1" t="s">
        <v>2046</v>
      </c>
      <c r="W374" s="1" t="s">
        <v>2058</v>
      </c>
      <c r="X374" s="1" t="s">
        <v>1360</v>
      </c>
      <c r="Y374" s="1" t="s">
        <v>1888</v>
      </c>
      <c r="Z374" s="1" t="s">
        <v>3390</v>
      </c>
      <c r="AA374" s="1" t="s">
        <v>2059</v>
      </c>
    </row>
    <row r="375" spans="1:27" ht="15" customHeight="1">
      <c r="A375" s="1" t="s">
        <v>2066</v>
      </c>
      <c r="B375" s="1" t="s">
        <v>519</v>
      </c>
      <c r="C375" s="1" t="s">
        <v>1349</v>
      </c>
      <c r="D375" s="61">
        <v>2023</v>
      </c>
      <c r="E375" s="1" t="s">
        <v>1350</v>
      </c>
      <c r="F375" s="1" t="s">
        <v>2067</v>
      </c>
      <c r="H375" s="1" t="s">
        <v>1352</v>
      </c>
      <c r="I375" s="1" t="s">
        <v>1353</v>
      </c>
      <c r="J375" s="1" t="s">
        <v>1354</v>
      </c>
      <c r="K375" s="1" t="s">
        <v>927</v>
      </c>
      <c r="L375" s="1" t="s">
        <v>2025</v>
      </c>
      <c r="M375" s="1" t="s">
        <v>2025</v>
      </c>
      <c r="N375" s="63">
        <v>45310</v>
      </c>
      <c r="O375" s="63">
        <v>45537</v>
      </c>
      <c r="P375" s="1" t="s">
        <v>1356</v>
      </c>
      <c r="Q375" s="1" t="s">
        <v>2045</v>
      </c>
      <c r="R375" s="1" t="s">
        <v>2046</v>
      </c>
      <c r="W375" s="1" t="s">
        <v>2058</v>
      </c>
      <c r="X375" s="1" t="s">
        <v>1360</v>
      </c>
      <c r="Y375" s="1" t="s">
        <v>1888</v>
      </c>
      <c r="Z375" s="1" t="s">
        <v>3390</v>
      </c>
      <c r="AA375" s="1" t="s">
        <v>2059</v>
      </c>
    </row>
    <row r="376" spans="1:27" ht="15" customHeight="1">
      <c r="A376" s="1" t="s">
        <v>2064</v>
      </c>
      <c r="B376" s="1" t="s">
        <v>520</v>
      </c>
      <c r="C376" s="1" t="s">
        <v>1349</v>
      </c>
      <c r="D376" s="61">
        <v>2023</v>
      </c>
      <c r="E376" s="1" t="s">
        <v>1350</v>
      </c>
      <c r="F376" s="1" t="s">
        <v>2065</v>
      </c>
      <c r="H376" s="1" t="s">
        <v>1352</v>
      </c>
      <c r="I376" s="1" t="s">
        <v>1353</v>
      </c>
      <c r="J376" s="1" t="s">
        <v>1354</v>
      </c>
      <c r="K376" s="1" t="s">
        <v>927</v>
      </c>
      <c r="L376" s="1" t="s">
        <v>2025</v>
      </c>
      <c r="M376" s="1" t="s">
        <v>2025</v>
      </c>
      <c r="N376" s="63">
        <v>45310</v>
      </c>
      <c r="O376" s="63">
        <v>45537</v>
      </c>
      <c r="P376" s="1" t="s">
        <v>1356</v>
      </c>
      <c r="Q376" s="1" t="s">
        <v>2045</v>
      </c>
      <c r="R376" s="1" t="s">
        <v>2046</v>
      </c>
      <c r="W376" s="1" t="s">
        <v>2058</v>
      </c>
      <c r="X376" s="1" t="s">
        <v>1360</v>
      </c>
      <c r="Y376" s="1" t="s">
        <v>1888</v>
      </c>
      <c r="Z376" s="1" t="s">
        <v>3390</v>
      </c>
      <c r="AA376" s="1" t="s">
        <v>2059</v>
      </c>
    </row>
    <row r="377" spans="1:27" ht="15" customHeight="1">
      <c r="A377" s="1" t="s">
        <v>2060</v>
      </c>
      <c r="B377" s="1" t="s">
        <v>518</v>
      </c>
      <c r="C377" s="1" t="s">
        <v>1349</v>
      </c>
      <c r="D377" s="61">
        <v>2023</v>
      </c>
      <c r="E377" s="1" t="s">
        <v>1350</v>
      </c>
      <c r="F377" s="1" t="s">
        <v>2061</v>
      </c>
      <c r="H377" s="1" t="s">
        <v>1370</v>
      </c>
      <c r="I377" s="1" t="s">
        <v>1371</v>
      </c>
      <c r="J377" s="1" t="s">
        <v>1354</v>
      </c>
      <c r="K377" s="1" t="s">
        <v>927</v>
      </c>
      <c r="L377" s="1" t="s">
        <v>2025</v>
      </c>
      <c r="M377" s="1" t="s">
        <v>2025</v>
      </c>
      <c r="N377" s="63">
        <v>45310</v>
      </c>
      <c r="O377" s="63">
        <v>45537</v>
      </c>
      <c r="P377" s="1" t="s">
        <v>1356</v>
      </c>
      <c r="Q377" s="1" t="s">
        <v>2045</v>
      </c>
      <c r="R377" s="1" t="s">
        <v>2046</v>
      </c>
      <c r="W377" s="1" t="s">
        <v>2058</v>
      </c>
      <c r="X377" s="1" t="s">
        <v>1360</v>
      </c>
      <c r="Y377" s="1" t="s">
        <v>1888</v>
      </c>
      <c r="Z377" s="1" t="s">
        <v>3390</v>
      </c>
      <c r="AA377" s="1" t="s">
        <v>2059</v>
      </c>
    </row>
    <row r="378" spans="1:27" ht="15" customHeight="1">
      <c r="A378" s="1" t="s">
        <v>2070</v>
      </c>
      <c r="B378" s="1" t="s">
        <v>522</v>
      </c>
      <c r="C378" s="1" t="s">
        <v>1349</v>
      </c>
      <c r="D378" s="61">
        <v>2023</v>
      </c>
      <c r="E378" s="1" t="s">
        <v>1350</v>
      </c>
      <c r="F378" s="1" t="s">
        <v>2071</v>
      </c>
      <c r="H378" s="1" t="s">
        <v>1370</v>
      </c>
      <c r="I378" s="1" t="s">
        <v>1371</v>
      </c>
      <c r="J378" s="1" t="s">
        <v>1354</v>
      </c>
      <c r="K378" s="1" t="s">
        <v>927</v>
      </c>
      <c r="L378" s="1" t="s">
        <v>2025</v>
      </c>
      <c r="M378" s="1" t="s">
        <v>2025</v>
      </c>
      <c r="N378" s="63">
        <v>45310</v>
      </c>
      <c r="O378" s="63">
        <v>45537</v>
      </c>
      <c r="P378" s="1" t="s">
        <v>1356</v>
      </c>
      <c r="Q378" s="1" t="s">
        <v>2045</v>
      </c>
      <c r="R378" s="1" t="s">
        <v>2046</v>
      </c>
      <c r="W378" s="1" t="s">
        <v>2058</v>
      </c>
      <c r="X378" s="1" t="s">
        <v>1360</v>
      </c>
      <c r="Y378" s="1" t="s">
        <v>1888</v>
      </c>
      <c r="Z378" s="1" t="s">
        <v>3390</v>
      </c>
      <c r="AA378" s="1" t="s">
        <v>2059</v>
      </c>
    </row>
    <row r="379" spans="1:27" ht="15" customHeight="1">
      <c r="A379" s="1" t="s">
        <v>2090</v>
      </c>
      <c r="B379" s="1" t="s">
        <v>594</v>
      </c>
      <c r="C379" s="1" t="s">
        <v>1349</v>
      </c>
      <c r="D379" s="61">
        <v>2023</v>
      </c>
      <c r="E379" s="1" t="s">
        <v>1350</v>
      </c>
      <c r="F379" s="1" t="s">
        <v>3551</v>
      </c>
      <c r="H379" s="1" t="s">
        <v>1352</v>
      </c>
      <c r="I379" s="1" t="s">
        <v>1353</v>
      </c>
      <c r="J379" s="1" t="s">
        <v>1354</v>
      </c>
      <c r="K379" s="1" t="s">
        <v>927</v>
      </c>
      <c r="L379" s="1" t="s">
        <v>2025</v>
      </c>
      <c r="M379" s="1" t="s">
        <v>2025</v>
      </c>
      <c r="N379" s="63">
        <v>45310</v>
      </c>
      <c r="O379" s="63">
        <v>45537</v>
      </c>
      <c r="P379" s="1" t="s">
        <v>1356</v>
      </c>
      <c r="Q379" s="1" t="s">
        <v>2026</v>
      </c>
      <c r="R379" s="1" t="s">
        <v>2046</v>
      </c>
      <c r="W379" s="1" t="s">
        <v>2074</v>
      </c>
      <c r="X379" s="1" t="s">
        <v>1360</v>
      </c>
      <c r="Y379" s="1" t="s">
        <v>1888</v>
      </c>
      <c r="Z379" s="1" t="s">
        <v>3390</v>
      </c>
      <c r="AA379" s="1" t="s">
        <v>3552</v>
      </c>
    </row>
    <row r="380" spans="1:27" ht="15" customHeight="1">
      <c r="A380" s="1" t="s">
        <v>2072</v>
      </c>
      <c r="B380" s="1" t="s">
        <v>588</v>
      </c>
      <c r="C380" s="1" t="s">
        <v>1349</v>
      </c>
      <c r="D380" s="61">
        <v>2023</v>
      </c>
      <c r="E380" s="1" t="s">
        <v>1350</v>
      </c>
      <c r="F380" s="1" t="s">
        <v>2073</v>
      </c>
      <c r="H380" s="1" t="s">
        <v>1352</v>
      </c>
      <c r="I380" s="1" t="s">
        <v>1353</v>
      </c>
      <c r="J380" s="1" t="s">
        <v>1354</v>
      </c>
      <c r="K380" s="1" t="s">
        <v>927</v>
      </c>
      <c r="L380" s="1" t="s">
        <v>2025</v>
      </c>
      <c r="M380" s="1" t="s">
        <v>2025</v>
      </c>
      <c r="N380" s="63">
        <v>45310</v>
      </c>
      <c r="O380" s="63">
        <v>45537</v>
      </c>
      <c r="P380" s="1" t="s">
        <v>1356</v>
      </c>
      <c r="Q380" s="1" t="s">
        <v>2026</v>
      </c>
      <c r="R380" s="1" t="s">
        <v>2046</v>
      </c>
      <c r="W380" s="1" t="s">
        <v>2074</v>
      </c>
      <c r="X380" s="1" t="s">
        <v>1360</v>
      </c>
      <c r="Y380" s="1" t="s">
        <v>1888</v>
      </c>
      <c r="Z380" s="1" t="s">
        <v>3390</v>
      </c>
      <c r="AA380" s="1" t="s">
        <v>3552</v>
      </c>
    </row>
    <row r="381" spans="1:27" ht="15" customHeight="1">
      <c r="A381" s="1" t="s">
        <v>2082</v>
      </c>
      <c r="B381" s="1" t="s">
        <v>589</v>
      </c>
      <c r="C381" s="1" t="s">
        <v>1349</v>
      </c>
      <c r="D381" s="61">
        <v>2023</v>
      </c>
      <c r="E381" s="1" t="s">
        <v>1350</v>
      </c>
      <c r="F381" s="1" t="s">
        <v>2083</v>
      </c>
      <c r="H381" s="1" t="s">
        <v>1352</v>
      </c>
      <c r="I381" s="1" t="s">
        <v>1353</v>
      </c>
      <c r="J381" s="1" t="s">
        <v>1354</v>
      </c>
      <c r="K381" s="1" t="s">
        <v>927</v>
      </c>
      <c r="L381" s="1" t="s">
        <v>2025</v>
      </c>
      <c r="M381" s="1" t="s">
        <v>2025</v>
      </c>
      <c r="N381" s="63">
        <v>45310</v>
      </c>
      <c r="O381" s="63">
        <v>45537</v>
      </c>
      <c r="P381" s="1" t="s">
        <v>1356</v>
      </c>
      <c r="Q381" s="1" t="s">
        <v>2026</v>
      </c>
      <c r="R381" s="1" t="s">
        <v>2046</v>
      </c>
      <c r="W381" s="1" t="s">
        <v>2074</v>
      </c>
      <c r="X381" s="1" t="s">
        <v>1360</v>
      </c>
      <c r="Y381" s="1" t="s">
        <v>1888</v>
      </c>
      <c r="Z381" s="1" t="s">
        <v>3390</v>
      </c>
      <c r="AA381" s="1" t="s">
        <v>3552</v>
      </c>
    </row>
    <row r="382" spans="1:27" ht="15" customHeight="1">
      <c r="A382" s="1" t="s">
        <v>2086</v>
      </c>
      <c r="B382" s="1" t="s">
        <v>592</v>
      </c>
      <c r="C382" s="1" t="s">
        <v>1349</v>
      </c>
      <c r="D382" s="61">
        <v>2023</v>
      </c>
      <c r="E382" s="1" t="s">
        <v>1350</v>
      </c>
      <c r="F382" s="1" t="s">
        <v>2087</v>
      </c>
      <c r="H382" s="1" t="s">
        <v>1352</v>
      </c>
      <c r="I382" s="1" t="s">
        <v>1353</v>
      </c>
      <c r="J382" s="1" t="s">
        <v>1354</v>
      </c>
      <c r="K382" s="1" t="s">
        <v>927</v>
      </c>
      <c r="L382" s="1" t="s">
        <v>2025</v>
      </c>
      <c r="M382" s="1" t="s">
        <v>2025</v>
      </c>
      <c r="N382" s="63">
        <v>45310</v>
      </c>
      <c r="O382" s="63">
        <v>45537</v>
      </c>
      <c r="P382" s="1" t="s">
        <v>1356</v>
      </c>
      <c r="Q382" s="1" t="s">
        <v>2026</v>
      </c>
      <c r="R382" s="1" t="s">
        <v>2046</v>
      </c>
      <c r="W382" s="1" t="s">
        <v>2074</v>
      </c>
      <c r="X382" s="1" t="s">
        <v>1360</v>
      </c>
      <c r="Y382" s="1" t="s">
        <v>1888</v>
      </c>
      <c r="Z382" s="1" t="s">
        <v>3390</v>
      </c>
      <c r="AA382" s="1" t="s">
        <v>3552</v>
      </c>
    </row>
    <row r="383" spans="1:27" ht="15" customHeight="1">
      <c r="A383" s="1" t="s">
        <v>2080</v>
      </c>
      <c r="B383" s="1" t="s">
        <v>593</v>
      </c>
      <c r="C383" s="1" t="s">
        <v>1349</v>
      </c>
      <c r="D383" s="61">
        <v>2023</v>
      </c>
      <c r="E383" s="1" t="s">
        <v>1350</v>
      </c>
      <c r="F383" s="1" t="s">
        <v>2081</v>
      </c>
      <c r="H383" s="1" t="s">
        <v>1352</v>
      </c>
      <c r="I383" s="1" t="s">
        <v>1353</v>
      </c>
      <c r="J383" s="1" t="s">
        <v>1354</v>
      </c>
      <c r="K383" s="1" t="s">
        <v>927</v>
      </c>
      <c r="L383" s="1" t="s">
        <v>2025</v>
      </c>
      <c r="M383" s="1" t="s">
        <v>2025</v>
      </c>
      <c r="N383" s="63">
        <v>45310</v>
      </c>
      <c r="O383" s="63">
        <v>45537</v>
      </c>
      <c r="P383" s="1" t="s">
        <v>1356</v>
      </c>
      <c r="Q383" s="1" t="s">
        <v>2026</v>
      </c>
      <c r="R383" s="1" t="s">
        <v>2046</v>
      </c>
      <c r="W383" s="1" t="s">
        <v>2074</v>
      </c>
      <c r="X383" s="1" t="s">
        <v>1360</v>
      </c>
      <c r="Y383" s="1" t="s">
        <v>1888</v>
      </c>
      <c r="Z383" s="1" t="s">
        <v>3390</v>
      </c>
      <c r="AA383" s="1" t="s">
        <v>3552</v>
      </c>
    </row>
    <row r="384" spans="1:27" ht="15" customHeight="1">
      <c r="A384" s="1" t="s">
        <v>2088</v>
      </c>
      <c r="B384" s="1" t="s">
        <v>595</v>
      </c>
      <c r="C384" s="1" t="s">
        <v>1349</v>
      </c>
      <c r="D384" s="61">
        <v>2023</v>
      </c>
      <c r="E384" s="1" t="s">
        <v>1350</v>
      </c>
      <c r="F384" s="1" t="s">
        <v>2089</v>
      </c>
      <c r="H384" s="1" t="s">
        <v>1352</v>
      </c>
      <c r="I384" s="1" t="s">
        <v>1353</v>
      </c>
      <c r="J384" s="1" t="s">
        <v>1354</v>
      </c>
      <c r="K384" s="1" t="s">
        <v>927</v>
      </c>
      <c r="L384" s="1" t="s">
        <v>2025</v>
      </c>
      <c r="M384" s="1" t="s">
        <v>2025</v>
      </c>
      <c r="N384" s="63">
        <v>45310</v>
      </c>
      <c r="O384" s="63">
        <v>45537</v>
      </c>
      <c r="P384" s="1" t="s">
        <v>1356</v>
      </c>
      <c r="Q384" s="1" t="s">
        <v>2026</v>
      </c>
      <c r="R384" s="1" t="s">
        <v>2046</v>
      </c>
      <c r="W384" s="1" t="s">
        <v>2074</v>
      </c>
      <c r="X384" s="1" t="s">
        <v>1360</v>
      </c>
      <c r="Y384" s="1" t="s">
        <v>1888</v>
      </c>
      <c r="Z384" s="1" t="s">
        <v>3390</v>
      </c>
      <c r="AA384" s="1" t="s">
        <v>3552</v>
      </c>
    </row>
    <row r="385" spans="1:27" ht="15" customHeight="1">
      <c r="A385" s="1" t="s">
        <v>2076</v>
      </c>
      <c r="B385" s="1" t="s">
        <v>591</v>
      </c>
      <c r="C385" s="1" t="s">
        <v>1349</v>
      </c>
      <c r="D385" s="61">
        <v>2023</v>
      </c>
      <c r="E385" s="1" t="s">
        <v>1350</v>
      </c>
      <c r="F385" s="1" t="s">
        <v>2077</v>
      </c>
      <c r="H385" s="1" t="s">
        <v>1352</v>
      </c>
      <c r="I385" s="1" t="s">
        <v>1353</v>
      </c>
      <c r="J385" s="1" t="s">
        <v>1354</v>
      </c>
      <c r="K385" s="1" t="s">
        <v>927</v>
      </c>
      <c r="L385" s="1" t="s">
        <v>2025</v>
      </c>
      <c r="M385" s="1" t="s">
        <v>2025</v>
      </c>
      <c r="N385" s="63">
        <v>45310</v>
      </c>
      <c r="O385" s="63">
        <v>45537</v>
      </c>
      <c r="P385" s="1" t="s">
        <v>1356</v>
      </c>
      <c r="Q385" s="1" t="s">
        <v>2026</v>
      </c>
      <c r="R385" s="1" t="s">
        <v>2046</v>
      </c>
      <c r="W385" s="1" t="s">
        <v>2074</v>
      </c>
      <c r="X385" s="1" t="s">
        <v>1360</v>
      </c>
      <c r="Y385" s="1" t="s">
        <v>1888</v>
      </c>
      <c r="Z385" s="1" t="s">
        <v>3390</v>
      </c>
      <c r="AA385" s="1" t="s">
        <v>3552</v>
      </c>
    </row>
    <row r="386" spans="1:27" ht="15" customHeight="1">
      <c r="A386" s="1" t="s">
        <v>2078</v>
      </c>
      <c r="B386" s="1" t="s">
        <v>590</v>
      </c>
      <c r="C386" s="1" t="s">
        <v>1349</v>
      </c>
      <c r="D386" s="61">
        <v>2023</v>
      </c>
      <c r="E386" s="1" t="s">
        <v>1350</v>
      </c>
      <c r="F386" s="1" t="s">
        <v>2079</v>
      </c>
      <c r="H386" s="1" t="s">
        <v>1352</v>
      </c>
      <c r="I386" s="1" t="s">
        <v>1353</v>
      </c>
      <c r="J386" s="1" t="s">
        <v>1354</v>
      </c>
      <c r="K386" s="1" t="s">
        <v>927</v>
      </c>
      <c r="L386" s="1" t="s">
        <v>2025</v>
      </c>
      <c r="M386" s="1" t="s">
        <v>2025</v>
      </c>
      <c r="N386" s="63">
        <v>45310</v>
      </c>
      <c r="O386" s="63">
        <v>45537</v>
      </c>
      <c r="P386" s="1" t="s">
        <v>1356</v>
      </c>
      <c r="Q386" s="1" t="s">
        <v>2026</v>
      </c>
      <c r="R386" s="1" t="s">
        <v>2046</v>
      </c>
      <c r="W386" s="1" t="s">
        <v>2074</v>
      </c>
      <c r="X386" s="1" t="s">
        <v>1360</v>
      </c>
      <c r="Y386" s="1" t="s">
        <v>1888</v>
      </c>
      <c r="Z386" s="1" t="s">
        <v>3390</v>
      </c>
      <c r="AA386" s="1" t="s">
        <v>3552</v>
      </c>
    </row>
    <row r="387" spans="1:27" ht="15" customHeight="1">
      <c r="A387" s="1" t="s">
        <v>2092</v>
      </c>
      <c r="B387" s="1" t="s">
        <v>587</v>
      </c>
      <c r="C387" s="1" t="s">
        <v>1349</v>
      </c>
      <c r="D387" s="61">
        <v>2023</v>
      </c>
      <c r="E387" s="1" t="s">
        <v>1350</v>
      </c>
      <c r="F387" s="1" t="s">
        <v>3553</v>
      </c>
      <c r="H387" s="1" t="s">
        <v>1352</v>
      </c>
      <c r="I387" s="1" t="s">
        <v>1353</v>
      </c>
      <c r="J387" s="1" t="s">
        <v>1354</v>
      </c>
      <c r="K387" s="1" t="s">
        <v>927</v>
      </c>
      <c r="L387" s="1" t="s">
        <v>2025</v>
      </c>
      <c r="M387" s="1" t="s">
        <v>2025</v>
      </c>
      <c r="N387" s="63">
        <v>45310</v>
      </c>
      <c r="O387" s="63">
        <v>45537</v>
      </c>
      <c r="P387" s="1" t="s">
        <v>1356</v>
      </c>
      <c r="Q387" s="1" t="s">
        <v>2026</v>
      </c>
      <c r="R387" s="1" t="s">
        <v>2046</v>
      </c>
      <c r="W387" s="1" t="s">
        <v>2074</v>
      </c>
      <c r="X387" s="1" t="s">
        <v>1360</v>
      </c>
      <c r="Y387" s="1" t="s">
        <v>1888</v>
      </c>
      <c r="Z387" s="1" t="s">
        <v>3390</v>
      </c>
      <c r="AA387" s="1" t="s">
        <v>3552</v>
      </c>
    </row>
    <row r="388" spans="1:27" ht="15" customHeight="1">
      <c r="A388" s="1" t="s">
        <v>2084</v>
      </c>
      <c r="B388" s="1" t="s">
        <v>586</v>
      </c>
      <c r="C388" s="1" t="s">
        <v>1349</v>
      </c>
      <c r="D388" s="61">
        <v>2023</v>
      </c>
      <c r="E388" s="1" t="s">
        <v>1350</v>
      </c>
      <c r="F388" s="1" t="s">
        <v>2085</v>
      </c>
      <c r="H388" s="1" t="s">
        <v>1352</v>
      </c>
      <c r="I388" s="1" t="s">
        <v>1353</v>
      </c>
      <c r="J388" s="1" t="s">
        <v>1354</v>
      </c>
      <c r="K388" s="1" t="s">
        <v>927</v>
      </c>
      <c r="L388" s="1" t="s">
        <v>2025</v>
      </c>
      <c r="M388" s="1" t="s">
        <v>2025</v>
      </c>
      <c r="N388" s="63">
        <v>45310</v>
      </c>
      <c r="O388" s="63">
        <v>45537</v>
      </c>
      <c r="P388" s="1" t="s">
        <v>1356</v>
      </c>
      <c r="Q388" s="1" t="s">
        <v>2026</v>
      </c>
      <c r="R388" s="1" t="s">
        <v>2046</v>
      </c>
      <c r="W388" s="1" t="s">
        <v>2074</v>
      </c>
      <c r="X388" s="1" t="s">
        <v>1360</v>
      </c>
      <c r="Y388" s="1" t="s">
        <v>1888</v>
      </c>
      <c r="Z388" s="1" t="s">
        <v>3390</v>
      </c>
      <c r="AA388" s="1" t="s">
        <v>3552</v>
      </c>
    </row>
    <row r="389" spans="1:27" ht="15" customHeight="1">
      <c r="A389" s="1" t="s">
        <v>2098</v>
      </c>
      <c r="B389" s="1" t="s">
        <v>613</v>
      </c>
      <c r="C389" s="1" t="s">
        <v>1349</v>
      </c>
      <c r="D389" s="61">
        <v>2023</v>
      </c>
      <c r="E389" s="1" t="s">
        <v>1350</v>
      </c>
      <c r="F389" s="1" t="s">
        <v>2099</v>
      </c>
      <c r="H389" s="1" t="s">
        <v>1352</v>
      </c>
      <c r="I389" s="1" t="s">
        <v>1353</v>
      </c>
      <c r="J389" s="1" t="s">
        <v>1354</v>
      </c>
      <c r="K389" s="1" t="s">
        <v>927</v>
      </c>
      <c r="L389" s="1" t="s">
        <v>2025</v>
      </c>
      <c r="M389" s="1" t="s">
        <v>2025</v>
      </c>
      <c r="N389" s="63">
        <v>45310</v>
      </c>
      <c r="O389" s="63">
        <v>45537</v>
      </c>
      <c r="P389" s="1" t="s">
        <v>1356</v>
      </c>
      <c r="Q389" s="1" t="s">
        <v>2026</v>
      </c>
      <c r="R389" s="1" t="s">
        <v>2046</v>
      </c>
      <c r="W389" s="1" t="s">
        <v>2096</v>
      </c>
      <c r="X389" s="1" t="s">
        <v>1360</v>
      </c>
      <c r="Y389" s="1" t="s">
        <v>1888</v>
      </c>
      <c r="Z389" s="1" t="s">
        <v>3390</v>
      </c>
      <c r="AA389" s="1" t="s">
        <v>3554</v>
      </c>
    </row>
    <row r="390" spans="1:27" ht="15" customHeight="1">
      <c r="A390" s="1" t="s">
        <v>2104</v>
      </c>
      <c r="B390" s="1" t="s">
        <v>612</v>
      </c>
      <c r="C390" s="1" t="s">
        <v>1349</v>
      </c>
      <c r="D390" s="61">
        <v>2023</v>
      </c>
      <c r="E390" s="1" t="s">
        <v>1350</v>
      </c>
      <c r="F390" s="1" t="s">
        <v>2105</v>
      </c>
      <c r="H390" s="1" t="s">
        <v>1352</v>
      </c>
      <c r="I390" s="1" t="s">
        <v>1353</v>
      </c>
      <c r="J390" s="1" t="s">
        <v>1354</v>
      </c>
      <c r="K390" s="1" t="s">
        <v>927</v>
      </c>
      <c r="L390" s="1" t="s">
        <v>2025</v>
      </c>
      <c r="M390" s="1" t="s">
        <v>2025</v>
      </c>
      <c r="N390" s="63">
        <v>45310</v>
      </c>
      <c r="O390" s="63">
        <v>45537</v>
      </c>
      <c r="P390" s="1" t="s">
        <v>1356</v>
      </c>
      <c r="Q390" s="1" t="s">
        <v>2026</v>
      </c>
      <c r="R390" s="1" t="s">
        <v>2046</v>
      </c>
      <c r="W390" s="1" t="s">
        <v>2096</v>
      </c>
      <c r="X390" s="1" t="s">
        <v>1360</v>
      </c>
      <c r="Y390" s="1" t="s">
        <v>1888</v>
      </c>
      <c r="Z390" s="1" t="s">
        <v>3390</v>
      </c>
      <c r="AA390" s="1" t="s">
        <v>3554</v>
      </c>
    </row>
    <row r="391" spans="1:27" ht="15" customHeight="1">
      <c r="A391" s="1" t="s">
        <v>2100</v>
      </c>
      <c r="B391" s="1" t="s">
        <v>614</v>
      </c>
      <c r="C391" s="1" t="s">
        <v>1349</v>
      </c>
      <c r="D391" s="61">
        <v>2023</v>
      </c>
      <c r="E391" s="1" t="s">
        <v>1350</v>
      </c>
      <c r="F391" s="1" t="s">
        <v>2101</v>
      </c>
      <c r="H391" s="1" t="s">
        <v>1352</v>
      </c>
      <c r="I391" s="1" t="s">
        <v>1353</v>
      </c>
      <c r="J391" s="1" t="s">
        <v>1354</v>
      </c>
      <c r="K391" s="1" t="s">
        <v>927</v>
      </c>
      <c r="L391" s="1" t="s">
        <v>2025</v>
      </c>
      <c r="M391" s="1" t="s">
        <v>2025</v>
      </c>
      <c r="N391" s="63">
        <v>45310</v>
      </c>
      <c r="O391" s="63">
        <v>45537</v>
      </c>
      <c r="P391" s="1" t="s">
        <v>1356</v>
      </c>
      <c r="Q391" s="1" t="s">
        <v>2026</v>
      </c>
      <c r="R391" s="1" t="s">
        <v>2046</v>
      </c>
      <c r="W391" s="1" t="s">
        <v>2096</v>
      </c>
      <c r="X391" s="1" t="s">
        <v>1360</v>
      </c>
      <c r="Y391" s="1" t="s">
        <v>1888</v>
      </c>
      <c r="Z391" s="1" t="s">
        <v>3390</v>
      </c>
      <c r="AA391" s="1" t="s">
        <v>3554</v>
      </c>
    </row>
    <row r="392" spans="1:27" ht="15" customHeight="1">
      <c r="A392" s="1" t="s">
        <v>2094</v>
      </c>
      <c r="B392" s="1" t="s">
        <v>615</v>
      </c>
      <c r="C392" s="1" t="s">
        <v>1349</v>
      </c>
      <c r="D392" s="61">
        <v>2023</v>
      </c>
      <c r="E392" s="1" t="s">
        <v>1350</v>
      </c>
      <c r="F392" s="1" t="s">
        <v>2095</v>
      </c>
      <c r="H392" s="1" t="s">
        <v>1352</v>
      </c>
      <c r="I392" s="1" t="s">
        <v>1353</v>
      </c>
      <c r="J392" s="1" t="s">
        <v>1354</v>
      </c>
      <c r="K392" s="1" t="s">
        <v>927</v>
      </c>
      <c r="L392" s="1" t="s">
        <v>2025</v>
      </c>
      <c r="M392" s="1" t="s">
        <v>2025</v>
      </c>
      <c r="N392" s="63">
        <v>45310</v>
      </c>
      <c r="O392" s="63">
        <v>45537</v>
      </c>
      <c r="P392" s="1" t="s">
        <v>1356</v>
      </c>
      <c r="Q392" s="1" t="s">
        <v>2026</v>
      </c>
      <c r="R392" s="1" t="s">
        <v>2046</v>
      </c>
      <c r="W392" s="1" t="s">
        <v>2096</v>
      </c>
      <c r="X392" s="1" t="s">
        <v>1360</v>
      </c>
      <c r="Y392" s="1" t="s">
        <v>1888</v>
      </c>
      <c r="Z392" s="1" t="s">
        <v>3390</v>
      </c>
      <c r="AA392" s="1" t="s">
        <v>3554</v>
      </c>
    </row>
    <row r="393" spans="1:27" ht="15" customHeight="1">
      <c r="A393" s="1" t="s">
        <v>2102</v>
      </c>
      <c r="B393" s="1" t="s">
        <v>616</v>
      </c>
      <c r="C393" s="1" t="s">
        <v>1349</v>
      </c>
      <c r="D393" s="61">
        <v>2023</v>
      </c>
      <c r="E393" s="1" t="s">
        <v>1350</v>
      </c>
      <c r="F393" s="1" t="s">
        <v>3555</v>
      </c>
      <c r="H393" s="1" t="s">
        <v>1370</v>
      </c>
      <c r="I393" s="1" t="s">
        <v>1371</v>
      </c>
      <c r="J393" s="1" t="s">
        <v>1354</v>
      </c>
      <c r="K393" s="1" t="s">
        <v>927</v>
      </c>
      <c r="L393" s="1" t="s">
        <v>2025</v>
      </c>
      <c r="M393" s="1" t="s">
        <v>2025</v>
      </c>
      <c r="N393" s="63">
        <v>45310</v>
      </c>
      <c r="O393" s="63">
        <v>45537</v>
      </c>
      <c r="P393" s="1" t="s">
        <v>1356</v>
      </c>
      <c r="Q393" s="1" t="s">
        <v>2026</v>
      </c>
      <c r="R393" s="1" t="s">
        <v>2046</v>
      </c>
      <c r="W393" s="1" t="s">
        <v>2096</v>
      </c>
      <c r="X393" s="1" t="s">
        <v>1360</v>
      </c>
      <c r="Y393" s="1" t="s">
        <v>1888</v>
      </c>
      <c r="Z393" s="1" t="s">
        <v>3390</v>
      </c>
      <c r="AA393" s="1" t="s">
        <v>3554</v>
      </c>
    </row>
    <row r="394" spans="1:27" ht="15" customHeight="1">
      <c r="A394" s="1" t="s">
        <v>2112</v>
      </c>
      <c r="B394" s="1" t="s">
        <v>773</v>
      </c>
      <c r="C394" s="1" t="s">
        <v>1349</v>
      </c>
      <c r="D394" s="61">
        <v>2023</v>
      </c>
      <c r="E394" s="1" t="s">
        <v>1350</v>
      </c>
      <c r="F394" s="1" t="s">
        <v>2113</v>
      </c>
      <c r="H394" s="1" t="s">
        <v>1352</v>
      </c>
      <c r="I394" s="1" t="s">
        <v>1353</v>
      </c>
      <c r="J394" s="1" t="s">
        <v>1354</v>
      </c>
      <c r="K394" s="1" t="s">
        <v>927</v>
      </c>
      <c r="L394" s="1" t="s">
        <v>2025</v>
      </c>
      <c r="M394" s="1" t="s">
        <v>2025</v>
      </c>
      <c r="N394" s="63">
        <v>45310</v>
      </c>
      <c r="O394" s="63">
        <v>45537</v>
      </c>
      <c r="P394" s="1" t="s">
        <v>1356</v>
      </c>
      <c r="Q394" s="1" t="s">
        <v>2045</v>
      </c>
      <c r="R394" s="1" t="s">
        <v>2046</v>
      </c>
      <c r="W394" s="1" t="s">
        <v>2108</v>
      </c>
      <c r="X394" s="1" t="s">
        <v>1360</v>
      </c>
      <c r="Y394" s="1" t="s">
        <v>1888</v>
      </c>
      <c r="Z394" s="1" t="s">
        <v>3390</v>
      </c>
      <c r="AA394" s="1" t="s">
        <v>2109</v>
      </c>
    </row>
    <row r="395" spans="1:27" ht="15" customHeight="1">
      <c r="A395" s="1" t="s">
        <v>2110</v>
      </c>
      <c r="B395" s="1" t="s">
        <v>772</v>
      </c>
      <c r="C395" s="1" t="s">
        <v>1349</v>
      </c>
      <c r="D395" s="61">
        <v>2023</v>
      </c>
      <c r="E395" s="1" t="s">
        <v>1350</v>
      </c>
      <c r="F395" s="1" t="s">
        <v>3556</v>
      </c>
      <c r="H395" s="1" t="s">
        <v>1370</v>
      </c>
      <c r="I395" s="1" t="s">
        <v>1371</v>
      </c>
      <c r="J395" s="1" t="s">
        <v>1354</v>
      </c>
      <c r="K395" s="1" t="s">
        <v>927</v>
      </c>
      <c r="L395" s="1" t="s">
        <v>2025</v>
      </c>
      <c r="M395" s="1" t="s">
        <v>2025</v>
      </c>
      <c r="N395" s="63">
        <v>45310</v>
      </c>
      <c r="O395" s="63">
        <v>45537</v>
      </c>
      <c r="P395" s="1" t="s">
        <v>1356</v>
      </c>
      <c r="Q395" s="1" t="s">
        <v>2045</v>
      </c>
      <c r="R395" s="1" t="s">
        <v>2046</v>
      </c>
      <c r="W395" s="1" t="s">
        <v>2108</v>
      </c>
      <c r="X395" s="1" t="s">
        <v>1360</v>
      </c>
      <c r="Y395" s="1" t="s">
        <v>1888</v>
      </c>
      <c r="Z395" s="1" t="s">
        <v>3390</v>
      </c>
      <c r="AA395" s="1" t="s">
        <v>2109</v>
      </c>
    </row>
    <row r="396" spans="1:27" ht="15" customHeight="1">
      <c r="A396" s="1" t="s">
        <v>2106</v>
      </c>
      <c r="B396" s="1" t="s">
        <v>771</v>
      </c>
      <c r="C396" s="1" t="s">
        <v>1349</v>
      </c>
      <c r="D396" s="61">
        <v>2023</v>
      </c>
      <c r="E396" s="1" t="s">
        <v>1350</v>
      </c>
      <c r="F396" s="1" t="s">
        <v>2107</v>
      </c>
      <c r="H396" s="1" t="s">
        <v>1352</v>
      </c>
      <c r="I396" s="1" t="s">
        <v>1353</v>
      </c>
      <c r="J396" s="1" t="s">
        <v>1354</v>
      </c>
      <c r="K396" s="1" t="s">
        <v>927</v>
      </c>
      <c r="L396" s="1" t="s">
        <v>2025</v>
      </c>
      <c r="M396" s="1" t="s">
        <v>2025</v>
      </c>
      <c r="N396" s="63">
        <v>45310</v>
      </c>
      <c r="O396" s="63">
        <v>45537</v>
      </c>
      <c r="P396" s="1" t="s">
        <v>1356</v>
      </c>
      <c r="Q396" s="1" t="s">
        <v>2045</v>
      </c>
      <c r="R396" s="1" t="s">
        <v>2046</v>
      </c>
      <c r="W396" s="1" t="s">
        <v>2108</v>
      </c>
      <c r="X396" s="1" t="s">
        <v>1360</v>
      </c>
      <c r="Y396" s="1" t="s">
        <v>1888</v>
      </c>
      <c r="Z396" s="1" t="s">
        <v>3390</v>
      </c>
      <c r="AA396" s="1" t="s">
        <v>2109</v>
      </c>
    </row>
    <row r="397" spans="1:27" ht="15" customHeight="1">
      <c r="A397" s="1" t="s">
        <v>2132</v>
      </c>
      <c r="B397" s="1" t="s">
        <v>704</v>
      </c>
      <c r="C397" s="1" t="s">
        <v>1349</v>
      </c>
      <c r="D397" s="61">
        <v>2023</v>
      </c>
      <c r="E397" s="1" t="s">
        <v>1350</v>
      </c>
      <c r="F397" s="1" t="s">
        <v>2133</v>
      </c>
      <c r="H397" s="1" t="s">
        <v>1412</v>
      </c>
      <c r="I397" s="1" t="s">
        <v>1413</v>
      </c>
      <c r="J397" s="1" t="s">
        <v>1354</v>
      </c>
      <c r="K397" s="1" t="s">
        <v>927</v>
      </c>
      <c r="L397" s="1" t="s">
        <v>2116</v>
      </c>
      <c r="M397" s="1" t="s">
        <v>2116</v>
      </c>
      <c r="N397" s="63">
        <v>45329</v>
      </c>
      <c r="O397" s="63">
        <v>45331</v>
      </c>
      <c r="P397" s="1" t="s">
        <v>1356</v>
      </c>
      <c r="Q397" s="1" t="s">
        <v>1357</v>
      </c>
      <c r="R397" s="1" t="s">
        <v>2117</v>
      </c>
      <c r="W397" s="1" t="s">
        <v>2118</v>
      </c>
      <c r="X397" s="1" t="s">
        <v>1509</v>
      </c>
      <c r="Y397" s="1" t="s">
        <v>1888</v>
      </c>
      <c r="Z397" s="1" t="s">
        <v>3390</v>
      </c>
      <c r="AA397" s="1" t="s">
        <v>2119</v>
      </c>
    </row>
    <row r="398" spans="1:27" ht="15" customHeight="1">
      <c r="A398" s="1" t="s">
        <v>3557</v>
      </c>
      <c r="B398" s="1" t="s">
        <v>706</v>
      </c>
      <c r="C398" s="1" t="s">
        <v>1349</v>
      </c>
      <c r="D398" s="61">
        <v>2023</v>
      </c>
      <c r="E398" s="1" t="s">
        <v>1350</v>
      </c>
      <c r="F398" s="1" t="s">
        <v>2123</v>
      </c>
      <c r="H398" s="1" t="s">
        <v>1412</v>
      </c>
      <c r="I398" s="1" t="s">
        <v>1413</v>
      </c>
      <c r="J398" s="1" t="s">
        <v>1354</v>
      </c>
      <c r="K398" s="1" t="s">
        <v>927</v>
      </c>
      <c r="L398" s="1" t="s">
        <v>2116</v>
      </c>
      <c r="M398" s="1" t="s">
        <v>2116</v>
      </c>
      <c r="N398" s="63">
        <v>45329</v>
      </c>
      <c r="O398" s="63">
        <v>45331</v>
      </c>
      <c r="P398" s="1" t="s">
        <v>1356</v>
      </c>
      <c r="Q398" s="1" t="s">
        <v>1357</v>
      </c>
      <c r="R398" s="1" t="s">
        <v>2117</v>
      </c>
      <c r="W398" s="1" t="s">
        <v>2118</v>
      </c>
      <c r="X398" s="1" t="s">
        <v>1509</v>
      </c>
      <c r="Y398" s="1" t="s">
        <v>1888</v>
      </c>
      <c r="Z398" s="1" t="s">
        <v>3390</v>
      </c>
      <c r="AA398" s="1" t="s">
        <v>2119</v>
      </c>
    </row>
    <row r="399" spans="1:27" ht="15" customHeight="1">
      <c r="A399" s="1" t="s">
        <v>3558</v>
      </c>
      <c r="B399" s="1" t="s">
        <v>708</v>
      </c>
      <c r="C399" s="1" t="s">
        <v>1349</v>
      </c>
      <c r="D399" s="61">
        <v>2023</v>
      </c>
      <c r="E399" s="1" t="s">
        <v>1350</v>
      </c>
      <c r="F399" s="1" t="s">
        <v>2131</v>
      </c>
      <c r="H399" s="1" t="s">
        <v>1412</v>
      </c>
      <c r="I399" s="1" t="s">
        <v>1413</v>
      </c>
      <c r="J399" s="1" t="s">
        <v>1354</v>
      </c>
      <c r="K399" s="1" t="s">
        <v>927</v>
      </c>
      <c r="L399" s="1" t="s">
        <v>2116</v>
      </c>
      <c r="M399" s="1" t="s">
        <v>2116</v>
      </c>
      <c r="N399" s="63">
        <v>45329</v>
      </c>
      <c r="O399" s="63">
        <v>45331</v>
      </c>
      <c r="P399" s="1" t="s">
        <v>1356</v>
      </c>
      <c r="Q399" s="1" t="s">
        <v>1357</v>
      </c>
      <c r="R399" s="1" t="s">
        <v>2117</v>
      </c>
      <c r="W399" s="1" t="s">
        <v>2118</v>
      </c>
      <c r="X399" s="1" t="s">
        <v>1509</v>
      </c>
      <c r="Y399" s="1" t="s">
        <v>1888</v>
      </c>
      <c r="Z399" s="1" t="s">
        <v>3390</v>
      </c>
      <c r="AA399" s="1" t="s">
        <v>2119</v>
      </c>
    </row>
    <row r="400" spans="1:27" ht="15" customHeight="1">
      <c r="A400" s="1" t="s">
        <v>2128</v>
      </c>
      <c r="B400" s="1" t="s">
        <v>702</v>
      </c>
      <c r="C400" s="1" t="s">
        <v>1349</v>
      </c>
      <c r="D400" s="61">
        <v>2023</v>
      </c>
      <c r="E400" s="1" t="s">
        <v>1350</v>
      </c>
      <c r="F400" s="1" t="s">
        <v>2129</v>
      </c>
      <c r="H400" s="1" t="s">
        <v>1370</v>
      </c>
      <c r="I400" s="1" t="s">
        <v>1371</v>
      </c>
      <c r="J400" s="1" t="s">
        <v>1354</v>
      </c>
      <c r="K400" s="1" t="s">
        <v>927</v>
      </c>
      <c r="L400" s="1" t="s">
        <v>2116</v>
      </c>
      <c r="M400" s="1" t="s">
        <v>2116</v>
      </c>
      <c r="N400" s="63">
        <v>45329</v>
      </c>
      <c r="O400" s="63">
        <v>45331</v>
      </c>
      <c r="P400" s="1" t="s">
        <v>1356</v>
      </c>
      <c r="Q400" s="1" t="s">
        <v>1357</v>
      </c>
      <c r="R400" s="1" t="s">
        <v>2117</v>
      </c>
      <c r="W400" s="1" t="s">
        <v>2118</v>
      </c>
      <c r="X400" s="1" t="s">
        <v>1509</v>
      </c>
      <c r="Y400" s="1" t="s">
        <v>1888</v>
      </c>
      <c r="Z400" s="1" t="s">
        <v>3390</v>
      </c>
      <c r="AA400" s="1" t="s">
        <v>2119</v>
      </c>
    </row>
    <row r="401" spans="1:27" ht="15" customHeight="1">
      <c r="A401" s="1" t="s">
        <v>2124</v>
      </c>
      <c r="B401" s="1" t="s">
        <v>699</v>
      </c>
      <c r="C401" s="1" t="s">
        <v>1349</v>
      </c>
      <c r="D401" s="61">
        <v>2023</v>
      </c>
      <c r="E401" s="1" t="s">
        <v>1350</v>
      </c>
      <c r="F401" s="1" t="s">
        <v>2125</v>
      </c>
      <c r="H401" s="1" t="s">
        <v>1370</v>
      </c>
      <c r="I401" s="1" t="s">
        <v>1371</v>
      </c>
      <c r="J401" s="1" t="s">
        <v>1354</v>
      </c>
      <c r="K401" s="1" t="s">
        <v>927</v>
      </c>
      <c r="L401" s="1" t="s">
        <v>2116</v>
      </c>
      <c r="M401" s="1" t="s">
        <v>2116</v>
      </c>
      <c r="N401" s="63">
        <v>45329</v>
      </c>
      <c r="O401" s="63">
        <v>45331</v>
      </c>
      <c r="P401" s="1" t="s">
        <v>1356</v>
      </c>
      <c r="Q401" s="1" t="s">
        <v>1357</v>
      </c>
      <c r="R401" s="1" t="s">
        <v>2117</v>
      </c>
      <c r="W401" s="1" t="s">
        <v>2118</v>
      </c>
      <c r="X401" s="1" t="s">
        <v>1509</v>
      </c>
      <c r="Y401" s="1" t="s">
        <v>1888</v>
      </c>
      <c r="Z401" s="1" t="s">
        <v>3390</v>
      </c>
      <c r="AA401" s="1" t="s">
        <v>2119</v>
      </c>
    </row>
    <row r="402" spans="1:27" ht="15" customHeight="1">
      <c r="A402" s="1" t="s">
        <v>2138</v>
      </c>
      <c r="B402" s="1" t="s">
        <v>703</v>
      </c>
      <c r="C402" s="1" t="s">
        <v>1349</v>
      </c>
      <c r="D402" s="61">
        <v>2023</v>
      </c>
      <c r="E402" s="1" t="s">
        <v>1350</v>
      </c>
      <c r="F402" s="1" t="s">
        <v>2139</v>
      </c>
      <c r="H402" s="1" t="s">
        <v>1412</v>
      </c>
      <c r="I402" s="1" t="s">
        <v>1413</v>
      </c>
      <c r="J402" s="1" t="s">
        <v>1354</v>
      </c>
      <c r="K402" s="1" t="s">
        <v>927</v>
      </c>
      <c r="L402" s="1" t="s">
        <v>2116</v>
      </c>
      <c r="M402" s="1" t="s">
        <v>2116</v>
      </c>
      <c r="N402" s="63">
        <v>45329</v>
      </c>
      <c r="O402" s="63">
        <v>45331</v>
      </c>
      <c r="P402" s="1" t="s">
        <v>1356</v>
      </c>
      <c r="Q402" s="1" t="s">
        <v>1357</v>
      </c>
      <c r="R402" s="1" t="s">
        <v>2117</v>
      </c>
      <c r="W402" s="1" t="s">
        <v>2118</v>
      </c>
      <c r="X402" s="1" t="s">
        <v>1509</v>
      </c>
      <c r="Y402" s="1" t="s">
        <v>1888</v>
      </c>
      <c r="Z402" s="1" t="s">
        <v>3390</v>
      </c>
      <c r="AA402" s="1" t="s">
        <v>2119</v>
      </c>
    </row>
    <row r="403" spans="1:27" ht="15" customHeight="1">
      <c r="A403" s="1" t="s">
        <v>2120</v>
      </c>
      <c r="B403" s="1" t="s">
        <v>700</v>
      </c>
      <c r="C403" s="1" t="s">
        <v>1349</v>
      </c>
      <c r="D403" s="61">
        <v>2023</v>
      </c>
      <c r="E403" s="1" t="s">
        <v>1350</v>
      </c>
      <c r="F403" s="1" t="s">
        <v>2121</v>
      </c>
      <c r="H403" s="1" t="s">
        <v>1352</v>
      </c>
      <c r="J403" s="1" t="s">
        <v>1354</v>
      </c>
      <c r="K403" s="1" t="s">
        <v>927</v>
      </c>
      <c r="L403" s="1" t="s">
        <v>2116</v>
      </c>
      <c r="M403" s="1" t="s">
        <v>2116</v>
      </c>
      <c r="N403" s="63">
        <v>45329</v>
      </c>
      <c r="O403" s="63">
        <v>45331</v>
      </c>
      <c r="P403" s="1" t="s">
        <v>1356</v>
      </c>
      <c r="Q403" s="1" t="s">
        <v>1357</v>
      </c>
      <c r="R403" s="1" t="s">
        <v>2117</v>
      </c>
      <c r="W403" s="1" t="s">
        <v>2118</v>
      </c>
      <c r="X403" s="1" t="s">
        <v>1509</v>
      </c>
      <c r="Y403" s="1" t="s">
        <v>1888</v>
      </c>
      <c r="Z403" s="1" t="s">
        <v>3390</v>
      </c>
      <c r="AA403" s="1" t="s">
        <v>2119</v>
      </c>
    </row>
    <row r="404" spans="1:27" ht="15" customHeight="1">
      <c r="A404" s="1" t="s">
        <v>2126</v>
      </c>
      <c r="B404" s="1" t="s">
        <v>707</v>
      </c>
      <c r="C404" s="1" t="s">
        <v>1349</v>
      </c>
      <c r="D404" s="61">
        <v>2023</v>
      </c>
      <c r="E404" s="1" t="s">
        <v>1350</v>
      </c>
      <c r="F404" s="1" t="s">
        <v>2127</v>
      </c>
      <c r="H404" s="1" t="s">
        <v>1412</v>
      </c>
      <c r="I404" s="1" t="s">
        <v>1413</v>
      </c>
      <c r="J404" s="1" t="s">
        <v>1354</v>
      </c>
      <c r="K404" s="1" t="s">
        <v>927</v>
      </c>
      <c r="L404" s="1" t="s">
        <v>2116</v>
      </c>
      <c r="M404" s="1" t="s">
        <v>2116</v>
      </c>
      <c r="N404" s="63">
        <v>45329</v>
      </c>
      <c r="O404" s="63">
        <v>45331</v>
      </c>
      <c r="P404" s="1" t="s">
        <v>1356</v>
      </c>
      <c r="Q404" s="1" t="s">
        <v>1357</v>
      </c>
      <c r="R404" s="1" t="s">
        <v>2117</v>
      </c>
      <c r="W404" s="1" t="s">
        <v>2118</v>
      </c>
      <c r="X404" s="1" t="s">
        <v>1509</v>
      </c>
      <c r="Y404" s="1" t="s">
        <v>1888</v>
      </c>
      <c r="Z404" s="1" t="s">
        <v>3390</v>
      </c>
      <c r="AA404" s="1" t="s">
        <v>2119</v>
      </c>
    </row>
    <row r="405" spans="1:27" ht="15" customHeight="1">
      <c r="A405" s="1" t="s">
        <v>3559</v>
      </c>
      <c r="B405" s="1" t="s">
        <v>709</v>
      </c>
      <c r="C405" s="1" t="s">
        <v>1349</v>
      </c>
      <c r="D405" s="61">
        <v>2023</v>
      </c>
      <c r="E405" s="1" t="s">
        <v>1350</v>
      </c>
      <c r="F405" s="1" t="s">
        <v>2135</v>
      </c>
      <c r="H405" s="1" t="s">
        <v>1412</v>
      </c>
      <c r="I405" s="1" t="s">
        <v>1413</v>
      </c>
      <c r="J405" s="1" t="s">
        <v>1354</v>
      </c>
      <c r="K405" s="1" t="s">
        <v>927</v>
      </c>
      <c r="L405" s="1" t="s">
        <v>2116</v>
      </c>
      <c r="M405" s="1" t="s">
        <v>2116</v>
      </c>
      <c r="N405" s="63">
        <v>45329</v>
      </c>
      <c r="O405" s="63">
        <v>45331</v>
      </c>
      <c r="P405" s="1" t="s">
        <v>1356</v>
      </c>
      <c r="Q405" s="1" t="s">
        <v>1357</v>
      </c>
      <c r="R405" s="1" t="s">
        <v>2117</v>
      </c>
      <c r="W405" s="1" t="s">
        <v>2118</v>
      </c>
      <c r="X405" s="1" t="s">
        <v>1509</v>
      </c>
      <c r="Y405" s="1" t="s">
        <v>1888</v>
      </c>
      <c r="Z405" s="1" t="s">
        <v>3390</v>
      </c>
      <c r="AA405" s="1" t="s">
        <v>2119</v>
      </c>
    </row>
    <row r="406" spans="1:27" ht="15" customHeight="1">
      <c r="A406" s="1" t="s">
        <v>2114</v>
      </c>
      <c r="B406" s="1" t="s">
        <v>701</v>
      </c>
      <c r="C406" s="1" t="s">
        <v>1349</v>
      </c>
      <c r="D406" s="61">
        <v>2023</v>
      </c>
      <c r="E406" s="1" t="s">
        <v>1350</v>
      </c>
      <c r="F406" s="1" t="s">
        <v>2115</v>
      </c>
      <c r="H406" s="1" t="s">
        <v>1412</v>
      </c>
      <c r="I406" s="1" t="s">
        <v>1413</v>
      </c>
      <c r="J406" s="1" t="s">
        <v>1354</v>
      </c>
      <c r="K406" s="1" t="s">
        <v>927</v>
      </c>
      <c r="L406" s="1" t="s">
        <v>2116</v>
      </c>
      <c r="M406" s="1" t="s">
        <v>2116</v>
      </c>
      <c r="N406" s="63">
        <v>45329</v>
      </c>
      <c r="O406" s="63">
        <v>45331</v>
      </c>
      <c r="P406" s="1" t="s">
        <v>1356</v>
      </c>
      <c r="Q406" s="1" t="s">
        <v>1357</v>
      </c>
      <c r="R406" s="1" t="s">
        <v>2117</v>
      </c>
      <c r="W406" s="1" t="s">
        <v>2118</v>
      </c>
      <c r="X406" s="1" t="s">
        <v>1509</v>
      </c>
      <c r="Y406" s="1" t="s">
        <v>1888</v>
      </c>
      <c r="Z406" s="1" t="s">
        <v>3390</v>
      </c>
      <c r="AA406" s="1" t="s">
        <v>2119</v>
      </c>
    </row>
    <row r="407" spans="1:27" ht="15" customHeight="1">
      <c r="A407" s="1" t="s">
        <v>3560</v>
      </c>
      <c r="B407" s="1" t="s">
        <v>705</v>
      </c>
      <c r="C407" s="1" t="s">
        <v>1349</v>
      </c>
      <c r="D407" s="61">
        <v>2023</v>
      </c>
      <c r="E407" s="1" t="s">
        <v>1350</v>
      </c>
      <c r="F407" s="1" t="s">
        <v>2137</v>
      </c>
      <c r="H407" s="1" t="s">
        <v>1412</v>
      </c>
      <c r="I407" s="1" t="s">
        <v>1413</v>
      </c>
      <c r="J407" s="1" t="s">
        <v>1354</v>
      </c>
      <c r="K407" s="1" t="s">
        <v>927</v>
      </c>
      <c r="L407" s="1" t="s">
        <v>2116</v>
      </c>
      <c r="M407" s="1" t="s">
        <v>2116</v>
      </c>
      <c r="N407" s="63">
        <v>45329</v>
      </c>
      <c r="O407" s="63">
        <v>45331</v>
      </c>
      <c r="P407" s="1" t="s">
        <v>1356</v>
      </c>
      <c r="Q407" s="1" t="s">
        <v>1357</v>
      </c>
      <c r="R407" s="1" t="s">
        <v>2117</v>
      </c>
      <c r="W407" s="1" t="s">
        <v>2118</v>
      </c>
      <c r="X407" s="1" t="s">
        <v>1509</v>
      </c>
      <c r="Y407" s="1" t="s">
        <v>1888</v>
      </c>
      <c r="Z407" s="1" t="s">
        <v>3390</v>
      </c>
      <c r="AA407" s="1" t="s">
        <v>2119</v>
      </c>
    </row>
    <row r="408" spans="1:27" ht="15" customHeight="1">
      <c r="A408" s="1" t="s">
        <v>3561</v>
      </c>
      <c r="B408" s="1" t="s">
        <v>90</v>
      </c>
      <c r="C408" s="1" t="s">
        <v>1349</v>
      </c>
      <c r="D408" s="61">
        <v>2023</v>
      </c>
      <c r="E408" s="1" t="s">
        <v>1350</v>
      </c>
      <c r="F408" s="1" t="s">
        <v>2142</v>
      </c>
      <c r="H408" s="1" t="s">
        <v>1352</v>
      </c>
      <c r="I408" s="1" t="s">
        <v>1647</v>
      </c>
      <c r="J408" s="1" t="s">
        <v>1354</v>
      </c>
      <c r="K408" s="1" t="s">
        <v>927</v>
      </c>
      <c r="L408" s="1" t="s">
        <v>2200</v>
      </c>
      <c r="P408" s="1" t="s">
        <v>1356</v>
      </c>
      <c r="Q408" s="1" t="s">
        <v>1357</v>
      </c>
      <c r="R408" s="1" t="s">
        <v>2144</v>
      </c>
      <c r="W408" s="1" t="s">
        <v>2145</v>
      </c>
      <c r="X408" s="1" t="s">
        <v>1360</v>
      </c>
      <c r="Y408" s="1" t="s">
        <v>1888</v>
      </c>
      <c r="Z408" s="1" t="s">
        <v>3390</v>
      </c>
      <c r="AA408" s="1" t="s">
        <v>3562</v>
      </c>
    </row>
    <row r="409" spans="1:27" ht="15" customHeight="1">
      <c r="A409" s="1" t="s">
        <v>3563</v>
      </c>
      <c r="B409" s="1" t="s">
        <v>181</v>
      </c>
      <c r="C409" s="1" t="s">
        <v>1349</v>
      </c>
      <c r="D409" s="61">
        <v>2023</v>
      </c>
      <c r="E409" s="1" t="s">
        <v>1350</v>
      </c>
      <c r="F409" s="1" t="s">
        <v>2149</v>
      </c>
      <c r="H409" s="1" t="s">
        <v>1352</v>
      </c>
      <c r="I409" s="1" t="s">
        <v>1647</v>
      </c>
      <c r="J409" s="1" t="s">
        <v>1354</v>
      </c>
      <c r="K409" s="1" t="s">
        <v>927</v>
      </c>
      <c r="L409" s="1" t="s">
        <v>2200</v>
      </c>
      <c r="P409" s="1" t="s">
        <v>1356</v>
      </c>
      <c r="Q409" s="1" t="s">
        <v>1357</v>
      </c>
      <c r="R409" s="1" t="s">
        <v>2144</v>
      </c>
      <c r="W409" s="1" t="s">
        <v>2150</v>
      </c>
      <c r="X409" s="1" t="s">
        <v>1360</v>
      </c>
      <c r="Y409" s="1" t="s">
        <v>1888</v>
      </c>
      <c r="Z409" s="1" t="s">
        <v>3390</v>
      </c>
      <c r="AA409" s="1" t="s">
        <v>3564</v>
      </c>
    </row>
    <row r="410" spans="1:27" ht="15" customHeight="1">
      <c r="A410" s="1" t="s">
        <v>3565</v>
      </c>
      <c r="B410" s="1" t="s">
        <v>678</v>
      </c>
      <c r="C410" s="1" t="s">
        <v>1349</v>
      </c>
      <c r="D410" s="61">
        <v>2023</v>
      </c>
      <c r="E410" s="1" t="s">
        <v>1350</v>
      </c>
      <c r="F410" s="1" t="s">
        <v>2154</v>
      </c>
      <c r="H410" s="1" t="s">
        <v>1352</v>
      </c>
      <c r="I410" s="1" t="s">
        <v>1353</v>
      </c>
      <c r="J410" s="1" t="s">
        <v>1354</v>
      </c>
      <c r="K410" s="1" t="s">
        <v>927</v>
      </c>
      <c r="L410" s="1" t="s">
        <v>2200</v>
      </c>
      <c r="P410" s="1" t="s">
        <v>1356</v>
      </c>
      <c r="Q410" s="1" t="s">
        <v>1357</v>
      </c>
      <c r="R410" s="1" t="s">
        <v>2144</v>
      </c>
      <c r="W410" s="1" t="s">
        <v>2155</v>
      </c>
      <c r="X410" s="1" t="s">
        <v>1360</v>
      </c>
      <c r="Y410" s="1" t="s">
        <v>1888</v>
      </c>
      <c r="Z410" s="1" t="s">
        <v>3390</v>
      </c>
      <c r="AA410" s="1" t="s">
        <v>3566</v>
      </c>
    </row>
    <row r="411" spans="1:27" ht="15" customHeight="1">
      <c r="A411" s="1" t="s">
        <v>3567</v>
      </c>
      <c r="B411" s="1" t="s">
        <v>689</v>
      </c>
      <c r="C411" s="1" t="s">
        <v>1349</v>
      </c>
      <c r="D411" s="61">
        <v>2023</v>
      </c>
      <c r="E411" s="1" t="s">
        <v>1350</v>
      </c>
      <c r="F411" s="1" t="s">
        <v>2202</v>
      </c>
      <c r="H411" s="1" t="s">
        <v>1352</v>
      </c>
      <c r="I411" s="1" t="s">
        <v>1647</v>
      </c>
      <c r="J411" s="1" t="s">
        <v>1354</v>
      </c>
      <c r="K411" s="1" t="s">
        <v>927</v>
      </c>
      <c r="L411" s="1" t="s">
        <v>2200</v>
      </c>
      <c r="P411" s="1" t="s">
        <v>1356</v>
      </c>
      <c r="Q411" s="1" t="s">
        <v>1357</v>
      </c>
      <c r="R411" s="1" t="s">
        <v>2144</v>
      </c>
      <c r="W411" s="1" t="s">
        <v>2160</v>
      </c>
      <c r="X411" s="1" t="s">
        <v>1360</v>
      </c>
      <c r="Y411" s="1" t="s">
        <v>1888</v>
      </c>
      <c r="Z411" s="1" t="s">
        <v>3390</v>
      </c>
      <c r="AA411" s="1" t="s">
        <v>3568</v>
      </c>
    </row>
    <row r="412" spans="1:27" ht="15" customHeight="1">
      <c r="A412" s="1" t="s">
        <v>3569</v>
      </c>
      <c r="B412" s="1" t="s">
        <v>682</v>
      </c>
      <c r="C412" s="1" t="s">
        <v>1349</v>
      </c>
      <c r="D412" s="61">
        <v>2023</v>
      </c>
      <c r="E412" s="1" t="s">
        <v>1350</v>
      </c>
      <c r="F412" s="1" t="s">
        <v>2177</v>
      </c>
      <c r="H412" s="1" t="s">
        <v>1352</v>
      </c>
      <c r="I412" s="1" t="s">
        <v>1647</v>
      </c>
      <c r="J412" s="1" t="s">
        <v>1354</v>
      </c>
      <c r="K412" s="1" t="s">
        <v>927</v>
      </c>
      <c r="L412" s="1" t="s">
        <v>2200</v>
      </c>
      <c r="P412" s="1" t="s">
        <v>1356</v>
      </c>
      <c r="Q412" s="1" t="s">
        <v>1357</v>
      </c>
      <c r="R412" s="1" t="s">
        <v>2144</v>
      </c>
      <c r="W412" s="1" t="s">
        <v>2160</v>
      </c>
      <c r="X412" s="1" t="s">
        <v>1360</v>
      </c>
      <c r="Y412" s="1" t="s">
        <v>1888</v>
      </c>
      <c r="Z412" s="1" t="s">
        <v>3390</v>
      </c>
      <c r="AA412" s="1" t="s">
        <v>3568</v>
      </c>
    </row>
    <row r="413" spans="1:27" ht="15" customHeight="1">
      <c r="A413" s="1" t="s">
        <v>2178</v>
      </c>
      <c r="B413" s="1" t="s">
        <v>688</v>
      </c>
      <c r="C413" s="1" t="s">
        <v>1349</v>
      </c>
      <c r="D413" s="61">
        <v>2023</v>
      </c>
      <c r="E413" s="1" t="s">
        <v>1350</v>
      </c>
      <c r="F413" s="1" t="s">
        <v>2179</v>
      </c>
      <c r="H413" s="1" t="s">
        <v>1352</v>
      </c>
      <c r="I413" s="1" t="s">
        <v>1647</v>
      </c>
      <c r="J413" s="1" t="s">
        <v>1354</v>
      </c>
      <c r="K413" s="1" t="s">
        <v>927</v>
      </c>
      <c r="L413" s="1" t="s">
        <v>2200</v>
      </c>
      <c r="P413" s="1" t="s">
        <v>1356</v>
      </c>
      <c r="Q413" s="1" t="s">
        <v>1357</v>
      </c>
      <c r="R413" s="1" t="s">
        <v>2144</v>
      </c>
      <c r="W413" s="1" t="s">
        <v>2160</v>
      </c>
      <c r="X413" s="1" t="s">
        <v>1360</v>
      </c>
      <c r="Y413" s="1" t="s">
        <v>1888</v>
      </c>
      <c r="Z413" s="1" t="s">
        <v>3390</v>
      </c>
      <c r="AA413" s="1" t="s">
        <v>3568</v>
      </c>
    </row>
    <row r="414" spans="1:27" ht="15" customHeight="1">
      <c r="A414" s="1" t="s">
        <v>3570</v>
      </c>
      <c r="B414" s="1" t="s">
        <v>681</v>
      </c>
      <c r="C414" s="1" t="s">
        <v>1349</v>
      </c>
      <c r="D414" s="61">
        <v>2023</v>
      </c>
      <c r="E414" s="1" t="s">
        <v>1350</v>
      </c>
      <c r="F414" s="1" t="s">
        <v>2208</v>
      </c>
      <c r="H414" s="1" t="s">
        <v>1352</v>
      </c>
      <c r="I414" s="1" t="s">
        <v>1647</v>
      </c>
      <c r="J414" s="1" t="s">
        <v>1354</v>
      </c>
      <c r="K414" s="1" t="s">
        <v>927</v>
      </c>
      <c r="L414" s="1" t="s">
        <v>2200</v>
      </c>
      <c r="P414" s="1" t="s">
        <v>1356</v>
      </c>
      <c r="Q414" s="1" t="s">
        <v>1357</v>
      </c>
      <c r="R414" s="1" t="s">
        <v>2144</v>
      </c>
      <c r="W414" s="1" t="s">
        <v>2160</v>
      </c>
      <c r="X414" s="1" t="s">
        <v>1360</v>
      </c>
      <c r="Y414" s="1" t="s">
        <v>1888</v>
      </c>
      <c r="Z414" s="1" t="s">
        <v>3390</v>
      </c>
      <c r="AA414" s="1" t="s">
        <v>3568</v>
      </c>
    </row>
    <row r="415" spans="1:27" ht="15" customHeight="1">
      <c r="A415" s="1" t="s">
        <v>3571</v>
      </c>
      <c r="B415" s="1" t="s">
        <v>685</v>
      </c>
      <c r="C415" s="1" t="s">
        <v>1349</v>
      </c>
      <c r="D415" s="61">
        <v>2023</v>
      </c>
      <c r="E415" s="1" t="s">
        <v>1350</v>
      </c>
      <c r="F415" s="1" t="s">
        <v>2167</v>
      </c>
      <c r="H415" s="1" t="s">
        <v>1352</v>
      </c>
      <c r="I415" s="1" t="s">
        <v>1647</v>
      </c>
      <c r="J415" s="1" t="s">
        <v>1354</v>
      </c>
      <c r="K415" s="1" t="s">
        <v>927</v>
      </c>
      <c r="L415" s="1" t="s">
        <v>2200</v>
      </c>
      <c r="P415" s="1" t="s">
        <v>1356</v>
      </c>
      <c r="Q415" s="1" t="s">
        <v>1357</v>
      </c>
      <c r="R415" s="1" t="s">
        <v>2144</v>
      </c>
      <c r="W415" s="1" t="s">
        <v>2160</v>
      </c>
      <c r="X415" s="1" t="s">
        <v>1360</v>
      </c>
      <c r="Y415" s="1" t="s">
        <v>1888</v>
      </c>
      <c r="Z415" s="1" t="s">
        <v>3390</v>
      </c>
      <c r="AA415" s="1" t="s">
        <v>3568</v>
      </c>
    </row>
    <row r="416" spans="1:27" ht="15" customHeight="1">
      <c r="A416" s="1" t="s">
        <v>3572</v>
      </c>
      <c r="B416" s="1" t="s">
        <v>684</v>
      </c>
      <c r="C416" s="1" t="s">
        <v>1349</v>
      </c>
      <c r="D416" s="61">
        <v>2023</v>
      </c>
      <c r="E416" s="1" t="s">
        <v>1350</v>
      </c>
      <c r="F416" s="1" t="s">
        <v>2195</v>
      </c>
      <c r="H416" s="1" t="s">
        <v>1352</v>
      </c>
      <c r="I416" s="1" t="s">
        <v>1647</v>
      </c>
      <c r="J416" s="1" t="s">
        <v>1354</v>
      </c>
      <c r="K416" s="1" t="s">
        <v>927</v>
      </c>
      <c r="L416" s="1" t="s">
        <v>2200</v>
      </c>
      <c r="P416" s="1" t="s">
        <v>1356</v>
      </c>
      <c r="Q416" s="1" t="s">
        <v>1357</v>
      </c>
      <c r="R416" s="1" t="s">
        <v>2144</v>
      </c>
      <c r="W416" s="1" t="s">
        <v>2160</v>
      </c>
      <c r="X416" s="1" t="s">
        <v>1360</v>
      </c>
      <c r="Y416" s="1" t="s">
        <v>1888</v>
      </c>
      <c r="Z416" s="1" t="s">
        <v>3390</v>
      </c>
      <c r="AA416" s="1" t="s">
        <v>3568</v>
      </c>
    </row>
    <row r="417" spans="1:27" ht="15" customHeight="1">
      <c r="A417" s="1" t="s">
        <v>3573</v>
      </c>
      <c r="B417" s="1" t="s">
        <v>697</v>
      </c>
      <c r="C417" s="1" t="s">
        <v>1349</v>
      </c>
      <c r="D417" s="61">
        <v>2023</v>
      </c>
      <c r="E417" s="1" t="s">
        <v>1350</v>
      </c>
      <c r="F417" s="1" t="s">
        <v>2174</v>
      </c>
      <c r="H417" s="1" t="s">
        <v>1352</v>
      </c>
      <c r="I417" s="1" t="s">
        <v>1353</v>
      </c>
      <c r="J417" s="1" t="s">
        <v>1354</v>
      </c>
      <c r="K417" s="1" t="s">
        <v>927</v>
      </c>
      <c r="L417" s="1" t="s">
        <v>2200</v>
      </c>
      <c r="P417" s="1" t="s">
        <v>1356</v>
      </c>
      <c r="Q417" s="1" t="s">
        <v>1357</v>
      </c>
      <c r="R417" s="1" t="s">
        <v>2144</v>
      </c>
      <c r="W417" s="1" t="s">
        <v>2160</v>
      </c>
      <c r="X417" s="1" t="s">
        <v>1360</v>
      </c>
      <c r="Y417" s="1" t="s">
        <v>1888</v>
      </c>
      <c r="Z417" s="1" t="s">
        <v>3390</v>
      </c>
      <c r="AA417" s="1" t="s">
        <v>3568</v>
      </c>
    </row>
    <row r="418" spans="1:27" ht="15" customHeight="1">
      <c r="A418" s="1" t="s">
        <v>3574</v>
      </c>
      <c r="B418" s="1" t="s">
        <v>691</v>
      </c>
      <c r="C418" s="1" t="s">
        <v>1349</v>
      </c>
      <c r="D418" s="61">
        <v>2023</v>
      </c>
      <c r="E418" s="1" t="s">
        <v>1350</v>
      </c>
      <c r="F418" s="1" t="s">
        <v>2170</v>
      </c>
      <c r="H418" s="1" t="s">
        <v>1352</v>
      </c>
      <c r="I418" s="1" t="s">
        <v>1647</v>
      </c>
      <c r="J418" s="1" t="s">
        <v>1354</v>
      </c>
      <c r="K418" s="1" t="s">
        <v>927</v>
      </c>
      <c r="L418" s="1" t="s">
        <v>2200</v>
      </c>
      <c r="P418" s="1" t="s">
        <v>1356</v>
      </c>
      <c r="Q418" s="1" t="s">
        <v>1357</v>
      </c>
      <c r="R418" s="1" t="s">
        <v>2144</v>
      </c>
      <c r="W418" s="1" t="s">
        <v>2160</v>
      </c>
      <c r="X418" s="1" t="s">
        <v>1360</v>
      </c>
      <c r="Y418" s="1" t="s">
        <v>1888</v>
      </c>
      <c r="Z418" s="1" t="s">
        <v>3390</v>
      </c>
      <c r="AA418" s="1" t="s">
        <v>3568</v>
      </c>
    </row>
    <row r="419" spans="1:27" ht="15" customHeight="1">
      <c r="A419" s="1" t="s">
        <v>3575</v>
      </c>
      <c r="B419" s="1" t="s">
        <v>692</v>
      </c>
      <c r="C419" s="1" t="s">
        <v>1349</v>
      </c>
      <c r="D419" s="61">
        <v>2023</v>
      </c>
      <c r="E419" s="1" t="s">
        <v>1350</v>
      </c>
      <c r="F419" s="1" t="s">
        <v>2164</v>
      </c>
      <c r="H419" s="1" t="s">
        <v>1352</v>
      </c>
      <c r="I419" s="1" t="s">
        <v>1647</v>
      </c>
      <c r="J419" s="1" t="s">
        <v>1354</v>
      </c>
      <c r="K419" s="1" t="s">
        <v>927</v>
      </c>
      <c r="L419" s="1" t="s">
        <v>2200</v>
      </c>
      <c r="P419" s="1" t="s">
        <v>1356</v>
      </c>
      <c r="Q419" s="1" t="s">
        <v>1357</v>
      </c>
      <c r="R419" s="1" t="s">
        <v>2144</v>
      </c>
      <c r="W419" s="1" t="s">
        <v>2160</v>
      </c>
      <c r="X419" s="1" t="s">
        <v>1360</v>
      </c>
      <c r="Y419" s="1" t="s">
        <v>1888</v>
      </c>
      <c r="Z419" s="1" t="s">
        <v>3390</v>
      </c>
      <c r="AA419" s="1" t="s">
        <v>3568</v>
      </c>
    </row>
    <row r="420" spans="1:27" ht="15" customHeight="1">
      <c r="A420" s="1" t="s">
        <v>3576</v>
      </c>
      <c r="B420" s="1" t="s">
        <v>679</v>
      </c>
      <c r="C420" s="1" t="s">
        <v>1349</v>
      </c>
      <c r="D420" s="61">
        <v>2023</v>
      </c>
      <c r="E420" s="1" t="s">
        <v>1350</v>
      </c>
      <c r="F420" s="1" t="s">
        <v>2182</v>
      </c>
      <c r="H420" s="1" t="s">
        <v>1352</v>
      </c>
      <c r="I420" s="1" t="s">
        <v>1647</v>
      </c>
      <c r="J420" s="1" t="s">
        <v>1354</v>
      </c>
      <c r="K420" s="1" t="s">
        <v>927</v>
      </c>
      <c r="L420" s="1" t="s">
        <v>2200</v>
      </c>
      <c r="P420" s="1" t="s">
        <v>1356</v>
      </c>
      <c r="Q420" s="1" t="s">
        <v>1357</v>
      </c>
      <c r="R420" s="1" t="s">
        <v>2144</v>
      </c>
      <c r="W420" s="1" t="s">
        <v>2160</v>
      </c>
      <c r="X420" s="1" t="s">
        <v>1360</v>
      </c>
      <c r="Y420" s="1" t="s">
        <v>1888</v>
      </c>
      <c r="Z420" s="1" t="s">
        <v>3390</v>
      </c>
      <c r="AA420" s="1" t="s">
        <v>3568</v>
      </c>
    </row>
    <row r="421" spans="1:27" ht="15" customHeight="1">
      <c r="A421" s="1" t="s">
        <v>3577</v>
      </c>
      <c r="B421" s="1" t="s">
        <v>695</v>
      </c>
      <c r="C421" s="1" t="s">
        <v>1349</v>
      </c>
      <c r="D421" s="61">
        <v>2023</v>
      </c>
      <c r="E421" s="1" t="s">
        <v>1350</v>
      </c>
      <c r="F421" s="1" t="s">
        <v>2185</v>
      </c>
      <c r="H421" s="1" t="s">
        <v>1352</v>
      </c>
      <c r="I421" s="1" t="s">
        <v>1353</v>
      </c>
      <c r="J421" s="1" t="s">
        <v>1354</v>
      </c>
      <c r="K421" s="1" t="s">
        <v>927</v>
      </c>
      <c r="L421" s="1" t="s">
        <v>2200</v>
      </c>
      <c r="P421" s="1" t="s">
        <v>1356</v>
      </c>
      <c r="Q421" s="1" t="s">
        <v>1357</v>
      </c>
      <c r="R421" s="1" t="s">
        <v>2144</v>
      </c>
      <c r="W421" s="1" t="s">
        <v>2160</v>
      </c>
      <c r="X421" s="1" t="s">
        <v>1360</v>
      </c>
      <c r="Y421" s="1" t="s">
        <v>1888</v>
      </c>
      <c r="Z421" s="1" t="s">
        <v>3390</v>
      </c>
      <c r="AA421" s="1" t="s">
        <v>3568</v>
      </c>
    </row>
    <row r="422" spans="1:27" ht="15" customHeight="1">
      <c r="A422" s="1" t="s">
        <v>3578</v>
      </c>
      <c r="B422" s="1" t="s">
        <v>687</v>
      </c>
      <c r="C422" s="1" t="s">
        <v>1349</v>
      </c>
      <c r="D422" s="61">
        <v>2023</v>
      </c>
      <c r="E422" s="1" t="s">
        <v>1350</v>
      </c>
      <c r="F422" s="1" t="s">
        <v>2190</v>
      </c>
      <c r="H422" s="1" t="s">
        <v>1352</v>
      </c>
      <c r="I422" s="1" t="s">
        <v>1647</v>
      </c>
      <c r="J422" s="1" t="s">
        <v>1354</v>
      </c>
      <c r="K422" s="1" t="s">
        <v>927</v>
      </c>
      <c r="L422" s="1" t="s">
        <v>2200</v>
      </c>
      <c r="P422" s="1" t="s">
        <v>1356</v>
      </c>
      <c r="Q422" s="1" t="s">
        <v>1357</v>
      </c>
      <c r="R422" s="1" t="s">
        <v>2144</v>
      </c>
      <c r="W422" s="1" t="s">
        <v>2160</v>
      </c>
      <c r="X422" s="1" t="s">
        <v>1360</v>
      </c>
      <c r="Y422" s="1" t="s">
        <v>1888</v>
      </c>
      <c r="Z422" s="1" t="s">
        <v>3390</v>
      </c>
      <c r="AA422" s="1" t="s">
        <v>3568</v>
      </c>
    </row>
    <row r="423" spans="1:27" ht="15" customHeight="1">
      <c r="A423" s="1" t="s">
        <v>3579</v>
      </c>
      <c r="B423" s="1" t="s">
        <v>680</v>
      </c>
      <c r="C423" s="1" t="s">
        <v>1349</v>
      </c>
      <c r="D423" s="61">
        <v>2023</v>
      </c>
      <c r="E423" s="1" t="s">
        <v>1350</v>
      </c>
      <c r="F423" s="1" t="s">
        <v>2205</v>
      </c>
      <c r="H423" s="1" t="s">
        <v>1352</v>
      </c>
      <c r="I423" s="1" t="s">
        <v>1647</v>
      </c>
      <c r="J423" s="1" t="s">
        <v>1354</v>
      </c>
      <c r="K423" s="1" t="s">
        <v>927</v>
      </c>
      <c r="L423" s="1" t="s">
        <v>2200</v>
      </c>
      <c r="P423" s="1" t="s">
        <v>1356</v>
      </c>
      <c r="Q423" s="1" t="s">
        <v>1357</v>
      </c>
      <c r="R423" s="1" t="s">
        <v>2144</v>
      </c>
      <c r="W423" s="1" t="s">
        <v>2160</v>
      </c>
      <c r="X423" s="1" t="s">
        <v>1360</v>
      </c>
      <c r="Y423" s="1" t="s">
        <v>1888</v>
      </c>
      <c r="Z423" s="1" t="s">
        <v>3390</v>
      </c>
      <c r="AA423" s="1" t="s">
        <v>3568</v>
      </c>
    </row>
    <row r="424" spans="1:27" ht="15" customHeight="1">
      <c r="A424" s="1" t="s">
        <v>3580</v>
      </c>
      <c r="B424" s="1" t="s">
        <v>683</v>
      </c>
      <c r="C424" s="1" t="s">
        <v>1349</v>
      </c>
      <c r="D424" s="61">
        <v>2023</v>
      </c>
      <c r="E424" s="1" t="s">
        <v>1350</v>
      </c>
      <c r="F424" s="1" t="s">
        <v>2197</v>
      </c>
      <c r="H424" s="1" t="s">
        <v>1352</v>
      </c>
      <c r="I424" s="1" t="s">
        <v>1647</v>
      </c>
      <c r="J424" s="1" t="s">
        <v>1354</v>
      </c>
      <c r="K424" s="1" t="s">
        <v>927</v>
      </c>
      <c r="L424" s="1" t="s">
        <v>2200</v>
      </c>
      <c r="P424" s="1" t="s">
        <v>1356</v>
      </c>
      <c r="Q424" s="1" t="s">
        <v>1357</v>
      </c>
      <c r="R424" s="1" t="s">
        <v>2144</v>
      </c>
      <c r="W424" s="1" t="s">
        <v>2160</v>
      </c>
      <c r="X424" s="1" t="s">
        <v>1360</v>
      </c>
      <c r="Y424" s="1" t="s">
        <v>1888</v>
      </c>
      <c r="Z424" s="1" t="s">
        <v>3390</v>
      </c>
      <c r="AA424" s="1" t="s">
        <v>3568</v>
      </c>
    </row>
    <row r="425" spans="1:27" ht="15" customHeight="1">
      <c r="A425" s="1" t="s">
        <v>3581</v>
      </c>
      <c r="B425" s="1" t="s">
        <v>696</v>
      </c>
      <c r="C425" s="1" t="s">
        <v>1349</v>
      </c>
      <c r="D425" s="61">
        <v>2023</v>
      </c>
      <c r="E425" s="1" t="s">
        <v>1350</v>
      </c>
      <c r="F425" s="1" t="s">
        <v>2199</v>
      </c>
      <c r="H425" s="1" t="s">
        <v>1352</v>
      </c>
      <c r="I425" s="1" t="s">
        <v>1353</v>
      </c>
      <c r="J425" s="1" t="s">
        <v>1354</v>
      </c>
      <c r="K425" s="1" t="s">
        <v>927</v>
      </c>
      <c r="L425" s="1" t="s">
        <v>2200</v>
      </c>
      <c r="P425" s="1" t="s">
        <v>1356</v>
      </c>
      <c r="Q425" s="1" t="s">
        <v>1357</v>
      </c>
      <c r="R425" s="1" t="s">
        <v>2144</v>
      </c>
      <c r="W425" s="1" t="s">
        <v>2160</v>
      </c>
      <c r="X425" s="1" t="s">
        <v>1360</v>
      </c>
      <c r="Y425" s="1" t="s">
        <v>1888</v>
      </c>
      <c r="Z425" s="1" t="s">
        <v>3390</v>
      </c>
      <c r="AA425" s="1" t="s">
        <v>3568</v>
      </c>
    </row>
    <row r="426" spans="1:27" ht="15" customHeight="1">
      <c r="A426" s="1" t="s">
        <v>2209</v>
      </c>
      <c r="B426" s="1" t="s">
        <v>698</v>
      </c>
      <c r="C426" s="1" t="s">
        <v>1349</v>
      </c>
      <c r="D426" s="61">
        <v>2023</v>
      </c>
      <c r="E426" s="1" t="s">
        <v>1350</v>
      </c>
      <c r="F426" s="1" t="s">
        <v>2210</v>
      </c>
      <c r="H426" s="1" t="s">
        <v>1352</v>
      </c>
      <c r="I426" s="1" t="s">
        <v>1353</v>
      </c>
      <c r="J426" s="1" t="s">
        <v>1354</v>
      </c>
      <c r="K426" s="1" t="s">
        <v>927</v>
      </c>
      <c r="L426" s="1" t="s">
        <v>2200</v>
      </c>
      <c r="P426" s="1" t="s">
        <v>1356</v>
      </c>
      <c r="Q426" s="1" t="s">
        <v>1357</v>
      </c>
      <c r="R426" s="1" t="s">
        <v>2144</v>
      </c>
      <c r="W426" s="1" t="s">
        <v>2160</v>
      </c>
      <c r="X426" s="1" t="s">
        <v>1360</v>
      </c>
      <c r="Y426" s="1" t="s">
        <v>1888</v>
      </c>
      <c r="Z426" s="1" t="s">
        <v>3390</v>
      </c>
      <c r="AA426" s="1" t="s">
        <v>3568</v>
      </c>
    </row>
    <row r="427" spans="1:27" ht="15" customHeight="1">
      <c r="A427" s="1" t="s">
        <v>3582</v>
      </c>
      <c r="B427" s="1" t="s">
        <v>686</v>
      </c>
      <c r="C427" s="1" t="s">
        <v>1349</v>
      </c>
      <c r="D427" s="61">
        <v>2023</v>
      </c>
      <c r="E427" s="1" t="s">
        <v>1350</v>
      </c>
      <c r="F427" s="1" t="s">
        <v>2159</v>
      </c>
      <c r="H427" s="1" t="s">
        <v>1352</v>
      </c>
      <c r="I427" s="1" t="s">
        <v>1647</v>
      </c>
      <c r="J427" s="1" t="s">
        <v>1354</v>
      </c>
      <c r="K427" s="1" t="s">
        <v>927</v>
      </c>
      <c r="L427" s="1" t="s">
        <v>2200</v>
      </c>
      <c r="P427" s="1" t="s">
        <v>1356</v>
      </c>
      <c r="Q427" s="1" t="s">
        <v>1357</v>
      </c>
      <c r="R427" s="1" t="s">
        <v>2144</v>
      </c>
      <c r="W427" s="1" t="s">
        <v>2160</v>
      </c>
      <c r="X427" s="1" t="s">
        <v>1360</v>
      </c>
      <c r="Y427" s="1" t="s">
        <v>1888</v>
      </c>
      <c r="Z427" s="1" t="s">
        <v>3390</v>
      </c>
      <c r="AA427" s="1" t="s">
        <v>3568</v>
      </c>
    </row>
    <row r="428" spans="1:27" ht="15" customHeight="1">
      <c r="A428" s="1" t="s">
        <v>2171</v>
      </c>
      <c r="B428" s="1" t="s">
        <v>693</v>
      </c>
      <c r="C428" s="1" t="s">
        <v>1349</v>
      </c>
      <c r="D428" s="61">
        <v>2023</v>
      </c>
      <c r="E428" s="1" t="s">
        <v>1350</v>
      </c>
      <c r="F428" s="1" t="s">
        <v>2172</v>
      </c>
      <c r="H428" s="1" t="s">
        <v>1352</v>
      </c>
      <c r="I428" s="1" t="s">
        <v>1647</v>
      </c>
      <c r="J428" s="1" t="s">
        <v>1354</v>
      </c>
      <c r="K428" s="1" t="s">
        <v>927</v>
      </c>
      <c r="L428" s="1" t="s">
        <v>2200</v>
      </c>
      <c r="P428" s="1" t="s">
        <v>1356</v>
      </c>
      <c r="Q428" s="1" t="s">
        <v>1357</v>
      </c>
      <c r="R428" s="1" t="s">
        <v>2144</v>
      </c>
      <c r="W428" s="1" t="s">
        <v>2160</v>
      </c>
      <c r="X428" s="1" t="s">
        <v>1360</v>
      </c>
      <c r="Y428" s="1" t="s">
        <v>1888</v>
      </c>
      <c r="Z428" s="1" t="s">
        <v>3390</v>
      </c>
      <c r="AA428" s="1" t="s">
        <v>3568</v>
      </c>
    </row>
    <row r="429" spans="1:27" ht="15" customHeight="1">
      <c r="A429" s="1" t="s">
        <v>3583</v>
      </c>
      <c r="B429" s="1" t="s">
        <v>690</v>
      </c>
      <c r="C429" s="1" t="s">
        <v>1349</v>
      </c>
      <c r="D429" s="61">
        <v>2023</v>
      </c>
      <c r="E429" s="1" t="s">
        <v>1350</v>
      </c>
      <c r="F429" s="1" t="s">
        <v>2192</v>
      </c>
      <c r="H429" s="1" t="s">
        <v>1352</v>
      </c>
      <c r="I429" s="1" t="s">
        <v>1647</v>
      </c>
      <c r="J429" s="1" t="s">
        <v>1354</v>
      </c>
      <c r="K429" s="1" t="s">
        <v>927</v>
      </c>
      <c r="L429" s="1" t="s">
        <v>2200</v>
      </c>
      <c r="P429" s="1" t="s">
        <v>1356</v>
      </c>
      <c r="Q429" s="1" t="s">
        <v>1357</v>
      </c>
      <c r="R429" s="1" t="s">
        <v>2144</v>
      </c>
      <c r="W429" s="1" t="s">
        <v>2160</v>
      </c>
      <c r="X429" s="1" t="s">
        <v>1360</v>
      </c>
      <c r="Y429" s="1" t="s">
        <v>1888</v>
      </c>
      <c r="Z429" s="1" t="s">
        <v>3390</v>
      </c>
      <c r="AA429" s="1" t="s">
        <v>3568</v>
      </c>
    </row>
    <row r="430" spans="1:27" ht="15" customHeight="1">
      <c r="A430" s="1" t="s">
        <v>3584</v>
      </c>
      <c r="B430" s="1" t="s">
        <v>694</v>
      </c>
      <c r="C430" s="1" t="s">
        <v>1349</v>
      </c>
      <c r="D430" s="61">
        <v>2023</v>
      </c>
      <c r="E430" s="1" t="s">
        <v>1350</v>
      </c>
      <c r="F430" s="1" t="s">
        <v>2188</v>
      </c>
      <c r="H430" s="1" t="s">
        <v>1352</v>
      </c>
      <c r="I430" s="1" t="s">
        <v>1353</v>
      </c>
      <c r="J430" s="1" t="s">
        <v>1354</v>
      </c>
      <c r="K430" s="1" t="s">
        <v>927</v>
      </c>
      <c r="L430" s="1" t="s">
        <v>2200</v>
      </c>
      <c r="P430" s="1" t="s">
        <v>1356</v>
      </c>
      <c r="Q430" s="1" t="s">
        <v>1357</v>
      </c>
      <c r="R430" s="1" t="s">
        <v>2144</v>
      </c>
      <c r="W430" s="1" t="s">
        <v>2160</v>
      </c>
      <c r="X430" s="1" t="s">
        <v>1360</v>
      </c>
      <c r="Y430" s="1" t="s">
        <v>1888</v>
      </c>
      <c r="Z430" s="1" t="s">
        <v>3390</v>
      </c>
      <c r="AA430" s="1" t="s">
        <v>3568</v>
      </c>
    </row>
    <row r="431" spans="1:27" ht="15" customHeight="1">
      <c r="A431" s="1" t="s">
        <v>2211</v>
      </c>
      <c r="B431" s="1" t="s">
        <v>575</v>
      </c>
      <c r="C431" s="1" t="s">
        <v>1349</v>
      </c>
      <c r="D431" s="61">
        <v>2023</v>
      </c>
      <c r="E431" s="1" t="s">
        <v>1350</v>
      </c>
      <c r="F431" s="1" t="s">
        <v>2212</v>
      </c>
      <c r="H431" s="1" t="s">
        <v>1352</v>
      </c>
      <c r="I431" s="1" t="s">
        <v>1353</v>
      </c>
      <c r="J431" s="1" t="s">
        <v>1354</v>
      </c>
      <c r="K431" s="1" t="s">
        <v>927</v>
      </c>
      <c r="L431" s="1" t="s">
        <v>2213</v>
      </c>
      <c r="M431" s="1" t="s">
        <v>2213</v>
      </c>
      <c r="N431" s="63">
        <v>45310</v>
      </c>
      <c r="O431" s="63">
        <v>45537</v>
      </c>
      <c r="P431" s="1" t="s">
        <v>1356</v>
      </c>
      <c r="Q431" s="1" t="s">
        <v>1357</v>
      </c>
      <c r="R431" s="1" t="s">
        <v>2214</v>
      </c>
      <c r="W431" s="1" t="s">
        <v>2215</v>
      </c>
      <c r="X431" s="1" t="s">
        <v>1360</v>
      </c>
      <c r="Y431" s="1" t="s">
        <v>1888</v>
      </c>
      <c r="Z431" s="1" t="s">
        <v>3390</v>
      </c>
      <c r="AA431" s="1" t="s">
        <v>2216</v>
      </c>
    </row>
    <row r="432" spans="1:27" ht="15" customHeight="1">
      <c r="A432" s="1" t="s">
        <v>3221</v>
      </c>
      <c r="B432" s="1" t="s">
        <v>3222</v>
      </c>
      <c r="C432" s="1" t="s">
        <v>1349</v>
      </c>
      <c r="D432" s="61">
        <v>2023</v>
      </c>
      <c r="E432" s="1" t="s">
        <v>1350</v>
      </c>
      <c r="F432" s="1" t="s">
        <v>3223</v>
      </c>
      <c r="G432" s="1" t="s">
        <v>3224</v>
      </c>
      <c r="H432" s="1" t="s">
        <v>1352</v>
      </c>
      <c r="I432" s="1" t="s">
        <v>1353</v>
      </c>
      <c r="J432" s="1" t="s">
        <v>1354</v>
      </c>
      <c r="K432" s="1" t="s">
        <v>927</v>
      </c>
      <c r="L432" s="1" t="s">
        <v>2213</v>
      </c>
      <c r="M432" s="1" t="s">
        <v>2213</v>
      </c>
      <c r="N432" s="63">
        <v>45329</v>
      </c>
      <c r="O432" s="63">
        <v>45331</v>
      </c>
      <c r="P432" s="1" t="s">
        <v>1356</v>
      </c>
      <c r="Q432" s="1" t="s">
        <v>1357</v>
      </c>
      <c r="R432" s="1" t="s">
        <v>2214</v>
      </c>
      <c r="W432" s="1" t="s">
        <v>2215</v>
      </c>
      <c r="X432" s="1" t="s">
        <v>1509</v>
      </c>
      <c r="Y432" s="1" t="s">
        <v>1888</v>
      </c>
    </row>
    <row r="433" spans="1:27" ht="15" customHeight="1">
      <c r="A433" s="1" t="s">
        <v>2217</v>
      </c>
      <c r="B433" s="1" t="s">
        <v>576</v>
      </c>
      <c r="C433" s="1" t="s">
        <v>1349</v>
      </c>
      <c r="D433" s="61">
        <v>2023</v>
      </c>
      <c r="E433" s="1" t="s">
        <v>1350</v>
      </c>
      <c r="F433" s="1" t="s">
        <v>2218</v>
      </c>
      <c r="H433" s="1" t="s">
        <v>1352</v>
      </c>
      <c r="I433" s="1" t="s">
        <v>1353</v>
      </c>
      <c r="J433" s="1" t="s">
        <v>1354</v>
      </c>
      <c r="K433" s="1" t="s">
        <v>927</v>
      </c>
      <c r="L433" s="1" t="s">
        <v>1630</v>
      </c>
      <c r="M433" s="1" t="s">
        <v>1554</v>
      </c>
      <c r="N433" s="63">
        <v>45310</v>
      </c>
      <c r="O433" s="63">
        <v>45537</v>
      </c>
      <c r="P433" s="1" t="s">
        <v>1356</v>
      </c>
      <c r="Q433" s="1" t="s">
        <v>1357</v>
      </c>
      <c r="R433" s="1" t="s">
        <v>2214</v>
      </c>
      <c r="W433" s="1" t="s">
        <v>2215</v>
      </c>
      <c r="X433" s="1" t="s">
        <v>1360</v>
      </c>
      <c r="Y433" s="1" t="s">
        <v>1888</v>
      </c>
      <c r="Z433" s="1" t="s">
        <v>3390</v>
      </c>
      <c r="AA433" s="1" t="s">
        <v>2216</v>
      </c>
    </row>
    <row r="434" spans="1:27" ht="15" customHeight="1">
      <c r="A434" s="1" t="s">
        <v>2952</v>
      </c>
      <c r="B434" s="1" t="s">
        <v>713</v>
      </c>
      <c r="C434" s="1" t="s">
        <v>1349</v>
      </c>
      <c r="D434" s="61">
        <v>2023</v>
      </c>
      <c r="E434" s="1" t="s">
        <v>1350</v>
      </c>
      <c r="F434" s="1" t="s">
        <v>2953</v>
      </c>
      <c r="H434" s="1" t="s">
        <v>1352</v>
      </c>
      <c r="I434" s="1" t="s">
        <v>1353</v>
      </c>
      <c r="J434" s="1" t="s">
        <v>1354</v>
      </c>
      <c r="K434" s="1" t="s">
        <v>927</v>
      </c>
      <c r="L434" s="1" t="s">
        <v>2213</v>
      </c>
      <c r="M434" s="1" t="s">
        <v>2213</v>
      </c>
      <c r="N434" s="63">
        <v>45310</v>
      </c>
      <c r="O434" s="63">
        <v>45537</v>
      </c>
      <c r="P434" s="1" t="s">
        <v>1356</v>
      </c>
      <c r="Q434" s="1" t="s">
        <v>1357</v>
      </c>
      <c r="R434" s="1" t="s">
        <v>2214</v>
      </c>
      <c r="W434" s="1" t="s">
        <v>2950</v>
      </c>
      <c r="X434" s="1" t="s">
        <v>1360</v>
      </c>
      <c r="Y434" s="1" t="s">
        <v>1888</v>
      </c>
      <c r="Z434" s="1" t="s">
        <v>3390</v>
      </c>
      <c r="AA434" s="1" t="s">
        <v>2951</v>
      </c>
    </row>
    <row r="435" spans="1:27" ht="15" customHeight="1">
      <c r="A435" s="1" t="s">
        <v>2954</v>
      </c>
      <c r="B435" s="1" t="s">
        <v>715</v>
      </c>
      <c r="C435" s="1" t="s">
        <v>1349</v>
      </c>
      <c r="D435" s="61">
        <v>2023</v>
      </c>
      <c r="E435" s="1" t="s">
        <v>1350</v>
      </c>
      <c r="F435" s="1" t="s">
        <v>2955</v>
      </c>
      <c r="H435" s="1" t="s">
        <v>1352</v>
      </c>
      <c r="I435" s="1" t="s">
        <v>1353</v>
      </c>
      <c r="J435" s="1" t="s">
        <v>1354</v>
      </c>
      <c r="K435" s="1" t="s">
        <v>927</v>
      </c>
      <c r="L435" s="1" t="s">
        <v>2213</v>
      </c>
      <c r="M435" s="1" t="s">
        <v>2213</v>
      </c>
      <c r="N435" s="63">
        <v>45310</v>
      </c>
      <c r="O435" s="63">
        <v>45537</v>
      </c>
      <c r="P435" s="1" t="s">
        <v>1356</v>
      </c>
      <c r="Q435" s="1" t="s">
        <v>1357</v>
      </c>
      <c r="R435" s="1" t="s">
        <v>2214</v>
      </c>
      <c r="W435" s="1" t="s">
        <v>2950</v>
      </c>
      <c r="X435" s="1" t="s">
        <v>1360</v>
      </c>
      <c r="Y435" s="1" t="s">
        <v>1888</v>
      </c>
      <c r="Z435" s="1" t="s">
        <v>3390</v>
      </c>
      <c r="AA435" s="1" t="s">
        <v>2951</v>
      </c>
    </row>
    <row r="436" spans="1:27" ht="15" customHeight="1">
      <c r="A436" s="1" t="s">
        <v>2948</v>
      </c>
      <c r="B436" s="1" t="s">
        <v>714</v>
      </c>
      <c r="C436" s="1" t="s">
        <v>1349</v>
      </c>
      <c r="D436" s="61">
        <v>2023</v>
      </c>
      <c r="E436" s="1" t="s">
        <v>1350</v>
      </c>
      <c r="F436" s="1" t="s">
        <v>2949</v>
      </c>
      <c r="H436" s="1" t="s">
        <v>1370</v>
      </c>
      <c r="I436" s="1" t="s">
        <v>1371</v>
      </c>
      <c r="J436" s="1" t="s">
        <v>1354</v>
      </c>
      <c r="K436" s="1" t="s">
        <v>927</v>
      </c>
      <c r="L436" s="1" t="s">
        <v>2213</v>
      </c>
      <c r="M436" s="1" t="s">
        <v>2213</v>
      </c>
      <c r="N436" s="63">
        <v>45310</v>
      </c>
      <c r="O436" s="63">
        <v>45537</v>
      </c>
      <c r="P436" s="1" t="s">
        <v>1356</v>
      </c>
      <c r="Q436" s="1" t="s">
        <v>1357</v>
      </c>
      <c r="R436" s="1" t="s">
        <v>2214</v>
      </c>
      <c r="W436" s="1" t="s">
        <v>2950</v>
      </c>
      <c r="X436" s="1" t="s">
        <v>1360</v>
      </c>
      <c r="Y436" s="1" t="s">
        <v>1888</v>
      </c>
      <c r="Z436" s="1" t="s">
        <v>3390</v>
      </c>
      <c r="AA436" s="1" t="s">
        <v>2951</v>
      </c>
    </row>
    <row r="437" spans="1:27" ht="15" customHeight="1">
      <c r="A437" s="1" t="s">
        <v>2230</v>
      </c>
      <c r="B437" s="1" t="s">
        <v>364</v>
      </c>
      <c r="C437" s="1" t="s">
        <v>2204</v>
      </c>
      <c r="D437" s="61">
        <v>2023</v>
      </c>
      <c r="E437" s="1" t="s">
        <v>1350</v>
      </c>
      <c r="F437" s="1" t="s">
        <v>2221</v>
      </c>
      <c r="H437" s="1" t="s">
        <v>1370</v>
      </c>
      <c r="I437" s="1" t="s">
        <v>1371</v>
      </c>
      <c r="J437" s="1" t="s">
        <v>2143</v>
      </c>
      <c r="K437" s="1" t="s">
        <v>328</v>
      </c>
      <c r="L437" s="1" t="s">
        <v>2223</v>
      </c>
      <c r="M437" s="1" t="s">
        <v>2223</v>
      </c>
      <c r="N437" s="63">
        <v>45310</v>
      </c>
      <c r="O437" s="63">
        <v>45537</v>
      </c>
      <c r="P437" s="1" t="s">
        <v>1356</v>
      </c>
      <c r="Q437" s="1" t="s">
        <v>1357</v>
      </c>
      <c r="R437" s="1" t="s">
        <v>2224</v>
      </c>
      <c r="W437" s="1" t="s">
        <v>2225</v>
      </c>
      <c r="X437" s="1" t="s">
        <v>1509</v>
      </c>
      <c r="Y437" s="1" t="s">
        <v>1888</v>
      </c>
      <c r="Z437" s="1" t="s">
        <v>3390</v>
      </c>
      <c r="AA437" s="1" t="s">
        <v>2226</v>
      </c>
    </row>
    <row r="438" spans="1:27" ht="15" customHeight="1">
      <c r="A438" s="1" t="s">
        <v>2263</v>
      </c>
      <c r="B438" s="1" t="s">
        <v>364</v>
      </c>
      <c r="C438" s="1" t="s">
        <v>2264</v>
      </c>
      <c r="D438" s="61">
        <v>2023</v>
      </c>
      <c r="E438" s="1" t="s">
        <v>1350</v>
      </c>
      <c r="F438" s="1" t="s">
        <v>2221</v>
      </c>
      <c r="H438" s="1" t="s">
        <v>1370</v>
      </c>
      <c r="I438" s="1" t="s">
        <v>1371</v>
      </c>
      <c r="J438" s="1" t="s">
        <v>2143</v>
      </c>
      <c r="K438" s="1" t="s">
        <v>355</v>
      </c>
      <c r="L438" s="1" t="s">
        <v>2223</v>
      </c>
      <c r="M438" s="1" t="s">
        <v>2223</v>
      </c>
      <c r="N438" s="63">
        <v>45310</v>
      </c>
      <c r="O438" s="63">
        <v>45537</v>
      </c>
      <c r="P438" s="1" t="s">
        <v>1356</v>
      </c>
      <c r="Q438" s="1" t="s">
        <v>1357</v>
      </c>
      <c r="R438" s="1" t="s">
        <v>2224</v>
      </c>
      <c r="W438" s="1" t="s">
        <v>2225</v>
      </c>
      <c r="X438" s="1" t="s">
        <v>1509</v>
      </c>
      <c r="Y438" s="1" t="s">
        <v>1888</v>
      </c>
      <c r="Z438" s="1" t="s">
        <v>3390</v>
      </c>
      <c r="AA438" s="1" t="s">
        <v>2226</v>
      </c>
    </row>
    <row r="439" spans="1:27" ht="15" customHeight="1">
      <c r="A439" s="1" t="s">
        <v>2262</v>
      </c>
      <c r="B439" s="1" t="s">
        <v>325</v>
      </c>
      <c r="C439" s="1" t="s">
        <v>2204</v>
      </c>
      <c r="D439" s="61">
        <v>2023</v>
      </c>
      <c r="E439" s="1" t="s">
        <v>1350</v>
      </c>
      <c r="F439" s="1" t="s">
        <v>3585</v>
      </c>
      <c r="H439" s="1" t="s">
        <v>1370</v>
      </c>
      <c r="I439" s="1" t="s">
        <v>1371</v>
      </c>
      <c r="J439" s="1" t="s">
        <v>2143</v>
      </c>
      <c r="K439" s="1" t="s">
        <v>328</v>
      </c>
      <c r="L439" s="1" t="s">
        <v>2223</v>
      </c>
      <c r="M439" s="1" t="s">
        <v>2223</v>
      </c>
      <c r="N439" s="63">
        <v>45310</v>
      </c>
      <c r="O439" s="63">
        <v>45537</v>
      </c>
      <c r="P439" s="1" t="s">
        <v>1356</v>
      </c>
      <c r="Q439" s="1" t="s">
        <v>1357</v>
      </c>
      <c r="R439" s="1" t="s">
        <v>2224</v>
      </c>
      <c r="W439" s="1" t="s">
        <v>2225</v>
      </c>
      <c r="X439" s="1" t="s">
        <v>1509</v>
      </c>
      <c r="Y439" s="1" t="s">
        <v>1888</v>
      </c>
      <c r="Z439" s="1" t="s">
        <v>3390</v>
      </c>
      <c r="AA439" s="1" t="s">
        <v>2226</v>
      </c>
    </row>
    <row r="440" spans="1:27" ht="15" customHeight="1">
      <c r="A440" s="1" t="s">
        <v>2260</v>
      </c>
      <c r="B440" s="1" t="s">
        <v>358</v>
      </c>
      <c r="C440" s="1" t="s">
        <v>1349</v>
      </c>
      <c r="D440" s="61">
        <v>2023</v>
      </c>
      <c r="E440" s="1" t="s">
        <v>1350</v>
      </c>
      <c r="F440" s="1" t="s">
        <v>2261</v>
      </c>
      <c r="H440" s="1" t="s">
        <v>1370</v>
      </c>
      <c r="I440" s="1" t="s">
        <v>1371</v>
      </c>
      <c r="J440" s="1" t="s">
        <v>1354</v>
      </c>
      <c r="K440" s="1" t="s">
        <v>927</v>
      </c>
      <c r="L440" s="1" t="s">
        <v>2223</v>
      </c>
      <c r="M440" s="1" t="s">
        <v>2223</v>
      </c>
      <c r="N440" s="63">
        <v>45310</v>
      </c>
      <c r="O440" s="63">
        <v>45537</v>
      </c>
      <c r="P440" s="1" t="s">
        <v>1356</v>
      </c>
      <c r="Q440" s="1" t="s">
        <v>2242</v>
      </c>
      <c r="R440" s="1" t="s">
        <v>2224</v>
      </c>
      <c r="W440" s="1" t="s">
        <v>2225</v>
      </c>
      <c r="X440" s="1" t="s">
        <v>2032</v>
      </c>
      <c r="Y440" s="1" t="s">
        <v>1888</v>
      </c>
      <c r="Z440" s="1" t="s">
        <v>3390</v>
      </c>
      <c r="AA440" s="1" t="s">
        <v>2229</v>
      </c>
    </row>
    <row r="441" spans="1:27" ht="15" customHeight="1">
      <c r="A441" s="1" t="s">
        <v>2239</v>
      </c>
      <c r="B441" s="1" t="s">
        <v>364</v>
      </c>
      <c r="C441" s="1" t="s">
        <v>2187</v>
      </c>
      <c r="D441" s="61">
        <v>2023</v>
      </c>
      <c r="E441" s="1" t="s">
        <v>1350</v>
      </c>
      <c r="F441" s="1" t="s">
        <v>2221</v>
      </c>
      <c r="H441" s="1" t="s">
        <v>1370</v>
      </c>
      <c r="I441" s="1" t="s">
        <v>1371</v>
      </c>
      <c r="J441" s="1" t="s">
        <v>2143</v>
      </c>
      <c r="K441" s="1" t="s">
        <v>332</v>
      </c>
      <c r="L441" s="1" t="s">
        <v>2223</v>
      </c>
      <c r="M441" s="1" t="s">
        <v>2223</v>
      </c>
      <c r="N441" s="63">
        <v>45310</v>
      </c>
      <c r="O441" s="63">
        <v>45537</v>
      </c>
      <c r="P441" s="1" t="s">
        <v>1356</v>
      </c>
      <c r="Q441" s="1" t="s">
        <v>1357</v>
      </c>
      <c r="R441" s="1" t="s">
        <v>2224</v>
      </c>
      <c r="W441" s="1" t="s">
        <v>2225</v>
      </c>
      <c r="X441" s="1" t="s">
        <v>1509</v>
      </c>
      <c r="Y441" s="1" t="s">
        <v>1888</v>
      </c>
      <c r="Z441" s="1" t="s">
        <v>3390</v>
      </c>
      <c r="AA441" s="1" t="s">
        <v>2226</v>
      </c>
    </row>
    <row r="442" spans="1:27" ht="15" customHeight="1">
      <c r="A442" s="1" t="s">
        <v>2255</v>
      </c>
      <c r="B442" s="1" t="s">
        <v>364</v>
      </c>
      <c r="C442" s="1" t="s">
        <v>2158</v>
      </c>
      <c r="D442" s="61">
        <v>2023</v>
      </c>
      <c r="E442" s="1" t="s">
        <v>1350</v>
      </c>
      <c r="F442" s="1" t="s">
        <v>2221</v>
      </c>
      <c r="H442" s="1" t="s">
        <v>1370</v>
      </c>
      <c r="I442" s="1" t="s">
        <v>1371</v>
      </c>
      <c r="J442" s="1" t="s">
        <v>2143</v>
      </c>
      <c r="K442" s="1" t="s">
        <v>340</v>
      </c>
      <c r="L442" s="1" t="s">
        <v>2223</v>
      </c>
      <c r="M442" s="1" t="s">
        <v>2223</v>
      </c>
      <c r="N442" s="63">
        <v>45310</v>
      </c>
      <c r="O442" s="63">
        <v>45537</v>
      </c>
      <c r="P442" s="1" t="s">
        <v>1356</v>
      </c>
      <c r="Q442" s="1" t="s">
        <v>1357</v>
      </c>
      <c r="R442" s="1" t="s">
        <v>2224</v>
      </c>
      <c r="W442" s="1" t="s">
        <v>2225</v>
      </c>
      <c r="X442" s="1" t="s">
        <v>1509</v>
      </c>
      <c r="Y442" s="1" t="s">
        <v>1888</v>
      </c>
      <c r="Z442" s="1" t="s">
        <v>3390</v>
      </c>
      <c r="AA442" s="1" t="s">
        <v>2226</v>
      </c>
    </row>
    <row r="443" spans="1:27" ht="15" customHeight="1">
      <c r="A443" s="1" t="s">
        <v>2256</v>
      </c>
      <c r="B443" s="1" t="s">
        <v>364</v>
      </c>
      <c r="C443" s="1" t="s">
        <v>2194</v>
      </c>
      <c r="D443" s="61">
        <v>2023</v>
      </c>
      <c r="E443" s="1" t="s">
        <v>1350</v>
      </c>
      <c r="F443" s="1" t="s">
        <v>2221</v>
      </c>
      <c r="H443" s="1" t="s">
        <v>1370</v>
      </c>
      <c r="I443" s="1" t="s">
        <v>1371</v>
      </c>
      <c r="J443" s="1" t="s">
        <v>2143</v>
      </c>
      <c r="K443" s="1" t="s">
        <v>350</v>
      </c>
      <c r="L443" s="1" t="s">
        <v>2223</v>
      </c>
      <c r="M443" s="1" t="s">
        <v>2223</v>
      </c>
      <c r="N443" s="63">
        <v>45310</v>
      </c>
      <c r="O443" s="63">
        <v>45537</v>
      </c>
      <c r="P443" s="1" t="s">
        <v>1356</v>
      </c>
      <c r="Q443" s="1" t="s">
        <v>1357</v>
      </c>
      <c r="R443" s="1" t="s">
        <v>2224</v>
      </c>
      <c r="W443" s="1" t="s">
        <v>2225</v>
      </c>
      <c r="X443" s="1" t="s">
        <v>1509</v>
      </c>
      <c r="Y443" s="1" t="s">
        <v>1888</v>
      </c>
      <c r="Z443" s="1" t="s">
        <v>3390</v>
      </c>
      <c r="AA443" s="1" t="s">
        <v>2226</v>
      </c>
    </row>
    <row r="444" spans="1:27" ht="15" customHeight="1">
      <c r="A444" s="1" t="s">
        <v>2268</v>
      </c>
      <c r="B444" s="1" t="s">
        <v>361</v>
      </c>
      <c r="C444" s="1" t="s">
        <v>1349</v>
      </c>
      <c r="D444" s="61">
        <v>2023</v>
      </c>
      <c r="E444" s="1" t="s">
        <v>1350</v>
      </c>
      <c r="F444" s="1" t="s">
        <v>2269</v>
      </c>
      <c r="H444" s="1" t="s">
        <v>1370</v>
      </c>
      <c r="I444" s="1" t="s">
        <v>1371</v>
      </c>
      <c r="J444" s="1" t="s">
        <v>1354</v>
      </c>
      <c r="K444" s="1" t="s">
        <v>927</v>
      </c>
      <c r="L444" s="1" t="s">
        <v>2223</v>
      </c>
      <c r="M444" s="1" t="s">
        <v>2223</v>
      </c>
      <c r="N444" s="63">
        <v>45310</v>
      </c>
      <c r="O444" s="63">
        <v>45537</v>
      </c>
      <c r="P444" s="1" t="s">
        <v>1356</v>
      </c>
      <c r="Q444" s="1" t="s">
        <v>2248</v>
      </c>
      <c r="R444" s="1" t="s">
        <v>2224</v>
      </c>
      <c r="W444" s="1" t="s">
        <v>2225</v>
      </c>
      <c r="X444" s="1" t="s">
        <v>2032</v>
      </c>
      <c r="Y444" s="1" t="s">
        <v>1888</v>
      </c>
      <c r="Z444" s="1" t="s">
        <v>3390</v>
      </c>
      <c r="AA444" s="1" t="s">
        <v>2229</v>
      </c>
    </row>
    <row r="445" spans="1:27" ht="15" customHeight="1">
      <c r="A445" s="1" t="s">
        <v>2254</v>
      </c>
      <c r="B445" s="1" t="s">
        <v>364</v>
      </c>
      <c r="C445" s="1" t="s">
        <v>2166</v>
      </c>
      <c r="D445" s="61">
        <v>2023</v>
      </c>
      <c r="E445" s="1" t="s">
        <v>1350</v>
      </c>
      <c r="F445" s="1" t="s">
        <v>2221</v>
      </c>
      <c r="H445" s="1" t="s">
        <v>1370</v>
      </c>
      <c r="I445" s="1" t="s">
        <v>1371</v>
      </c>
      <c r="J445" s="1" t="s">
        <v>2143</v>
      </c>
      <c r="K445" s="1" t="s">
        <v>343</v>
      </c>
      <c r="L445" s="1" t="s">
        <v>2223</v>
      </c>
      <c r="M445" s="1" t="s">
        <v>2223</v>
      </c>
      <c r="N445" s="63">
        <v>45310</v>
      </c>
      <c r="O445" s="63">
        <v>45537</v>
      </c>
      <c r="P445" s="1" t="s">
        <v>1356</v>
      </c>
      <c r="Q445" s="1" t="s">
        <v>1357</v>
      </c>
      <c r="R445" s="1" t="s">
        <v>2224</v>
      </c>
      <c r="W445" s="1" t="s">
        <v>2225</v>
      </c>
      <c r="X445" s="1" t="s">
        <v>1509</v>
      </c>
      <c r="Y445" s="1" t="s">
        <v>1888</v>
      </c>
      <c r="Z445" s="1" t="s">
        <v>3390</v>
      </c>
      <c r="AA445" s="1" t="s">
        <v>2226</v>
      </c>
    </row>
    <row r="446" spans="1:27" ht="15" customHeight="1">
      <c r="A446" s="1" t="s">
        <v>2267</v>
      </c>
      <c r="B446" s="1" t="s">
        <v>325</v>
      </c>
      <c r="C446" s="1" t="s">
        <v>2163</v>
      </c>
      <c r="D446" s="61">
        <v>2023</v>
      </c>
      <c r="E446" s="1" t="s">
        <v>1350</v>
      </c>
      <c r="F446" s="1" t="s">
        <v>3585</v>
      </c>
      <c r="H446" s="1" t="s">
        <v>1370</v>
      </c>
      <c r="I446" s="1" t="s">
        <v>1371</v>
      </c>
      <c r="J446" s="1" t="s">
        <v>2143</v>
      </c>
      <c r="K446" s="1" t="s">
        <v>336</v>
      </c>
      <c r="L446" s="1" t="s">
        <v>2223</v>
      </c>
      <c r="M446" s="1" t="s">
        <v>2223</v>
      </c>
      <c r="N446" s="63">
        <v>45310</v>
      </c>
      <c r="O446" s="63">
        <v>45537</v>
      </c>
      <c r="P446" s="1" t="s">
        <v>1356</v>
      </c>
      <c r="Q446" s="1" t="s">
        <v>1357</v>
      </c>
      <c r="R446" s="1" t="s">
        <v>2224</v>
      </c>
      <c r="W446" s="1" t="s">
        <v>2225</v>
      </c>
      <c r="X446" s="1" t="s">
        <v>1509</v>
      </c>
      <c r="Y446" s="1" t="s">
        <v>1888</v>
      </c>
      <c r="Z446" s="1" t="s">
        <v>3390</v>
      </c>
      <c r="AA446" s="1" t="s">
        <v>2226</v>
      </c>
    </row>
    <row r="447" spans="1:27" ht="15" customHeight="1">
      <c r="A447" s="1" t="s">
        <v>2265</v>
      </c>
      <c r="B447" s="1" t="s">
        <v>364</v>
      </c>
      <c r="C447" s="1" t="s">
        <v>2148</v>
      </c>
      <c r="D447" s="61">
        <v>2023</v>
      </c>
      <c r="E447" s="1" t="s">
        <v>1350</v>
      </c>
      <c r="F447" s="1" t="s">
        <v>2221</v>
      </c>
      <c r="H447" s="1" t="s">
        <v>1370</v>
      </c>
      <c r="I447" s="1" t="s">
        <v>1371</v>
      </c>
      <c r="J447" s="1" t="s">
        <v>2143</v>
      </c>
      <c r="K447" s="1" t="s">
        <v>182</v>
      </c>
      <c r="L447" s="1" t="s">
        <v>2223</v>
      </c>
      <c r="M447" s="1" t="s">
        <v>2223</v>
      </c>
      <c r="N447" s="63">
        <v>45310</v>
      </c>
      <c r="O447" s="63">
        <v>45537</v>
      </c>
      <c r="P447" s="1" t="s">
        <v>1356</v>
      </c>
      <c r="Q447" s="1" t="s">
        <v>1357</v>
      </c>
      <c r="R447" s="1" t="s">
        <v>2224</v>
      </c>
      <c r="W447" s="1" t="s">
        <v>2225</v>
      </c>
      <c r="X447" s="1" t="s">
        <v>1509</v>
      </c>
      <c r="Y447" s="1" t="s">
        <v>1888</v>
      </c>
      <c r="Z447" s="1" t="s">
        <v>3390</v>
      </c>
      <c r="AA447" s="1" t="s">
        <v>2226</v>
      </c>
    </row>
    <row r="448" spans="1:27" ht="15" customHeight="1">
      <c r="A448" s="1" t="s">
        <v>2266</v>
      </c>
      <c r="B448" s="1" t="s">
        <v>364</v>
      </c>
      <c r="C448" s="1" t="s">
        <v>2176</v>
      </c>
      <c r="D448" s="61">
        <v>2023</v>
      </c>
      <c r="E448" s="1" t="s">
        <v>1350</v>
      </c>
      <c r="F448" s="1" t="s">
        <v>2221</v>
      </c>
      <c r="H448" s="1" t="s">
        <v>1370</v>
      </c>
      <c r="I448" s="1" t="s">
        <v>1371</v>
      </c>
      <c r="J448" s="1" t="s">
        <v>2143</v>
      </c>
      <c r="K448" s="1" t="s">
        <v>333</v>
      </c>
      <c r="L448" s="1" t="s">
        <v>2223</v>
      </c>
      <c r="M448" s="1" t="s">
        <v>2223</v>
      </c>
      <c r="N448" s="63">
        <v>45310</v>
      </c>
      <c r="O448" s="63">
        <v>45537</v>
      </c>
      <c r="P448" s="1" t="s">
        <v>1356</v>
      </c>
      <c r="Q448" s="1" t="s">
        <v>1357</v>
      </c>
      <c r="R448" s="1" t="s">
        <v>2224</v>
      </c>
      <c r="W448" s="1" t="s">
        <v>2225</v>
      </c>
      <c r="X448" s="1" t="s">
        <v>1509</v>
      </c>
      <c r="Y448" s="1" t="s">
        <v>1888</v>
      </c>
      <c r="Z448" s="1" t="s">
        <v>3390</v>
      </c>
      <c r="AA448" s="1" t="s">
        <v>2226</v>
      </c>
    </row>
    <row r="449" spans="1:27" ht="15" customHeight="1">
      <c r="A449" s="1" t="s">
        <v>2257</v>
      </c>
      <c r="B449" s="1" t="s">
        <v>364</v>
      </c>
      <c r="C449" s="1" t="s">
        <v>2181</v>
      </c>
      <c r="D449" s="61">
        <v>2023</v>
      </c>
      <c r="E449" s="1" t="s">
        <v>1350</v>
      </c>
      <c r="F449" s="1" t="s">
        <v>2221</v>
      </c>
      <c r="H449" s="1" t="s">
        <v>1370</v>
      </c>
      <c r="I449" s="1" t="s">
        <v>1371</v>
      </c>
      <c r="J449" s="1" t="s">
        <v>2143</v>
      </c>
      <c r="K449" s="1" t="s">
        <v>341</v>
      </c>
      <c r="L449" s="1" t="s">
        <v>2223</v>
      </c>
      <c r="M449" s="1" t="s">
        <v>2223</v>
      </c>
      <c r="N449" s="63">
        <v>45310</v>
      </c>
      <c r="O449" s="63">
        <v>45537</v>
      </c>
      <c r="P449" s="1" t="s">
        <v>1356</v>
      </c>
      <c r="Q449" s="1" t="s">
        <v>1357</v>
      </c>
      <c r="R449" s="1" t="s">
        <v>2224</v>
      </c>
      <c r="W449" s="1" t="s">
        <v>2225</v>
      </c>
      <c r="X449" s="1" t="s">
        <v>1509</v>
      </c>
      <c r="Y449" s="1" t="s">
        <v>1888</v>
      </c>
      <c r="Z449" s="1" t="s">
        <v>3390</v>
      </c>
      <c r="AA449" s="1" t="s">
        <v>2226</v>
      </c>
    </row>
    <row r="450" spans="1:27" ht="15" customHeight="1">
      <c r="A450" s="1" t="s">
        <v>2227</v>
      </c>
      <c r="B450" s="1" t="s">
        <v>356</v>
      </c>
      <c r="C450" s="1" t="s">
        <v>1349</v>
      </c>
      <c r="D450" s="61">
        <v>2023</v>
      </c>
      <c r="E450" s="1" t="s">
        <v>1350</v>
      </c>
      <c r="F450" s="1" t="s">
        <v>2228</v>
      </c>
      <c r="H450" s="1" t="s">
        <v>1370</v>
      </c>
      <c r="I450" s="1" t="s">
        <v>1371</v>
      </c>
      <c r="J450" s="1" t="s">
        <v>1354</v>
      </c>
      <c r="K450" s="1" t="s">
        <v>927</v>
      </c>
      <c r="L450" s="1" t="s">
        <v>2223</v>
      </c>
      <c r="M450" s="1" t="s">
        <v>2223</v>
      </c>
      <c r="N450" s="63">
        <v>45310</v>
      </c>
      <c r="O450" s="63">
        <v>45537</v>
      </c>
      <c r="P450" s="1" t="s">
        <v>1356</v>
      </c>
      <c r="Q450" s="1" t="s">
        <v>1357</v>
      </c>
      <c r="R450" s="1" t="s">
        <v>2224</v>
      </c>
      <c r="W450" s="1" t="s">
        <v>2225</v>
      </c>
      <c r="X450" s="1" t="s">
        <v>2032</v>
      </c>
      <c r="Y450" s="1" t="s">
        <v>1888</v>
      </c>
      <c r="Z450" s="1" t="s">
        <v>3390</v>
      </c>
      <c r="AA450" s="1" t="s">
        <v>2229</v>
      </c>
    </row>
    <row r="451" spans="1:27" ht="15" customHeight="1">
      <c r="A451" s="1" t="s">
        <v>2231</v>
      </c>
      <c r="B451" s="1" t="s">
        <v>325</v>
      </c>
      <c r="C451" s="1" t="s">
        <v>2158</v>
      </c>
      <c r="D451" s="61">
        <v>2023</v>
      </c>
      <c r="E451" s="1" t="s">
        <v>1350</v>
      </c>
      <c r="F451" s="1" t="s">
        <v>3585</v>
      </c>
      <c r="H451" s="1" t="s">
        <v>1370</v>
      </c>
      <c r="I451" s="1" t="s">
        <v>1371</v>
      </c>
      <c r="J451" s="1" t="s">
        <v>2143</v>
      </c>
      <c r="K451" s="1" t="s">
        <v>340</v>
      </c>
      <c r="L451" s="1" t="s">
        <v>2223</v>
      </c>
      <c r="M451" s="1" t="s">
        <v>2223</v>
      </c>
      <c r="N451" s="63">
        <v>45310</v>
      </c>
      <c r="O451" s="63">
        <v>45537</v>
      </c>
      <c r="P451" s="1" t="s">
        <v>1356</v>
      </c>
      <c r="Q451" s="1" t="s">
        <v>1357</v>
      </c>
      <c r="R451" s="1" t="s">
        <v>2224</v>
      </c>
      <c r="W451" s="1" t="s">
        <v>2225</v>
      </c>
      <c r="X451" s="1" t="s">
        <v>1509</v>
      </c>
      <c r="Y451" s="1" t="s">
        <v>1888</v>
      </c>
      <c r="Z451" s="1" t="s">
        <v>3390</v>
      </c>
      <c r="AA451" s="1" t="s">
        <v>2226</v>
      </c>
    </row>
    <row r="452" spans="1:27" ht="15" customHeight="1">
      <c r="A452" s="1" t="s">
        <v>2219</v>
      </c>
      <c r="B452" s="1" t="s">
        <v>364</v>
      </c>
      <c r="C452" s="1" t="s">
        <v>2220</v>
      </c>
      <c r="D452" s="61">
        <v>2023</v>
      </c>
      <c r="E452" s="1" t="s">
        <v>1350</v>
      </c>
      <c r="F452" s="1" t="s">
        <v>2221</v>
      </c>
      <c r="H452" s="1" t="s">
        <v>1370</v>
      </c>
      <c r="I452" s="1" t="s">
        <v>1371</v>
      </c>
      <c r="J452" s="1" t="s">
        <v>2143</v>
      </c>
      <c r="K452" s="1" t="s">
        <v>338</v>
      </c>
      <c r="L452" s="1" t="s">
        <v>2223</v>
      </c>
      <c r="M452" s="1" t="s">
        <v>2223</v>
      </c>
      <c r="N452" s="63">
        <v>45310</v>
      </c>
      <c r="O452" s="63">
        <v>45537</v>
      </c>
      <c r="P452" s="1" t="s">
        <v>1356</v>
      </c>
      <c r="Q452" s="1" t="s">
        <v>1357</v>
      </c>
      <c r="R452" s="1" t="s">
        <v>2224</v>
      </c>
      <c r="W452" s="1" t="s">
        <v>2225</v>
      </c>
      <c r="X452" s="1" t="s">
        <v>1509</v>
      </c>
      <c r="Y452" s="1" t="s">
        <v>1888</v>
      </c>
      <c r="Z452" s="1" t="s">
        <v>3390</v>
      </c>
      <c r="AA452" s="1" t="s">
        <v>2226</v>
      </c>
    </row>
    <row r="453" spans="1:27" ht="15" customHeight="1">
      <c r="A453" s="1" t="s">
        <v>2235</v>
      </c>
      <c r="B453" s="1" t="s">
        <v>325</v>
      </c>
      <c r="C453" s="1" t="s">
        <v>2166</v>
      </c>
      <c r="D453" s="61">
        <v>2023</v>
      </c>
      <c r="E453" s="1" t="s">
        <v>1350</v>
      </c>
      <c r="F453" s="1" t="s">
        <v>3585</v>
      </c>
      <c r="H453" s="1" t="s">
        <v>1370</v>
      </c>
      <c r="I453" s="1" t="s">
        <v>1371</v>
      </c>
      <c r="J453" s="1" t="s">
        <v>2143</v>
      </c>
      <c r="K453" s="1" t="s">
        <v>343</v>
      </c>
      <c r="L453" s="1" t="s">
        <v>2223</v>
      </c>
      <c r="M453" s="1" t="s">
        <v>2223</v>
      </c>
      <c r="N453" s="63">
        <v>45310</v>
      </c>
      <c r="O453" s="63">
        <v>45537</v>
      </c>
      <c r="P453" s="1" t="s">
        <v>1356</v>
      </c>
      <c r="Q453" s="1" t="s">
        <v>1357</v>
      </c>
      <c r="R453" s="1" t="s">
        <v>2224</v>
      </c>
      <c r="W453" s="1" t="s">
        <v>2225</v>
      </c>
      <c r="X453" s="1" t="s">
        <v>1509</v>
      </c>
      <c r="Y453" s="1" t="s">
        <v>1888</v>
      </c>
      <c r="Z453" s="1" t="s">
        <v>3390</v>
      </c>
      <c r="AA453" s="1" t="s">
        <v>2226</v>
      </c>
    </row>
    <row r="454" spans="1:27" ht="15" customHeight="1">
      <c r="A454" s="1" t="s">
        <v>2236</v>
      </c>
      <c r="B454" s="1" t="s">
        <v>325</v>
      </c>
      <c r="C454" s="1" t="s">
        <v>2184</v>
      </c>
      <c r="D454" s="61">
        <v>2023</v>
      </c>
      <c r="E454" s="1" t="s">
        <v>1350</v>
      </c>
      <c r="F454" s="1" t="s">
        <v>3585</v>
      </c>
      <c r="H454" s="1" t="s">
        <v>1370</v>
      </c>
      <c r="I454" s="1" t="s">
        <v>1371</v>
      </c>
      <c r="J454" s="1" t="s">
        <v>2143</v>
      </c>
      <c r="K454" s="1" t="s">
        <v>327</v>
      </c>
      <c r="L454" s="1" t="s">
        <v>2223</v>
      </c>
      <c r="M454" s="1" t="s">
        <v>2223</v>
      </c>
      <c r="N454" s="63">
        <v>45310</v>
      </c>
      <c r="O454" s="63">
        <v>45537</v>
      </c>
      <c r="P454" s="1" t="s">
        <v>1356</v>
      </c>
      <c r="Q454" s="1" t="s">
        <v>1357</v>
      </c>
      <c r="R454" s="1" t="s">
        <v>2224</v>
      </c>
      <c r="W454" s="1" t="s">
        <v>2225</v>
      </c>
      <c r="X454" s="1" t="s">
        <v>1509</v>
      </c>
      <c r="Y454" s="1" t="s">
        <v>1888</v>
      </c>
      <c r="Z454" s="1" t="s">
        <v>3390</v>
      </c>
      <c r="AA454" s="1" t="s">
        <v>2226</v>
      </c>
    </row>
    <row r="455" spans="1:27" ht="15" customHeight="1">
      <c r="A455" s="1" t="s">
        <v>2272</v>
      </c>
      <c r="B455" s="1" t="s">
        <v>325</v>
      </c>
      <c r="C455" s="1" t="s">
        <v>2264</v>
      </c>
      <c r="D455" s="61">
        <v>2023</v>
      </c>
      <c r="E455" s="1" t="s">
        <v>1350</v>
      </c>
      <c r="F455" s="1" t="s">
        <v>3585</v>
      </c>
      <c r="H455" s="1" t="s">
        <v>1370</v>
      </c>
      <c r="I455" s="1" t="s">
        <v>1371</v>
      </c>
      <c r="J455" s="1" t="s">
        <v>2143</v>
      </c>
      <c r="K455" s="1" t="s">
        <v>355</v>
      </c>
      <c r="L455" s="1" t="s">
        <v>2223</v>
      </c>
      <c r="M455" s="1" t="s">
        <v>2223</v>
      </c>
      <c r="N455" s="63">
        <v>45310</v>
      </c>
      <c r="O455" s="63">
        <v>45537</v>
      </c>
      <c r="P455" s="1" t="s">
        <v>1356</v>
      </c>
      <c r="Q455" s="1" t="s">
        <v>1357</v>
      </c>
      <c r="R455" s="1" t="s">
        <v>2224</v>
      </c>
      <c r="W455" s="1" t="s">
        <v>2225</v>
      </c>
      <c r="X455" s="1" t="s">
        <v>1509</v>
      </c>
      <c r="Y455" s="1" t="s">
        <v>1888</v>
      </c>
      <c r="Z455" s="1" t="s">
        <v>3390</v>
      </c>
      <c r="AA455" s="1" t="s">
        <v>2226</v>
      </c>
    </row>
    <row r="456" spans="1:27" ht="15" customHeight="1">
      <c r="A456" s="1" t="s">
        <v>2273</v>
      </c>
      <c r="B456" s="1" t="s">
        <v>325</v>
      </c>
      <c r="C456" s="1" t="s">
        <v>2176</v>
      </c>
      <c r="D456" s="61">
        <v>2023</v>
      </c>
      <c r="E456" s="1" t="s">
        <v>1350</v>
      </c>
      <c r="F456" s="1" t="s">
        <v>3585</v>
      </c>
      <c r="H456" s="1" t="s">
        <v>1370</v>
      </c>
      <c r="I456" s="1" t="s">
        <v>1371</v>
      </c>
      <c r="J456" s="1" t="s">
        <v>2143</v>
      </c>
      <c r="K456" s="1" t="s">
        <v>333</v>
      </c>
      <c r="L456" s="1" t="s">
        <v>2223</v>
      </c>
      <c r="M456" s="1" t="s">
        <v>2223</v>
      </c>
      <c r="N456" s="63">
        <v>45310</v>
      </c>
      <c r="O456" s="63">
        <v>45537</v>
      </c>
      <c r="P456" s="1" t="s">
        <v>1356</v>
      </c>
      <c r="Q456" s="1" t="s">
        <v>1357</v>
      </c>
      <c r="R456" s="1" t="s">
        <v>2224</v>
      </c>
      <c r="W456" s="1" t="s">
        <v>2225</v>
      </c>
      <c r="X456" s="1" t="s">
        <v>1509</v>
      </c>
      <c r="Y456" s="1" t="s">
        <v>1888</v>
      </c>
      <c r="Z456" s="1" t="s">
        <v>3390</v>
      </c>
      <c r="AA456" s="1" t="s">
        <v>2226</v>
      </c>
    </row>
    <row r="457" spans="1:27" ht="15" customHeight="1">
      <c r="A457" s="1" t="s">
        <v>2234</v>
      </c>
      <c r="B457" s="1" t="s">
        <v>364</v>
      </c>
      <c r="C457" s="1" t="s">
        <v>2153</v>
      </c>
      <c r="D457" s="61">
        <v>2023</v>
      </c>
      <c r="E457" s="1" t="s">
        <v>1350</v>
      </c>
      <c r="F457" s="1" t="s">
        <v>2221</v>
      </c>
      <c r="H457" s="1" t="s">
        <v>1370</v>
      </c>
      <c r="I457" s="1" t="s">
        <v>1371</v>
      </c>
      <c r="J457" s="1" t="s">
        <v>2143</v>
      </c>
      <c r="K457" s="1" t="s">
        <v>344</v>
      </c>
      <c r="L457" s="1" t="s">
        <v>2223</v>
      </c>
      <c r="M457" s="1" t="s">
        <v>2223</v>
      </c>
      <c r="N457" s="63">
        <v>45310</v>
      </c>
      <c r="O457" s="63">
        <v>45537</v>
      </c>
      <c r="P457" s="1" t="s">
        <v>1356</v>
      </c>
      <c r="Q457" s="1" t="s">
        <v>1357</v>
      </c>
      <c r="R457" s="1" t="s">
        <v>2224</v>
      </c>
      <c r="W457" s="1" t="s">
        <v>2225</v>
      </c>
      <c r="X457" s="1" t="s">
        <v>1509</v>
      </c>
      <c r="Y457" s="1" t="s">
        <v>1888</v>
      </c>
      <c r="Z457" s="1" t="s">
        <v>3390</v>
      </c>
      <c r="AA457" s="1" t="s">
        <v>2226</v>
      </c>
    </row>
    <row r="458" spans="1:27" ht="15" customHeight="1">
      <c r="A458" s="1" t="s">
        <v>2258</v>
      </c>
      <c r="B458" s="1" t="s">
        <v>363</v>
      </c>
      <c r="C458" s="1" t="s">
        <v>1349</v>
      </c>
      <c r="D458" s="61">
        <v>2023</v>
      </c>
      <c r="E458" s="1" t="s">
        <v>1350</v>
      </c>
      <c r="F458" s="1" t="s">
        <v>2259</v>
      </c>
      <c r="H458" s="1" t="s">
        <v>1370</v>
      </c>
      <c r="I458" s="1" t="s">
        <v>1371</v>
      </c>
      <c r="J458" s="1" t="s">
        <v>1354</v>
      </c>
      <c r="K458" s="1" t="s">
        <v>927</v>
      </c>
      <c r="L458" s="1" t="s">
        <v>2223</v>
      </c>
      <c r="M458" s="1" t="s">
        <v>2223</v>
      </c>
      <c r="N458" s="63">
        <v>45310</v>
      </c>
      <c r="O458" s="63">
        <v>45537</v>
      </c>
      <c r="P458" s="1" t="s">
        <v>1356</v>
      </c>
      <c r="Q458" s="1" t="s">
        <v>2248</v>
      </c>
      <c r="R458" s="1" t="s">
        <v>2224</v>
      </c>
      <c r="W458" s="1" t="s">
        <v>2225</v>
      </c>
      <c r="X458" s="1" t="s">
        <v>2032</v>
      </c>
      <c r="Y458" s="1" t="s">
        <v>1888</v>
      </c>
      <c r="Z458" s="1" t="s">
        <v>3390</v>
      </c>
      <c r="AA458" s="1" t="s">
        <v>2229</v>
      </c>
    </row>
    <row r="459" spans="1:27" ht="15" customHeight="1">
      <c r="A459" s="1" t="s">
        <v>2271</v>
      </c>
      <c r="B459" s="1" t="s">
        <v>325</v>
      </c>
      <c r="C459" s="1" t="s">
        <v>2187</v>
      </c>
      <c r="D459" s="61">
        <v>2023</v>
      </c>
      <c r="E459" s="1" t="s">
        <v>1350</v>
      </c>
      <c r="F459" s="1" t="s">
        <v>3585</v>
      </c>
      <c r="H459" s="1" t="s">
        <v>1370</v>
      </c>
      <c r="I459" s="1" t="s">
        <v>1371</v>
      </c>
      <c r="J459" s="1" t="s">
        <v>2143</v>
      </c>
      <c r="K459" s="1" t="s">
        <v>332</v>
      </c>
      <c r="L459" s="1" t="s">
        <v>2223</v>
      </c>
      <c r="M459" s="1" t="s">
        <v>2223</v>
      </c>
      <c r="N459" s="63">
        <v>45310</v>
      </c>
      <c r="O459" s="63">
        <v>45537</v>
      </c>
      <c r="P459" s="1" t="s">
        <v>1356</v>
      </c>
      <c r="Q459" s="1" t="s">
        <v>1357</v>
      </c>
      <c r="R459" s="1" t="s">
        <v>2224</v>
      </c>
      <c r="W459" s="1" t="s">
        <v>2225</v>
      </c>
      <c r="X459" s="1" t="s">
        <v>1509</v>
      </c>
      <c r="Y459" s="1" t="s">
        <v>1888</v>
      </c>
      <c r="Z459" s="1" t="s">
        <v>3390</v>
      </c>
      <c r="AA459" s="1" t="s">
        <v>2226</v>
      </c>
    </row>
    <row r="460" spans="1:27" ht="15" customHeight="1">
      <c r="A460" s="1" t="s">
        <v>2274</v>
      </c>
      <c r="B460" s="1" t="s">
        <v>325</v>
      </c>
      <c r="C460" s="1" t="s">
        <v>2181</v>
      </c>
      <c r="D460" s="61">
        <v>2023</v>
      </c>
      <c r="E460" s="1" t="s">
        <v>1350</v>
      </c>
      <c r="F460" s="1" t="s">
        <v>3585</v>
      </c>
      <c r="H460" s="1" t="s">
        <v>1370</v>
      </c>
      <c r="I460" s="1" t="s">
        <v>1371</v>
      </c>
      <c r="J460" s="1" t="s">
        <v>2143</v>
      </c>
      <c r="K460" s="1" t="s">
        <v>341</v>
      </c>
      <c r="L460" s="1" t="s">
        <v>2223</v>
      </c>
      <c r="M460" s="1" t="s">
        <v>2223</v>
      </c>
      <c r="N460" s="63">
        <v>45310</v>
      </c>
      <c r="O460" s="63">
        <v>45537</v>
      </c>
      <c r="P460" s="1" t="s">
        <v>1356</v>
      </c>
      <c r="Q460" s="1" t="s">
        <v>1357</v>
      </c>
      <c r="R460" s="1" t="s">
        <v>2224</v>
      </c>
      <c r="W460" s="1" t="s">
        <v>2225</v>
      </c>
      <c r="X460" s="1" t="s">
        <v>1509</v>
      </c>
      <c r="Y460" s="1" t="s">
        <v>1888</v>
      </c>
      <c r="Z460" s="1" t="s">
        <v>3390</v>
      </c>
      <c r="AA460" s="1" t="s">
        <v>2226</v>
      </c>
    </row>
    <row r="461" spans="1:27" ht="15" customHeight="1">
      <c r="A461" s="1" t="s">
        <v>2275</v>
      </c>
      <c r="B461" s="1" t="s">
        <v>364</v>
      </c>
      <c r="C461" s="1" t="s">
        <v>2184</v>
      </c>
      <c r="D461" s="61">
        <v>2023</v>
      </c>
      <c r="E461" s="1" t="s">
        <v>1350</v>
      </c>
      <c r="F461" s="1" t="s">
        <v>2221</v>
      </c>
      <c r="H461" s="1" t="s">
        <v>1370</v>
      </c>
      <c r="I461" s="1" t="s">
        <v>1371</v>
      </c>
      <c r="J461" s="1" t="s">
        <v>2143</v>
      </c>
      <c r="K461" s="1" t="s">
        <v>327</v>
      </c>
      <c r="L461" s="1" t="s">
        <v>2223</v>
      </c>
      <c r="M461" s="1" t="s">
        <v>2223</v>
      </c>
      <c r="N461" s="63">
        <v>45310</v>
      </c>
      <c r="O461" s="63">
        <v>45537</v>
      </c>
      <c r="P461" s="1" t="s">
        <v>1356</v>
      </c>
      <c r="Q461" s="1" t="s">
        <v>1357</v>
      </c>
      <c r="R461" s="1" t="s">
        <v>2224</v>
      </c>
      <c r="W461" s="1" t="s">
        <v>2225</v>
      </c>
      <c r="X461" s="1" t="s">
        <v>1509</v>
      </c>
      <c r="Y461" s="1" t="s">
        <v>1888</v>
      </c>
      <c r="Z461" s="1" t="s">
        <v>3390</v>
      </c>
      <c r="AA461" s="1" t="s">
        <v>2226</v>
      </c>
    </row>
    <row r="462" spans="1:27" ht="15" customHeight="1">
      <c r="A462" s="1" t="s">
        <v>2237</v>
      </c>
      <c r="B462" s="1" t="s">
        <v>364</v>
      </c>
      <c r="C462" s="1" t="s">
        <v>2238</v>
      </c>
      <c r="D462" s="61">
        <v>2023</v>
      </c>
      <c r="E462" s="1" t="s">
        <v>1350</v>
      </c>
      <c r="F462" s="1" t="s">
        <v>2221</v>
      </c>
      <c r="H462" s="1" t="s">
        <v>1370</v>
      </c>
      <c r="I462" s="1" t="s">
        <v>1371</v>
      </c>
      <c r="J462" s="1" t="s">
        <v>2143</v>
      </c>
      <c r="K462" s="1" t="s">
        <v>331</v>
      </c>
      <c r="L462" s="1" t="s">
        <v>2223</v>
      </c>
      <c r="M462" s="1" t="s">
        <v>2223</v>
      </c>
      <c r="N462" s="63">
        <v>45310</v>
      </c>
      <c r="O462" s="63">
        <v>45537</v>
      </c>
      <c r="P462" s="1" t="s">
        <v>1356</v>
      </c>
      <c r="Q462" s="1" t="s">
        <v>1357</v>
      </c>
      <c r="R462" s="1" t="s">
        <v>2224</v>
      </c>
      <c r="W462" s="1" t="s">
        <v>2225</v>
      </c>
      <c r="X462" s="1" t="s">
        <v>1509</v>
      </c>
      <c r="Y462" s="1" t="s">
        <v>1888</v>
      </c>
      <c r="Z462" s="1" t="s">
        <v>3390</v>
      </c>
      <c r="AA462" s="1" t="s">
        <v>2226</v>
      </c>
    </row>
    <row r="463" spans="1:27" ht="15" customHeight="1">
      <c r="A463" s="1" t="s">
        <v>2246</v>
      </c>
      <c r="B463" s="1" t="s">
        <v>362</v>
      </c>
      <c r="C463" s="1" t="s">
        <v>1349</v>
      </c>
      <c r="D463" s="61">
        <v>2023</v>
      </c>
      <c r="E463" s="1" t="s">
        <v>1350</v>
      </c>
      <c r="F463" s="1" t="s">
        <v>2247</v>
      </c>
      <c r="H463" s="1" t="s">
        <v>1370</v>
      </c>
      <c r="I463" s="1" t="s">
        <v>1371</v>
      </c>
      <c r="J463" s="1" t="s">
        <v>1354</v>
      </c>
      <c r="K463" s="1" t="s">
        <v>927</v>
      </c>
      <c r="L463" s="1" t="s">
        <v>2223</v>
      </c>
      <c r="M463" s="1" t="s">
        <v>2223</v>
      </c>
      <c r="N463" s="63">
        <v>45310</v>
      </c>
      <c r="O463" s="63">
        <v>45537</v>
      </c>
      <c r="P463" s="1" t="s">
        <v>1356</v>
      </c>
      <c r="Q463" s="1" t="s">
        <v>2248</v>
      </c>
      <c r="R463" s="1" t="s">
        <v>2224</v>
      </c>
      <c r="W463" s="1" t="s">
        <v>2225</v>
      </c>
      <c r="X463" s="1" t="s">
        <v>2032</v>
      </c>
      <c r="Y463" s="1" t="s">
        <v>1888</v>
      </c>
      <c r="Z463" s="1" t="s">
        <v>3390</v>
      </c>
      <c r="AA463" s="1" t="s">
        <v>2229</v>
      </c>
    </row>
    <row r="464" spans="1:27" ht="15" customHeight="1">
      <c r="A464" s="1" t="s">
        <v>2253</v>
      </c>
      <c r="B464" s="1" t="s">
        <v>325</v>
      </c>
      <c r="C464" s="1" t="s">
        <v>2220</v>
      </c>
      <c r="D464" s="61">
        <v>2023</v>
      </c>
      <c r="E464" s="1" t="s">
        <v>1350</v>
      </c>
      <c r="F464" s="1" t="s">
        <v>3585</v>
      </c>
      <c r="H464" s="1" t="s">
        <v>1370</v>
      </c>
      <c r="I464" s="1" t="s">
        <v>1371</v>
      </c>
      <c r="J464" s="1" t="s">
        <v>2143</v>
      </c>
      <c r="K464" s="1" t="s">
        <v>338</v>
      </c>
      <c r="L464" s="1" t="s">
        <v>2223</v>
      </c>
      <c r="M464" s="1" t="s">
        <v>2223</v>
      </c>
      <c r="N464" s="63">
        <v>45310</v>
      </c>
      <c r="O464" s="63">
        <v>45537</v>
      </c>
      <c r="P464" s="1" t="s">
        <v>1356</v>
      </c>
      <c r="Q464" s="1" t="s">
        <v>1357</v>
      </c>
      <c r="R464" s="1" t="s">
        <v>2224</v>
      </c>
      <c r="W464" s="1" t="s">
        <v>2225</v>
      </c>
      <c r="X464" s="1" t="s">
        <v>1509</v>
      </c>
      <c r="Y464" s="1" t="s">
        <v>1888</v>
      </c>
      <c r="Z464" s="1" t="s">
        <v>3390</v>
      </c>
      <c r="AA464" s="1" t="s">
        <v>2226</v>
      </c>
    </row>
    <row r="465" spans="1:27" ht="15" customHeight="1">
      <c r="A465" s="1" t="s">
        <v>2244</v>
      </c>
      <c r="B465" s="1" t="s">
        <v>325</v>
      </c>
      <c r="C465" s="1" t="s">
        <v>2194</v>
      </c>
      <c r="D465" s="61">
        <v>2023</v>
      </c>
      <c r="E465" s="1" t="s">
        <v>1350</v>
      </c>
      <c r="F465" s="1" t="s">
        <v>3585</v>
      </c>
      <c r="H465" s="1" t="s">
        <v>1370</v>
      </c>
      <c r="I465" s="1" t="s">
        <v>1371</v>
      </c>
      <c r="J465" s="1" t="s">
        <v>2143</v>
      </c>
      <c r="K465" s="1" t="s">
        <v>350</v>
      </c>
      <c r="L465" s="1" t="s">
        <v>2223</v>
      </c>
      <c r="M465" s="1" t="s">
        <v>2223</v>
      </c>
      <c r="N465" s="63">
        <v>45310</v>
      </c>
      <c r="O465" s="63">
        <v>45537</v>
      </c>
      <c r="P465" s="1" t="s">
        <v>1356</v>
      </c>
      <c r="Q465" s="1" t="s">
        <v>1357</v>
      </c>
      <c r="R465" s="1" t="s">
        <v>2224</v>
      </c>
      <c r="W465" s="1" t="s">
        <v>2225</v>
      </c>
      <c r="X465" s="1" t="s">
        <v>1509</v>
      </c>
      <c r="Y465" s="1" t="s">
        <v>1888</v>
      </c>
      <c r="Z465" s="1" t="s">
        <v>3390</v>
      </c>
      <c r="AA465" s="1" t="s">
        <v>2226</v>
      </c>
    </row>
    <row r="466" spans="1:27" ht="15" customHeight="1">
      <c r="A466" s="1" t="s">
        <v>2245</v>
      </c>
      <c r="B466" s="1" t="s">
        <v>325</v>
      </c>
      <c r="C466" s="1" t="s">
        <v>2207</v>
      </c>
      <c r="D466" s="61">
        <v>2023</v>
      </c>
      <c r="E466" s="1" t="s">
        <v>1350</v>
      </c>
      <c r="F466" s="1" t="s">
        <v>3585</v>
      </c>
      <c r="H466" s="1" t="s">
        <v>1370</v>
      </c>
      <c r="I466" s="1" t="s">
        <v>1371</v>
      </c>
      <c r="J466" s="1" t="s">
        <v>2143</v>
      </c>
      <c r="K466" s="1" t="s">
        <v>329</v>
      </c>
      <c r="L466" s="1" t="s">
        <v>2223</v>
      </c>
      <c r="M466" s="1" t="s">
        <v>2223</v>
      </c>
      <c r="N466" s="63">
        <v>45310</v>
      </c>
      <c r="O466" s="63">
        <v>45537</v>
      </c>
      <c r="P466" s="1" t="s">
        <v>1356</v>
      </c>
      <c r="Q466" s="1" t="s">
        <v>1357</v>
      </c>
      <c r="R466" s="1" t="s">
        <v>2224</v>
      </c>
      <c r="W466" s="1" t="s">
        <v>2225</v>
      </c>
      <c r="X466" s="1" t="s">
        <v>1509</v>
      </c>
      <c r="Y466" s="1" t="s">
        <v>1888</v>
      </c>
      <c r="Z466" s="1" t="s">
        <v>3390</v>
      </c>
      <c r="AA466" s="1" t="s">
        <v>2226</v>
      </c>
    </row>
    <row r="467" spans="1:27" ht="15" customHeight="1">
      <c r="A467" s="1" t="s">
        <v>2252</v>
      </c>
      <c r="B467" s="1" t="s">
        <v>325</v>
      </c>
      <c r="C467" s="1" t="s">
        <v>2141</v>
      </c>
      <c r="D467" s="61">
        <v>2023</v>
      </c>
      <c r="E467" s="1" t="s">
        <v>1350</v>
      </c>
      <c r="F467" s="1" t="s">
        <v>3585</v>
      </c>
      <c r="H467" s="1" t="s">
        <v>1370</v>
      </c>
      <c r="I467" s="1" t="s">
        <v>1371</v>
      </c>
      <c r="J467" s="1" t="s">
        <v>2143</v>
      </c>
      <c r="K467" s="1" t="s">
        <v>91</v>
      </c>
      <c r="L467" s="1" t="s">
        <v>2223</v>
      </c>
      <c r="M467" s="1" t="s">
        <v>2223</v>
      </c>
      <c r="N467" s="63">
        <v>45310</v>
      </c>
      <c r="O467" s="63">
        <v>45537</v>
      </c>
      <c r="P467" s="1" t="s">
        <v>1356</v>
      </c>
      <c r="Q467" s="1" t="s">
        <v>1357</v>
      </c>
      <c r="R467" s="1" t="s">
        <v>2224</v>
      </c>
      <c r="W467" s="1" t="s">
        <v>2225</v>
      </c>
      <c r="X467" s="1" t="s">
        <v>1509</v>
      </c>
      <c r="Y467" s="1" t="s">
        <v>1888</v>
      </c>
      <c r="Z467" s="1" t="s">
        <v>3390</v>
      </c>
      <c r="AA467" s="1" t="s">
        <v>2226</v>
      </c>
    </row>
    <row r="468" spans="1:27" ht="15" customHeight="1">
      <c r="A468" s="1" t="s">
        <v>2249</v>
      </c>
      <c r="B468" s="1" t="s">
        <v>357</v>
      </c>
      <c r="C468" s="1" t="s">
        <v>1349</v>
      </c>
      <c r="D468" s="61">
        <v>2023</v>
      </c>
      <c r="E468" s="1" t="s">
        <v>1350</v>
      </c>
      <c r="F468" s="1" t="s">
        <v>2250</v>
      </c>
      <c r="H468" s="1" t="s">
        <v>1370</v>
      </c>
      <c r="I468" s="1" t="s">
        <v>1371</v>
      </c>
      <c r="J468" s="1" t="s">
        <v>1354</v>
      </c>
      <c r="K468" s="1" t="s">
        <v>927</v>
      </c>
      <c r="L468" s="1" t="s">
        <v>2223</v>
      </c>
      <c r="M468" s="1" t="s">
        <v>2223</v>
      </c>
      <c r="N468" s="63">
        <v>45310</v>
      </c>
      <c r="O468" s="63">
        <v>45537</v>
      </c>
      <c r="P468" s="1" t="s">
        <v>1356</v>
      </c>
      <c r="Q468" s="1" t="s">
        <v>2242</v>
      </c>
      <c r="R468" s="1" t="s">
        <v>2224</v>
      </c>
      <c r="W468" s="1" t="s">
        <v>2225</v>
      </c>
      <c r="X468" s="1" t="s">
        <v>2032</v>
      </c>
      <c r="Y468" s="1" t="s">
        <v>1888</v>
      </c>
      <c r="Z468" s="1" t="s">
        <v>3390</v>
      </c>
      <c r="AA468" s="1" t="s">
        <v>2229</v>
      </c>
    </row>
    <row r="469" spans="1:27" ht="15" customHeight="1">
      <c r="A469" s="1" t="s">
        <v>2240</v>
      </c>
      <c r="B469" s="1" t="s">
        <v>359</v>
      </c>
      <c r="C469" s="1" t="s">
        <v>1349</v>
      </c>
      <c r="D469" s="61">
        <v>2023</v>
      </c>
      <c r="E469" s="1" t="s">
        <v>1350</v>
      </c>
      <c r="F469" s="1" t="s">
        <v>2241</v>
      </c>
      <c r="H469" s="1" t="s">
        <v>1370</v>
      </c>
      <c r="I469" s="1" t="s">
        <v>1371</v>
      </c>
      <c r="J469" s="1" t="s">
        <v>1354</v>
      </c>
      <c r="K469" s="1" t="s">
        <v>927</v>
      </c>
      <c r="L469" s="1" t="s">
        <v>2223</v>
      </c>
      <c r="M469" s="1" t="s">
        <v>2223</v>
      </c>
      <c r="N469" s="63">
        <v>45310</v>
      </c>
      <c r="O469" s="63">
        <v>45537</v>
      </c>
      <c r="P469" s="1" t="s">
        <v>1356</v>
      </c>
      <c r="Q469" s="1" t="s">
        <v>2242</v>
      </c>
      <c r="R469" s="1" t="s">
        <v>2224</v>
      </c>
      <c r="W469" s="1" t="s">
        <v>2225</v>
      </c>
      <c r="X469" s="1" t="s">
        <v>2032</v>
      </c>
      <c r="Y469" s="1" t="s">
        <v>1888</v>
      </c>
      <c r="Z469" s="1" t="s">
        <v>3390</v>
      </c>
      <c r="AA469" s="1" t="s">
        <v>2229</v>
      </c>
    </row>
    <row r="470" spans="1:27" ht="15" customHeight="1">
      <c r="A470" s="1" t="s">
        <v>2251</v>
      </c>
      <c r="B470" s="1" t="s">
        <v>364</v>
      </c>
      <c r="C470" s="1" t="s">
        <v>2169</v>
      </c>
      <c r="D470" s="61">
        <v>2023</v>
      </c>
      <c r="E470" s="1" t="s">
        <v>1350</v>
      </c>
      <c r="F470" s="1" t="s">
        <v>2221</v>
      </c>
      <c r="H470" s="1" t="s">
        <v>1370</v>
      </c>
      <c r="I470" s="1" t="s">
        <v>1371</v>
      </c>
      <c r="J470" s="1" t="s">
        <v>2143</v>
      </c>
      <c r="K470" s="1" t="s">
        <v>335</v>
      </c>
      <c r="L470" s="1" t="s">
        <v>2223</v>
      </c>
      <c r="M470" s="1" t="s">
        <v>2223</v>
      </c>
      <c r="N470" s="63">
        <v>45310</v>
      </c>
      <c r="O470" s="63">
        <v>45537</v>
      </c>
      <c r="P470" s="1" t="s">
        <v>1356</v>
      </c>
      <c r="Q470" s="1" t="s">
        <v>1357</v>
      </c>
      <c r="R470" s="1" t="s">
        <v>2224</v>
      </c>
      <c r="W470" s="1" t="s">
        <v>2225</v>
      </c>
      <c r="X470" s="1" t="s">
        <v>1509</v>
      </c>
      <c r="Y470" s="1" t="s">
        <v>1888</v>
      </c>
      <c r="Z470" s="1" t="s">
        <v>3390</v>
      </c>
      <c r="AA470" s="1" t="s">
        <v>2226</v>
      </c>
    </row>
    <row r="471" spans="1:27" ht="15" customHeight="1">
      <c r="A471" s="1" t="s">
        <v>2270</v>
      </c>
      <c r="B471" s="1" t="s">
        <v>364</v>
      </c>
      <c r="C471" s="1" t="s">
        <v>2163</v>
      </c>
      <c r="D471" s="61">
        <v>2023</v>
      </c>
      <c r="E471" s="1" t="s">
        <v>1350</v>
      </c>
      <c r="F471" s="1" t="s">
        <v>2221</v>
      </c>
      <c r="H471" s="1" t="s">
        <v>1370</v>
      </c>
      <c r="I471" s="1" t="s">
        <v>1371</v>
      </c>
      <c r="J471" s="1" t="s">
        <v>2143</v>
      </c>
      <c r="K471" s="1" t="s">
        <v>336</v>
      </c>
      <c r="L471" s="1" t="s">
        <v>2223</v>
      </c>
      <c r="M471" s="1" t="s">
        <v>2223</v>
      </c>
      <c r="N471" s="63">
        <v>45310</v>
      </c>
      <c r="O471" s="63">
        <v>45537</v>
      </c>
      <c r="P471" s="1" t="s">
        <v>1356</v>
      </c>
      <c r="Q471" s="1" t="s">
        <v>1357</v>
      </c>
      <c r="R471" s="1" t="s">
        <v>2224</v>
      </c>
      <c r="W471" s="1" t="s">
        <v>2225</v>
      </c>
      <c r="X471" s="1" t="s">
        <v>1509</v>
      </c>
      <c r="Y471" s="1" t="s">
        <v>1888</v>
      </c>
      <c r="Z471" s="1" t="s">
        <v>3390</v>
      </c>
      <c r="AA471" s="1" t="s">
        <v>2226</v>
      </c>
    </row>
    <row r="472" spans="1:27" ht="15" customHeight="1">
      <c r="A472" s="1" t="s">
        <v>2279</v>
      </c>
      <c r="B472" s="1" t="s">
        <v>360</v>
      </c>
      <c r="C472" s="1" t="s">
        <v>1349</v>
      </c>
      <c r="D472" s="61">
        <v>2023</v>
      </c>
      <c r="E472" s="1" t="s">
        <v>1350</v>
      </c>
      <c r="F472" s="1" t="s">
        <v>2280</v>
      </c>
      <c r="H472" s="1" t="s">
        <v>1370</v>
      </c>
      <c r="I472" s="1" t="s">
        <v>1371</v>
      </c>
      <c r="J472" s="1" t="s">
        <v>1354</v>
      </c>
      <c r="K472" s="1" t="s">
        <v>927</v>
      </c>
      <c r="L472" s="1" t="s">
        <v>2223</v>
      </c>
      <c r="M472" s="1" t="s">
        <v>2223</v>
      </c>
      <c r="N472" s="63">
        <v>45310</v>
      </c>
      <c r="O472" s="63">
        <v>45537</v>
      </c>
      <c r="P472" s="1" t="s">
        <v>1356</v>
      </c>
      <c r="Q472" s="1" t="s">
        <v>2248</v>
      </c>
      <c r="R472" s="1" t="s">
        <v>2224</v>
      </c>
      <c r="W472" s="1" t="s">
        <v>2225</v>
      </c>
      <c r="X472" s="1" t="s">
        <v>2032</v>
      </c>
      <c r="Y472" s="1" t="s">
        <v>1888</v>
      </c>
      <c r="Z472" s="1" t="s">
        <v>3390</v>
      </c>
      <c r="AA472" s="1" t="s">
        <v>2229</v>
      </c>
    </row>
    <row r="473" spans="1:27" ht="15" customHeight="1">
      <c r="A473" s="1" t="s">
        <v>2277</v>
      </c>
      <c r="B473" s="1" t="s">
        <v>325</v>
      </c>
      <c r="C473" s="1" t="s">
        <v>2153</v>
      </c>
      <c r="D473" s="61">
        <v>2023</v>
      </c>
      <c r="E473" s="1" t="s">
        <v>1350</v>
      </c>
      <c r="F473" s="1" t="s">
        <v>3585</v>
      </c>
      <c r="H473" s="1" t="s">
        <v>1370</v>
      </c>
      <c r="I473" s="1" t="s">
        <v>1371</v>
      </c>
      <c r="J473" s="1" t="s">
        <v>2143</v>
      </c>
      <c r="K473" s="1" t="s">
        <v>344</v>
      </c>
      <c r="L473" s="1" t="s">
        <v>2223</v>
      </c>
      <c r="M473" s="1" t="s">
        <v>2223</v>
      </c>
      <c r="N473" s="63">
        <v>45310</v>
      </c>
      <c r="O473" s="63">
        <v>45537</v>
      </c>
      <c r="P473" s="1" t="s">
        <v>1356</v>
      </c>
      <c r="Q473" s="1" t="s">
        <v>1357</v>
      </c>
      <c r="R473" s="1" t="s">
        <v>2224</v>
      </c>
      <c r="W473" s="1" t="s">
        <v>2225</v>
      </c>
      <c r="X473" s="1" t="s">
        <v>1509</v>
      </c>
      <c r="Y473" s="1" t="s">
        <v>1888</v>
      </c>
      <c r="Z473" s="1" t="s">
        <v>3390</v>
      </c>
      <c r="AA473" s="1" t="s">
        <v>2226</v>
      </c>
    </row>
    <row r="474" spans="1:27" ht="15" customHeight="1">
      <c r="A474" s="1" t="s">
        <v>2243</v>
      </c>
      <c r="B474" s="1" t="s">
        <v>364</v>
      </c>
      <c r="C474" s="1" t="s">
        <v>2141</v>
      </c>
      <c r="D474" s="61">
        <v>2023</v>
      </c>
      <c r="E474" s="1" t="s">
        <v>1350</v>
      </c>
      <c r="F474" s="1" t="s">
        <v>2221</v>
      </c>
      <c r="H474" s="1" t="s">
        <v>1370</v>
      </c>
      <c r="I474" s="1" t="s">
        <v>1371</v>
      </c>
      <c r="J474" s="1" t="s">
        <v>2143</v>
      </c>
      <c r="K474" s="1" t="s">
        <v>91</v>
      </c>
      <c r="L474" s="1" t="s">
        <v>2223</v>
      </c>
      <c r="M474" s="1" t="s">
        <v>2223</v>
      </c>
      <c r="N474" s="63">
        <v>45310</v>
      </c>
      <c r="O474" s="63">
        <v>45537</v>
      </c>
      <c r="P474" s="1" t="s">
        <v>1356</v>
      </c>
      <c r="Q474" s="1" t="s">
        <v>1357</v>
      </c>
      <c r="R474" s="1" t="s">
        <v>2224</v>
      </c>
      <c r="W474" s="1" t="s">
        <v>2225</v>
      </c>
      <c r="X474" s="1" t="s">
        <v>1509</v>
      </c>
      <c r="Y474" s="1" t="s">
        <v>1888</v>
      </c>
      <c r="Z474" s="1" t="s">
        <v>3390</v>
      </c>
      <c r="AA474" s="1" t="s">
        <v>2226</v>
      </c>
    </row>
    <row r="475" spans="1:27" ht="15" customHeight="1">
      <c r="A475" s="1" t="s">
        <v>2278</v>
      </c>
      <c r="B475" s="1" t="s">
        <v>325</v>
      </c>
      <c r="C475" s="1" t="s">
        <v>2169</v>
      </c>
      <c r="D475" s="61">
        <v>2023</v>
      </c>
      <c r="E475" s="1" t="s">
        <v>1350</v>
      </c>
      <c r="F475" s="1" t="s">
        <v>3585</v>
      </c>
      <c r="H475" s="1" t="s">
        <v>1370</v>
      </c>
      <c r="I475" s="1" t="s">
        <v>1371</v>
      </c>
      <c r="J475" s="1" t="s">
        <v>2143</v>
      </c>
      <c r="K475" s="1" t="s">
        <v>335</v>
      </c>
      <c r="L475" s="1" t="s">
        <v>2223</v>
      </c>
      <c r="M475" s="1" t="s">
        <v>2223</v>
      </c>
      <c r="N475" s="63">
        <v>45310</v>
      </c>
      <c r="O475" s="63">
        <v>45537</v>
      </c>
      <c r="P475" s="1" t="s">
        <v>1356</v>
      </c>
      <c r="Q475" s="1" t="s">
        <v>1357</v>
      </c>
      <c r="R475" s="1" t="s">
        <v>2224</v>
      </c>
      <c r="W475" s="1" t="s">
        <v>2225</v>
      </c>
      <c r="X475" s="1" t="s">
        <v>1509</v>
      </c>
      <c r="Y475" s="1" t="s">
        <v>1888</v>
      </c>
      <c r="Z475" s="1" t="s">
        <v>3390</v>
      </c>
      <c r="AA475" s="1" t="s">
        <v>2226</v>
      </c>
    </row>
    <row r="476" spans="1:27" ht="15" customHeight="1">
      <c r="A476" s="1" t="s">
        <v>2281</v>
      </c>
      <c r="B476" s="1" t="s">
        <v>325</v>
      </c>
      <c r="C476" s="1" t="s">
        <v>2148</v>
      </c>
      <c r="D476" s="61">
        <v>2023</v>
      </c>
      <c r="E476" s="1" t="s">
        <v>1350</v>
      </c>
      <c r="F476" s="1" t="s">
        <v>3585</v>
      </c>
      <c r="H476" s="1" t="s">
        <v>1370</v>
      </c>
      <c r="I476" s="1" t="s">
        <v>1371</v>
      </c>
      <c r="J476" s="1" t="s">
        <v>2143</v>
      </c>
      <c r="K476" s="1" t="s">
        <v>182</v>
      </c>
      <c r="L476" s="1" t="s">
        <v>2223</v>
      </c>
      <c r="M476" s="1" t="s">
        <v>2223</v>
      </c>
      <c r="N476" s="63">
        <v>45310</v>
      </c>
      <c r="O476" s="63">
        <v>45537</v>
      </c>
      <c r="P476" s="1" t="s">
        <v>1356</v>
      </c>
      <c r="Q476" s="1" t="s">
        <v>1357</v>
      </c>
      <c r="R476" s="1" t="s">
        <v>2224</v>
      </c>
      <c r="W476" s="1" t="s">
        <v>2225</v>
      </c>
      <c r="X476" s="1" t="s">
        <v>1509</v>
      </c>
      <c r="Y476" s="1" t="s">
        <v>1888</v>
      </c>
      <c r="Z476" s="1" t="s">
        <v>3390</v>
      </c>
      <c r="AA476" s="1" t="s">
        <v>2226</v>
      </c>
    </row>
    <row r="477" spans="1:27" ht="15" customHeight="1">
      <c r="A477" s="1" t="s">
        <v>2282</v>
      </c>
      <c r="B477" s="1" t="s">
        <v>325</v>
      </c>
      <c r="C477" s="1" t="s">
        <v>2238</v>
      </c>
      <c r="D477" s="61">
        <v>2023</v>
      </c>
      <c r="E477" s="1" t="s">
        <v>1350</v>
      </c>
      <c r="F477" s="1" t="s">
        <v>3585</v>
      </c>
      <c r="H477" s="1" t="s">
        <v>1370</v>
      </c>
      <c r="I477" s="1" t="s">
        <v>1371</v>
      </c>
      <c r="J477" s="1" t="s">
        <v>2143</v>
      </c>
      <c r="K477" s="1" t="s">
        <v>331</v>
      </c>
      <c r="L477" s="1" t="s">
        <v>2223</v>
      </c>
      <c r="M477" s="1" t="s">
        <v>2223</v>
      </c>
      <c r="N477" s="63">
        <v>45310</v>
      </c>
      <c r="O477" s="63">
        <v>45537</v>
      </c>
      <c r="P477" s="1" t="s">
        <v>1356</v>
      </c>
      <c r="Q477" s="1" t="s">
        <v>1357</v>
      </c>
      <c r="R477" s="1" t="s">
        <v>2224</v>
      </c>
      <c r="W477" s="1" t="s">
        <v>2225</v>
      </c>
      <c r="X477" s="1" t="s">
        <v>1509</v>
      </c>
      <c r="Y477" s="1" t="s">
        <v>1888</v>
      </c>
      <c r="Z477" s="1" t="s">
        <v>3390</v>
      </c>
      <c r="AA477" s="1" t="s">
        <v>2226</v>
      </c>
    </row>
    <row r="478" spans="1:27" ht="15" customHeight="1">
      <c r="A478" s="1" t="s">
        <v>2283</v>
      </c>
      <c r="B478" s="1" t="s">
        <v>322</v>
      </c>
      <c r="C478" s="1" t="s">
        <v>1349</v>
      </c>
      <c r="D478" s="61">
        <v>2023</v>
      </c>
      <c r="E478" s="1" t="s">
        <v>1350</v>
      </c>
      <c r="F478" s="1" t="s">
        <v>2284</v>
      </c>
      <c r="H478" s="1" t="s">
        <v>1370</v>
      </c>
      <c r="I478" s="1" t="s">
        <v>1371</v>
      </c>
      <c r="J478" s="1" t="s">
        <v>1354</v>
      </c>
      <c r="K478" s="1" t="s">
        <v>927</v>
      </c>
      <c r="L478" s="1" t="s">
        <v>2223</v>
      </c>
      <c r="M478" s="1" t="s">
        <v>2223</v>
      </c>
      <c r="N478" s="63">
        <v>45310</v>
      </c>
      <c r="O478" s="63">
        <v>45537</v>
      </c>
      <c r="P478" s="1" t="s">
        <v>1356</v>
      </c>
      <c r="Q478" s="1" t="s">
        <v>1357</v>
      </c>
      <c r="R478" s="1" t="s">
        <v>2224</v>
      </c>
      <c r="W478" s="1" t="s">
        <v>2225</v>
      </c>
      <c r="X478" s="1" t="s">
        <v>2032</v>
      </c>
      <c r="Y478" s="1" t="s">
        <v>1888</v>
      </c>
      <c r="Z478" s="1" t="s">
        <v>3390</v>
      </c>
      <c r="AA478" s="1" t="s">
        <v>2229</v>
      </c>
    </row>
    <row r="479" spans="1:27" ht="15" customHeight="1">
      <c r="A479" s="1" t="s">
        <v>2276</v>
      </c>
      <c r="B479" s="1" t="s">
        <v>364</v>
      </c>
      <c r="C479" s="1" t="s">
        <v>2207</v>
      </c>
      <c r="D479" s="61">
        <v>2023</v>
      </c>
      <c r="E479" s="1" t="s">
        <v>1350</v>
      </c>
      <c r="F479" s="1" t="s">
        <v>2221</v>
      </c>
      <c r="H479" s="1" t="s">
        <v>1370</v>
      </c>
      <c r="I479" s="1" t="s">
        <v>1371</v>
      </c>
      <c r="J479" s="1" t="s">
        <v>2143</v>
      </c>
      <c r="K479" s="1" t="s">
        <v>329</v>
      </c>
      <c r="L479" s="1" t="s">
        <v>2223</v>
      </c>
      <c r="M479" s="1" t="s">
        <v>2223</v>
      </c>
      <c r="N479" s="63">
        <v>45310</v>
      </c>
      <c r="O479" s="63">
        <v>45537</v>
      </c>
      <c r="P479" s="1" t="s">
        <v>1356</v>
      </c>
      <c r="Q479" s="1" t="s">
        <v>1357</v>
      </c>
      <c r="R479" s="1" t="s">
        <v>2224</v>
      </c>
      <c r="W479" s="1" t="s">
        <v>2225</v>
      </c>
      <c r="X479" s="1" t="s">
        <v>1509</v>
      </c>
      <c r="Y479" s="1" t="s">
        <v>1888</v>
      </c>
      <c r="Z479" s="1" t="s">
        <v>3390</v>
      </c>
      <c r="AA479" s="1" t="s">
        <v>2226</v>
      </c>
    </row>
    <row r="480" spans="1:27" ht="15" customHeight="1">
      <c r="A480" s="1" t="s">
        <v>2336</v>
      </c>
      <c r="B480" s="1" t="s">
        <v>427</v>
      </c>
      <c r="C480" s="1" t="s">
        <v>2294</v>
      </c>
      <c r="D480" s="61">
        <v>2023</v>
      </c>
      <c r="E480" s="1" t="s">
        <v>1350</v>
      </c>
      <c r="F480" s="1" t="s">
        <v>2287</v>
      </c>
      <c r="H480" s="1" t="s">
        <v>1352</v>
      </c>
      <c r="I480" s="1" t="s">
        <v>1353</v>
      </c>
      <c r="J480" s="1" t="s">
        <v>2288</v>
      </c>
      <c r="K480" s="1" t="s">
        <v>397</v>
      </c>
      <c r="L480" s="1" t="s">
        <v>2223</v>
      </c>
      <c r="M480" s="1" t="s">
        <v>2223</v>
      </c>
      <c r="N480" s="63">
        <v>45310</v>
      </c>
      <c r="O480" s="63">
        <v>45537</v>
      </c>
      <c r="P480" s="1" t="s">
        <v>1356</v>
      </c>
      <c r="Q480" s="1" t="s">
        <v>1357</v>
      </c>
      <c r="R480" s="1" t="s">
        <v>2224</v>
      </c>
      <c r="W480" s="1" t="s">
        <v>2289</v>
      </c>
      <c r="X480" s="1" t="s">
        <v>1360</v>
      </c>
      <c r="Y480" s="1" t="s">
        <v>1888</v>
      </c>
      <c r="Z480" s="1" t="s">
        <v>3390</v>
      </c>
      <c r="AA480" s="1" t="s">
        <v>2290</v>
      </c>
    </row>
    <row r="481" spans="1:27" ht="15" customHeight="1">
      <c r="A481" s="1" t="s">
        <v>2305</v>
      </c>
      <c r="B481" s="1" t="s">
        <v>382</v>
      </c>
      <c r="C481" s="1" t="s">
        <v>2306</v>
      </c>
      <c r="D481" s="61">
        <v>2023</v>
      </c>
      <c r="E481" s="1" t="s">
        <v>1350</v>
      </c>
      <c r="F481" s="1" t="s">
        <v>2295</v>
      </c>
      <c r="H481" s="1" t="s">
        <v>1352</v>
      </c>
      <c r="I481" s="1" t="s">
        <v>1353</v>
      </c>
      <c r="J481" s="1" t="s">
        <v>2288</v>
      </c>
      <c r="K481" s="1" t="s">
        <v>414</v>
      </c>
      <c r="L481" s="1" t="s">
        <v>2223</v>
      </c>
      <c r="M481" s="1" t="s">
        <v>2223</v>
      </c>
      <c r="N481" s="63">
        <v>45310</v>
      </c>
      <c r="O481" s="63">
        <v>45537</v>
      </c>
      <c r="P481" s="1" t="s">
        <v>1356</v>
      </c>
      <c r="Q481" s="1" t="s">
        <v>1357</v>
      </c>
      <c r="R481" s="1" t="s">
        <v>2224</v>
      </c>
      <c r="W481" s="1" t="s">
        <v>2289</v>
      </c>
      <c r="X481" s="1" t="s">
        <v>1360</v>
      </c>
      <c r="Y481" s="1" t="s">
        <v>1888</v>
      </c>
      <c r="Z481" s="1" t="s">
        <v>3390</v>
      </c>
      <c r="AA481" s="1" t="s">
        <v>2290</v>
      </c>
    </row>
    <row r="482" spans="1:27" ht="15" customHeight="1">
      <c r="A482" s="1" t="s">
        <v>2348</v>
      </c>
      <c r="B482" s="1" t="s">
        <v>427</v>
      </c>
      <c r="C482" s="1" t="s">
        <v>2343</v>
      </c>
      <c r="D482" s="61">
        <v>2023</v>
      </c>
      <c r="E482" s="1" t="s">
        <v>1350</v>
      </c>
      <c r="F482" s="1" t="s">
        <v>2287</v>
      </c>
      <c r="H482" s="1" t="s">
        <v>1352</v>
      </c>
      <c r="I482" s="1" t="s">
        <v>1353</v>
      </c>
      <c r="J482" s="1" t="s">
        <v>2288</v>
      </c>
      <c r="K482" s="1" t="s">
        <v>391</v>
      </c>
      <c r="L482" s="1" t="s">
        <v>2223</v>
      </c>
      <c r="M482" s="1" t="s">
        <v>2223</v>
      </c>
      <c r="N482" s="63">
        <v>45310</v>
      </c>
      <c r="O482" s="63">
        <v>45537</v>
      </c>
      <c r="P482" s="1" t="s">
        <v>1356</v>
      </c>
      <c r="Q482" s="1" t="s">
        <v>1357</v>
      </c>
      <c r="R482" s="1" t="s">
        <v>2224</v>
      </c>
      <c r="W482" s="1" t="s">
        <v>2289</v>
      </c>
      <c r="X482" s="1" t="s">
        <v>1360</v>
      </c>
      <c r="Y482" s="1" t="s">
        <v>1888</v>
      </c>
      <c r="Z482" s="1" t="s">
        <v>3390</v>
      </c>
      <c r="AA482" s="1" t="s">
        <v>2290</v>
      </c>
    </row>
    <row r="483" spans="1:27" ht="15" customHeight="1">
      <c r="A483" s="1" t="s">
        <v>2327</v>
      </c>
      <c r="B483" s="1" t="s">
        <v>427</v>
      </c>
      <c r="C483" s="1" t="s">
        <v>2323</v>
      </c>
      <c r="D483" s="61">
        <v>2023</v>
      </c>
      <c r="E483" s="1" t="s">
        <v>1350</v>
      </c>
      <c r="F483" s="1" t="s">
        <v>2287</v>
      </c>
      <c r="H483" s="1" t="s">
        <v>1352</v>
      </c>
      <c r="I483" s="1" t="s">
        <v>1353</v>
      </c>
      <c r="J483" s="1" t="s">
        <v>2288</v>
      </c>
      <c r="K483" s="1" t="s">
        <v>383</v>
      </c>
      <c r="L483" s="1" t="s">
        <v>2223</v>
      </c>
      <c r="M483" s="1" t="s">
        <v>2223</v>
      </c>
      <c r="N483" s="63">
        <v>45310</v>
      </c>
      <c r="O483" s="63">
        <v>45537</v>
      </c>
      <c r="P483" s="1" t="s">
        <v>1356</v>
      </c>
      <c r="Q483" s="1" t="s">
        <v>1357</v>
      </c>
      <c r="R483" s="1" t="s">
        <v>2224</v>
      </c>
      <c r="W483" s="1" t="s">
        <v>2289</v>
      </c>
      <c r="X483" s="1" t="s">
        <v>1360</v>
      </c>
      <c r="Y483" s="1" t="s">
        <v>1888</v>
      </c>
      <c r="Z483" s="1" t="s">
        <v>3390</v>
      </c>
      <c r="AA483" s="1" t="s">
        <v>2290</v>
      </c>
    </row>
    <row r="484" spans="1:27" ht="15" customHeight="1">
      <c r="A484" s="1" t="s">
        <v>2303</v>
      </c>
      <c r="B484" s="1" t="s">
        <v>382</v>
      </c>
      <c r="C484" s="1" t="s">
        <v>2304</v>
      </c>
      <c r="D484" s="61">
        <v>2023</v>
      </c>
      <c r="E484" s="1" t="s">
        <v>1350</v>
      </c>
      <c r="F484" s="1" t="s">
        <v>2295</v>
      </c>
      <c r="H484" s="1" t="s">
        <v>1352</v>
      </c>
      <c r="I484" s="1" t="s">
        <v>1353</v>
      </c>
      <c r="J484" s="1" t="s">
        <v>2288</v>
      </c>
      <c r="K484" s="1" t="s">
        <v>395</v>
      </c>
      <c r="L484" s="1" t="s">
        <v>2223</v>
      </c>
      <c r="M484" s="1" t="s">
        <v>2223</v>
      </c>
      <c r="N484" s="63">
        <v>45310</v>
      </c>
      <c r="O484" s="63">
        <v>45537</v>
      </c>
      <c r="P484" s="1" t="s">
        <v>1356</v>
      </c>
      <c r="Q484" s="1" t="s">
        <v>1357</v>
      </c>
      <c r="R484" s="1" t="s">
        <v>2224</v>
      </c>
      <c r="W484" s="1" t="s">
        <v>2289</v>
      </c>
      <c r="X484" s="1" t="s">
        <v>1360</v>
      </c>
      <c r="Y484" s="1" t="s">
        <v>1888</v>
      </c>
      <c r="Z484" s="1" t="s">
        <v>3390</v>
      </c>
      <c r="AA484" s="1" t="s">
        <v>2290</v>
      </c>
    </row>
    <row r="485" spans="1:27" ht="15" customHeight="1">
      <c r="A485" s="1" t="s">
        <v>2347</v>
      </c>
      <c r="B485" s="1" t="s">
        <v>382</v>
      </c>
      <c r="C485" s="1" t="s">
        <v>2341</v>
      </c>
      <c r="D485" s="61">
        <v>2023</v>
      </c>
      <c r="E485" s="1" t="s">
        <v>1350</v>
      </c>
      <c r="F485" s="1" t="s">
        <v>2295</v>
      </c>
      <c r="H485" s="1" t="s">
        <v>1352</v>
      </c>
      <c r="I485" s="1" t="s">
        <v>1353</v>
      </c>
      <c r="J485" s="1" t="s">
        <v>2288</v>
      </c>
      <c r="K485" s="1" t="s">
        <v>405</v>
      </c>
      <c r="L485" s="1" t="s">
        <v>2223</v>
      </c>
      <c r="M485" s="1" t="s">
        <v>2223</v>
      </c>
      <c r="N485" s="63">
        <v>45310</v>
      </c>
      <c r="O485" s="63">
        <v>45537</v>
      </c>
      <c r="P485" s="1" t="s">
        <v>1356</v>
      </c>
      <c r="Q485" s="1" t="s">
        <v>1357</v>
      </c>
      <c r="R485" s="1" t="s">
        <v>2224</v>
      </c>
      <c r="W485" s="1" t="s">
        <v>2289</v>
      </c>
      <c r="X485" s="1" t="s">
        <v>1360</v>
      </c>
      <c r="Y485" s="1" t="s">
        <v>1888</v>
      </c>
      <c r="Z485" s="1" t="s">
        <v>3390</v>
      </c>
      <c r="AA485" s="1" t="s">
        <v>2290</v>
      </c>
    </row>
    <row r="486" spans="1:27" ht="15" customHeight="1">
      <c r="A486" s="1" t="s">
        <v>2296</v>
      </c>
      <c r="B486" s="1" t="s">
        <v>427</v>
      </c>
      <c r="C486" s="1" t="s">
        <v>2297</v>
      </c>
      <c r="D486" s="61">
        <v>2023</v>
      </c>
      <c r="E486" s="1" t="s">
        <v>1350</v>
      </c>
      <c r="F486" s="1" t="s">
        <v>2287</v>
      </c>
      <c r="H486" s="1" t="s">
        <v>1352</v>
      </c>
      <c r="I486" s="1" t="s">
        <v>1353</v>
      </c>
      <c r="J486" s="1" t="s">
        <v>2288</v>
      </c>
      <c r="K486" s="1" t="s">
        <v>394</v>
      </c>
      <c r="L486" s="1" t="s">
        <v>2223</v>
      </c>
      <c r="M486" s="1" t="s">
        <v>2223</v>
      </c>
      <c r="N486" s="63">
        <v>45310</v>
      </c>
      <c r="O486" s="63">
        <v>45537</v>
      </c>
      <c r="P486" s="1" t="s">
        <v>1356</v>
      </c>
      <c r="Q486" s="1" t="s">
        <v>1357</v>
      </c>
      <c r="R486" s="1" t="s">
        <v>2224</v>
      </c>
      <c r="W486" s="1" t="s">
        <v>2289</v>
      </c>
      <c r="X486" s="1" t="s">
        <v>1360</v>
      </c>
      <c r="Y486" s="1" t="s">
        <v>1888</v>
      </c>
      <c r="Z486" s="1" t="s">
        <v>3390</v>
      </c>
      <c r="AA486" s="1" t="s">
        <v>2290</v>
      </c>
    </row>
    <row r="487" spans="1:27" ht="15" customHeight="1">
      <c r="A487" s="1" t="s">
        <v>2307</v>
      </c>
      <c r="B487" s="1" t="s">
        <v>427</v>
      </c>
      <c r="C487" s="1" t="s">
        <v>2308</v>
      </c>
      <c r="D487" s="61">
        <v>2023</v>
      </c>
      <c r="E487" s="1" t="s">
        <v>1350</v>
      </c>
      <c r="F487" s="1" t="s">
        <v>2287</v>
      </c>
      <c r="H487" s="1" t="s">
        <v>1352</v>
      </c>
      <c r="I487" s="1" t="s">
        <v>1353</v>
      </c>
      <c r="J487" s="1" t="s">
        <v>2288</v>
      </c>
      <c r="K487" s="1" t="s">
        <v>386</v>
      </c>
      <c r="L487" s="1" t="s">
        <v>2223</v>
      </c>
      <c r="M487" s="1" t="s">
        <v>2223</v>
      </c>
      <c r="N487" s="63">
        <v>45310</v>
      </c>
      <c r="O487" s="63">
        <v>45537</v>
      </c>
      <c r="P487" s="1" t="s">
        <v>1356</v>
      </c>
      <c r="Q487" s="1" t="s">
        <v>1357</v>
      </c>
      <c r="R487" s="1" t="s">
        <v>2224</v>
      </c>
      <c r="W487" s="1" t="s">
        <v>2289</v>
      </c>
      <c r="X487" s="1" t="s">
        <v>1360</v>
      </c>
      <c r="Y487" s="1" t="s">
        <v>1888</v>
      </c>
      <c r="Z487" s="1" t="s">
        <v>3390</v>
      </c>
      <c r="AA487" s="1" t="s">
        <v>2290</v>
      </c>
    </row>
    <row r="488" spans="1:27" ht="15" customHeight="1">
      <c r="A488" s="1" t="s">
        <v>2299</v>
      </c>
      <c r="B488" s="1" t="s">
        <v>427</v>
      </c>
      <c r="C488" s="1" t="s">
        <v>2300</v>
      </c>
      <c r="D488" s="61">
        <v>2023</v>
      </c>
      <c r="E488" s="1" t="s">
        <v>1350</v>
      </c>
      <c r="F488" s="1" t="s">
        <v>2287</v>
      </c>
      <c r="H488" s="1" t="s">
        <v>1352</v>
      </c>
      <c r="I488" s="1" t="s">
        <v>1353</v>
      </c>
      <c r="J488" s="1" t="s">
        <v>2288</v>
      </c>
      <c r="K488" s="1" t="s">
        <v>418</v>
      </c>
      <c r="L488" s="1" t="s">
        <v>2223</v>
      </c>
      <c r="M488" s="1" t="s">
        <v>2223</v>
      </c>
      <c r="N488" s="63">
        <v>45310</v>
      </c>
      <c r="O488" s="63">
        <v>45537</v>
      </c>
      <c r="P488" s="1" t="s">
        <v>1356</v>
      </c>
      <c r="Q488" s="1" t="s">
        <v>1357</v>
      </c>
      <c r="R488" s="1" t="s">
        <v>2224</v>
      </c>
      <c r="W488" s="1" t="s">
        <v>2289</v>
      </c>
      <c r="X488" s="1" t="s">
        <v>1360</v>
      </c>
      <c r="Y488" s="1" t="s">
        <v>1888</v>
      </c>
      <c r="Z488" s="1" t="s">
        <v>3390</v>
      </c>
      <c r="AA488" s="1" t="s">
        <v>2290</v>
      </c>
    </row>
    <row r="489" spans="1:27" ht="15" customHeight="1">
      <c r="A489" s="1" t="s">
        <v>2332</v>
      </c>
      <c r="B489" s="1" t="s">
        <v>427</v>
      </c>
      <c r="C489" s="1" t="s">
        <v>2330</v>
      </c>
      <c r="D489" s="61">
        <v>2023</v>
      </c>
      <c r="E489" s="1" t="s">
        <v>1350</v>
      </c>
      <c r="F489" s="1" t="s">
        <v>2287</v>
      </c>
      <c r="H489" s="1" t="s">
        <v>1352</v>
      </c>
      <c r="I489" s="1" t="s">
        <v>1353</v>
      </c>
      <c r="J489" s="1" t="s">
        <v>2288</v>
      </c>
      <c r="K489" s="1" t="s">
        <v>403</v>
      </c>
      <c r="L489" s="1" t="s">
        <v>2223</v>
      </c>
      <c r="M489" s="1" t="s">
        <v>2223</v>
      </c>
      <c r="N489" s="63">
        <v>45310</v>
      </c>
      <c r="O489" s="63">
        <v>45537</v>
      </c>
      <c r="P489" s="1" t="s">
        <v>1356</v>
      </c>
      <c r="Q489" s="1" t="s">
        <v>1357</v>
      </c>
      <c r="R489" s="1" t="s">
        <v>2224</v>
      </c>
      <c r="W489" s="1" t="s">
        <v>2289</v>
      </c>
      <c r="X489" s="1" t="s">
        <v>1360</v>
      </c>
      <c r="Y489" s="1" t="s">
        <v>1888</v>
      </c>
      <c r="Z489" s="1" t="s">
        <v>3390</v>
      </c>
      <c r="AA489" s="1" t="s">
        <v>2290</v>
      </c>
    </row>
    <row r="490" spans="1:27" ht="15" customHeight="1">
      <c r="A490" s="1" t="s">
        <v>2301</v>
      </c>
      <c r="B490" s="1" t="s">
        <v>382</v>
      </c>
      <c r="C490" s="1" t="s">
        <v>2302</v>
      </c>
      <c r="D490" s="61">
        <v>2023</v>
      </c>
      <c r="E490" s="1" t="s">
        <v>1350</v>
      </c>
      <c r="F490" s="1" t="s">
        <v>2295</v>
      </c>
      <c r="H490" s="1" t="s">
        <v>1352</v>
      </c>
      <c r="I490" s="1" t="s">
        <v>1353</v>
      </c>
      <c r="J490" s="1" t="s">
        <v>2288</v>
      </c>
      <c r="K490" s="1" t="s">
        <v>400</v>
      </c>
      <c r="L490" s="1" t="s">
        <v>2223</v>
      </c>
      <c r="M490" s="1" t="s">
        <v>2223</v>
      </c>
      <c r="N490" s="63">
        <v>45310</v>
      </c>
      <c r="O490" s="63">
        <v>45537</v>
      </c>
      <c r="P490" s="1" t="s">
        <v>1356</v>
      </c>
      <c r="Q490" s="1" t="s">
        <v>1357</v>
      </c>
      <c r="R490" s="1" t="s">
        <v>2224</v>
      </c>
      <c r="W490" s="1" t="s">
        <v>2289</v>
      </c>
      <c r="X490" s="1" t="s">
        <v>1360</v>
      </c>
      <c r="Y490" s="1" t="s">
        <v>1888</v>
      </c>
      <c r="Z490" s="1" t="s">
        <v>3390</v>
      </c>
      <c r="AA490" s="1" t="s">
        <v>2290</v>
      </c>
    </row>
    <row r="491" spans="1:27" ht="15" customHeight="1">
      <c r="A491" s="1" t="s">
        <v>2353</v>
      </c>
      <c r="B491" s="1" t="s">
        <v>382</v>
      </c>
      <c r="C491" s="1" t="s">
        <v>2339</v>
      </c>
      <c r="D491" s="61">
        <v>2023</v>
      </c>
      <c r="E491" s="1" t="s">
        <v>1350</v>
      </c>
      <c r="F491" s="1" t="s">
        <v>2295</v>
      </c>
      <c r="H491" s="1" t="s">
        <v>1352</v>
      </c>
      <c r="I491" s="1" t="s">
        <v>1353</v>
      </c>
      <c r="J491" s="1" t="s">
        <v>2288</v>
      </c>
      <c r="K491" s="1" t="s">
        <v>389</v>
      </c>
      <c r="L491" s="1" t="s">
        <v>2223</v>
      </c>
      <c r="M491" s="1" t="s">
        <v>2223</v>
      </c>
      <c r="N491" s="63">
        <v>45310</v>
      </c>
      <c r="O491" s="63">
        <v>45537</v>
      </c>
      <c r="P491" s="1" t="s">
        <v>1356</v>
      </c>
      <c r="Q491" s="1" t="s">
        <v>1357</v>
      </c>
      <c r="R491" s="1" t="s">
        <v>2224</v>
      </c>
      <c r="W491" s="1" t="s">
        <v>2289</v>
      </c>
      <c r="X491" s="1" t="s">
        <v>1360</v>
      </c>
      <c r="Y491" s="1" t="s">
        <v>1888</v>
      </c>
      <c r="Z491" s="1" t="s">
        <v>3390</v>
      </c>
      <c r="AA491" s="1" t="s">
        <v>2290</v>
      </c>
    </row>
    <row r="492" spans="1:27" ht="15" customHeight="1">
      <c r="A492" s="1" t="s">
        <v>2298</v>
      </c>
      <c r="B492" s="1" t="s">
        <v>382</v>
      </c>
      <c r="C492" s="1" t="s">
        <v>2297</v>
      </c>
      <c r="D492" s="61">
        <v>2023</v>
      </c>
      <c r="E492" s="1" t="s">
        <v>1350</v>
      </c>
      <c r="F492" s="1" t="s">
        <v>2295</v>
      </c>
      <c r="H492" s="1" t="s">
        <v>1352</v>
      </c>
      <c r="I492" s="1" t="s">
        <v>1353</v>
      </c>
      <c r="J492" s="1" t="s">
        <v>2288</v>
      </c>
      <c r="K492" s="1" t="s">
        <v>394</v>
      </c>
      <c r="L492" s="1" t="s">
        <v>2223</v>
      </c>
      <c r="M492" s="1" t="s">
        <v>2223</v>
      </c>
      <c r="N492" s="63">
        <v>45310</v>
      </c>
      <c r="O492" s="63">
        <v>45537</v>
      </c>
      <c r="P492" s="1" t="s">
        <v>1356</v>
      </c>
      <c r="Q492" s="1" t="s">
        <v>1357</v>
      </c>
      <c r="R492" s="1" t="s">
        <v>2224</v>
      </c>
      <c r="W492" s="1" t="s">
        <v>2289</v>
      </c>
      <c r="X492" s="1" t="s">
        <v>1360</v>
      </c>
      <c r="Y492" s="1" t="s">
        <v>1888</v>
      </c>
      <c r="Z492" s="1" t="s">
        <v>3390</v>
      </c>
      <c r="AA492" s="1" t="s">
        <v>2290</v>
      </c>
    </row>
    <row r="493" spans="1:27" ht="15" customHeight="1">
      <c r="A493" s="1" t="s">
        <v>2313</v>
      </c>
      <c r="B493" s="1" t="s">
        <v>382</v>
      </c>
      <c r="C493" s="1" t="s">
        <v>2292</v>
      </c>
      <c r="D493" s="61">
        <v>2023</v>
      </c>
      <c r="E493" s="1" t="s">
        <v>1350</v>
      </c>
      <c r="F493" s="1" t="s">
        <v>2295</v>
      </c>
      <c r="H493" s="1" t="s">
        <v>1352</v>
      </c>
      <c r="I493" s="1" t="s">
        <v>1353</v>
      </c>
      <c r="J493" s="1" t="s">
        <v>2288</v>
      </c>
      <c r="K493" s="1" t="s">
        <v>392</v>
      </c>
      <c r="L493" s="1" t="s">
        <v>2223</v>
      </c>
      <c r="M493" s="1" t="s">
        <v>2223</v>
      </c>
      <c r="N493" s="63">
        <v>45310</v>
      </c>
      <c r="O493" s="63">
        <v>45537</v>
      </c>
      <c r="P493" s="1" t="s">
        <v>1356</v>
      </c>
      <c r="Q493" s="1" t="s">
        <v>1357</v>
      </c>
      <c r="R493" s="1" t="s">
        <v>2224</v>
      </c>
      <c r="W493" s="1" t="s">
        <v>2289</v>
      </c>
      <c r="X493" s="1" t="s">
        <v>1360</v>
      </c>
      <c r="Y493" s="1" t="s">
        <v>1888</v>
      </c>
      <c r="Z493" s="1" t="s">
        <v>3390</v>
      </c>
      <c r="AA493" s="1" t="s">
        <v>2290</v>
      </c>
    </row>
    <row r="494" spans="1:27" ht="15" customHeight="1">
      <c r="A494" s="1" t="s">
        <v>2315</v>
      </c>
      <c r="B494" s="1" t="s">
        <v>427</v>
      </c>
      <c r="C494" s="1" t="s">
        <v>2316</v>
      </c>
      <c r="D494" s="61">
        <v>2023</v>
      </c>
      <c r="E494" s="1" t="s">
        <v>1350</v>
      </c>
      <c r="F494" s="1" t="s">
        <v>2287</v>
      </c>
      <c r="H494" s="1" t="s">
        <v>1352</v>
      </c>
      <c r="I494" s="1" t="s">
        <v>1353</v>
      </c>
      <c r="J494" s="1" t="s">
        <v>2288</v>
      </c>
      <c r="K494" s="1" t="s">
        <v>411</v>
      </c>
      <c r="L494" s="1" t="s">
        <v>2223</v>
      </c>
      <c r="M494" s="1" t="s">
        <v>2223</v>
      </c>
      <c r="N494" s="63">
        <v>45310</v>
      </c>
      <c r="O494" s="63">
        <v>45537</v>
      </c>
      <c r="P494" s="1" t="s">
        <v>1356</v>
      </c>
      <c r="Q494" s="1" t="s">
        <v>1357</v>
      </c>
      <c r="R494" s="1" t="s">
        <v>2224</v>
      </c>
      <c r="W494" s="1" t="s">
        <v>2289</v>
      </c>
      <c r="X494" s="1" t="s">
        <v>1360</v>
      </c>
      <c r="Y494" s="1" t="s">
        <v>1888</v>
      </c>
      <c r="Z494" s="1" t="s">
        <v>3390</v>
      </c>
      <c r="AA494" s="1" t="s">
        <v>2290</v>
      </c>
    </row>
    <row r="495" spans="1:27" ht="15" customHeight="1">
      <c r="A495" s="1" t="s">
        <v>2335</v>
      </c>
      <c r="B495" s="1" t="s">
        <v>427</v>
      </c>
      <c r="C495" s="1" t="s">
        <v>2302</v>
      </c>
      <c r="D495" s="61">
        <v>2023</v>
      </c>
      <c r="E495" s="1" t="s">
        <v>1350</v>
      </c>
      <c r="F495" s="1" t="s">
        <v>2287</v>
      </c>
      <c r="H495" s="1" t="s">
        <v>1352</v>
      </c>
      <c r="I495" s="1" t="s">
        <v>1353</v>
      </c>
      <c r="J495" s="1" t="s">
        <v>2288</v>
      </c>
      <c r="K495" s="1" t="s">
        <v>400</v>
      </c>
      <c r="L495" s="1" t="s">
        <v>2223</v>
      </c>
      <c r="M495" s="1" t="s">
        <v>2223</v>
      </c>
      <c r="N495" s="63">
        <v>45310</v>
      </c>
      <c r="O495" s="63">
        <v>45537</v>
      </c>
      <c r="P495" s="1" t="s">
        <v>1356</v>
      </c>
      <c r="Q495" s="1" t="s">
        <v>1357</v>
      </c>
      <c r="R495" s="1" t="s">
        <v>2224</v>
      </c>
      <c r="W495" s="1" t="s">
        <v>2289</v>
      </c>
      <c r="X495" s="1" t="s">
        <v>1360</v>
      </c>
      <c r="Y495" s="1" t="s">
        <v>1888</v>
      </c>
      <c r="Z495" s="1" t="s">
        <v>3390</v>
      </c>
      <c r="AA495" s="1" t="s">
        <v>2290</v>
      </c>
    </row>
    <row r="496" spans="1:27" ht="15" customHeight="1">
      <c r="A496" s="1" t="s">
        <v>2337</v>
      </c>
      <c r="B496" s="1" t="s">
        <v>427</v>
      </c>
      <c r="C496" s="1" t="s">
        <v>2304</v>
      </c>
      <c r="D496" s="61">
        <v>2023</v>
      </c>
      <c r="E496" s="1" t="s">
        <v>1350</v>
      </c>
      <c r="F496" s="1" t="s">
        <v>2287</v>
      </c>
      <c r="H496" s="1" t="s">
        <v>1352</v>
      </c>
      <c r="I496" s="1" t="s">
        <v>1353</v>
      </c>
      <c r="J496" s="1" t="s">
        <v>2288</v>
      </c>
      <c r="K496" s="1" t="s">
        <v>395</v>
      </c>
      <c r="L496" s="1" t="s">
        <v>2223</v>
      </c>
      <c r="M496" s="1" t="s">
        <v>2223</v>
      </c>
      <c r="N496" s="63">
        <v>45310</v>
      </c>
      <c r="O496" s="63">
        <v>45537</v>
      </c>
      <c r="P496" s="1" t="s">
        <v>1356</v>
      </c>
      <c r="Q496" s="1" t="s">
        <v>1357</v>
      </c>
      <c r="R496" s="1" t="s">
        <v>2224</v>
      </c>
      <c r="W496" s="1" t="s">
        <v>2289</v>
      </c>
      <c r="X496" s="1" t="s">
        <v>1360</v>
      </c>
      <c r="Y496" s="1" t="s">
        <v>1888</v>
      </c>
      <c r="Z496" s="1" t="s">
        <v>3390</v>
      </c>
      <c r="AA496" s="1" t="s">
        <v>2290</v>
      </c>
    </row>
    <row r="497" spans="1:27" ht="15" customHeight="1">
      <c r="A497" s="1" t="s">
        <v>2342</v>
      </c>
      <c r="B497" s="1" t="s">
        <v>382</v>
      </c>
      <c r="C497" s="1" t="s">
        <v>2343</v>
      </c>
      <c r="D497" s="61">
        <v>2023</v>
      </c>
      <c r="E497" s="1" t="s">
        <v>1350</v>
      </c>
      <c r="F497" s="1" t="s">
        <v>2295</v>
      </c>
      <c r="H497" s="1" t="s">
        <v>1352</v>
      </c>
      <c r="I497" s="1" t="s">
        <v>1353</v>
      </c>
      <c r="J497" s="1" t="s">
        <v>2288</v>
      </c>
      <c r="K497" s="1" t="s">
        <v>391</v>
      </c>
      <c r="L497" s="1" t="s">
        <v>2223</v>
      </c>
      <c r="M497" s="1" t="s">
        <v>2223</v>
      </c>
      <c r="N497" s="63">
        <v>45310</v>
      </c>
      <c r="O497" s="63">
        <v>45537</v>
      </c>
      <c r="P497" s="1" t="s">
        <v>1356</v>
      </c>
      <c r="Q497" s="1" t="s">
        <v>1357</v>
      </c>
      <c r="R497" s="1" t="s">
        <v>2224</v>
      </c>
      <c r="W497" s="1" t="s">
        <v>2289</v>
      </c>
      <c r="X497" s="1" t="s">
        <v>1360</v>
      </c>
      <c r="Y497" s="1" t="s">
        <v>1888</v>
      </c>
      <c r="Z497" s="1" t="s">
        <v>3390</v>
      </c>
      <c r="AA497" s="1" t="s">
        <v>2290</v>
      </c>
    </row>
    <row r="498" spans="1:27" ht="15" customHeight="1">
      <c r="A498" s="1" t="s">
        <v>2340</v>
      </c>
      <c r="B498" s="1" t="s">
        <v>427</v>
      </c>
      <c r="C498" s="1" t="s">
        <v>2341</v>
      </c>
      <c r="D498" s="61">
        <v>2023</v>
      </c>
      <c r="E498" s="1" t="s">
        <v>1350</v>
      </c>
      <c r="F498" s="1" t="s">
        <v>2287</v>
      </c>
      <c r="H498" s="1" t="s">
        <v>1352</v>
      </c>
      <c r="I498" s="1" t="s">
        <v>1353</v>
      </c>
      <c r="J498" s="1" t="s">
        <v>2288</v>
      </c>
      <c r="K498" s="1" t="s">
        <v>405</v>
      </c>
      <c r="L498" s="1" t="s">
        <v>2223</v>
      </c>
      <c r="M498" s="1" t="s">
        <v>2223</v>
      </c>
      <c r="N498" s="63">
        <v>45310</v>
      </c>
      <c r="O498" s="63">
        <v>45537</v>
      </c>
      <c r="P498" s="1" t="s">
        <v>1356</v>
      </c>
      <c r="Q498" s="1" t="s">
        <v>1357</v>
      </c>
      <c r="R498" s="1" t="s">
        <v>2224</v>
      </c>
      <c r="W498" s="1" t="s">
        <v>2289</v>
      </c>
      <c r="X498" s="1" t="s">
        <v>1360</v>
      </c>
      <c r="Y498" s="1" t="s">
        <v>1888</v>
      </c>
      <c r="Z498" s="1" t="s">
        <v>3390</v>
      </c>
      <c r="AA498" s="1" t="s">
        <v>2290</v>
      </c>
    </row>
    <row r="499" spans="1:27" ht="15" customHeight="1">
      <c r="A499" s="1" t="s">
        <v>2309</v>
      </c>
      <c r="B499" s="1" t="s">
        <v>427</v>
      </c>
      <c r="C499" s="1" t="s">
        <v>2310</v>
      </c>
      <c r="D499" s="61">
        <v>2023</v>
      </c>
      <c r="E499" s="1" t="s">
        <v>1350</v>
      </c>
      <c r="F499" s="1" t="s">
        <v>2287</v>
      </c>
      <c r="H499" s="1" t="s">
        <v>1352</v>
      </c>
      <c r="I499" s="1" t="s">
        <v>1353</v>
      </c>
      <c r="J499" s="1" t="s">
        <v>2288</v>
      </c>
      <c r="K499" s="1" t="s">
        <v>413</v>
      </c>
      <c r="L499" s="1" t="s">
        <v>2223</v>
      </c>
      <c r="M499" s="1" t="s">
        <v>2223</v>
      </c>
      <c r="N499" s="63">
        <v>45310</v>
      </c>
      <c r="O499" s="63">
        <v>45537</v>
      </c>
      <c r="P499" s="1" t="s">
        <v>1356</v>
      </c>
      <c r="Q499" s="1" t="s">
        <v>1357</v>
      </c>
      <c r="R499" s="1" t="s">
        <v>2224</v>
      </c>
      <c r="W499" s="1" t="s">
        <v>2289</v>
      </c>
      <c r="X499" s="1" t="s">
        <v>1360</v>
      </c>
      <c r="Y499" s="1" t="s">
        <v>1888</v>
      </c>
      <c r="Z499" s="1" t="s">
        <v>3390</v>
      </c>
      <c r="AA499" s="1" t="s">
        <v>2290</v>
      </c>
    </row>
    <row r="500" spans="1:27" ht="15" customHeight="1">
      <c r="A500" s="1" t="s">
        <v>2346</v>
      </c>
      <c r="B500" s="1" t="s">
        <v>427</v>
      </c>
      <c r="C500" s="1" t="s">
        <v>2312</v>
      </c>
      <c r="D500" s="61">
        <v>2023</v>
      </c>
      <c r="E500" s="1" t="s">
        <v>1350</v>
      </c>
      <c r="F500" s="1" t="s">
        <v>2287</v>
      </c>
      <c r="H500" s="1" t="s">
        <v>1352</v>
      </c>
      <c r="I500" s="1" t="s">
        <v>1353</v>
      </c>
      <c r="J500" s="1" t="s">
        <v>2288</v>
      </c>
      <c r="K500" s="1" t="s">
        <v>408</v>
      </c>
      <c r="L500" s="1" t="s">
        <v>2223</v>
      </c>
      <c r="M500" s="1" t="s">
        <v>2223</v>
      </c>
      <c r="N500" s="63">
        <v>45310</v>
      </c>
      <c r="O500" s="63">
        <v>45537</v>
      </c>
      <c r="P500" s="1" t="s">
        <v>1356</v>
      </c>
      <c r="Q500" s="1" t="s">
        <v>1357</v>
      </c>
      <c r="R500" s="1" t="s">
        <v>2224</v>
      </c>
      <c r="W500" s="1" t="s">
        <v>2289</v>
      </c>
      <c r="X500" s="1" t="s">
        <v>1360</v>
      </c>
      <c r="Y500" s="1" t="s">
        <v>1888</v>
      </c>
      <c r="Z500" s="1" t="s">
        <v>3390</v>
      </c>
      <c r="AA500" s="1" t="s">
        <v>2290</v>
      </c>
    </row>
    <row r="501" spans="1:27" ht="15" customHeight="1">
      <c r="A501" s="1" t="s">
        <v>2320</v>
      </c>
      <c r="B501" s="1" t="s">
        <v>427</v>
      </c>
      <c r="C501" s="1" t="s">
        <v>2319</v>
      </c>
      <c r="D501" s="61">
        <v>2023</v>
      </c>
      <c r="E501" s="1" t="s">
        <v>1350</v>
      </c>
      <c r="F501" s="1" t="s">
        <v>2287</v>
      </c>
      <c r="H501" s="1" t="s">
        <v>1352</v>
      </c>
      <c r="I501" s="1" t="s">
        <v>1353</v>
      </c>
      <c r="J501" s="1" t="s">
        <v>2288</v>
      </c>
      <c r="K501" s="1" t="s">
        <v>402</v>
      </c>
      <c r="L501" s="1" t="s">
        <v>2223</v>
      </c>
      <c r="M501" s="1" t="s">
        <v>2223</v>
      </c>
      <c r="N501" s="63">
        <v>45310</v>
      </c>
      <c r="O501" s="63">
        <v>45537</v>
      </c>
      <c r="P501" s="1" t="s">
        <v>1356</v>
      </c>
      <c r="Q501" s="1" t="s">
        <v>1357</v>
      </c>
      <c r="R501" s="1" t="s">
        <v>2224</v>
      </c>
      <c r="W501" s="1" t="s">
        <v>2289</v>
      </c>
      <c r="X501" s="1" t="s">
        <v>1360</v>
      </c>
      <c r="Y501" s="1" t="s">
        <v>1888</v>
      </c>
      <c r="Z501" s="1" t="s">
        <v>3390</v>
      </c>
      <c r="AA501" s="1" t="s">
        <v>2290</v>
      </c>
    </row>
    <row r="502" spans="1:27" ht="15" customHeight="1">
      <c r="A502" s="1" t="s">
        <v>2344</v>
      </c>
      <c r="B502" s="1" t="s">
        <v>427</v>
      </c>
      <c r="C502" s="1" t="s">
        <v>2345</v>
      </c>
      <c r="D502" s="61">
        <v>2023</v>
      </c>
      <c r="E502" s="1" t="s">
        <v>1350</v>
      </c>
      <c r="F502" s="1" t="s">
        <v>2287</v>
      </c>
      <c r="H502" s="1" t="s">
        <v>1352</v>
      </c>
      <c r="I502" s="1" t="s">
        <v>1353</v>
      </c>
      <c r="J502" s="1" t="s">
        <v>2288</v>
      </c>
      <c r="K502" s="1" t="s">
        <v>388</v>
      </c>
      <c r="L502" s="1" t="s">
        <v>2223</v>
      </c>
      <c r="M502" s="1" t="s">
        <v>2223</v>
      </c>
      <c r="N502" s="63">
        <v>45310</v>
      </c>
      <c r="O502" s="63">
        <v>45537</v>
      </c>
      <c r="P502" s="1" t="s">
        <v>1356</v>
      </c>
      <c r="Q502" s="1" t="s">
        <v>1357</v>
      </c>
      <c r="R502" s="1" t="s">
        <v>2224</v>
      </c>
      <c r="W502" s="1" t="s">
        <v>2289</v>
      </c>
      <c r="X502" s="1" t="s">
        <v>1360</v>
      </c>
      <c r="Y502" s="1" t="s">
        <v>1888</v>
      </c>
      <c r="Z502" s="1" t="s">
        <v>3390</v>
      </c>
      <c r="AA502" s="1" t="s">
        <v>2290</v>
      </c>
    </row>
    <row r="503" spans="1:27" ht="15" customHeight="1">
      <c r="A503" s="1" t="s">
        <v>2333</v>
      </c>
      <c r="B503" s="1" t="s">
        <v>427</v>
      </c>
      <c r="C503" s="1" t="s">
        <v>2334</v>
      </c>
      <c r="D503" s="61">
        <v>2023</v>
      </c>
      <c r="E503" s="1" t="s">
        <v>1350</v>
      </c>
      <c r="F503" s="1" t="s">
        <v>2287</v>
      </c>
      <c r="H503" s="1" t="s">
        <v>1352</v>
      </c>
      <c r="I503" s="1" t="s">
        <v>1353</v>
      </c>
      <c r="J503" s="1" t="s">
        <v>2288</v>
      </c>
      <c r="K503" s="1" t="s">
        <v>420</v>
      </c>
      <c r="L503" s="1" t="s">
        <v>2223</v>
      </c>
      <c r="M503" s="1" t="s">
        <v>2223</v>
      </c>
      <c r="N503" s="63">
        <v>45310</v>
      </c>
      <c r="O503" s="63">
        <v>45537</v>
      </c>
      <c r="P503" s="1" t="s">
        <v>1356</v>
      </c>
      <c r="Q503" s="1" t="s">
        <v>1357</v>
      </c>
      <c r="R503" s="1" t="s">
        <v>2224</v>
      </c>
      <c r="W503" s="1" t="s">
        <v>2289</v>
      </c>
      <c r="X503" s="1" t="s">
        <v>1360</v>
      </c>
      <c r="Y503" s="1" t="s">
        <v>1888</v>
      </c>
      <c r="Z503" s="1" t="s">
        <v>3390</v>
      </c>
      <c r="AA503" s="1" t="s">
        <v>2290</v>
      </c>
    </row>
    <row r="504" spans="1:27" ht="15" customHeight="1">
      <c r="A504" s="1" t="s">
        <v>2318</v>
      </c>
      <c r="B504" s="1" t="s">
        <v>382</v>
      </c>
      <c r="C504" s="1" t="s">
        <v>2319</v>
      </c>
      <c r="D504" s="61">
        <v>2023</v>
      </c>
      <c r="E504" s="1" t="s">
        <v>1350</v>
      </c>
      <c r="F504" s="1" t="s">
        <v>2295</v>
      </c>
      <c r="H504" s="1" t="s">
        <v>1352</v>
      </c>
      <c r="I504" s="1" t="s">
        <v>1353</v>
      </c>
      <c r="J504" s="1" t="s">
        <v>2288</v>
      </c>
      <c r="K504" s="1" t="s">
        <v>402</v>
      </c>
      <c r="L504" s="1" t="s">
        <v>2223</v>
      </c>
      <c r="M504" s="1" t="s">
        <v>2223</v>
      </c>
      <c r="N504" s="63">
        <v>45310</v>
      </c>
      <c r="O504" s="63">
        <v>45537</v>
      </c>
      <c r="P504" s="1" t="s">
        <v>1356</v>
      </c>
      <c r="Q504" s="1" t="s">
        <v>1357</v>
      </c>
      <c r="R504" s="1" t="s">
        <v>2224</v>
      </c>
      <c r="W504" s="1" t="s">
        <v>2289</v>
      </c>
      <c r="X504" s="1" t="s">
        <v>1360</v>
      </c>
      <c r="Y504" s="1" t="s">
        <v>1888</v>
      </c>
      <c r="Z504" s="1" t="s">
        <v>3390</v>
      </c>
      <c r="AA504" s="1" t="s">
        <v>2290</v>
      </c>
    </row>
    <row r="505" spans="1:27" ht="15" customHeight="1">
      <c r="A505" s="1" t="s">
        <v>2321</v>
      </c>
      <c r="B505" s="1" t="s">
        <v>382</v>
      </c>
      <c r="C505" s="1" t="s">
        <v>2310</v>
      </c>
      <c r="D505" s="61">
        <v>2023</v>
      </c>
      <c r="E505" s="1" t="s">
        <v>1350</v>
      </c>
      <c r="F505" s="1" t="s">
        <v>2295</v>
      </c>
      <c r="H505" s="1" t="s">
        <v>1352</v>
      </c>
      <c r="I505" s="1" t="s">
        <v>1353</v>
      </c>
      <c r="J505" s="1" t="s">
        <v>2288</v>
      </c>
      <c r="K505" s="1" t="s">
        <v>413</v>
      </c>
      <c r="L505" s="1" t="s">
        <v>2223</v>
      </c>
      <c r="M505" s="1" t="s">
        <v>2223</v>
      </c>
      <c r="N505" s="63">
        <v>45310</v>
      </c>
      <c r="O505" s="63">
        <v>45537</v>
      </c>
      <c r="P505" s="1" t="s">
        <v>1356</v>
      </c>
      <c r="Q505" s="1" t="s">
        <v>1357</v>
      </c>
      <c r="R505" s="1" t="s">
        <v>2224</v>
      </c>
      <c r="W505" s="1" t="s">
        <v>2289</v>
      </c>
      <c r="X505" s="1" t="s">
        <v>1360</v>
      </c>
      <c r="Y505" s="1" t="s">
        <v>1888</v>
      </c>
      <c r="Z505" s="1" t="s">
        <v>3390</v>
      </c>
      <c r="AA505" s="1" t="s">
        <v>2290</v>
      </c>
    </row>
    <row r="506" spans="1:27" ht="15" customHeight="1">
      <c r="A506" s="1" t="s">
        <v>2317</v>
      </c>
      <c r="B506" s="1" t="s">
        <v>382</v>
      </c>
      <c r="C506" s="1" t="s">
        <v>2308</v>
      </c>
      <c r="D506" s="61">
        <v>2023</v>
      </c>
      <c r="E506" s="1" t="s">
        <v>1350</v>
      </c>
      <c r="F506" s="1" t="s">
        <v>2295</v>
      </c>
      <c r="H506" s="1" t="s">
        <v>1352</v>
      </c>
      <c r="I506" s="1" t="s">
        <v>1353</v>
      </c>
      <c r="J506" s="1" t="s">
        <v>2288</v>
      </c>
      <c r="K506" s="1" t="s">
        <v>386</v>
      </c>
      <c r="L506" s="1" t="s">
        <v>2223</v>
      </c>
      <c r="M506" s="1" t="s">
        <v>2223</v>
      </c>
      <c r="N506" s="63">
        <v>45310</v>
      </c>
      <c r="O506" s="63">
        <v>45537</v>
      </c>
      <c r="P506" s="1" t="s">
        <v>1356</v>
      </c>
      <c r="Q506" s="1" t="s">
        <v>1357</v>
      </c>
      <c r="R506" s="1" t="s">
        <v>2224</v>
      </c>
      <c r="W506" s="1" t="s">
        <v>2289</v>
      </c>
      <c r="X506" s="1" t="s">
        <v>1360</v>
      </c>
      <c r="Y506" s="1" t="s">
        <v>1888</v>
      </c>
      <c r="Z506" s="1" t="s">
        <v>3390</v>
      </c>
      <c r="AA506" s="1" t="s">
        <v>2290</v>
      </c>
    </row>
    <row r="507" spans="1:27" ht="15" customHeight="1">
      <c r="A507" s="1" t="s">
        <v>2311</v>
      </c>
      <c r="B507" s="1" t="s">
        <v>382</v>
      </c>
      <c r="C507" s="1" t="s">
        <v>2312</v>
      </c>
      <c r="D507" s="61">
        <v>2023</v>
      </c>
      <c r="E507" s="1" t="s">
        <v>1350</v>
      </c>
      <c r="F507" s="1" t="s">
        <v>2295</v>
      </c>
      <c r="H507" s="1" t="s">
        <v>1352</v>
      </c>
      <c r="I507" s="1" t="s">
        <v>1353</v>
      </c>
      <c r="J507" s="1" t="s">
        <v>2288</v>
      </c>
      <c r="K507" s="1" t="s">
        <v>408</v>
      </c>
      <c r="L507" s="1" t="s">
        <v>2223</v>
      </c>
      <c r="M507" s="1" t="s">
        <v>2223</v>
      </c>
      <c r="N507" s="63">
        <v>45310</v>
      </c>
      <c r="O507" s="63">
        <v>45537</v>
      </c>
      <c r="P507" s="1" t="s">
        <v>1356</v>
      </c>
      <c r="Q507" s="1" t="s">
        <v>1357</v>
      </c>
      <c r="R507" s="1" t="s">
        <v>2224</v>
      </c>
      <c r="W507" s="1" t="s">
        <v>2289</v>
      </c>
      <c r="X507" s="1" t="s">
        <v>1360</v>
      </c>
      <c r="Y507" s="1" t="s">
        <v>1888</v>
      </c>
      <c r="Z507" s="1" t="s">
        <v>3390</v>
      </c>
      <c r="AA507" s="1" t="s">
        <v>2290</v>
      </c>
    </row>
    <row r="508" spans="1:27" ht="15" customHeight="1">
      <c r="A508" s="1" t="s">
        <v>2331</v>
      </c>
      <c r="B508" s="1" t="s">
        <v>382</v>
      </c>
      <c r="C508" s="1" t="s">
        <v>2326</v>
      </c>
      <c r="D508" s="61">
        <v>2023</v>
      </c>
      <c r="E508" s="1" t="s">
        <v>1350</v>
      </c>
      <c r="F508" s="1" t="s">
        <v>2295</v>
      </c>
      <c r="H508" s="1" t="s">
        <v>1352</v>
      </c>
      <c r="I508" s="1" t="s">
        <v>1353</v>
      </c>
      <c r="J508" s="1" t="s">
        <v>2288</v>
      </c>
      <c r="K508" s="1" t="s">
        <v>385</v>
      </c>
      <c r="L508" s="1" t="s">
        <v>2223</v>
      </c>
      <c r="M508" s="1" t="s">
        <v>2223</v>
      </c>
      <c r="N508" s="63">
        <v>45310</v>
      </c>
      <c r="O508" s="63">
        <v>45537</v>
      </c>
      <c r="P508" s="1" t="s">
        <v>1356</v>
      </c>
      <c r="Q508" s="1" t="s">
        <v>1357</v>
      </c>
      <c r="R508" s="1" t="s">
        <v>2224</v>
      </c>
      <c r="W508" s="1" t="s">
        <v>2289</v>
      </c>
      <c r="X508" s="1" t="s">
        <v>1360</v>
      </c>
      <c r="Y508" s="1" t="s">
        <v>1888</v>
      </c>
      <c r="Z508" s="1" t="s">
        <v>3390</v>
      </c>
      <c r="AA508" s="1" t="s">
        <v>2290</v>
      </c>
    </row>
    <row r="509" spans="1:27" ht="15" customHeight="1">
      <c r="A509" s="1" t="s">
        <v>2328</v>
      </c>
      <c r="B509" s="1" t="s">
        <v>382</v>
      </c>
      <c r="C509" s="1" t="s">
        <v>2286</v>
      </c>
      <c r="D509" s="61">
        <v>2023</v>
      </c>
      <c r="E509" s="1" t="s">
        <v>1350</v>
      </c>
      <c r="F509" s="1" t="s">
        <v>2295</v>
      </c>
      <c r="H509" s="1" t="s">
        <v>1352</v>
      </c>
      <c r="I509" s="1" t="s">
        <v>1353</v>
      </c>
      <c r="J509" s="1" t="s">
        <v>2288</v>
      </c>
      <c r="K509" s="1" t="s">
        <v>410</v>
      </c>
      <c r="L509" s="1" t="s">
        <v>2223</v>
      </c>
      <c r="M509" s="1" t="s">
        <v>2223</v>
      </c>
      <c r="N509" s="63">
        <v>45310</v>
      </c>
      <c r="O509" s="63">
        <v>45537</v>
      </c>
      <c r="P509" s="1" t="s">
        <v>1356</v>
      </c>
      <c r="Q509" s="1" t="s">
        <v>1357</v>
      </c>
      <c r="R509" s="1" t="s">
        <v>2224</v>
      </c>
      <c r="W509" s="1" t="s">
        <v>2289</v>
      </c>
      <c r="X509" s="1" t="s">
        <v>1360</v>
      </c>
      <c r="Y509" s="1" t="s">
        <v>1888</v>
      </c>
      <c r="Z509" s="1" t="s">
        <v>3390</v>
      </c>
      <c r="AA509" s="1" t="s">
        <v>2290</v>
      </c>
    </row>
    <row r="510" spans="1:27" ht="15" customHeight="1">
      <c r="A510" s="1" t="s">
        <v>2324</v>
      </c>
      <c r="B510" s="1" t="s">
        <v>382</v>
      </c>
      <c r="C510" s="1" t="s">
        <v>2316</v>
      </c>
      <c r="D510" s="61">
        <v>2023</v>
      </c>
      <c r="E510" s="1" t="s">
        <v>1350</v>
      </c>
      <c r="F510" s="1" t="s">
        <v>2295</v>
      </c>
      <c r="H510" s="1" t="s">
        <v>1352</v>
      </c>
      <c r="I510" s="1" t="s">
        <v>1353</v>
      </c>
      <c r="J510" s="1" t="s">
        <v>2288</v>
      </c>
      <c r="K510" s="1" t="s">
        <v>411</v>
      </c>
      <c r="L510" s="1" t="s">
        <v>2223</v>
      </c>
      <c r="M510" s="1" t="s">
        <v>2223</v>
      </c>
      <c r="N510" s="63">
        <v>45310</v>
      </c>
      <c r="O510" s="63">
        <v>45537</v>
      </c>
      <c r="P510" s="1" t="s">
        <v>1356</v>
      </c>
      <c r="Q510" s="1" t="s">
        <v>1357</v>
      </c>
      <c r="R510" s="1" t="s">
        <v>2224</v>
      </c>
      <c r="W510" s="1" t="s">
        <v>2289</v>
      </c>
      <c r="X510" s="1" t="s">
        <v>1360</v>
      </c>
      <c r="Y510" s="1" t="s">
        <v>1888</v>
      </c>
      <c r="Z510" s="1" t="s">
        <v>3390</v>
      </c>
      <c r="AA510" s="1" t="s">
        <v>2290</v>
      </c>
    </row>
    <row r="511" spans="1:27" ht="15" customHeight="1">
      <c r="A511" s="1" t="s">
        <v>2285</v>
      </c>
      <c r="B511" s="1" t="s">
        <v>427</v>
      </c>
      <c r="C511" s="1" t="s">
        <v>2286</v>
      </c>
      <c r="D511" s="61">
        <v>2023</v>
      </c>
      <c r="E511" s="1" t="s">
        <v>1350</v>
      </c>
      <c r="F511" s="1" t="s">
        <v>2287</v>
      </c>
      <c r="H511" s="1" t="s">
        <v>1352</v>
      </c>
      <c r="I511" s="1" t="s">
        <v>1353</v>
      </c>
      <c r="J511" s="1" t="s">
        <v>2288</v>
      </c>
      <c r="K511" s="1" t="s">
        <v>410</v>
      </c>
      <c r="L511" s="1" t="s">
        <v>2223</v>
      </c>
      <c r="M511" s="1" t="s">
        <v>2223</v>
      </c>
      <c r="N511" s="63">
        <v>45310</v>
      </c>
      <c r="O511" s="63">
        <v>45537</v>
      </c>
      <c r="P511" s="1" t="s">
        <v>1356</v>
      </c>
      <c r="Q511" s="1" t="s">
        <v>1357</v>
      </c>
      <c r="R511" s="1" t="s">
        <v>2224</v>
      </c>
      <c r="W511" s="1" t="s">
        <v>2289</v>
      </c>
      <c r="X511" s="1" t="s">
        <v>1360</v>
      </c>
      <c r="Y511" s="1" t="s">
        <v>1888</v>
      </c>
      <c r="Z511" s="1" t="s">
        <v>3390</v>
      </c>
      <c r="AA511" s="1" t="s">
        <v>2290</v>
      </c>
    </row>
    <row r="512" spans="1:27" ht="15" customHeight="1">
      <c r="A512" s="1" t="s">
        <v>2322</v>
      </c>
      <c r="B512" s="1" t="s">
        <v>382</v>
      </c>
      <c r="C512" s="1" t="s">
        <v>2323</v>
      </c>
      <c r="D512" s="61">
        <v>2023</v>
      </c>
      <c r="E512" s="1" t="s">
        <v>1350</v>
      </c>
      <c r="F512" s="1" t="s">
        <v>2295</v>
      </c>
      <c r="H512" s="1" t="s">
        <v>1352</v>
      </c>
      <c r="I512" s="1" t="s">
        <v>1353</v>
      </c>
      <c r="J512" s="1" t="s">
        <v>2288</v>
      </c>
      <c r="K512" s="1" t="s">
        <v>383</v>
      </c>
      <c r="L512" s="1" t="s">
        <v>2223</v>
      </c>
      <c r="M512" s="1" t="s">
        <v>2223</v>
      </c>
      <c r="N512" s="63">
        <v>45310</v>
      </c>
      <c r="O512" s="63">
        <v>45537</v>
      </c>
      <c r="P512" s="1" t="s">
        <v>1356</v>
      </c>
      <c r="Q512" s="1" t="s">
        <v>1357</v>
      </c>
      <c r="R512" s="1" t="s">
        <v>2224</v>
      </c>
      <c r="W512" s="1" t="s">
        <v>2289</v>
      </c>
      <c r="X512" s="1" t="s">
        <v>1360</v>
      </c>
      <c r="Y512" s="1" t="s">
        <v>1888</v>
      </c>
      <c r="Z512" s="1" t="s">
        <v>3390</v>
      </c>
      <c r="AA512" s="1" t="s">
        <v>2290</v>
      </c>
    </row>
    <row r="513" spans="1:27" ht="15" customHeight="1">
      <c r="A513" s="1" t="s">
        <v>2325</v>
      </c>
      <c r="B513" s="1" t="s">
        <v>427</v>
      </c>
      <c r="C513" s="1" t="s">
        <v>2326</v>
      </c>
      <c r="D513" s="61">
        <v>2023</v>
      </c>
      <c r="E513" s="1" t="s">
        <v>1350</v>
      </c>
      <c r="F513" s="1" t="s">
        <v>2287</v>
      </c>
      <c r="H513" s="1" t="s">
        <v>1352</v>
      </c>
      <c r="I513" s="1" t="s">
        <v>1353</v>
      </c>
      <c r="J513" s="1" t="s">
        <v>2288</v>
      </c>
      <c r="K513" s="1" t="s">
        <v>385</v>
      </c>
      <c r="L513" s="1" t="s">
        <v>2223</v>
      </c>
      <c r="M513" s="1" t="s">
        <v>2223</v>
      </c>
      <c r="N513" s="63">
        <v>45310</v>
      </c>
      <c r="O513" s="63">
        <v>45537</v>
      </c>
      <c r="P513" s="1" t="s">
        <v>1356</v>
      </c>
      <c r="Q513" s="1" t="s">
        <v>1357</v>
      </c>
      <c r="R513" s="1" t="s">
        <v>2224</v>
      </c>
      <c r="W513" s="1" t="s">
        <v>2289</v>
      </c>
      <c r="X513" s="1" t="s">
        <v>1360</v>
      </c>
      <c r="Y513" s="1" t="s">
        <v>1888</v>
      </c>
      <c r="Z513" s="1" t="s">
        <v>3390</v>
      </c>
      <c r="AA513" s="1" t="s">
        <v>2290</v>
      </c>
    </row>
    <row r="514" spans="1:27" ht="15" customHeight="1">
      <c r="A514" s="1" t="s">
        <v>2291</v>
      </c>
      <c r="B514" s="1" t="s">
        <v>427</v>
      </c>
      <c r="C514" s="1" t="s">
        <v>2292</v>
      </c>
      <c r="D514" s="61">
        <v>2023</v>
      </c>
      <c r="E514" s="1" t="s">
        <v>1350</v>
      </c>
      <c r="F514" s="1" t="s">
        <v>2287</v>
      </c>
      <c r="H514" s="1" t="s">
        <v>1352</v>
      </c>
      <c r="I514" s="1" t="s">
        <v>1353</v>
      </c>
      <c r="J514" s="1" t="s">
        <v>2288</v>
      </c>
      <c r="K514" s="1" t="s">
        <v>392</v>
      </c>
      <c r="L514" s="1" t="s">
        <v>2223</v>
      </c>
      <c r="M514" s="1" t="s">
        <v>2223</v>
      </c>
      <c r="N514" s="63">
        <v>45310</v>
      </c>
      <c r="O514" s="63">
        <v>45537</v>
      </c>
      <c r="P514" s="1" t="s">
        <v>1356</v>
      </c>
      <c r="Q514" s="1" t="s">
        <v>1357</v>
      </c>
      <c r="R514" s="1" t="s">
        <v>2224</v>
      </c>
      <c r="W514" s="1" t="s">
        <v>2289</v>
      </c>
      <c r="X514" s="1" t="s">
        <v>1360</v>
      </c>
      <c r="Y514" s="1" t="s">
        <v>1888</v>
      </c>
      <c r="Z514" s="1" t="s">
        <v>3390</v>
      </c>
      <c r="AA514" s="1" t="s">
        <v>2290</v>
      </c>
    </row>
    <row r="515" spans="1:27" ht="15" customHeight="1">
      <c r="A515" s="1" t="s">
        <v>2329</v>
      </c>
      <c r="B515" s="1" t="s">
        <v>382</v>
      </c>
      <c r="C515" s="1" t="s">
        <v>2330</v>
      </c>
      <c r="D515" s="61">
        <v>2023</v>
      </c>
      <c r="E515" s="1" t="s">
        <v>1350</v>
      </c>
      <c r="F515" s="1" t="s">
        <v>2295</v>
      </c>
      <c r="H515" s="1" t="s">
        <v>1352</v>
      </c>
      <c r="I515" s="1" t="s">
        <v>1353</v>
      </c>
      <c r="J515" s="1" t="s">
        <v>2288</v>
      </c>
      <c r="K515" s="1" t="s">
        <v>403</v>
      </c>
      <c r="L515" s="1" t="s">
        <v>2223</v>
      </c>
      <c r="M515" s="1" t="s">
        <v>2223</v>
      </c>
      <c r="N515" s="63">
        <v>45310</v>
      </c>
      <c r="O515" s="63">
        <v>45537</v>
      </c>
      <c r="P515" s="1" t="s">
        <v>1356</v>
      </c>
      <c r="Q515" s="1" t="s">
        <v>1357</v>
      </c>
      <c r="R515" s="1" t="s">
        <v>2224</v>
      </c>
      <c r="W515" s="1" t="s">
        <v>2289</v>
      </c>
      <c r="X515" s="1" t="s">
        <v>1360</v>
      </c>
      <c r="Y515" s="1" t="s">
        <v>1888</v>
      </c>
      <c r="Z515" s="1" t="s">
        <v>3390</v>
      </c>
      <c r="AA515" s="1" t="s">
        <v>2290</v>
      </c>
    </row>
    <row r="516" spans="1:27" ht="15" customHeight="1">
      <c r="A516" s="1" t="s">
        <v>2350</v>
      </c>
      <c r="B516" s="1" t="s">
        <v>382</v>
      </c>
      <c r="C516" s="1" t="s">
        <v>2351</v>
      </c>
      <c r="D516" s="61">
        <v>2023</v>
      </c>
      <c r="E516" s="1" t="s">
        <v>1350</v>
      </c>
      <c r="F516" s="1" t="s">
        <v>2295</v>
      </c>
      <c r="H516" s="1" t="s">
        <v>1352</v>
      </c>
      <c r="I516" s="1" t="s">
        <v>1353</v>
      </c>
      <c r="J516" s="1" t="s">
        <v>2288</v>
      </c>
      <c r="K516" s="1" t="s">
        <v>406</v>
      </c>
      <c r="L516" s="1" t="s">
        <v>2223</v>
      </c>
      <c r="M516" s="1" t="s">
        <v>2223</v>
      </c>
      <c r="N516" s="63">
        <v>45310</v>
      </c>
      <c r="O516" s="63">
        <v>45537</v>
      </c>
      <c r="P516" s="1" t="s">
        <v>1356</v>
      </c>
      <c r="Q516" s="1" t="s">
        <v>1357</v>
      </c>
      <c r="R516" s="1" t="s">
        <v>2224</v>
      </c>
      <c r="W516" s="1" t="s">
        <v>2289</v>
      </c>
      <c r="X516" s="1" t="s">
        <v>1360</v>
      </c>
      <c r="Y516" s="1" t="s">
        <v>1888</v>
      </c>
      <c r="Z516" s="1" t="s">
        <v>3390</v>
      </c>
      <c r="AA516" s="1" t="s">
        <v>2290</v>
      </c>
    </row>
    <row r="517" spans="1:27" ht="15" customHeight="1">
      <c r="A517" s="1" t="s">
        <v>2349</v>
      </c>
      <c r="B517" s="1" t="s">
        <v>427</v>
      </c>
      <c r="C517" s="1" t="s">
        <v>2306</v>
      </c>
      <c r="D517" s="61">
        <v>2023</v>
      </c>
      <c r="E517" s="1" t="s">
        <v>1350</v>
      </c>
      <c r="F517" s="1" t="s">
        <v>2287</v>
      </c>
      <c r="H517" s="1" t="s">
        <v>1352</v>
      </c>
      <c r="I517" s="1" t="s">
        <v>1353</v>
      </c>
      <c r="J517" s="1" t="s">
        <v>2288</v>
      </c>
      <c r="K517" s="1" t="s">
        <v>414</v>
      </c>
      <c r="L517" s="1" t="s">
        <v>2223</v>
      </c>
      <c r="M517" s="1" t="s">
        <v>2223</v>
      </c>
      <c r="N517" s="63">
        <v>45310</v>
      </c>
      <c r="O517" s="63">
        <v>45537</v>
      </c>
      <c r="P517" s="1" t="s">
        <v>1356</v>
      </c>
      <c r="Q517" s="1" t="s">
        <v>1357</v>
      </c>
      <c r="R517" s="1" t="s">
        <v>2224</v>
      </c>
      <c r="W517" s="1" t="s">
        <v>2289</v>
      </c>
      <c r="X517" s="1" t="s">
        <v>1360</v>
      </c>
      <c r="Y517" s="1" t="s">
        <v>1888</v>
      </c>
      <c r="Z517" s="1" t="s">
        <v>3390</v>
      </c>
      <c r="AA517" s="1" t="s">
        <v>2290</v>
      </c>
    </row>
    <row r="518" spans="1:27" ht="15" customHeight="1">
      <c r="A518" s="1" t="s">
        <v>2352</v>
      </c>
      <c r="B518" s="1" t="s">
        <v>427</v>
      </c>
      <c r="C518" s="1" t="s">
        <v>2351</v>
      </c>
      <c r="D518" s="61">
        <v>2023</v>
      </c>
      <c r="E518" s="1" t="s">
        <v>1350</v>
      </c>
      <c r="F518" s="1" t="s">
        <v>2287</v>
      </c>
      <c r="H518" s="1" t="s">
        <v>1352</v>
      </c>
      <c r="I518" s="1" t="s">
        <v>1353</v>
      </c>
      <c r="J518" s="1" t="s">
        <v>2288</v>
      </c>
      <c r="K518" s="1" t="s">
        <v>406</v>
      </c>
      <c r="L518" s="1" t="s">
        <v>2223</v>
      </c>
      <c r="M518" s="1" t="s">
        <v>2223</v>
      </c>
      <c r="N518" s="63">
        <v>45310</v>
      </c>
      <c r="O518" s="63">
        <v>45537</v>
      </c>
      <c r="P518" s="1" t="s">
        <v>1356</v>
      </c>
      <c r="Q518" s="1" t="s">
        <v>1357</v>
      </c>
      <c r="R518" s="1" t="s">
        <v>2224</v>
      </c>
      <c r="W518" s="1" t="s">
        <v>2289</v>
      </c>
      <c r="X518" s="1" t="s">
        <v>1360</v>
      </c>
      <c r="Y518" s="1" t="s">
        <v>1888</v>
      </c>
      <c r="Z518" s="1" t="s">
        <v>3390</v>
      </c>
      <c r="AA518" s="1" t="s">
        <v>2290</v>
      </c>
    </row>
    <row r="519" spans="1:27" ht="15" customHeight="1">
      <c r="A519" s="1" t="s">
        <v>2293</v>
      </c>
      <c r="B519" s="1" t="s">
        <v>382</v>
      </c>
      <c r="C519" s="1" t="s">
        <v>2294</v>
      </c>
      <c r="D519" s="61">
        <v>2023</v>
      </c>
      <c r="E519" s="1" t="s">
        <v>1350</v>
      </c>
      <c r="F519" s="1" t="s">
        <v>2295</v>
      </c>
      <c r="H519" s="1" t="s">
        <v>1352</v>
      </c>
      <c r="I519" s="1" t="s">
        <v>1353</v>
      </c>
      <c r="J519" s="1" t="s">
        <v>2288</v>
      </c>
      <c r="K519" s="1" t="s">
        <v>397</v>
      </c>
      <c r="L519" s="1" t="s">
        <v>2223</v>
      </c>
      <c r="M519" s="1" t="s">
        <v>2223</v>
      </c>
      <c r="N519" s="63">
        <v>45310</v>
      </c>
      <c r="O519" s="63">
        <v>45537</v>
      </c>
      <c r="P519" s="1" t="s">
        <v>1356</v>
      </c>
      <c r="Q519" s="1" t="s">
        <v>1357</v>
      </c>
      <c r="R519" s="1" t="s">
        <v>2224</v>
      </c>
      <c r="W519" s="1" t="s">
        <v>2289</v>
      </c>
      <c r="X519" s="1" t="s">
        <v>1360</v>
      </c>
      <c r="Y519" s="1" t="s">
        <v>1888</v>
      </c>
      <c r="Z519" s="1" t="s">
        <v>3390</v>
      </c>
      <c r="AA519" s="1" t="s">
        <v>2290</v>
      </c>
    </row>
    <row r="520" spans="1:27" ht="15" customHeight="1">
      <c r="A520" s="1" t="s">
        <v>2355</v>
      </c>
      <c r="B520" s="1" t="s">
        <v>382</v>
      </c>
      <c r="C520" s="1" t="s">
        <v>2345</v>
      </c>
      <c r="D520" s="61">
        <v>2023</v>
      </c>
      <c r="E520" s="1" t="s">
        <v>1350</v>
      </c>
      <c r="F520" s="1" t="s">
        <v>2295</v>
      </c>
      <c r="H520" s="1" t="s">
        <v>1352</v>
      </c>
      <c r="I520" s="1" t="s">
        <v>1353</v>
      </c>
      <c r="J520" s="1" t="s">
        <v>2288</v>
      </c>
      <c r="K520" s="1" t="s">
        <v>388</v>
      </c>
      <c r="L520" s="1" t="s">
        <v>2223</v>
      </c>
      <c r="M520" s="1" t="s">
        <v>2223</v>
      </c>
      <c r="N520" s="63">
        <v>45310</v>
      </c>
      <c r="O520" s="63">
        <v>45537</v>
      </c>
      <c r="P520" s="1" t="s">
        <v>1356</v>
      </c>
      <c r="Q520" s="1" t="s">
        <v>1357</v>
      </c>
      <c r="R520" s="1" t="s">
        <v>2224</v>
      </c>
      <c r="W520" s="1" t="s">
        <v>2289</v>
      </c>
      <c r="X520" s="1" t="s">
        <v>1360</v>
      </c>
      <c r="Y520" s="1" t="s">
        <v>1888</v>
      </c>
      <c r="Z520" s="1" t="s">
        <v>3390</v>
      </c>
      <c r="AA520" s="1" t="s">
        <v>2290</v>
      </c>
    </row>
    <row r="521" spans="1:27" ht="15" customHeight="1">
      <c r="A521" s="1" t="s">
        <v>2354</v>
      </c>
      <c r="B521" s="1" t="s">
        <v>382</v>
      </c>
      <c r="C521" s="1" t="s">
        <v>2334</v>
      </c>
      <c r="D521" s="61">
        <v>2023</v>
      </c>
      <c r="E521" s="1" t="s">
        <v>1350</v>
      </c>
      <c r="F521" s="1" t="s">
        <v>2295</v>
      </c>
      <c r="H521" s="1" t="s">
        <v>1352</v>
      </c>
      <c r="I521" s="1" t="s">
        <v>1353</v>
      </c>
      <c r="J521" s="1" t="s">
        <v>2288</v>
      </c>
      <c r="K521" s="1" t="s">
        <v>420</v>
      </c>
      <c r="L521" s="1" t="s">
        <v>2223</v>
      </c>
      <c r="M521" s="1" t="s">
        <v>2223</v>
      </c>
      <c r="N521" s="63">
        <v>45310</v>
      </c>
      <c r="O521" s="63">
        <v>45537</v>
      </c>
      <c r="P521" s="1" t="s">
        <v>1356</v>
      </c>
      <c r="Q521" s="1" t="s">
        <v>1357</v>
      </c>
      <c r="R521" s="1" t="s">
        <v>2224</v>
      </c>
      <c r="W521" s="1" t="s">
        <v>2289</v>
      </c>
      <c r="X521" s="1" t="s">
        <v>1360</v>
      </c>
      <c r="Y521" s="1" t="s">
        <v>1888</v>
      </c>
      <c r="Z521" s="1" t="s">
        <v>3390</v>
      </c>
      <c r="AA521" s="1" t="s">
        <v>2290</v>
      </c>
    </row>
    <row r="522" spans="1:27" ht="15" customHeight="1">
      <c r="A522" s="1" t="s">
        <v>2338</v>
      </c>
      <c r="B522" s="1" t="s">
        <v>427</v>
      </c>
      <c r="C522" s="1" t="s">
        <v>2339</v>
      </c>
      <c r="D522" s="61">
        <v>2023</v>
      </c>
      <c r="E522" s="1" t="s">
        <v>1350</v>
      </c>
      <c r="F522" s="1" t="s">
        <v>2287</v>
      </c>
      <c r="H522" s="1" t="s">
        <v>1352</v>
      </c>
      <c r="I522" s="1" t="s">
        <v>1353</v>
      </c>
      <c r="J522" s="1" t="s">
        <v>2288</v>
      </c>
      <c r="K522" s="1" t="s">
        <v>389</v>
      </c>
      <c r="L522" s="1" t="s">
        <v>2223</v>
      </c>
      <c r="M522" s="1" t="s">
        <v>2223</v>
      </c>
      <c r="N522" s="63">
        <v>45310</v>
      </c>
      <c r="O522" s="63">
        <v>45537</v>
      </c>
      <c r="P522" s="1" t="s">
        <v>1356</v>
      </c>
      <c r="Q522" s="1" t="s">
        <v>1357</v>
      </c>
      <c r="R522" s="1" t="s">
        <v>2224</v>
      </c>
      <c r="W522" s="1" t="s">
        <v>2289</v>
      </c>
      <c r="X522" s="1" t="s">
        <v>1360</v>
      </c>
      <c r="Y522" s="1" t="s">
        <v>1888</v>
      </c>
      <c r="Z522" s="1" t="s">
        <v>3390</v>
      </c>
      <c r="AA522" s="1" t="s">
        <v>2290</v>
      </c>
    </row>
    <row r="523" spans="1:27" ht="15" customHeight="1">
      <c r="A523" s="1" t="s">
        <v>2314</v>
      </c>
      <c r="B523" s="1" t="s">
        <v>382</v>
      </c>
      <c r="C523" s="1" t="s">
        <v>2300</v>
      </c>
      <c r="D523" s="61">
        <v>2023</v>
      </c>
      <c r="E523" s="1" t="s">
        <v>1350</v>
      </c>
      <c r="F523" s="1" t="s">
        <v>2295</v>
      </c>
      <c r="H523" s="1" t="s">
        <v>1352</v>
      </c>
      <c r="I523" s="1" t="s">
        <v>1353</v>
      </c>
      <c r="J523" s="1" t="s">
        <v>2288</v>
      </c>
      <c r="K523" s="1" t="s">
        <v>418</v>
      </c>
      <c r="L523" s="1" t="s">
        <v>2223</v>
      </c>
      <c r="M523" s="1" t="s">
        <v>2223</v>
      </c>
      <c r="N523" s="63">
        <v>45310</v>
      </c>
      <c r="O523" s="63">
        <v>45537</v>
      </c>
      <c r="P523" s="1" t="s">
        <v>1356</v>
      </c>
      <c r="Q523" s="1" t="s">
        <v>1357</v>
      </c>
      <c r="R523" s="1" t="s">
        <v>2224</v>
      </c>
      <c r="W523" s="1" t="s">
        <v>2289</v>
      </c>
      <c r="X523" s="1" t="s">
        <v>1360</v>
      </c>
      <c r="Y523" s="1" t="s">
        <v>1888</v>
      </c>
      <c r="Z523" s="1" t="s">
        <v>3390</v>
      </c>
      <c r="AA523" s="1" t="s">
        <v>2290</v>
      </c>
    </row>
    <row r="524" spans="1:27" ht="15" customHeight="1">
      <c r="A524" s="1" t="s">
        <v>2367</v>
      </c>
      <c r="B524" s="1" t="s">
        <v>443</v>
      </c>
      <c r="C524" s="1" t="s">
        <v>1349</v>
      </c>
      <c r="D524" s="61">
        <v>2023</v>
      </c>
      <c r="E524" s="1" t="s">
        <v>1350</v>
      </c>
      <c r="F524" s="1" t="s">
        <v>2368</v>
      </c>
      <c r="H524" s="1" t="s">
        <v>1352</v>
      </c>
      <c r="I524" s="1" t="s">
        <v>1353</v>
      </c>
      <c r="J524" s="1" t="s">
        <v>1354</v>
      </c>
      <c r="K524" s="1" t="s">
        <v>927</v>
      </c>
      <c r="L524" s="1" t="s">
        <v>2223</v>
      </c>
      <c r="M524" s="1" t="s">
        <v>2223</v>
      </c>
      <c r="N524" s="63">
        <v>45310</v>
      </c>
      <c r="O524" s="63">
        <v>45537</v>
      </c>
      <c r="P524" s="1" t="s">
        <v>1356</v>
      </c>
      <c r="Q524" s="1" t="s">
        <v>2248</v>
      </c>
      <c r="R524" s="1" t="s">
        <v>2224</v>
      </c>
      <c r="W524" s="1" t="s">
        <v>2358</v>
      </c>
      <c r="X524" s="1" t="s">
        <v>2032</v>
      </c>
      <c r="Y524" s="1" t="s">
        <v>1888</v>
      </c>
      <c r="Z524" s="1" t="s">
        <v>3390</v>
      </c>
      <c r="AA524" s="1" t="s">
        <v>2359</v>
      </c>
    </row>
    <row r="525" spans="1:27" ht="15" customHeight="1">
      <c r="A525" s="1" t="s">
        <v>2360</v>
      </c>
      <c r="B525" s="1" t="s">
        <v>444</v>
      </c>
      <c r="C525" s="1" t="s">
        <v>1349</v>
      </c>
      <c r="D525" s="61">
        <v>2023</v>
      </c>
      <c r="E525" s="1" t="s">
        <v>1350</v>
      </c>
      <c r="F525" s="1" t="s">
        <v>2361</v>
      </c>
      <c r="H525" s="1" t="s">
        <v>1352</v>
      </c>
      <c r="I525" s="1" t="s">
        <v>1353</v>
      </c>
      <c r="J525" s="1" t="s">
        <v>1354</v>
      </c>
      <c r="K525" s="1" t="s">
        <v>927</v>
      </c>
      <c r="L525" s="1" t="s">
        <v>2223</v>
      </c>
      <c r="M525" s="1" t="s">
        <v>2223</v>
      </c>
      <c r="N525" s="63">
        <v>45310</v>
      </c>
      <c r="O525" s="63">
        <v>45537</v>
      </c>
      <c r="P525" s="1" t="s">
        <v>1356</v>
      </c>
      <c r="Q525" s="1" t="s">
        <v>2362</v>
      </c>
      <c r="R525" s="1" t="s">
        <v>2224</v>
      </c>
      <c r="W525" s="1" t="s">
        <v>2358</v>
      </c>
      <c r="X525" s="1" t="s">
        <v>2032</v>
      </c>
      <c r="Y525" s="1" t="s">
        <v>1888</v>
      </c>
      <c r="Z525" s="1" t="s">
        <v>3390</v>
      </c>
      <c r="AA525" s="1" t="s">
        <v>2359</v>
      </c>
    </row>
    <row r="526" spans="1:27" ht="15" customHeight="1">
      <c r="A526" s="1" t="s">
        <v>2356</v>
      </c>
      <c r="B526" s="1" t="s">
        <v>440</v>
      </c>
      <c r="C526" s="1" t="s">
        <v>1349</v>
      </c>
      <c r="D526" s="61">
        <v>2023</v>
      </c>
      <c r="E526" s="1" t="s">
        <v>1350</v>
      </c>
      <c r="F526" s="1" t="s">
        <v>2357</v>
      </c>
      <c r="H526" s="1" t="s">
        <v>1352</v>
      </c>
      <c r="I526" s="1" t="s">
        <v>1353</v>
      </c>
      <c r="J526" s="1" t="s">
        <v>1354</v>
      </c>
      <c r="K526" s="1" t="s">
        <v>927</v>
      </c>
      <c r="L526" s="1" t="s">
        <v>2223</v>
      </c>
      <c r="M526" s="1" t="s">
        <v>2223</v>
      </c>
      <c r="N526" s="63">
        <v>45310</v>
      </c>
      <c r="O526" s="63">
        <v>45537</v>
      </c>
      <c r="P526" s="1" t="s">
        <v>1356</v>
      </c>
      <c r="Q526" s="1" t="s">
        <v>2248</v>
      </c>
      <c r="R526" s="1" t="s">
        <v>2224</v>
      </c>
      <c r="W526" s="1" t="s">
        <v>2358</v>
      </c>
      <c r="X526" s="1" t="s">
        <v>2032</v>
      </c>
      <c r="Y526" s="1" t="s">
        <v>1888</v>
      </c>
      <c r="Z526" s="1" t="s">
        <v>3390</v>
      </c>
      <c r="AA526" s="1" t="s">
        <v>2359</v>
      </c>
    </row>
    <row r="527" spans="1:27" ht="15" customHeight="1">
      <c r="A527" s="1" t="s">
        <v>2365</v>
      </c>
      <c r="B527" s="1" t="s">
        <v>445</v>
      </c>
      <c r="C527" s="1" t="s">
        <v>1349</v>
      </c>
      <c r="D527" s="61">
        <v>2023</v>
      </c>
      <c r="E527" s="1" t="s">
        <v>1350</v>
      </c>
      <c r="F527" s="1" t="s">
        <v>2366</v>
      </c>
      <c r="H527" s="1" t="s">
        <v>1352</v>
      </c>
      <c r="I527" s="1" t="s">
        <v>1353</v>
      </c>
      <c r="J527" s="1" t="s">
        <v>1354</v>
      </c>
      <c r="K527" s="1" t="s">
        <v>927</v>
      </c>
      <c r="L527" s="1" t="s">
        <v>2223</v>
      </c>
      <c r="M527" s="1" t="s">
        <v>2223</v>
      </c>
      <c r="N527" s="63">
        <v>45310</v>
      </c>
      <c r="O527" s="63">
        <v>45537</v>
      </c>
      <c r="P527" s="1" t="s">
        <v>1356</v>
      </c>
      <c r="Q527" s="1" t="s">
        <v>2362</v>
      </c>
      <c r="R527" s="1" t="s">
        <v>2224</v>
      </c>
      <c r="W527" s="1" t="s">
        <v>2358</v>
      </c>
      <c r="X527" s="1" t="s">
        <v>2032</v>
      </c>
      <c r="Y527" s="1" t="s">
        <v>1888</v>
      </c>
      <c r="Z527" s="1" t="s">
        <v>3390</v>
      </c>
      <c r="AA527" s="1" t="s">
        <v>2359</v>
      </c>
    </row>
    <row r="528" spans="1:27" ht="15" customHeight="1">
      <c r="A528" s="1" t="s">
        <v>2363</v>
      </c>
      <c r="B528" s="1" t="s">
        <v>441</v>
      </c>
      <c r="C528" s="1" t="s">
        <v>1349</v>
      </c>
      <c r="D528" s="61">
        <v>2023</v>
      </c>
      <c r="E528" s="1" t="s">
        <v>1350</v>
      </c>
      <c r="F528" s="1" t="s">
        <v>2364</v>
      </c>
      <c r="H528" s="1" t="s">
        <v>1352</v>
      </c>
      <c r="I528" s="1" t="s">
        <v>1353</v>
      </c>
      <c r="J528" s="1" t="s">
        <v>1354</v>
      </c>
      <c r="K528" s="1" t="s">
        <v>927</v>
      </c>
      <c r="L528" s="1" t="s">
        <v>2223</v>
      </c>
      <c r="M528" s="1" t="s">
        <v>2223</v>
      </c>
      <c r="N528" s="63">
        <v>45310</v>
      </c>
      <c r="O528" s="63">
        <v>45537</v>
      </c>
      <c r="P528" s="1" t="s">
        <v>1356</v>
      </c>
      <c r="Q528" s="1" t="s">
        <v>2248</v>
      </c>
      <c r="R528" s="1" t="s">
        <v>2224</v>
      </c>
      <c r="W528" s="1" t="s">
        <v>2358</v>
      </c>
      <c r="X528" s="1" t="s">
        <v>2032</v>
      </c>
      <c r="Y528" s="1" t="s">
        <v>1888</v>
      </c>
      <c r="Z528" s="1" t="s">
        <v>3390</v>
      </c>
      <c r="AA528" s="1" t="s">
        <v>2359</v>
      </c>
    </row>
    <row r="529" spans="1:27" ht="15" customHeight="1">
      <c r="A529" s="1" t="s">
        <v>2369</v>
      </c>
      <c r="B529" s="1" t="s">
        <v>442</v>
      </c>
      <c r="C529" s="1" t="s">
        <v>1349</v>
      </c>
      <c r="D529" s="61">
        <v>2023</v>
      </c>
      <c r="E529" s="1" t="s">
        <v>1350</v>
      </c>
      <c r="F529" s="1" t="s">
        <v>2370</v>
      </c>
      <c r="H529" s="1" t="s">
        <v>1352</v>
      </c>
      <c r="I529" s="1" t="s">
        <v>1353</v>
      </c>
      <c r="J529" s="1" t="s">
        <v>1354</v>
      </c>
      <c r="K529" s="1" t="s">
        <v>927</v>
      </c>
      <c r="L529" s="1" t="s">
        <v>2223</v>
      </c>
      <c r="M529" s="1" t="s">
        <v>2223</v>
      </c>
      <c r="N529" s="63">
        <v>45310</v>
      </c>
      <c r="O529" s="63">
        <v>45537</v>
      </c>
      <c r="P529" s="1" t="s">
        <v>1356</v>
      </c>
      <c r="Q529" s="1" t="s">
        <v>1357</v>
      </c>
      <c r="R529" s="1" t="s">
        <v>2224</v>
      </c>
      <c r="W529" s="1" t="s">
        <v>2358</v>
      </c>
      <c r="X529" s="1" t="s">
        <v>2032</v>
      </c>
      <c r="Y529" s="1" t="s">
        <v>1888</v>
      </c>
      <c r="Z529" s="1" t="s">
        <v>3390</v>
      </c>
      <c r="AA529" s="1" t="s">
        <v>2359</v>
      </c>
    </row>
    <row r="530" spans="1:27" ht="15" customHeight="1">
      <c r="A530" s="1" t="s">
        <v>2378</v>
      </c>
      <c r="B530" s="1" t="s">
        <v>526</v>
      </c>
      <c r="C530" s="1" t="s">
        <v>2207</v>
      </c>
      <c r="D530" s="61">
        <v>2023</v>
      </c>
      <c r="E530" s="1" t="s">
        <v>1350</v>
      </c>
      <c r="F530" s="1" t="s">
        <v>3586</v>
      </c>
      <c r="H530" s="1" t="s">
        <v>1352</v>
      </c>
      <c r="I530" s="1" t="s">
        <v>2373</v>
      </c>
      <c r="J530" s="1" t="s">
        <v>2143</v>
      </c>
      <c r="K530" s="1" t="s">
        <v>329</v>
      </c>
      <c r="L530" s="1" t="s">
        <v>2223</v>
      </c>
      <c r="M530" s="1" t="s">
        <v>2223</v>
      </c>
      <c r="N530" s="63">
        <v>45310</v>
      </c>
      <c r="O530" s="63">
        <v>45537</v>
      </c>
      <c r="P530" s="1" t="s">
        <v>1356</v>
      </c>
      <c r="Q530" s="1" t="s">
        <v>1357</v>
      </c>
      <c r="R530" s="1" t="s">
        <v>2224</v>
      </c>
      <c r="W530" s="1" t="s">
        <v>2374</v>
      </c>
      <c r="X530" s="1" t="s">
        <v>1509</v>
      </c>
      <c r="Y530" s="1" t="s">
        <v>1888</v>
      </c>
      <c r="Z530" s="1" t="s">
        <v>3390</v>
      </c>
      <c r="AA530" s="1" t="s">
        <v>2375</v>
      </c>
    </row>
    <row r="531" spans="1:27" ht="15" customHeight="1">
      <c r="A531" s="1" t="s">
        <v>2371</v>
      </c>
      <c r="B531" s="1" t="s">
        <v>526</v>
      </c>
      <c r="C531" s="1" t="s">
        <v>2238</v>
      </c>
      <c r="D531" s="61">
        <v>2023</v>
      </c>
      <c r="E531" s="1" t="s">
        <v>1350</v>
      </c>
      <c r="F531" s="1" t="s">
        <v>3586</v>
      </c>
      <c r="H531" s="1" t="s">
        <v>1352</v>
      </c>
      <c r="I531" s="1" t="s">
        <v>2373</v>
      </c>
      <c r="J531" s="1" t="s">
        <v>2143</v>
      </c>
      <c r="K531" s="1" t="s">
        <v>331</v>
      </c>
      <c r="L531" s="1" t="s">
        <v>2223</v>
      </c>
      <c r="M531" s="1" t="s">
        <v>2223</v>
      </c>
      <c r="N531" s="63">
        <v>45310</v>
      </c>
      <c r="O531" s="63">
        <v>45537</v>
      </c>
      <c r="P531" s="1" t="s">
        <v>1356</v>
      </c>
      <c r="Q531" s="1" t="s">
        <v>1357</v>
      </c>
      <c r="R531" s="1" t="s">
        <v>2224</v>
      </c>
      <c r="W531" s="1" t="s">
        <v>2374</v>
      </c>
      <c r="X531" s="1" t="s">
        <v>1509</v>
      </c>
      <c r="Y531" s="1" t="s">
        <v>1888</v>
      </c>
      <c r="Z531" s="1" t="s">
        <v>3390</v>
      </c>
      <c r="AA531" s="1" t="s">
        <v>2375</v>
      </c>
    </row>
    <row r="532" spans="1:27" ht="15" customHeight="1">
      <c r="A532" s="1" t="s">
        <v>2387</v>
      </c>
      <c r="B532" s="1" t="s">
        <v>526</v>
      </c>
      <c r="C532" s="1" t="s">
        <v>2184</v>
      </c>
      <c r="D532" s="61">
        <v>2023</v>
      </c>
      <c r="E532" s="1" t="s">
        <v>1350</v>
      </c>
      <c r="F532" s="1" t="s">
        <v>3586</v>
      </c>
      <c r="H532" s="1" t="s">
        <v>1352</v>
      </c>
      <c r="I532" s="1" t="s">
        <v>2373</v>
      </c>
      <c r="J532" s="1" t="s">
        <v>2143</v>
      </c>
      <c r="K532" s="1" t="s">
        <v>327</v>
      </c>
      <c r="L532" s="1" t="s">
        <v>2223</v>
      </c>
      <c r="M532" s="1" t="s">
        <v>2223</v>
      </c>
      <c r="N532" s="63">
        <v>45310</v>
      </c>
      <c r="O532" s="63">
        <v>45537</v>
      </c>
      <c r="P532" s="1" t="s">
        <v>1356</v>
      </c>
      <c r="Q532" s="1" t="s">
        <v>1357</v>
      </c>
      <c r="R532" s="1" t="s">
        <v>2224</v>
      </c>
      <c r="W532" s="1" t="s">
        <v>2374</v>
      </c>
      <c r="X532" s="1" t="s">
        <v>1509</v>
      </c>
      <c r="Y532" s="1" t="s">
        <v>1888</v>
      </c>
      <c r="Z532" s="1" t="s">
        <v>3390</v>
      </c>
      <c r="AA532" s="1" t="s">
        <v>2375</v>
      </c>
    </row>
    <row r="533" spans="1:27" ht="15" customHeight="1">
      <c r="A533" s="1" t="s">
        <v>2386</v>
      </c>
      <c r="B533" s="1" t="s">
        <v>526</v>
      </c>
      <c r="C533" s="1" t="s">
        <v>2158</v>
      </c>
      <c r="D533" s="61">
        <v>2023</v>
      </c>
      <c r="E533" s="1" t="s">
        <v>1350</v>
      </c>
      <c r="F533" s="1" t="s">
        <v>3586</v>
      </c>
      <c r="H533" s="1" t="s">
        <v>1352</v>
      </c>
      <c r="I533" s="1" t="s">
        <v>2373</v>
      </c>
      <c r="J533" s="1" t="s">
        <v>2143</v>
      </c>
      <c r="K533" s="1" t="s">
        <v>340</v>
      </c>
      <c r="L533" s="1" t="s">
        <v>2223</v>
      </c>
      <c r="M533" s="1" t="s">
        <v>2223</v>
      </c>
      <c r="N533" s="63">
        <v>45310</v>
      </c>
      <c r="O533" s="63">
        <v>45537</v>
      </c>
      <c r="P533" s="1" t="s">
        <v>1356</v>
      </c>
      <c r="Q533" s="1" t="s">
        <v>1357</v>
      </c>
      <c r="R533" s="1" t="s">
        <v>2224</v>
      </c>
      <c r="W533" s="1" t="s">
        <v>2374</v>
      </c>
      <c r="X533" s="1" t="s">
        <v>1509</v>
      </c>
      <c r="Y533" s="1" t="s">
        <v>1888</v>
      </c>
      <c r="Z533" s="1" t="s">
        <v>3390</v>
      </c>
      <c r="AA533" s="1" t="s">
        <v>2375</v>
      </c>
    </row>
    <row r="534" spans="1:27" ht="15" customHeight="1">
      <c r="A534" s="1" t="s">
        <v>2394</v>
      </c>
      <c r="B534" s="1" t="s">
        <v>526</v>
      </c>
      <c r="C534" s="1" t="s">
        <v>2166</v>
      </c>
      <c r="D534" s="61">
        <v>2023</v>
      </c>
      <c r="E534" s="1" t="s">
        <v>1350</v>
      </c>
      <c r="F534" s="1" t="s">
        <v>3586</v>
      </c>
      <c r="H534" s="1" t="s">
        <v>1352</v>
      </c>
      <c r="I534" s="1" t="s">
        <v>2373</v>
      </c>
      <c r="J534" s="1" t="s">
        <v>2143</v>
      </c>
      <c r="K534" s="1" t="s">
        <v>343</v>
      </c>
      <c r="L534" s="1" t="s">
        <v>2223</v>
      </c>
      <c r="M534" s="1" t="s">
        <v>2223</v>
      </c>
      <c r="N534" s="63">
        <v>45310</v>
      </c>
      <c r="O534" s="63">
        <v>45537</v>
      </c>
      <c r="P534" s="1" t="s">
        <v>1356</v>
      </c>
      <c r="Q534" s="1" t="s">
        <v>1357</v>
      </c>
      <c r="R534" s="1" t="s">
        <v>2224</v>
      </c>
      <c r="W534" s="1" t="s">
        <v>2374</v>
      </c>
      <c r="X534" s="1" t="s">
        <v>1509</v>
      </c>
      <c r="Y534" s="1" t="s">
        <v>1888</v>
      </c>
      <c r="Z534" s="1" t="s">
        <v>3390</v>
      </c>
      <c r="AA534" s="1" t="s">
        <v>2375</v>
      </c>
    </row>
    <row r="535" spans="1:27" ht="15" customHeight="1">
      <c r="A535" s="1" t="s">
        <v>2388</v>
      </c>
      <c r="B535" s="1" t="s">
        <v>526</v>
      </c>
      <c r="C535" s="1" t="s">
        <v>2264</v>
      </c>
      <c r="D535" s="61">
        <v>2023</v>
      </c>
      <c r="E535" s="1" t="s">
        <v>1350</v>
      </c>
      <c r="F535" s="1" t="s">
        <v>3586</v>
      </c>
      <c r="H535" s="1" t="s">
        <v>1352</v>
      </c>
      <c r="I535" s="1" t="s">
        <v>2373</v>
      </c>
      <c r="J535" s="1" t="s">
        <v>2143</v>
      </c>
      <c r="K535" s="1" t="s">
        <v>355</v>
      </c>
      <c r="L535" s="1" t="s">
        <v>2223</v>
      </c>
      <c r="M535" s="1" t="s">
        <v>2223</v>
      </c>
      <c r="N535" s="63">
        <v>45310</v>
      </c>
      <c r="O535" s="63">
        <v>45537</v>
      </c>
      <c r="P535" s="1" t="s">
        <v>1356</v>
      </c>
      <c r="Q535" s="1" t="s">
        <v>1357</v>
      </c>
      <c r="R535" s="1" t="s">
        <v>2224</v>
      </c>
      <c r="W535" s="1" t="s">
        <v>2374</v>
      </c>
      <c r="X535" s="1" t="s">
        <v>1509</v>
      </c>
      <c r="Y535" s="1" t="s">
        <v>1888</v>
      </c>
      <c r="Z535" s="1" t="s">
        <v>3390</v>
      </c>
      <c r="AA535" s="1" t="s">
        <v>2375</v>
      </c>
    </row>
    <row r="536" spans="1:27" ht="15" customHeight="1">
      <c r="A536" s="1" t="s">
        <v>2383</v>
      </c>
      <c r="B536" s="1" t="s">
        <v>526</v>
      </c>
      <c r="C536" s="1" t="s">
        <v>2169</v>
      </c>
      <c r="D536" s="61">
        <v>2023</v>
      </c>
      <c r="E536" s="1" t="s">
        <v>1350</v>
      </c>
      <c r="F536" s="1" t="s">
        <v>3586</v>
      </c>
      <c r="H536" s="1" t="s">
        <v>1352</v>
      </c>
      <c r="I536" s="1" t="s">
        <v>2373</v>
      </c>
      <c r="J536" s="1" t="s">
        <v>2143</v>
      </c>
      <c r="K536" s="1" t="s">
        <v>335</v>
      </c>
      <c r="L536" s="1" t="s">
        <v>2223</v>
      </c>
      <c r="M536" s="1" t="s">
        <v>2223</v>
      </c>
      <c r="N536" s="63">
        <v>45310</v>
      </c>
      <c r="O536" s="63">
        <v>45537</v>
      </c>
      <c r="P536" s="1" t="s">
        <v>1356</v>
      </c>
      <c r="Q536" s="1" t="s">
        <v>1357</v>
      </c>
      <c r="R536" s="1" t="s">
        <v>2224</v>
      </c>
      <c r="W536" s="1" t="s">
        <v>2374</v>
      </c>
      <c r="X536" s="1" t="s">
        <v>1509</v>
      </c>
      <c r="Y536" s="1" t="s">
        <v>1888</v>
      </c>
      <c r="Z536" s="1" t="s">
        <v>3390</v>
      </c>
      <c r="AA536" s="1" t="s">
        <v>2375</v>
      </c>
    </row>
    <row r="537" spans="1:27" ht="15" customHeight="1">
      <c r="A537" s="1" t="s">
        <v>2389</v>
      </c>
      <c r="B537" s="1" t="s">
        <v>526</v>
      </c>
      <c r="C537" s="1" t="s">
        <v>2194</v>
      </c>
      <c r="D537" s="61">
        <v>2023</v>
      </c>
      <c r="E537" s="1" t="s">
        <v>1350</v>
      </c>
      <c r="F537" s="1" t="s">
        <v>3586</v>
      </c>
      <c r="H537" s="1" t="s">
        <v>1352</v>
      </c>
      <c r="I537" s="1" t="s">
        <v>2373</v>
      </c>
      <c r="J537" s="1" t="s">
        <v>2143</v>
      </c>
      <c r="K537" s="1" t="s">
        <v>350</v>
      </c>
      <c r="L537" s="1" t="s">
        <v>2223</v>
      </c>
      <c r="M537" s="1" t="s">
        <v>2223</v>
      </c>
      <c r="N537" s="63">
        <v>45310</v>
      </c>
      <c r="O537" s="63">
        <v>45537</v>
      </c>
      <c r="P537" s="1" t="s">
        <v>1356</v>
      </c>
      <c r="Q537" s="1" t="s">
        <v>1357</v>
      </c>
      <c r="R537" s="1" t="s">
        <v>2224</v>
      </c>
      <c r="W537" s="1" t="s">
        <v>2374</v>
      </c>
      <c r="X537" s="1" t="s">
        <v>1509</v>
      </c>
      <c r="Y537" s="1" t="s">
        <v>1888</v>
      </c>
      <c r="Z537" s="1" t="s">
        <v>3390</v>
      </c>
      <c r="AA537" s="1" t="s">
        <v>2375</v>
      </c>
    </row>
    <row r="538" spans="1:27" ht="15" customHeight="1">
      <c r="A538" s="1" t="s">
        <v>2379</v>
      </c>
      <c r="B538" s="1" t="s">
        <v>526</v>
      </c>
      <c r="C538" s="1" t="s">
        <v>2176</v>
      </c>
      <c r="D538" s="61">
        <v>2023</v>
      </c>
      <c r="E538" s="1" t="s">
        <v>1350</v>
      </c>
      <c r="F538" s="1" t="s">
        <v>3586</v>
      </c>
      <c r="H538" s="1" t="s">
        <v>1352</v>
      </c>
      <c r="I538" s="1" t="s">
        <v>2373</v>
      </c>
      <c r="J538" s="1" t="s">
        <v>2143</v>
      </c>
      <c r="K538" s="1" t="s">
        <v>333</v>
      </c>
      <c r="L538" s="1" t="s">
        <v>2223</v>
      </c>
      <c r="M538" s="1" t="s">
        <v>2223</v>
      </c>
      <c r="N538" s="63">
        <v>45310</v>
      </c>
      <c r="O538" s="63">
        <v>45537</v>
      </c>
      <c r="P538" s="1" t="s">
        <v>1356</v>
      </c>
      <c r="Q538" s="1" t="s">
        <v>1357</v>
      </c>
      <c r="R538" s="1" t="s">
        <v>2224</v>
      </c>
      <c r="W538" s="1" t="s">
        <v>2374</v>
      </c>
      <c r="X538" s="1" t="s">
        <v>1509</v>
      </c>
      <c r="Y538" s="1" t="s">
        <v>1888</v>
      </c>
      <c r="Z538" s="1" t="s">
        <v>3390</v>
      </c>
      <c r="AA538" s="1" t="s">
        <v>2375</v>
      </c>
    </row>
    <row r="539" spans="1:27" ht="15" customHeight="1">
      <c r="A539" s="1" t="s">
        <v>2377</v>
      </c>
      <c r="B539" s="1" t="s">
        <v>526</v>
      </c>
      <c r="C539" s="1" t="s">
        <v>2181</v>
      </c>
      <c r="D539" s="61">
        <v>2023</v>
      </c>
      <c r="E539" s="1" t="s">
        <v>1350</v>
      </c>
      <c r="F539" s="1" t="s">
        <v>3586</v>
      </c>
      <c r="H539" s="1" t="s">
        <v>1352</v>
      </c>
      <c r="I539" s="1" t="s">
        <v>2373</v>
      </c>
      <c r="J539" s="1" t="s">
        <v>2143</v>
      </c>
      <c r="K539" s="1" t="s">
        <v>341</v>
      </c>
      <c r="L539" s="1" t="s">
        <v>2223</v>
      </c>
      <c r="M539" s="1" t="s">
        <v>2223</v>
      </c>
      <c r="N539" s="63">
        <v>45310</v>
      </c>
      <c r="O539" s="63">
        <v>45537</v>
      </c>
      <c r="P539" s="1" t="s">
        <v>1356</v>
      </c>
      <c r="Q539" s="1" t="s">
        <v>1357</v>
      </c>
      <c r="R539" s="1" t="s">
        <v>2224</v>
      </c>
      <c r="W539" s="1" t="s">
        <v>2374</v>
      </c>
      <c r="X539" s="1" t="s">
        <v>1509</v>
      </c>
      <c r="Y539" s="1" t="s">
        <v>1888</v>
      </c>
      <c r="Z539" s="1" t="s">
        <v>3390</v>
      </c>
      <c r="AA539" s="1" t="s">
        <v>2375</v>
      </c>
    </row>
    <row r="540" spans="1:27" ht="15" customHeight="1">
      <c r="A540" s="1" t="s">
        <v>2376</v>
      </c>
      <c r="B540" s="1" t="s">
        <v>526</v>
      </c>
      <c r="C540" s="1" t="s">
        <v>2141</v>
      </c>
      <c r="D540" s="61">
        <v>2023</v>
      </c>
      <c r="E540" s="1" t="s">
        <v>1350</v>
      </c>
      <c r="F540" s="1" t="s">
        <v>3586</v>
      </c>
      <c r="H540" s="1" t="s">
        <v>1352</v>
      </c>
      <c r="I540" s="1" t="s">
        <v>2373</v>
      </c>
      <c r="J540" s="1" t="s">
        <v>2143</v>
      </c>
      <c r="K540" s="1" t="s">
        <v>91</v>
      </c>
      <c r="L540" s="1" t="s">
        <v>2223</v>
      </c>
      <c r="M540" s="1" t="s">
        <v>2223</v>
      </c>
      <c r="N540" s="63">
        <v>45310</v>
      </c>
      <c r="O540" s="63">
        <v>45537</v>
      </c>
      <c r="P540" s="1" t="s">
        <v>1356</v>
      </c>
      <c r="Q540" s="1" t="s">
        <v>1357</v>
      </c>
      <c r="R540" s="1" t="s">
        <v>2224</v>
      </c>
      <c r="W540" s="1" t="s">
        <v>2374</v>
      </c>
      <c r="X540" s="1" t="s">
        <v>1509</v>
      </c>
      <c r="Y540" s="1" t="s">
        <v>1888</v>
      </c>
      <c r="Z540" s="1" t="s">
        <v>3390</v>
      </c>
      <c r="AA540" s="1" t="s">
        <v>2375</v>
      </c>
    </row>
    <row r="541" spans="1:27" ht="15" customHeight="1">
      <c r="A541" s="1" t="s">
        <v>2381</v>
      </c>
      <c r="B541" s="1" t="s">
        <v>526</v>
      </c>
      <c r="C541" s="1" t="s">
        <v>2187</v>
      </c>
      <c r="D541" s="61">
        <v>2023</v>
      </c>
      <c r="E541" s="1" t="s">
        <v>1350</v>
      </c>
      <c r="F541" s="1" t="s">
        <v>3586</v>
      </c>
      <c r="H541" s="1" t="s">
        <v>1352</v>
      </c>
      <c r="I541" s="1" t="s">
        <v>2373</v>
      </c>
      <c r="J541" s="1" t="s">
        <v>2143</v>
      </c>
      <c r="K541" s="1" t="s">
        <v>332</v>
      </c>
      <c r="L541" s="1" t="s">
        <v>2223</v>
      </c>
      <c r="M541" s="1" t="s">
        <v>2223</v>
      </c>
      <c r="N541" s="63">
        <v>45310</v>
      </c>
      <c r="O541" s="63">
        <v>45537</v>
      </c>
      <c r="P541" s="1" t="s">
        <v>1356</v>
      </c>
      <c r="Q541" s="1" t="s">
        <v>1357</v>
      </c>
      <c r="R541" s="1" t="s">
        <v>2224</v>
      </c>
      <c r="W541" s="1" t="s">
        <v>2374</v>
      </c>
      <c r="X541" s="1" t="s">
        <v>1509</v>
      </c>
      <c r="Y541" s="1" t="s">
        <v>1888</v>
      </c>
      <c r="Z541" s="1" t="s">
        <v>3390</v>
      </c>
      <c r="AA541" s="1" t="s">
        <v>2375</v>
      </c>
    </row>
    <row r="542" spans="1:27" ht="15" customHeight="1">
      <c r="A542" s="1" t="s">
        <v>2385</v>
      </c>
      <c r="B542" s="1" t="s">
        <v>526</v>
      </c>
      <c r="C542" s="1" t="s">
        <v>2148</v>
      </c>
      <c r="D542" s="61">
        <v>2023</v>
      </c>
      <c r="E542" s="1" t="s">
        <v>1350</v>
      </c>
      <c r="F542" s="1" t="s">
        <v>3586</v>
      </c>
      <c r="H542" s="1" t="s">
        <v>1352</v>
      </c>
      <c r="I542" s="1" t="s">
        <v>2373</v>
      </c>
      <c r="J542" s="1" t="s">
        <v>2143</v>
      </c>
      <c r="K542" s="1" t="s">
        <v>182</v>
      </c>
      <c r="L542" s="1" t="s">
        <v>2223</v>
      </c>
      <c r="M542" s="1" t="s">
        <v>2223</v>
      </c>
      <c r="N542" s="63">
        <v>45310</v>
      </c>
      <c r="O542" s="63">
        <v>45537</v>
      </c>
      <c r="P542" s="1" t="s">
        <v>1356</v>
      </c>
      <c r="Q542" s="1" t="s">
        <v>1357</v>
      </c>
      <c r="R542" s="1" t="s">
        <v>2224</v>
      </c>
      <c r="W542" s="1" t="s">
        <v>2374</v>
      </c>
      <c r="X542" s="1" t="s">
        <v>1509</v>
      </c>
      <c r="Y542" s="1" t="s">
        <v>1888</v>
      </c>
      <c r="Z542" s="1" t="s">
        <v>3390</v>
      </c>
      <c r="AA542" s="1" t="s">
        <v>2375</v>
      </c>
    </row>
    <row r="543" spans="1:27" ht="15" customHeight="1">
      <c r="A543" s="1" t="s">
        <v>2384</v>
      </c>
      <c r="B543" s="1" t="s">
        <v>526</v>
      </c>
      <c r="C543" s="1" t="s">
        <v>2153</v>
      </c>
      <c r="D543" s="61">
        <v>2023</v>
      </c>
      <c r="E543" s="1" t="s">
        <v>1350</v>
      </c>
      <c r="F543" s="1" t="s">
        <v>3586</v>
      </c>
      <c r="H543" s="1" t="s">
        <v>1352</v>
      </c>
      <c r="I543" s="1" t="s">
        <v>2373</v>
      </c>
      <c r="J543" s="1" t="s">
        <v>2143</v>
      </c>
      <c r="K543" s="1" t="s">
        <v>344</v>
      </c>
      <c r="L543" s="1" t="s">
        <v>2223</v>
      </c>
      <c r="M543" s="1" t="s">
        <v>2223</v>
      </c>
      <c r="N543" s="63">
        <v>45310</v>
      </c>
      <c r="O543" s="63">
        <v>45537</v>
      </c>
      <c r="P543" s="1" t="s">
        <v>1356</v>
      </c>
      <c r="Q543" s="1" t="s">
        <v>1357</v>
      </c>
      <c r="R543" s="1" t="s">
        <v>2224</v>
      </c>
      <c r="W543" s="1" t="s">
        <v>2374</v>
      </c>
      <c r="X543" s="1" t="s">
        <v>1509</v>
      </c>
      <c r="Y543" s="1" t="s">
        <v>1888</v>
      </c>
      <c r="Z543" s="1" t="s">
        <v>3390</v>
      </c>
      <c r="AA543" s="1" t="s">
        <v>2375</v>
      </c>
    </row>
    <row r="544" spans="1:27" ht="15" customHeight="1">
      <c r="A544" s="1" t="s">
        <v>2382</v>
      </c>
      <c r="B544" s="1" t="s">
        <v>526</v>
      </c>
      <c r="C544" s="1" t="s">
        <v>2204</v>
      </c>
      <c r="D544" s="61">
        <v>2023</v>
      </c>
      <c r="E544" s="1" t="s">
        <v>1350</v>
      </c>
      <c r="F544" s="1" t="s">
        <v>3586</v>
      </c>
      <c r="H544" s="1" t="s">
        <v>1352</v>
      </c>
      <c r="I544" s="1" t="s">
        <v>2373</v>
      </c>
      <c r="J544" s="1" t="s">
        <v>2143</v>
      </c>
      <c r="K544" s="1" t="s">
        <v>328</v>
      </c>
      <c r="L544" s="1" t="s">
        <v>2223</v>
      </c>
      <c r="M544" s="1" t="s">
        <v>2223</v>
      </c>
      <c r="N544" s="63">
        <v>45310</v>
      </c>
      <c r="O544" s="63">
        <v>45537</v>
      </c>
      <c r="P544" s="1" t="s">
        <v>1356</v>
      </c>
      <c r="Q544" s="1" t="s">
        <v>1357</v>
      </c>
      <c r="R544" s="1" t="s">
        <v>2224</v>
      </c>
      <c r="W544" s="1" t="s">
        <v>2374</v>
      </c>
      <c r="X544" s="1" t="s">
        <v>1509</v>
      </c>
      <c r="Y544" s="1" t="s">
        <v>1888</v>
      </c>
      <c r="Z544" s="1" t="s">
        <v>3390</v>
      </c>
      <c r="AA544" s="1" t="s">
        <v>2375</v>
      </c>
    </row>
    <row r="545" spans="1:27" ht="15" customHeight="1">
      <c r="A545" s="1" t="s">
        <v>2390</v>
      </c>
      <c r="B545" s="1" t="s">
        <v>543</v>
      </c>
      <c r="C545" s="1" t="s">
        <v>1349</v>
      </c>
      <c r="D545" s="61">
        <v>2023</v>
      </c>
      <c r="E545" s="1" t="s">
        <v>1350</v>
      </c>
      <c r="F545" s="1" t="s">
        <v>2391</v>
      </c>
      <c r="H545" s="1" t="s">
        <v>1352</v>
      </c>
      <c r="I545" s="1" t="s">
        <v>2373</v>
      </c>
      <c r="J545" s="1" t="s">
        <v>1354</v>
      </c>
      <c r="K545" s="1" t="s">
        <v>927</v>
      </c>
      <c r="L545" s="1" t="s">
        <v>2223</v>
      </c>
      <c r="M545" s="1" t="s">
        <v>2223</v>
      </c>
      <c r="N545" s="63">
        <v>45310</v>
      </c>
      <c r="O545" s="63">
        <v>45537</v>
      </c>
      <c r="P545" s="1" t="s">
        <v>1356</v>
      </c>
      <c r="Q545" s="1" t="s">
        <v>1357</v>
      </c>
      <c r="R545" s="1" t="s">
        <v>2224</v>
      </c>
      <c r="W545" s="1" t="s">
        <v>2374</v>
      </c>
      <c r="X545" s="1" t="s">
        <v>2032</v>
      </c>
      <c r="Y545" s="1" t="s">
        <v>1888</v>
      </c>
      <c r="Z545" s="1" t="s">
        <v>3390</v>
      </c>
      <c r="AA545" s="1" t="s">
        <v>2392</v>
      </c>
    </row>
    <row r="546" spans="1:27" ht="15" customHeight="1">
      <c r="A546" s="1" t="s">
        <v>2393</v>
      </c>
      <c r="B546" s="1" t="s">
        <v>526</v>
      </c>
      <c r="C546" s="1" t="s">
        <v>2220</v>
      </c>
      <c r="D546" s="61">
        <v>2023</v>
      </c>
      <c r="E546" s="1" t="s">
        <v>1350</v>
      </c>
      <c r="F546" s="1" t="s">
        <v>3586</v>
      </c>
      <c r="H546" s="1" t="s">
        <v>1352</v>
      </c>
      <c r="I546" s="1" t="s">
        <v>2373</v>
      </c>
      <c r="J546" s="1" t="s">
        <v>2143</v>
      </c>
      <c r="K546" s="1" t="s">
        <v>338</v>
      </c>
      <c r="L546" s="1" t="s">
        <v>2223</v>
      </c>
      <c r="M546" s="1" t="s">
        <v>2223</v>
      </c>
      <c r="N546" s="63">
        <v>45310</v>
      </c>
      <c r="O546" s="63">
        <v>45537</v>
      </c>
      <c r="P546" s="1" t="s">
        <v>1356</v>
      </c>
      <c r="Q546" s="1" t="s">
        <v>1357</v>
      </c>
      <c r="R546" s="1" t="s">
        <v>2224</v>
      </c>
      <c r="W546" s="1" t="s">
        <v>2374</v>
      </c>
      <c r="X546" s="1" t="s">
        <v>1509</v>
      </c>
      <c r="Y546" s="1" t="s">
        <v>1888</v>
      </c>
      <c r="Z546" s="1" t="s">
        <v>3390</v>
      </c>
      <c r="AA546" s="1" t="s">
        <v>2375</v>
      </c>
    </row>
    <row r="547" spans="1:27" ht="15" customHeight="1">
      <c r="A547" s="1" t="s">
        <v>2380</v>
      </c>
      <c r="B547" s="1" t="s">
        <v>526</v>
      </c>
      <c r="C547" s="1" t="s">
        <v>2163</v>
      </c>
      <c r="D547" s="61">
        <v>2023</v>
      </c>
      <c r="E547" s="1" t="s">
        <v>1350</v>
      </c>
      <c r="F547" s="1" t="s">
        <v>3586</v>
      </c>
      <c r="H547" s="1" t="s">
        <v>1352</v>
      </c>
      <c r="I547" s="1" t="s">
        <v>2373</v>
      </c>
      <c r="J547" s="1" t="s">
        <v>2143</v>
      </c>
      <c r="K547" s="1" t="s">
        <v>336</v>
      </c>
      <c r="L547" s="1" t="s">
        <v>2223</v>
      </c>
      <c r="M547" s="1" t="s">
        <v>2223</v>
      </c>
      <c r="N547" s="63">
        <v>45310</v>
      </c>
      <c r="O547" s="63">
        <v>45537</v>
      </c>
      <c r="P547" s="1" t="s">
        <v>1356</v>
      </c>
      <c r="Q547" s="1" t="s">
        <v>1357</v>
      </c>
      <c r="R547" s="1" t="s">
        <v>2224</v>
      </c>
      <c r="W547" s="1" t="s">
        <v>2374</v>
      </c>
      <c r="X547" s="1" t="s">
        <v>1509</v>
      </c>
      <c r="Y547" s="1" t="s">
        <v>1888</v>
      </c>
      <c r="Z547" s="1" t="s">
        <v>3390</v>
      </c>
      <c r="AA547" s="1" t="s">
        <v>2375</v>
      </c>
    </row>
    <row r="548" spans="1:27" ht="15" customHeight="1">
      <c r="A548" s="1" t="s">
        <v>2395</v>
      </c>
      <c r="B548" s="1" t="s">
        <v>69</v>
      </c>
      <c r="C548" s="1" t="s">
        <v>1349</v>
      </c>
      <c r="D548" s="61">
        <v>2023</v>
      </c>
      <c r="E548" s="1" t="s">
        <v>1350</v>
      </c>
      <c r="F548" s="1" t="s">
        <v>2396</v>
      </c>
      <c r="H548" s="1" t="s">
        <v>1352</v>
      </c>
      <c r="I548" s="1" t="s">
        <v>2373</v>
      </c>
      <c r="J548" s="1" t="s">
        <v>1354</v>
      </c>
      <c r="K548" s="1" t="s">
        <v>927</v>
      </c>
      <c r="L548" s="1" t="s">
        <v>2397</v>
      </c>
      <c r="M548" s="1" t="s">
        <v>2398</v>
      </c>
      <c r="N548" s="63">
        <v>45310</v>
      </c>
      <c r="O548" s="63">
        <v>45537</v>
      </c>
      <c r="P548" s="1" t="s">
        <v>1356</v>
      </c>
      <c r="Q548" s="1" t="s">
        <v>1357</v>
      </c>
      <c r="R548" s="1" t="s">
        <v>2399</v>
      </c>
      <c r="W548" s="1" t="s">
        <v>2400</v>
      </c>
      <c r="X548" s="1" t="s">
        <v>1360</v>
      </c>
      <c r="Y548" s="1" t="s">
        <v>1888</v>
      </c>
      <c r="Z548" s="1" t="s">
        <v>3390</v>
      </c>
      <c r="AA548" s="1" t="s">
        <v>2401</v>
      </c>
    </row>
    <row r="549" spans="1:27" ht="15" customHeight="1">
      <c r="A549" s="1" t="s">
        <v>2404</v>
      </c>
      <c r="B549" s="1" t="s">
        <v>70</v>
      </c>
      <c r="C549" s="1" t="s">
        <v>1349</v>
      </c>
      <c r="D549" s="61">
        <v>2023</v>
      </c>
      <c r="E549" s="1" t="s">
        <v>1350</v>
      </c>
      <c r="F549" s="1" t="s">
        <v>2405</v>
      </c>
      <c r="H549" s="1" t="s">
        <v>1352</v>
      </c>
      <c r="I549" s="1" t="s">
        <v>1353</v>
      </c>
      <c r="J549" s="1" t="s">
        <v>1354</v>
      </c>
      <c r="K549" s="1" t="s">
        <v>927</v>
      </c>
      <c r="L549" s="1" t="s">
        <v>2397</v>
      </c>
      <c r="M549" s="1" t="s">
        <v>2398</v>
      </c>
      <c r="N549" s="63">
        <v>45310</v>
      </c>
      <c r="O549" s="63">
        <v>45537</v>
      </c>
      <c r="P549" s="1" t="s">
        <v>1356</v>
      </c>
      <c r="Q549" s="1" t="s">
        <v>1357</v>
      </c>
      <c r="R549" s="1" t="s">
        <v>2399</v>
      </c>
      <c r="W549" s="1" t="s">
        <v>2400</v>
      </c>
      <c r="X549" s="1" t="s">
        <v>1360</v>
      </c>
      <c r="Y549" s="1" t="s">
        <v>1888</v>
      </c>
      <c r="Z549" s="1" t="s">
        <v>3390</v>
      </c>
      <c r="AA549" s="1" t="s">
        <v>2401</v>
      </c>
    </row>
    <row r="550" spans="1:27" ht="15" customHeight="1">
      <c r="A550" s="1" t="s">
        <v>2402</v>
      </c>
      <c r="B550" s="1" t="s">
        <v>68</v>
      </c>
      <c r="C550" s="1" t="s">
        <v>1349</v>
      </c>
      <c r="D550" s="61">
        <v>2023</v>
      </c>
      <c r="E550" s="1" t="s">
        <v>1350</v>
      </c>
      <c r="F550" s="1" t="s">
        <v>2403</v>
      </c>
      <c r="H550" s="1" t="s">
        <v>1352</v>
      </c>
      <c r="I550" s="1" t="s">
        <v>1353</v>
      </c>
      <c r="J550" s="1" t="s">
        <v>1354</v>
      </c>
      <c r="K550" s="1" t="s">
        <v>927</v>
      </c>
      <c r="L550" s="1" t="s">
        <v>2397</v>
      </c>
      <c r="M550" s="1" t="s">
        <v>2398</v>
      </c>
      <c r="N550" s="63">
        <v>45310</v>
      </c>
      <c r="O550" s="63">
        <v>45537</v>
      </c>
      <c r="P550" s="1" t="s">
        <v>1356</v>
      </c>
      <c r="Q550" s="1" t="s">
        <v>1357</v>
      </c>
      <c r="R550" s="1" t="s">
        <v>2399</v>
      </c>
      <c r="W550" s="1" t="s">
        <v>2400</v>
      </c>
      <c r="X550" s="1" t="s">
        <v>1360</v>
      </c>
      <c r="Y550" s="1" t="s">
        <v>1888</v>
      </c>
      <c r="Z550" s="1" t="s">
        <v>3390</v>
      </c>
      <c r="AA550" s="1" t="s">
        <v>2401</v>
      </c>
    </row>
    <row r="551" spans="1:27" ht="15" customHeight="1">
      <c r="A551" s="1" t="s">
        <v>2406</v>
      </c>
      <c r="B551" s="1" t="s">
        <v>67</v>
      </c>
      <c r="C551" s="1" t="s">
        <v>1349</v>
      </c>
      <c r="D551" s="61">
        <v>2023</v>
      </c>
      <c r="E551" s="1" t="s">
        <v>1350</v>
      </c>
      <c r="F551" s="1" t="s">
        <v>2407</v>
      </c>
      <c r="H551" s="1" t="s">
        <v>1352</v>
      </c>
      <c r="I551" s="1" t="s">
        <v>1353</v>
      </c>
      <c r="J551" s="1" t="s">
        <v>1354</v>
      </c>
      <c r="K551" s="1" t="s">
        <v>927</v>
      </c>
      <c r="L551" s="1" t="s">
        <v>2397</v>
      </c>
      <c r="M551" s="1" t="s">
        <v>2398</v>
      </c>
      <c r="N551" s="63">
        <v>45310</v>
      </c>
      <c r="O551" s="63">
        <v>45537</v>
      </c>
      <c r="P551" s="1" t="s">
        <v>1356</v>
      </c>
      <c r="Q551" s="1" t="s">
        <v>1357</v>
      </c>
      <c r="R551" s="1" t="s">
        <v>2399</v>
      </c>
      <c r="W551" s="1" t="s">
        <v>2400</v>
      </c>
      <c r="X551" s="1" t="s">
        <v>1360</v>
      </c>
      <c r="Y551" s="1" t="s">
        <v>1888</v>
      </c>
      <c r="Z551" s="1" t="s">
        <v>3390</v>
      </c>
      <c r="AA551" s="1" t="s">
        <v>2401</v>
      </c>
    </row>
    <row r="552" spans="1:27" ht="15" customHeight="1">
      <c r="A552" s="1" t="s">
        <v>2430</v>
      </c>
      <c r="B552" s="1" t="s">
        <v>132</v>
      </c>
      <c r="C552" s="1" t="s">
        <v>1349</v>
      </c>
      <c r="D552" s="61">
        <v>2023</v>
      </c>
      <c r="E552" s="1" t="s">
        <v>1350</v>
      </c>
      <c r="F552" s="1" t="s">
        <v>2431</v>
      </c>
      <c r="H552" s="1" t="s">
        <v>1412</v>
      </c>
      <c r="I552" s="1" t="s">
        <v>1413</v>
      </c>
      <c r="J552" s="1" t="s">
        <v>1354</v>
      </c>
      <c r="K552" s="1" t="s">
        <v>927</v>
      </c>
      <c r="L552" s="1" t="s">
        <v>2410</v>
      </c>
      <c r="M552" s="1" t="s">
        <v>2410</v>
      </c>
      <c r="N552" s="63">
        <v>45310</v>
      </c>
      <c r="O552" s="63">
        <v>45537</v>
      </c>
      <c r="P552" s="1" t="s">
        <v>1356</v>
      </c>
      <c r="Q552" s="1" t="s">
        <v>2411</v>
      </c>
      <c r="R552" s="1" t="s">
        <v>2399</v>
      </c>
      <c r="W552" s="1" t="s">
        <v>2412</v>
      </c>
      <c r="X552" s="1" t="s">
        <v>1360</v>
      </c>
      <c r="Y552" s="1" t="s">
        <v>1888</v>
      </c>
      <c r="Z552" s="1" t="s">
        <v>3390</v>
      </c>
      <c r="AA552" s="1" t="s">
        <v>2413</v>
      </c>
    </row>
    <row r="553" spans="1:27" ht="15" customHeight="1">
      <c r="A553" s="1" t="s">
        <v>2426</v>
      </c>
      <c r="B553" s="1" t="s">
        <v>133</v>
      </c>
      <c r="C553" s="1" t="s">
        <v>1349</v>
      </c>
      <c r="D553" s="61">
        <v>2023</v>
      </c>
      <c r="E553" s="1" t="s">
        <v>1350</v>
      </c>
      <c r="F553" s="1" t="s">
        <v>2427</v>
      </c>
      <c r="H553" s="1" t="s">
        <v>1412</v>
      </c>
      <c r="I553" s="1" t="s">
        <v>1413</v>
      </c>
      <c r="J553" s="1" t="s">
        <v>1354</v>
      </c>
      <c r="K553" s="1" t="s">
        <v>927</v>
      </c>
      <c r="L553" s="1" t="s">
        <v>2410</v>
      </c>
      <c r="M553" s="1" t="s">
        <v>2410</v>
      </c>
      <c r="N553" s="63">
        <v>45310</v>
      </c>
      <c r="O553" s="63">
        <v>45537</v>
      </c>
      <c r="P553" s="1" t="s">
        <v>1356</v>
      </c>
      <c r="Q553" s="1" t="s">
        <v>2411</v>
      </c>
      <c r="R553" s="1" t="s">
        <v>2399</v>
      </c>
      <c r="W553" s="1" t="s">
        <v>2412</v>
      </c>
      <c r="X553" s="1" t="s">
        <v>1360</v>
      </c>
      <c r="Y553" s="1" t="s">
        <v>1888</v>
      </c>
      <c r="Z553" s="1" t="s">
        <v>3390</v>
      </c>
      <c r="AA553" s="1" t="s">
        <v>2413</v>
      </c>
    </row>
    <row r="554" spans="1:27" ht="15" customHeight="1">
      <c r="A554" s="1" t="s">
        <v>2436</v>
      </c>
      <c r="B554" s="1" t="s">
        <v>128</v>
      </c>
      <c r="C554" s="1" t="s">
        <v>1349</v>
      </c>
      <c r="D554" s="61">
        <v>2023</v>
      </c>
      <c r="E554" s="1" t="s">
        <v>1350</v>
      </c>
      <c r="F554" s="1" t="s">
        <v>3587</v>
      </c>
      <c r="H554" s="1" t="s">
        <v>1412</v>
      </c>
      <c r="I554" s="1" t="s">
        <v>1413</v>
      </c>
      <c r="J554" s="1" t="s">
        <v>1354</v>
      </c>
      <c r="K554" s="1" t="s">
        <v>927</v>
      </c>
      <c r="L554" s="1" t="s">
        <v>2410</v>
      </c>
      <c r="M554" s="1" t="s">
        <v>2410</v>
      </c>
      <c r="N554" s="63">
        <v>45310</v>
      </c>
      <c r="O554" s="63">
        <v>45537</v>
      </c>
      <c r="P554" s="1" t="s">
        <v>1356</v>
      </c>
      <c r="Q554" s="1" t="s">
        <v>2411</v>
      </c>
      <c r="R554" s="1" t="s">
        <v>2399</v>
      </c>
      <c r="W554" s="1" t="s">
        <v>2412</v>
      </c>
      <c r="X554" s="1" t="s">
        <v>1360</v>
      </c>
      <c r="Y554" s="1" t="s">
        <v>1888</v>
      </c>
      <c r="Z554" s="1" t="s">
        <v>3390</v>
      </c>
      <c r="AA554" s="1" t="s">
        <v>2413</v>
      </c>
    </row>
    <row r="555" spans="1:27" ht="15" customHeight="1">
      <c r="A555" s="1" t="s">
        <v>2418</v>
      </c>
      <c r="B555" s="1" t="s">
        <v>130</v>
      </c>
      <c r="C555" s="1" t="s">
        <v>1349</v>
      </c>
      <c r="D555" s="61">
        <v>2023</v>
      </c>
      <c r="E555" s="1" t="s">
        <v>1350</v>
      </c>
      <c r="F555" s="1" t="s">
        <v>2419</v>
      </c>
      <c r="H555" s="1" t="s">
        <v>1412</v>
      </c>
      <c r="I555" s="1" t="s">
        <v>1413</v>
      </c>
      <c r="J555" s="1" t="s">
        <v>1354</v>
      </c>
      <c r="K555" s="1" t="s">
        <v>927</v>
      </c>
      <c r="L555" s="1" t="s">
        <v>2410</v>
      </c>
      <c r="M555" s="1" t="s">
        <v>2410</v>
      </c>
      <c r="N555" s="63">
        <v>45310</v>
      </c>
      <c r="O555" s="63">
        <v>45537</v>
      </c>
      <c r="P555" s="1" t="s">
        <v>1356</v>
      </c>
      <c r="Q555" s="1" t="s">
        <v>2411</v>
      </c>
      <c r="R555" s="1" t="s">
        <v>2399</v>
      </c>
      <c r="W555" s="1" t="s">
        <v>2412</v>
      </c>
      <c r="X555" s="1" t="s">
        <v>1360</v>
      </c>
      <c r="Y555" s="1" t="s">
        <v>1888</v>
      </c>
      <c r="Z555" s="1" t="s">
        <v>3390</v>
      </c>
      <c r="AA555" s="1" t="s">
        <v>2413</v>
      </c>
    </row>
    <row r="556" spans="1:27" ht="15" customHeight="1">
      <c r="A556" s="1" t="s">
        <v>2408</v>
      </c>
      <c r="B556" s="1" t="s">
        <v>135</v>
      </c>
      <c r="C556" s="1" t="s">
        <v>1349</v>
      </c>
      <c r="D556" s="61">
        <v>2023</v>
      </c>
      <c r="E556" s="1" t="s">
        <v>1350</v>
      </c>
      <c r="F556" s="1" t="s">
        <v>2409</v>
      </c>
      <c r="H556" s="1" t="s">
        <v>1412</v>
      </c>
      <c r="I556" s="1" t="s">
        <v>1413</v>
      </c>
      <c r="J556" s="1" t="s">
        <v>1354</v>
      </c>
      <c r="K556" s="1" t="s">
        <v>927</v>
      </c>
      <c r="L556" s="1" t="s">
        <v>2410</v>
      </c>
      <c r="M556" s="1" t="s">
        <v>2410</v>
      </c>
      <c r="N556" s="63">
        <v>45310</v>
      </c>
      <c r="O556" s="63">
        <v>45537</v>
      </c>
      <c r="P556" s="1" t="s">
        <v>1356</v>
      </c>
      <c r="Q556" s="1" t="s">
        <v>2411</v>
      </c>
      <c r="R556" s="1" t="s">
        <v>2399</v>
      </c>
      <c r="W556" s="1" t="s">
        <v>2412</v>
      </c>
      <c r="X556" s="1" t="s">
        <v>1360</v>
      </c>
      <c r="Y556" s="1" t="s">
        <v>1888</v>
      </c>
      <c r="Z556" s="1" t="s">
        <v>3390</v>
      </c>
      <c r="AA556" s="1" t="s">
        <v>2413</v>
      </c>
    </row>
    <row r="557" spans="1:27" ht="15" customHeight="1">
      <c r="A557" s="1" t="s">
        <v>141</v>
      </c>
      <c r="B557" s="1" t="s">
        <v>141</v>
      </c>
      <c r="D557" s="61">
        <v>2023</v>
      </c>
      <c r="E557" s="1" t="s">
        <v>1350</v>
      </c>
      <c r="F557" s="1" t="s">
        <v>2415</v>
      </c>
      <c r="H557" s="1" t="s">
        <v>1412</v>
      </c>
      <c r="I557" s="1" t="s">
        <v>1413</v>
      </c>
      <c r="L557" s="1" t="s">
        <v>2410</v>
      </c>
      <c r="M557" s="1" t="s">
        <v>2410</v>
      </c>
      <c r="N557" s="63">
        <v>45310</v>
      </c>
      <c r="O557" s="63">
        <v>45537</v>
      </c>
      <c r="P557" s="1" t="s">
        <v>1356</v>
      </c>
      <c r="Q557" s="1" t="s">
        <v>2411</v>
      </c>
      <c r="R557" s="1" t="s">
        <v>2399</v>
      </c>
      <c r="W557" s="1" t="s">
        <v>2412</v>
      </c>
      <c r="X557" s="1" t="s">
        <v>1360</v>
      </c>
      <c r="Y557" s="1" t="s">
        <v>1888</v>
      </c>
      <c r="Z557" s="1" t="s">
        <v>3390</v>
      </c>
      <c r="AA557" s="1" t="s">
        <v>2413</v>
      </c>
    </row>
    <row r="558" spans="1:27" ht="15" customHeight="1">
      <c r="A558" s="1" t="s">
        <v>2428</v>
      </c>
      <c r="B558" s="1" t="s">
        <v>129</v>
      </c>
      <c r="C558" s="1" t="s">
        <v>1349</v>
      </c>
      <c r="D558" s="61">
        <v>2023</v>
      </c>
      <c r="E558" s="1" t="s">
        <v>1350</v>
      </c>
      <c r="F558" s="1" t="s">
        <v>2429</v>
      </c>
      <c r="H558" s="1" t="s">
        <v>1412</v>
      </c>
      <c r="I558" s="1" t="s">
        <v>1413</v>
      </c>
      <c r="J558" s="1" t="s">
        <v>1354</v>
      </c>
      <c r="K558" s="1" t="s">
        <v>927</v>
      </c>
      <c r="L558" s="1" t="s">
        <v>2410</v>
      </c>
      <c r="M558" s="1" t="s">
        <v>2410</v>
      </c>
      <c r="N558" s="63">
        <v>45310</v>
      </c>
      <c r="O558" s="63">
        <v>45537</v>
      </c>
      <c r="P558" s="1" t="s">
        <v>1356</v>
      </c>
      <c r="Q558" s="1" t="s">
        <v>2411</v>
      </c>
      <c r="R558" s="1" t="s">
        <v>2399</v>
      </c>
      <c r="W558" s="1" t="s">
        <v>2412</v>
      </c>
      <c r="X558" s="1" t="s">
        <v>1360</v>
      </c>
      <c r="Y558" s="1" t="s">
        <v>1888</v>
      </c>
      <c r="Z558" s="1" t="s">
        <v>3390</v>
      </c>
      <c r="AA558" s="1" t="s">
        <v>2413</v>
      </c>
    </row>
    <row r="559" spans="1:27" ht="15" customHeight="1">
      <c r="A559" s="1" t="s">
        <v>2420</v>
      </c>
      <c r="B559" s="1" t="s">
        <v>137</v>
      </c>
      <c r="C559" s="1" t="s">
        <v>1349</v>
      </c>
      <c r="D559" s="61">
        <v>2023</v>
      </c>
      <c r="E559" s="1" t="s">
        <v>1350</v>
      </c>
      <c r="F559" s="1" t="s">
        <v>2421</v>
      </c>
      <c r="H559" s="1" t="s">
        <v>1412</v>
      </c>
      <c r="I559" s="1" t="s">
        <v>1413</v>
      </c>
      <c r="J559" s="1" t="s">
        <v>1354</v>
      </c>
      <c r="K559" s="1" t="s">
        <v>927</v>
      </c>
      <c r="L559" s="1" t="s">
        <v>2410</v>
      </c>
      <c r="M559" s="1" t="s">
        <v>2410</v>
      </c>
      <c r="N559" s="63">
        <v>45310</v>
      </c>
      <c r="O559" s="63">
        <v>45537</v>
      </c>
      <c r="P559" s="1" t="s">
        <v>1356</v>
      </c>
      <c r="Q559" s="1" t="s">
        <v>2411</v>
      </c>
      <c r="R559" s="1" t="s">
        <v>2399</v>
      </c>
      <c r="W559" s="1" t="s">
        <v>2412</v>
      </c>
      <c r="X559" s="1" t="s">
        <v>1360</v>
      </c>
      <c r="Y559" s="1" t="s">
        <v>1888</v>
      </c>
      <c r="Z559" s="1" t="s">
        <v>3390</v>
      </c>
      <c r="AA559" s="1" t="s">
        <v>2413</v>
      </c>
    </row>
    <row r="560" spans="1:27" ht="15" customHeight="1">
      <c r="A560" s="1" t="s">
        <v>2422</v>
      </c>
      <c r="B560" s="1" t="s">
        <v>131</v>
      </c>
      <c r="C560" s="1" t="s">
        <v>1349</v>
      </c>
      <c r="D560" s="61">
        <v>2023</v>
      </c>
      <c r="E560" s="1" t="s">
        <v>1350</v>
      </c>
      <c r="F560" s="1" t="s">
        <v>2423</v>
      </c>
      <c r="H560" s="1" t="s">
        <v>1412</v>
      </c>
      <c r="I560" s="1" t="s">
        <v>1413</v>
      </c>
      <c r="J560" s="1" t="s">
        <v>1354</v>
      </c>
      <c r="K560" s="1" t="s">
        <v>927</v>
      </c>
      <c r="L560" s="1" t="s">
        <v>2410</v>
      </c>
      <c r="M560" s="1" t="s">
        <v>2410</v>
      </c>
      <c r="N560" s="63">
        <v>45310</v>
      </c>
      <c r="O560" s="63">
        <v>45537</v>
      </c>
      <c r="P560" s="1" t="s">
        <v>1356</v>
      </c>
      <c r="Q560" s="1" t="s">
        <v>2411</v>
      </c>
      <c r="R560" s="1" t="s">
        <v>2399</v>
      </c>
      <c r="W560" s="1" t="s">
        <v>2412</v>
      </c>
      <c r="X560" s="1" t="s">
        <v>1360</v>
      </c>
      <c r="Y560" s="1" t="s">
        <v>1888</v>
      </c>
      <c r="Z560" s="1" t="s">
        <v>3390</v>
      </c>
      <c r="AA560" s="1" t="s">
        <v>2413</v>
      </c>
    </row>
    <row r="561" spans="1:27" ht="15" customHeight="1">
      <c r="A561" s="1" t="s">
        <v>2424</v>
      </c>
      <c r="B561" s="1" t="s">
        <v>134</v>
      </c>
      <c r="C561" s="1" t="s">
        <v>1349</v>
      </c>
      <c r="D561" s="61">
        <v>2023</v>
      </c>
      <c r="E561" s="1" t="s">
        <v>1350</v>
      </c>
      <c r="F561" s="1" t="s">
        <v>2425</v>
      </c>
      <c r="H561" s="1" t="s">
        <v>1412</v>
      </c>
      <c r="I561" s="1" t="s">
        <v>1413</v>
      </c>
      <c r="J561" s="1" t="s">
        <v>1354</v>
      </c>
      <c r="K561" s="1" t="s">
        <v>927</v>
      </c>
      <c r="L561" s="1" t="s">
        <v>2410</v>
      </c>
      <c r="M561" s="1" t="s">
        <v>2410</v>
      </c>
      <c r="N561" s="63">
        <v>45310</v>
      </c>
      <c r="O561" s="63">
        <v>45537</v>
      </c>
      <c r="P561" s="1" t="s">
        <v>1356</v>
      </c>
      <c r="Q561" s="1" t="s">
        <v>2411</v>
      </c>
      <c r="R561" s="1" t="s">
        <v>2399</v>
      </c>
      <c r="W561" s="1" t="s">
        <v>2412</v>
      </c>
      <c r="X561" s="1" t="s">
        <v>1360</v>
      </c>
      <c r="Y561" s="1" t="s">
        <v>1888</v>
      </c>
      <c r="Z561" s="1" t="s">
        <v>3390</v>
      </c>
      <c r="AA561" s="1" t="s">
        <v>2413</v>
      </c>
    </row>
    <row r="562" spans="1:27" ht="15" customHeight="1">
      <c r="A562" s="1" t="s">
        <v>2416</v>
      </c>
      <c r="B562" s="1" t="s">
        <v>127</v>
      </c>
      <c r="C562" s="1" t="s">
        <v>1349</v>
      </c>
      <c r="D562" s="61">
        <v>2023</v>
      </c>
      <c r="E562" s="1" t="s">
        <v>1350</v>
      </c>
      <c r="F562" s="1" t="s">
        <v>2417</v>
      </c>
      <c r="H562" s="1" t="s">
        <v>1370</v>
      </c>
      <c r="I562" s="1" t="s">
        <v>1371</v>
      </c>
      <c r="J562" s="1" t="s">
        <v>1354</v>
      </c>
      <c r="K562" s="1" t="s">
        <v>927</v>
      </c>
      <c r="L562" s="1" t="s">
        <v>2410</v>
      </c>
      <c r="M562" s="1" t="s">
        <v>2410</v>
      </c>
      <c r="N562" s="63">
        <v>45310</v>
      </c>
      <c r="O562" s="63">
        <v>45537</v>
      </c>
      <c r="P562" s="1" t="s">
        <v>1356</v>
      </c>
      <c r="Q562" s="1" t="s">
        <v>2411</v>
      </c>
      <c r="R562" s="1" t="s">
        <v>2399</v>
      </c>
      <c r="W562" s="1" t="s">
        <v>2412</v>
      </c>
      <c r="X562" s="1" t="s">
        <v>1360</v>
      </c>
      <c r="Y562" s="1" t="s">
        <v>1888</v>
      </c>
      <c r="Z562" s="1" t="s">
        <v>3390</v>
      </c>
      <c r="AA562" s="1" t="s">
        <v>2413</v>
      </c>
    </row>
    <row r="563" spans="1:27" ht="15" customHeight="1">
      <c r="A563" s="1" t="s">
        <v>140</v>
      </c>
      <c r="B563" s="1" t="s">
        <v>140</v>
      </c>
      <c r="D563" s="61">
        <v>2023</v>
      </c>
      <c r="E563" s="1" t="s">
        <v>1350</v>
      </c>
      <c r="F563" s="1" t="s">
        <v>2435</v>
      </c>
      <c r="H563" s="1" t="s">
        <v>1412</v>
      </c>
      <c r="I563" s="1" t="s">
        <v>1413</v>
      </c>
      <c r="L563" s="1" t="s">
        <v>2410</v>
      </c>
      <c r="M563" s="1" t="s">
        <v>2410</v>
      </c>
      <c r="N563" s="63">
        <v>45310</v>
      </c>
      <c r="O563" s="63">
        <v>45537</v>
      </c>
      <c r="P563" s="1" t="s">
        <v>1356</v>
      </c>
      <c r="Q563" s="1" t="s">
        <v>2411</v>
      </c>
      <c r="R563" s="1" t="s">
        <v>2399</v>
      </c>
      <c r="W563" s="1" t="s">
        <v>2412</v>
      </c>
      <c r="X563" s="1" t="s">
        <v>1360</v>
      </c>
      <c r="Y563" s="1" t="s">
        <v>1888</v>
      </c>
      <c r="Z563" s="1" t="s">
        <v>3390</v>
      </c>
      <c r="AA563" s="1" t="s">
        <v>2413</v>
      </c>
    </row>
    <row r="564" spans="1:27" ht="15" customHeight="1">
      <c r="A564" s="1" t="s">
        <v>2442</v>
      </c>
      <c r="B564" s="1" t="s">
        <v>139</v>
      </c>
      <c r="C564" s="1" t="s">
        <v>1349</v>
      </c>
      <c r="D564" s="61">
        <v>2023</v>
      </c>
      <c r="E564" s="1" t="s">
        <v>1350</v>
      </c>
      <c r="F564" s="1" t="s">
        <v>2443</v>
      </c>
      <c r="H564" s="1" t="s">
        <v>1412</v>
      </c>
      <c r="I564" s="1" t="s">
        <v>1413</v>
      </c>
      <c r="J564" s="1" t="s">
        <v>1354</v>
      </c>
      <c r="K564" s="1" t="s">
        <v>927</v>
      </c>
      <c r="L564" s="1" t="s">
        <v>2410</v>
      </c>
      <c r="M564" s="1" t="s">
        <v>2410</v>
      </c>
      <c r="N564" s="63">
        <v>45310</v>
      </c>
      <c r="O564" s="63">
        <v>45537</v>
      </c>
      <c r="P564" s="1" t="s">
        <v>1356</v>
      </c>
      <c r="Q564" s="1" t="s">
        <v>2411</v>
      </c>
      <c r="R564" s="1" t="s">
        <v>2399</v>
      </c>
      <c r="W564" s="1" t="s">
        <v>2412</v>
      </c>
      <c r="X564" s="1" t="s">
        <v>1360</v>
      </c>
      <c r="Y564" s="1" t="s">
        <v>1888</v>
      </c>
      <c r="Z564" s="1" t="s">
        <v>3390</v>
      </c>
      <c r="AA564" s="1" t="s">
        <v>2413</v>
      </c>
    </row>
    <row r="565" spans="1:27" ht="15" customHeight="1">
      <c r="A565" s="1" t="s">
        <v>2440</v>
      </c>
      <c r="B565" s="1" t="s">
        <v>138</v>
      </c>
      <c r="C565" s="1" t="s">
        <v>1349</v>
      </c>
      <c r="D565" s="61">
        <v>2023</v>
      </c>
      <c r="E565" s="1" t="s">
        <v>1350</v>
      </c>
      <c r="F565" s="1" t="s">
        <v>2441</v>
      </c>
      <c r="H565" s="1" t="s">
        <v>1412</v>
      </c>
      <c r="I565" s="1" t="s">
        <v>1413</v>
      </c>
      <c r="J565" s="1" t="s">
        <v>1354</v>
      </c>
      <c r="K565" s="1" t="s">
        <v>927</v>
      </c>
      <c r="L565" s="1" t="s">
        <v>2410</v>
      </c>
      <c r="M565" s="1" t="s">
        <v>2410</v>
      </c>
      <c r="N565" s="63">
        <v>45310</v>
      </c>
      <c r="O565" s="63">
        <v>45537</v>
      </c>
      <c r="P565" s="1" t="s">
        <v>1356</v>
      </c>
      <c r="Q565" s="1" t="s">
        <v>2411</v>
      </c>
      <c r="R565" s="1" t="s">
        <v>2399</v>
      </c>
      <c r="W565" s="1" t="s">
        <v>2412</v>
      </c>
      <c r="X565" s="1" t="s">
        <v>1360</v>
      </c>
      <c r="Y565" s="1" t="s">
        <v>1888</v>
      </c>
      <c r="Z565" s="1" t="s">
        <v>3390</v>
      </c>
      <c r="AA565" s="1" t="s">
        <v>2413</v>
      </c>
    </row>
    <row r="566" spans="1:27" ht="15" customHeight="1">
      <c r="A566" s="1" t="s">
        <v>2438</v>
      </c>
      <c r="B566" s="1" t="s">
        <v>126</v>
      </c>
      <c r="C566" s="1" t="s">
        <v>1349</v>
      </c>
      <c r="D566" s="61">
        <v>2023</v>
      </c>
      <c r="E566" s="1" t="s">
        <v>1350</v>
      </c>
      <c r="F566" s="1" t="s">
        <v>3588</v>
      </c>
      <c r="H566" s="1" t="s">
        <v>1370</v>
      </c>
      <c r="I566" s="1" t="s">
        <v>1371</v>
      </c>
      <c r="J566" s="1" t="s">
        <v>1354</v>
      </c>
      <c r="K566" s="1" t="s">
        <v>927</v>
      </c>
      <c r="L566" s="1" t="s">
        <v>2410</v>
      </c>
      <c r="M566" s="1" t="s">
        <v>2410</v>
      </c>
      <c r="N566" s="63">
        <v>45310</v>
      </c>
      <c r="O566" s="63">
        <v>45537</v>
      </c>
      <c r="P566" s="1" t="s">
        <v>1356</v>
      </c>
      <c r="Q566" s="1" t="s">
        <v>2411</v>
      </c>
      <c r="R566" s="1" t="s">
        <v>2399</v>
      </c>
      <c r="W566" s="1" t="s">
        <v>2412</v>
      </c>
      <c r="X566" s="1" t="s">
        <v>1360</v>
      </c>
      <c r="Y566" s="1" t="s">
        <v>1888</v>
      </c>
      <c r="Z566" s="1" t="s">
        <v>3390</v>
      </c>
      <c r="AA566" s="1" t="s">
        <v>2413</v>
      </c>
    </row>
    <row r="567" spans="1:27" ht="15" customHeight="1">
      <c r="A567" s="1" t="s">
        <v>2432</v>
      </c>
      <c r="B567" s="1" t="s">
        <v>136</v>
      </c>
      <c r="C567" s="1" t="s">
        <v>1349</v>
      </c>
      <c r="D567" s="61">
        <v>2023</v>
      </c>
      <c r="E567" s="1" t="s">
        <v>1350</v>
      </c>
      <c r="F567" s="1" t="s">
        <v>2433</v>
      </c>
      <c r="H567" s="1" t="s">
        <v>1412</v>
      </c>
      <c r="I567" s="1" t="s">
        <v>1413</v>
      </c>
      <c r="J567" s="1" t="s">
        <v>1354</v>
      </c>
      <c r="K567" s="1" t="s">
        <v>927</v>
      </c>
      <c r="L567" s="1" t="s">
        <v>2410</v>
      </c>
      <c r="M567" s="1" t="s">
        <v>2410</v>
      </c>
      <c r="N567" s="63">
        <v>45310</v>
      </c>
      <c r="O567" s="63">
        <v>45537</v>
      </c>
      <c r="P567" s="1" t="s">
        <v>1356</v>
      </c>
      <c r="Q567" s="1" t="s">
        <v>2411</v>
      </c>
      <c r="R567" s="1" t="s">
        <v>2399</v>
      </c>
      <c r="W567" s="1" t="s">
        <v>2412</v>
      </c>
      <c r="X567" s="1" t="s">
        <v>1360</v>
      </c>
      <c r="Y567" s="1" t="s">
        <v>1888</v>
      </c>
      <c r="Z567" s="1" t="s">
        <v>3390</v>
      </c>
      <c r="AA567" s="1" t="s">
        <v>2413</v>
      </c>
    </row>
    <row r="568" spans="1:27" ht="15" customHeight="1">
      <c r="A568" s="1" t="s">
        <v>2455</v>
      </c>
      <c r="B568" s="1" t="s">
        <v>147</v>
      </c>
      <c r="C568" s="1" t="s">
        <v>1349</v>
      </c>
      <c r="D568" s="61">
        <v>2023</v>
      </c>
      <c r="E568" s="1" t="s">
        <v>1350</v>
      </c>
      <c r="F568" s="1" t="s">
        <v>2456</v>
      </c>
      <c r="H568" s="1" t="s">
        <v>1370</v>
      </c>
      <c r="I568" s="1" t="s">
        <v>1371</v>
      </c>
      <c r="J568" s="1" t="s">
        <v>1354</v>
      </c>
      <c r="K568" s="1" t="s">
        <v>927</v>
      </c>
      <c r="L568" s="1" t="s">
        <v>1355</v>
      </c>
      <c r="M568" s="1" t="s">
        <v>1355</v>
      </c>
      <c r="N568" s="63">
        <v>45310</v>
      </c>
      <c r="O568" s="63">
        <v>45537</v>
      </c>
      <c r="P568" s="1" t="s">
        <v>1356</v>
      </c>
      <c r="Q568" s="1" t="s">
        <v>2446</v>
      </c>
      <c r="R568" s="1" t="s">
        <v>2399</v>
      </c>
      <c r="W568" s="1" t="s">
        <v>2447</v>
      </c>
      <c r="X568" s="1" t="s">
        <v>1360</v>
      </c>
      <c r="Y568" s="1" t="s">
        <v>1888</v>
      </c>
      <c r="Z568" s="1" t="s">
        <v>3390</v>
      </c>
      <c r="AA568" s="1" t="s">
        <v>2448</v>
      </c>
    </row>
    <row r="569" spans="1:27" ht="15" customHeight="1">
      <c r="A569" s="1" t="s">
        <v>2451</v>
      </c>
      <c r="B569" s="1" t="s">
        <v>150</v>
      </c>
      <c r="C569" s="1" t="s">
        <v>1349</v>
      </c>
      <c r="D569" s="61">
        <v>2023</v>
      </c>
      <c r="E569" s="1" t="s">
        <v>1350</v>
      </c>
      <c r="F569" s="1" t="s">
        <v>2452</v>
      </c>
      <c r="H569" s="1" t="s">
        <v>1370</v>
      </c>
      <c r="I569" s="1" t="s">
        <v>1371</v>
      </c>
      <c r="J569" s="1" t="s">
        <v>1354</v>
      </c>
      <c r="K569" s="1" t="s">
        <v>927</v>
      </c>
      <c r="L569" s="1" t="s">
        <v>1355</v>
      </c>
      <c r="M569" s="1" t="s">
        <v>1355</v>
      </c>
      <c r="N569" s="63">
        <v>45310</v>
      </c>
      <c r="O569" s="63">
        <v>45537</v>
      </c>
      <c r="P569" s="1" t="s">
        <v>1356</v>
      </c>
      <c r="Q569" s="1" t="s">
        <v>2446</v>
      </c>
      <c r="R569" s="1" t="s">
        <v>2399</v>
      </c>
      <c r="W569" s="1" t="s">
        <v>2447</v>
      </c>
      <c r="X569" s="1" t="s">
        <v>1360</v>
      </c>
      <c r="Y569" s="1" t="s">
        <v>1888</v>
      </c>
      <c r="Z569" s="1" t="s">
        <v>3390</v>
      </c>
      <c r="AA569" s="1" t="s">
        <v>2448</v>
      </c>
    </row>
    <row r="570" spans="1:27" ht="15" customHeight="1">
      <c r="A570" s="1" t="s">
        <v>2444</v>
      </c>
      <c r="B570" s="1" t="s">
        <v>151</v>
      </c>
      <c r="C570" s="1" t="s">
        <v>1349</v>
      </c>
      <c r="D570" s="61">
        <v>2023</v>
      </c>
      <c r="E570" s="1" t="s">
        <v>1350</v>
      </c>
      <c r="F570" s="1" t="s">
        <v>2445</v>
      </c>
      <c r="H570" s="1" t="s">
        <v>1370</v>
      </c>
      <c r="I570" s="1" t="s">
        <v>1371</v>
      </c>
      <c r="J570" s="1" t="s">
        <v>1354</v>
      </c>
      <c r="K570" s="1" t="s">
        <v>927</v>
      </c>
      <c r="L570" s="1" t="s">
        <v>1355</v>
      </c>
      <c r="M570" s="1" t="s">
        <v>1355</v>
      </c>
      <c r="N570" s="63">
        <v>45310</v>
      </c>
      <c r="O570" s="63">
        <v>45537</v>
      </c>
      <c r="P570" s="1" t="s">
        <v>1356</v>
      </c>
      <c r="Q570" s="1" t="s">
        <v>2446</v>
      </c>
      <c r="R570" s="1" t="s">
        <v>2399</v>
      </c>
      <c r="W570" s="1" t="s">
        <v>2447</v>
      </c>
      <c r="X570" s="1" t="s">
        <v>1360</v>
      </c>
      <c r="Y570" s="1" t="s">
        <v>1888</v>
      </c>
      <c r="Z570" s="1" t="s">
        <v>3390</v>
      </c>
      <c r="AA570" s="1" t="s">
        <v>2448</v>
      </c>
    </row>
    <row r="571" spans="1:27" ht="15" customHeight="1">
      <c r="A571" s="1" t="s">
        <v>2449</v>
      </c>
      <c r="B571" s="1" t="s">
        <v>148</v>
      </c>
      <c r="C571" s="1" t="s">
        <v>1349</v>
      </c>
      <c r="D571" s="61">
        <v>2023</v>
      </c>
      <c r="E571" s="1" t="s">
        <v>1350</v>
      </c>
      <c r="F571" s="1" t="s">
        <v>2450</v>
      </c>
      <c r="H571" s="1" t="s">
        <v>1370</v>
      </c>
      <c r="I571" s="1" t="s">
        <v>1371</v>
      </c>
      <c r="J571" s="1" t="s">
        <v>1354</v>
      </c>
      <c r="K571" s="1" t="s">
        <v>927</v>
      </c>
      <c r="L571" s="1" t="s">
        <v>1355</v>
      </c>
      <c r="M571" s="1" t="s">
        <v>1355</v>
      </c>
      <c r="N571" s="63">
        <v>45310</v>
      </c>
      <c r="O571" s="63">
        <v>45537</v>
      </c>
      <c r="P571" s="1" t="s">
        <v>1356</v>
      </c>
      <c r="Q571" s="1" t="s">
        <v>2446</v>
      </c>
      <c r="R571" s="1" t="s">
        <v>2399</v>
      </c>
      <c r="W571" s="1" t="s">
        <v>2447</v>
      </c>
      <c r="X571" s="1" t="s">
        <v>1360</v>
      </c>
      <c r="Y571" s="1" t="s">
        <v>1888</v>
      </c>
      <c r="Z571" s="1" t="s">
        <v>3390</v>
      </c>
      <c r="AA571" s="1" t="s">
        <v>2448</v>
      </c>
    </row>
    <row r="572" spans="1:27" ht="15" customHeight="1">
      <c r="A572" s="1" t="s">
        <v>2457</v>
      </c>
      <c r="B572" s="1" t="s">
        <v>152</v>
      </c>
      <c r="C572" s="1" t="s">
        <v>1349</v>
      </c>
      <c r="D572" s="61">
        <v>2023</v>
      </c>
      <c r="E572" s="1" t="s">
        <v>1350</v>
      </c>
      <c r="F572" s="1" t="s">
        <v>2458</v>
      </c>
      <c r="H572" s="1" t="s">
        <v>1352</v>
      </c>
      <c r="I572" s="1" t="s">
        <v>1353</v>
      </c>
      <c r="J572" s="1" t="s">
        <v>1354</v>
      </c>
      <c r="K572" s="1" t="s">
        <v>927</v>
      </c>
      <c r="L572" s="1" t="s">
        <v>1355</v>
      </c>
      <c r="M572" s="1" t="s">
        <v>1355</v>
      </c>
      <c r="N572" s="63">
        <v>45310</v>
      </c>
      <c r="O572" s="63">
        <v>45537</v>
      </c>
      <c r="P572" s="1" t="s">
        <v>1356</v>
      </c>
      <c r="Q572" s="1" t="s">
        <v>2446</v>
      </c>
      <c r="R572" s="1" t="s">
        <v>2399</v>
      </c>
      <c r="W572" s="1" t="s">
        <v>2447</v>
      </c>
      <c r="X572" s="1" t="s">
        <v>1360</v>
      </c>
      <c r="Y572" s="1" t="s">
        <v>1888</v>
      </c>
      <c r="Z572" s="1" t="s">
        <v>3390</v>
      </c>
      <c r="AA572" s="1" t="s">
        <v>2448</v>
      </c>
    </row>
    <row r="573" spans="1:27" ht="15" customHeight="1">
      <c r="A573" s="1" t="s">
        <v>2453</v>
      </c>
      <c r="B573" s="1" t="s">
        <v>149</v>
      </c>
      <c r="C573" s="1" t="s">
        <v>1349</v>
      </c>
      <c r="D573" s="61">
        <v>2023</v>
      </c>
      <c r="E573" s="1" t="s">
        <v>1350</v>
      </c>
      <c r="F573" s="1" t="s">
        <v>2454</v>
      </c>
      <c r="H573" s="1" t="s">
        <v>1352</v>
      </c>
      <c r="I573" s="1" t="s">
        <v>1353</v>
      </c>
      <c r="J573" s="1" t="s">
        <v>1354</v>
      </c>
      <c r="K573" s="1" t="s">
        <v>927</v>
      </c>
      <c r="L573" s="1" t="s">
        <v>1355</v>
      </c>
      <c r="M573" s="1" t="s">
        <v>1355</v>
      </c>
      <c r="N573" s="63">
        <v>45310</v>
      </c>
      <c r="O573" s="63">
        <v>45537</v>
      </c>
      <c r="P573" s="1" t="s">
        <v>1356</v>
      </c>
      <c r="Q573" s="1" t="s">
        <v>2446</v>
      </c>
      <c r="R573" s="1" t="s">
        <v>2399</v>
      </c>
      <c r="W573" s="1" t="s">
        <v>2447</v>
      </c>
      <c r="X573" s="1" t="s">
        <v>1360</v>
      </c>
      <c r="Y573" s="1" t="s">
        <v>1888</v>
      </c>
      <c r="Z573" s="1" t="s">
        <v>3390</v>
      </c>
      <c r="AA573" s="1" t="s">
        <v>2448</v>
      </c>
    </row>
    <row r="574" spans="1:27" ht="15" customHeight="1">
      <c r="A574" s="1" t="s">
        <v>2459</v>
      </c>
      <c r="B574" s="1" t="s">
        <v>165</v>
      </c>
      <c r="C574" s="1" t="s">
        <v>1349</v>
      </c>
      <c r="D574" s="61">
        <v>2023</v>
      </c>
      <c r="E574" s="1" t="s">
        <v>1350</v>
      </c>
      <c r="F574" s="1" t="s">
        <v>2460</v>
      </c>
      <c r="H574" s="1" t="s">
        <v>1370</v>
      </c>
      <c r="I574" s="1" t="s">
        <v>1371</v>
      </c>
      <c r="J574" s="1" t="s">
        <v>1354</v>
      </c>
      <c r="K574" s="1" t="s">
        <v>927</v>
      </c>
      <c r="L574" s="1" t="s">
        <v>2461</v>
      </c>
      <c r="M574" s="1" t="s">
        <v>2461</v>
      </c>
      <c r="N574" s="63">
        <v>45310</v>
      </c>
      <c r="O574" s="63">
        <v>45537</v>
      </c>
      <c r="P574" s="1" t="s">
        <v>1356</v>
      </c>
      <c r="Q574" s="1" t="s">
        <v>1357</v>
      </c>
      <c r="R574" s="1" t="s">
        <v>2399</v>
      </c>
      <c r="W574" s="1" t="s">
        <v>2462</v>
      </c>
      <c r="X574" s="1" t="s">
        <v>1360</v>
      </c>
      <c r="Y574" s="1" t="s">
        <v>1888</v>
      </c>
      <c r="Z574" s="1" t="s">
        <v>3390</v>
      </c>
      <c r="AA574" s="1" t="s">
        <v>2463</v>
      </c>
    </row>
    <row r="575" spans="1:27" ht="15" customHeight="1">
      <c r="A575" s="1" t="s">
        <v>2466</v>
      </c>
      <c r="B575" s="1" t="s">
        <v>166</v>
      </c>
      <c r="C575" s="1" t="s">
        <v>1349</v>
      </c>
      <c r="D575" s="61">
        <v>2023</v>
      </c>
      <c r="E575" s="1" t="s">
        <v>1350</v>
      </c>
      <c r="F575" s="1" t="s">
        <v>2467</v>
      </c>
      <c r="H575" s="1" t="s">
        <v>1352</v>
      </c>
      <c r="I575" s="1" t="s">
        <v>1353</v>
      </c>
      <c r="J575" s="1" t="s">
        <v>1354</v>
      </c>
      <c r="K575" s="1" t="s">
        <v>927</v>
      </c>
      <c r="L575" s="1" t="s">
        <v>2461</v>
      </c>
      <c r="M575" s="1" t="s">
        <v>2461</v>
      </c>
      <c r="N575" s="63">
        <v>45310</v>
      </c>
      <c r="O575" s="63">
        <v>45537</v>
      </c>
      <c r="P575" s="1" t="s">
        <v>1356</v>
      </c>
      <c r="Q575" s="1" t="s">
        <v>1357</v>
      </c>
      <c r="R575" s="1" t="s">
        <v>2399</v>
      </c>
      <c r="W575" s="1" t="s">
        <v>2462</v>
      </c>
      <c r="X575" s="1" t="s">
        <v>1360</v>
      </c>
      <c r="Y575" s="1" t="s">
        <v>1888</v>
      </c>
      <c r="Z575" s="1" t="s">
        <v>3390</v>
      </c>
      <c r="AA575" s="1" t="s">
        <v>2463</v>
      </c>
    </row>
    <row r="576" spans="1:27" ht="15" customHeight="1">
      <c r="A576" s="1" t="s">
        <v>2464</v>
      </c>
      <c r="B576" s="1" t="s">
        <v>167</v>
      </c>
      <c r="C576" s="1" t="s">
        <v>1349</v>
      </c>
      <c r="D576" s="61">
        <v>2023</v>
      </c>
      <c r="E576" s="1" t="s">
        <v>1350</v>
      </c>
      <c r="F576" s="1" t="s">
        <v>2465</v>
      </c>
      <c r="H576" s="1" t="s">
        <v>1400</v>
      </c>
      <c r="J576" s="1" t="s">
        <v>1354</v>
      </c>
      <c r="K576" s="1" t="s">
        <v>927</v>
      </c>
      <c r="L576" s="1" t="s">
        <v>2461</v>
      </c>
      <c r="M576" s="1" t="s">
        <v>2461</v>
      </c>
      <c r="N576" s="63">
        <v>45310</v>
      </c>
      <c r="O576" s="63">
        <v>45537</v>
      </c>
      <c r="P576" s="1" t="s">
        <v>1356</v>
      </c>
      <c r="Q576" s="1" t="s">
        <v>1357</v>
      </c>
      <c r="R576" s="1" t="s">
        <v>2399</v>
      </c>
      <c r="W576" s="1" t="s">
        <v>2462</v>
      </c>
      <c r="X576" s="1" t="s">
        <v>1360</v>
      </c>
      <c r="Y576" s="1" t="s">
        <v>1888</v>
      </c>
      <c r="Z576" s="1" t="s">
        <v>3390</v>
      </c>
      <c r="AA576" s="1" t="s">
        <v>2463</v>
      </c>
    </row>
    <row r="577" spans="1:27" ht="15" customHeight="1">
      <c r="A577" s="1" t="s">
        <v>2468</v>
      </c>
      <c r="B577" s="1" t="s">
        <v>169</v>
      </c>
      <c r="C577" s="1" t="s">
        <v>1349</v>
      </c>
      <c r="D577" s="61">
        <v>2023</v>
      </c>
      <c r="E577" s="1" t="s">
        <v>1350</v>
      </c>
      <c r="F577" s="1" t="s">
        <v>2469</v>
      </c>
      <c r="H577" s="1" t="s">
        <v>1352</v>
      </c>
      <c r="I577" s="1" t="s">
        <v>1353</v>
      </c>
      <c r="J577" s="1" t="s">
        <v>1354</v>
      </c>
      <c r="K577" s="1" t="s">
        <v>927</v>
      </c>
      <c r="L577" s="1" t="s">
        <v>2461</v>
      </c>
      <c r="M577" s="1" t="s">
        <v>2461</v>
      </c>
      <c r="N577" s="63">
        <v>45310</v>
      </c>
      <c r="O577" s="63">
        <v>45537</v>
      </c>
      <c r="P577" s="1" t="s">
        <v>1356</v>
      </c>
      <c r="Q577" s="1" t="s">
        <v>1357</v>
      </c>
      <c r="R577" s="1" t="s">
        <v>2399</v>
      </c>
      <c r="W577" s="1" t="s">
        <v>2462</v>
      </c>
      <c r="X577" s="1" t="s">
        <v>1360</v>
      </c>
      <c r="Y577" s="1" t="s">
        <v>1888</v>
      </c>
      <c r="Z577" s="1" t="s">
        <v>3390</v>
      </c>
      <c r="AA577" s="1" t="s">
        <v>2463</v>
      </c>
    </row>
    <row r="578" spans="1:27" ht="15" customHeight="1">
      <c r="A578" s="1" t="s">
        <v>3106</v>
      </c>
      <c r="B578" s="1" t="s">
        <v>841</v>
      </c>
      <c r="C578" s="1" t="s">
        <v>1349</v>
      </c>
      <c r="D578" s="61">
        <v>2023</v>
      </c>
      <c r="E578" s="1" t="s">
        <v>1350</v>
      </c>
      <c r="F578" s="1" t="s">
        <v>3107</v>
      </c>
      <c r="H578" s="1" t="s">
        <v>1352</v>
      </c>
      <c r="I578" s="1" t="s">
        <v>1353</v>
      </c>
      <c r="J578" s="1" t="s">
        <v>1354</v>
      </c>
      <c r="K578" s="1" t="s">
        <v>927</v>
      </c>
      <c r="L578" s="1" t="s">
        <v>2461</v>
      </c>
      <c r="M578" s="1" t="s">
        <v>2461</v>
      </c>
      <c r="N578" s="63">
        <v>45310</v>
      </c>
      <c r="O578" s="63">
        <v>45537</v>
      </c>
      <c r="P578" s="1" t="s">
        <v>1356</v>
      </c>
      <c r="Q578" s="1" t="s">
        <v>3108</v>
      </c>
      <c r="R578" s="1" t="s">
        <v>2399</v>
      </c>
      <c r="W578" s="1" t="s">
        <v>2462</v>
      </c>
      <c r="X578" s="1" t="s">
        <v>1360</v>
      </c>
      <c r="Y578" s="1" t="s">
        <v>1888</v>
      </c>
      <c r="Z578" s="1" t="s">
        <v>3390</v>
      </c>
      <c r="AA578" s="1" t="s">
        <v>2463</v>
      </c>
    </row>
    <row r="579" spans="1:27" ht="15" customHeight="1">
      <c r="A579" s="1" t="s">
        <v>2470</v>
      </c>
      <c r="B579" s="1" t="s">
        <v>168</v>
      </c>
      <c r="C579" s="1" t="s">
        <v>1349</v>
      </c>
      <c r="D579" s="61">
        <v>2023</v>
      </c>
      <c r="E579" s="1" t="s">
        <v>1350</v>
      </c>
      <c r="F579" s="1" t="s">
        <v>2471</v>
      </c>
      <c r="H579" s="1" t="s">
        <v>1370</v>
      </c>
      <c r="I579" s="1" t="s">
        <v>1371</v>
      </c>
      <c r="J579" s="1" t="s">
        <v>1354</v>
      </c>
      <c r="K579" s="1" t="s">
        <v>927</v>
      </c>
      <c r="L579" s="1" t="s">
        <v>2461</v>
      </c>
      <c r="M579" s="1" t="s">
        <v>2461</v>
      </c>
      <c r="N579" s="63">
        <v>45310</v>
      </c>
      <c r="O579" s="63">
        <v>45537</v>
      </c>
      <c r="P579" s="1" t="s">
        <v>1356</v>
      </c>
      <c r="Q579" s="1" t="s">
        <v>1357</v>
      </c>
      <c r="R579" s="1" t="s">
        <v>2399</v>
      </c>
      <c r="W579" s="1" t="s">
        <v>2462</v>
      </c>
      <c r="X579" s="1" t="s">
        <v>1360</v>
      </c>
      <c r="Y579" s="1" t="s">
        <v>1888</v>
      </c>
      <c r="Z579" s="1" t="s">
        <v>3390</v>
      </c>
      <c r="AA579" s="1" t="s">
        <v>2463</v>
      </c>
    </row>
    <row r="580" spans="1:27" ht="15" customHeight="1">
      <c r="A580" s="1" t="s">
        <v>3009</v>
      </c>
      <c r="B580" s="1" t="s">
        <v>170</v>
      </c>
      <c r="C580" s="1" t="s">
        <v>1349</v>
      </c>
      <c r="D580" s="61">
        <v>2023</v>
      </c>
      <c r="E580" s="1" t="s">
        <v>1350</v>
      </c>
      <c r="F580" s="1" t="s">
        <v>3010</v>
      </c>
      <c r="H580" s="1" t="s">
        <v>1352</v>
      </c>
      <c r="I580" s="1" t="s">
        <v>1353</v>
      </c>
      <c r="J580" s="1" t="s">
        <v>1354</v>
      </c>
      <c r="K580" s="1" t="s">
        <v>927</v>
      </c>
      <c r="L580" s="1" t="s">
        <v>3002</v>
      </c>
      <c r="M580" s="1" t="s">
        <v>3002</v>
      </c>
      <c r="N580" s="63">
        <v>45310</v>
      </c>
      <c r="O580" s="63">
        <v>45537</v>
      </c>
      <c r="P580" s="1" t="s">
        <v>1356</v>
      </c>
      <c r="Q580" s="1" t="s">
        <v>1357</v>
      </c>
      <c r="R580" s="1" t="s">
        <v>2399</v>
      </c>
      <c r="W580" s="1" t="s">
        <v>3003</v>
      </c>
      <c r="X580" s="1" t="s">
        <v>1360</v>
      </c>
      <c r="Y580" s="1" t="s">
        <v>1888</v>
      </c>
      <c r="Z580" s="1" t="s">
        <v>3390</v>
      </c>
      <c r="AA580" s="1" t="s">
        <v>3004</v>
      </c>
    </row>
    <row r="581" spans="1:27" ht="15" customHeight="1">
      <c r="A581" s="1" t="s">
        <v>3011</v>
      </c>
      <c r="B581" s="1" t="s">
        <v>172</v>
      </c>
      <c r="C581" s="1" t="s">
        <v>1349</v>
      </c>
      <c r="D581" s="61">
        <v>2023</v>
      </c>
      <c r="E581" s="1" t="s">
        <v>1350</v>
      </c>
      <c r="F581" s="1" t="s">
        <v>3012</v>
      </c>
      <c r="H581" s="1" t="s">
        <v>1352</v>
      </c>
      <c r="I581" s="1" t="s">
        <v>1353</v>
      </c>
      <c r="J581" s="1" t="s">
        <v>1354</v>
      </c>
      <c r="K581" s="1" t="s">
        <v>927</v>
      </c>
      <c r="L581" s="1" t="s">
        <v>3002</v>
      </c>
      <c r="M581" s="1" t="s">
        <v>3002</v>
      </c>
      <c r="N581" s="63">
        <v>45310</v>
      </c>
      <c r="O581" s="63">
        <v>45537</v>
      </c>
      <c r="P581" s="1" t="s">
        <v>1356</v>
      </c>
      <c r="Q581" s="1" t="s">
        <v>1357</v>
      </c>
      <c r="R581" s="1" t="s">
        <v>2399</v>
      </c>
      <c r="W581" s="1" t="s">
        <v>3003</v>
      </c>
      <c r="X581" s="1" t="s">
        <v>1360</v>
      </c>
      <c r="Y581" s="1" t="s">
        <v>1888</v>
      </c>
      <c r="Z581" s="1" t="s">
        <v>3390</v>
      </c>
      <c r="AA581" s="1" t="s">
        <v>3004</v>
      </c>
    </row>
    <row r="582" spans="1:27" ht="15" customHeight="1">
      <c r="A582" s="1" t="s">
        <v>3007</v>
      </c>
      <c r="B582" s="1" t="s">
        <v>174</v>
      </c>
      <c r="C582" s="1" t="s">
        <v>1349</v>
      </c>
      <c r="D582" s="61">
        <v>2023</v>
      </c>
      <c r="E582" s="1" t="s">
        <v>1350</v>
      </c>
      <c r="F582" s="1" t="s">
        <v>3008</v>
      </c>
      <c r="H582" s="1" t="s">
        <v>1400</v>
      </c>
      <c r="J582" s="1" t="s">
        <v>1354</v>
      </c>
      <c r="K582" s="1" t="s">
        <v>927</v>
      </c>
      <c r="L582" s="1" t="s">
        <v>3002</v>
      </c>
      <c r="M582" s="1" t="s">
        <v>3002</v>
      </c>
      <c r="N582" s="63">
        <v>45310</v>
      </c>
      <c r="O582" s="63">
        <v>45537</v>
      </c>
      <c r="P582" s="1" t="s">
        <v>1356</v>
      </c>
      <c r="Q582" s="1" t="s">
        <v>1357</v>
      </c>
      <c r="R582" s="1" t="s">
        <v>2399</v>
      </c>
      <c r="W582" s="1" t="s">
        <v>3003</v>
      </c>
      <c r="X582" s="1" t="s">
        <v>1360</v>
      </c>
      <c r="Y582" s="1" t="s">
        <v>1888</v>
      </c>
      <c r="Z582" s="1" t="s">
        <v>3390</v>
      </c>
      <c r="AA582" s="1" t="s">
        <v>3004</v>
      </c>
    </row>
    <row r="583" spans="1:27" ht="15" customHeight="1">
      <c r="A583" s="1" t="s">
        <v>3000</v>
      </c>
      <c r="B583" s="1" t="s">
        <v>171</v>
      </c>
      <c r="C583" s="1" t="s">
        <v>1349</v>
      </c>
      <c r="D583" s="61">
        <v>2023</v>
      </c>
      <c r="E583" s="1" t="s">
        <v>1350</v>
      </c>
      <c r="F583" s="1" t="s">
        <v>3001</v>
      </c>
      <c r="H583" s="1" t="s">
        <v>1352</v>
      </c>
      <c r="I583" s="1" t="s">
        <v>1353</v>
      </c>
      <c r="J583" s="1" t="s">
        <v>1354</v>
      </c>
      <c r="K583" s="1" t="s">
        <v>927</v>
      </c>
      <c r="L583" s="1" t="s">
        <v>3002</v>
      </c>
      <c r="M583" s="1" t="s">
        <v>3002</v>
      </c>
      <c r="N583" s="63">
        <v>45310</v>
      </c>
      <c r="O583" s="63">
        <v>45537</v>
      </c>
      <c r="P583" s="1" t="s">
        <v>1356</v>
      </c>
      <c r="Q583" s="1" t="s">
        <v>1357</v>
      </c>
      <c r="R583" s="1" t="s">
        <v>2399</v>
      </c>
      <c r="W583" s="1" t="s">
        <v>3003</v>
      </c>
      <c r="X583" s="1" t="s">
        <v>1360</v>
      </c>
      <c r="Y583" s="1" t="s">
        <v>1888</v>
      </c>
      <c r="Z583" s="1" t="s">
        <v>3390</v>
      </c>
      <c r="AA583" s="1" t="s">
        <v>3004</v>
      </c>
    </row>
    <row r="584" spans="1:27" ht="15" customHeight="1">
      <c r="A584" s="1" t="s">
        <v>3005</v>
      </c>
      <c r="B584" s="1" t="s">
        <v>173</v>
      </c>
      <c r="C584" s="1" t="s">
        <v>1349</v>
      </c>
      <c r="D584" s="61">
        <v>2023</v>
      </c>
      <c r="E584" s="1" t="s">
        <v>1350</v>
      </c>
      <c r="F584" s="1" t="s">
        <v>3006</v>
      </c>
      <c r="H584" s="1" t="s">
        <v>1352</v>
      </c>
      <c r="I584" s="1" t="s">
        <v>1353</v>
      </c>
      <c r="J584" s="1" t="s">
        <v>1354</v>
      </c>
      <c r="K584" s="1" t="s">
        <v>927</v>
      </c>
      <c r="L584" s="1" t="s">
        <v>3002</v>
      </c>
      <c r="M584" s="1" t="s">
        <v>3002</v>
      </c>
      <c r="N584" s="63">
        <v>45310</v>
      </c>
      <c r="O584" s="63">
        <v>45537</v>
      </c>
      <c r="P584" s="1" t="s">
        <v>1356</v>
      </c>
      <c r="Q584" s="1" t="s">
        <v>1357</v>
      </c>
      <c r="R584" s="1" t="s">
        <v>2399</v>
      </c>
      <c r="W584" s="1" t="s">
        <v>3003</v>
      </c>
      <c r="X584" s="1" t="s">
        <v>1360</v>
      </c>
      <c r="Y584" s="1" t="s">
        <v>1888</v>
      </c>
      <c r="Z584" s="1" t="s">
        <v>3390</v>
      </c>
      <c r="AA584" s="1" t="s">
        <v>3004</v>
      </c>
    </row>
    <row r="585" spans="1:27" ht="15" customHeight="1">
      <c r="A585" s="1" t="s">
        <v>2934</v>
      </c>
      <c r="B585" s="1" t="s">
        <v>180</v>
      </c>
      <c r="C585" s="1" t="s">
        <v>1349</v>
      </c>
      <c r="D585" s="61">
        <v>2023</v>
      </c>
      <c r="E585" s="1" t="s">
        <v>1350</v>
      </c>
      <c r="F585" s="1" t="s">
        <v>2935</v>
      </c>
      <c r="H585" s="1" t="s">
        <v>1352</v>
      </c>
      <c r="I585" s="1" t="s">
        <v>1353</v>
      </c>
      <c r="J585" s="1" t="s">
        <v>1354</v>
      </c>
      <c r="K585" s="1" t="s">
        <v>927</v>
      </c>
      <c r="L585" s="1" t="s">
        <v>1895</v>
      </c>
      <c r="M585" s="1" t="s">
        <v>1880</v>
      </c>
      <c r="N585" s="63">
        <v>45310</v>
      </c>
      <c r="O585" s="63">
        <v>45537</v>
      </c>
      <c r="P585" s="1" t="s">
        <v>1356</v>
      </c>
      <c r="Q585" s="1" t="s">
        <v>1357</v>
      </c>
      <c r="R585" s="1" t="s">
        <v>2399</v>
      </c>
      <c r="W585" s="1" t="s">
        <v>2936</v>
      </c>
      <c r="X585" s="1" t="s">
        <v>1360</v>
      </c>
      <c r="Y585" s="1" t="s">
        <v>1888</v>
      </c>
      <c r="Z585" s="1" t="s">
        <v>3390</v>
      </c>
      <c r="AA585" s="1" t="s">
        <v>2937</v>
      </c>
    </row>
    <row r="586" spans="1:27" ht="15" customHeight="1">
      <c r="A586" s="1" t="s">
        <v>2938</v>
      </c>
      <c r="B586" s="1" t="s">
        <v>178</v>
      </c>
      <c r="C586" s="1" t="s">
        <v>1349</v>
      </c>
      <c r="D586" s="61">
        <v>2023</v>
      </c>
      <c r="E586" s="1" t="s">
        <v>1350</v>
      </c>
      <c r="F586" s="1" t="s">
        <v>2939</v>
      </c>
      <c r="H586" s="1" t="s">
        <v>1352</v>
      </c>
      <c r="I586" s="1" t="s">
        <v>1353</v>
      </c>
      <c r="J586" s="1" t="s">
        <v>1354</v>
      </c>
      <c r="K586" s="1" t="s">
        <v>927</v>
      </c>
      <c r="L586" s="1" t="s">
        <v>1895</v>
      </c>
      <c r="M586" s="1" t="s">
        <v>1880</v>
      </c>
      <c r="N586" s="63">
        <v>45310</v>
      </c>
      <c r="O586" s="63">
        <v>45537</v>
      </c>
      <c r="P586" s="1" t="s">
        <v>1356</v>
      </c>
      <c r="Q586" s="1" t="s">
        <v>1357</v>
      </c>
      <c r="R586" s="1" t="s">
        <v>2399</v>
      </c>
      <c r="W586" s="1" t="s">
        <v>2936</v>
      </c>
      <c r="X586" s="1" t="s">
        <v>1360</v>
      </c>
      <c r="Y586" s="1" t="s">
        <v>1888</v>
      </c>
      <c r="Z586" s="1" t="s">
        <v>3390</v>
      </c>
      <c r="AA586" s="1" t="s">
        <v>2937</v>
      </c>
    </row>
    <row r="587" spans="1:27" ht="15" customHeight="1">
      <c r="A587" s="1" t="s">
        <v>2940</v>
      </c>
      <c r="B587" s="1" t="s">
        <v>179</v>
      </c>
      <c r="C587" s="1" t="s">
        <v>1349</v>
      </c>
      <c r="D587" s="61">
        <v>2023</v>
      </c>
      <c r="E587" s="1" t="s">
        <v>1350</v>
      </c>
      <c r="F587" s="1" t="s">
        <v>2941</v>
      </c>
      <c r="H587" s="1" t="s">
        <v>1352</v>
      </c>
      <c r="I587" s="1" t="s">
        <v>1353</v>
      </c>
      <c r="J587" s="1" t="s">
        <v>1354</v>
      </c>
      <c r="K587" s="1" t="s">
        <v>927</v>
      </c>
      <c r="L587" s="1" t="s">
        <v>1895</v>
      </c>
      <c r="M587" s="1" t="s">
        <v>1880</v>
      </c>
      <c r="N587" s="63">
        <v>45310</v>
      </c>
      <c r="O587" s="63">
        <v>45537</v>
      </c>
      <c r="P587" s="1" t="s">
        <v>1356</v>
      </c>
      <c r="Q587" s="1" t="s">
        <v>2478</v>
      </c>
      <c r="R587" s="1" t="s">
        <v>2399</v>
      </c>
      <c r="W587" s="1" t="s">
        <v>2936</v>
      </c>
      <c r="X587" s="1" t="s">
        <v>1360</v>
      </c>
      <c r="Y587" s="1" t="s">
        <v>1888</v>
      </c>
      <c r="Z587" s="1" t="s">
        <v>3390</v>
      </c>
      <c r="AA587" s="1" t="s">
        <v>2937</v>
      </c>
    </row>
    <row r="588" spans="1:27" ht="15" customHeight="1">
      <c r="A588" s="1" t="s">
        <v>2479</v>
      </c>
      <c r="B588" s="1" t="s">
        <v>239</v>
      </c>
      <c r="C588" s="1" t="s">
        <v>1349</v>
      </c>
      <c r="D588" s="61">
        <v>2023</v>
      </c>
      <c r="E588" s="1" t="s">
        <v>1350</v>
      </c>
      <c r="F588" s="1" t="s">
        <v>2480</v>
      </c>
      <c r="H588" s="1" t="s">
        <v>1370</v>
      </c>
      <c r="I588" s="1" t="s">
        <v>1371</v>
      </c>
      <c r="J588" s="1" t="s">
        <v>1354</v>
      </c>
      <c r="K588" s="1" t="s">
        <v>927</v>
      </c>
      <c r="L588" s="1" t="s">
        <v>1895</v>
      </c>
      <c r="M588" s="1" t="s">
        <v>1880</v>
      </c>
      <c r="N588" s="63">
        <v>45310</v>
      </c>
      <c r="O588" s="63">
        <v>45537</v>
      </c>
      <c r="P588" s="1" t="s">
        <v>1356</v>
      </c>
      <c r="Q588" s="1" t="s">
        <v>2482</v>
      </c>
      <c r="R588" s="1" t="s">
        <v>2399</v>
      </c>
      <c r="W588" s="1" t="s">
        <v>2474</v>
      </c>
      <c r="X588" s="1" t="s">
        <v>1360</v>
      </c>
      <c r="Y588" s="1" t="s">
        <v>1888</v>
      </c>
      <c r="Z588" s="1" t="s">
        <v>3390</v>
      </c>
      <c r="AA588" s="1" t="s">
        <v>2475</v>
      </c>
    </row>
    <row r="589" spans="1:27" ht="15" customHeight="1">
      <c r="A589" s="1" t="s">
        <v>3035</v>
      </c>
      <c r="B589" s="1" t="s">
        <v>814</v>
      </c>
      <c r="C589" s="1" t="s">
        <v>1349</v>
      </c>
      <c r="D589" s="61">
        <v>2023</v>
      </c>
      <c r="E589" s="1" t="s">
        <v>1350</v>
      </c>
      <c r="F589" s="1" t="s">
        <v>3036</v>
      </c>
      <c r="H589" s="1" t="s">
        <v>1370</v>
      </c>
      <c r="I589" s="1" t="s">
        <v>1371</v>
      </c>
      <c r="J589" s="1" t="s">
        <v>1354</v>
      </c>
      <c r="K589" s="1" t="s">
        <v>927</v>
      </c>
      <c r="L589" s="1" t="s">
        <v>1895</v>
      </c>
      <c r="M589" s="1" t="s">
        <v>1880</v>
      </c>
      <c r="N589" s="63">
        <v>45310</v>
      </c>
      <c r="O589" s="63">
        <v>45537</v>
      </c>
      <c r="P589" s="1" t="s">
        <v>1356</v>
      </c>
      <c r="Q589" s="1" t="s">
        <v>2498</v>
      </c>
      <c r="R589" s="1" t="s">
        <v>2399</v>
      </c>
      <c r="W589" s="1" t="s">
        <v>2474</v>
      </c>
      <c r="X589" s="1" t="s">
        <v>1360</v>
      </c>
      <c r="Y589" s="1" t="s">
        <v>1888</v>
      </c>
      <c r="Z589" s="1" t="s">
        <v>3390</v>
      </c>
      <c r="AA589" s="1" t="s">
        <v>2475</v>
      </c>
    </row>
    <row r="590" spans="1:27" ht="15" customHeight="1">
      <c r="A590" s="1" t="s">
        <v>2476</v>
      </c>
      <c r="B590" s="1" t="s">
        <v>231</v>
      </c>
      <c r="C590" s="1" t="s">
        <v>1349</v>
      </c>
      <c r="D590" s="61">
        <v>2023</v>
      </c>
      <c r="E590" s="1" t="s">
        <v>1350</v>
      </c>
      <c r="F590" s="1" t="s">
        <v>2477</v>
      </c>
      <c r="H590" s="1" t="s">
        <v>1370</v>
      </c>
      <c r="I590" s="1" t="s">
        <v>1371</v>
      </c>
      <c r="J590" s="1" t="s">
        <v>1354</v>
      </c>
      <c r="K590" s="1" t="s">
        <v>927</v>
      </c>
      <c r="L590" s="1" t="s">
        <v>1895</v>
      </c>
      <c r="M590" s="1" t="s">
        <v>1880</v>
      </c>
      <c r="N590" s="63">
        <v>45310</v>
      </c>
      <c r="O590" s="63">
        <v>45537</v>
      </c>
      <c r="P590" s="1" t="s">
        <v>1356</v>
      </c>
      <c r="Q590" s="1" t="s">
        <v>2478</v>
      </c>
      <c r="R590" s="1" t="s">
        <v>2399</v>
      </c>
      <c r="W590" s="1" t="s">
        <v>2474</v>
      </c>
      <c r="X590" s="1" t="s">
        <v>1360</v>
      </c>
      <c r="Y590" s="1" t="s">
        <v>1888</v>
      </c>
      <c r="Z590" s="1" t="s">
        <v>3390</v>
      </c>
      <c r="AA590" s="1" t="s">
        <v>2475</v>
      </c>
    </row>
    <row r="591" spans="1:27" ht="15" customHeight="1">
      <c r="A591" s="1" t="s">
        <v>3264</v>
      </c>
      <c r="B591" s="1" t="s">
        <v>3265</v>
      </c>
      <c r="C591" s="1" t="s">
        <v>1349</v>
      </c>
      <c r="D591" s="61">
        <v>2023</v>
      </c>
      <c r="E591" s="1" t="s">
        <v>1350</v>
      </c>
      <c r="F591" s="1" t="s">
        <v>3266</v>
      </c>
      <c r="H591" s="1" t="s">
        <v>1370</v>
      </c>
      <c r="I591" s="1" t="s">
        <v>1371</v>
      </c>
      <c r="J591" s="1" t="s">
        <v>1354</v>
      </c>
      <c r="K591" s="1" t="s">
        <v>927</v>
      </c>
      <c r="L591" s="1" t="s">
        <v>1895</v>
      </c>
      <c r="M591" s="1" t="s">
        <v>1880</v>
      </c>
      <c r="N591" s="63">
        <v>45310</v>
      </c>
      <c r="O591" s="63">
        <v>45537</v>
      </c>
      <c r="P591" s="1" t="s">
        <v>1356</v>
      </c>
      <c r="Q591" s="1" t="s">
        <v>1357</v>
      </c>
      <c r="R591" s="1" t="s">
        <v>2399</v>
      </c>
      <c r="W591" s="1" t="s">
        <v>2474</v>
      </c>
      <c r="X591" s="1" t="s">
        <v>1360</v>
      </c>
      <c r="Y591" s="1" t="s">
        <v>1888</v>
      </c>
      <c r="Z591" s="1" t="s">
        <v>3390</v>
      </c>
      <c r="AA591" s="1" t="s">
        <v>2475</v>
      </c>
    </row>
    <row r="592" spans="1:27" ht="15" customHeight="1">
      <c r="A592" s="1" t="s">
        <v>3260</v>
      </c>
      <c r="B592" s="1" t="s">
        <v>807</v>
      </c>
      <c r="C592" s="1" t="s">
        <v>1349</v>
      </c>
      <c r="D592" s="61">
        <v>2023</v>
      </c>
      <c r="E592" s="1" t="s">
        <v>1350</v>
      </c>
      <c r="F592" s="1" t="s">
        <v>3261</v>
      </c>
      <c r="H592" s="1" t="s">
        <v>1370</v>
      </c>
      <c r="I592" s="1" t="s">
        <v>1371</v>
      </c>
      <c r="J592" s="1" t="s">
        <v>1354</v>
      </c>
      <c r="K592" s="1" t="s">
        <v>927</v>
      </c>
      <c r="L592" s="1" t="s">
        <v>1895</v>
      </c>
      <c r="M592" s="1" t="s">
        <v>1880</v>
      </c>
      <c r="N592" s="63">
        <v>45310</v>
      </c>
      <c r="O592" s="63">
        <v>45537</v>
      </c>
      <c r="P592" s="1" t="s">
        <v>1356</v>
      </c>
      <c r="Q592" s="1" t="s">
        <v>2521</v>
      </c>
      <c r="R592" s="1" t="s">
        <v>2399</v>
      </c>
      <c r="W592" s="1" t="s">
        <v>2474</v>
      </c>
      <c r="X592" s="1" t="s">
        <v>1360</v>
      </c>
      <c r="Y592" s="1" t="s">
        <v>1888</v>
      </c>
      <c r="Z592" s="1" t="s">
        <v>3390</v>
      </c>
      <c r="AA592" s="1" t="s">
        <v>2475</v>
      </c>
    </row>
    <row r="593" spans="1:27" ht="15" customHeight="1">
      <c r="A593" s="1" t="s">
        <v>220</v>
      </c>
      <c r="B593" s="1" t="s">
        <v>220</v>
      </c>
      <c r="D593" s="61">
        <v>2023</v>
      </c>
      <c r="E593" s="1" t="s">
        <v>1350</v>
      </c>
      <c r="F593" s="1" t="s">
        <v>2533</v>
      </c>
      <c r="H593" s="1" t="s">
        <v>1352</v>
      </c>
      <c r="I593" s="1" t="s">
        <v>1353</v>
      </c>
      <c r="L593" s="1" t="s">
        <v>1895</v>
      </c>
      <c r="M593" s="1" t="s">
        <v>1880</v>
      </c>
      <c r="N593" s="63">
        <v>45310</v>
      </c>
      <c r="O593" s="63">
        <v>45537</v>
      </c>
      <c r="P593" s="1" t="s">
        <v>1356</v>
      </c>
      <c r="Q593" s="1" t="s">
        <v>1357</v>
      </c>
      <c r="R593" s="1" t="s">
        <v>2399</v>
      </c>
      <c r="W593" s="1" t="s">
        <v>2474</v>
      </c>
      <c r="X593" s="1" t="s">
        <v>1360</v>
      </c>
      <c r="Y593" s="1" t="s">
        <v>1888</v>
      </c>
      <c r="Z593" s="1" t="s">
        <v>3390</v>
      </c>
      <c r="AA593" s="1" t="s">
        <v>2475</v>
      </c>
    </row>
    <row r="594" spans="1:27" ht="15" customHeight="1">
      <c r="A594" s="1" t="s">
        <v>3033</v>
      </c>
      <c r="B594" s="1" t="s">
        <v>796</v>
      </c>
      <c r="C594" s="1" t="s">
        <v>1349</v>
      </c>
      <c r="D594" s="61">
        <v>2023</v>
      </c>
      <c r="E594" s="1" t="s">
        <v>1350</v>
      </c>
      <c r="F594" s="1" t="s">
        <v>3034</v>
      </c>
      <c r="H594" s="1" t="s">
        <v>1370</v>
      </c>
      <c r="I594" s="1" t="s">
        <v>1371</v>
      </c>
      <c r="J594" s="1" t="s">
        <v>1354</v>
      </c>
      <c r="K594" s="1" t="s">
        <v>927</v>
      </c>
      <c r="L594" s="1" t="s">
        <v>1895</v>
      </c>
      <c r="M594" s="1" t="s">
        <v>1880</v>
      </c>
      <c r="N594" s="63">
        <v>45310</v>
      </c>
      <c r="O594" s="63">
        <v>45537</v>
      </c>
      <c r="P594" s="1" t="s">
        <v>1356</v>
      </c>
      <c r="Q594" s="1" t="s">
        <v>1357</v>
      </c>
      <c r="R594" s="1" t="s">
        <v>2399</v>
      </c>
      <c r="W594" s="1" t="s">
        <v>2474</v>
      </c>
      <c r="X594" s="1" t="s">
        <v>1360</v>
      </c>
      <c r="Y594" s="1" t="s">
        <v>1888</v>
      </c>
      <c r="Z594" s="1" t="s">
        <v>3390</v>
      </c>
      <c r="AA594" s="1" t="s">
        <v>2475</v>
      </c>
    </row>
    <row r="595" spans="1:27" ht="15" customHeight="1">
      <c r="A595" s="1" t="s">
        <v>3161</v>
      </c>
      <c r="B595" s="1" t="s">
        <v>823</v>
      </c>
      <c r="C595" s="1" t="s">
        <v>1349</v>
      </c>
      <c r="D595" s="61">
        <v>2023</v>
      </c>
      <c r="E595" s="1" t="s">
        <v>1350</v>
      </c>
      <c r="F595" s="1" t="s">
        <v>3162</v>
      </c>
      <c r="H595" s="1" t="s">
        <v>1370</v>
      </c>
      <c r="I595" s="1" t="s">
        <v>1371</v>
      </c>
      <c r="J595" s="1" t="s">
        <v>1354</v>
      </c>
      <c r="K595" s="1" t="s">
        <v>927</v>
      </c>
      <c r="L595" s="1" t="s">
        <v>1895</v>
      </c>
      <c r="M595" s="1" t="s">
        <v>1880</v>
      </c>
      <c r="N595" s="63">
        <v>45310</v>
      </c>
      <c r="O595" s="63">
        <v>45537</v>
      </c>
      <c r="P595" s="1" t="s">
        <v>1356</v>
      </c>
      <c r="Q595" s="1" t="s">
        <v>2482</v>
      </c>
      <c r="R595" s="1" t="s">
        <v>2399</v>
      </c>
      <c r="W595" s="1" t="s">
        <v>2474</v>
      </c>
      <c r="X595" s="1" t="s">
        <v>1360</v>
      </c>
      <c r="Y595" s="1" t="s">
        <v>1888</v>
      </c>
      <c r="Z595" s="1" t="s">
        <v>3390</v>
      </c>
      <c r="AA595" s="1" t="s">
        <v>2475</v>
      </c>
    </row>
    <row r="596" spans="1:27" ht="15" customHeight="1">
      <c r="A596" s="1" t="s">
        <v>3131</v>
      </c>
      <c r="B596" s="1" t="s">
        <v>793</v>
      </c>
      <c r="C596" s="1" t="s">
        <v>1349</v>
      </c>
      <c r="D596" s="61">
        <v>2023</v>
      </c>
      <c r="E596" s="1" t="s">
        <v>1350</v>
      </c>
      <c r="F596" s="1" t="s">
        <v>3132</v>
      </c>
      <c r="H596" s="1" t="s">
        <v>1370</v>
      </c>
      <c r="I596" s="1" t="s">
        <v>1371</v>
      </c>
      <c r="J596" s="1" t="s">
        <v>1354</v>
      </c>
      <c r="K596" s="1" t="s">
        <v>927</v>
      </c>
      <c r="L596" s="1" t="s">
        <v>1895</v>
      </c>
      <c r="M596" s="1" t="s">
        <v>1880</v>
      </c>
      <c r="N596" s="63">
        <v>45310</v>
      </c>
      <c r="O596" s="63">
        <v>45537</v>
      </c>
      <c r="P596" s="1" t="s">
        <v>1356</v>
      </c>
      <c r="Q596" s="1" t="s">
        <v>1357</v>
      </c>
      <c r="R596" s="1" t="s">
        <v>2399</v>
      </c>
      <c r="W596" s="1" t="s">
        <v>2474</v>
      </c>
      <c r="X596" s="1" t="s">
        <v>1360</v>
      </c>
      <c r="Y596" s="1" t="s">
        <v>1888</v>
      </c>
      <c r="Z596" s="1" t="s">
        <v>3390</v>
      </c>
      <c r="AA596" s="1" t="s">
        <v>2475</v>
      </c>
    </row>
    <row r="597" spans="1:27" ht="15" customHeight="1">
      <c r="A597" s="1" t="s">
        <v>3135</v>
      </c>
      <c r="B597" s="1" t="s">
        <v>813</v>
      </c>
      <c r="C597" s="1" t="s">
        <v>1349</v>
      </c>
      <c r="D597" s="61">
        <v>2023</v>
      </c>
      <c r="E597" s="1" t="s">
        <v>1350</v>
      </c>
      <c r="F597" s="1" t="s">
        <v>3136</v>
      </c>
      <c r="H597" s="1" t="s">
        <v>1370</v>
      </c>
      <c r="I597" s="1" t="s">
        <v>1371</v>
      </c>
      <c r="J597" s="1" t="s">
        <v>1354</v>
      </c>
      <c r="K597" s="1" t="s">
        <v>927</v>
      </c>
      <c r="L597" s="1" t="s">
        <v>1895</v>
      </c>
      <c r="M597" s="1" t="s">
        <v>1880</v>
      </c>
      <c r="N597" s="63">
        <v>45310</v>
      </c>
      <c r="O597" s="63">
        <v>45537</v>
      </c>
      <c r="P597" s="1" t="s">
        <v>1356</v>
      </c>
      <c r="Q597" s="1" t="s">
        <v>2498</v>
      </c>
      <c r="R597" s="1" t="s">
        <v>2399</v>
      </c>
      <c r="W597" s="1" t="s">
        <v>2474</v>
      </c>
      <c r="X597" s="1" t="s">
        <v>1360</v>
      </c>
      <c r="Y597" s="1" t="s">
        <v>1888</v>
      </c>
      <c r="Z597" s="1" t="s">
        <v>3390</v>
      </c>
      <c r="AA597" s="1" t="s">
        <v>2475</v>
      </c>
    </row>
    <row r="598" spans="1:27" ht="15" customHeight="1">
      <c r="A598" s="1" t="s">
        <v>3137</v>
      </c>
      <c r="B598" s="1" t="s">
        <v>797</v>
      </c>
      <c r="C598" s="1" t="s">
        <v>1349</v>
      </c>
      <c r="D598" s="61">
        <v>2023</v>
      </c>
      <c r="E598" s="1" t="s">
        <v>1350</v>
      </c>
      <c r="F598" s="1" t="s">
        <v>3138</v>
      </c>
      <c r="H598" s="1" t="s">
        <v>1370</v>
      </c>
      <c r="I598" s="1" t="s">
        <v>1371</v>
      </c>
      <c r="J598" s="1" t="s">
        <v>1354</v>
      </c>
      <c r="K598" s="1" t="s">
        <v>927</v>
      </c>
      <c r="L598" s="1" t="s">
        <v>1895</v>
      </c>
      <c r="M598" s="1" t="s">
        <v>1880</v>
      </c>
      <c r="N598" s="63">
        <v>45310</v>
      </c>
      <c r="O598" s="63">
        <v>45537</v>
      </c>
      <c r="P598" s="1" t="s">
        <v>1356</v>
      </c>
      <c r="Q598" s="1" t="s">
        <v>1357</v>
      </c>
      <c r="R598" s="1" t="s">
        <v>2399</v>
      </c>
      <c r="W598" s="1" t="s">
        <v>2474</v>
      </c>
      <c r="X598" s="1" t="s">
        <v>1360</v>
      </c>
      <c r="Y598" s="1" t="s">
        <v>1888</v>
      </c>
      <c r="Z598" s="1" t="s">
        <v>3390</v>
      </c>
      <c r="AA598" s="1" t="s">
        <v>2475</v>
      </c>
    </row>
    <row r="599" spans="1:27" ht="15" customHeight="1">
      <c r="A599" s="1" t="s">
        <v>3165</v>
      </c>
      <c r="B599" s="1" t="s">
        <v>805</v>
      </c>
      <c r="C599" s="1" t="s">
        <v>1349</v>
      </c>
      <c r="D599" s="61">
        <v>2023</v>
      </c>
      <c r="E599" s="1" t="s">
        <v>1350</v>
      </c>
      <c r="F599" s="1" t="s">
        <v>3166</v>
      </c>
      <c r="H599" s="1" t="s">
        <v>1370</v>
      </c>
      <c r="I599" s="1" t="s">
        <v>1371</v>
      </c>
      <c r="J599" s="1" t="s">
        <v>1354</v>
      </c>
      <c r="K599" s="1" t="s">
        <v>927</v>
      </c>
      <c r="L599" s="1" t="s">
        <v>1895</v>
      </c>
      <c r="M599" s="1" t="s">
        <v>1880</v>
      </c>
      <c r="N599" s="63">
        <v>45310</v>
      </c>
      <c r="O599" s="63">
        <v>45537</v>
      </c>
      <c r="P599" s="1" t="s">
        <v>1356</v>
      </c>
      <c r="Q599" s="1" t="s">
        <v>1357</v>
      </c>
      <c r="R599" s="1" t="s">
        <v>2399</v>
      </c>
      <c r="W599" s="1" t="s">
        <v>2474</v>
      </c>
      <c r="X599" s="1" t="s">
        <v>1360</v>
      </c>
      <c r="Y599" s="1" t="s">
        <v>1888</v>
      </c>
      <c r="Z599" s="1" t="s">
        <v>3390</v>
      </c>
      <c r="AA599" s="1" t="s">
        <v>2475</v>
      </c>
    </row>
    <row r="600" spans="1:27" ht="15" customHeight="1">
      <c r="A600" s="1" t="s">
        <v>3273</v>
      </c>
      <c r="B600" s="1" t="s">
        <v>812</v>
      </c>
      <c r="C600" s="1" t="s">
        <v>1349</v>
      </c>
      <c r="D600" s="61">
        <v>2023</v>
      </c>
      <c r="E600" s="1" t="s">
        <v>1350</v>
      </c>
      <c r="F600" s="1" t="s">
        <v>3274</v>
      </c>
      <c r="H600" s="1" t="s">
        <v>1370</v>
      </c>
      <c r="I600" s="1" t="s">
        <v>1371</v>
      </c>
      <c r="J600" s="1" t="s">
        <v>1354</v>
      </c>
      <c r="K600" s="1" t="s">
        <v>927</v>
      </c>
      <c r="L600" s="1" t="s">
        <v>1895</v>
      </c>
      <c r="M600" s="1" t="s">
        <v>1880</v>
      </c>
      <c r="N600" s="63">
        <v>45310</v>
      </c>
      <c r="O600" s="63">
        <v>45537</v>
      </c>
      <c r="P600" s="1" t="s">
        <v>1356</v>
      </c>
      <c r="Q600" s="1" t="s">
        <v>1357</v>
      </c>
      <c r="R600" s="1" t="s">
        <v>2399</v>
      </c>
      <c r="W600" s="1" t="s">
        <v>2474</v>
      </c>
      <c r="X600" s="1" t="s">
        <v>1360</v>
      </c>
      <c r="Y600" s="1" t="s">
        <v>1888</v>
      </c>
      <c r="Z600" s="1" t="s">
        <v>3390</v>
      </c>
      <c r="AA600" s="1" t="s">
        <v>2475</v>
      </c>
    </row>
    <row r="601" spans="1:27" ht="15" customHeight="1">
      <c r="A601" s="1" t="s">
        <v>3139</v>
      </c>
      <c r="B601" s="1" t="s">
        <v>795</v>
      </c>
      <c r="C601" s="1" t="s">
        <v>1349</v>
      </c>
      <c r="D601" s="61">
        <v>2023</v>
      </c>
      <c r="E601" s="1" t="s">
        <v>1350</v>
      </c>
      <c r="F601" s="1" t="s">
        <v>3140</v>
      </c>
      <c r="H601" s="1" t="s">
        <v>1370</v>
      </c>
      <c r="I601" s="1" t="s">
        <v>1371</v>
      </c>
      <c r="J601" s="1" t="s">
        <v>1354</v>
      </c>
      <c r="K601" s="1" t="s">
        <v>927</v>
      </c>
      <c r="L601" s="1" t="s">
        <v>1895</v>
      </c>
      <c r="M601" s="1" t="s">
        <v>1880</v>
      </c>
      <c r="N601" s="63">
        <v>45310</v>
      </c>
      <c r="O601" s="63">
        <v>45537</v>
      </c>
      <c r="P601" s="1" t="s">
        <v>1356</v>
      </c>
      <c r="Q601" s="1" t="s">
        <v>1357</v>
      </c>
      <c r="R601" s="1" t="s">
        <v>2399</v>
      </c>
      <c r="W601" s="1" t="s">
        <v>2474</v>
      </c>
      <c r="X601" s="1" t="s">
        <v>1360</v>
      </c>
      <c r="Y601" s="1" t="s">
        <v>1888</v>
      </c>
      <c r="Z601" s="1" t="s">
        <v>3390</v>
      </c>
      <c r="AA601" s="1" t="s">
        <v>2475</v>
      </c>
    </row>
    <row r="602" spans="1:27" ht="15" customHeight="1">
      <c r="A602" s="1" t="s">
        <v>2510</v>
      </c>
      <c r="B602" s="1" t="s">
        <v>243</v>
      </c>
      <c r="C602" s="1" t="s">
        <v>1349</v>
      </c>
      <c r="D602" s="61">
        <v>2023</v>
      </c>
      <c r="E602" s="1" t="s">
        <v>1350</v>
      </c>
      <c r="F602" s="1" t="s">
        <v>2511</v>
      </c>
      <c r="H602" s="1" t="s">
        <v>1370</v>
      </c>
      <c r="I602" s="1" t="s">
        <v>1371</v>
      </c>
      <c r="J602" s="1" t="s">
        <v>1354</v>
      </c>
      <c r="K602" s="1" t="s">
        <v>927</v>
      </c>
      <c r="L602" s="1" t="s">
        <v>1895</v>
      </c>
      <c r="M602" s="1" t="s">
        <v>1880</v>
      </c>
      <c r="N602" s="63">
        <v>45310</v>
      </c>
      <c r="O602" s="63">
        <v>45537</v>
      </c>
      <c r="P602" s="1" t="s">
        <v>1356</v>
      </c>
      <c r="Q602" s="1" t="s">
        <v>2482</v>
      </c>
      <c r="R602" s="1" t="s">
        <v>2399</v>
      </c>
      <c r="W602" s="1" t="s">
        <v>2474</v>
      </c>
      <c r="X602" s="1" t="s">
        <v>1360</v>
      </c>
      <c r="Y602" s="1" t="s">
        <v>1888</v>
      </c>
      <c r="Z602" s="1" t="s">
        <v>3390</v>
      </c>
      <c r="AA602" s="1" t="s">
        <v>2475</v>
      </c>
    </row>
    <row r="603" spans="1:27" ht="15" customHeight="1">
      <c r="A603" s="1" t="s">
        <v>3269</v>
      </c>
      <c r="B603" s="1" t="s">
        <v>817</v>
      </c>
      <c r="C603" s="1" t="s">
        <v>1349</v>
      </c>
      <c r="D603" s="61">
        <v>2023</v>
      </c>
      <c r="E603" s="1" t="s">
        <v>1350</v>
      </c>
      <c r="F603" s="1" t="s">
        <v>3270</v>
      </c>
      <c r="H603" s="1" t="s">
        <v>1370</v>
      </c>
      <c r="I603" s="1" t="s">
        <v>1371</v>
      </c>
      <c r="J603" s="1" t="s">
        <v>1354</v>
      </c>
      <c r="K603" s="1" t="s">
        <v>927</v>
      </c>
      <c r="L603" s="1" t="s">
        <v>1895</v>
      </c>
      <c r="M603" s="1" t="s">
        <v>1880</v>
      </c>
      <c r="N603" s="63">
        <v>45310</v>
      </c>
      <c r="O603" s="63">
        <v>45537</v>
      </c>
      <c r="P603" s="1" t="s">
        <v>1356</v>
      </c>
      <c r="Q603" s="1" t="s">
        <v>2498</v>
      </c>
      <c r="R603" s="1" t="s">
        <v>2399</v>
      </c>
      <c r="W603" s="1" t="s">
        <v>2474</v>
      </c>
      <c r="X603" s="1" t="s">
        <v>1360</v>
      </c>
      <c r="Y603" s="1" t="s">
        <v>1888</v>
      </c>
      <c r="Z603" s="1" t="s">
        <v>3390</v>
      </c>
      <c r="AA603" s="1" t="s">
        <v>2475</v>
      </c>
    </row>
    <row r="604" spans="1:27" ht="15" customHeight="1">
      <c r="A604" s="1" t="s">
        <v>2519</v>
      </c>
      <c r="B604" s="1" t="s">
        <v>222</v>
      </c>
      <c r="C604" s="1" t="s">
        <v>1349</v>
      </c>
      <c r="D604" s="61">
        <v>2023</v>
      </c>
      <c r="E604" s="1" t="s">
        <v>1350</v>
      </c>
      <c r="F604" s="1" t="s">
        <v>2520</v>
      </c>
      <c r="H604" s="1" t="s">
        <v>1370</v>
      </c>
      <c r="I604" s="1" t="s">
        <v>1371</v>
      </c>
      <c r="J604" s="1" t="s">
        <v>1354</v>
      </c>
      <c r="K604" s="1" t="s">
        <v>927</v>
      </c>
      <c r="L604" s="1" t="s">
        <v>1895</v>
      </c>
      <c r="M604" s="1" t="s">
        <v>1880</v>
      </c>
      <c r="N604" s="63">
        <v>45310</v>
      </c>
      <c r="O604" s="63">
        <v>45537</v>
      </c>
      <c r="P604" s="1" t="s">
        <v>1356</v>
      </c>
      <c r="Q604" s="1" t="s">
        <v>2521</v>
      </c>
      <c r="R604" s="1" t="s">
        <v>2399</v>
      </c>
      <c r="W604" s="1" t="s">
        <v>2474</v>
      </c>
      <c r="X604" s="1" t="s">
        <v>1360</v>
      </c>
      <c r="Y604" s="1" t="s">
        <v>1888</v>
      </c>
      <c r="Z604" s="1" t="s">
        <v>3390</v>
      </c>
      <c r="AA604" s="1" t="s">
        <v>2475</v>
      </c>
    </row>
    <row r="605" spans="1:27" ht="15" customHeight="1">
      <c r="A605" s="1" t="s">
        <v>3149</v>
      </c>
      <c r="B605" s="1" t="s">
        <v>827</v>
      </c>
      <c r="C605" s="1" t="s">
        <v>1349</v>
      </c>
      <c r="D605" s="61">
        <v>2023</v>
      </c>
      <c r="E605" s="1" t="s">
        <v>1350</v>
      </c>
      <c r="F605" s="1" t="s">
        <v>3150</v>
      </c>
      <c r="H605" s="1" t="s">
        <v>1370</v>
      </c>
      <c r="I605" s="1" t="s">
        <v>1371</v>
      </c>
      <c r="J605" s="1" t="s">
        <v>1354</v>
      </c>
      <c r="K605" s="1" t="s">
        <v>927</v>
      </c>
      <c r="L605" s="1" t="s">
        <v>1895</v>
      </c>
      <c r="M605" s="1" t="s">
        <v>1880</v>
      </c>
      <c r="N605" s="63">
        <v>45310</v>
      </c>
      <c r="O605" s="63">
        <v>45537</v>
      </c>
      <c r="P605" s="1" t="s">
        <v>1356</v>
      </c>
      <c r="Q605" s="1" t="s">
        <v>2482</v>
      </c>
      <c r="R605" s="1" t="s">
        <v>2399</v>
      </c>
      <c r="W605" s="1" t="s">
        <v>2474</v>
      </c>
      <c r="X605" s="1" t="s">
        <v>1360</v>
      </c>
      <c r="Y605" s="1" t="s">
        <v>1888</v>
      </c>
      <c r="Z605" s="1" t="s">
        <v>3390</v>
      </c>
      <c r="AA605" s="1" t="s">
        <v>2475</v>
      </c>
    </row>
    <row r="606" spans="1:27" ht="15" customHeight="1">
      <c r="A606" s="1" t="s">
        <v>3159</v>
      </c>
      <c r="B606" s="1" t="s">
        <v>824</v>
      </c>
      <c r="C606" s="1" t="s">
        <v>1349</v>
      </c>
      <c r="D606" s="61">
        <v>2023</v>
      </c>
      <c r="E606" s="1" t="s">
        <v>1350</v>
      </c>
      <c r="F606" s="1" t="s">
        <v>3160</v>
      </c>
      <c r="H606" s="1" t="s">
        <v>1370</v>
      </c>
      <c r="I606" s="1" t="s">
        <v>1371</v>
      </c>
      <c r="J606" s="1" t="s">
        <v>1354</v>
      </c>
      <c r="K606" s="1" t="s">
        <v>927</v>
      </c>
      <c r="L606" s="1" t="s">
        <v>1895</v>
      </c>
      <c r="M606" s="1" t="s">
        <v>1880</v>
      </c>
      <c r="N606" s="63">
        <v>45310</v>
      </c>
      <c r="O606" s="63">
        <v>45537</v>
      </c>
      <c r="P606" s="1" t="s">
        <v>1356</v>
      </c>
      <c r="Q606" s="1" t="s">
        <v>2482</v>
      </c>
      <c r="R606" s="1" t="s">
        <v>2399</v>
      </c>
      <c r="W606" s="1" t="s">
        <v>2474</v>
      </c>
      <c r="X606" s="1" t="s">
        <v>1360</v>
      </c>
      <c r="Y606" s="1" t="s">
        <v>1888</v>
      </c>
      <c r="Z606" s="1" t="s">
        <v>3390</v>
      </c>
      <c r="AA606" s="1" t="s">
        <v>2475</v>
      </c>
    </row>
    <row r="607" spans="1:27" ht="15" customHeight="1">
      <c r="A607" s="1" t="s">
        <v>2512</v>
      </c>
      <c r="B607" s="1" t="s">
        <v>232</v>
      </c>
      <c r="C607" s="1" t="s">
        <v>1349</v>
      </c>
      <c r="D607" s="61">
        <v>2023</v>
      </c>
      <c r="E607" s="1" t="s">
        <v>1350</v>
      </c>
      <c r="F607" s="1" t="s">
        <v>2513</v>
      </c>
      <c r="H607" s="1" t="s">
        <v>1370</v>
      </c>
      <c r="I607" s="1" t="s">
        <v>1371</v>
      </c>
      <c r="J607" s="1" t="s">
        <v>1354</v>
      </c>
      <c r="K607" s="1" t="s">
        <v>927</v>
      </c>
      <c r="L607" s="1" t="s">
        <v>1895</v>
      </c>
      <c r="M607" s="1" t="s">
        <v>1880</v>
      </c>
      <c r="N607" s="63">
        <v>45310</v>
      </c>
      <c r="O607" s="63">
        <v>45537</v>
      </c>
      <c r="P607" s="1" t="s">
        <v>1356</v>
      </c>
      <c r="Q607" s="1" t="s">
        <v>2482</v>
      </c>
      <c r="R607" s="1" t="s">
        <v>2399</v>
      </c>
      <c r="W607" s="1" t="s">
        <v>2474</v>
      </c>
      <c r="X607" s="1" t="s">
        <v>1360</v>
      </c>
      <c r="Y607" s="1" t="s">
        <v>1888</v>
      </c>
      <c r="Z607" s="1" t="s">
        <v>3390</v>
      </c>
      <c r="AA607" s="1" t="s">
        <v>2475</v>
      </c>
    </row>
    <row r="608" spans="1:27" ht="15" customHeight="1">
      <c r="A608" s="1" t="s">
        <v>2517</v>
      </c>
      <c r="B608" s="1" t="s">
        <v>234</v>
      </c>
      <c r="C608" s="1" t="s">
        <v>1349</v>
      </c>
      <c r="D608" s="61">
        <v>2023</v>
      </c>
      <c r="E608" s="1" t="s">
        <v>1350</v>
      </c>
      <c r="F608" s="1" t="s">
        <v>2518</v>
      </c>
      <c r="H608" s="1" t="s">
        <v>1370</v>
      </c>
      <c r="I608" s="1" t="s">
        <v>1371</v>
      </c>
      <c r="J608" s="1" t="s">
        <v>1354</v>
      </c>
      <c r="K608" s="1" t="s">
        <v>927</v>
      </c>
      <c r="L608" s="1" t="s">
        <v>1895</v>
      </c>
      <c r="M608" s="1" t="s">
        <v>1880</v>
      </c>
      <c r="N608" s="63">
        <v>45310</v>
      </c>
      <c r="O608" s="63">
        <v>45537</v>
      </c>
      <c r="P608" s="1" t="s">
        <v>1356</v>
      </c>
      <c r="Q608" s="1" t="s">
        <v>2482</v>
      </c>
      <c r="R608" s="1" t="s">
        <v>2399</v>
      </c>
      <c r="W608" s="1" t="s">
        <v>2474</v>
      </c>
      <c r="X608" s="1" t="s">
        <v>1360</v>
      </c>
      <c r="Y608" s="1" t="s">
        <v>1888</v>
      </c>
      <c r="Z608" s="1" t="s">
        <v>3390</v>
      </c>
      <c r="AA608" s="1" t="s">
        <v>2475</v>
      </c>
    </row>
    <row r="609" spans="1:27" ht="15" customHeight="1">
      <c r="A609" s="1" t="s">
        <v>3151</v>
      </c>
      <c r="B609" s="1" t="s">
        <v>801</v>
      </c>
      <c r="C609" s="1" t="s">
        <v>1349</v>
      </c>
      <c r="D609" s="61">
        <v>2023</v>
      </c>
      <c r="E609" s="1" t="s">
        <v>1350</v>
      </c>
      <c r="F609" s="1" t="s">
        <v>3152</v>
      </c>
      <c r="H609" s="1" t="s">
        <v>1370</v>
      </c>
      <c r="I609" s="1" t="s">
        <v>1371</v>
      </c>
      <c r="J609" s="1" t="s">
        <v>1354</v>
      </c>
      <c r="K609" s="1" t="s">
        <v>927</v>
      </c>
      <c r="L609" s="1" t="s">
        <v>1895</v>
      </c>
      <c r="M609" s="1" t="s">
        <v>1880</v>
      </c>
      <c r="N609" s="63">
        <v>45310</v>
      </c>
      <c r="O609" s="63">
        <v>45537</v>
      </c>
      <c r="P609" s="1" t="s">
        <v>1356</v>
      </c>
      <c r="Q609" s="1" t="s">
        <v>1357</v>
      </c>
      <c r="R609" s="1" t="s">
        <v>2399</v>
      </c>
      <c r="W609" s="1" t="s">
        <v>2474</v>
      </c>
      <c r="X609" s="1" t="s">
        <v>1360</v>
      </c>
      <c r="Y609" s="1" t="s">
        <v>1888</v>
      </c>
      <c r="Z609" s="1" t="s">
        <v>3390</v>
      </c>
      <c r="AA609" s="1" t="s">
        <v>2475</v>
      </c>
    </row>
    <row r="610" spans="1:27" ht="15" customHeight="1">
      <c r="A610" s="1" t="s">
        <v>3275</v>
      </c>
      <c r="B610" s="1" t="s">
        <v>822</v>
      </c>
      <c r="C610" s="1" t="s">
        <v>1349</v>
      </c>
      <c r="D610" s="61">
        <v>2023</v>
      </c>
      <c r="E610" s="1" t="s">
        <v>1350</v>
      </c>
      <c r="F610" s="1" t="s">
        <v>3276</v>
      </c>
      <c r="H610" s="1" t="s">
        <v>1370</v>
      </c>
      <c r="I610" s="1" t="s">
        <v>1371</v>
      </c>
      <c r="J610" s="1" t="s">
        <v>1354</v>
      </c>
      <c r="K610" s="1" t="s">
        <v>927</v>
      </c>
      <c r="L610" s="1" t="s">
        <v>1895</v>
      </c>
      <c r="M610" s="1" t="s">
        <v>1880</v>
      </c>
      <c r="N610" s="63">
        <v>45310</v>
      </c>
      <c r="O610" s="63">
        <v>45537</v>
      </c>
      <c r="P610" s="1" t="s">
        <v>1356</v>
      </c>
      <c r="Q610" s="1" t="s">
        <v>2482</v>
      </c>
      <c r="R610" s="1" t="s">
        <v>2399</v>
      </c>
      <c r="W610" s="1" t="s">
        <v>2474</v>
      </c>
      <c r="X610" s="1" t="s">
        <v>1360</v>
      </c>
      <c r="Y610" s="1" t="s">
        <v>1888</v>
      </c>
      <c r="Z610" s="1" t="s">
        <v>3390</v>
      </c>
      <c r="AA610" s="1" t="s">
        <v>2475</v>
      </c>
    </row>
    <row r="611" spans="1:27" ht="15" customHeight="1">
      <c r="A611" s="1" t="s">
        <v>3205</v>
      </c>
      <c r="B611" s="1" t="s">
        <v>794</v>
      </c>
      <c r="C611" s="1" t="s">
        <v>1349</v>
      </c>
      <c r="D611" s="61">
        <v>2023</v>
      </c>
      <c r="E611" s="1" t="s">
        <v>1350</v>
      </c>
      <c r="F611" s="1" t="s">
        <v>3206</v>
      </c>
      <c r="H611" s="1" t="s">
        <v>1370</v>
      </c>
      <c r="I611" s="1" t="s">
        <v>1371</v>
      </c>
      <c r="J611" s="1" t="s">
        <v>1354</v>
      </c>
      <c r="K611" s="1" t="s">
        <v>927</v>
      </c>
      <c r="L611" s="1" t="s">
        <v>1895</v>
      </c>
      <c r="M611" s="1" t="s">
        <v>1880</v>
      </c>
      <c r="N611" s="63">
        <v>45310</v>
      </c>
      <c r="O611" s="63">
        <v>45537</v>
      </c>
      <c r="P611" s="1" t="s">
        <v>1356</v>
      </c>
      <c r="Q611" s="1" t="s">
        <v>1357</v>
      </c>
      <c r="R611" s="1" t="s">
        <v>2399</v>
      </c>
      <c r="W611" s="1" t="s">
        <v>2474</v>
      </c>
      <c r="X611" s="1" t="s">
        <v>1360</v>
      </c>
      <c r="Y611" s="1" t="s">
        <v>1888</v>
      </c>
      <c r="Z611" s="1" t="s">
        <v>3390</v>
      </c>
      <c r="AA611" s="1" t="s">
        <v>2475</v>
      </c>
    </row>
    <row r="612" spans="1:27" ht="15" customHeight="1">
      <c r="A612" s="1" t="s">
        <v>3157</v>
      </c>
      <c r="B612" s="1" t="s">
        <v>820</v>
      </c>
      <c r="C612" s="1" t="s">
        <v>1349</v>
      </c>
      <c r="D612" s="61">
        <v>2023</v>
      </c>
      <c r="E612" s="1" t="s">
        <v>1350</v>
      </c>
      <c r="F612" s="1" t="s">
        <v>3158</v>
      </c>
      <c r="H612" s="1" t="s">
        <v>1370</v>
      </c>
      <c r="I612" s="1" t="s">
        <v>1371</v>
      </c>
      <c r="J612" s="1" t="s">
        <v>1354</v>
      </c>
      <c r="K612" s="1" t="s">
        <v>927</v>
      </c>
      <c r="L612" s="1" t="s">
        <v>1895</v>
      </c>
      <c r="M612" s="1" t="s">
        <v>1880</v>
      </c>
      <c r="N612" s="63">
        <v>45310</v>
      </c>
      <c r="O612" s="63">
        <v>45537</v>
      </c>
      <c r="P612" s="1" t="s">
        <v>1356</v>
      </c>
      <c r="Q612" s="1" t="s">
        <v>2478</v>
      </c>
      <c r="R612" s="1" t="s">
        <v>2399</v>
      </c>
      <c r="W612" s="1" t="s">
        <v>2474</v>
      </c>
      <c r="X612" s="1" t="s">
        <v>1360</v>
      </c>
      <c r="Y612" s="1" t="s">
        <v>1888</v>
      </c>
      <c r="Z612" s="1" t="s">
        <v>3390</v>
      </c>
      <c r="AA612" s="1" t="s">
        <v>2475</v>
      </c>
    </row>
    <row r="613" spans="1:27" ht="15" customHeight="1">
      <c r="A613" s="1" t="s">
        <v>2506</v>
      </c>
      <c r="B613" s="1" t="s">
        <v>227</v>
      </c>
      <c r="C613" s="1" t="s">
        <v>1349</v>
      </c>
      <c r="D613" s="61">
        <v>2023</v>
      </c>
      <c r="E613" s="1" t="s">
        <v>1350</v>
      </c>
      <c r="F613" s="1" t="s">
        <v>3589</v>
      </c>
      <c r="H613" s="1" t="s">
        <v>1370</v>
      </c>
      <c r="I613" s="1" t="s">
        <v>1371</v>
      </c>
      <c r="J613" s="1" t="s">
        <v>1354</v>
      </c>
      <c r="K613" s="1" t="s">
        <v>927</v>
      </c>
      <c r="L613" s="1" t="s">
        <v>1895</v>
      </c>
      <c r="M613" s="1" t="s">
        <v>1880</v>
      </c>
      <c r="N613" s="63">
        <v>45310</v>
      </c>
      <c r="O613" s="63">
        <v>45537</v>
      </c>
      <c r="P613" s="1" t="s">
        <v>1356</v>
      </c>
      <c r="Q613" s="1" t="s">
        <v>2498</v>
      </c>
      <c r="R613" s="1" t="s">
        <v>2399</v>
      </c>
      <c r="W613" s="1" t="s">
        <v>2474</v>
      </c>
      <c r="X613" s="1" t="s">
        <v>1360</v>
      </c>
      <c r="Y613" s="1" t="s">
        <v>1888</v>
      </c>
      <c r="Z613" s="1" t="s">
        <v>3390</v>
      </c>
      <c r="AA613" s="1" t="s">
        <v>2475</v>
      </c>
    </row>
    <row r="614" spans="1:27" ht="15" customHeight="1">
      <c r="A614" s="1" t="s">
        <v>2515</v>
      </c>
      <c r="B614" s="1" t="s">
        <v>230</v>
      </c>
      <c r="C614" s="1" t="s">
        <v>1349</v>
      </c>
      <c r="D614" s="61">
        <v>2023</v>
      </c>
      <c r="E614" s="1" t="s">
        <v>1350</v>
      </c>
      <c r="F614" s="1" t="s">
        <v>2516</v>
      </c>
      <c r="H614" s="1" t="s">
        <v>1370</v>
      </c>
      <c r="I614" s="1" t="s">
        <v>1371</v>
      </c>
      <c r="J614" s="1" t="s">
        <v>1354</v>
      </c>
      <c r="K614" s="1" t="s">
        <v>927</v>
      </c>
      <c r="L614" s="1" t="s">
        <v>1895</v>
      </c>
      <c r="M614" s="1" t="s">
        <v>1880</v>
      </c>
      <c r="N614" s="63">
        <v>45310</v>
      </c>
      <c r="O614" s="63">
        <v>45537</v>
      </c>
      <c r="P614" s="1" t="s">
        <v>1356</v>
      </c>
      <c r="Q614" s="1" t="s">
        <v>2478</v>
      </c>
      <c r="R614" s="1" t="s">
        <v>2399</v>
      </c>
      <c r="W614" s="1" t="s">
        <v>2474</v>
      </c>
      <c r="X614" s="1" t="s">
        <v>1360</v>
      </c>
      <c r="Y614" s="1" t="s">
        <v>1888</v>
      </c>
      <c r="Z614" s="1" t="s">
        <v>3390</v>
      </c>
      <c r="AA614" s="1" t="s">
        <v>2475</v>
      </c>
    </row>
    <row r="615" spans="1:27" ht="15" customHeight="1">
      <c r="A615" s="1" t="s">
        <v>3262</v>
      </c>
      <c r="B615" s="1" t="s">
        <v>819</v>
      </c>
      <c r="C615" s="1" t="s">
        <v>1349</v>
      </c>
      <c r="D615" s="61">
        <v>2023</v>
      </c>
      <c r="E615" s="1" t="s">
        <v>1350</v>
      </c>
      <c r="F615" s="1" t="s">
        <v>3263</v>
      </c>
      <c r="H615" s="1" t="s">
        <v>1370</v>
      </c>
      <c r="I615" s="1" t="s">
        <v>1371</v>
      </c>
      <c r="J615" s="1" t="s">
        <v>1354</v>
      </c>
      <c r="K615" s="1" t="s">
        <v>927</v>
      </c>
      <c r="L615" s="1" t="s">
        <v>1895</v>
      </c>
      <c r="M615" s="1" t="s">
        <v>1880</v>
      </c>
      <c r="N615" s="63">
        <v>45310</v>
      </c>
      <c r="O615" s="63">
        <v>45537</v>
      </c>
      <c r="P615" s="1" t="s">
        <v>1356</v>
      </c>
      <c r="Q615" s="1" t="s">
        <v>2478</v>
      </c>
      <c r="R615" s="1" t="s">
        <v>2399</v>
      </c>
      <c r="W615" s="1" t="s">
        <v>2474</v>
      </c>
      <c r="X615" s="1" t="s">
        <v>1360</v>
      </c>
      <c r="Y615" s="1" t="s">
        <v>1888</v>
      </c>
      <c r="Z615" s="1" t="s">
        <v>3390</v>
      </c>
      <c r="AA615" s="1" t="s">
        <v>2475</v>
      </c>
    </row>
    <row r="616" spans="1:27" ht="15" customHeight="1">
      <c r="A616" s="1" t="s">
        <v>3163</v>
      </c>
      <c r="B616" s="1" t="s">
        <v>808</v>
      </c>
      <c r="C616" s="1" t="s">
        <v>1349</v>
      </c>
      <c r="D616" s="61">
        <v>2023</v>
      </c>
      <c r="E616" s="1" t="s">
        <v>1350</v>
      </c>
      <c r="F616" s="1" t="s">
        <v>3164</v>
      </c>
      <c r="H616" s="1" t="s">
        <v>1370</v>
      </c>
      <c r="I616" s="1" t="s">
        <v>1371</v>
      </c>
      <c r="J616" s="1" t="s">
        <v>1354</v>
      </c>
      <c r="K616" s="1" t="s">
        <v>927</v>
      </c>
      <c r="L616" s="1" t="s">
        <v>1895</v>
      </c>
      <c r="M616" s="1" t="s">
        <v>1880</v>
      </c>
      <c r="N616" s="63">
        <v>45310</v>
      </c>
      <c r="O616" s="63">
        <v>45537</v>
      </c>
      <c r="P616" s="1" t="s">
        <v>1356</v>
      </c>
      <c r="Q616" s="1" t="s">
        <v>2521</v>
      </c>
      <c r="R616" s="1" t="s">
        <v>2399</v>
      </c>
      <c r="W616" s="1" t="s">
        <v>2474</v>
      </c>
      <c r="X616" s="1" t="s">
        <v>1360</v>
      </c>
      <c r="Y616" s="1" t="s">
        <v>1888</v>
      </c>
      <c r="Z616" s="1" t="s">
        <v>3390</v>
      </c>
      <c r="AA616" s="1" t="s">
        <v>2475</v>
      </c>
    </row>
    <row r="617" spans="1:27" ht="15" customHeight="1">
      <c r="A617" s="1" t="s">
        <v>2483</v>
      </c>
      <c r="B617" s="1" t="s">
        <v>233</v>
      </c>
      <c r="C617" s="1" t="s">
        <v>1349</v>
      </c>
      <c r="D617" s="61">
        <v>2023</v>
      </c>
      <c r="E617" s="1" t="s">
        <v>1350</v>
      </c>
      <c r="F617" s="1" t="s">
        <v>2484</v>
      </c>
      <c r="H617" s="1" t="s">
        <v>1370</v>
      </c>
      <c r="I617" s="1" t="s">
        <v>1371</v>
      </c>
      <c r="J617" s="1" t="s">
        <v>1354</v>
      </c>
      <c r="K617" s="1" t="s">
        <v>927</v>
      </c>
      <c r="L617" s="1" t="s">
        <v>1895</v>
      </c>
      <c r="M617" s="1" t="s">
        <v>1880</v>
      </c>
      <c r="N617" s="63">
        <v>45310</v>
      </c>
      <c r="O617" s="63">
        <v>45537</v>
      </c>
      <c r="P617" s="1" t="s">
        <v>1356</v>
      </c>
      <c r="Q617" s="1" t="s">
        <v>2482</v>
      </c>
      <c r="R617" s="1" t="s">
        <v>2399</v>
      </c>
      <c r="W617" s="1" t="s">
        <v>2474</v>
      </c>
      <c r="X617" s="1" t="s">
        <v>1360</v>
      </c>
      <c r="Y617" s="1" t="s">
        <v>1888</v>
      </c>
      <c r="Z617" s="1" t="s">
        <v>3390</v>
      </c>
      <c r="AA617" s="1" t="s">
        <v>2475</v>
      </c>
    </row>
    <row r="618" spans="1:27" ht="15" customHeight="1">
      <c r="A618" s="1" t="s">
        <v>3043</v>
      </c>
      <c r="B618" s="1" t="s">
        <v>803</v>
      </c>
      <c r="C618" s="1" t="s">
        <v>1349</v>
      </c>
      <c r="D618" s="61">
        <v>2023</v>
      </c>
      <c r="E618" s="1" t="s">
        <v>1350</v>
      </c>
      <c r="F618" s="1" t="s">
        <v>3044</v>
      </c>
      <c r="H618" s="1" t="s">
        <v>1370</v>
      </c>
      <c r="I618" s="1" t="s">
        <v>1371</v>
      </c>
      <c r="J618" s="1" t="s">
        <v>1354</v>
      </c>
      <c r="K618" s="1" t="s">
        <v>927</v>
      </c>
      <c r="L618" s="1" t="s">
        <v>1895</v>
      </c>
      <c r="M618" s="1" t="s">
        <v>1880</v>
      </c>
      <c r="N618" s="63">
        <v>45310</v>
      </c>
      <c r="O618" s="63">
        <v>45537</v>
      </c>
      <c r="P618" s="1" t="s">
        <v>1356</v>
      </c>
      <c r="Q618" s="1" t="s">
        <v>1357</v>
      </c>
      <c r="R618" s="1" t="s">
        <v>2399</v>
      </c>
      <c r="W618" s="1" t="s">
        <v>2474</v>
      </c>
      <c r="X618" s="1" t="s">
        <v>1360</v>
      </c>
      <c r="Y618" s="1" t="s">
        <v>1888</v>
      </c>
      <c r="Z618" s="1" t="s">
        <v>3390</v>
      </c>
      <c r="AA618" s="1" t="s">
        <v>2475</v>
      </c>
    </row>
    <row r="619" spans="1:27" ht="15" customHeight="1">
      <c r="A619" s="1" t="s">
        <v>3076</v>
      </c>
      <c r="B619" s="1" t="s">
        <v>802</v>
      </c>
      <c r="C619" s="1" t="s">
        <v>1349</v>
      </c>
      <c r="D619" s="61">
        <v>2023</v>
      </c>
      <c r="E619" s="1" t="s">
        <v>1350</v>
      </c>
      <c r="F619" s="1" t="s">
        <v>3077</v>
      </c>
      <c r="H619" s="1" t="s">
        <v>1370</v>
      </c>
      <c r="I619" s="1" t="s">
        <v>1371</v>
      </c>
      <c r="J619" s="1" t="s">
        <v>1354</v>
      </c>
      <c r="K619" s="1" t="s">
        <v>927</v>
      </c>
      <c r="L619" s="1" t="s">
        <v>1895</v>
      </c>
      <c r="M619" s="1" t="s">
        <v>1880</v>
      </c>
      <c r="N619" s="63">
        <v>45310</v>
      </c>
      <c r="O619" s="63">
        <v>45537</v>
      </c>
      <c r="P619" s="1" t="s">
        <v>1356</v>
      </c>
      <c r="Q619" s="1" t="s">
        <v>1357</v>
      </c>
      <c r="R619" s="1" t="s">
        <v>2399</v>
      </c>
      <c r="W619" s="1" t="s">
        <v>2474</v>
      </c>
      <c r="X619" s="1" t="s">
        <v>1360</v>
      </c>
      <c r="Y619" s="1" t="s">
        <v>1888</v>
      </c>
      <c r="Z619" s="1" t="s">
        <v>3390</v>
      </c>
      <c r="AA619" s="1" t="s">
        <v>2475</v>
      </c>
    </row>
    <row r="620" spans="1:27" ht="15" customHeight="1">
      <c r="A620" s="1" t="s">
        <v>3095</v>
      </c>
      <c r="B620" s="1" t="s">
        <v>792</v>
      </c>
      <c r="C620" s="1" t="s">
        <v>1349</v>
      </c>
      <c r="D620" s="61">
        <v>2023</v>
      </c>
      <c r="E620" s="1" t="s">
        <v>1350</v>
      </c>
      <c r="F620" s="1" t="s">
        <v>3096</v>
      </c>
      <c r="H620" s="1" t="s">
        <v>1370</v>
      </c>
      <c r="I620" s="1" t="s">
        <v>1371</v>
      </c>
      <c r="J620" s="1" t="s">
        <v>1354</v>
      </c>
      <c r="K620" s="1" t="s">
        <v>927</v>
      </c>
      <c r="L620" s="1" t="s">
        <v>1895</v>
      </c>
      <c r="M620" s="1" t="s">
        <v>1880</v>
      </c>
      <c r="N620" s="63">
        <v>45310</v>
      </c>
      <c r="O620" s="63">
        <v>45537</v>
      </c>
      <c r="P620" s="1" t="s">
        <v>1356</v>
      </c>
      <c r="Q620" s="1" t="s">
        <v>1357</v>
      </c>
      <c r="R620" s="1" t="s">
        <v>2399</v>
      </c>
      <c r="W620" s="1" t="s">
        <v>2474</v>
      </c>
      <c r="X620" s="1" t="s">
        <v>1360</v>
      </c>
      <c r="Y620" s="1" t="s">
        <v>1888</v>
      </c>
      <c r="Z620" s="1" t="s">
        <v>3390</v>
      </c>
      <c r="AA620" s="1" t="s">
        <v>2475</v>
      </c>
    </row>
    <row r="621" spans="1:27" ht="15" customHeight="1">
      <c r="A621" s="1" t="s">
        <v>219</v>
      </c>
      <c r="B621" s="1" t="s">
        <v>219</v>
      </c>
      <c r="D621" s="61">
        <v>2023</v>
      </c>
      <c r="E621" s="1" t="s">
        <v>1350</v>
      </c>
      <c r="F621" s="1" t="s">
        <v>2473</v>
      </c>
      <c r="H621" s="1" t="s">
        <v>1370</v>
      </c>
      <c r="I621" s="1" t="s">
        <v>1371</v>
      </c>
      <c r="L621" s="1" t="s">
        <v>1895</v>
      </c>
      <c r="M621" s="1" t="s">
        <v>1880</v>
      </c>
      <c r="N621" s="63">
        <v>45310</v>
      </c>
      <c r="O621" s="63">
        <v>45537</v>
      </c>
      <c r="P621" s="1" t="s">
        <v>1356</v>
      </c>
      <c r="Q621" s="1" t="s">
        <v>1357</v>
      </c>
      <c r="R621" s="1" t="s">
        <v>2399</v>
      </c>
      <c r="W621" s="1" t="s">
        <v>2474</v>
      </c>
      <c r="X621" s="1" t="s">
        <v>1360</v>
      </c>
      <c r="Y621" s="1" t="s">
        <v>1888</v>
      </c>
      <c r="Z621" s="1" t="s">
        <v>3390</v>
      </c>
      <c r="AA621" s="1" t="s">
        <v>2475</v>
      </c>
    </row>
    <row r="622" spans="1:27" ht="15" customHeight="1">
      <c r="A622" s="1" t="s">
        <v>2522</v>
      </c>
      <c r="B622" s="1" t="s">
        <v>218</v>
      </c>
      <c r="C622" s="1" t="s">
        <v>1349</v>
      </c>
      <c r="D622" s="61">
        <v>2023</v>
      </c>
      <c r="E622" s="1" t="s">
        <v>1350</v>
      </c>
      <c r="F622" s="1" t="s">
        <v>2523</v>
      </c>
      <c r="H622" s="1" t="s">
        <v>1370</v>
      </c>
      <c r="I622" s="1" t="s">
        <v>1371</v>
      </c>
      <c r="J622" s="1" t="s">
        <v>1354</v>
      </c>
      <c r="K622" s="1" t="s">
        <v>927</v>
      </c>
      <c r="L622" s="1" t="s">
        <v>1895</v>
      </c>
      <c r="M622" s="1" t="s">
        <v>1880</v>
      </c>
      <c r="N622" s="63">
        <v>45310</v>
      </c>
      <c r="O622" s="63">
        <v>45537</v>
      </c>
      <c r="P622" s="1" t="s">
        <v>1356</v>
      </c>
      <c r="Q622" s="1" t="s">
        <v>1357</v>
      </c>
      <c r="R622" s="1" t="s">
        <v>2399</v>
      </c>
      <c r="W622" s="1" t="s">
        <v>2474</v>
      </c>
      <c r="X622" s="1" t="s">
        <v>1360</v>
      </c>
      <c r="Y622" s="1" t="s">
        <v>1888</v>
      </c>
      <c r="Z622" s="1" t="s">
        <v>3390</v>
      </c>
      <c r="AA622" s="1" t="s">
        <v>2475</v>
      </c>
    </row>
    <row r="623" spans="1:27" ht="15" customHeight="1">
      <c r="A623" s="1" t="s">
        <v>2524</v>
      </c>
      <c r="B623" s="1" t="s">
        <v>237</v>
      </c>
      <c r="C623" s="1" t="s">
        <v>1349</v>
      </c>
      <c r="D623" s="61">
        <v>2023</v>
      </c>
      <c r="E623" s="1" t="s">
        <v>1350</v>
      </c>
      <c r="F623" s="1" t="s">
        <v>2525</v>
      </c>
      <c r="H623" s="1" t="s">
        <v>1370</v>
      </c>
      <c r="I623" s="1" t="s">
        <v>1371</v>
      </c>
      <c r="J623" s="1" t="s">
        <v>1354</v>
      </c>
      <c r="K623" s="1" t="s">
        <v>927</v>
      </c>
      <c r="L623" s="1" t="s">
        <v>1895</v>
      </c>
      <c r="M623" s="1" t="s">
        <v>1880</v>
      </c>
      <c r="N623" s="63">
        <v>45310</v>
      </c>
      <c r="O623" s="63">
        <v>45537</v>
      </c>
      <c r="P623" s="1" t="s">
        <v>1356</v>
      </c>
      <c r="Q623" s="1" t="s">
        <v>2482</v>
      </c>
      <c r="R623" s="1" t="s">
        <v>2399</v>
      </c>
      <c r="W623" s="1" t="s">
        <v>2474</v>
      </c>
      <c r="X623" s="1" t="s">
        <v>1360</v>
      </c>
      <c r="Y623" s="1" t="s">
        <v>1888</v>
      </c>
      <c r="Z623" s="1" t="s">
        <v>3390</v>
      </c>
      <c r="AA623" s="1" t="s">
        <v>2475</v>
      </c>
    </row>
    <row r="624" spans="1:27" ht="15" customHeight="1">
      <c r="A624" s="1" t="s">
        <v>3197</v>
      </c>
      <c r="B624" s="1" t="s">
        <v>809</v>
      </c>
      <c r="C624" s="1" t="s">
        <v>1349</v>
      </c>
      <c r="D624" s="61">
        <v>2023</v>
      </c>
      <c r="E624" s="1" t="s">
        <v>1350</v>
      </c>
      <c r="F624" s="1" t="s">
        <v>3198</v>
      </c>
      <c r="H624" s="1" t="s">
        <v>1352</v>
      </c>
      <c r="I624" s="1" t="s">
        <v>1353</v>
      </c>
      <c r="J624" s="1" t="s">
        <v>1354</v>
      </c>
      <c r="K624" s="1" t="s">
        <v>927</v>
      </c>
      <c r="L624" s="1" t="s">
        <v>1895</v>
      </c>
      <c r="M624" s="1" t="s">
        <v>1880</v>
      </c>
      <c r="N624" s="63">
        <v>45310</v>
      </c>
      <c r="O624" s="63">
        <v>45537</v>
      </c>
      <c r="P624" s="1" t="s">
        <v>1356</v>
      </c>
      <c r="Q624" s="1" t="s">
        <v>2521</v>
      </c>
      <c r="R624" s="1" t="s">
        <v>2399</v>
      </c>
      <c r="W624" s="1" t="s">
        <v>2474</v>
      </c>
      <c r="X624" s="1" t="s">
        <v>1360</v>
      </c>
      <c r="Y624" s="1" t="s">
        <v>1888</v>
      </c>
      <c r="Z624" s="1" t="s">
        <v>3390</v>
      </c>
      <c r="AA624" s="1" t="s">
        <v>2475</v>
      </c>
    </row>
    <row r="625" spans="1:27" ht="15" customHeight="1">
      <c r="A625" s="1" t="s">
        <v>3097</v>
      </c>
      <c r="B625" s="1" t="s">
        <v>811</v>
      </c>
      <c r="C625" s="1" t="s">
        <v>1349</v>
      </c>
      <c r="D625" s="61">
        <v>2023</v>
      </c>
      <c r="E625" s="1" t="s">
        <v>1350</v>
      </c>
      <c r="F625" s="1" t="s">
        <v>3098</v>
      </c>
      <c r="H625" s="1" t="s">
        <v>1370</v>
      </c>
      <c r="I625" s="1" t="s">
        <v>1371</v>
      </c>
      <c r="J625" s="1" t="s">
        <v>1354</v>
      </c>
      <c r="K625" s="1" t="s">
        <v>927</v>
      </c>
      <c r="L625" s="1" t="s">
        <v>1895</v>
      </c>
      <c r="M625" s="1" t="s">
        <v>1880</v>
      </c>
      <c r="N625" s="63">
        <v>45310</v>
      </c>
      <c r="O625" s="63">
        <v>45537</v>
      </c>
      <c r="P625" s="1" t="s">
        <v>1356</v>
      </c>
      <c r="Q625" s="1" t="s">
        <v>1357</v>
      </c>
      <c r="R625" s="1" t="s">
        <v>2399</v>
      </c>
      <c r="W625" s="1" t="s">
        <v>2474</v>
      </c>
      <c r="X625" s="1" t="s">
        <v>1360</v>
      </c>
      <c r="Y625" s="1" t="s">
        <v>1888</v>
      </c>
      <c r="Z625" s="1" t="s">
        <v>3390</v>
      </c>
      <c r="AA625" s="1" t="s">
        <v>2475</v>
      </c>
    </row>
    <row r="626" spans="1:27" ht="15" customHeight="1">
      <c r="A626" s="1" t="s">
        <v>3056</v>
      </c>
      <c r="B626" s="1" t="s">
        <v>799</v>
      </c>
      <c r="C626" s="1" t="s">
        <v>1349</v>
      </c>
      <c r="D626" s="61">
        <v>2023</v>
      </c>
      <c r="E626" s="1" t="s">
        <v>1350</v>
      </c>
      <c r="F626" s="1" t="s">
        <v>3057</v>
      </c>
      <c r="H626" s="1" t="s">
        <v>1370</v>
      </c>
      <c r="I626" s="1" t="s">
        <v>1371</v>
      </c>
      <c r="J626" s="1" t="s">
        <v>1354</v>
      </c>
      <c r="K626" s="1" t="s">
        <v>927</v>
      </c>
      <c r="L626" s="1" t="s">
        <v>1895</v>
      </c>
      <c r="M626" s="1" t="s">
        <v>1880</v>
      </c>
      <c r="N626" s="63">
        <v>45310</v>
      </c>
      <c r="O626" s="63">
        <v>45537</v>
      </c>
      <c r="P626" s="1" t="s">
        <v>1356</v>
      </c>
      <c r="Q626" s="1" t="s">
        <v>1357</v>
      </c>
      <c r="R626" s="1" t="s">
        <v>2399</v>
      </c>
      <c r="W626" s="1" t="s">
        <v>2474</v>
      </c>
      <c r="X626" s="1" t="s">
        <v>1360</v>
      </c>
      <c r="Y626" s="1" t="s">
        <v>1888</v>
      </c>
      <c r="Z626" s="1" t="s">
        <v>3390</v>
      </c>
      <c r="AA626" s="1" t="s">
        <v>2475</v>
      </c>
    </row>
    <row r="627" spans="1:27" ht="15" customHeight="1">
      <c r="A627" s="1" t="s">
        <v>3133</v>
      </c>
      <c r="B627" s="1" t="s">
        <v>816</v>
      </c>
      <c r="C627" s="1" t="s">
        <v>1349</v>
      </c>
      <c r="D627" s="61">
        <v>2023</v>
      </c>
      <c r="E627" s="1" t="s">
        <v>1350</v>
      </c>
      <c r="F627" s="1" t="s">
        <v>3134</v>
      </c>
      <c r="H627" s="1" t="s">
        <v>1370</v>
      </c>
      <c r="I627" s="1" t="s">
        <v>1371</v>
      </c>
      <c r="J627" s="1" t="s">
        <v>1354</v>
      </c>
      <c r="K627" s="1" t="s">
        <v>927</v>
      </c>
      <c r="L627" s="1" t="s">
        <v>1895</v>
      </c>
      <c r="M627" s="1" t="s">
        <v>1880</v>
      </c>
      <c r="N627" s="63">
        <v>45310</v>
      </c>
      <c r="O627" s="63">
        <v>45537</v>
      </c>
      <c r="P627" s="1" t="s">
        <v>1356</v>
      </c>
      <c r="Q627" s="1" t="s">
        <v>2498</v>
      </c>
      <c r="R627" s="1" t="s">
        <v>2399</v>
      </c>
      <c r="W627" s="1" t="s">
        <v>2474</v>
      </c>
      <c r="X627" s="1" t="s">
        <v>1360</v>
      </c>
      <c r="Y627" s="1" t="s">
        <v>1888</v>
      </c>
      <c r="Z627" s="1" t="s">
        <v>3390</v>
      </c>
      <c r="AA627" s="1" t="s">
        <v>2475</v>
      </c>
    </row>
    <row r="628" spans="1:27" ht="15" customHeight="1">
      <c r="A628" s="1" t="s">
        <v>3045</v>
      </c>
      <c r="B628" s="1" t="s">
        <v>818</v>
      </c>
      <c r="C628" s="1" t="s">
        <v>1349</v>
      </c>
      <c r="D628" s="61">
        <v>2023</v>
      </c>
      <c r="E628" s="1" t="s">
        <v>1350</v>
      </c>
      <c r="F628" s="1" t="s">
        <v>3046</v>
      </c>
      <c r="H628" s="1" t="s">
        <v>1370</v>
      </c>
      <c r="I628" s="1" t="s">
        <v>1371</v>
      </c>
      <c r="J628" s="1" t="s">
        <v>1354</v>
      </c>
      <c r="K628" s="1" t="s">
        <v>927</v>
      </c>
      <c r="L628" s="1" t="s">
        <v>1895</v>
      </c>
      <c r="M628" s="1" t="s">
        <v>1880</v>
      </c>
      <c r="N628" s="63">
        <v>45310</v>
      </c>
      <c r="O628" s="63">
        <v>45537</v>
      </c>
      <c r="P628" s="1" t="s">
        <v>1356</v>
      </c>
      <c r="Q628" s="1" t="s">
        <v>2498</v>
      </c>
      <c r="R628" s="1" t="s">
        <v>2399</v>
      </c>
      <c r="W628" s="1" t="s">
        <v>2474</v>
      </c>
      <c r="X628" s="1" t="s">
        <v>1360</v>
      </c>
      <c r="Y628" s="1" t="s">
        <v>1888</v>
      </c>
      <c r="Z628" s="1" t="s">
        <v>3390</v>
      </c>
      <c r="AA628" s="1" t="s">
        <v>2475</v>
      </c>
    </row>
    <row r="629" spans="1:27" ht="15" customHeight="1">
      <c r="A629" s="1" t="s">
        <v>2489</v>
      </c>
      <c r="B629" s="1" t="s">
        <v>221</v>
      </c>
      <c r="C629" s="1" t="s">
        <v>1349</v>
      </c>
      <c r="D629" s="61">
        <v>2023</v>
      </c>
      <c r="E629" s="1" t="s">
        <v>1350</v>
      </c>
      <c r="F629" s="1" t="s">
        <v>2490</v>
      </c>
      <c r="H629" s="1" t="s">
        <v>1370</v>
      </c>
      <c r="I629" s="1" t="s">
        <v>1371</v>
      </c>
      <c r="J629" s="1" t="s">
        <v>1354</v>
      </c>
      <c r="K629" s="1" t="s">
        <v>927</v>
      </c>
      <c r="L629" s="1" t="s">
        <v>1895</v>
      </c>
      <c r="M629" s="1" t="s">
        <v>1880</v>
      </c>
      <c r="N629" s="63">
        <v>45310</v>
      </c>
      <c r="O629" s="63">
        <v>45537</v>
      </c>
      <c r="P629" s="1" t="s">
        <v>1356</v>
      </c>
      <c r="Q629" s="1" t="s">
        <v>1357</v>
      </c>
      <c r="R629" s="1" t="s">
        <v>2399</v>
      </c>
      <c r="W629" s="1" t="s">
        <v>2474</v>
      </c>
      <c r="X629" s="1" t="s">
        <v>1360</v>
      </c>
      <c r="Y629" s="1" t="s">
        <v>1888</v>
      </c>
      <c r="Z629" s="1" t="s">
        <v>3390</v>
      </c>
      <c r="AA629" s="1" t="s">
        <v>2475</v>
      </c>
    </row>
    <row r="630" spans="1:27" ht="15" customHeight="1">
      <c r="A630" s="1" t="s">
        <v>3052</v>
      </c>
      <c r="B630" s="1" t="s">
        <v>810</v>
      </c>
      <c r="C630" s="1" t="s">
        <v>1349</v>
      </c>
      <c r="D630" s="61">
        <v>2023</v>
      </c>
      <c r="E630" s="1" t="s">
        <v>1350</v>
      </c>
      <c r="F630" s="1" t="s">
        <v>3053</v>
      </c>
      <c r="H630" s="1" t="s">
        <v>1370</v>
      </c>
      <c r="I630" s="1" t="s">
        <v>1371</v>
      </c>
      <c r="J630" s="1" t="s">
        <v>1354</v>
      </c>
      <c r="K630" s="1" t="s">
        <v>927</v>
      </c>
      <c r="L630" s="1" t="s">
        <v>1895</v>
      </c>
      <c r="M630" s="1" t="s">
        <v>1880</v>
      </c>
      <c r="N630" s="63">
        <v>45310</v>
      </c>
      <c r="O630" s="63">
        <v>45537</v>
      </c>
      <c r="P630" s="1" t="s">
        <v>1356</v>
      </c>
      <c r="Q630" s="1" t="s">
        <v>2521</v>
      </c>
      <c r="R630" s="1" t="s">
        <v>2399</v>
      </c>
      <c r="W630" s="1" t="s">
        <v>2474</v>
      </c>
      <c r="X630" s="1" t="s">
        <v>1360</v>
      </c>
      <c r="Y630" s="1" t="s">
        <v>1888</v>
      </c>
      <c r="Z630" s="1" t="s">
        <v>3390</v>
      </c>
      <c r="AA630" s="1" t="s">
        <v>2475</v>
      </c>
    </row>
    <row r="631" spans="1:27" ht="15" customHeight="1">
      <c r="A631" s="1" t="s">
        <v>2508</v>
      </c>
      <c r="B631" s="1" t="s">
        <v>224</v>
      </c>
      <c r="C631" s="1" t="s">
        <v>1349</v>
      </c>
      <c r="D631" s="61">
        <v>2023</v>
      </c>
      <c r="E631" s="1" t="s">
        <v>1350</v>
      </c>
      <c r="F631" s="1" t="s">
        <v>2509</v>
      </c>
      <c r="H631" s="1" t="s">
        <v>1352</v>
      </c>
      <c r="I631" s="1" t="s">
        <v>1353</v>
      </c>
      <c r="J631" s="1" t="s">
        <v>1354</v>
      </c>
      <c r="K631" s="1" t="s">
        <v>927</v>
      </c>
      <c r="L631" s="1" t="s">
        <v>1895</v>
      </c>
      <c r="M631" s="1" t="s">
        <v>1880</v>
      </c>
      <c r="N631" s="63">
        <v>45310</v>
      </c>
      <c r="O631" s="63">
        <v>45537</v>
      </c>
      <c r="P631" s="1" t="s">
        <v>1356</v>
      </c>
      <c r="Q631" s="1" t="s">
        <v>1357</v>
      </c>
      <c r="R631" s="1" t="s">
        <v>2399</v>
      </c>
      <c r="W631" s="1" t="s">
        <v>2474</v>
      </c>
      <c r="X631" s="1" t="s">
        <v>1360</v>
      </c>
      <c r="Y631" s="1" t="s">
        <v>1888</v>
      </c>
      <c r="Z631" s="1" t="s">
        <v>3390</v>
      </c>
      <c r="AA631" s="1" t="s">
        <v>2475</v>
      </c>
    </row>
    <row r="632" spans="1:27" ht="15" customHeight="1">
      <c r="A632" s="1" t="s">
        <v>3058</v>
      </c>
      <c r="B632" s="1" t="s">
        <v>821</v>
      </c>
      <c r="C632" s="1" t="s">
        <v>1349</v>
      </c>
      <c r="D632" s="61">
        <v>2023</v>
      </c>
      <c r="E632" s="1" t="s">
        <v>1350</v>
      </c>
      <c r="F632" s="1" t="s">
        <v>3059</v>
      </c>
      <c r="H632" s="1" t="s">
        <v>1370</v>
      </c>
      <c r="I632" s="1" t="s">
        <v>1371</v>
      </c>
      <c r="J632" s="1" t="s">
        <v>1354</v>
      </c>
      <c r="K632" s="1" t="s">
        <v>927</v>
      </c>
      <c r="L632" s="1" t="s">
        <v>1895</v>
      </c>
      <c r="M632" s="1" t="s">
        <v>1880</v>
      </c>
      <c r="N632" s="63">
        <v>45310</v>
      </c>
      <c r="O632" s="63">
        <v>45537</v>
      </c>
      <c r="P632" s="1" t="s">
        <v>1356</v>
      </c>
      <c r="Q632" s="1" t="s">
        <v>2482</v>
      </c>
      <c r="R632" s="1" t="s">
        <v>2399</v>
      </c>
      <c r="W632" s="1" t="s">
        <v>2474</v>
      </c>
      <c r="X632" s="1" t="s">
        <v>1360</v>
      </c>
      <c r="Y632" s="1" t="s">
        <v>1888</v>
      </c>
      <c r="Z632" s="1" t="s">
        <v>3390</v>
      </c>
      <c r="AA632" s="1" t="s">
        <v>2475</v>
      </c>
    </row>
    <row r="633" spans="1:27" ht="15" customHeight="1">
      <c r="A633" s="1" t="s">
        <v>3054</v>
      </c>
      <c r="B633" s="1" t="s">
        <v>828</v>
      </c>
      <c r="C633" s="1" t="s">
        <v>1349</v>
      </c>
      <c r="D633" s="61">
        <v>2023</v>
      </c>
      <c r="E633" s="1" t="s">
        <v>1350</v>
      </c>
      <c r="F633" s="1" t="s">
        <v>3055</v>
      </c>
      <c r="H633" s="1" t="s">
        <v>1370</v>
      </c>
      <c r="I633" s="1" t="s">
        <v>1371</v>
      </c>
      <c r="J633" s="1" t="s">
        <v>1354</v>
      </c>
      <c r="K633" s="1" t="s">
        <v>927</v>
      </c>
      <c r="L633" s="1" t="s">
        <v>1895</v>
      </c>
      <c r="M633" s="1" t="s">
        <v>1880</v>
      </c>
      <c r="N633" s="63">
        <v>45310</v>
      </c>
      <c r="O633" s="63">
        <v>45537</v>
      </c>
      <c r="P633" s="1" t="s">
        <v>1356</v>
      </c>
      <c r="Q633" s="1" t="s">
        <v>2482</v>
      </c>
      <c r="R633" s="1" t="s">
        <v>2399</v>
      </c>
      <c r="W633" s="1" t="s">
        <v>2474</v>
      </c>
      <c r="X633" s="1" t="s">
        <v>1360</v>
      </c>
      <c r="Y633" s="1" t="s">
        <v>1888</v>
      </c>
      <c r="Z633" s="1" t="s">
        <v>3390</v>
      </c>
      <c r="AA633" s="1" t="s">
        <v>2475</v>
      </c>
    </row>
    <row r="634" spans="1:27" ht="15" customHeight="1">
      <c r="A634" s="1" t="s">
        <v>2491</v>
      </c>
      <c r="B634" s="1" t="s">
        <v>240</v>
      </c>
      <c r="C634" s="1" t="s">
        <v>1349</v>
      </c>
      <c r="D634" s="61">
        <v>2023</v>
      </c>
      <c r="E634" s="1" t="s">
        <v>1350</v>
      </c>
      <c r="F634" s="1" t="s">
        <v>2492</v>
      </c>
      <c r="H634" s="1" t="s">
        <v>1370</v>
      </c>
      <c r="I634" s="1" t="s">
        <v>1371</v>
      </c>
      <c r="J634" s="1" t="s">
        <v>1354</v>
      </c>
      <c r="K634" s="1" t="s">
        <v>927</v>
      </c>
      <c r="L634" s="1" t="s">
        <v>1895</v>
      </c>
      <c r="M634" s="1" t="s">
        <v>1880</v>
      </c>
      <c r="N634" s="63">
        <v>45310</v>
      </c>
      <c r="O634" s="63">
        <v>45537</v>
      </c>
      <c r="P634" s="1" t="s">
        <v>1356</v>
      </c>
      <c r="Q634" s="1" t="s">
        <v>2482</v>
      </c>
      <c r="R634" s="1" t="s">
        <v>2399</v>
      </c>
      <c r="W634" s="1" t="s">
        <v>2474</v>
      </c>
      <c r="X634" s="1" t="s">
        <v>1360</v>
      </c>
      <c r="Y634" s="1" t="s">
        <v>1888</v>
      </c>
      <c r="Z634" s="1" t="s">
        <v>3390</v>
      </c>
      <c r="AA634" s="1" t="s">
        <v>2475</v>
      </c>
    </row>
    <row r="635" spans="1:27" ht="15" customHeight="1">
      <c r="A635" s="1" t="s">
        <v>2493</v>
      </c>
      <c r="B635" s="1" t="s">
        <v>241</v>
      </c>
      <c r="C635" s="1" t="s">
        <v>1349</v>
      </c>
      <c r="D635" s="61">
        <v>2023</v>
      </c>
      <c r="E635" s="1" t="s">
        <v>1350</v>
      </c>
      <c r="F635" s="1" t="s">
        <v>2494</v>
      </c>
      <c r="H635" s="1" t="s">
        <v>1370</v>
      </c>
      <c r="I635" s="1" t="s">
        <v>1371</v>
      </c>
      <c r="J635" s="1" t="s">
        <v>1354</v>
      </c>
      <c r="K635" s="1" t="s">
        <v>927</v>
      </c>
      <c r="L635" s="1" t="s">
        <v>1895</v>
      </c>
      <c r="M635" s="1" t="s">
        <v>1880</v>
      </c>
      <c r="N635" s="63">
        <v>45310</v>
      </c>
      <c r="O635" s="63">
        <v>45537</v>
      </c>
      <c r="P635" s="1" t="s">
        <v>1356</v>
      </c>
      <c r="Q635" s="1" t="s">
        <v>2482</v>
      </c>
      <c r="R635" s="1" t="s">
        <v>2399</v>
      </c>
      <c r="W635" s="1" t="s">
        <v>2474</v>
      </c>
      <c r="X635" s="1" t="s">
        <v>1360</v>
      </c>
      <c r="Y635" s="1" t="s">
        <v>1888</v>
      </c>
      <c r="Z635" s="1" t="s">
        <v>3390</v>
      </c>
      <c r="AA635" s="1" t="s">
        <v>2475</v>
      </c>
    </row>
    <row r="636" spans="1:27" ht="15" customHeight="1">
      <c r="A636" s="1" t="s">
        <v>3072</v>
      </c>
      <c r="B636" s="1" t="s">
        <v>815</v>
      </c>
      <c r="C636" s="1" t="s">
        <v>1349</v>
      </c>
      <c r="D636" s="61">
        <v>2023</v>
      </c>
      <c r="E636" s="1" t="s">
        <v>1350</v>
      </c>
      <c r="F636" s="1" t="s">
        <v>3073</v>
      </c>
      <c r="H636" s="1" t="s">
        <v>1370</v>
      </c>
      <c r="I636" s="1" t="s">
        <v>1371</v>
      </c>
      <c r="J636" s="1" t="s">
        <v>1354</v>
      </c>
      <c r="K636" s="1" t="s">
        <v>927</v>
      </c>
      <c r="L636" s="1" t="s">
        <v>1895</v>
      </c>
      <c r="M636" s="1" t="s">
        <v>1880</v>
      </c>
      <c r="N636" s="63">
        <v>45310</v>
      </c>
      <c r="O636" s="63">
        <v>45537</v>
      </c>
      <c r="P636" s="1" t="s">
        <v>1356</v>
      </c>
      <c r="Q636" s="1" t="s">
        <v>2498</v>
      </c>
      <c r="R636" s="1" t="s">
        <v>2399</v>
      </c>
      <c r="W636" s="1" t="s">
        <v>2474</v>
      </c>
      <c r="X636" s="1" t="s">
        <v>1360</v>
      </c>
      <c r="Y636" s="1" t="s">
        <v>1888</v>
      </c>
      <c r="Z636" s="1" t="s">
        <v>3390</v>
      </c>
      <c r="AA636" s="1" t="s">
        <v>2475</v>
      </c>
    </row>
    <row r="637" spans="1:27" ht="15" customHeight="1">
      <c r="A637" s="1" t="s">
        <v>2495</v>
      </c>
      <c r="B637" s="1" t="s">
        <v>225</v>
      </c>
      <c r="C637" s="1" t="s">
        <v>1349</v>
      </c>
      <c r="D637" s="61">
        <v>2023</v>
      </c>
      <c r="E637" s="1" t="s">
        <v>1350</v>
      </c>
      <c r="F637" s="1" t="s">
        <v>2496</v>
      </c>
      <c r="H637" s="1" t="s">
        <v>1370</v>
      </c>
      <c r="I637" s="1" t="s">
        <v>1371</v>
      </c>
      <c r="J637" s="1" t="s">
        <v>1354</v>
      </c>
      <c r="K637" s="1" t="s">
        <v>927</v>
      </c>
      <c r="L637" s="1" t="s">
        <v>1895</v>
      </c>
      <c r="M637" s="1" t="s">
        <v>1880</v>
      </c>
      <c r="N637" s="63">
        <v>45310</v>
      </c>
      <c r="O637" s="63">
        <v>45537</v>
      </c>
      <c r="P637" s="1" t="s">
        <v>1356</v>
      </c>
      <c r="Q637" s="1" t="s">
        <v>2498</v>
      </c>
      <c r="R637" s="1" t="s">
        <v>2399</v>
      </c>
      <c r="W637" s="1" t="s">
        <v>2474</v>
      </c>
      <c r="X637" s="1" t="s">
        <v>1360</v>
      </c>
      <c r="Y637" s="1" t="s">
        <v>1888</v>
      </c>
      <c r="Z637" s="1" t="s">
        <v>3390</v>
      </c>
      <c r="AA637" s="1" t="s">
        <v>2475</v>
      </c>
    </row>
    <row r="638" spans="1:27" ht="15" customHeight="1">
      <c r="A638" s="1" t="s">
        <v>3085</v>
      </c>
      <c r="B638" s="1" t="s">
        <v>791</v>
      </c>
      <c r="C638" s="1" t="s">
        <v>1349</v>
      </c>
      <c r="D638" s="61">
        <v>2023</v>
      </c>
      <c r="E638" s="1" t="s">
        <v>1350</v>
      </c>
      <c r="F638" s="1" t="s">
        <v>3086</v>
      </c>
      <c r="H638" s="1" t="s">
        <v>1370</v>
      </c>
      <c r="I638" s="1" t="s">
        <v>1371</v>
      </c>
      <c r="J638" s="1" t="s">
        <v>1354</v>
      </c>
      <c r="K638" s="1" t="s">
        <v>927</v>
      </c>
      <c r="L638" s="1" t="s">
        <v>1895</v>
      </c>
      <c r="M638" s="1" t="s">
        <v>1880</v>
      </c>
      <c r="N638" s="63">
        <v>45310</v>
      </c>
      <c r="O638" s="63">
        <v>45537</v>
      </c>
      <c r="P638" s="1" t="s">
        <v>1356</v>
      </c>
      <c r="Q638" s="1" t="s">
        <v>1357</v>
      </c>
      <c r="R638" s="1" t="s">
        <v>2399</v>
      </c>
      <c r="W638" s="1" t="s">
        <v>2474</v>
      </c>
      <c r="X638" s="1" t="s">
        <v>1360</v>
      </c>
      <c r="Y638" s="1" t="s">
        <v>1888</v>
      </c>
      <c r="Z638" s="1" t="s">
        <v>3390</v>
      </c>
      <c r="AA638" s="1" t="s">
        <v>2475</v>
      </c>
    </row>
    <row r="639" spans="1:27" ht="15" customHeight="1">
      <c r="A639" s="1" t="s">
        <v>2487</v>
      </c>
      <c r="B639" s="1" t="s">
        <v>238</v>
      </c>
      <c r="C639" s="1" t="s">
        <v>1349</v>
      </c>
      <c r="D639" s="61">
        <v>2023</v>
      </c>
      <c r="E639" s="1" t="s">
        <v>1350</v>
      </c>
      <c r="F639" s="1" t="s">
        <v>2488</v>
      </c>
      <c r="H639" s="1" t="s">
        <v>1370</v>
      </c>
      <c r="I639" s="1" t="s">
        <v>1371</v>
      </c>
      <c r="J639" s="1" t="s">
        <v>1354</v>
      </c>
      <c r="K639" s="1" t="s">
        <v>927</v>
      </c>
      <c r="L639" s="1" t="s">
        <v>1895</v>
      </c>
      <c r="M639" s="1" t="s">
        <v>1880</v>
      </c>
      <c r="N639" s="63">
        <v>45310</v>
      </c>
      <c r="O639" s="63">
        <v>45537</v>
      </c>
      <c r="P639" s="1" t="s">
        <v>1356</v>
      </c>
      <c r="Q639" s="1" t="s">
        <v>2482</v>
      </c>
      <c r="R639" s="1" t="s">
        <v>2399</v>
      </c>
      <c r="W639" s="1" t="s">
        <v>2474</v>
      </c>
      <c r="X639" s="1" t="s">
        <v>1360</v>
      </c>
      <c r="Y639" s="1" t="s">
        <v>1888</v>
      </c>
      <c r="Z639" s="1" t="s">
        <v>3390</v>
      </c>
      <c r="AA639" s="1" t="s">
        <v>2475</v>
      </c>
    </row>
    <row r="640" spans="1:27" ht="15" customHeight="1">
      <c r="A640" s="1" t="s">
        <v>3087</v>
      </c>
      <c r="B640" s="1" t="s">
        <v>790</v>
      </c>
      <c r="C640" s="1" t="s">
        <v>1349</v>
      </c>
      <c r="D640" s="61">
        <v>2023</v>
      </c>
      <c r="E640" s="1" t="s">
        <v>1350</v>
      </c>
      <c r="F640" s="1" t="s">
        <v>3088</v>
      </c>
      <c r="H640" s="1" t="s">
        <v>1370</v>
      </c>
      <c r="I640" s="1" t="s">
        <v>1371</v>
      </c>
      <c r="J640" s="1" t="s">
        <v>1354</v>
      </c>
      <c r="K640" s="1" t="s">
        <v>927</v>
      </c>
      <c r="L640" s="1" t="s">
        <v>1895</v>
      </c>
      <c r="M640" s="1" t="s">
        <v>1880</v>
      </c>
      <c r="N640" s="63">
        <v>45310</v>
      </c>
      <c r="O640" s="63">
        <v>45537</v>
      </c>
      <c r="P640" s="1" t="s">
        <v>1356</v>
      </c>
      <c r="Q640" s="1" t="s">
        <v>1357</v>
      </c>
      <c r="R640" s="1" t="s">
        <v>2399</v>
      </c>
      <c r="W640" s="1" t="s">
        <v>2474</v>
      </c>
      <c r="X640" s="1" t="s">
        <v>1360</v>
      </c>
      <c r="Y640" s="1" t="s">
        <v>1888</v>
      </c>
      <c r="Z640" s="1" t="s">
        <v>3390</v>
      </c>
      <c r="AA640" s="1" t="s">
        <v>2475</v>
      </c>
    </row>
    <row r="641" spans="1:27" ht="15" customHeight="1">
      <c r="A641" s="1" t="s">
        <v>2499</v>
      </c>
      <c r="B641" s="1" t="s">
        <v>236</v>
      </c>
      <c r="C641" s="1" t="s">
        <v>1349</v>
      </c>
      <c r="D641" s="61">
        <v>2023</v>
      </c>
      <c r="E641" s="1" t="s">
        <v>1350</v>
      </c>
      <c r="F641" s="1" t="s">
        <v>2500</v>
      </c>
      <c r="H641" s="1" t="s">
        <v>1370</v>
      </c>
      <c r="I641" s="1" t="s">
        <v>1371</v>
      </c>
      <c r="J641" s="1" t="s">
        <v>1354</v>
      </c>
      <c r="K641" s="1" t="s">
        <v>927</v>
      </c>
      <c r="L641" s="1" t="s">
        <v>1895</v>
      </c>
      <c r="M641" s="1" t="s">
        <v>1880</v>
      </c>
      <c r="N641" s="63">
        <v>45310</v>
      </c>
      <c r="O641" s="63">
        <v>45537</v>
      </c>
      <c r="P641" s="1" t="s">
        <v>1356</v>
      </c>
      <c r="Q641" s="1" t="s">
        <v>2482</v>
      </c>
      <c r="R641" s="1" t="s">
        <v>2399</v>
      </c>
      <c r="W641" s="1" t="s">
        <v>2474</v>
      </c>
      <c r="X641" s="1" t="s">
        <v>1360</v>
      </c>
      <c r="Y641" s="1" t="s">
        <v>1888</v>
      </c>
      <c r="Z641" s="1" t="s">
        <v>3390</v>
      </c>
      <c r="AA641" s="1" t="s">
        <v>2475</v>
      </c>
    </row>
    <row r="642" spans="1:27" ht="15" customHeight="1">
      <c r="A642" s="1" t="s">
        <v>3255</v>
      </c>
      <c r="B642" s="1" t="s">
        <v>789</v>
      </c>
      <c r="C642" s="1" t="s">
        <v>1349</v>
      </c>
      <c r="D642" s="61">
        <v>2023</v>
      </c>
      <c r="E642" s="1" t="s">
        <v>1350</v>
      </c>
      <c r="F642" s="1" t="s">
        <v>3256</v>
      </c>
      <c r="H642" s="1" t="s">
        <v>1352</v>
      </c>
      <c r="I642" s="1" t="s">
        <v>1353</v>
      </c>
      <c r="J642" s="1" t="s">
        <v>1354</v>
      </c>
      <c r="K642" s="1" t="s">
        <v>927</v>
      </c>
      <c r="L642" s="1" t="s">
        <v>1895</v>
      </c>
      <c r="M642" s="1" t="s">
        <v>1880</v>
      </c>
      <c r="N642" s="63">
        <v>45310</v>
      </c>
      <c r="O642" s="63">
        <v>45537</v>
      </c>
      <c r="P642" s="1" t="s">
        <v>1356</v>
      </c>
      <c r="Q642" s="1" t="s">
        <v>1357</v>
      </c>
      <c r="R642" s="1" t="s">
        <v>2399</v>
      </c>
      <c r="W642" s="1" t="s">
        <v>2474</v>
      </c>
      <c r="X642" s="1" t="s">
        <v>1360</v>
      </c>
      <c r="Y642" s="1" t="s">
        <v>1888</v>
      </c>
      <c r="Z642" s="1" t="s">
        <v>3390</v>
      </c>
      <c r="AA642" s="1" t="s">
        <v>2475</v>
      </c>
    </row>
    <row r="643" spans="1:27" ht="15" customHeight="1">
      <c r="A643" s="1" t="s">
        <v>2502</v>
      </c>
      <c r="B643" s="1" t="s">
        <v>226</v>
      </c>
      <c r="C643" s="1" t="s">
        <v>1349</v>
      </c>
      <c r="D643" s="61">
        <v>2023</v>
      </c>
      <c r="E643" s="1" t="s">
        <v>1350</v>
      </c>
      <c r="F643" s="1" t="s">
        <v>3590</v>
      </c>
      <c r="H643" s="1" t="s">
        <v>1370</v>
      </c>
      <c r="I643" s="1" t="s">
        <v>1371</v>
      </c>
      <c r="J643" s="1" t="s">
        <v>1354</v>
      </c>
      <c r="K643" s="1" t="s">
        <v>927</v>
      </c>
      <c r="L643" s="1" t="s">
        <v>1895</v>
      </c>
      <c r="M643" s="1" t="s">
        <v>1880</v>
      </c>
      <c r="N643" s="63">
        <v>45310</v>
      </c>
      <c r="O643" s="63">
        <v>45537</v>
      </c>
      <c r="P643" s="1" t="s">
        <v>1356</v>
      </c>
      <c r="Q643" s="1" t="s">
        <v>2498</v>
      </c>
      <c r="R643" s="1" t="s">
        <v>2399</v>
      </c>
      <c r="W643" s="1" t="s">
        <v>2474</v>
      </c>
      <c r="X643" s="1" t="s">
        <v>1360</v>
      </c>
      <c r="Y643" s="1" t="s">
        <v>1888</v>
      </c>
      <c r="Z643" s="1" t="s">
        <v>3390</v>
      </c>
      <c r="AA643" s="1" t="s">
        <v>2475</v>
      </c>
    </row>
    <row r="644" spans="1:27" ht="15" customHeight="1">
      <c r="A644" s="1" t="s">
        <v>2504</v>
      </c>
      <c r="B644" s="1" t="s">
        <v>228</v>
      </c>
      <c r="C644" s="1" t="s">
        <v>1349</v>
      </c>
      <c r="D644" s="61">
        <v>2023</v>
      </c>
      <c r="E644" s="1" t="s">
        <v>1350</v>
      </c>
      <c r="F644" s="1" t="s">
        <v>2505</v>
      </c>
      <c r="H644" s="1" t="s">
        <v>1370</v>
      </c>
      <c r="I644" s="1" t="s">
        <v>1371</v>
      </c>
      <c r="J644" s="1" t="s">
        <v>1354</v>
      </c>
      <c r="K644" s="1" t="s">
        <v>927</v>
      </c>
      <c r="L644" s="1" t="s">
        <v>1895</v>
      </c>
      <c r="M644" s="1" t="s">
        <v>1880</v>
      </c>
      <c r="N644" s="63">
        <v>45310</v>
      </c>
      <c r="O644" s="63">
        <v>45537</v>
      </c>
      <c r="P644" s="1" t="s">
        <v>1356</v>
      </c>
      <c r="Q644" s="1" t="s">
        <v>2478</v>
      </c>
      <c r="R644" s="1" t="s">
        <v>2399</v>
      </c>
      <c r="W644" s="1" t="s">
        <v>2474</v>
      </c>
      <c r="X644" s="1" t="s">
        <v>1360</v>
      </c>
      <c r="Y644" s="1" t="s">
        <v>1888</v>
      </c>
      <c r="Z644" s="1" t="s">
        <v>3390</v>
      </c>
      <c r="AA644" s="1" t="s">
        <v>2475</v>
      </c>
    </row>
    <row r="645" spans="1:27" ht="15" customHeight="1">
      <c r="A645" s="1" t="s">
        <v>3089</v>
      </c>
      <c r="B645" s="1" t="s">
        <v>804</v>
      </c>
      <c r="C645" s="1" t="s">
        <v>1349</v>
      </c>
      <c r="D645" s="61">
        <v>2023</v>
      </c>
      <c r="E645" s="1" t="s">
        <v>1350</v>
      </c>
      <c r="F645" s="1" t="s">
        <v>3090</v>
      </c>
      <c r="H645" s="1" t="s">
        <v>1370</v>
      </c>
      <c r="I645" s="1" t="s">
        <v>1371</v>
      </c>
      <c r="J645" s="1" t="s">
        <v>1354</v>
      </c>
      <c r="K645" s="1" t="s">
        <v>927</v>
      </c>
      <c r="L645" s="1" t="s">
        <v>1895</v>
      </c>
      <c r="M645" s="1" t="s">
        <v>1880</v>
      </c>
      <c r="N645" s="63">
        <v>45310</v>
      </c>
      <c r="O645" s="63">
        <v>45537</v>
      </c>
      <c r="P645" s="1" t="s">
        <v>1356</v>
      </c>
      <c r="Q645" s="1" t="s">
        <v>1357</v>
      </c>
      <c r="R645" s="1" t="s">
        <v>2399</v>
      </c>
      <c r="W645" s="1" t="s">
        <v>2474</v>
      </c>
      <c r="X645" s="1" t="s">
        <v>1360</v>
      </c>
      <c r="Y645" s="1" t="s">
        <v>1888</v>
      </c>
      <c r="Z645" s="1" t="s">
        <v>3390</v>
      </c>
      <c r="AA645" s="1" t="s">
        <v>2475</v>
      </c>
    </row>
    <row r="646" spans="1:27" ht="15" customHeight="1">
      <c r="A646" s="1" t="s">
        <v>3091</v>
      </c>
      <c r="B646" s="1" t="s">
        <v>800</v>
      </c>
      <c r="C646" s="1" t="s">
        <v>1349</v>
      </c>
      <c r="D646" s="61">
        <v>2023</v>
      </c>
      <c r="E646" s="1" t="s">
        <v>1350</v>
      </c>
      <c r="F646" s="1" t="s">
        <v>3092</v>
      </c>
      <c r="H646" s="1" t="s">
        <v>1370</v>
      </c>
      <c r="I646" s="1" t="s">
        <v>1371</v>
      </c>
      <c r="J646" s="1" t="s">
        <v>1354</v>
      </c>
      <c r="K646" s="1" t="s">
        <v>927</v>
      </c>
      <c r="L646" s="1" t="s">
        <v>1895</v>
      </c>
      <c r="M646" s="1" t="s">
        <v>1880</v>
      </c>
      <c r="N646" s="63">
        <v>45310</v>
      </c>
      <c r="O646" s="63">
        <v>45537</v>
      </c>
      <c r="P646" s="1" t="s">
        <v>1356</v>
      </c>
      <c r="Q646" s="1" t="s">
        <v>1357</v>
      </c>
      <c r="R646" s="1" t="s">
        <v>2399</v>
      </c>
      <c r="W646" s="1" t="s">
        <v>2474</v>
      </c>
      <c r="X646" s="1" t="s">
        <v>1360</v>
      </c>
      <c r="Y646" s="1" t="s">
        <v>1888</v>
      </c>
      <c r="Z646" s="1" t="s">
        <v>3390</v>
      </c>
      <c r="AA646" s="1" t="s">
        <v>2475</v>
      </c>
    </row>
    <row r="647" spans="1:27" ht="15" customHeight="1">
      <c r="A647" s="1" t="s">
        <v>2485</v>
      </c>
      <c r="B647" s="1" t="s">
        <v>229</v>
      </c>
      <c r="C647" s="1" t="s">
        <v>1349</v>
      </c>
      <c r="D647" s="61">
        <v>2023</v>
      </c>
      <c r="E647" s="1" t="s">
        <v>1350</v>
      </c>
      <c r="F647" s="1" t="s">
        <v>2486</v>
      </c>
      <c r="H647" s="1" t="s">
        <v>1370</v>
      </c>
      <c r="I647" s="1" t="s">
        <v>1371</v>
      </c>
      <c r="J647" s="1" t="s">
        <v>1354</v>
      </c>
      <c r="K647" s="1" t="s">
        <v>927</v>
      </c>
      <c r="L647" s="1" t="s">
        <v>1895</v>
      </c>
      <c r="M647" s="1" t="s">
        <v>1880</v>
      </c>
      <c r="N647" s="63">
        <v>45310</v>
      </c>
      <c r="O647" s="63">
        <v>45537</v>
      </c>
      <c r="P647" s="1" t="s">
        <v>1356</v>
      </c>
      <c r="Q647" s="1" t="s">
        <v>2478</v>
      </c>
      <c r="R647" s="1" t="s">
        <v>2399</v>
      </c>
      <c r="W647" s="1" t="s">
        <v>2474</v>
      </c>
      <c r="X647" s="1" t="s">
        <v>1360</v>
      </c>
      <c r="Y647" s="1" t="s">
        <v>1888</v>
      </c>
      <c r="Z647" s="1" t="s">
        <v>3390</v>
      </c>
      <c r="AA647" s="1" t="s">
        <v>2475</v>
      </c>
    </row>
    <row r="648" spans="1:27" ht="15" customHeight="1">
      <c r="A648" s="1" t="s">
        <v>3060</v>
      </c>
      <c r="B648" s="1" t="s">
        <v>798</v>
      </c>
      <c r="C648" s="1" t="s">
        <v>1349</v>
      </c>
      <c r="D648" s="61">
        <v>2023</v>
      </c>
      <c r="E648" s="1" t="s">
        <v>1350</v>
      </c>
      <c r="F648" s="1" t="s">
        <v>3061</v>
      </c>
      <c r="H648" s="1" t="s">
        <v>1370</v>
      </c>
      <c r="I648" s="1" t="s">
        <v>1371</v>
      </c>
      <c r="J648" s="1" t="s">
        <v>1354</v>
      </c>
      <c r="K648" s="1" t="s">
        <v>927</v>
      </c>
      <c r="L648" s="1" t="s">
        <v>1895</v>
      </c>
      <c r="M648" s="1" t="s">
        <v>1880</v>
      </c>
      <c r="N648" s="63">
        <v>45310</v>
      </c>
      <c r="O648" s="63">
        <v>45537</v>
      </c>
      <c r="P648" s="1" t="s">
        <v>1356</v>
      </c>
      <c r="Q648" s="1" t="s">
        <v>1357</v>
      </c>
      <c r="R648" s="1" t="s">
        <v>2399</v>
      </c>
      <c r="W648" s="1" t="s">
        <v>2474</v>
      </c>
      <c r="X648" s="1" t="s">
        <v>1360</v>
      </c>
      <c r="Y648" s="1" t="s">
        <v>1888</v>
      </c>
      <c r="Z648" s="1" t="s">
        <v>3390</v>
      </c>
      <c r="AA648" s="1" t="s">
        <v>2475</v>
      </c>
    </row>
    <row r="649" spans="1:27" ht="15" customHeight="1">
      <c r="A649" s="1" t="s">
        <v>3211</v>
      </c>
      <c r="B649" s="1" t="s">
        <v>806</v>
      </c>
      <c r="C649" s="1" t="s">
        <v>1349</v>
      </c>
      <c r="D649" s="61">
        <v>2023</v>
      </c>
      <c r="E649" s="1" t="s">
        <v>1350</v>
      </c>
      <c r="F649" s="1" t="s">
        <v>3212</v>
      </c>
      <c r="H649" s="1" t="s">
        <v>1352</v>
      </c>
      <c r="I649" s="1" t="s">
        <v>1353</v>
      </c>
      <c r="J649" s="1" t="s">
        <v>1354</v>
      </c>
      <c r="K649" s="1" t="s">
        <v>927</v>
      </c>
      <c r="L649" s="1" t="s">
        <v>1895</v>
      </c>
      <c r="M649" s="1" t="s">
        <v>1880</v>
      </c>
      <c r="N649" s="63">
        <v>45310</v>
      </c>
      <c r="O649" s="63">
        <v>45537</v>
      </c>
      <c r="P649" s="1" t="s">
        <v>1356</v>
      </c>
      <c r="Q649" s="1" t="s">
        <v>1357</v>
      </c>
      <c r="R649" s="1" t="s">
        <v>2399</v>
      </c>
      <c r="W649" s="1" t="s">
        <v>2474</v>
      </c>
      <c r="X649" s="1" t="s">
        <v>1360</v>
      </c>
      <c r="Y649" s="1" t="s">
        <v>1888</v>
      </c>
      <c r="Z649" s="1" t="s">
        <v>3390</v>
      </c>
      <c r="AA649" s="1" t="s">
        <v>2475</v>
      </c>
    </row>
    <row r="650" spans="1:27" ht="15" customHeight="1">
      <c r="A650" s="1" t="s">
        <v>3203</v>
      </c>
      <c r="B650" s="1" t="s">
        <v>829</v>
      </c>
      <c r="C650" s="1" t="s">
        <v>1349</v>
      </c>
      <c r="D650" s="61">
        <v>2023</v>
      </c>
      <c r="E650" s="1" t="s">
        <v>1350</v>
      </c>
      <c r="F650" s="1" t="s">
        <v>3204</v>
      </c>
      <c r="H650" s="1" t="s">
        <v>1370</v>
      </c>
      <c r="I650" s="1" t="s">
        <v>1371</v>
      </c>
      <c r="J650" s="1" t="s">
        <v>1354</v>
      </c>
      <c r="K650" s="1" t="s">
        <v>927</v>
      </c>
      <c r="L650" s="1" t="s">
        <v>1895</v>
      </c>
      <c r="M650" s="1" t="s">
        <v>1880</v>
      </c>
      <c r="N650" s="63">
        <v>45310</v>
      </c>
      <c r="O650" s="63">
        <v>45537</v>
      </c>
      <c r="P650" s="1" t="s">
        <v>1356</v>
      </c>
      <c r="Q650" s="1" t="s">
        <v>2482</v>
      </c>
      <c r="R650" s="1" t="s">
        <v>2399</v>
      </c>
      <c r="W650" s="1" t="s">
        <v>2474</v>
      </c>
      <c r="X650" s="1" t="s">
        <v>1360</v>
      </c>
      <c r="Y650" s="1" t="s">
        <v>1888</v>
      </c>
      <c r="Z650" s="1" t="s">
        <v>3390</v>
      </c>
      <c r="AA650" s="1" t="s">
        <v>2475</v>
      </c>
    </row>
    <row r="651" spans="1:27" ht="15" customHeight="1">
      <c r="A651" s="1" t="s">
        <v>2528</v>
      </c>
      <c r="B651" s="1" t="s">
        <v>235</v>
      </c>
      <c r="C651" s="1" t="s">
        <v>1349</v>
      </c>
      <c r="D651" s="61">
        <v>2023</v>
      </c>
      <c r="E651" s="1" t="s">
        <v>1350</v>
      </c>
      <c r="F651" s="1" t="s">
        <v>2529</v>
      </c>
      <c r="H651" s="1" t="s">
        <v>1370</v>
      </c>
      <c r="I651" s="1" t="s">
        <v>1371</v>
      </c>
      <c r="J651" s="1" t="s">
        <v>1354</v>
      </c>
      <c r="K651" s="1" t="s">
        <v>927</v>
      </c>
      <c r="L651" s="1" t="s">
        <v>1895</v>
      </c>
      <c r="M651" s="1" t="s">
        <v>1880</v>
      </c>
      <c r="N651" s="63">
        <v>45310</v>
      </c>
      <c r="O651" s="63">
        <v>45537</v>
      </c>
      <c r="P651" s="1" t="s">
        <v>1356</v>
      </c>
      <c r="Q651" s="1" t="s">
        <v>2482</v>
      </c>
      <c r="R651" s="1" t="s">
        <v>2399</v>
      </c>
      <c r="W651" s="1" t="s">
        <v>2474</v>
      </c>
      <c r="X651" s="1" t="s">
        <v>1360</v>
      </c>
      <c r="Y651" s="1" t="s">
        <v>1888</v>
      </c>
      <c r="Z651" s="1" t="s">
        <v>3390</v>
      </c>
      <c r="AA651" s="1" t="s">
        <v>2475</v>
      </c>
    </row>
    <row r="652" spans="1:27" ht="15" customHeight="1">
      <c r="A652" s="1" t="s">
        <v>2530</v>
      </c>
      <c r="B652" s="1" t="s">
        <v>217</v>
      </c>
      <c r="C652" s="1" t="s">
        <v>1349</v>
      </c>
      <c r="D652" s="61">
        <v>2023</v>
      </c>
      <c r="E652" s="1" t="s">
        <v>1350</v>
      </c>
      <c r="F652" s="1" t="s">
        <v>2531</v>
      </c>
      <c r="H652" s="1" t="s">
        <v>1370</v>
      </c>
      <c r="I652" s="1" t="s">
        <v>1371</v>
      </c>
      <c r="J652" s="1" t="s">
        <v>1354</v>
      </c>
      <c r="K652" s="1" t="s">
        <v>927</v>
      </c>
      <c r="L652" s="1" t="s">
        <v>1895</v>
      </c>
      <c r="M652" s="1" t="s">
        <v>1880</v>
      </c>
      <c r="N652" s="63">
        <v>45310</v>
      </c>
      <c r="O652" s="63">
        <v>45537</v>
      </c>
      <c r="P652" s="1" t="s">
        <v>1356</v>
      </c>
      <c r="Q652" s="1" t="s">
        <v>1357</v>
      </c>
      <c r="R652" s="1" t="s">
        <v>2399</v>
      </c>
      <c r="W652" s="1" t="s">
        <v>2474</v>
      </c>
      <c r="X652" s="1" t="s">
        <v>1360</v>
      </c>
      <c r="Y652" s="1" t="s">
        <v>1888</v>
      </c>
      <c r="Z652" s="1" t="s">
        <v>3390</v>
      </c>
      <c r="AA652" s="1" t="s">
        <v>2475</v>
      </c>
    </row>
    <row r="653" spans="1:27" ht="15" customHeight="1">
      <c r="A653" s="1" t="s">
        <v>2535</v>
      </c>
      <c r="B653" s="1" t="s">
        <v>242</v>
      </c>
      <c r="C653" s="1" t="s">
        <v>1349</v>
      </c>
      <c r="D653" s="61">
        <v>2023</v>
      </c>
      <c r="E653" s="1" t="s">
        <v>1350</v>
      </c>
      <c r="F653" s="1" t="s">
        <v>2536</v>
      </c>
      <c r="H653" s="1" t="s">
        <v>1370</v>
      </c>
      <c r="I653" s="1" t="s">
        <v>1371</v>
      </c>
      <c r="J653" s="1" t="s">
        <v>1354</v>
      </c>
      <c r="K653" s="1" t="s">
        <v>927</v>
      </c>
      <c r="L653" s="1" t="s">
        <v>1895</v>
      </c>
      <c r="M653" s="1" t="s">
        <v>1880</v>
      </c>
      <c r="N653" s="63">
        <v>45310</v>
      </c>
      <c r="O653" s="63">
        <v>45537</v>
      </c>
      <c r="P653" s="1" t="s">
        <v>1356</v>
      </c>
      <c r="Q653" s="1" t="s">
        <v>2482</v>
      </c>
      <c r="R653" s="1" t="s">
        <v>2399</v>
      </c>
      <c r="W653" s="1" t="s">
        <v>2474</v>
      </c>
      <c r="X653" s="1" t="s">
        <v>1360</v>
      </c>
      <c r="Y653" s="1" t="s">
        <v>1888</v>
      </c>
      <c r="Z653" s="1" t="s">
        <v>3390</v>
      </c>
      <c r="AA653" s="1" t="s">
        <v>2475</v>
      </c>
    </row>
    <row r="654" spans="1:27" ht="15" customHeight="1">
      <c r="A654" s="1" t="s">
        <v>3207</v>
      </c>
      <c r="B654" s="1" t="s">
        <v>825</v>
      </c>
      <c r="C654" s="1" t="s">
        <v>1349</v>
      </c>
      <c r="D654" s="61">
        <v>2023</v>
      </c>
      <c r="E654" s="1" t="s">
        <v>1350</v>
      </c>
      <c r="F654" s="1" t="s">
        <v>3208</v>
      </c>
      <c r="H654" s="1" t="s">
        <v>1370</v>
      </c>
      <c r="I654" s="1" t="s">
        <v>1371</v>
      </c>
      <c r="J654" s="1" t="s">
        <v>1354</v>
      </c>
      <c r="K654" s="1" t="s">
        <v>927</v>
      </c>
      <c r="L654" s="1" t="s">
        <v>1895</v>
      </c>
      <c r="M654" s="1" t="s">
        <v>1880</v>
      </c>
      <c r="N654" s="63">
        <v>45310</v>
      </c>
      <c r="O654" s="63">
        <v>45537</v>
      </c>
      <c r="P654" s="1" t="s">
        <v>1356</v>
      </c>
      <c r="Q654" s="1" t="s">
        <v>2482</v>
      </c>
      <c r="R654" s="1" t="s">
        <v>2399</v>
      </c>
      <c r="W654" s="1" t="s">
        <v>2474</v>
      </c>
      <c r="X654" s="1" t="s">
        <v>1360</v>
      </c>
      <c r="Y654" s="1" t="s">
        <v>1888</v>
      </c>
      <c r="Z654" s="1" t="s">
        <v>3390</v>
      </c>
      <c r="AA654" s="1" t="s">
        <v>2475</v>
      </c>
    </row>
    <row r="655" spans="1:27" ht="15" customHeight="1">
      <c r="A655" s="1" t="s">
        <v>3219</v>
      </c>
      <c r="B655" s="1" t="s">
        <v>826</v>
      </c>
      <c r="C655" s="1" t="s">
        <v>1349</v>
      </c>
      <c r="D655" s="61">
        <v>2023</v>
      </c>
      <c r="E655" s="1" t="s">
        <v>1350</v>
      </c>
      <c r="F655" s="1" t="s">
        <v>3220</v>
      </c>
      <c r="H655" s="1" t="s">
        <v>1370</v>
      </c>
      <c r="I655" s="1" t="s">
        <v>1371</v>
      </c>
      <c r="J655" s="1" t="s">
        <v>1354</v>
      </c>
      <c r="K655" s="1" t="s">
        <v>927</v>
      </c>
      <c r="L655" s="1" t="s">
        <v>1895</v>
      </c>
      <c r="M655" s="1" t="s">
        <v>1880</v>
      </c>
      <c r="N655" s="63">
        <v>45310</v>
      </c>
      <c r="O655" s="63">
        <v>45537</v>
      </c>
      <c r="P655" s="1" t="s">
        <v>1356</v>
      </c>
      <c r="Q655" s="1" t="s">
        <v>2482</v>
      </c>
      <c r="R655" s="1" t="s">
        <v>2399</v>
      </c>
      <c r="W655" s="1" t="s">
        <v>2474</v>
      </c>
      <c r="X655" s="1" t="s">
        <v>1360</v>
      </c>
      <c r="Y655" s="1" t="s">
        <v>1888</v>
      </c>
      <c r="Z655" s="1" t="s">
        <v>3390</v>
      </c>
      <c r="AA655" s="1" t="s">
        <v>2475</v>
      </c>
    </row>
    <row r="656" spans="1:27" ht="15" customHeight="1">
      <c r="A656" s="1" t="s">
        <v>2526</v>
      </c>
      <c r="B656" s="1" t="s">
        <v>223</v>
      </c>
      <c r="C656" s="1" t="s">
        <v>1349</v>
      </c>
      <c r="D656" s="61">
        <v>2023</v>
      </c>
      <c r="E656" s="1" t="s">
        <v>1350</v>
      </c>
      <c r="F656" s="1" t="s">
        <v>2527</v>
      </c>
      <c r="H656" s="1" t="s">
        <v>1412</v>
      </c>
      <c r="I656" s="1" t="s">
        <v>1413</v>
      </c>
      <c r="J656" s="1" t="s">
        <v>1354</v>
      </c>
      <c r="K656" s="1" t="s">
        <v>927</v>
      </c>
      <c r="L656" s="1" t="s">
        <v>1895</v>
      </c>
      <c r="M656" s="1" t="s">
        <v>1880</v>
      </c>
      <c r="N656" s="63">
        <v>45310</v>
      </c>
      <c r="O656" s="63">
        <v>45537</v>
      </c>
      <c r="P656" s="1" t="s">
        <v>1356</v>
      </c>
      <c r="Q656" s="1" t="s">
        <v>2521</v>
      </c>
      <c r="R656" s="1" t="s">
        <v>2399</v>
      </c>
      <c r="W656" s="1" t="s">
        <v>2474</v>
      </c>
      <c r="X656" s="1" t="s">
        <v>1360</v>
      </c>
      <c r="Y656" s="1" t="s">
        <v>1888</v>
      </c>
      <c r="Z656" s="1" t="s">
        <v>3390</v>
      </c>
      <c r="AA656" s="1" t="s">
        <v>2475</v>
      </c>
    </row>
    <row r="657" spans="1:27" ht="15" customHeight="1">
      <c r="A657" s="1" t="s">
        <v>3167</v>
      </c>
      <c r="B657" s="1" t="s">
        <v>834</v>
      </c>
      <c r="C657" s="1" t="s">
        <v>1349</v>
      </c>
      <c r="D657" s="61">
        <v>2023</v>
      </c>
      <c r="E657" s="1" t="s">
        <v>1350</v>
      </c>
      <c r="F657" s="1" t="s">
        <v>3168</v>
      </c>
      <c r="H657" s="1" t="s">
        <v>1352</v>
      </c>
      <c r="I657" s="1" t="s">
        <v>1353</v>
      </c>
      <c r="J657" s="1" t="s">
        <v>1354</v>
      </c>
      <c r="K657" s="1" t="s">
        <v>927</v>
      </c>
      <c r="L657" s="1" t="s">
        <v>1895</v>
      </c>
      <c r="M657" s="1" t="s">
        <v>1880</v>
      </c>
      <c r="N657" s="63">
        <v>45310</v>
      </c>
      <c r="O657" s="63">
        <v>45537</v>
      </c>
      <c r="P657" s="1" t="s">
        <v>1356</v>
      </c>
      <c r="Q657" s="1" t="s">
        <v>1491</v>
      </c>
      <c r="R657" s="1" t="s">
        <v>2399</v>
      </c>
      <c r="W657" s="1" t="s">
        <v>2540</v>
      </c>
      <c r="X657" s="1" t="s">
        <v>1360</v>
      </c>
      <c r="Y657" s="1" t="s">
        <v>1888</v>
      </c>
      <c r="Z657" s="1" t="s">
        <v>3390</v>
      </c>
      <c r="AA657" s="1" t="s">
        <v>2541</v>
      </c>
    </row>
    <row r="658" spans="1:27" ht="15" customHeight="1">
      <c r="A658" s="1" t="s">
        <v>2537</v>
      </c>
      <c r="B658" s="1" t="s">
        <v>292</v>
      </c>
      <c r="C658" s="1" t="s">
        <v>1349</v>
      </c>
      <c r="D658" s="61">
        <v>2023</v>
      </c>
      <c r="E658" s="1" t="s">
        <v>1350</v>
      </c>
      <c r="F658" s="1" t="s">
        <v>2538</v>
      </c>
      <c r="H658" s="1" t="s">
        <v>1352</v>
      </c>
      <c r="I658" s="1" t="s">
        <v>1353</v>
      </c>
      <c r="J658" s="1" t="s">
        <v>1354</v>
      </c>
      <c r="K658" s="1" t="s">
        <v>927</v>
      </c>
      <c r="L658" s="1" t="s">
        <v>1895</v>
      </c>
      <c r="M658" s="1" t="s">
        <v>1880</v>
      </c>
      <c r="N658" s="63">
        <v>45310</v>
      </c>
      <c r="O658" s="63">
        <v>45537</v>
      </c>
      <c r="P658" s="1" t="s">
        <v>1356</v>
      </c>
      <c r="Q658" s="1" t="s">
        <v>1491</v>
      </c>
      <c r="R658" s="1" t="s">
        <v>2399</v>
      </c>
      <c r="W658" s="1" t="s">
        <v>2540</v>
      </c>
      <c r="X658" s="1" t="s">
        <v>1360</v>
      </c>
      <c r="Y658" s="1" t="s">
        <v>1888</v>
      </c>
      <c r="Z658" s="1" t="s">
        <v>3390</v>
      </c>
      <c r="AA658" s="1" t="s">
        <v>2541</v>
      </c>
    </row>
    <row r="659" spans="1:27" ht="15" customHeight="1">
      <c r="A659" s="1" t="s">
        <v>3195</v>
      </c>
      <c r="B659" s="1" t="s">
        <v>835</v>
      </c>
      <c r="C659" s="1" t="s">
        <v>1349</v>
      </c>
      <c r="D659" s="61">
        <v>2023</v>
      </c>
      <c r="E659" s="1" t="s">
        <v>1350</v>
      </c>
      <c r="F659" s="1" t="s">
        <v>3196</v>
      </c>
      <c r="H659" s="1" t="s">
        <v>1352</v>
      </c>
      <c r="I659" s="1" t="s">
        <v>1353</v>
      </c>
      <c r="J659" s="1" t="s">
        <v>1354</v>
      </c>
      <c r="K659" s="1" t="s">
        <v>927</v>
      </c>
      <c r="L659" s="1" t="s">
        <v>1895</v>
      </c>
      <c r="M659" s="1" t="s">
        <v>1880</v>
      </c>
      <c r="N659" s="63">
        <v>45310</v>
      </c>
      <c r="O659" s="63">
        <v>45537</v>
      </c>
      <c r="P659" s="1" t="s">
        <v>1356</v>
      </c>
      <c r="Q659" s="1" t="s">
        <v>1491</v>
      </c>
      <c r="R659" s="1" t="s">
        <v>2399</v>
      </c>
      <c r="W659" s="1" t="s">
        <v>2540</v>
      </c>
      <c r="X659" s="1" t="s">
        <v>1360</v>
      </c>
      <c r="Y659" s="1" t="s">
        <v>1888</v>
      </c>
      <c r="Z659" s="1" t="s">
        <v>3390</v>
      </c>
      <c r="AA659" s="1" t="s">
        <v>2541</v>
      </c>
    </row>
    <row r="660" spans="1:27" ht="15" customHeight="1">
      <c r="A660" s="1" t="s">
        <v>3101</v>
      </c>
      <c r="B660" s="1" t="s">
        <v>837</v>
      </c>
      <c r="C660" s="1" t="s">
        <v>1349</v>
      </c>
      <c r="D660" s="61">
        <v>2023</v>
      </c>
      <c r="E660" s="1" t="s">
        <v>1350</v>
      </c>
      <c r="F660" s="1" t="s">
        <v>3102</v>
      </c>
      <c r="H660" s="1" t="s">
        <v>1352</v>
      </c>
      <c r="I660" s="1" t="s">
        <v>1353</v>
      </c>
      <c r="J660" s="1" t="s">
        <v>1354</v>
      </c>
      <c r="K660" s="1" t="s">
        <v>927</v>
      </c>
      <c r="L660" s="1" t="s">
        <v>1895</v>
      </c>
      <c r="M660" s="1" t="s">
        <v>1880</v>
      </c>
      <c r="N660" s="63">
        <v>45310</v>
      </c>
      <c r="O660" s="63">
        <v>45537</v>
      </c>
      <c r="P660" s="1" t="s">
        <v>1356</v>
      </c>
      <c r="Q660" s="1" t="s">
        <v>1491</v>
      </c>
      <c r="R660" s="1" t="s">
        <v>2399</v>
      </c>
      <c r="W660" s="1" t="s">
        <v>2540</v>
      </c>
      <c r="X660" s="1" t="s">
        <v>1360</v>
      </c>
      <c r="Y660" s="1" t="s">
        <v>1888</v>
      </c>
      <c r="Z660" s="1" t="s">
        <v>3390</v>
      </c>
      <c r="AA660" s="1" t="s">
        <v>2541</v>
      </c>
    </row>
    <row r="661" spans="1:27" ht="15" customHeight="1">
      <c r="A661" s="1" t="s">
        <v>3236</v>
      </c>
      <c r="B661" s="1" t="s">
        <v>836</v>
      </c>
      <c r="C661" s="1" t="s">
        <v>1349</v>
      </c>
      <c r="D661" s="61">
        <v>2023</v>
      </c>
      <c r="E661" s="1" t="s">
        <v>1350</v>
      </c>
      <c r="F661" s="1" t="s">
        <v>3237</v>
      </c>
      <c r="H661" s="1" t="s">
        <v>1352</v>
      </c>
      <c r="I661" s="1" t="s">
        <v>1353</v>
      </c>
      <c r="J661" s="1" t="s">
        <v>1354</v>
      </c>
      <c r="K661" s="1" t="s">
        <v>927</v>
      </c>
      <c r="L661" s="1" t="s">
        <v>1895</v>
      </c>
      <c r="M661" s="1" t="s">
        <v>1880</v>
      </c>
      <c r="N661" s="63">
        <v>45310</v>
      </c>
      <c r="O661" s="63">
        <v>45537</v>
      </c>
      <c r="P661" s="1" t="s">
        <v>1356</v>
      </c>
      <c r="Q661" s="1" t="s">
        <v>1491</v>
      </c>
      <c r="R661" s="1" t="s">
        <v>2399</v>
      </c>
      <c r="W661" s="1" t="s">
        <v>2540</v>
      </c>
      <c r="X661" s="1" t="s">
        <v>1360</v>
      </c>
      <c r="Y661" s="1" t="s">
        <v>1888</v>
      </c>
      <c r="Z661" s="1" t="s">
        <v>3390</v>
      </c>
      <c r="AA661" s="1" t="s">
        <v>2541</v>
      </c>
    </row>
    <row r="662" spans="1:27" ht="15" customHeight="1">
      <c r="A662" s="1" t="s">
        <v>2542</v>
      </c>
      <c r="B662" s="1" t="s">
        <v>299</v>
      </c>
      <c r="C662" s="1" t="s">
        <v>1349</v>
      </c>
      <c r="D662" s="61">
        <v>2023</v>
      </c>
      <c r="E662" s="1" t="s">
        <v>1350</v>
      </c>
      <c r="F662" s="1" t="s">
        <v>2543</v>
      </c>
      <c r="H662" s="1" t="s">
        <v>1352</v>
      </c>
      <c r="I662" s="1" t="s">
        <v>1353</v>
      </c>
      <c r="J662" s="1" t="s">
        <v>1354</v>
      </c>
      <c r="K662" s="1" t="s">
        <v>927</v>
      </c>
      <c r="L662" s="1" t="s">
        <v>1895</v>
      </c>
      <c r="M662" s="1" t="s">
        <v>1880</v>
      </c>
      <c r="N662" s="63">
        <v>45310</v>
      </c>
      <c r="O662" s="63">
        <v>45537</v>
      </c>
      <c r="P662" s="1" t="s">
        <v>1356</v>
      </c>
      <c r="Q662" s="1" t="s">
        <v>1357</v>
      </c>
      <c r="R662" s="1" t="s">
        <v>2399</v>
      </c>
      <c r="W662" s="1" t="s">
        <v>2545</v>
      </c>
      <c r="X662" s="1" t="s">
        <v>1360</v>
      </c>
      <c r="Y662" s="1" t="s">
        <v>1888</v>
      </c>
      <c r="Z662" s="1" t="s">
        <v>3390</v>
      </c>
      <c r="AA662" s="1" t="s">
        <v>2546</v>
      </c>
    </row>
    <row r="663" spans="1:27" ht="15" customHeight="1">
      <c r="A663" s="1" t="s">
        <v>2564</v>
      </c>
      <c r="B663" s="1" t="s">
        <v>301</v>
      </c>
      <c r="C663" s="1" t="s">
        <v>1349</v>
      </c>
      <c r="D663" s="61">
        <v>2023</v>
      </c>
      <c r="E663" s="1" t="s">
        <v>1350</v>
      </c>
      <c r="F663" s="1" t="s">
        <v>2565</v>
      </c>
      <c r="H663" s="1" t="s">
        <v>1352</v>
      </c>
      <c r="I663" s="1" t="s">
        <v>1353</v>
      </c>
      <c r="J663" s="1" t="s">
        <v>1354</v>
      </c>
      <c r="K663" s="1" t="s">
        <v>927</v>
      </c>
      <c r="L663" s="1" t="s">
        <v>1895</v>
      </c>
      <c r="M663" s="1" t="s">
        <v>1880</v>
      </c>
      <c r="N663" s="63">
        <v>45310</v>
      </c>
      <c r="O663" s="63">
        <v>45537</v>
      </c>
      <c r="P663" s="1" t="s">
        <v>1356</v>
      </c>
      <c r="Q663" s="1" t="s">
        <v>1357</v>
      </c>
      <c r="R663" s="1" t="s">
        <v>2399</v>
      </c>
      <c r="W663" s="1" t="s">
        <v>2545</v>
      </c>
      <c r="X663" s="1" t="s">
        <v>1360</v>
      </c>
      <c r="Y663" s="1" t="s">
        <v>1888</v>
      </c>
      <c r="Z663" s="1" t="s">
        <v>3390</v>
      </c>
      <c r="AA663" s="1" t="s">
        <v>2546</v>
      </c>
    </row>
    <row r="664" spans="1:27" ht="15" customHeight="1">
      <c r="A664" s="1" t="s">
        <v>2561</v>
      </c>
      <c r="B664" s="1" t="s">
        <v>293</v>
      </c>
      <c r="C664" s="1" t="s">
        <v>1349</v>
      </c>
      <c r="D664" s="61">
        <v>2023</v>
      </c>
      <c r="E664" s="1" t="s">
        <v>1350</v>
      </c>
      <c r="F664" s="1" t="s">
        <v>2562</v>
      </c>
      <c r="H664" s="1" t="s">
        <v>1352</v>
      </c>
      <c r="I664" s="1" t="s">
        <v>1353</v>
      </c>
      <c r="J664" s="1" t="s">
        <v>1354</v>
      </c>
      <c r="K664" s="1" t="s">
        <v>927</v>
      </c>
      <c r="L664" s="1" t="s">
        <v>1895</v>
      </c>
      <c r="M664" s="1" t="s">
        <v>1880</v>
      </c>
      <c r="N664" s="63">
        <v>45310</v>
      </c>
      <c r="O664" s="63">
        <v>45537</v>
      </c>
      <c r="P664" s="1" t="s">
        <v>1356</v>
      </c>
      <c r="Q664" s="1" t="s">
        <v>1357</v>
      </c>
      <c r="R664" s="1" t="s">
        <v>2399</v>
      </c>
      <c r="W664" s="1" t="s">
        <v>2545</v>
      </c>
      <c r="X664" s="1" t="s">
        <v>1360</v>
      </c>
      <c r="Y664" s="1" t="s">
        <v>1888</v>
      </c>
      <c r="Z664" s="1" t="s">
        <v>3390</v>
      </c>
      <c r="AA664" s="1" t="s">
        <v>2546</v>
      </c>
    </row>
    <row r="665" spans="1:27" ht="15" customHeight="1">
      <c r="A665" s="1" t="s">
        <v>2547</v>
      </c>
      <c r="B665" s="1" t="s">
        <v>300</v>
      </c>
      <c r="C665" s="1" t="s">
        <v>1349</v>
      </c>
      <c r="D665" s="61">
        <v>2023</v>
      </c>
      <c r="E665" s="1" t="s">
        <v>1350</v>
      </c>
      <c r="F665" s="1" t="s">
        <v>2548</v>
      </c>
      <c r="H665" s="1" t="s">
        <v>1352</v>
      </c>
      <c r="I665" s="1" t="s">
        <v>1353</v>
      </c>
      <c r="J665" s="1" t="s">
        <v>1354</v>
      </c>
      <c r="K665" s="1" t="s">
        <v>927</v>
      </c>
      <c r="L665" s="1" t="s">
        <v>1895</v>
      </c>
      <c r="M665" s="1" t="s">
        <v>1880</v>
      </c>
      <c r="N665" s="63">
        <v>45310</v>
      </c>
      <c r="O665" s="63">
        <v>45537</v>
      </c>
      <c r="P665" s="1" t="s">
        <v>1356</v>
      </c>
      <c r="Q665" s="1" t="s">
        <v>1357</v>
      </c>
      <c r="R665" s="1" t="s">
        <v>2399</v>
      </c>
      <c r="W665" s="1" t="s">
        <v>2545</v>
      </c>
      <c r="X665" s="1" t="s">
        <v>1360</v>
      </c>
      <c r="Y665" s="1" t="s">
        <v>1888</v>
      </c>
      <c r="Z665" s="1" t="s">
        <v>3390</v>
      </c>
      <c r="AA665" s="1" t="s">
        <v>2546</v>
      </c>
    </row>
    <row r="666" spans="1:27" ht="15" customHeight="1">
      <c r="A666" s="1" t="s">
        <v>2550</v>
      </c>
      <c r="B666" s="1" t="s">
        <v>297</v>
      </c>
      <c r="C666" s="1" t="s">
        <v>1349</v>
      </c>
      <c r="D666" s="61">
        <v>2023</v>
      </c>
      <c r="E666" s="1" t="s">
        <v>1350</v>
      </c>
      <c r="F666" s="1" t="s">
        <v>2551</v>
      </c>
      <c r="H666" s="1" t="s">
        <v>1352</v>
      </c>
      <c r="I666" s="1" t="s">
        <v>1353</v>
      </c>
      <c r="J666" s="1" t="s">
        <v>1354</v>
      </c>
      <c r="K666" s="1" t="s">
        <v>927</v>
      </c>
      <c r="L666" s="1" t="s">
        <v>1895</v>
      </c>
      <c r="M666" s="1" t="s">
        <v>1880</v>
      </c>
      <c r="N666" s="63">
        <v>45310</v>
      </c>
      <c r="O666" s="63">
        <v>45537</v>
      </c>
      <c r="P666" s="1" t="s">
        <v>1356</v>
      </c>
      <c r="Q666" s="1" t="s">
        <v>1357</v>
      </c>
      <c r="R666" s="1" t="s">
        <v>2399</v>
      </c>
      <c r="W666" s="1" t="s">
        <v>2545</v>
      </c>
      <c r="X666" s="1" t="s">
        <v>1360</v>
      </c>
      <c r="Y666" s="1" t="s">
        <v>1888</v>
      </c>
      <c r="Z666" s="1" t="s">
        <v>3390</v>
      </c>
      <c r="AA666" s="1" t="s">
        <v>2546</v>
      </c>
    </row>
    <row r="667" spans="1:27" ht="15" customHeight="1">
      <c r="A667" s="1" t="s">
        <v>2553</v>
      </c>
      <c r="B667" s="1" t="s">
        <v>298</v>
      </c>
      <c r="C667" s="1" t="s">
        <v>1349</v>
      </c>
      <c r="D667" s="61">
        <v>2023</v>
      </c>
      <c r="E667" s="1" t="s">
        <v>1350</v>
      </c>
      <c r="F667" s="1" t="s">
        <v>2554</v>
      </c>
      <c r="H667" s="1" t="s">
        <v>1352</v>
      </c>
      <c r="I667" s="1" t="s">
        <v>1353</v>
      </c>
      <c r="J667" s="1" t="s">
        <v>1354</v>
      </c>
      <c r="K667" s="1" t="s">
        <v>927</v>
      </c>
      <c r="L667" s="1" t="s">
        <v>1895</v>
      </c>
      <c r="M667" s="1" t="s">
        <v>1880</v>
      </c>
      <c r="N667" s="63">
        <v>45310</v>
      </c>
      <c r="O667" s="63">
        <v>45537</v>
      </c>
      <c r="P667" s="1" t="s">
        <v>1356</v>
      </c>
      <c r="Q667" s="1" t="s">
        <v>1357</v>
      </c>
      <c r="R667" s="1" t="s">
        <v>2399</v>
      </c>
      <c r="W667" s="1" t="s">
        <v>2545</v>
      </c>
      <c r="X667" s="1" t="s">
        <v>1360</v>
      </c>
      <c r="Y667" s="1" t="s">
        <v>1888</v>
      </c>
      <c r="Z667" s="1" t="s">
        <v>3390</v>
      </c>
      <c r="AA667" s="1" t="s">
        <v>2546</v>
      </c>
    </row>
    <row r="668" spans="1:27" ht="15" customHeight="1">
      <c r="A668" s="1" t="s">
        <v>2556</v>
      </c>
      <c r="B668" s="1" t="s">
        <v>295</v>
      </c>
      <c r="C668" s="1" t="s">
        <v>1349</v>
      </c>
      <c r="D668" s="61">
        <v>2023</v>
      </c>
      <c r="E668" s="1" t="s">
        <v>1350</v>
      </c>
      <c r="F668" s="1" t="s">
        <v>2557</v>
      </c>
      <c r="H668" s="1" t="s">
        <v>1352</v>
      </c>
      <c r="I668" s="1" t="s">
        <v>1353</v>
      </c>
      <c r="J668" s="1" t="s">
        <v>1354</v>
      </c>
      <c r="K668" s="1" t="s">
        <v>927</v>
      </c>
      <c r="L668" s="1" t="s">
        <v>1895</v>
      </c>
      <c r="M668" s="1" t="s">
        <v>1880</v>
      </c>
      <c r="N668" s="63">
        <v>45310</v>
      </c>
      <c r="O668" s="63">
        <v>45537</v>
      </c>
      <c r="P668" s="1" t="s">
        <v>1356</v>
      </c>
      <c r="Q668" s="1" t="s">
        <v>1357</v>
      </c>
      <c r="R668" s="1" t="s">
        <v>2399</v>
      </c>
      <c r="W668" s="1" t="s">
        <v>2545</v>
      </c>
      <c r="X668" s="1" t="s">
        <v>1360</v>
      </c>
      <c r="Y668" s="1" t="s">
        <v>1888</v>
      </c>
      <c r="Z668" s="1" t="s">
        <v>3390</v>
      </c>
      <c r="AA668" s="1" t="s">
        <v>2546</v>
      </c>
    </row>
    <row r="669" spans="1:27" ht="15" customHeight="1">
      <c r="A669" s="1" t="s">
        <v>2558</v>
      </c>
      <c r="B669" s="1" t="s">
        <v>296</v>
      </c>
      <c r="C669" s="1" t="s">
        <v>1349</v>
      </c>
      <c r="D669" s="61">
        <v>2023</v>
      </c>
      <c r="E669" s="1" t="s">
        <v>1350</v>
      </c>
      <c r="F669" s="1" t="s">
        <v>2559</v>
      </c>
      <c r="H669" s="1" t="s">
        <v>1352</v>
      </c>
      <c r="I669" s="1" t="s">
        <v>1353</v>
      </c>
      <c r="J669" s="1" t="s">
        <v>1354</v>
      </c>
      <c r="K669" s="1" t="s">
        <v>927</v>
      </c>
      <c r="L669" s="1" t="s">
        <v>1895</v>
      </c>
      <c r="M669" s="1" t="s">
        <v>1880</v>
      </c>
      <c r="N669" s="63">
        <v>45310</v>
      </c>
      <c r="O669" s="63">
        <v>45537</v>
      </c>
      <c r="P669" s="1" t="s">
        <v>1356</v>
      </c>
      <c r="Q669" s="1" t="s">
        <v>1357</v>
      </c>
      <c r="R669" s="1" t="s">
        <v>2399</v>
      </c>
      <c r="W669" s="1" t="s">
        <v>2545</v>
      </c>
      <c r="X669" s="1" t="s">
        <v>1360</v>
      </c>
      <c r="Y669" s="1" t="s">
        <v>1888</v>
      </c>
      <c r="Z669" s="1" t="s">
        <v>3390</v>
      </c>
      <c r="AA669" s="1" t="s">
        <v>2546</v>
      </c>
    </row>
    <row r="670" spans="1:27" ht="15" customHeight="1">
      <c r="A670" s="1" t="s">
        <v>2567</v>
      </c>
      <c r="B670" s="1" t="s">
        <v>294</v>
      </c>
      <c r="C670" s="1" t="s">
        <v>1349</v>
      </c>
      <c r="D670" s="61">
        <v>2023</v>
      </c>
      <c r="E670" s="1" t="s">
        <v>1350</v>
      </c>
      <c r="F670" s="1" t="s">
        <v>2568</v>
      </c>
      <c r="H670" s="1" t="s">
        <v>1352</v>
      </c>
      <c r="I670" s="1" t="s">
        <v>1353</v>
      </c>
      <c r="J670" s="1" t="s">
        <v>1354</v>
      </c>
      <c r="K670" s="1" t="s">
        <v>927</v>
      </c>
      <c r="L670" s="1" t="s">
        <v>1895</v>
      </c>
      <c r="M670" s="1" t="s">
        <v>1880</v>
      </c>
      <c r="N670" s="63">
        <v>45310</v>
      </c>
      <c r="O670" s="63">
        <v>45537</v>
      </c>
      <c r="P670" s="1" t="s">
        <v>1356</v>
      </c>
      <c r="Q670" s="1" t="s">
        <v>1357</v>
      </c>
      <c r="R670" s="1" t="s">
        <v>2399</v>
      </c>
      <c r="W670" s="1" t="s">
        <v>2545</v>
      </c>
      <c r="X670" s="1" t="s">
        <v>1360</v>
      </c>
      <c r="Y670" s="1" t="s">
        <v>1888</v>
      </c>
      <c r="Z670" s="1" t="s">
        <v>3390</v>
      </c>
      <c r="AA670" s="1" t="s">
        <v>2546</v>
      </c>
    </row>
    <row r="671" spans="1:27" ht="15" customHeight="1">
      <c r="A671" s="1" t="s">
        <v>833</v>
      </c>
      <c r="B671" s="1" t="s">
        <v>833</v>
      </c>
      <c r="D671" s="61">
        <v>2023</v>
      </c>
      <c r="E671" s="1" t="s">
        <v>1350</v>
      </c>
      <c r="F671" s="1" t="s">
        <v>3231</v>
      </c>
      <c r="H671" s="1" t="s">
        <v>1352</v>
      </c>
      <c r="I671" s="1" t="s">
        <v>1353</v>
      </c>
      <c r="L671" s="1" t="s">
        <v>1895</v>
      </c>
      <c r="M671" s="1" t="s">
        <v>1880</v>
      </c>
      <c r="N671" s="63">
        <v>45310</v>
      </c>
      <c r="O671" s="63">
        <v>45537</v>
      </c>
      <c r="P671" s="1" t="s">
        <v>1356</v>
      </c>
      <c r="Q671" s="1" t="s">
        <v>2482</v>
      </c>
      <c r="R671" s="1" t="s">
        <v>2399</v>
      </c>
      <c r="W671" s="1" t="s">
        <v>2572</v>
      </c>
      <c r="X671" s="1" t="s">
        <v>1360</v>
      </c>
      <c r="Y671" s="1" t="s">
        <v>1888</v>
      </c>
      <c r="Z671" s="1" t="s">
        <v>3390</v>
      </c>
      <c r="AA671" s="1" t="s">
        <v>2573</v>
      </c>
    </row>
    <row r="672" spans="1:27" ht="15" customHeight="1">
      <c r="A672" s="1" t="s">
        <v>831</v>
      </c>
      <c r="B672" s="1" t="s">
        <v>831</v>
      </c>
      <c r="D672" s="61">
        <v>2023</v>
      </c>
      <c r="E672" s="1" t="s">
        <v>1350</v>
      </c>
      <c r="F672" s="1" t="s">
        <v>3200</v>
      </c>
      <c r="H672" s="1" t="s">
        <v>1352</v>
      </c>
      <c r="I672" s="1" t="s">
        <v>1353</v>
      </c>
      <c r="L672" s="1" t="s">
        <v>1895</v>
      </c>
      <c r="M672" s="1" t="s">
        <v>1880</v>
      </c>
      <c r="N672" s="63">
        <v>45310</v>
      </c>
      <c r="O672" s="63">
        <v>45537</v>
      </c>
      <c r="P672" s="1" t="s">
        <v>1356</v>
      </c>
      <c r="Q672" s="1" t="s">
        <v>2482</v>
      </c>
      <c r="R672" s="1" t="s">
        <v>2399</v>
      </c>
      <c r="W672" s="1" t="s">
        <v>2572</v>
      </c>
      <c r="X672" s="1" t="s">
        <v>1360</v>
      </c>
      <c r="Y672" s="1" t="s">
        <v>1888</v>
      </c>
      <c r="Z672" s="1" t="s">
        <v>3390</v>
      </c>
      <c r="AA672" s="1" t="s">
        <v>2573</v>
      </c>
    </row>
    <row r="673" spans="1:27" ht="15" customHeight="1">
      <c r="A673" s="1" t="s">
        <v>830</v>
      </c>
      <c r="B673" s="1" t="s">
        <v>830</v>
      </c>
      <c r="D673" s="61">
        <v>2023</v>
      </c>
      <c r="E673" s="1" t="s">
        <v>1350</v>
      </c>
      <c r="F673" s="1" t="s">
        <v>3114</v>
      </c>
      <c r="H673" s="1" t="s">
        <v>1352</v>
      </c>
      <c r="I673" s="1" t="s">
        <v>1353</v>
      </c>
      <c r="L673" s="1" t="s">
        <v>1895</v>
      </c>
      <c r="M673" s="1" t="s">
        <v>1880</v>
      </c>
      <c r="N673" s="63">
        <v>45310</v>
      </c>
      <c r="O673" s="63">
        <v>45537</v>
      </c>
      <c r="P673" s="1" t="s">
        <v>1356</v>
      </c>
      <c r="Q673" s="1" t="s">
        <v>2482</v>
      </c>
      <c r="R673" s="1" t="s">
        <v>2399</v>
      </c>
      <c r="W673" s="1" t="s">
        <v>2572</v>
      </c>
      <c r="X673" s="1" t="s">
        <v>1360</v>
      </c>
      <c r="Y673" s="1" t="s">
        <v>1888</v>
      </c>
      <c r="Z673" s="1" t="s">
        <v>3390</v>
      </c>
      <c r="AA673" s="1" t="s">
        <v>2573</v>
      </c>
    </row>
    <row r="674" spans="1:27" ht="15" customHeight="1">
      <c r="A674" s="1" t="s">
        <v>832</v>
      </c>
      <c r="B674" s="1" t="s">
        <v>832</v>
      </c>
      <c r="D674" s="61">
        <v>2023</v>
      </c>
      <c r="E674" s="1" t="s">
        <v>1350</v>
      </c>
      <c r="F674" s="1" t="s">
        <v>3214</v>
      </c>
      <c r="H674" s="1" t="s">
        <v>1352</v>
      </c>
      <c r="I674" s="1" t="s">
        <v>1353</v>
      </c>
      <c r="L674" s="1" t="s">
        <v>1895</v>
      </c>
      <c r="M674" s="1" t="s">
        <v>1880</v>
      </c>
      <c r="N674" s="63">
        <v>45310</v>
      </c>
      <c r="O674" s="63">
        <v>45537</v>
      </c>
      <c r="P674" s="1" t="s">
        <v>1356</v>
      </c>
      <c r="Q674" s="1" t="s">
        <v>2482</v>
      </c>
      <c r="R674" s="1" t="s">
        <v>2399</v>
      </c>
      <c r="W674" s="1" t="s">
        <v>2572</v>
      </c>
      <c r="X674" s="1" t="s">
        <v>1360</v>
      </c>
      <c r="Y674" s="1" t="s">
        <v>1888</v>
      </c>
      <c r="Z674" s="1" t="s">
        <v>3390</v>
      </c>
      <c r="AA674" s="1" t="s">
        <v>2573</v>
      </c>
    </row>
    <row r="675" spans="1:27" ht="15" customHeight="1">
      <c r="A675" s="1" t="s">
        <v>302</v>
      </c>
      <c r="B675" s="1" t="s">
        <v>302</v>
      </c>
      <c r="D675" s="61">
        <v>2023</v>
      </c>
      <c r="E675" s="1" t="s">
        <v>1350</v>
      </c>
      <c r="F675" s="1" t="s">
        <v>2571</v>
      </c>
      <c r="H675" s="1" t="s">
        <v>1352</v>
      </c>
      <c r="I675" s="1" t="s">
        <v>1353</v>
      </c>
      <c r="L675" s="1" t="s">
        <v>1895</v>
      </c>
      <c r="M675" s="1" t="s">
        <v>1880</v>
      </c>
      <c r="N675" s="63">
        <v>45310</v>
      </c>
      <c r="O675" s="63">
        <v>45537</v>
      </c>
      <c r="P675" s="1" t="s">
        <v>1356</v>
      </c>
      <c r="Q675" s="1" t="s">
        <v>2482</v>
      </c>
      <c r="R675" s="1" t="s">
        <v>2399</v>
      </c>
      <c r="W675" s="1" t="s">
        <v>2572</v>
      </c>
      <c r="X675" s="1" t="s">
        <v>1360</v>
      </c>
      <c r="Y675" s="1" t="s">
        <v>1888</v>
      </c>
      <c r="Z675" s="1" t="s">
        <v>3390</v>
      </c>
      <c r="AA675" s="1" t="s">
        <v>2573</v>
      </c>
    </row>
    <row r="676" spans="1:27" ht="15" customHeight="1">
      <c r="A676" s="1" t="s">
        <v>3013</v>
      </c>
      <c r="B676" s="1" t="s">
        <v>3014</v>
      </c>
      <c r="C676" s="1" t="s">
        <v>1349</v>
      </c>
      <c r="D676" s="61">
        <v>2023</v>
      </c>
      <c r="E676" s="1" t="s">
        <v>1350</v>
      </c>
      <c r="F676" s="1" t="s">
        <v>3015</v>
      </c>
      <c r="H676" s="1" t="s">
        <v>1400</v>
      </c>
      <c r="J676" s="1" t="s">
        <v>1354</v>
      </c>
      <c r="K676" s="1" t="s">
        <v>927</v>
      </c>
      <c r="L676" s="1" t="s">
        <v>2461</v>
      </c>
      <c r="M676" s="1" t="s">
        <v>2461</v>
      </c>
      <c r="N676" s="63">
        <v>45310</v>
      </c>
      <c r="O676" s="63">
        <v>45537</v>
      </c>
      <c r="P676" s="1" t="s">
        <v>1356</v>
      </c>
      <c r="Q676" s="1" t="s">
        <v>1357</v>
      </c>
      <c r="R676" s="1" t="s">
        <v>2399</v>
      </c>
      <c r="W676" s="1" t="s">
        <v>3016</v>
      </c>
      <c r="X676" s="1" t="s">
        <v>1360</v>
      </c>
      <c r="Y676" s="1" t="s">
        <v>1888</v>
      </c>
      <c r="Z676" s="1" t="s">
        <v>3390</v>
      </c>
      <c r="AA676" s="1" t="s">
        <v>3017</v>
      </c>
    </row>
    <row r="677" spans="1:27" ht="15" customHeight="1">
      <c r="A677" s="1" t="s">
        <v>3186</v>
      </c>
      <c r="B677" s="1" t="s">
        <v>3187</v>
      </c>
      <c r="C677" s="1" t="s">
        <v>1349</v>
      </c>
      <c r="D677" s="61">
        <v>2023</v>
      </c>
      <c r="E677" s="1" t="s">
        <v>1350</v>
      </c>
      <c r="F677" s="1" t="s">
        <v>3188</v>
      </c>
      <c r="H677" s="1" t="s">
        <v>1352</v>
      </c>
      <c r="I677" s="1" t="s">
        <v>1353</v>
      </c>
      <c r="J677" s="1" t="s">
        <v>1354</v>
      </c>
      <c r="K677" s="1" t="s">
        <v>927</v>
      </c>
      <c r="L677" s="1" t="s">
        <v>1648</v>
      </c>
      <c r="P677" s="1" t="s">
        <v>1356</v>
      </c>
      <c r="Q677" s="1" t="s">
        <v>1357</v>
      </c>
      <c r="R677" s="1" t="s">
        <v>2399</v>
      </c>
      <c r="W677" s="1" t="s">
        <v>3016</v>
      </c>
      <c r="X677" s="1" t="s">
        <v>1360</v>
      </c>
      <c r="Y677" s="1" t="s">
        <v>1888</v>
      </c>
      <c r="Z677" s="1" t="s">
        <v>3390</v>
      </c>
      <c r="AA677" s="1" t="s">
        <v>3017</v>
      </c>
    </row>
    <row r="678" spans="1:27" ht="15" customHeight="1">
      <c r="A678" s="1" t="s">
        <v>3018</v>
      </c>
      <c r="B678" s="1" t="s">
        <v>3019</v>
      </c>
      <c r="C678" s="1" t="s">
        <v>1349</v>
      </c>
      <c r="D678" s="61">
        <v>2023</v>
      </c>
      <c r="E678" s="1" t="s">
        <v>1350</v>
      </c>
      <c r="F678" s="1" t="s">
        <v>3020</v>
      </c>
      <c r="H678" s="1" t="s">
        <v>1412</v>
      </c>
      <c r="I678" s="1" t="s">
        <v>1413</v>
      </c>
      <c r="J678" s="1" t="s">
        <v>1354</v>
      </c>
      <c r="K678" s="1" t="s">
        <v>927</v>
      </c>
      <c r="L678" s="1" t="s">
        <v>1648</v>
      </c>
      <c r="P678" s="1" t="s">
        <v>1356</v>
      </c>
      <c r="Q678" s="1" t="s">
        <v>1357</v>
      </c>
      <c r="R678" s="1" t="s">
        <v>2399</v>
      </c>
      <c r="W678" s="1" t="s">
        <v>3021</v>
      </c>
      <c r="X678" s="1" t="s">
        <v>1360</v>
      </c>
      <c r="Y678" s="1" t="s">
        <v>1888</v>
      </c>
      <c r="Z678" s="1" t="s">
        <v>3390</v>
      </c>
      <c r="AA678" s="1" t="s">
        <v>3022</v>
      </c>
    </row>
    <row r="679" spans="1:27" ht="15" customHeight="1">
      <c r="A679" s="1" t="s">
        <v>3023</v>
      </c>
      <c r="B679" s="1" t="s">
        <v>3024</v>
      </c>
      <c r="C679" s="1" t="s">
        <v>1349</v>
      </c>
      <c r="D679" s="61">
        <v>2023</v>
      </c>
      <c r="E679" s="1" t="s">
        <v>1350</v>
      </c>
      <c r="F679" s="1" t="s">
        <v>3025</v>
      </c>
      <c r="H679" s="1" t="s">
        <v>1400</v>
      </c>
      <c r="J679" s="1" t="s">
        <v>1354</v>
      </c>
      <c r="K679" s="1" t="s">
        <v>927</v>
      </c>
      <c r="L679" s="1" t="s">
        <v>1648</v>
      </c>
      <c r="P679" s="1" t="s">
        <v>1356</v>
      </c>
      <c r="Q679" s="1" t="s">
        <v>1357</v>
      </c>
      <c r="R679" s="1" t="s">
        <v>2399</v>
      </c>
      <c r="W679" s="1" t="s">
        <v>3021</v>
      </c>
      <c r="X679" s="1" t="s">
        <v>1360</v>
      </c>
      <c r="Y679" s="1" t="s">
        <v>1888</v>
      </c>
      <c r="Z679" s="1" t="s">
        <v>3390</v>
      </c>
      <c r="AA679" s="1" t="s">
        <v>3022</v>
      </c>
    </row>
    <row r="680" spans="1:27" ht="15" customHeight="1">
      <c r="A680" s="1" t="s">
        <v>3026</v>
      </c>
      <c r="B680" s="1" t="s">
        <v>3027</v>
      </c>
      <c r="C680" s="1" t="s">
        <v>1349</v>
      </c>
      <c r="D680" s="61">
        <v>2023</v>
      </c>
      <c r="E680" s="1" t="s">
        <v>1350</v>
      </c>
      <c r="F680" s="1" t="s">
        <v>3028</v>
      </c>
      <c r="H680" s="1" t="s">
        <v>1370</v>
      </c>
      <c r="I680" s="1" t="s">
        <v>1371</v>
      </c>
      <c r="J680" s="1" t="s">
        <v>1354</v>
      </c>
      <c r="K680" s="1" t="s">
        <v>927</v>
      </c>
      <c r="L680" s="1" t="s">
        <v>1648</v>
      </c>
      <c r="P680" s="1" t="s">
        <v>1356</v>
      </c>
      <c r="Q680" s="1" t="s">
        <v>1357</v>
      </c>
      <c r="R680" s="1" t="s">
        <v>2399</v>
      </c>
      <c r="W680" s="1" t="s">
        <v>3021</v>
      </c>
      <c r="X680" s="1" t="s">
        <v>1360</v>
      </c>
      <c r="Y680" s="1" t="s">
        <v>1888</v>
      </c>
      <c r="Z680" s="1" t="s">
        <v>3390</v>
      </c>
      <c r="AA680" s="1" t="s">
        <v>3022</v>
      </c>
    </row>
    <row r="681" spans="1:27" ht="15" customHeight="1">
      <c r="A681" s="1" t="s">
        <v>2579</v>
      </c>
      <c r="B681" s="1" t="s">
        <v>726</v>
      </c>
      <c r="C681" s="1" t="s">
        <v>1349</v>
      </c>
      <c r="D681" s="61">
        <v>2023</v>
      </c>
      <c r="E681" s="1" t="s">
        <v>1350</v>
      </c>
      <c r="F681" s="1" t="s">
        <v>2580</v>
      </c>
      <c r="H681" s="1" t="s">
        <v>1352</v>
      </c>
      <c r="I681" s="1" t="s">
        <v>1353</v>
      </c>
      <c r="J681" s="1" t="s">
        <v>1354</v>
      </c>
      <c r="K681" s="1" t="s">
        <v>927</v>
      </c>
      <c r="L681" s="1" t="s">
        <v>2576</v>
      </c>
      <c r="M681" s="1" t="s">
        <v>2576</v>
      </c>
      <c r="N681" s="63">
        <v>45310</v>
      </c>
      <c r="O681" s="63">
        <v>45537</v>
      </c>
      <c r="P681" s="1" t="s">
        <v>1356</v>
      </c>
      <c r="Q681" s="1" t="s">
        <v>1357</v>
      </c>
      <c r="R681" s="1" t="s">
        <v>2399</v>
      </c>
      <c r="W681" s="1" t="s">
        <v>2577</v>
      </c>
      <c r="X681" s="1" t="s">
        <v>1360</v>
      </c>
      <c r="Y681" s="1" t="s">
        <v>1888</v>
      </c>
      <c r="Z681" s="1" t="s">
        <v>3390</v>
      </c>
      <c r="AA681" s="1" t="s">
        <v>2578</v>
      </c>
    </row>
    <row r="682" spans="1:27" ht="15" customHeight="1">
      <c r="A682" s="1" t="s">
        <v>2581</v>
      </c>
      <c r="B682" s="1" t="s">
        <v>725</v>
      </c>
      <c r="C682" s="1" t="s">
        <v>1349</v>
      </c>
      <c r="D682" s="61">
        <v>2023</v>
      </c>
      <c r="E682" s="1" t="s">
        <v>1350</v>
      </c>
      <c r="F682" s="1" t="s">
        <v>2582</v>
      </c>
      <c r="H682" s="1" t="s">
        <v>1352</v>
      </c>
      <c r="I682" s="1" t="s">
        <v>1353</v>
      </c>
      <c r="J682" s="1" t="s">
        <v>1354</v>
      </c>
      <c r="K682" s="1" t="s">
        <v>927</v>
      </c>
      <c r="L682" s="1" t="s">
        <v>2576</v>
      </c>
      <c r="M682" s="1" t="s">
        <v>2576</v>
      </c>
      <c r="N682" s="63">
        <v>45310</v>
      </c>
      <c r="O682" s="63">
        <v>45537</v>
      </c>
      <c r="P682" s="1" t="s">
        <v>1356</v>
      </c>
      <c r="Q682" s="1" t="s">
        <v>1357</v>
      </c>
      <c r="R682" s="1" t="s">
        <v>2399</v>
      </c>
      <c r="W682" s="1" t="s">
        <v>2577</v>
      </c>
      <c r="X682" s="1" t="s">
        <v>1360</v>
      </c>
      <c r="Y682" s="1" t="s">
        <v>1888</v>
      </c>
      <c r="Z682" s="1" t="s">
        <v>3390</v>
      </c>
      <c r="AA682" s="1" t="s">
        <v>2578</v>
      </c>
    </row>
    <row r="683" spans="1:27" ht="15" customHeight="1">
      <c r="A683" s="1" t="s">
        <v>2574</v>
      </c>
      <c r="B683" s="1" t="s">
        <v>723</v>
      </c>
      <c r="C683" s="1" t="s">
        <v>1349</v>
      </c>
      <c r="D683" s="61">
        <v>2023</v>
      </c>
      <c r="E683" s="1" t="s">
        <v>1350</v>
      </c>
      <c r="F683" s="1" t="s">
        <v>2575</v>
      </c>
      <c r="H683" s="1" t="s">
        <v>1352</v>
      </c>
      <c r="I683" s="1" t="s">
        <v>1353</v>
      </c>
      <c r="J683" s="1" t="s">
        <v>1354</v>
      </c>
      <c r="K683" s="1" t="s">
        <v>927</v>
      </c>
      <c r="L683" s="1" t="s">
        <v>2576</v>
      </c>
      <c r="M683" s="1" t="s">
        <v>2576</v>
      </c>
      <c r="N683" s="63">
        <v>45310</v>
      </c>
      <c r="O683" s="63">
        <v>45537</v>
      </c>
      <c r="P683" s="1" t="s">
        <v>1356</v>
      </c>
      <c r="Q683" s="1" t="s">
        <v>1357</v>
      </c>
      <c r="R683" s="1" t="s">
        <v>2399</v>
      </c>
      <c r="W683" s="1" t="s">
        <v>2577</v>
      </c>
      <c r="X683" s="1" t="s">
        <v>1360</v>
      </c>
      <c r="Y683" s="1" t="s">
        <v>1888</v>
      </c>
      <c r="Z683" s="1" t="s">
        <v>3390</v>
      </c>
      <c r="AA683" s="1" t="s">
        <v>2578</v>
      </c>
    </row>
    <row r="684" spans="1:27" ht="15" customHeight="1">
      <c r="A684" s="1" t="s">
        <v>3253</v>
      </c>
      <c r="B684" s="1" t="s">
        <v>784</v>
      </c>
      <c r="C684" s="1" t="s">
        <v>1349</v>
      </c>
      <c r="D684" s="61">
        <v>2023</v>
      </c>
      <c r="E684" s="1" t="s">
        <v>1350</v>
      </c>
      <c r="F684" s="1" t="s">
        <v>3254</v>
      </c>
      <c r="H684" s="1" t="s">
        <v>1352</v>
      </c>
      <c r="I684" s="1" t="s">
        <v>1353</v>
      </c>
      <c r="J684" s="1" t="s">
        <v>1354</v>
      </c>
      <c r="K684" s="1" t="s">
        <v>927</v>
      </c>
      <c r="L684" s="1" t="s">
        <v>2576</v>
      </c>
      <c r="M684" s="1" t="s">
        <v>2576</v>
      </c>
      <c r="N684" s="63">
        <v>45310</v>
      </c>
      <c r="O684" s="63">
        <v>45537</v>
      </c>
      <c r="P684" s="1" t="s">
        <v>1356</v>
      </c>
      <c r="Q684" s="1" t="s">
        <v>1491</v>
      </c>
      <c r="R684" s="1" t="s">
        <v>2399</v>
      </c>
      <c r="W684" s="1" t="s">
        <v>2577</v>
      </c>
      <c r="X684" s="1" t="s">
        <v>1360</v>
      </c>
      <c r="Y684" s="1" t="s">
        <v>1888</v>
      </c>
      <c r="Z684" s="1" t="s">
        <v>3390</v>
      </c>
      <c r="AA684" s="1" t="s">
        <v>2578</v>
      </c>
    </row>
    <row r="685" spans="1:27" ht="15" customHeight="1">
      <c r="A685" s="1" t="s">
        <v>2583</v>
      </c>
      <c r="B685" s="1" t="s">
        <v>727</v>
      </c>
      <c r="C685" s="1" t="s">
        <v>1349</v>
      </c>
      <c r="D685" s="61">
        <v>2023</v>
      </c>
      <c r="E685" s="1" t="s">
        <v>1350</v>
      </c>
      <c r="F685" s="1" t="s">
        <v>2584</v>
      </c>
      <c r="H685" s="1" t="s">
        <v>1352</v>
      </c>
      <c r="I685" s="1" t="s">
        <v>1353</v>
      </c>
      <c r="J685" s="1" t="s">
        <v>1354</v>
      </c>
      <c r="K685" s="1" t="s">
        <v>927</v>
      </c>
      <c r="L685" s="1" t="s">
        <v>2576</v>
      </c>
      <c r="M685" s="1" t="s">
        <v>2576</v>
      </c>
      <c r="N685" s="63">
        <v>45310</v>
      </c>
      <c r="O685" s="63">
        <v>45537</v>
      </c>
      <c r="P685" s="1" t="s">
        <v>1356</v>
      </c>
      <c r="Q685" s="1" t="s">
        <v>1357</v>
      </c>
      <c r="R685" s="1" t="s">
        <v>2399</v>
      </c>
      <c r="W685" s="1" t="s">
        <v>2577</v>
      </c>
      <c r="X685" s="1" t="s">
        <v>1360</v>
      </c>
      <c r="Y685" s="1" t="s">
        <v>1888</v>
      </c>
      <c r="Z685" s="1" t="s">
        <v>3390</v>
      </c>
      <c r="AA685" s="1" t="s">
        <v>2578</v>
      </c>
    </row>
    <row r="686" spans="1:27" ht="15" customHeight="1">
      <c r="A686" s="1" t="s">
        <v>2588</v>
      </c>
      <c r="B686" s="1" t="s">
        <v>721</v>
      </c>
      <c r="C686" s="1" t="s">
        <v>1349</v>
      </c>
      <c r="D686" s="61">
        <v>2023</v>
      </c>
      <c r="E686" s="1" t="s">
        <v>1350</v>
      </c>
      <c r="F686" s="1" t="s">
        <v>2589</v>
      </c>
      <c r="H686" s="1" t="s">
        <v>1352</v>
      </c>
      <c r="I686" s="1" t="s">
        <v>1353</v>
      </c>
      <c r="J686" s="1" t="s">
        <v>1354</v>
      </c>
      <c r="K686" s="1" t="s">
        <v>927</v>
      </c>
      <c r="L686" s="1" t="s">
        <v>2576</v>
      </c>
      <c r="M686" s="1" t="s">
        <v>2576</v>
      </c>
      <c r="N686" s="63">
        <v>45310</v>
      </c>
      <c r="O686" s="63">
        <v>45537</v>
      </c>
      <c r="P686" s="1" t="s">
        <v>1356</v>
      </c>
      <c r="Q686" s="1" t="s">
        <v>1357</v>
      </c>
      <c r="R686" s="1" t="s">
        <v>2399</v>
      </c>
      <c r="W686" s="1" t="s">
        <v>2577</v>
      </c>
      <c r="X686" s="1" t="s">
        <v>1360</v>
      </c>
      <c r="Y686" s="1" t="s">
        <v>1888</v>
      </c>
      <c r="Z686" s="1" t="s">
        <v>3390</v>
      </c>
      <c r="AA686" s="1" t="s">
        <v>2578</v>
      </c>
    </row>
    <row r="687" spans="1:27" ht="15" customHeight="1">
      <c r="A687" s="1" t="s">
        <v>2586</v>
      </c>
      <c r="B687" s="1" t="s">
        <v>724</v>
      </c>
      <c r="C687" s="1" t="s">
        <v>1349</v>
      </c>
      <c r="D687" s="61">
        <v>2023</v>
      </c>
      <c r="E687" s="1" t="s">
        <v>1350</v>
      </c>
      <c r="F687" s="1" t="s">
        <v>2587</v>
      </c>
      <c r="H687" s="1" t="s">
        <v>1352</v>
      </c>
      <c r="I687" s="1" t="s">
        <v>1353</v>
      </c>
      <c r="J687" s="1" t="s">
        <v>1354</v>
      </c>
      <c r="K687" s="1" t="s">
        <v>927</v>
      </c>
      <c r="L687" s="1" t="s">
        <v>2576</v>
      </c>
      <c r="M687" s="1" t="s">
        <v>2576</v>
      </c>
      <c r="N687" s="63">
        <v>45310</v>
      </c>
      <c r="O687" s="63">
        <v>45537</v>
      </c>
      <c r="P687" s="1" t="s">
        <v>1356</v>
      </c>
      <c r="Q687" s="1" t="s">
        <v>1357</v>
      </c>
      <c r="R687" s="1" t="s">
        <v>2399</v>
      </c>
      <c r="W687" s="1" t="s">
        <v>2577</v>
      </c>
      <c r="X687" s="1" t="s">
        <v>1360</v>
      </c>
      <c r="Y687" s="1" t="s">
        <v>1888</v>
      </c>
      <c r="Z687" s="1" t="s">
        <v>3390</v>
      </c>
      <c r="AA687" s="1" t="s">
        <v>2578</v>
      </c>
    </row>
    <row r="688" spans="1:27" ht="15" customHeight="1">
      <c r="A688" s="1" t="s">
        <v>3067</v>
      </c>
      <c r="B688" s="1" t="s">
        <v>3068</v>
      </c>
      <c r="C688" s="1" t="s">
        <v>1349</v>
      </c>
      <c r="D688" s="61">
        <v>2023</v>
      </c>
      <c r="E688" s="1" t="s">
        <v>1350</v>
      </c>
      <c r="F688" s="1" t="s">
        <v>3069</v>
      </c>
      <c r="H688" s="1" t="s">
        <v>1370</v>
      </c>
      <c r="I688" s="1" t="s">
        <v>1371</v>
      </c>
      <c r="J688" s="1" t="s">
        <v>1354</v>
      </c>
      <c r="K688" s="1" t="s">
        <v>927</v>
      </c>
      <c r="L688" s="1" t="s">
        <v>2576</v>
      </c>
      <c r="M688" s="1" t="s">
        <v>2576</v>
      </c>
      <c r="N688" s="63">
        <v>45310</v>
      </c>
      <c r="O688" s="63">
        <v>45537</v>
      </c>
      <c r="P688" s="1" t="s">
        <v>1356</v>
      </c>
      <c r="Q688" s="1" t="s">
        <v>1491</v>
      </c>
      <c r="R688" s="1" t="s">
        <v>2399</v>
      </c>
      <c r="W688" s="1" t="s">
        <v>2577</v>
      </c>
      <c r="X688" s="1" t="s">
        <v>1360</v>
      </c>
      <c r="Y688" s="1" t="s">
        <v>1888</v>
      </c>
      <c r="Z688" s="1" t="s">
        <v>3390</v>
      </c>
      <c r="AA688" s="1" t="s">
        <v>2578</v>
      </c>
    </row>
    <row r="689" spans="1:27" ht="15" customHeight="1">
      <c r="A689" s="1" t="s">
        <v>3064</v>
      </c>
      <c r="B689" s="1" t="s">
        <v>3065</v>
      </c>
      <c r="C689" s="1" t="s">
        <v>1349</v>
      </c>
      <c r="D689" s="61">
        <v>2023</v>
      </c>
      <c r="E689" s="1" t="s">
        <v>1350</v>
      </c>
      <c r="F689" s="1" t="s">
        <v>3066</v>
      </c>
      <c r="H689" s="1" t="s">
        <v>1370</v>
      </c>
      <c r="I689" s="1" t="s">
        <v>1371</v>
      </c>
      <c r="J689" s="1" t="s">
        <v>1354</v>
      </c>
      <c r="K689" s="1" t="s">
        <v>927</v>
      </c>
      <c r="L689" s="1" t="s">
        <v>2576</v>
      </c>
      <c r="M689" s="1" t="s">
        <v>2576</v>
      </c>
      <c r="N689" s="63">
        <v>45310</v>
      </c>
      <c r="O689" s="63">
        <v>45537</v>
      </c>
      <c r="P689" s="1" t="s">
        <v>1356</v>
      </c>
      <c r="Q689" s="1" t="s">
        <v>1491</v>
      </c>
      <c r="R689" s="1" t="s">
        <v>2399</v>
      </c>
      <c r="W689" s="1" t="s">
        <v>2577</v>
      </c>
      <c r="X689" s="1" t="s">
        <v>1360</v>
      </c>
      <c r="Y689" s="1" t="s">
        <v>1888</v>
      </c>
      <c r="Z689" s="1" t="s">
        <v>3390</v>
      </c>
      <c r="AA689" s="1" t="s">
        <v>2578</v>
      </c>
    </row>
    <row r="690" spans="1:27" ht="15" customHeight="1">
      <c r="A690" s="1" t="s">
        <v>2590</v>
      </c>
      <c r="B690" s="1" t="s">
        <v>722</v>
      </c>
      <c r="C690" s="1" t="s">
        <v>1349</v>
      </c>
      <c r="D690" s="61">
        <v>2023</v>
      </c>
      <c r="E690" s="1" t="s">
        <v>1350</v>
      </c>
      <c r="F690" s="1" t="s">
        <v>2591</v>
      </c>
      <c r="H690" s="1" t="s">
        <v>1352</v>
      </c>
      <c r="I690" s="1" t="s">
        <v>1353</v>
      </c>
      <c r="J690" s="1" t="s">
        <v>1354</v>
      </c>
      <c r="K690" s="1" t="s">
        <v>927</v>
      </c>
      <c r="L690" s="1" t="s">
        <v>2576</v>
      </c>
      <c r="M690" s="1" t="s">
        <v>2576</v>
      </c>
      <c r="N690" s="63">
        <v>45310</v>
      </c>
      <c r="O690" s="63">
        <v>45537</v>
      </c>
      <c r="P690" s="1" t="s">
        <v>1356</v>
      </c>
      <c r="Q690" s="1" t="s">
        <v>1357</v>
      </c>
      <c r="R690" s="1" t="s">
        <v>2399</v>
      </c>
      <c r="W690" s="1" t="s">
        <v>2577</v>
      </c>
      <c r="X690" s="1" t="s">
        <v>1360</v>
      </c>
      <c r="Y690" s="1" t="s">
        <v>1888</v>
      </c>
      <c r="Z690" s="1" t="s">
        <v>3390</v>
      </c>
      <c r="AA690" s="1" t="s">
        <v>2578</v>
      </c>
    </row>
    <row r="691" spans="1:27" ht="15" customHeight="1">
      <c r="A691" s="1" t="s">
        <v>3238</v>
      </c>
      <c r="B691" s="1" t="s">
        <v>785</v>
      </c>
      <c r="C691" s="1" t="s">
        <v>1349</v>
      </c>
      <c r="D691" s="61">
        <v>2023</v>
      </c>
      <c r="E691" s="1" t="s">
        <v>1350</v>
      </c>
      <c r="F691" s="1" t="s">
        <v>3239</v>
      </c>
      <c r="H691" s="1" t="s">
        <v>1352</v>
      </c>
      <c r="I691" s="1" t="s">
        <v>1353</v>
      </c>
      <c r="J691" s="1" t="s">
        <v>1354</v>
      </c>
      <c r="K691" s="1" t="s">
        <v>927</v>
      </c>
      <c r="L691" s="1" t="s">
        <v>2576</v>
      </c>
      <c r="M691" s="1" t="s">
        <v>2576</v>
      </c>
      <c r="N691" s="63">
        <v>45310</v>
      </c>
      <c r="O691" s="63">
        <v>45537</v>
      </c>
      <c r="P691" s="1" t="s">
        <v>1356</v>
      </c>
      <c r="Q691" s="1" t="s">
        <v>1491</v>
      </c>
      <c r="R691" s="1" t="s">
        <v>2399</v>
      </c>
      <c r="W691" s="1" t="s">
        <v>2577</v>
      </c>
      <c r="X691" s="1" t="s">
        <v>1360</v>
      </c>
      <c r="Y691" s="1" t="s">
        <v>1888</v>
      </c>
      <c r="Z691" s="1" t="s">
        <v>3390</v>
      </c>
      <c r="AA691" s="1" t="s">
        <v>2578</v>
      </c>
    </row>
    <row r="692" spans="1:27" ht="15" customHeight="1">
      <c r="A692" s="1" t="s">
        <v>3209</v>
      </c>
      <c r="B692" s="1" t="s">
        <v>783</v>
      </c>
      <c r="C692" s="1" t="s">
        <v>1349</v>
      </c>
      <c r="D692" s="61">
        <v>2023</v>
      </c>
      <c r="E692" s="1" t="s">
        <v>1350</v>
      </c>
      <c r="F692" s="1" t="s">
        <v>3210</v>
      </c>
      <c r="H692" s="1" t="s">
        <v>1370</v>
      </c>
      <c r="I692" s="1" t="s">
        <v>1371</v>
      </c>
      <c r="J692" s="1" t="s">
        <v>1354</v>
      </c>
      <c r="K692" s="1" t="s">
        <v>927</v>
      </c>
      <c r="L692" s="1" t="s">
        <v>2576</v>
      </c>
      <c r="M692" s="1" t="s">
        <v>2576</v>
      </c>
      <c r="N692" s="63">
        <v>45310</v>
      </c>
      <c r="O692" s="63">
        <v>45537</v>
      </c>
      <c r="P692" s="1" t="s">
        <v>1356</v>
      </c>
      <c r="Q692" s="1" t="s">
        <v>1491</v>
      </c>
      <c r="R692" s="1" t="s">
        <v>2399</v>
      </c>
      <c r="W692" s="1" t="s">
        <v>2577</v>
      </c>
      <c r="X692" s="1" t="s">
        <v>1360</v>
      </c>
      <c r="Y692" s="1" t="s">
        <v>1888</v>
      </c>
      <c r="Z692" s="1" t="s">
        <v>3390</v>
      </c>
      <c r="AA692" s="1" t="s">
        <v>2578</v>
      </c>
    </row>
    <row r="693" spans="1:27" ht="15" customHeight="1">
      <c r="A693" s="1" t="s">
        <v>3591</v>
      </c>
      <c r="B693" s="1" t="s">
        <v>730</v>
      </c>
      <c r="C693" s="1" t="s">
        <v>1349</v>
      </c>
      <c r="D693" s="61">
        <v>2023</v>
      </c>
      <c r="E693" s="1" t="s">
        <v>1350</v>
      </c>
      <c r="F693" s="1" t="s">
        <v>3592</v>
      </c>
      <c r="H693" s="1" t="s">
        <v>1412</v>
      </c>
      <c r="I693" s="1" t="s">
        <v>1413</v>
      </c>
      <c r="J693" s="1" t="s">
        <v>1354</v>
      </c>
      <c r="K693" s="1" t="s">
        <v>927</v>
      </c>
      <c r="L693" s="1" t="s">
        <v>2116</v>
      </c>
      <c r="M693" s="1" t="s">
        <v>2116</v>
      </c>
      <c r="N693" s="63">
        <v>45310</v>
      </c>
      <c r="O693" s="63">
        <v>45537</v>
      </c>
      <c r="P693" s="1" t="s">
        <v>1356</v>
      </c>
      <c r="Q693" s="1" t="s">
        <v>1357</v>
      </c>
      <c r="R693" s="1" t="s">
        <v>2399</v>
      </c>
      <c r="W693" s="1" t="s">
        <v>2594</v>
      </c>
      <c r="X693" s="1" t="s">
        <v>1360</v>
      </c>
      <c r="Y693" s="1" t="s">
        <v>1888</v>
      </c>
      <c r="Z693" s="1" t="s">
        <v>3390</v>
      </c>
      <c r="AA693" s="1" t="s">
        <v>2595</v>
      </c>
    </row>
    <row r="694" spans="1:27" ht="15" customHeight="1">
      <c r="A694" s="1" t="s">
        <v>2598</v>
      </c>
      <c r="B694" s="1" t="s">
        <v>733</v>
      </c>
      <c r="C694" s="1" t="s">
        <v>1349</v>
      </c>
      <c r="D694" s="61">
        <v>2023</v>
      </c>
      <c r="E694" s="1" t="s">
        <v>1350</v>
      </c>
      <c r="F694" s="1" t="s">
        <v>2599</v>
      </c>
      <c r="H694" s="1" t="s">
        <v>1352</v>
      </c>
      <c r="I694" s="1" t="s">
        <v>1353</v>
      </c>
      <c r="J694" s="1" t="s">
        <v>1354</v>
      </c>
      <c r="K694" s="1" t="s">
        <v>927</v>
      </c>
      <c r="L694" s="1" t="s">
        <v>2410</v>
      </c>
      <c r="M694" s="1" t="s">
        <v>2410</v>
      </c>
      <c r="N694" s="63">
        <v>45310</v>
      </c>
      <c r="O694" s="63">
        <v>45537</v>
      </c>
      <c r="P694" s="1" t="s">
        <v>1356</v>
      </c>
      <c r="Q694" s="1" t="s">
        <v>1357</v>
      </c>
      <c r="R694" s="1" t="s">
        <v>2399</v>
      </c>
      <c r="W694" s="1" t="s">
        <v>2594</v>
      </c>
      <c r="X694" s="1" t="s">
        <v>1360</v>
      </c>
      <c r="Y694" s="1" t="s">
        <v>1888</v>
      </c>
      <c r="Z694" s="1" t="s">
        <v>3390</v>
      </c>
      <c r="AA694" s="1" t="s">
        <v>2595</v>
      </c>
    </row>
    <row r="695" spans="1:27" ht="15" customHeight="1">
      <c r="A695" s="1" t="s">
        <v>2596</v>
      </c>
      <c r="B695" s="1" t="s">
        <v>734</v>
      </c>
      <c r="C695" s="1" t="s">
        <v>1349</v>
      </c>
      <c r="D695" s="61">
        <v>2023</v>
      </c>
      <c r="E695" s="1" t="s">
        <v>1350</v>
      </c>
      <c r="F695" s="1" t="s">
        <v>2597</v>
      </c>
      <c r="H695" s="1" t="s">
        <v>1370</v>
      </c>
      <c r="I695" s="1" t="s">
        <v>1371</v>
      </c>
      <c r="J695" s="1" t="s">
        <v>1354</v>
      </c>
      <c r="K695" s="1" t="s">
        <v>927</v>
      </c>
      <c r="L695" s="1" t="s">
        <v>2410</v>
      </c>
      <c r="M695" s="1" t="s">
        <v>2410</v>
      </c>
      <c r="N695" s="63">
        <v>45310</v>
      </c>
      <c r="O695" s="63">
        <v>45537</v>
      </c>
      <c r="P695" s="1" t="s">
        <v>1356</v>
      </c>
      <c r="Q695" s="1" t="s">
        <v>2411</v>
      </c>
      <c r="R695" s="1" t="s">
        <v>2399</v>
      </c>
      <c r="W695" s="1" t="s">
        <v>2594</v>
      </c>
      <c r="X695" s="1" t="s">
        <v>1360</v>
      </c>
      <c r="Y695" s="1" t="s">
        <v>1888</v>
      </c>
      <c r="Z695" s="1" t="s">
        <v>3390</v>
      </c>
      <c r="AA695" s="1" t="s">
        <v>2595</v>
      </c>
    </row>
    <row r="696" spans="1:27" ht="15" customHeight="1">
      <c r="A696" s="1" t="s">
        <v>3593</v>
      </c>
      <c r="B696" s="1" t="s">
        <v>729</v>
      </c>
      <c r="C696" s="1" t="s">
        <v>1349</v>
      </c>
      <c r="D696" s="61">
        <v>2023</v>
      </c>
      <c r="E696" s="1" t="s">
        <v>1350</v>
      </c>
      <c r="F696" s="1" t="s">
        <v>3594</v>
      </c>
      <c r="H696" s="1" t="s">
        <v>1370</v>
      </c>
      <c r="I696" s="1" t="s">
        <v>1371</v>
      </c>
      <c r="J696" s="1" t="s">
        <v>1354</v>
      </c>
      <c r="K696" s="1" t="s">
        <v>927</v>
      </c>
      <c r="L696" s="1" t="s">
        <v>2116</v>
      </c>
      <c r="M696" s="1" t="s">
        <v>2116</v>
      </c>
      <c r="N696" s="63">
        <v>45310</v>
      </c>
      <c r="O696" s="63">
        <v>45537</v>
      </c>
      <c r="P696" s="1" t="s">
        <v>1356</v>
      </c>
      <c r="Q696" s="1" t="s">
        <v>1357</v>
      </c>
      <c r="R696" s="1" t="s">
        <v>2399</v>
      </c>
      <c r="W696" s="1" t="s">
        <v>2594</v>
      </c>
      <c r="X696" s="1" t="s">
        <v>1360</v>
      </c>
      <c r="Y696" s="1" t="s">
        <v>1888</v>
      </c>
      <c r="Z696" s="1" t="s">
        <v>3390</v>
      </c>
      <c r="AA696" s="1" t="s">
        <v>2595</v>
      </c>
    </row>
    <row r="697" spans="1:27" ht="15" customHeight="1">
      <c r="A697" s="1" t="s">
        <v>3117</v>
      </c>
      <c r="B697" s="1" t="s">
        <v>786</v>
      </c>
      <c r="C697" s="1" t="s">
        <v>1349</v>
      </c>
      <c r="D697" s="61">
        <v>2023</v>
      </c>
      <c r="E697" s="1" t="s">
        <v>1350</v>
      </c>
      <c r="F697" s="1" t="s">
        <v>3118</v>
      </c>
      <c r="H697" s="1" t="s">
        <v>1352</v>
      </c>
      <c r="I697" s="1" t="s">
        <v>1353</v>
      </c>
      <c r="J697" s="1" t="s">
        <v>1354</v>
      </c>
      <c r="K697" s="1" t="s">
        <v>927</v>
      </c>
      <c r="L697" s="1" t="s">
        <v>2623</v>
      </c>
      <c r="M697" s="1" t="s">
        <v>2623</v>
      </c>
      <c r="N697" s="63">
        <v>45310</v>
      </c>
      <c r="O697" s="63">
        <v>45537</v>
      </c>
      <c r="P697" s="1" t="s">
        <v>1356</v>
      </c>
      <c r="Q697" s="1" t="s">
        <v>1357</v>
      </c>
      <c r="R697" s="1" t="s">
        <v>2399</v>
      </c>
      <c r="W697" s="1" t="s">
        <v>2594</v>
      </c>
      <c r="X697" s="1" t="s">
        <v>1360</v>
      </c>
      <c r="Y697" s="1" t="s">
        <v>1888</v>
      </c>
      <c r="Z697" s="1" t="s">
        <v>3390</v>
      </c>
      <c r="AA697" s="1" t="s">
        <v>2595</v>
      </c>
    </row>
    <row r="698" spans="1:27" ht="15" customHeight="1">
      <c r="A698" s="1" t="s">
        <v>2592</v>
      </c>
      <c r="B698" s="1" t="s">
        <v>728</v>
      </c>
      <c r="C698" s="1" t="s">
        <v>1349</v>
      </c>
      <c r="D698" s="61">
        <v>2023</v>
      </c>
      <c r="E698" s="1" t="s">
        <v>1350</v>
      </c>
      <c r="F698" s="1" t="s">
        <v>3595</v>
      </c>
      <c r="H698" s="1" t="s">
        <v>1412</v>
      </c>
      <c r="I698" s="1" t="s">
        <v>1413</v>
      </c>
      <c r="J698" s="1" t="s">
        <v>1354</v>
      </c>
      <c r="K698" s="1" t="s">
        <v>927</v>
      </c>
      <c r="L698" s="1" t="s">
        <v>2116</v>
      </c>
      <c r="M698" s="1" t="s">
        <v>2116</v>
      </c>
      <c r="N698" s="63">
        <v>45310</v>
      </c>
      <c r="O698" s="63">
        <v>45537</v>
      </c>
      <c r="P698" s="1" t="s">
        <v>1356</v>
      </c>
      <c r="Q698" s="1" t="s">
        <v>1357</v>
      </c>
      <c r="R698" s="1" t="s">
        <v>2399</v>
      </c>
      <c r="W698" s="1" t="s">
        <v>2594</v>
      </c>
      <c r="X698" s="1" t="s">
        <v>1360</v>
      </c>
      <c r="Y698" s="1" t="s">
        <v>1888</v>
      </c>
      <c r="Z698" s="1" t="s">
        <v>3390</v>
      </c>
      <c r="AA698" s="1" t="s">
        <v>2595</v>
      </c>
    </row>
    <row r="699" spans="1:27" ht="15" customHeight="1">
      <c r="A699" s="1" t="s">
        <v>3104</v>
      </c>
      <c r="B699" s="1" t="s">
        <v>3104</v>
      </c>
      <c r="D699" s="61">
        <v>2023</v>
      </c>
      <c r="E699" s="1" t="s">
        <v>1350</v>
      </c>
      <c r="F699" s="1" t="s">
        <v>3105</v>
      </c>
      <c r="H699" s="1" t="s">
        <v>1352</v>
      </c>
      <c r="I699" s="1" t="s">
        <v>1353</v>
      </c>
      <c r="L699" s="1" t="s">
        <v>2623</v>
      </c>
      <c r="M699" s="1" t="s">
        <v>2623</v>
      </c>
      <c r="N699" s="63">
        <v>45310</v>
      </c>
      <c r="O699" s="63">
        <v>45537</v>
      </c>
      <c r="P699" s="1" t="s">
        <v>1356</v>
      </c>
      <c r="Q699" s="1" t="s">
        <v>1357</v>
      </c>
      <c r="R699" s="1" t="s">
        <v>2399</v>
      </c>
      <c r="W699" s="1" t="s">
        <v>2594</v>
      </c>
      <c r="X699" s="1" t="s">
        <v>1360</v>
      </c>
      <c r="Y699" s="1" t="s">
        <v>1888</v>
      </c>
      <c r="Z699" s="1" t="s">
        <v>3390</v>
      </c>
      <c r="AA699" s="1" t="s">
        <v>2595</v>
      </c>
    </row>
    <row r="700" spans="1:27" ht="15" customHeight="1">
      <c r="A700" s="1" t="s">
        <v>3251</v>
      </c>
      <c r="B700" s="1" t="s">
        <v>3251</v>
      </c>
      <c r="D700" s="61">
        <v>2023</v>
      </c>
      <c r="E700" s="1" t="s">
        <v>1350</v>
      </c>
      <c r="F700" s="1" t="s">
        <v>3252</v>
      </c>
      <c r="H700" s="1" t="s">
        <v>1352</v>
      </c>
      <c r="I700" s="1" t="s">
        <v>1353</v>
      </c>
      <c r="L700" s="1" t="s">
        <v>2623</v>
      </c>
      <c r="M700" s="1" t="s">
        <v>2623</v>
      </c>
      <c r="N700" s="63">
        <v>45310</v>
      </c>
      <c r="O700" s="63">
        <v>45537</v>
      </c>
      <c r="P700" s="1" t="s">
        <v>1356</v>
      </c>
      <c r="Q700" s="1" t="s">
        <v>1357</v>
      </c>
      <c r="R700" s="1" t="s">
        <v>2399</v>
      </c>
      <c r="W700" s="1" t="s">
        <v>2594</v>
      </c>
      <c r="X700" s="1" t="s">
        <v>1360</v>
      </c>
      <c r="Y700" s="1" t="s">
        <v>1888</v>
      </c>
      <c r="Z700" s="1" t="s">
        <v>3390</v>
      </c>
      <c r="AA700" s="1" t="s">
        <v>2595</v>
      </c>
    </row>
    <row r="701" spans="1:27" ht="15" customHeight="1">
      <c r="A701" s="1" t="s">
        <v>2604</v>
      </c>
      <c r="B701" s="1" t="s">
        <v>735</v>
      </c>
      <c r="C701" s="1" t="s">
        <v>1349</v>
      </c>
      <c r="D701" s="61">
        <v>2023</v>
      </c>
      <c r="E701" s="1" t="s">
        <v>1350</v>
      </c>
      <c r="F701" s="1" t="s">
        <v>2605</v>
      </c>
      <c r="H701" s="1" t="s">
        <v>1412</v>
      </c>
      <c r="I701" s="1" t="s">
        <v>1413</v>
      </c>
      <c r="J701" s="1" t="s">
        <v>1354</v>
      </c>
      <c r="K701" s="1" t="s">
        <v>927</v>
      </c>
      <c r="L701" s="1" t="s">
        <v>2410</v>
      </c>
      <c r="M701" s="1" t="s">
        <v>2410</v>
      </c>
      <c r="N701" s="63">
        <v>45310</v>
      </c>
      <c r="O701" s="63">
        <v>45537</v>
      </c>
      <c r="P701" s="1" t="s">
        <v>1356</v>
      </c>
      <c r="Q701" s="1" t="s">
        <v>2411</v>
      </c>
      <c r="R701" s="1" t="s">
        <v>2399</v>
      </c>
      <c r="W701" s="1" t="s">
        <v>2594</v>
      </c>
      <c r="X701" s="1" t="s">
        <v>1360</v>
      </c>
      <c r="Y701" s="1" t="s">
        <v>1888</v>
      </c>
      <c r="Z701" s="1" t="s">
        <v>3390</v>
      </c>
      <c r="AA701" s="1" t="s">
        <v>2595</v>
      </c>
    </row>
    <row r="702" spans="1:27" ht="15" customHeight="1">
      <c r="A702" s="1" t="s">
        <v>3240</v>
      </c>
      <c r="B702" s="1" t="s">
        <v>787</v>
      </c>
      <c r="C702" s="1" t="s">
        <v>1349</v>
      </c>
      <c r="D702" s="61">
        <v>2023</v>
      </c>
      <c r="E702" s="1" t="s">
        <v>1350</v>
      </c>
      <c r="F702" s="1" t="s">
        <v>3241</v>
      </c>
      <c r="H702" s="1" t="s">
        <v>1352</v>
      </c>
      <c r="I702" s="1" t="s">
        <v>1353</v>
      </c>
      <c r="J702" s="1" t="s">
        <v>1354</v>
      </c>
      <c r="K702" s="1" t="s">
        <v>927</v>
      </c>
      <c r="L702" s="1" t="s">
        <v>2623</v>
      </c>
      <c r="M702" s="1" t="s">
        <v>2623</v>
      </c>
      <c r="N702" s="63">
        <v>45310</v>
      </c>
      <c r="O702" s="63">
        <v>45537</v>
      </c>
      <c r="P702" s="1" t="s">
        <v>1356</v>
      </c>
      <c r="Q702" s="1" t="s">
        <v>1357</v>
      </c>
      <c r="R702" s="1" t="s">
        <v>2399</v>
      </c>
      <c r="W702" s="1" t="s">
        <v>2594</v>
      </c>
      <c r="X702" s="1" t="s">
        <v>1360</v>
      </c>
      <c r="Y702" s="1" t="s">
        <v>1888</v>
      </c>
      <c r="Z702" s="1" t="s">
        <v>3390</v>
      </c>
      <c r="AA702" s="1" t="s">
        <v>2595</v>
      </c>
    </row>
    <row r="703" spans="1:27" ht="15" customHeight="1">
      <c r="A703" s="1" t="s">
        <v>2610</v>
      </c>
      <c r="B703" s="1" t="s">
        <v>732</v>
      </c>
      <c r="C703" s="1" t="s">
        <v>1349</v>
      </c>
      <c r="D703" s="61">
        <v>2023</v>
      </c>
      <c r="E703" s="1" t="s">
        <v>1350</v>
      </c>
      <c r="F703" s="1" t="s">
        <v>2611</v>
      </c>
      <c r="H703" s="1" t="s">
        <v>1352</v>
      </c>
      <c r="I703" s="1" t="s">
        <v>1353</v>
      </c>
      <c r="J703" s="1" t="s">
        <v>1354</v>
      </c>
      <c r="K703" s="1" t="s">
        <v>927</v>
      </c>
      <c r="L703" s="1" t="s">
        <v>2410</v>
      </c>
      <c r="M703" s="1" t="s">
        <v>2410</v>
      </c>
      <c r="N703" s="63">
        <v>45310</v>
      </c>
      <c r="O703" s="63">
        <v>45537</v>
      </c>
      <c r="P703" s="1" t="s">
        <v>1356</v>
      </c>
      <c r="Q703" s="1" t="s">
        <v>1357</v>
      </c>
      <c r="R703" s="1" t="s">
        <v>2399</v>
      </c>
      <c r="W703" s="1" t="s">
        <v>2594</v>
      </c>
      <c r="X703" s="1" t="s">
        <v>1360</v>
      </c>
      <c r="Y703" s="1" t="s">
        <v>1888</v>
      </c>
      <c r="Z703" s="1" t="s">
        <v>3390</v>
      </c>
      <c r="AA703" s="1" t="s">
        <v>2595</v>
      </c>
    </row>
    <row r="704" spans="1:27" ht="15" customHeight="1">
      <c r="A704" s="1" t="s">
        <v>2612</v>
      </c>
      <c r="B704" s="1" t="s">
        <v>731</v>
      </c>
      <c r="C704" s="1" t="s">
        <v>1349</v>
      </c>
      <c r="D704" s="61">
        <v>2023</v>
      </c>
      <c r="E704" s="1" t="s">
        <v>1350</v>
      </c>
      <c r="F704" s="1" t="s">
        <v>2613</v>
      </c>
      <c r="H704" s="1" t="s">
        <v>1412</v>
      </c>
      <c r="I704" s="1" t="s">
        <v>1413</v>
      </c>
      <c r="J704" s="1" t="s">
        <v>1354</v>
      </c>
      <c r="K704" s="1" t="s">
        <v>927</v>
      </c>
      <c r="L704" s="1" t="s">
        <v>2116</v>
      </c>
      <c r="M704" s="1" t="s">
        <v>2116</v>
      </c>
      <c r="N704" s="63">
        <v>45310</v>
      </c>
      <c r="O704" s="63">
        <v>45537</v>
      </c>
      <c r="P704" s="1" t="s">
        <v>1356</v>
      </c>
      <c r="Q704" s="1" t="s">
        <v>1357</v>
      </c>
      <c r="R704" s="1" t="s">
        <v>2399</v>
      </c>
      <c r="W704" s="1" t="s">
        <v>2594</v>
      </c>
      <c r="X704" s="1" t="s">
        <v>1360</v>
      </c>
      <c r="Y704" s="1" t="s">
        <v>1888</v>
      </c>
      <c r="Z704" s="1" t="s">
        <v>3390</v>
      </c>
      <c r="AA704" s="1" t="s">
        <v>2595</v>
      </c>
    </row>
    <row r="705" spans="1:27" ht="15" customHeight="1">
      <c r="A705" s="1" t="s">
        <v>3279</v>
      </c>
      <c r="B705" s="1" t="s">
        <v>3280</v>
      </c>
      <c r="C705" s="1" t="s">
        <v>1349</v>
      </c>
      <c r="D705" s="61">
        <v>2023</v>
      </c>
      <c r="E705" s="1" t="s">
        <v>1350</v>
      </c>
      <c r="F705" s="1" t="s">
        <v>3281</v>
      </c>
      <c r="H705" s="1" t="s">
        <v>1400</v>
      </c>
      <c r="J705" s="1" t="s">
        <v>1354</v>
      </c>
      <c r="K705" s="1" t="s">
        <v>927</v>
      </c>
      <c r="L705" s="1" t="s">
        <v>1355</v>
      </c>
      <c r="M705" s="1" t="s">
        <v>1355</v>
      </c>
      <c r="N705" s="63">
        <v>45310</v>
      </c>
      <c r="O705" s="63">
        <v>45537</v>
      </c>
      <c r="P705" s="1" t="s">
        <v>1356</v>
      </c>
      <c r="Q705" s="1" t="s">
        <v>1357</v>
      </c>
      <c r="R705" s="1" t="s">
        <v>2399</v>
      </c>
      <c r="W705" s="1" t="s">
        <v>2616</v>
      </c>
      <c r="X705" s="1" t="s">
        <v>1360</v>
      </c>
      <c r="Y705" s="1" t="s">
        <v>1888</v>
      </c>
      <c r="Z705" s="1" t="s">
        <v>3390</v>
      </c>
      <c r="AA705" s="1" t="s">
        <v>2617</v>
      </c>
    </row>
    <row r="706" spans="1:27" ht="15" customHeight="1">
      <c r="A706" s="1" t="s">
        <v>2614</v>
      </c>
      <c r="B706" s="1" t="s">
        <v>754</v>
      </c>
      <c r="C706" s="1" t="s">
        <v>1349</v>
      </c>
      <c r="D706" s="61">
        <v>2023</v>
      </c>
      <c r="E706" s="1" t="s">
        <v>1350</v>
      </c>
      <c r="F706" s="1" t="s">
        <v>2615</v>
      </c>
      <c r="H706" s="1" t="s">
        <v>1400</v>
      </c>
      <c r="J706" s="1" t="s">
        <v>1354</v>
      </c>
      <c r="K706" s="1" t="s">
        <v>927</v>
      </c>
      <c r="L706" s="1" t="s">
        <v>1355</v>
      </c>
      <c r="M706" s="1" t="s">
        <v>1355</v>
      </c>
      <c r="N706" s="63">
        <v>45310</v>
      </c>
      <c r="O706" s="63">
        <v>45537</v>
      </c>
      <c r="P706" s="1" t="s">
        <v>1356</v>
      </c>
      <c r="Q706" s="1" t="s">
        <v>1357</v>
      </c>
      <c r="R706" s="1" t="s">
        <v>2399</v>
      </c>
      <c r="W706" s="1" t="s">
        <v>2616</v>
      </c>
      <c r="X706" s="1" t="s">
        <v>1360</v>
      </c>
      <c r="Y706" s="1" t="s">
        <v>1888</v>
      </c>
      <c r="Z706" s="1" t="s">
        <v>3390</v>
      </c>
      <c r="AA706" s="1" t="s">
        <v>2617</v>
      </c>
    </row>
    <row r="707" spans="1:27" ht="15" customHeight="1">
      <c r="A707" s="1" t="s">
        <v>3277</v>
      </c>
      <c r="B707" s="1" t="s">
        <v>888</v>
      </c>
      <c r="C707" s="1" t="s">
        <v>1349</v>
      </c>
      <c r="D707" s="61">
        <v>2023</v>
      </c>
      <c r="E707" s="1" t="s">
        <v>1350</v>
      </c>
      <c r="F707" s="1" t="s">
        <v>3278</v>
      </c>
      <c r="H707" s="1" t="s">
        <v>1370</v>
      </c>
      <c r="I707" s="1" t="s">
        <v>1371</v>
      </c>
      <c r="J707" s="1" t="s">
        <v>1354</v>
      </c>
      <c r="K707" s="1" t="s">
        <v>927</v>
      </c>
      <c r="L707" s="1" t="s">
        <v>1355</v>
      </c>
      <c r="M707" s="1" t="s">
        <v>1355</v>
      </c>
      <c r="N707" s="63">
        <v>45310</v>
      </c>
      <c r="O707" s="63">
        <v>45537</v>
      </c>
      <c r="P707" s="1" t="s">
        <v>1356</v>
      </c>
      <c r="Q707" s="1" t="s">
        <v>1357</v>
      </c>
      <c r="R707" s="1" t="s">
        <v>2399</v>
      </c>
      <c r="W707" s="1" t="s">
        <v>2616</v>
      </c>
      <c r="X707" s="1" t="s">
        <v>1360</v>
      </c>
      <c r="Y707" s="1" t="s">
        <v>1888</v>
      </c>
      <c r="Z707" s="1" t="s">
        <v>3390</v>
      </c>
      <c r="AA707" s="1" t="s">
        <v>2617</v>
      </c>
    </row>
    <row r="708" spans="1:27" ht="15" customHeight="1">
      <c r="A708" s="1" t="s">
        <v>2618</v>
      </c>
      <c r="B708" s="1" t="s">
        <v>753</v>
      </c>
      <c r="C708" s="1" t="s">
        <v>1349</v>
      </c>
      <c r="D708" s="61">
        <v>2023</v>
      </c>
      <c r="E708" s="1" t="s">
        <v>1350</v>
      </c>
      <c r="F708" s="1" t="s">
        <v>2619</v>
      </c>
      <c r="H708" s="1" t="s">
        <v>1370</v>
      </c>
      <c r="I708" s="1" t="s">
        <v>1371</v>
      </c>
      <c r="J708" s="1" t="s">
        <v>1354</v>
      </c>
      <c r="K708" s="1" t="s">
        <v>927</v>
      </c>
      <c r="L708" s="1" t="s">
        <v>1355</v>
      </c>
      <c r="M708" s="1" t="s">
        <v>1355</v>
      </c>
      <c r="N708" s="63">
        <v>45310</v>
      </c>
      <c r="O708" s="63">
        <v>45537</v>
      </c>
      <c r="P708" s="1" t="s">
        <v>1356</v>
      </c>
      <c r="Q708" s="1" t="s">
        <v>2620</v>
      </c>
      <c r="R708" s="1" t="s">
        <v>2399</v>
      </c>
      <c r="W708" s="1" t="s">
        <v>2616</v>
      </c>
      <c r="X708" s="1" t="s">
        <v>1360</v>
      </c>
      <c r="Y708" s="1" t="s">
        <v>1888</v>
      </c>
      <c r="Z708" s="1" t="s">
        <v>3390</v>
      </c>
      <c r="AA708" s="1" t="s">
        <v>2617</v>
      </c>
    </row>
    <row r="709" spans="1:27" ht="15" customHeight="1">
      <c r="A709" s="1" t="s">
        <v>3271</v>
      </c>
      <c r="B709" s="1" t="s">
        <v>838</v>
      </c>
      <c r="C709" s="1" t="s">
        <v>1349</v>
      </c>
      <c r="D709" s="61">
        <v>2023</v>
      </c>
      <c r="E709" s="1" t="s">
        <v>1350</v>
      </c>
      <c r="F709" s="1" t="s">
        <v>3272</v>
      </c>
      <c r="H709" s="1" t="s">
        <v>1370</v>
      </c>
      <c r="I709" s="1" t="s">
        <v>1371</v>
      </c>
      <c r="J709" s="1" t="s">
        <v>1354</v>
      </c>
      <c r="K709" s="1" t="s">
        <v>927</v>
      </c>
      <c r="L709" s="1" t="s">
        <v>1895</v>
      </c>
      <c r="M709" s="1" t="s">
        <v>1880</v>
      </c>
      <c r="N709" s="63">
        <v>45310</v>
      </c>
      <c r="O709" s="63">
        <v>45537</v>
      </c>
      <c r="P709" s="1" t="s">
        <v>1356</v>
      </c>
      <c r="Q709" s="1" t="s">
        <v>2498</v>
      </c>
      <c r="R709" s="1" t="s">
        <v>2399</v>
      </c>
      <c r="W709" s="1" t="s">
        <v>2958</v>
      </c>
      <c r="X709" s="1" t="s">
        <v>1360</v>
      </c>
      <c r="Y709" s="1" t="s">
        <v>1888</v>
      </c>
      <c r="Z709" s="1" t="s">
        <v>3390</v>
      </c>
      <c r="AA709" s="1" t="s">
        <v>2959</v>
      </c>
    </row>
    <row r="710" spans="1:27" ht="15" customHeight="1">
      <c r="A710" s="1" t="s">
        <v>3155</v>
      </c>
      <c r="B710" s="1" t="s">
        <v>840</v>
      </c>
      <c r="C710" s="1" t="s">
        <v>1349</v>
      </c>
      <c r="D710" s="61">
        <v>2023</v>
      </c>
      <c r="E710" s="1" t="s">
        <v>1350</v>
      </c>
      <c r="F710" s="1" t="s">
        <v>3156</v>
      </c>
      <c r="H710" s="1" t="s">
        <v>1370</v>
      </c>
      <c r="I710" s="1" t="s">
        <v>1371</v>
      </c>
      <c r="J710" s="1" t="s">
        <v>1354</v>
      </c>
      <c r="K710" s="1" t="s">
        <v>927</v>
      </c>
      <c r="L710" s="1" t="s">
        <v>1895</v>
      </c>
      <c r="M710" s="1" t="s">
        <v>1880</v>
      </c>
      <c r="N710" s="63">
        <v>45310</v>
      </c>
      <c r="O710" s="63">
        <v>45537</v>
      </c>
      <c r="P710" s="1" t="s">
        <v>1356</v>
      </c>
      <c r="Q710" s="1" t="s">
        <v>2498</v>
      </c>
      <c r="R710" s="1" t="s">
        <v>2399</v>
      </c>
      <c r="W710" s="1" t="s">
        <v>2958</v>
      </c>
      <c r="X710" s="1" t="s">
        <v>1360</v>
      </c>
      <c r="Y710" s="1" t="s">
        <v>1888</v>
      </c>
      <c r="Z710" s="1" t="s">
        <v>3390</v>
      </c>
      <c r="AA710" s="1" t="s">
        <v>2959</v>
      </c>
    </row>
    <row r="711" spans="1:27" ht="15" customHeight="1">
      <c r="A711" s="1" t="s">
        <v>2960</v>
      </c>
      <c r="B711" s="1" t="s">
        <v>774</v>
      </c>
      <c r="C711" s="1" t="s">
        <v>1349</v>
      </c>
      <c r="D711" s="61">
        <v>2023</v>
      </c>
      <c r="E711" s="1" t="s">
        <v>1350</v>
      </c>
      <c r="F711" s="1" t="s">
        <v>2961</v>
      </c>
      <c r="H711" s="1" t="s">
        <v>1370</v>
      </c>
      <c r="I711" s="1" t="s">
        <v>1371</v>
      </c>
      <c r="J711" s="1" t="s">
        <v>1354</v>
      </c>
      <c r="K711" s="1" t="s">
        <v>927</v>
      </c>
      <c r="L711" s="1" t="s">
        <v>1895</v>
      </c>
      <c r="M711" s="1" t="s">
        <v>1880</v>
      </c>
      <c r="N711" s="63">
        <v>45310</v>
      </c>
      <c r="O711" s="63">
        <v>45537</v>
      </c>
      <c r="P711" s="1" t="s">
        <v>1356</v>
      </c>
      <c r="Q711" s="1" t="s">
        <v>2498</v>
      </c>
      <c r="R711" s="1" t="s">
        <v>2399</v>
      </c>
      <c r="W711" s="1" t="s">
        <v>2958</v>
      </c>
      <c r="X711" s="1" t="s">
        <v>1360</v>
      </c>
      <c r="Y711" s="1" t="s">
        <v>1888</v>
      </c>
      <c r="Z711" s="1" t="s">
        <v>3390</v>
      </c>
      <c r="AA711" s="1" t="s">
        <v>2959</v>
      </c>
    </row>
    <row r="712" spans="1:27" ht="15" customHeight="1">
      <c r="A712" s="1" t="s">
        <v>3070</v>
      </c>
      <c r="B712" s="1" t="s">
        <v>839</v>
      </c>
      <c r="C712" s="1" t="s">
        <v>1349</v>
      </c>
      <c r="D712" s="61">
        <v>2023</v>
      </c>
      <c r="E712" s="1" t="s">
        <v>1350</v>
      </c>
      <c r="F712" s="1" t="s">
        <v>3071</v>
      </c>
      <c r="H712" s="1" t="s">
        <v>1370</v>
      </c>
      <c r="I712" s="1" t="s">
        <v>1371</v>
      </c>
      <c r="J712" s="1" t="s">
        <v>1354</v>
      </c>
      <c r="K712" s="1" t="s">
        <v>927</v>
      </c>
      <c r="L712" s="1" t="s">
        <v>1895</v>
      </c>
      <c r="M712" s="1" t="s">
        <v>1880</v>
      </c>
      <c r="N712" s="63">
        <v>45310</v>
      </c>
      <c r="O712" s="63">
        <v>45537</v>
      </c>
      <c r="P712" s="1" t="s">
        <v>1356</v>
      </c>
      <c r="Q712" s="1" t="s">
        <v>2498</v>
      </c>
      <c r="R712" s="1" t="s">
        <v>2399</v>
      </c>
      <c r="W712" s="1" t="s">
        <v>2958</v>
      </c>
      <c r="X712" s="1" t="s">
        <v>1360</v>
      </c>
      <c r="Y712" s="1" t="s">
        <v>1888</v>
      </c>
      <c r="Z712" s="1" t="s">
        <v>3390</v>
      </c>
      <c r="AA712" s="1" t="s">
        <v>2959</v>
      </c>
    </row>
    <row r="713" spans="1:27" ht="15" customHeight="1">
      <c r="A713" s="1" t="s">
        <v>2956</v>
      </c>
      <c r="B713" s="1" t="s">
        <v>775</v>
      </c>
      <c r="C713" s="1" t="s">
        <v>1349</v>
      </c>
      <c r="D713" s="61">
        <v>2023</v>
      </c>
      <c r="E713" s="1" t="s">
        <v>1350</v>
      </c>
      <c r="F713" s="1" t="s">
        <v>2957</v>
      </c>
      <c r="H713" s="1" t="s">
        <v>1370</v>
      </c>
      <c r="I713" s="1" t="s">
        <v>1371</v>
      </c>
      <c r="J713" s="1" t="s">
        <v>1354</v>
      </c>
      <c r="K713" s="1" t="s">
        <v>927</v>
      </c>
      <c r="L713" s="1" t="s">
        <v>1895</v>
      </c>
      <c r="M713" s="1" t="s">
        <v>1880</v>
      </c>
      <c r="N713" s="63">
        <v>45310</v>
      </c>
      <c r="O713" s="63">
        <v>45537</v>
      </c>
      <c r="P713" s="1" t="s">
        <v>1356</v>
      </c>
      <c r="Q713" s="1" t="s">
        <v>2498</v>
      </c>
      <c r="R713" s="1" t="s">
        <v>2399</v>
      </c>
      <c r="W713" s="1" t="s">
        <v>2958</v>
      </c>
      <c r="X713" s="1" t="s">
        <v>1360</v>
      </c>
      <c r="Y713" s="1" t="s">
        <v>1888</v>
      </c>
      <c r="Z713" s="1" t="s">
        <v>3390</v>
      </c>
      <c r="AA713" s="1" t="s">
        <v>2959</v>
      </c>
    </row>
    <row r="714" spans="1:27" ht="15" customHeight="1">
      <c r="A714" s="1" t="s">
        <v>2621</v>
      </c>
      <c r="B714" s="1" t="s">
        <v>779</v>
      </c>
      <c r="C714" s="1" t="s">
        <v>1349</v>
      </c>
      <c r="D714" s="61">
        <v>2023</v>
      </c>
      <c r="E714" s="1" t="s">
        <v>1350</v>
      </c>
      <c r="F714" s="1" t="s">
        <v>3596</v>
      </c>
      <c r="H714" s="1" t="s">
        <v>1352</v>
      </c>
      <c r="I714" s="1" t="s">
        <v>1353</v>
      </c>
      <c r="J714" s="1" t="s">
        <v>1354</v>
      </c>
      <c r="K714" s="1" t="s">
        <v>927</v>
      </c>
      <c r="L714" s="1" t="s">
        <v>2623</v>
      </c>
      <c r="M714" s="1" t="s">
        <v>2623</v>
      </c>
      <c r="N714" s="63">
        <v>45310</v>
      </c>
      <c r="O714" s="63">
        <v>45537</v>
      </c>
      <c r="P714" s="1" t="s">
        <v>1356</v>
      </c>
      <c r="Q714" s="1" t="s">
        <v>1357</v>
      </c>
      <c r="R714" s="1" t="s">
        <v>2399</v>
      </c>
      <c r="W714" s="1" t="s">
        <v>2624</v>
      </c>
      <c r="X714" s="1" t="s">
        <v>1360</v>
      </c>
      <c r="Y714" s="1" t="s">
        <v>1888</v>
      </c>
      <c r="Z714" s="1" t="s">
        <v>3390</v>
      </c>
      <c r="AA714" s="1" t="s">
        <v>2625</v>
      </c>
    </row>
    <row r="715" spans="1:27" ht="15" customHeight="1">
      <c r="A715" s="1" t="s">
        <v>2628</v>
      </c>
      <c r="B715" s="1" t="s">
        <v>780</v>
      </c>
      <c r="C715" s="1" t="s">
        <v>1349</v>
      </c>
      <c r="D715" s="61">
        <v>2023</v>
      </c>
      <c r="E715" s="1" t="s">
        <v>1350</v>
      </c>
      <c r="F715" s="1" t="s">
        <v>2629</v>
      </c>
      <c r="H715" s="1" t="s">
        <v>1352</v>
      </c>
      <c r="I715" s="1" t="s">
        <v>1353</v>
      </c>
      <c r="J715" s="1" t="s">
        <v>1354</v>
      </c>
      <c r="K715" s="1" t="s">
        <v>927</v>
      </c>
      <c r="L715" s="1" t="s">
        <v>2623</v>
      </c>
      <c r="M715" s="1" t="s">
        <v>2623</v>
      </c>
      <c r="N715" s="63">
        <v>45310</v>
      </c>
      <c r="O715" s="63">
        <v>45537</v>
      </c>
      <c r="P715" s="1" t="s">
        <v>1356</v>
      </c>
      <c r="Q715" s="1" t="s">
        <v>1357</v>
      </c>
      <c r="R715" s="1" t="s">
        <v>2399</v>
      </c>
      <c r="W715" s="1" t="s">
        <v>2624</v>
      </c>
      <c r="X715" s="1" t="s">
        <v>1360</v>
      </c>
      <c r="Y715" s="1" t="s">
        <v>1888</v>
      </c>
      <c r="Z715" s="1" t="s">
        <v>3390</v>
      </c>
      <c r="AA715" s="1" t="s">
        <v>2625</v>
      </c>
    </row>
    <row r="716" spans="1:27" ht="15" customHeight="1">
      <c r="A716" s="1" t="s">
        <v>2630</v>
      </c>
      <c r="B716" s="1" t="s">
        <v>782</v>
      </c>
      <c r="C716" s="1" t="s">
        <v>1349</v>
      </c>
      <c r="D716" s="61">
        <v>2023</v>
      </c>
      <c r="E716" s="1" t="s">
        <v>1350</v>
      </c>
      <c r="F716" s="1" t="s">
        <v>2631</v>
      </c>
      <c r="H716" s="1" t="s">
        <v>1352</v>
      </c>
      <c r="I716" s="1" t="s">
        <v>1353</v>
      </c>
      <c r="J716" s="1" t="s">
        <v>1354</v>
      </c>
      <c r="K716" s="1" t="s">
        <v>927</v>
      </c>
      <c r="L716" s="1" t="s">
        <v>2623</v>
      </c>
      <c r="M716" s="1" t="s">
        <v>2623</v>
      </c>
      <c r="N716" s="63">
        <v>45310</v>
      </c>
      <c r="O716" s="63">
        <v>45537</v>
      </c>
      <c r="P716" s="1" t="s">
        <v>1356</v>
      </c>
      <c r="Q716" s="1" t="s">
        <v>1357</v>
      </c>
      <c r="R716" s="1" t="s">
        <v>2399</v>
      </c>
      <c r="W716" s="1" t="s">
        <v>2624</v>
      </c>
      <c r="X716" s="1" t="s">
        <v>1360</v>
      </c>
      <c r="Y716" s="1" t="s">
        <v>1888</v>
      </c>
      <c r="Z716" s="1" t="s">
        <v>3390</v>
      </c>
      <c r="AA716" s="1" t="s">
        <v>2625</v>
      </c>
    </row>
    <row r="717" spans="1:27" ht="15" customHeight="1">
      <c r="A717" s="1" t="s">
        <v>3228</v>
      </c>
      <c r="B717" s="1" t="s">
        <v>788</v>
      </c>
      <c r="C717" s="1" t="s">
        <v>1349</v>
      </c>
      <c r="D717" s="61">
        <v>2023</v>
      </c>
      <c r="E717" s="1" t="s">
        <v>1350</v>
      </c>
      <c r="F717" s="1" t="s">
        <v>3597</v>
      </c>
      <c r="H717" s="1" t="s">
        <v>1370</v>
      </c>
      <c r="I717" s="1" t="s">
        <v>1371</v>
      </c>
      <c r="J717" s="1" t="s">
        <v>1354</v>
      </c>
      <c r="K717" s="1" t="s">
        <v>927</v>
      </c>
      <c r="L717" s="1" t="s">
        <v>2623</v>
      </c>
      <c r="M717" s="1" t="s">
        <v>2623</v>
      </c>
      <c r="N717" s="63">
        <v>45310</v>
      </c>
      <c r="O717" s="63">
        <v>45537</v>
      </c>
      <c r="P717" s="1" t="s">
        <v>1356</v>
      </c>
      <c r="Q717" s="1" t="s">
        <v>1357</v>
      </c>
      <c r="R717" s="1" t="s">
        <v>2399</v>
      </c>
      <c r="W717" s="1" t="s">
        <v>2624</v>
      </c>
      <c r="X717" s="1" t="s">
        <v>1360</v>
      </c>
      <c r="Y717" s="1" t="s">
        <v>1888</v>
      </c>
      <c r="Z717" s="1" t="s">
        <v>3390</v>
      </c>
      <c r="AA717" s="1" t="s">
        <v>2625</v>
      </c>
    </row>
    <row r="718" spans="1:27" ht="15" customHeight="1">
      <c r="A718" s="1" t="s">
        <v>2626</v>
      </c>
      <c r="B718" s="1" t="s">
        <v>781</v>
      </c>
      <c r="C718" s="1" t="s">
        <v>1349</v>
      </c>
      <c r="D718" s="61">
        <v>2023</v>
      </c>
      <c r="E718" s="1" t="s">
        <v>1350</v>
      </c>
      <c r="F718" s="1" t="s">
        <v>2627</v>
      </c>
      <c r="H718" s="1" t="s">
        <v>1352</v>
      </c>
      <c r="I718" s="1" t="s">
        <v>1353</v>
      </c>
      <c r="J718" s="1" t="s">
        <v>1354</v>
      </c>
      <c r="K718" s="1" t="s">
        <v>927</v>
      </c>
      <c r="L718" s="1" t="s">
        <v>1895</v>
      </c>
      <c r="M718" s="1" t="s">
        <v>1880</v>
      </c>
      <c r="N718" s="63">
        <v>45310</v>
      </c>
      <c r="O718" s="63">
        <v>45537</v>
      </c>
      <c r="P718" s="1" t="s">
        <v>1356</v>
      </c>
      <c r="Q718" s="1" t="s">
        <v>2478</v>
      </c>
      <c r="R718" s="1" t="s">
        <v>2399</v>
      </c>
      <c r="W718" s="1" t="s">
        <v>2624</v>
      </c>
      <c r="X718" s="1" t="s">
        <v>1360</v>
      </c>
      <c r="Y718" s="1" t="s">
        <v>1888</v>
      </c>
      <c r="Z718" s="1" t="s">
        <v>3390</v>
      </c>
      <c r="AA718" s="1" t="s">
        <v>2625</v>
      </c>
    </row>
    <row r="719" spans="1:27" ht="15" customHeight="1">
      <c r="A719" s="1" t="s">
        <v>192</v>
      </c>
      <c r="B719" s="1" t="s">
        <v>192</v>
      </c>
      <c r="D719" s="61">
        <v>2023</v>
      </c>
      <c r="E719" s="1" t="s">
        <v>1350</v>
      </c>
      <c r="F719" s="1" t="s">
        <v>2651</v>
      </c>
      <c r="H719" s="1" t="s">
        <v>1412</v>
      </c>
      <c r="I719" s="1" t="s">
        <v>1413</v>
      </c>
      <c r="L719" s="1" t="s">
        <v>1478</v>
      </c>
      <c r="M719" s="1" t="s">
        <v>1479</v>
      </c>
      <c r="N719" s="63">
        <v>45310</v>
      </c>
      <c r="O719" s="63">
        <v>45537</v>
      </c>
      <c r="P719" s="1" t="s">
        <v>1356</v>
      </c>
      <c r="Q719" s="1" t="s">
        <v>2634</v>
      </c>
      <c r="R719" s="1" t="s">
        <v>2635</v>
      </c>
      <c r="W719" s="1" t="s">
        <v>2636</v>
      </c>
      <c r="X719" s="1" t="s">
        <v>1360</v>
      </c>
      <c r="Y719" s="1" t="s">
        <v>1888</v>
      </c>
      <c r="Z719" s="1" t="s">
        <v>3390</v>
      </c>
      <c r="AA719" s="1" t="s">
        <v>2637</v>
      </c>
    </row>
    <row r="720" spans="1:27" ht="15" customHeight="1">
      <c r="A720" s="1" t="s">
        <v>189</v>
      </c>
      <c r="B720" s="1" t="s">
        <v>189</v>
      </c>
      <c r="D720" s="61">
        <v>2023</v>
      </c>
      <c r="E720" s="1" t="s">
        <v>1350</v>
      </c>
      <c r="F720" s="1" t="s">
        <v>2647</v>
      </c>
      <c r="H720" s="1" t="s">
        <v>1412</v>
      </c>
      <c r="I720" s="1" t="s">
        <v>1413</v>
      </c>
      <c r="L720" s="1" t="s">
        <v>1478</v>
      </c>
      <c r="M720" s="1" t="s">
        <v>1479</v>
      </c>
      <c r="N720" s="63">
        <v>45310</v>
      </c>
      <c r="O720" s="63">
        <v>45537</v>
      </c>
      <c r="P720" s="1" t="s">
        <v>1356</v>
      </c>
      <c r="Q720" s="1" t="s">
        <v>2634</v>
      </c>
      <c r="R720" s="1" t="s">
        <v>2635</v>
      </c>
      <c r="W720" s="1" t="s">
        <v>2636</v>
      </c>
      <c r="X720" s="1" t="s">
        <v>1360</v>
      </c>
      <c r="Y720" s="1" t="s">
        <v>1888</v>
      </c>
      <c r="Z720" s="1" t="s">
        <v>3390</v>
      </c>
      <c r="AA720" s="1" t="s">
        <v>2637</v>
      </c>
    </row>
    <row r="721" spans="1:27" ht="15" customHeight="1">
      <c r="A721" s="1" t="s">
        <v>184</v>
      </c>
      <c r="B721" s="1" t="s">
        <v>184</v>
      </c>
      <c r="D721" s="61">
        <v>2023</v>
      </c>
      <c r="E721" s="1" t="s">
        <v>1350</v>
      </c>
      <c r="F721" s="1" t="s">
        <v>2643</v>
      </c>
      <c r="H721" s="1" t="s">
        <v>1412</v>
      </c>
      <c r="I721" s="1" t="s">
        <v>1413</v>
      </c>
      <c r="L721" s="1" t="s">
        <v>1478</v>
      </c>
      <c r="M721" s="1" t="s">
        <v>1479</v>
      </c>
      <c r="N721" s="63">
        <v>45310</v>
      </c>
      <c r="O721" s="63">
        <v>45537</v>
      </c>
      <c r="P721" s="1" t="s">
        <v>1356</v>
      </c>
      <c r="Q721" s="1" t="s">
        <v>2634</v>
      </c>
      <c r="R721" s="1" t="s">
        <v>2635</v>
      </c>
      <c r="W721" s="1" t="s">
        <v>2636</v>
      </c>
      <c r="X721" s="1" t="s">
        <v>1360</v>
      </c>
      <c r="Y721" s="1" t="s">
        <v>1888</v>
      </c>
      <c r="Z721" s="1" t="s">
        <v>3390</v>
      </c>
      <c r="AA721" s="1" t="s">
        <v>2637</v>
      </c>
    </row>
    <row r="722" spans="1:27" ht="15" customHeight="1">
      <c r="A722" s="1" t="s">
        <v>183</v>
      </c>
      <c r="B722" s="1" t="s">
        <v>183</v>
      </c>
      <c r="D722" s="61">
        <v>2023</v>
      </c>
      <c r="E722" s="1" t="s">
        <v>1350</v>
      </c>
      <c r="F722" s="1" t="s">
        <v>3598</v>
      </c>
      <c r="H722" s="1" t="s">
        <v>1412</v>
      </c>
      <c r="I722" s="1" t="s">
        <v>1413</v>
      </c>
      <c r="L722" s="1" t="s">
        <v>1478</v>
      </c>
      <c r="M722" s="1" t="s">
        <v>1479</v>
      </c>
      <c r="N722" s="63">
        <v>45310</v>
      </c>
      <c r="O722" s="63">
        <v>45537</v>
      </c>
      <c r="P722" s="1" t="s">
        <v>1356</v>
      </c>
      <c r="Q722" s="1" t="s">
        <v>2634</v>
      </c>
      <c r="R722" s="1" t="s">
        <v>2635</v>
      </c>
      <c r="W722" s="1" t="s">
        <v>2636</v>
      </c>
      <c r="X722" s="1" t="s">
        <v>1360</v>
      </c>
      <c r="Y722" s="1" t="s">
        <v>1888</v>
      </c>
      <c r="Z722" s="1" t="s">
        <v>3390</v>
      </c>
      <c r="AA722" s="1" t="s">
        <v>2637</v>
      </c>
    </row>
    <row r="723" spans="1:27" ht="15" customHeight="1">
      <c r="A723" s="1" t="s">
        <v>190</v>
      </c>
      <c r="B723" s="1" t="s">
        <v>190</v>
      </c>
      <c r="D723" s="61">
        <v>2023</v>
      </c>
      <c r="E723" s="1" t="s">
        <v>1350</v>
      </c>
      <c r="F723" s="1" t="s">
        <v>2633</v>
      </c>
      <c r="H723" s="1" t="s">
        <v>1412</v>
      </c>
      <c r="I723" s="1" t="s">
        <v>1413</v>
      </c>
      <c r="L723" s="1" t="s">
        <v>1478</v>
      </c>
      <c r="M723" s="1" t="s">
        <v>1479</v>
      </c>
      <c r="N723" s="63">
        <v>45310</v>
      </c>
      <c r="O723" s="63">
        <v>45537</v>
      </c>
      <c r="P723" s="1" t="s">
        <v>1356</v>
      </c>
      <c r="Q723" s="1" t="s">
        <v>2634</v>
      </c>
      <c r="R723" s="1" t="s">
        <v>2635</v>
      </c>
      <c r="W723" s="1" t="s">
        <v>2636</v>
      </c>
      <c r="X723" s="1" t="s">
        <v>1360</v>
      </c>
      <c r="Y723" s="1" t="s">
        <v>1888</v>
      </c>
      <c r="Z723" s="1" t="s">
        <v>3390</v>
      </c>
      <c r="AA723" s="1" t="s">
        <v>2637</v>
      </c>
    </row>
    <row r="724" spans="1:27" ht="15" customHeight="1">
      <c r="A724" s="1" t="s">
        <v>187</v>
      </c>
      <c r="B724" s="1" t="s">
        <v>187</v>
      </c>
      <c r="D724" s="61">
        <v>2023</v>
      </c>
      <c r="E724" s="1" t="s">
        <v>1350</v>
      </c>
      <c r="F724" s="1" t="s">
        <v>2655</v>
      </c>
      <c r="H724" s="1" t="s">
        <v>1412</v>
      </c>
      <c r="I724" s="1" t="s">
        <v>1413</v>
      </c>
      <c r="L724" s="1" t="s">
        <v>1478</v>
      </c>
      <c r="M724" s="1" t="s">
        <v>1479</v>
      </c>
      <c r="N724" s="63">
        <v>45310</v>
      </c>
      <c r="O724" s="63">
        <v>45537</v>
      </c>
      <c r="P724" s="1" t="s">
        <v>1356</v>
      </c>
      <c r="Q724" s="1" t="s">
        <v>2634</v>
      </c>
      <c r="R724" s="1" t="s">
        <v>2635</v>
      </c>
      <c r="W724" s="1" t="s">
        <v>2636</v>
      </c>
      <c r="X724" s="1" t="s">
        <v>1360</v>
      </c>
      <c r="Y724" s="1" t="s">
        <v>1888</v>
      </c>
      <c r="Z724" s="1" t="s">
        <v>3390</v>
      </c>
      <c r="AA724" s="1" t="s">
        <v>2637</v>
      </c>
    </row>
    <row r="725" spans="1:27" ht="15" customHeight="1">
      <c r="A725" s="1" t="s">
        <v>185</v>
      </c>
      <c r="B725" s="1" t="s">
        <v>185</v>
      </c>
      <c r="D725" s="61">
        <v>2023</v>
      </c>
      <c r="E725" s="1" t="s">
        <v>1350</v>
      </c>
      <c r="F725" s="1" t="s">
        <v>2649</v>
      </c>
      <c r="H725" s="1" t="s">
        <v>1412</v>
      </c>
      <c r="I725" s="1" t="s">
        <v>1413</v>
      </c>
      <c r="L725" s="1" t="s">
        <v>1478</v>
      </c>
      <c r="M725" s="1" t="s">
        <v>1479</v>
      </c>
      <c r="N725" s="63">
        <v>45310</v>
      </c>
      <c r="O725" s="63">
        <v>45537</v>
      </c>
      <c r="P725" s="1" t="s">
        <v>1356</v>
      </c>
      <c r="Q725" s="1" t="s">
        <v>2634</v>
      </c>
      <c r="R725" s="1" t="s">
        <v>2635</v>
      </c>
      <c r="W725" s="1" t="s">
        <v>2636</v>
      </c>
      <c r="X725" s="1" t="s">
        <v>1360</v>
      </c>
      <c r="Y725" s="1" t="s">
        <v>1888</v>
      </c>
      <c r="Z725" s="1" t="s">
        <v>3390</v>
      </c>
      <c r="AA725" s="1" t="s">
        <v>2637</v>
      </c>
    </row>
    <row r="726" spans="1:27" ht="15" customHeight="1">
      <c r="A726" s="1" t="s">
        <v>188</v>
      </c>
      <c r="B726" s="1" t="s">
        <v>188</v>
      </c>
      <c r="D726" s="61">
        <v>2023</v>
      </c>
      <c r="E726" s="1" t="s">
        <v>1350</v>
      </c>
      <c r="F726" s="1" t="s">
        <v>2641</v>
      </c>
      <c r="H726" s="1" t="s">
        <v>1412</v>
      </c>
      <c r="I726" s="1" t="s">
        <v>1413</v>
      </c>
      <c r="L726" s="1" t="s">
        <v>1478</v>
      </c>
      <c r="M726" s="1" t="s">
        <v>1479</v>
      </c>
      <c r="N726" s="63">
        <v>45310</v>
      </c>
      <c r="O726" s="63">
        <v>45537</v>
      </c>
      <c r="P726" s="1" t="s">
        <v>1356</v>
      </c>
      <c r="Q726" s="1" t="s">
        <v>2634</v>
      </c>
      <c r="R726" s="1" t="s">
        <v>2635</v>
      </c>
      <c r="W726" s="1" t="s">
        <v>2636</v>
      </c>
      <c r="X726" s="1" t="s">
        <v>1360</v>
      </c>
      <c r="Y726" s="1" t="s">
        <v>1888</v>
      </c>
      <c r="Z726" s="1" t="s">
        <v>3390</v>
      </c>
      <c r="AA726" s="1" t="s">
        <v>2637</v>
      </c>
    </row>
    <row r="727" spans="1:27" ht="15" customHeight="1">
      <c r="A727" s="1" t="s">
        <v>186</v>
      </c>
      <c r="B727" s="1" t="s">
        <v>186</v>
      </c>
      <c r="D727" s="61">
        <v>2023</v>
      </c>
      <c r="E727" s="1" t="s">
        <v>1350</v>
      </c>
      <c r="F727" s="1" t="s">
        <v>2653</v>
      </c>
      <c r="H727" s="1" t="s">
        <v>1412</v>
      </c>
      <c r="I727" s="1" t="s">
        <v>1413</v>
      </c>
      <c r="L727" s="1" t="s">
        <v>1478</v>
      </c>
      <c r="M727" s="1" t="s">
        <v>1479</v>
      </c>
      <c r="N727" s="63">
        <v>45310</v>
      </c>
      <c r="O727" s="63">
        <v>45537</v>
      </c>
      <c r="P727" s="1" t="s">
        <v>1356</v>
      </c>
      <c r="Q727" s="1" t="s">
        <v>2634</v>
      </c>
      <c r="R727" s="1" t="s">
        <v>2635</v>
      </c>
      <c r="W727" s="1" t="s">
        <v>2636</v>
      </c>
      <c r="X727" s="1" t="s">
        <v>1360</v>
      </c>
      <c r="Y727" s="1" t="s">
        <v>1888</v>
      </c>
      <c r="Z727" s="1" t="s">
        <v>3390</v>
      </c>
      <c r="AA727" s="1" t="s">
        <v>2637</v>
      </c>
    </row>
    <row r="728" spans="1:27" ht="15" customHeight="1">
      <c r="A728" s="1" t="s">
        <v>191</v>
      </c>
      <c r="B728" s="1" t="s">
        <v>191</v>
      </c>
      <c r="D728" s="61">
        <v>2023</v>
      </c>
      <c r="E728" s="1" t="s">
        <v>1350</v>
      </c>
      <c r="F728" s="1" t="s">
        <v>2645</v>
      </c>
      <c r="H728" s="1" t="s">
        <v>1412</v>
      </c>
      <c r="I728" s="1" t="s">
        <v>1413</v>
      </c>
      <c r="L728" s="1" t="s">
        <v>1478</v>
      </c>
      <c r="M728" s="1" t="s">
        <v>1479</v>
      </c>
      <c r="N728" s="63">
        <v>45310</v>
      </c>
      <c r="O728" s="63">
        <v>45537</v>
      </c>
      <c r="P728" s="1" t="s">
        <v>1356</v>
      </c>
      <c r="Q728" s="1" t="s">
        <v>2634</v>
      </c>
      <c r="R728" s="1" t="s">
        <v>2635</v>
      </c>
      <c r="W728" s="1" t="s">
        <v>2636</v>
      </c>
      <c r="X728" s="1" t="s">
        <v>1360</v>
      </c>
      <c r="Y728" s="1" t="s">
        <v>1888</v>
      </c>
      <c r="Z728" s="1" t="s">
        <v>3390</v>
      </c>
      <c r="AA728" s="1" t="s">
        <v>2637</v>
      </c>
    </row>
    <row r="729" spans="1:27" ht="15" customHeight="1">
      <c r="A729" s="1" t="s">
        <v>277</v>
      </c>
      <c r="B729" s="1" t="s">
        <v>277</v>
      </c>
      <c r="D729" s="61">
        <v>2023</v>
      </c>
      <c r="E729" s="1" t="s">
        <v>1350</v>
      </c>
      <c r="F729" s="1" t="s">
        <v>2657</v>
      </c>
      <c r="H729" s="1" t="s">
        <v>1412</v>
      </c>
      <c r="I729" s="1" t="s">
        <v>1413</v>
      </c>
      <c r="L729" s="1" t="s">
        <v>1478</v>
      </c>
      <c r="M729" s="1" t="s">
        <v>1479</v>
      </c>
      <c r="N729" s="63">
        <v>45310</v>
      </c>
      <c r="O729" s="63">
        <v>45537</v>
      </c>
      <c r="P729" s="1" t="s">
        <v>1356</v>
      </c>
      <c r="Q729" s="1" t="s">
        <v>2634</v>
      </c>
      <c r="R729" s="1" t="s">
        <v>2635</v>
      </c>
      <c r="W729" s="1" t="s">
        <v>2658</v>
      </c>
      <c r="X729" s="1" t="s">
        <v>1360</v>
      </c>
      <c r="Y729" s="1" t="s">
        <v>1888</v>
      </c>
      <c r="Z729" s="1" t="s">
        <v>3390</v>
      </c>
      <c r="AA729" s="1" t="s">
        <v>2659</v>
      </c>
    </row>
    <row r="730" spans="1:27" ht="15" customHeight="1">
      <c r="A730" s="1" t="s">
        <v>278</v>
      </c>
      <c r="B730" s="1" t="s">
        <v>278</v>
      </c>
      <c r="D730" s="61">
        <v>2023</v>
      </c>
      <c r="E730" s="1" t="s">
        <v>1350</v>
      </c>
      <c r="F730" s="1" t="s">
        <v>2663</v>
      </c>
      <c r="H730" s="1" t="s">
        <v>1412</v>
      </c>
      <c r="I730" s="1" t="s">
        <v>1413</v>
      </c>
      <c r="L730" s="1" t="s">
        <v>1478</v>
      </c>
      <c r="M730" s="1" t="s">
        <v>1479</v>
      </c>
      <c r="N730" s="63">
        <v>45310</v>
      </c>
      <c r="O730" s="63">
        <v>45537</v>
      </c>
      <c r="P730" s="1" t="s">
        <v>1356</v>
      </c>
      <c r="Q730" s="1" t="s">
        <v>2634</v>
      </c>
      <c r="R730" s="1" t="s">
        <v>2635</v>
      </c>
      <c r="W730" s="1" t="s">
        <v>2658</v>
      </c>
      <c r="X730" s="1" t="s">
        <v>1360</v>
      </c>
      <c r="Y730" s="1" t="s">
        <v>1888</v>
      </c>
      <c r="Z730" s="1" t="s">
        <v>3390</v>
      </c>
      <c r="AA730" s="1" t="s">
        <v>2659</v>
      </c>
    </row>
    <row r="731" spans="1:27" ht="15" customHeight="1">
      <c r="A731" s="1" t="s">
        <v>276</v>
      </c>
      <c r="B731" s="1" t="s">
        <v>276</v>
      </c>
      <c r="D731" s="61">
        <v>2023</v>
      </c>
      <c r="E731" s="1" t="s">
        <v>1350</v>
      </c>
      <c r="F731" s="1" t="s">
        <v>2661</v>
      </c>
      <c r="H731" s="1" t="s">
        <v>1412</v>
      </c>
      <c r="I731" s="1" t="s">
        <v>1413</v>
      </c>
      <c r="L731" s="1" t="s">
        <v>1478</v>
      </c>
      <c r="M731" s="1" t="s">
        <v>1479</v>
      </c>
      <c r="N731" s="63">
        <v>45310</v>
      </c>
      <c r="O731" s="63">
        <v>45537</v>
      </c>
      <c r="P731" s="1" t="s">
        <v>1356</v>
      </c>
      <c r="Q731" s="1" t="s">
        <v>2634</v>
      </c>
      <c r="R731" s="1" t="s">
        <v>2635</v>
      </c>
      <c r="W731" s="1" t="s">
        <v>2658</v>
      </c>
      <c r="X731" s="1" t="s">
        <v>1360</v>
      </c>
      <c r="Y731" s="1" t="s">
        <v>1888</v>
      </c>
      <c r="Z731" s="1" t="s">
        <v>3390</v>
      </c>
      <c r="AA731" s="1" t="s">
        <v>2659</v>
      </c>
    </row>
    <row r="732" spans="1:27" ht="15" customHeight="1">
      <c r="A732" s="1" t="s">
        <v>597</v>
      </c>
      <c r="B732" s="1" t="s">
        <v>597</v>
      </c>
      <c r="D732" s="61">
        <v>2023</v>
      </c>
      <c r="E732" s="1" t="s">
        <v>1350</v>
      </c>
      <c r="F732" s="1" t="s">
        <v>2669</v>
      </c>
      <c r="H732" s="1" t="s">
        <v>1412</v>
      </c>
      <c r="I732" s="1" t="s">
        <v>1413</v>
      </c>
      <c r="L732" s="1" t="s">
        <v>1478</v>
      </c>
      <c r="M732" s="1" t="s">
        <v>1479</v>
      </c>
      <c r="N732" s="63">
        <v>45310</v>
      </c>
      <c r="O732" s="63">
        <v>45537</v>
      </c>
      <c r="P732" s="1" t="s">
        <v>1356</v>
      </c>
      <c r="Q732" s="1" t="s">
        <v>2634</v>
      </c>
      <c r="R732" s="1" t="s">
        <v>2635</v>
      </c>
      <c r="W732" s="1" t="s">
        <v>2666</v>
      </c>
      <c r="X732" s="1" t="s">
        <v>1360</v>
      </c>
      <c r="Y732" s="1" t="s">
        <v>1888</v>
      </c>
      <c r="Z732" s="1" t="s">
        <v>3390</v>
      </c>
      <c r="AA732" s="1" t="s">
        <v>2667</v>
      </c>
    </row>
    <row r="733" spans="1:27" ht="15" customHeight="1">
      <c r="A733" s="1" t="s">
        <v>596</v>
      </c>
      <c r="B733" s="1" t="s">
        <v>596</v>
      </c>
      <c r="D733" s="61">
        <v>2023</v>
      </c>
      <c r="E733" s="1" t="s">
        <v>1350</v>
      </c>
      <c r="F733" s="1" t="s">
        <v>2671</v>
      </c>
      <c r="H733" s="1" t="s">
        <v>1412</v>
      </c>
      <c r="I733" s="1" t="s">
        <v>1413</v>
      </c>
      <c r="L733" s="1" t="s">
        <v>1478</v>
      </c>
      <c r="M733" s="1" t="s">
        <v>1479</v>
      </c>
      <c r="N733" s="63">
        <v>45310</v>
      </c>
      <c r="O733" s="63">
        <v>45537</v>
      </c>
      <c r="P733" s="1" t="s">
        <v>1356</v>
      </c>
      <c r="Q733" s="1" t="s">
        <v>2634</v>
      </c>
      <c r="R733" s="1" t="s">
        <v>2635</v>
      </c>
      <c r="W733" s="1" t="s">
        <v>2666</v>
      </c>
      <c r="X733" s="1" t="s">
        <v>1360</v>
      </c>
      <c r="Y733" s="1" t="s">
        <v>1888</v>
      </c>
      <c r="Z733" s="1" t="s">
        <v>3390</v>
      </c>
      <c r="AA733" s="1" t="s">
        <v>2667</v>
      </c>
    </row>
    <row r="734" spans="1:27" ht="15" customHeight="1">
      <c r="A734" s="1" t="s">
        <v>598</v>
      </c>
      <c r="B734" s="1" t="s">
        <v>598</v>
      </c>
      <c r="D734" s="61">
        <v>2023</v>
      </c>
      <c r="E734" s="1" t="s">
        <v>1350</v>
      </c>
      <c r="F734" s="1" t="s">
        <v>2665</v>
      </c>
      <c r="H734" s="1" t="s">
        <v>1412</v>
      </c>
      <c r="I734" s="1" t="s">
        <v>1413</v>
      </c>
      <c r="L734" s="1" t="s">
        <v>1478</v>
      </c>
      <c r="M734" s="1" t="s">
        <v>1479</v>
      </c>
      <c r="N734" s="63">
        <v>45310</v>
      </c>
      <c r="O734" s="63">
        <v>45537</v>
      </c>
      <c r="P734" s="1" t="s">
        <v>1356</v>
      </c>
      <c r="Q734" s="1" t="s">
        <v>2634</v>
      </c>
      <c r="R734" s="1" t="s">
        <v>2635</v>
      </c>
      <c r="W734" s="1" t="s">
        <v>2666</v>
      </c>
      <c r="X734" s="1" t="s">
        <v>1360</v>
      </c>
      <c r="Y734" s="1" t="s">
        <v>1888</v>
      </c>
      <c r="Z734" s="1" t="s">
        <v>3390</v>
      </c>
      <c r="AA734" s="1" t="s">
        <v>2667</v>
      </c>
    </row>
    <row r="735" spans="1:27" ht="15" customHeight="1">
      <c r="A735" s="1" t="s">
        <v>2679</v>
      </c>
      <c r="B735" s="1" t="s">
        <v>670</v>
      </c>
      <c r="C735" s="1" t="s">
        <v>1349</v>
      </c>
      <c r="D735" s="61">
        <v>2023</v>
      </c>
      <c r="E735" s="1" t="s">
        <v>1350</v>
      </c>
      <c r="F735" s="1" t="s">
        <v>2680</v>
      </c>
      <c r="H735" s="1" t="s">
        <v>1370</v>
      </c>
      <c r="I735" s="1" t="s">
        <v>1371</v>
      </c>
      <c r="J735" s="1" t="s">
        <v>1354</v>
      </c>
      <c r="K735" s="1" t="s">
        <v>927</v>
      </c>
      <c r="L735" s="1" t="s">
        <v>1478</v>
      </c>
      <c r="M735" s="1" t="s">
        <v>1479</v>
      </c>
      <c r="N735" s="63">
        <v>45310</v>
      </c>
      <c r="O735" s="63">
        <v>45537</v>
      </c>
      <c r="P735" s="1" t="s">
        <v>1356</v>
      </c>
      <c r="Q735" s="1" t="s">
        <v>2634</v>
      </c>
      <c r="R735" s="1" t="s">
        <v>2635</v>
      </c>
      <c r="W735" s="1" t="s">
        <v>392</v>
      </c>
      <c r="X735" s="1" t="s">
        <v>1360</v>
      </c>
      <c r="Y735" s="1" t="s">
        <v>1888</v>
      </c>
      <c r="Z735" s="1" t="s">
        <v>3390</v>
      </c>
      <c r="AA735" s="1" t="s">
        <v>2674</v>
      </c>
    </row>
    <row r="736" spans="1:27" ht="15" customHeight="1">
      <c r="A736" s="1" t="s">
        <v>2675</v>
      </c>
      <c r="B736" s="1" t="s">
        <v>668</v>
      </c>
      <c r="C736" s="1" t="s">
        <v>1349</v>
      </c>
      <c r="D736" s="61">
        <v>2023</v>
      </c>
      <c r="E736" s="1" t="s">
        <v>1350</v>
      </c>
      <c r="F736" s="1" t="s">
        <v>2676</v>
      </c>
      <c r="H736" s="1" t="s">
        <v>1400</v>
      </c>
      <c r="J736" s="1" t="s">
        <v>1354</v>
      </c>
      <c r="K736" s="1" t="s">
        <v>927</v>
      </c>
      <c r="L736" s="1" t="s">
        <v>1478</v>
      </c>
      <c r="M736" s="1" t="s">
        <v>1479</v>
      </c>
      <c r="N736" s="63">
        <v>45310</v>
      </c>
      <c r="O736" s="63">
        <v>45537</v>
      </c>
      <c r="P736" s="1" t="s">
        <v>1356</v>
      </c>
      <c r="Q736" s="1" t="s">
        <v>2634</v>
      </c>
      <c r="R736" s="1" t="s">
        <v>2635</v>
      </c>
      <c r="W736" s="1" t="s">
        <v>392</v>
      </c>
      <c r="X736" s="1" t="s">
        <v>1360</v>
      </c>
      <c r="Y736" s="1" t="s">
        <v>1888</v>
      </c>
      <c r="Z736" s="1" t="s">
        <v>3390</v>
      </c>
      <c r="AA736" s="1" t="s">
        <v>2674</v>
      </c>
    </row>
    <row r="737" spans="1:27" ht="15" customHeight="1">
      <c r="A737" s="1" t="s">
        <v>2672</v>
      </c>
      <c r="B737" s="1" t="s">
        <v>671</v>
      </c>
      <c r="C737" s="1" t="s">
        <v>1349</v>
      </c>
      <c r="D737" s="61">
        <v>2023</v>
      </c>
      <c r="E737" s="1" t="s">
        <v>1350</v>
      </c>
      <c r="F737" s="1" t="s">
        <v>2673</v>
      </c>
      <c r="H737" s="1" t="s">
        <v>1412</v>
      </c>
      <c r="I737" s="1" t="s">
        <v>1413</v>
      </c>
      <c r="J737" s="1" t="s">
        <v>1354</v>
      </c>
      <c r="K737" s="1" t="s">
        <v>927</v>
      </c>
      <c r="L737" s="1" t="s">
        <v>1478</v>
      </c>
      <c r="M737" s="1" t="s">
        <v>1479</v>
      </c>
      <c r="N737" s="63">
        <v>45310</v>
      </c>
      <c r="O737" s="63">
        <v>45537</v>
      </c>
      <c r="P737" s="1" t="s">
        <v>1356</v>
      </c>
      <c r="Q737" s="1" t="s">
        <v>2634</v>
      </c>
      <c r="R737" s="1" t="s">
        <v>2635</v>
      </c>
      <c r="W737" s="1" t="s">
        <v>392</v>
      </c>
      <c r="X737" s="1" t="s">
        <v>1360</v>
      </c>
      <c r="Y737" s="1" t="s">
        <v>1888</v>
      </c>
      <c r="Z737" s="1" t="s">
        <v>3390</v>
      </c>
      <c r="AA737" s="1" t="s">
        <v>2674</v>
      </c>
    </row>
    <row r="738" spans="1:27" ht="15" customHeight="1">
      <c r="A738" s="1" t="s">
        <v>2681</v>
      </c>
      <c r="B738" s="1" t="s">
        <v>672</v>
      </c>
      <c r="C738" s="1" t="s">
        <v>1349</v>
      </c>
      <c r="D738" s="61">
        <v>2023</v>
      </c>
      <c r="E738" s="1" t="s">
        <v>1350</v>
      </c>
      <c r="F738" s="1" t="s">
        <v>2682</v>
      </c>
      <c r="H738" s="1" t="s">
        <v>1412</v>
      </c>
      <c r="I738" s="1" t="s">
        <v>1413</v>
      </c>
      <c r="J738" s="1" t="s">
        <v>1354</v>
      </c>
      <c r="K738" s="1" t="s">
        <v>927</v>
      </c>
      <c r="L738" s="1" t="s">
        <v>1478</v>
      </c>
      <c r="M738" s="1" t="s">
        <v>1479</v>
      </c>
      <c r="N738" s="63">
        <v>45310</v>
      </c>
      <c r="O738" s="63">
        <v>45537</v>
      </c>
      <c r="P738" s="1" t="s">
        <v>1356</v>
      </c>
      <c r="Q738" s="1" t="s">
        <v>2634</v>
      </c>
      <c r="R738" s="1" t="s">
        <v>2635</v>
      </c>
      <c r="W738" s="1" t="s">
        <v>392</v>
      </c>
      <c r="X738" s="1" t="s">
        <v>1360</v>
      </c>
      <c r="Y738" s="1" t="s">
        <v>1888</v>
      </c>
      <c r="Z738" s="1" t="s">
        <v>3390</v>
      </c>
      <c r="AA738" s="1" t="s">
        <v>2674</v>
      </c>
    </row>
    <row r="739" spans="1:27" ht="15" customHeight="1">
      <c r="A739" s="1" t="s">
        <v>2677</v>
      </c>
      <c r="B739" s="1" t="s">
        <v>669</v>
      </c>
      <c r="C739" s="1" t="s">
        <v>1349</v>
      </c>
      <c r="D739" s="61">
        <v>2023</v>
      </c>
      <c r="E739" s="1" t="s">
        <v>1350</v>
      </c>
      <c r="F739" s="1" t="s">
        <v>2678</v>
      </c>
      <c r="H739" s="1" t="s">
        <v>1412</v>
      </c>
      <c r="I739" s="1" t="s">
        <v>1413</v>
      </c>
      <c r="J739" s="1" t="s">
        <v>1354</v>
      </c>
      <c r="K739" s="1" t="s">
        <v>927</v>
      </c>
      <c r="L739" s="1" t="s">
        <v>1478</v>
      </c>
      <c r="M739" s="1" t="s">
        <v>1479</v>
      </c>
      <c r="N739" s="63">
        <v>45310</v>
      </c>
      <c r="O739" s="63">
        <v>45537</v>
      </c>
      <c r="P739" s="1" t="s">
        <v>1356</v>
      </c>
      <c r="Q739" s="1" t="s">
        <v>2634</v>
      </c>
      <c r="R739" s="1" t="s">
        <v>2635</v>
      </c>
      <c r="W739" s="1" t="s">
        <v>392</v>
      </c>
      <c r="X739" s="1" t="s">
        <v>1360</v>
      </c>
      <c r="Y739" s="1" t="s">
        <v>1888</v>
      </c>
      <c r="Z739" s="1" t="s">
        <v>3390</v>
      </c>
      <c r="AA739" s="1" t="s">
        <v>2674</v>
      </c>
    </row>
    <row r="740" spans="1:27" ht="15" customHeight="1">
      <c r="A740" s="1" t="s">
        <v>673</v>
      </c>
      <c r="B740" s="1" t="s">
        <v>673</v>
      </c>
      <c r="D740" s="61">
        <v>2023</v>
      </c>
      <c r="E740" s="1" t="s">
        <v>1350</v>
      </c>
      <c r="F740" s="1" t="s">
        <v>3599</v>
      </c>
      <c r="H740" s="1" t="s">
        <v>1412</v>
      </c>
      <c r="I740" s="1" t="s">
        <v>1413</v>
      </c>
      <c r="L740" s="1" t="s">
        <v>1478</v>
      </c>
      <c r="M740" s="1" t="s">
        <v>1479</v>
      </c>
      <c r="N740" s="63">
        <v>45310</v>
      </c>
      <c r="O740" s="63">
        <v>45537</v>
      </c>
      <c r="P740" s="1" t="s">
        <v>1356</v>
      </c>
      <c r="Q740" s="1" t="s">
        <v>2634</v>
      </c>
      <c r="R740" s="1" t="s">
        <v>2635</v>
      </c>
      <c r="W740" s="1" t="s">
        <v>2685</v>
      </c>
      <c r="X740" s="1" t="s">
        <v>1360</v>
      </c>
      <c r="Y740" s="1" t="s">
        <v>1888</v>
      </c>
      <c r="Z740" s="1" t="s">
        <v>3390</v>
      </c>
      <c r="AA740" s="1" t="s">
        <v>2686</v>
      </c>
    </row>
    <row r="741" spans="1:27" ht="15" customHeight="1">
      <c r="A741" s="1" t="s">
        <v>675</v>
      </c>
      <c r="B741" s="1" t="s">
        <v>675</v>
      </c>
      <c r="D741" s="61">
        <v>2023</v>
      </c>
      <c r="E741" s="1" t="s">
        <v>1350</v>
      </c>
      <c r="F741" s="1" t="s">
        <v>2692</v>
      </c>
      <c r="H741" s="1" t="s">
        <v>1412</v>
      </c>
      <c r="I741" s="1" t="s">
        <v>1413</v>
      </c>
      <c r="L741" s="1" t="s">
        <v>1478</v>
      </c>
      <c r="M741" s="1" t="s">
        <v>1479</v>
      </c>
      <c r="N741" s="63">
        <v>45310</v>
      </c>
      <c r="O741" s="63">
        <v>45537</v>
      </c>
      <c r="P741" s="1" t="s">
        <v>1356</v>
      </c>
      <c r="Q741" s="1" t="s">
        <v>2634</v>
      </c>
      <c r="R741" s="1" t="s">
        <v>2635</v>
      </c>
      <c r="W741" s="1" t="s">
        <v>2685</v>
      </c>
      <c r="X741" s="1" t="s">
        <v>1360</v>
      </c>
      <c r="Y741" s="1" t="s">
        <v>1888</v>
      </c>
      <c r="Z741" s="1" t="s">
        <v>3390</v>
      </c>
      <c r="AA741" s="1" t="s">
        <v>2686</v>
      </c>
    </row>
    <row r="742" spans="1:27" ht="15" customHeight="1">
      <c r="A742" s="1" t="s">
        <v>674</v>
      </c>
      <c r="B742" s="1" t="s">
        <v>674</v>
      </c>
      <c r="D742" s="61">
        <v>2023</v>
      </c>
      <c r="E742" s="1" t="s">
        <v>1350</v>
      </c>
      <c r="F742" s="1" t="s">
        <v>2684</v>
      </c>
      <c r="H742" s="1" t="s">
        <v>1412</v>
      </c>
      <c r="I742" s="1" t="s">
        <v>1413</v>
      </c>
      <c r="L742" s="1" t="s">
        <v>1478</v>
      </c>
      <c r="M742" s="1" t="s">
        <v>1479</v>
      </c>
      <c r="N742" s="63">
        <v>45310</v>
      </c>
      <c r="O742" s="63">
        <v>45537</v>
      </c>
      <c r="P742" s="1" t="s">
        <v>1356</v>
      </c>
      <c r="Q742" s="1" t="s">
        <v>2634</v>
      </c>
      <c r="R742" s="1" t="s">
        <v>2635</v>
      </c>
      <c r="W742" s="1" t="s">
        <v>2685</v>
      </c>
      <c r="X742" s="1" t="s">
        <v>1360</v>
      </c>
      <c r="Y742" s="1" t="s">
        <v>1888</v>
      </c>
      <c r="Z742" s="1" t="s">
        <v>3390</v>
      </c>
      <c r="AA742" s="1" t="s">
        <v>2686</v>
      </c>
    </row>
    <row r="743" spans="1:27" ht="15" customHeight="1">
      <c r="A743" s="1" t="s">
        <v>676</v>
      </c>
      <c r="B743" s="1" t="s">
        <v>676</v>
      </c>
      <c r="D743" s="61">
        <v>2023</v>
      </c>
      <c r="E743" s="1" t="s">
        <v>1350</v>
      </c>
      <c r="F743" s="1" t="s">
        <v>2688</v>
      </c>
      <c r="H743" s="1" t="s">
        <v>1412</v>
      </c>
      <c r="I743" s="1" t="s">
        <v>1413</v>
      </c>
      <c r="L743" s="1" t="s">
        <v>1478</v>
      </c>
      <c r="M743" s="1" t="s">
        <v>1479</v>
      </c>
      <c r="N743" s="63">
        <v>45310</v>
      </c>
      <c r="O743" s="63">
        <v>45537</v>
      </c>
      <c r="P743" s="1" t="s">
        <v>1356</v>
      </c>
      <c r="Q743" s="1" t="s">
        <v>2634</v>
      </c>
      <c r="R743" s="1" t="s">
        <v>2635</v>
      </c>
      <c r="W743" s="1" t="s">
        <v>2685</v>
      </c>
      <c r="X743" s="1" t="s">
        <v>1360</v>
      </c>
      <c r="Y743" s="1" t="s">
        <v>1888</v>
      </c>
      <c r="Z743" s="1" t="s">
        <v>3390</v>
      </c>
      <c r="AA743" s="1" t="s">
        <v>2686</v>
      </c>
    </row>
    <row r="744" spans="1:27" ht="15" customHeight="1">
      <c r="A744" s="1" t="s">
        <v>710</v>
      </c>
      <c r="B744" s="1" t="s">
        <v>710</v>
      </c>
      <c r="D744" s="61">
        <v>2023</v>
      </c>
      <c r="E744" s="1" t="s">
        <v>1350</v>
      </c>
      <c r="F744" s="1" t="s">
        <v>3600</v>
      </c>
      <c r="H744" s="1" t="s">
        <v>1412</v>
      </c>
      <c r="I744" s="1" t="s">
        <v>1413</v>
      </c>
      <c r="L744" s="1" t="s">
        <v>1478</v>
      </c>
      <c r="M744" s="1" t="s">
        <v>1479</v>
      </c>
      <c r="N744" s="63">
        <v>45310</v>
      </c>
      <c r="O744" s="63">
        <v>45537</v>
      </c>
      <c r="P744" s="1" t="s">
        <v>1356</v>
      </c>
      <c r="Q744" s="1" t="s">
        <v>2634</v>
      </c>
      <c r="R744" s="1" t="s">
        <v>2635</v>
      </c>
      <c r="W744" s="1" t="s">
        <v>2697</v>
      </c>
      <c r="X744" s="1" t="s">
        <v>1360</v>
      </c>
      <c r="Y744" s="1" t="s">
        <v>1888</v>
      </c>
      <c r="Z744" s="1" t="s">
        <v>3390</v>
      </c>
      <c r="AA744" s="1" t="s">
        <v>2698</v>
      </c>
    </row>
    <row r="745" spans="1:27" ht="15" customHeight="1">
      <c r="A745" s="1" t="s">
        <v>711</v>
      </c>
      <c r="B745" s="1" t="s">
        <v>711</v>
      </c>
      <c r="D745" s="61">
        <v>2023</v>
      </c>
      <c r="E745" s="1" t="s">
        <v>1350</v>
      </c>
      <c r="F745" s="1" t="s">
        <v>2702</v>
      </c>
      <c r="H745" s="1" t="s">
        <v>1412</v>
      </c>
      <c r="I745" s="1" t="s">
        <v>1413</v>
      </c>
      <c r="L745" s="1" t="s">
        <v>1478</v>
      </c>
      <c r="M745" s="1" t="s">
        <v>1479</v>
      </c>
      <c r="N745" s="63">
        <v>45310</v>
      </c>
      <c r="O745" s="63">
        <v>45537</v>
      </c>
      <c r="P745" s="1" t="s">
        <v>1356</v>
      </c>
      <c r="Q745" s="1" t="s">
        <v>2634</v>
      </c>
      <c r="R745" s="1" t="s">
        <v>2635</v>
      </c>
      <c r="W745" s="1" t="s">
        <v>2697</v>
      </c>
      <c r="X745" s="1" t="s">
        <v>1360</v>
      </c>
      <c r="Y745" s="1" t="s">
        <v>1888</v>
      </c>
      <c r="Z745" s="1" t="s">
        <v>3390</v>
      </c>
      <c r="AA745" s="1" t="s">
        <v>2698</v>
      </c>
    </row>
    <row r="746" spans="1:27" ht="15" customHeight="1">
      <c r="A746" s="1" t="s">
        <v>712</v>
      </c>
      <c r="B746" s="1" t="s">
        <v>712</v>
      </c>
      <c r="D746" s="61">
        <v>2023</v>
      </c>
      <c r="E746" s="1" t="s">
        <v>1350</v>
      </c>
      <c r="F746" s="1" t="s">
        <v>2700</v>
      </c>
      <c r="H746" s="1" t="s">
        <v>1412</v>
      </c>
      <c r="I746" s="1" t="s">
        <v>1413</v>
      </c>
      <c r="L746" s="1" t="s">
        <v>1478</v>
      </c>
      <c r="M746" s="1" t="s">
        <v>1479</v>
      </c>
      <c r="N746" s="63">
        <v>45310</v>
      </c>
      <c r="O746" s="63">
        <v>45537</v>
      </c>
      <c r="P746" s="1" t="s">
        <v>1356</v>
      </c>
      <c r="Q746" s="1" t="s">
        <v>2634</v>
      </c>
      <c r="R746" s="1" t="s">
        <v>2635</v>
      </c>
      <c r="W746" s="1" t="s">
        <v>2697</v>
      </c>
      <c r="X746" s="1" t="s">
        <v>1360</v>
      </c>
      <c r="Y746" s="1" t="s">
        <v>1888</v>
      </c>
      <c r="Z746" s="1" t="s">
        <v>3390</v>
      </c>
      <c r="AA746" s="1" t="s">
        <v>2698</v>
      </c>
    </row>
    <row r="747" spans="1:27" ht="15" customHeight="1">
      <c r="A747" s="1" t="s">
        <v>2703</v>
      </c>
      <c r="B747" s="1" t="s">
        <v>756</v>
      </c>
      <c r="C747" s="1" t="s">
        <v>1349</v>
      </c>
      <c r="D747" s="61">
        <v>2023</v>
      </c>
      <c r="E747" s="1" t="s">
        <v>1350</v>
      </c>
      <c r="F747" s="1" t="s">
        <v>2704</v>
      </c>
      <c r="H747" s="1" t="s">
        <v>1400</v>
      </c>
      <c r="J747" s="1" t="s">
        <v>1354</v>
      </c>
      <c r="K747" s="1" t="s">
        <v>927</v>
      </c>
      <c r="L747" s="1" t="s">
        <v>1478</v>
      </c>
      <c r="M747" s="1" t="s">
        <v>1479</v>
      </c>
      <c r="N747" s="63">
        <v>45310</v>
      </c>
      <c r="O747" s="63">
        <v>45537</v>
      </c>
      <c r="P747" s="1" t="s">
        <v>1356</v>
      </c>
      <c r="Q747" s="1" t="s">
        <v>2705</v>
      </c>
      <c r="R747" s="1" t="s">
        <v>2635</v>
      </c>
      <c r="W747" s="1" t="s">
        <v>2706</v>
      </c>
      <c r="X747" s="1" t="s">
        <v>1360</v>
      </c>
      <c r="Y747" s="1" t="s">
        <v>1888</v>
      </c>
      <c r="Z747" s="1" t="s">
        <v>3390</v>
      </c>
      <c r="AA747" s="1" t="s">
        <v>2707</v>
      </c>
    </row>
    <row r="748" spans="1:27" ht="15" customHeight="1">
      <c r="A748" s="1" t="s">
        <v>2711</v>
      </c>
      <c r="B748" s="1" t="s">
        <v>757</v>
      </c>
      <c r="C748" s="1" t="s">
        <v>1349</v>
      </c>
      <c r="D748" s="61">
        <v>2023</v>
      </c>
      <c r="E748" s="1" t="s">
        <v>1350</v>
      </c>
      <c r="F748" s="1" t="s">
        <v>2712</v>
      </c>
      <c r="H748" s="1" t="s">
        <v>1400</v>
      </c>
      <c r="J748" s="1" t="s">
        <v>1354</v>
      </c>
      <c r="K748" s="1" t="s">
        <v>927</v>
      </c>
      <c r="L748" s="1" t="s">
        <v>1478</v>
      </c>
      <c r="M748" s="1" t="s">
        <v>1479</v>
      </c>
      <c r="N748" s="63">
        <v>45310</v>
      </c>
      <c r="O748" s="63">
        <v>45537</v>
      </c>
      <c r="P748" s="1" t="s">
        <v>1356</v>
      </c>
      <c r="Q748" s="1" t="s">
        <v>2713</v>
      </c>
      <c r="R748" s="1" t="s">
        <v>2635</v>
      </c>
      <c r="W748" s="1" t="s">
        <v>2706</v>
      </c>
      <c r="X748" s="1" t="s">
        <v>1360</v>
      </c>
      <c r="Y748" s="1" t="s">
        <v>1888</v>
      </c>
      <c r="Z748" s="1" t="s">
        <v>3390</v>
      </c>
      <c r="AA748" s="1" t="s">
        <v>2707</v>
      </c>
    </row>
    <row r="749" spans="1:27" ht="15" customHeight="1">
      <c r="A749" s="1" t="s">
        <v>2708</v>
      </c>
      <c r="B749" s="1" t="s">
        <v>755</v>
      </c>
      <c r="C749" s="1" t="s">
        <v>1349</v>
      </c>
      <c r="D749" s="61">
        <v>2023</v>
      </c>
      <c r="E749" s="1" t="s">
        <v>1350</v>
      </c>
      <c r="F749" s="1" t="s">
        <v>2709</v>
      </c>
      <c r="H749" s="1" t="s">
        <v>1400</v>
      </c>
      <c r="J749" s="1" t="s">
        <v>1354</v>
      </c>
      <c r="K749" s="1" t="s">
        <v>927</v>
      </c>
      <c r="L749" s="1" t="s">
        <v>1478</v>
      </c>
      <c r="M749" s="1" t="s">
        <v>1479</v>
      </c>
      <c r="N749" s="63">
        <v>45310</v>
      </c>
      <c r="O749" s="63">
        <v>45537</v>
      </c>
      <c r="P749" s="1" t="s">
        <v>1356</v>
      </c>
      <c r="Q749" s="1" t="s">
        <v>2710</v>
      </c>
      <c r="R749" s="1" t="s">
        <v>2635</v>
      </c>
      <c r="W749" s="1" t="s">
        <v>2706</v>
      </c>
      <c r="X749" s="1" t="s">
        <v>1360</v>
      </c>
      <c r="Y749" s="1" t="s">
        <v>1888</v>
      </c>
      <c r="Z749" s="1" t="s">
        <v>3390</v>
      </c>
      <c r="AA749" s="1" t="s">
        <v>2707</v>
      </c>
    </row>
    <row r="750" spans="1:27" ht="15" customHeight="1">
      <c r="A750" s="1" t="s">
        <v>758</v>
      </c>
      <c r="B750" s="1" t="s">
        <v>758</v>
      </c>
      <c r="D750" s="61">
        <v>2023</v>
      </c>
      <c r="E750" s="1" t="s">
        <v>1350</v>
      </c>
      <c r="F750" s="1" t="s">
        <v>3601</v>
      </c>
      <c r="H750" s="1" t="s">
        <v>1412</v>
      </c>
      <c r="I750" s="1" t="s">
        <v>1413</v>
      </c>
      <c r="L750" s="1" t="s">
        <v>1478</v>
      </c>
      <c r="M750" s="1" t="s">
        <v>1479</v>
      </c>
      <c r="N750" s="63">
        <v>45310</v>
      </c>
      <c r="O750" s="63">
        <v>45537</v>
      </c>
      <c r="P750" s="1" t="s">
        <v>1356</v>
      </c>
      <c r="Q750" s="1" t="s">
        <v>2634</v>
      </c>
      <c r="R750" s="1" t="s">
        <v>2635</v>
      </c>
      <c r="W750" s="1" t="s">
        <v>2716</v>
      </c>
      <c r="X750" s="1" t="s">
        <v>1360</v>
      </c>
      <c r="Y750" s="1" t="s">
        <v>1888</v>
      </c>
      <c r="Z750" s="1" t="s">
        <v>3390</v>
      </c>
      <c r="AA750" s="1" t="s">
        <v>2717</v>
      </c>
    </row>
    <row r="751" spans="1:27" ht="15" customHeight="1">
      <c r="A751" s="1" t="s">
        <v>765</v>
      </c>
      <c r="B751" s="1" t="s">
        <v>765</v>
      </c>
      <c r="D751" s="61">
        <v>2023</v>
      </c>
      <c r="E751" s="1" t="s">
        <v>1350</v>
      </c>
      <c r="F751" s="1" t="s">
        <v>2727</v>
      </c>
      <c r="H751" s="1" t="s">
        <v>1412</v>
      </c>
      <c r="I751" s="1" t="s">
        <v>1413</v>
      </c>
      <c r="L751" s="1" t="s">
        <v>1478</v>
      </c>
      <c r="M751" s="1" t="s">
        <v>1479</v>
      </c>
      <c r="N751" s="63">
        <v>45310</v>
      </c>
      <c r="O751" s="63">
        <v>45537</v>
      </c>
      <c r="P751" s="1" t="s">
        <v>1356</v>
      </c>
      <c r="Q751" s="1" t="s">
        <v>2634</v>
      </c>
      <c r="R751" s="1" t="s">
        <v>2635</v>
      </c>
      <c r="W751" s="1" t="s">
        <v>2716</v>
      </c>
      <c r="X751" s="1" t="s">
        <v>1360</v>
      </c>
      <c r="Y751" s="1" t="s">
        <v>1888</v>
      </c>
      <c r="Z751" s="1" t="s">
        <v>3390</v>
      </c>
      <c r="AA751" s="1" t="s">
        <v>2717</v>
      </c>
    </row>
    <row r="752" spans="1:27" ht="15" customHeight="1">
      <c r="A752" s="1" t="s">
        <v>764</v>
      </c>
      <c r="B752" s="1" t="s">
        <v>764</v>
      </c>
      <c r="D752" s="61">
        <v>2023</v>
      </c>
      <c r="E752" s="1" t="s">
        <v>1350</v>
      </c>
      <c r="F752" s="1" t="s">
        <v>2721</v>
      </c>
      <c r="H752" s="1" t="s">
        <v>1412</v>
      </c>
      <c r="I752" s="1" t="s">
        <v>1413</v>
      </c>
      <c r="L752" s="1" t="s">
        <v>1478</v>
      </c>
      <c r="M752" s="1" t="s">
        <v>1479</v>
      </c>
      <c r="N752" s="63">
        <v>45310</v>
      </c>
      <c r="O752" s="63">
        <v>45537</v>
      </c>
      <c r="P752" s="1" t="s">
        <v>1356</v>
      </c>
      <c r="Q752" s="1" t="s">
        <v>2634</v>
      </c>
      <c r="R752" s="1" t="s">
        <v>2635</v>
      </c>
      <c r="W752" s="1" t="s">
        <v>2716</v>
      </c>
      <c r="X752" s="1" t="s">
        <v>1360</v>
      </c>
      <c r="Y752" s="1" t="s">
        <v>1888</v>
      </c>
      <c r="Z752" s="1" t="s">
        <v>3390</v>
      </c>
      <c r="AA752" s="1" t="s">
        <v>2717</v>
      </c>
    </row>
    <row r="753" spans="1:27" ht="15" customHeight="1">
      <c r="A753" s="1" t="s">
        <v>763</v>
      </c>
      <c r="B753" s="1" t="s">
        <v>763</v>
      </c>
      <c r="D753" s="61">
        <v>2023</v>
      </c>
      <c r="E753" s="1" t="s">
        <v>1350</v>
      </c>
      <c r="F753" s="1" t="s">
        <v>2719</v>
      </c>
      <c r="H753" s="1" t="s">
        <v>1412</v>
      </c>
      <c r="I753" s="1" t="s">
        <v>1413</v>
      </c>
      <c r="L753" s="1" t="s">
        <v>1478</v>
      </c>
      <c r="M753" s="1" t="s">
        <v>1479</v>
      </c>
      <c r="N753" s="63">
        <v>45310</v>
      </c>
      <c r="O753" s="63">
        <v>45537</v>
      </c>
      <c r="P753" s="1" t="s">
        <v>1356</v>
      </c>
      <c r="Q753" s="1" t="s">
        <v>2634</v>
      </c>
      <c r="R753" s="1" t="s">
        <v>2635</v>
      </c>
      <c r="W753" s="1" t="s">
        <v>2716</v>
      </c>
      <c r="X753" s="1" t="s">
        <v>1360</v>
      </c>
      <c r="Y753" s="1" t="s">
        <v>1888</v>
      </c>
      <c r="Z753" s="1" t="s">
        <v>3390</v>
      </c>
      <c r="AA753" s="1" t="s">
        <v>2717</v>
      </c>
    </row>
    <row r="754" spans="1:27" ht="15" customHeight="1">
      <c r="A754" s="1" t="s">
        <v>767</v>
      </c>
      <c r="B754" s="1" t="s">
        <v>767</v>
      </c>
      <c r="D754" s="61">
        <v>2023</v>
      </c>
      <c r="E754" s="1" t="s">
        <v>1350</v>
      </c>
      <c r="F754" s="1" t="s">
        <v>2715</v>
      </c>
      <c r="H754" s="1" t="s">
        <v>1412</v>
      </c>
      <c r="I754" s="1" t="s">
        <v>1413</v>
      </c>
      <c r="L754" s="1" t="s">
        <v>1478</v>
      </c>
      <c r="M754" s="1" t="s">
        <v>1479</v>
      </c>
      <c r="N754" s="63">
        <v>45310</v>
      </c>
      <c r="O754" s="63">
        <v>45537</v>
      </c>
      <c r="P754" s="1" t="s">
        <v>1356</v>
      </c>
      <c r="Q754" s="1" t="s">
        <v>2634</v>
      </c>
      <c r="R754" s="1" t="s">
        <v>2635</v>
      </c>
      <c r="W754" s="1" t="s">
        <v>2716</v>
      </c>
      <c r="X754" s="1" t="s">
        <v>1360</v>
      </c>
      <c r="Y754" s="1" t="s">
        <v>1888</v>
      </c>
      <c r="Z754" s="1" t="s">
        <v>3390</v>
      </c>
      <c r="AA754" s="1" t="s">
        <v>2717</v>
      </c>
    </row>
    <row r="755" spans="1:27" ht="15" customHeight="1">
      <c r="A755" s="1" t="s">
        <v>759</v>
      </c>
      <c r="B755" s="1" t="s">
        <v>759</v>
      </c>
      <c r="D755" s="61">
        <v>2023</v>
      </c>
      <c r="E755" s="1" t="s">
        <v>1350</v>
      </c>
      <c r="F755" s="1" t="s">
        <v>2725</v>
      </c>
      <c r="H755" s="1" t="s">
        <v>1412</v>
      </c>
      <c r="I755" s="1" t="s">
        <v>1413</v>
      </c>
      <c r="L755" s="1" t="s">
        <v>1478</v>
      </c>
      <c r="M755" s="1" t="s">
        <v>1479</v>
      </c>
      <c r="N755" s="63">
        <v>45310</v>
      </c>
      <c r="O755" s="63">
        <v>45537</v>
      </c>
      <c r="P755" s="1" t="s">
        <v>1356</v>
      </c>
      <c r="Q755" s="1" t="s">
        <v>2634</v>
      </c>
      <c r="R755" s="1" t="s">
        <v>2635</v>
      </c>
      <c r="W755" s="1" t="s">
        <v>2716</v>
      </c>
      <c r="X755" s="1" t="s">
        <v>1360</v>
      </c>
      <c r="Y755" s="1" t="s">
        <v>1888</v>
      </c>
      <c r="Z755" s="1" t="s">
        <v>3390</v>
      </c>
      <c r="AA755" s="1" t="s">
        <v>2717</v>
      </c>
    </row>
    <row r="756" spans="1:27" ht="15" customHeight="1">
      <c r="A756" s="1" t="s">
        <v>762</v>
      </c>
      <c r="B756" s="1" t="s">
        <v>762</v>
      </c>
      <c r="D756" s="61">
        <v>2023</v>
      </c>
      <c r="E756" s="1" t="s">
        <v>1350</v>
      </c>
      <c r="F756" s="1" t="s">
        <v>2733</v>
      </c>
      <c r="H756" s="1" t="s">
        <v>1412</v>
      </c>
      <c r="I756" s="1" t="s">
        <v>1413</v>
      </c>
      <c r="L756" s="1" t="s">
        <v>1478</v>
      </c>
      <c r="M756" s="1" t="s">
        <v>1479</v>
      </c>
      <c r="N756" s="63">
        <v>45310</v>
      </c>
      <c r="O756" s="63">
        <v>45537</v>
      </c>
      <c r="P756" s="1" t="s">
        <v>1356</v>
      </c>
      <c r="Q756" s="1" t="s">
        <v>2634</v>
      </c>
      <c r="R756" s="1" t="s">
        <v>2635</v>
      </c>
      <c r="W756" s="1" t="s">
        <v>2716</v>
      </c>
      <c r="X756" s="1" t="s">
        <v>1360</v>
      </c>
      <c r="Y756" s="1" t="s">
        <v>1888</v>
      </c>
      <c r="Z756" s="1" t="s">
        <v>3390</v>
      </c>
      <c r="AA756" s="1" t="s">
        <v>2717</v>
      </c>
    </row>
    <row r="757" spans="1:27" ht="15" customHeight="1">
      <c r="A757" s="1" t="s">
        <v>766</v>
      </c>
      <c r="B757" s="1" t="s">
        <v>766</v>
      </c>
      <c r="D757" s="61">
        <v>2023</v>
      </c>
      <c r="E757" s="1" t="s">
        <v>1350</v>
      </c>
      <c r="F757" s="1" t="s">
        <v>2729</v>
      </c>
      <c r="H757" s="1" t="s">
        <v>1412</v>
      </c>
      <c r="I757" s="1" t="s">
        <v>1413</v>
      </c>
      <c r="L757" s="1" t="s">
        <v>1478</v>
      </c>
      <c r="M757" s="1" t="s">
        <v>1479</v>
      </c>
      <c r="N757" s="63">
        <v>45310</v>
      </c>
      <c r="O757" s="63">
        <v>45537</v>
      </c>
      <c r="P757" s="1" t="s">
        <v>1356</v>
      </c>
      <c r="Q757" s="1" t="s">
        <v>2634</v>
      </c>
      <c r="R757" s="1" t="s">
        <v>2635</v>
      </c>
      <c r="W757" s="1" t="s">
        <v>2716</v>
      </c>
      <c r="X757" s="1" t="s">
        <v>1360</v>
      </c>
      <c r="Y757" s="1" t="s">
        <v>1888</v>
      </c>
      <c r="Z757" s="1" t="s">
        <v>3390</v>
      </c>
      <c r="AA757" s="1" t="s">
        <v>2717</v>
      </c>
    </row>
    <row r="758" spans="1:27" ht="15" customHeight="1">
      <c r="A758" s="1" t="s">
        <v>761</v>
      </c>
      <c r="B758" s="1" t="s">
        <v>761</v>
      </c>
      <c r="D758" s="61">
        <v>2023</v>
      </c>
      <c r="E758" s="1" t="s">
        <v>1350</v>
      </c>
      <c r="F758" s="1" t="s">
        <v>2735</v>
      </c>
      <c r="H758" s="1" t="s">
        <v>1412</v>
      </c>
      <c r="I758" s="1" t="s">
        <v>1413</v>
      </c>
      <c r="L758" s="1" t="s">
        <v>1478</v>
      </c>
      <c r="M758" s="1" t="s">
        <v>1479</v>
      </c>
      <c r="N758" s="63">
        <v>45310</v>
      </c>
      <c r="O758" s="63">
        <v>45537</v>
      </c>
      <c r="P758" s="1" t="s">
        <v>1356</v>
      </c>
      <c r="Q758" s="1" t="s">
        <v>2634</v>
      </c>
      <c r="R758" s="1" t="s">
        <v>2635</v>
      </c>
      <c r="W758" s="1" t="s">
        <v>2716</v>
      </c>
      <c r="X758" s="1" t="s">
        <v>1360</v>
      </c>
      <c r="Y758" s="1" t="s">
        <v>1888</v>
      </c>
      <c r="Z758" s="1" t="s">
        <v>3390</v>
      </c>
      <c r="AA758" s="1" t="s">
        <v>2717</v>
      </c>
    </row>
    <row r="759" spans="1:27" ht="15" customHeight="1">
      <c r="A759" s="1" t="s">
        <v>760</v>
      </c>
      <c r="B759" s="1" t="s">
        <v>760</v>
      </c>
      <c r="D759" s="61">
        <v>2023</v>
      </c>
      <c r="E759" s="1" t="s">
        <v>1350</v>
      </c>
      <c r="F759" s="1" t="s">
        <v>2731</v>
      </c>
      <c r="H759" s="1" t="s">
        <v>1412</v>
      </c>
      <c r="I759" s="1" t="s">
        <v>1413</v>
      </c>
      <c r="L759" s="1" t="s">
        <v>1478</v>
      </c>
      <c r="M759" s="1" t="s">
        <v>1479</v>
      </c>
      <c r="N759" s="63">
        <v>45310</v>
      </c>
      <c r="O759" s="63">
        <v>45537</v>
      </c>
      <c r="P759" s="1" t="s">
        <v>1356</v>
      </c>
      <c r="Q759" s="1" t="s">
        <v>2634</v>
      </c>
      <c r="R759" s="1" t="s">
        <v>2635</v>
      </c>
      <c r="W759" s="1" t="s">
        <v>2716</v>
      </c>
      <c r="X759" s="1" t="s">
        <v>1360</v>
      </c>
      <c r="Y759" s="1" t="s">
        <v>1888</v>
      </c>
      <c r="Z759" s="1" t="s">
        <v>3390</v>
      </c>
      <c r="AA759" s="1" t="s">
        <v>2717</v>
      </c>
    </row>
    <row r="760" spans="1:27" ht="15" customHeight="1">
      <c r="A760" s="1" t="s">
        <v>770</v>
      </c>
      <c r="B760" s="1" t="s">
        <v>770</v>
      </c>
      <c r="D760" s="61">
        <v>2023</v>
      </c>
      <c r="E760" s="1" t="s">
        <v>1350</v>
      </c>
      <c r="F760" s="1" t="s">
        <v>2737</v>
      </c>
      <c r="H760" s="1" t="s">
        <v>1412</v>
      </c>
      <c r="I760" s="1" t="s">
        <v>1413</v>
      </c>
      <c r="L760" s="1" t="s">
        <v>1478</v>
      </c>
      <c r="M760" s="1" t="s">
        <v>1479</v>
      </c>
      <c r="N760" s="63">
        <v>45310</v>
      </c>
      <c r="O760" s="63">
        <v>45537</v>
      </c>
      <c r="P760" s="1" t="s">
        <v>1356</v>
      </c>
      <c r="Q760" s="1" t="s">
        <v>2634</v>
      </c>
      <c r="R760" s="1" t="s">
        <v>2635</v>
      </c>
      <c r="W760" s="1" t="s">
        <v>2738</v>
      </c>
      <c r="X760" s="1" t="s">
        <v>1360</v>
      </c>
      <c r="Y760" s="1" t="s">
        <v>1888</v>
      </c>
      <c r="Z760" s="1" t="s">
        <v>3390</v>
      </c>
      <c r="AA760" s="1" t="s">
        <v>2739</v>
      </c>
    </row>
    <row r="761" spans="1:27" ht="15" customHeight="1">
      <c r="A761" s="1" t="s">
        <v>769</v>
      </c>
      <c r="B761" s="1" t="s">
        <v>769</v>
      </c>
      <c r="D761" s="61">
        <v>2023</v>
      </c>
      <c r="E761" s="1" t="s">
        <v>1350</v>
      </c>
      <c r="F761" s="1" t="s">
        <v>2741</v>
      </c>
      <c r="H761" s="1" t="s">
        <v>1412</v>
      </c>
      <c r="I761" s="1" t="s">
        <v>1413</v>
      </c>
      <c r="L761" s="1" t="s">
        <v>1478</v>
      </c>
      <c r="M761" s="1" t="s">
        <v>1479</v>
      </c>
      <c r="N761" s="63">
        <v>45310</v>
      </c>
      <c r="O761" s="63">
        <v>45537</v>
      </c>
      <c r="P761" s="1" t="s">
        <v>1356</v>
      </c>
      <c r="Q761" s="1" t="s">
        <v>2634</v>
      </c>
      <c r="R761" s="1" t="s">
        <v>2635</v>
      </c>
      <c r="W761" s="1" t="s">
        <v>2738</v>
      </c>
      <c r="X761" s="1" t="s">
        <v>1360</v>
      </c>
      <c r="Y761" s="1" t="s">
        <v>1888</v>
      </c>
      <c r="Z761" s="1" t="s">
        <v>3390</v>
      </c>
      <c r="AA761" s="1" t="s">
        <v>2739</v>
      </c>
    </row>
    <row r="762" spans="1:27" ht="15" customHeight="1">
      <c r="A762" s="1" t="s">
        <v>768</v>
      </c>
      <c r="B762" s="1" t="s">
        <v>768</v>
      </c>
      <c r="D762" s="61">
        <v>2023</v>
      </c>
      <c r="E762" s="1" t="s">
        <v>1350</v>
      </c>
      <c r="F762" s="1" t="s">
        <v>3602</v>
      </c>
      <c r="H762" s="1" t="s">
        <v>1412</v>
      </c>
      <c r="I762" s="1" t="s">
        <v>1413</v>
      </c>
      <c r="L762" s="1" t="s">
        <v>1478</v>
      </c>
      <c r="M762" s="1" t="s">
        <v>1479</v>
      </c>
      <c r="N762" s="63">
        <v>45310</v>
      </c>
      <c r="O762" s="63">
        <v>45537</v>
      </c>
      <c r="P762" s="1" t="s">
        <v>1356</v>
      </c>
      <c r="Q762" s="1" t="s">
        <v>2634</v>
      </c>
      <c r="R762" s="1" t="s">
        <v>2635</v>
      </c>
      <c r="W762" s="1" t="s">
        <v>2738</v>
      </c>
      <c r="X762" s="1" t="s">
        <v>1360</v>
      </c>
      <c r="Y762" s="1" t="s">
        <v>1888</v>
      </c>
      <c r="Z762" s="1" t="s">
        <v>3390</v>
      </c>
      <c r="AA762" s="1" t="s">
        <v>2739</v>
      </c>
    </row>
    <row r="763" spans="1:27" ht="15" customHeight="1">
      <c r="A763" s="1" t="s">
        <v>2744</v>
      </c>
      <c r="B763" s="1" t="s">
        <v>176</v>
      </c>
      <c r="C763" s="1" t="s">
        <v>1349</v>
      </c>
      <c r="D763" s="61">
        <v>2023</v>
      </c>
      <c r="E763" s="1" t="s">
        <v>1350</v>
      </c>
      <c r="F763" s="1" t="s">
        <v>2745</v>
      </c>
      <c r="H763" s="1" t="s">
        <v>1352</v>
      </c>
      <c r="I763" s="1" t="s">
        <v>1750</v>
      </c>
      <c r="J763" s="1" t="s">
        <v>1354</v>
      </c>
      <c r="K763" s="1" t="s">
        <v>927</v>
      </c>
      <c r="L763" s="1" t="s">
        <v>2747</v>
      </c>
      <c r="M763" s="1" t="s">
        <v>2747</v>
      </c>
      <c r="N763" s="63">
        <v>45310</v>
      </c>
      <c r="O763" s="63">
        <v>45537</v>
      </c>
      <c r="P763" s="1" t="s">
        <v>1356</v>
      </c>
      <c r="Q763" s="1" t="s">
        <v>2748</v>
      </c>
      <c r="R763" s="1" t="s">
        <v>2749</v>
      </c>
      <c r="W763" s="1" t="s">
        <v>2750</v>
      </c>
      <c r="X763" s="1" t="s">
        <v>1360</v>
      </c>
      <c r="Y763" s="1" t="s">
        <v>1888</v>
      </c>
      <c r="Z763" s="1" t="s">
        <v>3390</v>
      </c>
      <c r="AA763" s="1" t="s">
        <v>3603</v>
      </c>
    </row>
    <row r="764" spans="1:27" ht="15" customHeight="1">
      <c r="A764" s="1" t="s">
        <v>2759</v>
      </c>
      <c r="B764" s="1" t="s">
        <v>196</v>
      </c>
      <c r="C764" s="1" t="s">
        <v>1349</v>
      </c>
      <c r="D764" s="61">
        <v>2023</v>
      </c>
      <c r="E764" s="1" t="s">
        <v>1350</v>
      </c>
      <c r="F764" s="1" t="s">
        <v>2760</v>
      </c>
      <c r="H764" s="1" t="s">
        <v>1352</v>
      </c>
      <c r="I764" s="1" t="s">
        <v>1750</v>
      </c>
      <c r="J764" s="1" t="s">
        <v>1354</v>
      </c>
      <c r="K764" s="1" t="s">
        <v>927</v>
      </c>
      <c r="L764" s="1" t="s">
        <v>2747</v>
      </c>
      <c r="M764" s="1" t="s">
        <v>2747</v>
      </c>
      <c r="N764" s="63">
        <v>45310</v>
      </c>
      <c r="O764" s="63">
        <v>45537</v>
      </c>
      <c r="P764" s="1" t="s">
        <v>1356</v>
      </c>
      <c r="Q764" s="1" t="s">
        <v>2761</v>
      </c>
      <c r="R764" s="1" t="s">
        <v>2749</v>
      </c>
      <c r="W764" s="1" t="s">
        <v>2755</v>
      </c>
      <c r="X764" s="1" t="s">
        <v>1360</v>
      </c>
      <c r="Y764" s="1" t="s">
        <v>1888</v>
      </c>
      <c r="Z764" s="1" t="s">
        <v>3390</v>
      </c>
      <c r="AA764" s="1" t="s">
        <v>3604</v>
      </c>
    </row>
    <row r="765" spans="1:27" ht="15" customHeight="1">
      <c r="A765" s="1" t="s">
        <v>2762</v>
      </c>
      <c r="B765" s="1" t="s">
        <v>197</v>
      </c>
      <c r="C765" s="1" t="s">
        <v>1349</v>
      </c>
      <c r="D765" s="61">
        <v>2023</v>
      </c>
      <c r="E765" s="1" t="s">
        <v>1350</v>
      </c>
      <c r="F765" s="1" t="s">
        <v>2763</v>
      </c>
      <c r="H765" s="1" t="s">
        <v>1352</v>
      </c>
      <c r="I765" s="1" t="s">
        <v>1750</v>
      </c>
      <c r="J765" s="1" t="s">
        <v>1354</v>
      </c>
      <c r="K765" s="1" t="s">
        <v>927</v>
      </c>
      <c r="L765" s="1" t="s">
        <v>2747</v>
      </c>
      <c r="M765" s="1" t="s">
        <v>2747</v>
      </c>
      <c r="N765" s="63">
        <v>45310</v>
      </c>
      <c r="O765" s="63">
        <v>45537</v>
      </c>
      <c r="P765" s="1" t="s">
        <v>1356</v>
      </c>
      <c r="Q765" s="1" t="s">
        <v>2764</v>
      </c>
      <c r="R765" s="1" t="s">
        <v>2749</v>
      </c>
      <c r="W765" s="1" t="s">
        <v>2755</v>
      </c>
      <c r="X765" s="1" t="s">
        <v>1360</v>
      </c>
      <c r="Y765" s="1" t="s">
        <v>1888</v>
      </c>
      <c r="Z765" s="1" t="s">
        <v>3390</v>
      </c>
      <c r="AA765" s="1" t="s">
        <v>3604</v>
      </c>
    </row>
    <row r="766" spans="1:27" ht="15" customHeight="1">
      <c r="A766" s="1" t="s">
        <v>2769</v>
      </c>
      <c r="B766" s="1" t="s">
        <v>202</v>
      </c>
      <c r="C766" s="1" t="s">
        <v>1349</v>
      </c>
      <c r="D766" s="61">
        <v>2023</v>
      </c>
      <c r="E766" s="1" t="s">
        <v>1350</v>
      </c>
      <c r="F766" s="1" t="s">
        <v>2770</v>
      </c>
      <c r="H766" s="1" t="s">
        <v>1352</v>
      </c>
      <c r="I766" s="1" t="s">
        <v>1750</v>
      </c>
      <c r="J766" s="1" t="s">
        <v>1354</v>
      </c>
      <c r="K766" s="1" t="s">
        <v>927</v>
      </c>
      <c r="L766" s="1" t="s">
        <v>2747</v>
      </c>
      <c r="M766" s="1" t="s">
        <v>2747</v>
      </c>
      <c r="N766" s="63">
        <v>45310</v>
      </c>
      <c r="O766" s="63">
        <v>45537</v>
      </c>
      <c r="P766" s="1" t="s">
        <v>1356</v>
      </c>
      <c r="Q766" s="1" t="s">
        <v>2754</v>
      </c>
      <c r="R766" s="1" t="s">
        <v>2749</v>
      </c>
      <c r="W766" s="1" t="s">
        <v>2755</v>
      </c>
      <c r="X766" s="1" t="s">
        <v>1360</v>
      </c>
      <c r="Y766" s="1" t="s">
        <v>1888</v>
      </c>
      <c r="Z766" s="1" t="s">
        <v>3390</v>
      </c>
      <c r="AA766" s="1" t="s">
        <v>3604</v>
      </c>
    </row>
    <row r="767" spans="1:27" ht="15" customHeight="1">
      <c r="A767" s="1" t="s">
        <v>2752</v>
      </c>
      <c r="B767" s="1" t="s">
        <v>194</v>
      </c>
      <c r="C767" s="1" t="s">
        <v>1349</v>
      </c>
      <c r="D767" s="61">
        <v>2023</v>
      </c>
      <c r="E767" s="1" t="s">
        <v>1350</v>
      </c>
      <c r="F767" s="1" t="s">
        <v>2753</v>
      </c>
      <c r="H767" s="1" t="s">
        <v>1352</v>
      </c>
      <c r="I767" s="1" t="s">
        <v>1750</v>
      </c>
      <c r="J767" s="1" t="s">
        <v>1354</v>
      </c>
      <c r="K767" s="1" t="s">
        <v>927</v>
      </c>
      <c r="L767" s="1" t="s">
        <v>2747</v>
      </c>
      <c r="M767" s="1" t="s">
        <v>2747</v>
      </c>
      <c r="N767" s="63">
        <v>45310</v>
      </c>
      <c r="O767" s="63">
        <v>45537</v>
      </c>
      <c r="P767" s="1" t="s">
        <v>1356</v>
      </c>
      <c r="Q767" s="1" t="s">
        <v>2754</v>
      </c>
      <c r="R767" s="1" t="s">
        <v>2749</v>
      </c>
      <c r="W767" s="1" t="s">
        <v>2755</v>
      </c>
      <c r="X767" s="1" t="s">
        <v>1360</v>
      </c>
      <c r="Y767" s="1" t="s">
        <v>1888</v>
      </c>
      <c r="Z767" s="1" t="s">
        <v>3390</v>
      </c>
      <c r="AA767" s="1" t="s">
        <v>3604</v>
      </c>
    </row>
    <row r="768" spans="1:27" ht="15" customHeight="1">
      <c r="A768" s="1" t="s">
        <v>2767</v>
      </c>
      <c r="B768" s="1" t="s">
        <v>204</v>
      </c>
      <c r="C768" s="1" t="s">
        <v>1349</v>
      </c>
      <c r="D768" s="61">
        <v>2023</v>
      </c>
      <c r="E768" s="1" t="s">
        <v>1350</v>
      </c>
      <c r="F768" s="1" t="s">
        <v>2768</v>
      </c>
      <c r="H768" s="1" t="s">
        <v>1352</v>
      </c>
      <c r="I768" s="1" t="s">
        <v>1750</v>
      </c>
      <c r="J768" s="1" t="s">
        <v>1354</v>
      </c>
      <c r="K768" s="1" t="s">
        <v>927</v>
      </c>
      <c r="L768" s="1" t="s">
        <v>2747</v>
      </c>
      <c r="M768" s="1" t="s">
        <v>2747</v>
      </c>
      <c r="N768" s="63">
        <v>45310</v>
      </c>
      <c r="O768" s="63">
        <v>45537</v>
      </c>
      <c r="P768" s="1" t="s">
        <v>1356</v>
      </c>
      <c r="Q768" s="1" t="s">
        <v>2761</v>
      </c>
      <c r="R768" s="1" t="s">
        <v>2749</v>
      </c>
      <c r="W768" s="1" t="s">
        <v>2755</v>
      </c>
      <c r="X768" s="1" t="s">
        <v>1360</v>
      </c>
      <c r="Y768" s="1" t="s">
        <v>1888</v>
      </c>
      <c r="Z768" s="1" t="s">
        <v>3390</v>
      </c>
      <c r="AA768" s="1" t="s">
        <v>3604</v>
      </c>
    </row>
    <row r="769" spans="1:27" ht="15" customHeight="1">
      <c r="A769" s="1" t="s">
        <v>2773</v>
      </c>
      <c r="B769" s="1" t="s">
        <v>193</v>
      </c>
      <c r="C769" s="1" t="s">
        <v>1349</v>
      </c>
      <c r="D769" s="61">
        <v>2023</v>
      </c>
      <c r="E769" s="1" t="s">
        <v>1350</v>
      </c>
      <c r="F769" s="1" t="s">
        <v>2774</v>
      </c>
      <c r="H769" s="1" t="s">
        <v>1352</v>
      </c>
      <c r="I769" s="1" t="s">
        <v>1750</v>
      </c>
      <c r="J769" s="1" t="s">
        <v>1354</v>
      </c>
      <c r="K769" s="1" t="s">
        <v>927</v>
      </c>
      <c r="L769" s="1" t="s">
        <v>2747</v>
      </c>
      <c r="M769" s="1" t="s">
        <v>2747</v>
      </c>
      <c r="N769" s="63">
        <v>45310</v>
      </c>
      <c r="O769" s="63">
        <v>45537</v>
      </c>
      <c r="P769" s="1" t="s">
        <v>1356</v>
      </c>
      <c r="Q769" s="1" t="s">
        <v>2764</v>
      </c>
      <c r="R769" s="1" t="s">
        <v>2749</v>
      </c>
      <c r="W769" s="1" t="s">
        <v>2755</v>
      </c>
      <c r="X769" s="1" t="s">
        <v>1360</v>
      </c>
      <c r="Y769" s="1" t="s">
        <v>1888</v>
      </c>
      <c r="Z769" s="1" t="s">
        <v>3390</v>
      </c>
      <c r="AA769" s="1" t="s">
        <v>3604</v>
      </c>
    </row>
    <row r="770" spans="1:27" ht="15" customHeight="1">
      <c r="A770" s="1" t="s">
        <v>2775</v>
      </c>
      <c r="B770" s="1" t="s">
        <v>199</v>
      </c>
      <c r="C770" s="1" t="s">
        <v>1349</v>
      </c>
      <c r="D770" s="61">
        <v>2023</v>
      </c>
      <c r="E770" s="1" t="s">
        <v>1350</v>
      </c>
      <c r="F770" s="1" t="s">
        <v>2776</v>
      </c>
      <c r="H770" s="1" t="s">
        <v>1352</v>
      </c>
      <c r="I770" s="1" t="s">
        <v>1750</v>
      </c>
      <c r="J770" s="1" t="s">
        <v>1354</v>
      </c>
      <c r="K770" s="1" t="s">
        <v>927</v>
      </c>
      <c r="L770" s="1" t="s">
        <v>2747</v>
      </c>
      <c r="M770" s="1" t="s">
        <v>2747</v>
      </c>
      <c r="N770" s="63">
        <v>45310</v>
      </c>
      <c r="O770" s="63">
        <v>45537</v>
      </c>
      <c r="P770" s="1" t="s">
        <v>1356</v>
      </c>
      <c r="Q770" s="1" t="s">
        <v>2758</v>
      </c>
      <c r="R770" s="1" t="s">
        <v>2749</v>
      </c>
      <c r="W770" s="1" t="s">
        <v>2755</v>
      </c>
      <c r="X770" s="1" t="s">
        <v>1360</v>
      </c>
      <c r="Y770" s="1" t="s">
        <v>1888</v>
      </c>
      <c r="Z770" s="1" t="s">
        <v>3390</v>
      </c>
      <c r="AA770" s="1" t="s">
        <v>3604</v>
      </c>
    </row>
    <row r="771" spans="1:27" ht="15" customHeight="1">
      <c r="A771" s="1" t="s">
        <v>2779</v>
      </c>
      <c r="B771" s="1" t="s">
        <v>201</v>
      </c>
      <c r="C771" s="1" t="s">
        <v>1349</v>
      </c>
      <c r="D771" s="61">
        <v>2023</v>
      </c>
      <c r="E771" s="1" t="s">
        <v>1350</v>
      </c>
      <c r="F771" s="1" t="s">
        <v>2780</v>
      </c>
      <c r="H771" s="1" t="s">
        <v>1352</v>
      </c>
      <c r="I771" s="1" t="s">
        <v>1750</v>
      </c>
      <c r="J771" s="1" t="s">
        <v>1354</v>
      </c>
      <c r="K771" s="1" t="s">
        <v>927</v>
      </c>
      <c r="L771" s="1" t="s">
        <v>2747</v>
      </c>
      <c r="M771" s="1" t="s">
        <v>2747</v>
      </c>
      <c r="N771" s="63">
        <v>45310</v>
      </c>
      <c r="O771" s="63">
        <v>45537</v>
      </c>
      <c r="P771" s="1" t="s">
        <v>1356</v>
      </c>
      <c r="Q771" s="1" t="s">
        <v>2764</v>
      </c>
      <c r="R771" s="1" t="s">
        <v>2749</v>
      </c>
      <c r="W771" s="1" t="s">
        <v>2755</v>
      </c>
      <c r="X771" s="1" t="s">
        <v>1360</v>
      </c>
      <c r="Y771" s="1" t="s">
        <v>1888</v>
      </c>
      <c r="Z771" s="1" t="s">
        <v>3390</v>
      </c>
      <c r="AA771" s="1" t="s">
        <v>3604</v>
      </c>
    </row>
    <row r="772" spans="1:27" ht="15" customHeight="1">
      <c r="A772" s="1" t="s">
        <v>2771</v>
      </c>
      <c r="B772" s="1" t="s">
        <v>203</v>
      </c>
      <c r="C772" s="1" t="s">
        <v>1349</v>
      </c>
      <c r="D772" s="61">
        <v>2023</v>
      </c>
      <c r="E772" s="1" t="s">
        <v>1350</v>
      </c>
      <c r="F772" s="1" t="s">
        <v>2772</v>
      </c>
      <c r="H772" s="1" t="s">
        <v>1352</v>
      </c>
      <c r="I772" s="1" t="s">
        <v>1750</v>
      </c>
      <c r="J772" s="1" t="s">
        <v>1354</v>
      </c>
      <c r="K772" s="1" t="s">
        <v>927</v>
      </c>
      <c r="L772" s="1" t="s">
        <v>2747</v>
      </c>
      <c r="M772" s="1" t="s">
        <v>2747</v>
      </c>
      <c r="N772" s="63">
        <v>45310</v>
      </c>
      <c r="O772" s="63">
        <v>45537</v>
      </c>
      <c r="P772" s="1" t="s">
        <v>1356</v>
      </c>
      <c r="Q772" s="1" t="s">
        <v>2758</v>
      </c>
      <c r="R772" s="1" t="s">
        <v>2749</v>
      </c>
      <c r="W772" s="1" t="s">
        <v>2755</v>
      </c>
      <c r="X772" s="1" t="s">
        <v>1360</v>
      </c>
      <c r="Y772" s="1" t="s">
        <v>1888</v>
      </c>
      <c r="Z772" s="1" t="s">
        <v>3390</v>
      </c>
      <c r="AA772" s="1" t="s">
        <v>3604</v>
      </c>
    </row>
    <row r="773" spans="1:27" ht="15" customHeight="1">
      <c r="A773" s="1" t="s">
        <v>2777</v>
      </c>
      <c r="B773" s="1" t="s">
        <v>200</v>
      </c>
      <c r="C773" s="1" t="s">
        <v>1349</v>
      </c>
      <c r="D773" s="61">
        <v>2023</v>
      </c>
      <c r="E773" s="1" t="s">
        <v>1350</v>
      </c>
      <c r="F773" s="1" t="s">
        <v>2778</v>
      </c>
      <c r="H773" s="1" t="s">
        <v>1352</v>
      </c>
      <c r="I773" s="1" t="s">
        <v>1750</v>
      </c>
      <c r="J773" s="1" t="s">
        <v>1354</v>
      </c>
      <c r="K773" s="1" t="s">
        <v>927</v>
      </c>
      <c r="L773" s="1" t="s">
        <v>2747</v>
      </c>
      <c r="M773" s="1" t="s">
        <v>2747</v>
      </c>
      <c r="N773" s="63">
        <v>45310</v>
      </c>
      <c r="O773" s="63">
        <v>45537</v>
      </c>
      <c r="P773" s="1" t="s">
        <v>1356</v>
      </c>
      <c r="Q773" s="1" t="s">
        <v>2761</v>
      </c>
      <c r="R773" s="1" t="s">
        <v>2749</v>
      </c>
      <c r="W773" s="1" t="s">
        <v>2755</v>
      </c>
      <c r="X773" s="1" t="s">
        <v>1360</v>
      </c>
      <c r="Y773" s="1" t="s">
        <v>1888</v>
      </c>
      <c r="Z773" s="1" t="s">
        <v>3390</v>
      </c>
      <c r="AA773" s="1" t="s">
        <v>3604</v>
      </c>
    </row>
    <row r="774" spans="1:27" ht="15" customHeight="1">
      <c r="A774" s="1" t="s">
        <v>2756</v>
      </c>
      <c r="B774" s="1" t="s">
        <v>195</v>
      </c>
      <c r="C774" s="1" t="s">
        <v>1349</v>
      </c>
      <c r="D774" s="61">
        <v>2023</v>
      </c>
      <c r="E774" s="1" t="s">
        <v>1350</v>
      </c>
      <c r="F774" s="1" t="s">
        <v>2757</v>
      </c>
      <c r="H774" s="1" t="s">
        <v>1352</v>
      </c>
      <c r="I774" s="1" t="s">
        <v>1750</v>
      </c>
      <c r="J774" s="1" t="s">
        <v>1354</v>
      </c>
      <c r="K774" s="1" t="s">
        <v>927</v>
      </c>
      <c r="L774" s="1" t="s">
        <v>2747</v>
      </c>
      <c r="M774" s="1" t="s">
        <v>2747</v>
      </c>
      <c r="N774" s="63">
        <v>45310</v>
      </c>
      <c r="O774" s="63">
        <v>45537</v>
      </c>
      <c r="P774" s="1" t="s">
        <v>1356</v>
      </c>
      <c r="Q774" s="1" t="s">
        <v>2758</v>
      </c>
      <c r="R774" s="1" t="s">
        <v>2749</v>
      </c>
      <c r="W774" s="1" t="s">
        <v>2755</v>
      </c>
      <c r="X774" s="1" t="s">
        <v>1360</v>
      </c>
      <c r="Y774" s="1" t="s">
        <v>1888</v>
      </c>
      <c r="Z774" s="1" t="s">
        <v>3390</v>
      </c>
      <c r="AA774" s="1" t="s">
        <v>3604</v>
      </c>
    </row>
    <row r="775" spans="1:27" ht="15" customHeight="1">
      <c r="A775" s="1" t="s">
        <v>2765</v>
      </c>
      <c r="B775" s="1" t="s">
        <v>198</v>
      </c>
      <c r="C775" s="1" t="s">
        <v>1349</v>
      </c>
      <c r="D775" s="61">
        <v>2023</v>
      </c>
      <c r="E775" s="1" t="s">
        <v>1350</v>
      </c>
      <c r="F775" s="1" t="s">
        <v>2766</v>
      </c>
      <c r="H775" s="1" t="s">
        <v>1352</v>
      </c>
      <c r="I775" s="1" t="s">
        <v>1750</v>
      </c>
      <c r="J775" s="1" t="s">
        <v>1354</v>
      </c>
      <c r="K775" s="1" t="s">
        <v>927</v>
      </c>
      <c r="L775" s="1" t="s">
        <v>2747</v>
      </c>
      <c r="M775" s="1" t="s">
        <v>2747</v>
      </c>
      <c r="N775" s="63">
        <v>45310</v>
      </c>
      <c r="O775" s="63">
        <v>45537</v>
      </c>
      <c r="P775" s="1" t="s">
        <v>1356</v>
      </c>
      <c r="Q775" s="1" t="s">
        <v>2754</v>
      </c>
      <c r="R775" s="1" t="s">
        <v>2749</v>
      </c>
      <c r="W775" s="1" t="s">
        <v>2755</v>
      </c>
      <c r="X775" s="1" t="s">
        <v>1360</v>
      </c>
      <c r="Y775" s="1" t="s">
        <v>1888</v>
      </c>
      <c r="Z775" s="1" t="s">
        <v>3390</v>
      </c>
      <c r="AA775" s="1" t="s">
        <v>3604</v>
      </c>
    </row>
    <row r="776" spans="1:27" ht="15" customHeight="1">
      <c r="A776" s="1" t="s">
        <v>2802</v>
      </c>
      <c r="B776" s="1" t="s">
        <v>209</v>
      </c>
      <c r="C776" s="1" t="s">
        <v>1349</v>
      </c>
      <c r="D776" s="61">
        <v>2023</v>
      </c>
      <c r="E776" s="1" t="s">
        <v>1350</v>
      </c>
      <c r="F776" s="1" t="s">
        <v>2803</v>
      </c>
      <c r="H776" s="1" t="s">
        <v>1352</v>
      </c>
      <c r="I776" s="1" t="s">
        <v>1750</v>
      </c>
      <c r="J776" s="1" t="s">
        <v>1354</v>
      </c>
      <c r="K776" s="1" t="s">
        <v>927</v>
      </c>
      <c r="L776" s="1" t="s">
        <v>2747</v>
      </c>
      <c r="M776" s="1" t="s">
        <v>2747</v>
      </c>
      <c r="N776" s="63">
        <v>45310</v>
      </c>
      <c r="O776" s="63">
        <v>45537</v>
      </c>
      <c r="P776" s="1" t="s">
        <v>1356</v>
      </c>
      <c r="Q776" s="1" t="s">
        <v>2764</v>
      </c>
      <c r="R776" s="1" t="s">
        <v>2749</v>
      </c>
      <c r="W776" s="1" t="s">
        <v>2783</v>
      </c>
      <c r="X776" s="1" t="s">
        <v>1360</v>
      </c>
      <c r="Y776" s="1" t="s">
        <v>1888</v>
      </c>
      <c r="Z776" s="1" t="s">
        <v>3390</v>
      </c>
      <c r="AA776" s="1" t="s">
        <v>3605</v>
      </c>
    </row>
    <row r="777" spans="1:27" ht="15" customHeight="1">
      <c r="A777" s="1" t="s">
        <v>2798</v>
      </c>
      <c r="B777" s="1" t="s">
        <v>208</v>
      </c>
      <c r="C777" s="1" t="s">
        <v>1349</v>
      </c>
      <c r="D777" s="61">
        <v>2023</v>
      </c>
      <c r="E777" s="1" t="s">
        <v>1350</v>
      </c>
      <c r="F777" s="1" t="s">
        <v>2799</v>
      </c>
      <c r="H777" s="1" t="s">
        <v>1352</v>
      </c>
      <c r="I777" s="1" t="s">
        <v>1750</v>
      </c>
      <c r="J777" s="1" t="s">
        <v>1354</v>
      </c>
      <c r="K777" s="1" t="s">
        <v>927</v>
      </c>
      <c r="L777" s="1" t="s">
        <v>2747</v>
      </c>
      <c r="M777" s="1" t="s">
        <v>2747</v>
      </c>
      <c r="N777" s="63">
        <v>45310</v>
      </c>
      <c r="O777" s="63">
        <v>45537</v>
      </c>
      <c r="P777" s="1" t="s">
        <v>1356</v>
      </c>
      <c r="Q777" s="1" t="s">
        <v>2761</v>
      </c>
      <c r="R777" s="1" t="s">
        <v>2749</v>
      </c>
      <c r="W777" s="1" t="s">
        <v>2783</v>
      </c>
      <c r="X777" s="1" t="s">
        <v>1360</v>
      </c>
      <c r="Y777" s="1" t="s">
        <v>1888</v>
      </c>
      <c r="Z777" s="1" t="s">
        <v>3390</v>
      </c>
      <c r="AA777" s="1" t="s">
        <v>3605</v>
      </c>
    </row>
    <row r="778" spans="1:27" ht="15" customHeight="1">
      <c r="A778" s="1" t="s">
        <v>2786</v>
      </c>
      <c r="B778" s="1" t="s">
        <v>215</v>
      </c>
      <c r="C778" s="1" t="s">
        <v>1349</v>
      </c>
      <c r="D778" s="61">
        <v>2023</v>
      </c>
      <c r="E778" s="1" t="s">
        <v>1350</v>
      </c>
      <c r="F778" s="1" t="s">
        <v>2787</v>
      </c>
      <c r="H778" s="1" t="s">
        <v>1352</v>
      </c>
      <c r="I778" s="1" t="s">
        <v>1750</v>
      </c>
      <c r="J778" s="1" t="s">
        <v>1354</v>
      </c>
      <c r="K778" s="1" t="s">
        <v>927</v>
      </c>
      <c r="L778" s="1" t="s">
        <v>2747</v>
      </c>
      <c r="M778" s="1" t="s">
        <v>2747</v>
      </c>
      <c r="N778" s="63">
        <v>45310</v>
      </c>
      <c r="O778" s="63">
        <v>45537</v>
      </c>
      <c r="P778" s="1" t="s">
        <v>1356</v>
      </c>
      <c r="Q778" s="1" t="s">
        <v>2758</v>
      </c>
      <c r="R778" s="1" t="s">
        <v>2749</v>
      </c>
      <c r="W778" s="1" t="s">
        <v>2783</v>
      </c>
      <c r="X778" s="1" t="s">
        <v>1360</v>
      </c>
      <c r="Y778" s="1" t="s">
        <v>1888</v>
      </c>
      <c r="Z778" s="1" t="s">
        <v>3390</v>
      </c>
      <c r="AA778" s="1" t="s">
        <v>3605</v>
      </c>
    </row>
    <row r="779" spans="1:27" ht="15" customHeight="1">
      <c r="A779" s="1" t="s">
        <v>2781</v>
      </c>
      <c r="B779" s="1" t="s">
        <v>207</v>
      </c>
      <c r="C779" s="1" t="s">
        <v>1349</v>
      </c>
      <c r="D779" s="61">
        <v>2023</v>
      </c>
      <c r="E779" s="1" t="s">
        <v>1350</v>
      </c>
      <c r="F779" s="1" t="s">
        <v>2782</v>
      </c>
      <c r="H779" s="1" t="s">
        <v>1352</v>
      </c>
      <c r="I779" s="1" t="s">
        <v>1750</v>
      </c>
      <c r="J779" s="1" t="s">
        <v>1354</v>
      </c>
      <c r="K779" s="1" t="s">
        <v>927</v>
      </c>
      <c r="L779" s="1" t="s">
        <v>2747</v>
      </c>
      <c r="M779" s="1" t="s">
        <v>2747</v>
      </c>
      <c r="N779" s="63">
        <v>45310</v>
      </c>
      <c r="O779" s="63">
        <v>45537</v>
      </c>
      <c r="P779" s="1" t="s">
        <v>1356</v>
      </c>
      <c r="Q779" s="1" t="s">
        <v>2758</v>
      </c>
      <c r="R779" s="1" t="s">
        <v>2749</v>
      </c>
      <c r="W779" s="1" t="s">
        <v>2783</v>
      </c>
      <c r="X779" s="1" t="s">
        <v>1360</v>
      </c>
      <c r="Y779" s="1" t="s">
        <v>1888</v>
      </c>
      <c r="Z779" s="1" t="s">
        <v>3390</v>
      </c>
      <c r="AA779" s="1" t="s">
        <v>3605</v>
      </c>
    </row>
    <row r="780" spans="1:27" ht="15" customHeight="1">
      <c r="A780" s="1" t="s">
        <v>2796</v>
      </c>
      <c r="B780" s="1" t="s">
        <v>214</v>
      </c>
      <c r="C780" s="1" t="s">
        <v>1349</v>
      </c>
      <c r="D780" s="61">
        <v>2023</v>
      </c>
      <c r="E780" s="1" t="s">
        <v>1350</v>
      </c>
      <c r="F780" s="1" t="s">
        <v>2797</v>
      </c>
      <c r="H780" s="1" t="s">
        <v>1352</v>
      </c>
      <c r="I780" s="1" t="s">
        <v>1750</v>
      </c>
      <c r="J780" s="1" t="s">
        <v>1354</v>
      </c>
      <c r="K780" s="1" t="s">
        <v>927</v>
      </c>
      <c r="L780" s="1" t="s">
        <v>2747</v>
      </c>
      <c r="M780" s="1" t="s">
        <v>2747</v>
      </c>
      <c r="N780" s="63">
        <v>45310</v>
      </c>
      <c r="O780" s="63">
        <v>45537</v>
      </c>
      <c r="P780" s="1" t="s">
        <v>1356</v>
      </c>
      <c r="Q780" s="1" t="s">
        <v>2754</v>
      </c>
      <c r="R780" s="1" t="s">
        <v>2749</v>
      </c>
      <c r="W780" s="1" t="s">
        <v>2783</v>
      </c>
      <c r="X780" s="1" t="s">
        <v>1360</v>
      </c>
      <c r="Y780" s="1" t="s">
        <v>1888</v>
      </c>
      <c r="Z780" s="1" t="s">
        <v>3390</v>
      </c>
      <c r="AA780" s="1" t="s">
        <v>3605</v>
      </c>
    </row>
    <row r="781" spans="1:27" ht="15" customHeight="1">
      <c r="A781" s="1" t="s">
        <v>2794</v>
      </c>
      <c r="B781" s="1" t="s">
        <v>206</v>
      </c>
      <c r="C781" s="1" t="s">
        <v>1349</v>
      </c>
      <c r="D781" s="61">
        <v>2023</v>
      </c>
      <c r="E781" s="1" t="s">
        <v>1350</v>
      </c>
      <c r="F781" s="1" t="s">
        <v>2795</v>
      </c>
      <c r="H781" s="1" t="s">
        <v>1352</v>
      </c>
      <c r="I781" s="1" t="s">
        <v>1750</v>
      </c>
      <c r="J781" s="1" t="s">
        <v>1354</v>
      </c>
      <c r="K781" s="1" t="s">
        <v>927</v>
      </c>
      <c r="L781" s="1" t="s">
        <v>2747</v>
      </c>
      <c r="M781" s="1" t="s">
        <v>2747</v>
      </c>
      <c r="N781" s="63">
        <v>45310</v>
      </c>
      <c r="O781" s="63">
        <v>45537</v>
      </c>
      <c r="P781" s="1" t="s">
        <v>1356</v>
      </c>
      <c r="Q781" s="1" t="s">
        <v>2754</v>
      </c>
      <c r="R781" s="1" t="s">
        <v>2749</v>
      </c>
      <c r="W781" s="1" t="s">
        <v>2783</v>
      </c>
      <c r="X781" s="1" t="s">
        <v>1360</v>
      </c>
      <c r="Y781" s="1" t="s">
        <v>1888</v>
      </c>
      <c r="Z781" s="1" t="s">
        <v>3390</v>
      </c>
      <c r="AA781" s="1" t="s">
        <v>3605</v>
      </c>
    </row>
    <row r="782" spans="1:27" ht="15" customHeight="1">
      <c r="A782" s="1" t="s">
        <v>2804</v>
      </c>
      <c r="B782" s="1" t="s">
        <v>212</v>
      </c>
      <c r="C782" s="1" t="s">
        <v>1349</v>
      </c>
      <c r="D782" s="61">
        <v>2023</v>
      </c>
      <c r="E782" s="1" t="s">
        <v>1350</v>
      </c>
      <c r="F782" s="1" t="s">
        <v>2805</v>
      </c>
      <c r="H782" s="1" t="s">
        <v>1352</v>
      </c>
      <c r="I782" s="1" t="s">
        <v>1750</v>
      </c>
      <c r="J782" s="1" t="s">
        <v>1354</v>
      </c>
      <c r="K782" s="1" t="s">
        <v>927</v>
      </c>
      <c r="L782" s="1" t="s">
        <v>2747</v>
      </c>
      <c r="M782" s="1" t="s">
        <v>2747</v>
      </c>
      <c r="N782" s="63">
        <v>45310</v>
      </c>
      <c r="O782" s="63">
        <v>45537</v>
      </c>
      <c r="P782" s="1" t="s">
        <v>1356</v>
      </c>
      <c r="Q782" s="1" t="s">
        <v>2761</v>
      </c>
      <c r="R782" s="1" t="s">
        <v>2749</v>
      </c>
      <c r="W782" s="1" t="s">
        <v>2783</v>
      </c>
      <c r="X782" s="1" t="s">
        <v>1360</v>
      </c>
      <c r="Y782" s="1" t="s">
        <v>1888</v>
      </c>
      <c r="Z782" s="1" t="s">
        <v>3390</v>
      </c>
      <c r="AA782" s="1" t="s">
        <v>3605</v>
      </c>
    </row>
    <row r="783" spans="1:27" ht="15" customHeight="1">
      <c r="A783" s="1" t="s">
        <v>2800</v>
      </c>
      <c r="B783" s="1" t="s">
        <v>205</v>
      </c>
      <c r="C783" s="1" t="s">
        <v>1349</v>
      </c>
      <c r="D783" s="61">
        <v>2023</v>
      </c>
      <c r="E783" s="1" t="s">
        <v>1350</v>
      </c>
      <c r="F783" s="1" t="s">
        <v>2801</v>
      </c>
      <c r="H783" s="1" t="s">
        <v>1352</v>
      </c>
      <c r="I783" s="1" t="s">
        <v>1750</v>
      </c>
      <c r="J783" s="1" t="s">
        <v>1354</v>
      </c>
      <c r="K783" s="1" t="s">
        <v>927</v>
      </c>
      <c r="L783" s="1" t="s">
        <v>2747</v>
      </c>
      <c r="M783" s="1" t="s">
        <v>2747</v>
      </c>
      <c r="N783" s="63">
        <v>45310</v>
      </c>
      <c r="O783" s="63">
        <v>45537</v>
      </c>
      <c r="P783" s="1" t="s">
        <v>1356</v>
      </c>
      <c r="Q783" s="1" t="s">
        <v>2764</v>
      </c>
      <c r="R783" s="1" t="s">
        <v>2749</v>
      </c>
      <c r="W783" s="1" t="s">
        <v>2783</v>
      </c>
      <c r="X783" s="1" t="s">
        <v>1360</v>
      </c>
      <c r="Y783" s="1" t="s">
        <v>1888</v>
      </c>
      <c r="Z783" s="1" t="s">
        <v>3390</v>
      </c>
      <c r="AA783" s="1" t="s">
        <v>3605</v>
      </c>
    </row>
    <row r="784" spans="1:27" ht="15" customHeight="1">
      <c r="A784" s="1" t="s">
        <v>2790</v>
      </c>
      <c r="B784" s="1" t="s">
        <v>213</v>
      </c>
      <c r="C784" s="1" t="s">
        <v>1349</v>
      </c>
      <c r="D784" s="61">
        <v>2023</v>
      </c>
      <c r="E784" s="1" t="s">
        <v>1350</v>
      </c>
      <c r="F784" s="1" t="s">
        <v>2791</v>
      </c>
      <c r="H784" s="1" t="s">
        <v>1352</v>
      </c>
      <c r="I784" s="1" t="s">
        <v>1750</v>
      </c>
      <c r="J784" s="1" t="s">
        <v>1354</v>
      </c>
      <c r="K784" s="1" t="s">
        <v>927</v>
      </c>
      <c r="L784" s="1" t="s">
        <v>2747</v>
      </c>
      <c r="M784" s="1" t="s">
        <v>2747</v>
      </c>
      <c r="N784" s="63">
        <v>45310</v>
      </c>
      <c r="O784" s="63">
        <v>45537</v>
      </c>
      <c r="P784" s="1" t="s">
        <v>1356</v>
      </c>
      <c r="Q784" s="1" t="s">
        <v>2764</v>
      </c>
      <c r="R784" s="1" t="s">
        <v>2749</v>
      </c>
      <c r="W784" s="1" t="s">
        <v>2783</v>
      </c>
      <c r="X784" s="1" t="s">
        <v>1360</v>
      </c>
      <c r="Y784" s="1" t="s">
        <v>1888</v>
      </c>
      <c r="Z784" s="1" t="s">
        <v>3390</v>
      </c>
      <c r="AA784" s="1" t="s">
        <v>3605</v>
      </c>
    </row>
    <row r="785" spans="1:27" ht="15" customHeight="1">
      <c r="A785" s="1" t="s">
        <v>2784</v>
      </c>
      <c r="B785" s="1" t="s">
        <v>211</v>
      </c>
      <c r="C785" s="1" t="s">
        <v>1349</v>
      </c>
      <c r="D785" s="61">
        <v>2023</v>
      </c>
      <c r="E785" s="1" t="s">
        <v>1350</v>
      </c>
      <c r="F785" s="1" t="s">
        <v>2785</v>
      </c>
      <c r="H785" s="1" t="s">
        <v>1352</v>
      </c>
      <c r="I785" s="1" t="s">
        <v>1750</v>
      </c>
      <c r="J785" s="1" t="s">
        <v>1354</v>
      </c>
      <c r="K785" s="1" t="s">
        <v>927</v>
      </c>
      <c r="L785" s="1" t="s">
        <v>2747</v>
      </c>
      <c r="M785" s="1" t="s">
        <v>2747</v>
      </c>
      <c r="N785" s="63">
        <v>45310</v>
      </c>
      <c r="O785" s="63">
        <v>45537</v>
      </c>
      <c r="P785" s="1" t="s">
        <v>1356</v>
      </c>
      <c r="Q785" s="1" t="s">
        <v>2758</v>
      </c>
      <c r="R785" s="1" t="s">
        <v>2749</v>
      </c>
      <c r="W785" s="1" t="s">
        <v>2783</v>
      </c>
      <c r="X785" s="1" t="s">
        <v>1360</v>
      </c>
      <c r="Y785" s="1" t="s">
        <v>1888</v>
      </c>
      <c r="Z785" s="1" t="s">
        <v>3390</v>
      </c>
      <c r="AA785" s="1" t="s">
        <v>3605</v>
      </c>
    </row>
    <row r="786" spans="1:27" ht="15" customHeight="1">
      <c r="A786" s="1" t="s">
        <v>2792</v>
      </c>
      <c r="B786" s="1" t="s">
        <v>216</v>
      </c>
      <c r="C786" s="1" t="s">
        <v>1349</v>
      </c>
      <c r="D786" s="61">
        <v>2023</v>
      </c>
      <c r="E786" s="1" t="s">
        <v>1350</v>
      </c>
      <c r="F786" s="1" t="s">
        <v>2793</v>
      </c>
      <c r="H786" s="1" t="s">
        <v>1352</v>
      </c>
      <c r="I786" s="1" t="s">
        <v>1750</v>
      </c>
      <c r="J786" s="1" t="s">
        <v>1354</v>
      </c>
      <c r="K786" s="1" t="s">
        <v>927</v>
      </c>
      <c r="L786" s="1" t="s">
        <v>2747</v>
      </c>
      <c r="M786" s="1" t="s">
        <v>2747</v>
      </c>
      <c r="N786" s="63">
        <v>45310</v>
      </c>
      <c r="O786" s="63">
        <v>45537</v>
      </c>
      <c r="P786" s="1" t="s">
        <v>1356</v>
      </c>
      <c r="Q786" s="1" t="s">
        <v>2761</v>
      </c>
      <c r="R786" s="1" t="s">
        <v>2749</v>
      </c>
      <c r="W786" s="1" t="s">
        <v>2783</v>
      </c>
      <c r="X786" s="1" t="s">
        <v>1360</v>
      </c>
      <c r="Y786" s="1" t="s">
        <v>1888</v>
      </c>
      <c r="Z786" s="1" t="s">
        <v>3390</v>
      </c>
      <c r="AA786" s="1" t="s">
        <v>3605</v>
      </c>
    </row>
    <row r="787" spans="1:27" ht="15" customHeight="1">
      <c r="A787" s="1" t="s">
        <v>2788</v>
      </c>
      <c r="B787" s="1" t="s">
        <v>210</v>
      </c>
      <c r="C787" s="1" t="s">
        <v>1349</v>
      </c>
      <c r="D787" s="61">
        <v>2023</v>
      </c>
      <c r="E787" s="1" t="s">
        <v>1350</v>
      </c>
      <c r="F787" s="1" t="s">
        <v>2789</v>
      </c>
      <c r="H787" s="1" t="s">
        <v>1352</v>
      </c>
      <c r="I787" s="1" t="s">
        <v>1750</v>
      </c>
      <c r="J787" s="1" t="s">
        <v>1354</v>
      </c>
      <c r="K787" s="1" t="s">
        <v>927</v>
      </c>
      <c r="L787" s="1" t="s">
        <v>2747</v>
      </c>
      <c r="M787" s="1" t="s">
        <v>2747</v>
      </c>
      <c r="N787" s="63">
        <v>45310</v>
      </c>
      <c r="O787" s="63">
        <v>45537</v>
      </c>
      <c r="P787" s="1" t="s">
        <v>1356</v>
      </c>
      <c r="Q787" s="1" t="s">
        <v>2754</v>
      </c>
      <c r="R787" s="1" t="s">
        <v>2749</v>
      </c>
      <c r="W787" s="1" t="s">
        <v>2783</v>
      </c>
      <c r="X787" s="1" t="s">
        <v>1360</v>
      </c>
      <c r="Y787" s="1" t="s">
        <v>1888</v>
      </c>
      <c r="Z787" s="1" t="s">
        <v>3390</v>
      </c>
      <c r="AA787" s="1" t="s">
        <v>3605</v>
      </c>
    </row>
    <row r="788" spans="1:27" ht="15" customHeight="1">
      <c r="A788" s="1" t="s">
        <v>2835</v>
      </c>
      <c r="B788" s="1" t="s">
        <v>626</v>
      </c>
      <c r="C788" s="1" t="s">
        <v>1349</v>
      </c>
      <c r="D788" s="61">
        <v>2023</v>
      </c>
      <c r="E788" s="1" t="s">
        <v>1350</v>
      </c>
      <c r="F788" s="1" t="s">
        <v>2836</v>
      </c>
      <c r="H788" s="1" t="s">
        <v>1352</v>
      </c>
      <c r="I788" s="1" t="s">
        <v>1750</v>
      </c>
      <c r="J788" s="1" t="s">
        <v>1354</v>
      </c>
      <c r="K788" s="1" t="s">
        <v>927</v>
      </c>
      <c r="L788" s="1" t="s">
        <v>2747</v>
      </c>
      <c r="M788" s="1" t="s">
        <v>2747</v>
      </c>
      <c r="N788" s="63">
        <v>45310</v>
      </c>
      <c r="O788" s="63">
        <v>45537</v>
      </c>
      <c r="P788" s="1" t="s">
        <v>1356</v>
      </c>
      <c r="Q788" s="1" t="s">
        <v>2826</v>
      </c>
      <c r="R788" s="1" t="s">
        <v>2749</v>
      </c>
      <c r="W788" s="1" t="s">
        <v>2808</v>
      </c>
      <c r="X788" s="1" t="s">
        <v>1360</v>
      </c>
      <c r="Y788" s="1" t="s">
        <v>1888</v>
      </c>
      <c r="Z788" s="1" t="s">
        <v>3390</v>
      </c>
      <c r="AA788" s="1" t="s">
        <v>3606</v>
      </c>
    </row>
    <row r="789" spans="1:27" ht="15" customHeight="1">
      <c r="A789" s="1" t="s">
        <v>2827</v>
      </c>
      <c r="B789" s="1" t="s">
        <v>620</v>
      </c>
      <c r="C789" s="1" t="s">
        <v>1349</v>
      </c>
      <c r="D789" s="61">
        <v>2023</v>
      </c>
      <c r="E789" s="1" t="s">
        <v>1350</v>
      </c>
      <c r="F789" s="1" t="s">
        <v>2828</v>
      </c>
      <c r="H789" s="1" t="s">
        <v>1352</v>
      </c>
      <c r="I789" s="1" t="s">
        <v>1750</v>
      </c>
      <c r="J789" s="1" t="s">
        <v>1354</v>
      </c>
      <c r="K789" s="1" t="s">
        <v>927</v>
      </c>
      <c r="L789" s="1" t="s">
        <v>2747</v>
      </c>
      <c r="M789" s="1" t="s">
        <v>2747</v>
      </c>
      <c r="N789" s="63">
        <v>45310</v>
      </c>
      <c r="O789" s="63">
        <v>45537</v>
      </c>
      <c r="P789" s="1" t="s">
        <v>1356</v>
      </c>
      <c r="Q789" s="1" t="s">
        <v>1357</v>
      </c>
      <c r="R789" s="1" t="s">
        <v>2749</v>
      </c>
      <c r="W789" s="1" t="s">
        <v>2808</v>
      </c>
      <c r="X789" s="1" t="s">
        <v>1360</v>
      </c>
      <c r="Y789" s="1" t="s">
        <v>1888</v>
      </c>
      <c r="Z789" s="1" t="s">
        <v>3390</v>
      </c>
      <c r="AA789" s="1" t="s">
        <v>3607</v>
      </c>
    </row>
    <row r="790" spans="1:27" ht="15" customHeight="1">
      <c r="A790" s="1" t="s">
        <v>2814</v>
      </c>
      <c r="B790" s="1" t="s">
        <v>635</v>
      </c>
      <c r="C790" s="1" t="s">
        <v>1349</v>
      </c>
      <c r="D790" s="61">
        <v>2023</v>
      </c>
      <c r="E790" s="1" t="s">
        <v>1350</v>
      </c>
      <c r="F790" s="1" t="s">
        <v>2815</v>
      </c>
      <c r="H790" s="1" t="s">
        <v>1352</v>
      </c>
      <c r="I790" s="1" t="s">
        <v>1750</v>
      </c>
      <c r="J790" s="1" t="s">
        <v>1354</v>
      </c>
      <c r="K790" s="1" t="s">
        <v>927</v>
      </c>
      <c r="L790" s="1" t="s">
        <v>2747</v>
      </c>
      <c r="M790" s="1" t="s">
        <v>2747</v>
      </c>
      <c r="N790" s="63">
        <v>45310</v>
      </c>
      <c r="O790" s="63">
        <v>45537</v>
      </c>
      <c r="P790" s="1" t="s">
        <v>1356</v>
      </c>
      <c r="Q790" s="1" t="s">
        <v>1357</v>
      </c>
      <c r="R790" s="1" t="s">
        <v>2749</v>
      </c>
      <c r="W790" s="1" t="s">
        <v>2808</v>
      </c>
      <c r="X790" s="1" t="s">
        <v>1360</v>
      </c>
      <c r="Y790" s="1" t="s">
        <v>1888</v>
      </c>
      <c r="Z790" s="1" t="s">
        <v>3390</v>
      </c>
      <c r="AA790" s="1" t="s">
        <v>3606</v>
      </c>
    </row>
    <row r="791" spans="1:27" ht="15" customHeight="1">
      <c r="A791" s="1" t="s">
        <v>2812</v>
      </c>
      <c r="B791" s="1" t="s">
        <v>622</v>
      </c>
      <c r="C791" s="1" t="s">
        <v>1349</v>
      </c>
      <c r="D791" s="61">
        <v>2023</v>
      </c>
      <c r="E791" s="1" t="s">
        <v>1350</v>
      </c>
      <c r="F791" s="1" t="s">
        <v>2813</v>
      </c>
      <c r="H791" s="1" t="s">
        <v>1352</v>
      </c>
      <c r="I791" s="1" t="s">
        <v>1750</v>
      </c>
      <c r="J791" s="1" t="s">
        <v>1354</v>
      </c>
      <c r="K791" s="1" t="s">
        <v>927</v>
      </c>
      <c r="L791" s="1" t="s">
        <v>2747</v>
      </c>
      <c r="M791" s="1" t="s">
        <v>2747</v>
      </c>
      <c r="N791" s="63">
        <v>45310</v>
      </c>
      <c r="O791" s="63">
        <v>45537</v>
      </c>
      <c r="P791" s="1" t="s">
        <v>1356</v>
      </c>
      <c r="Q791" s="1" t="s">
        <v>1357</v>
      </c>
      <c r="R791" s="1" t="s">
        <v>2749</v>
      </c>
      <c r="W791" s="1" t="s">
        <v>2808</v>
      </c>
      <c r="X791" s="1" t="s">
        <v>1360</v>
      </c>
      <c r="Y791" s="1" t="s">
        <v>1888</v>
      </c>
      <c r="Z791" s="1" t="s">
        <v>3390</v>
      </c>
      <c r="AA791" s="1" t="s">
        <v>3606</v>
      </c>
    </row>
    <row r="792" spans="1:27" ht="15" customHeight="1">
      <c r="A792" s="1" t="s">
        <v>2816</v>
      </c>
      <c r="B792" s="1" t="s">
        <v>630</v>
      </c>
      <c r="C792" s="1" t="s">
        <v>1349</v>
      </c>
      <c r="D792" s="61">
        <v>2023</v>
      </c>
      <c r="E792" s="1" t="s">
        <v>1350</v>
      </c>
      <c r="F792" s="1" t="s">
        <v>2817</v>
      </c>
      <c r="H792" s="1" t="s">
        <v>1352</v>
      </c>
      <c r="I792" s="1" t="s">
        <v>1750</v>
      </c>
      <c r="J792" s="1" t="s">
        <v>1354</v>
      </c>
      <c r="K792" s="1" t="s">
        <v>927</v>
      </c>
      <c r="L792" s="1" t="s">
        <v>2747</v>
      </c>
      <c r="M792" s="1" t="s">
        <v>2747</v>
      </c>
      <c r="N792" s="63">
        <v>45310</v>
      </c>
      <c r="O792" s="63">
        <v>45537</v>
      </c>
      <c r="P792" s="1" t="s">
        <v>1356</v>
      </c>
      <c r="Q792" s="1" t="s">
        <v>1357</v>
      </c>
      <c r="R792" s="1" t="s">
        <v>2749</v>
      </c>
      <c r="W792" s="1" t="s">
        <v>2808</v>
      </c>
      <c r="X792" s="1" t="s">
        <v>1360</v>
      </c>
      <c r="Y792" s="1" t="s">
        <v>1888</v>
      </c>
      <c r="Z792" s="1" t="s">
        <v>3390</v>
      </c>
      <c r="AA792" s="1" t="s">
        <v>3606</v>
      </c>
    </row>
    <row r="793" spans="1:27" ht="15" customHeight="1">
      <c r="A793" s="1" t="s">
        <v>2837</v>
      </c>
      <c r="B793" s="1" t="s">
        <v>633</v>
      </c>
      <c r="C793" s="1" t="s">
        <v>1349</v>
      </c>
      <c r="D793" s="61">
        <v>2023</v>
      </c>
      <c r="E793" s="1" t="s">
        <v>1350</v>
      </c>
      <c r="F793" s="1" t="s">
        <v>2838</v>
      </c>
      <c r="H793" s="1" t="s">
        <v>1352</v>
      </c>
      <c r="I793" s="1" t="s">
        <v>1750</v>
      </c>
      <c r="J793" s="1" t="s">
        <v>1354</v>
      </c>
      <c r="K793" s="1" t="s">
        <v>927</v>
      </c>
      <c r="L793" s="1" t="s">
        <v>2747</v>
      </c>
      <c r="M793" s="1" t="s">
        <v>2747</v>
      </c>
      <c r="N793" s="63">
        <v>45310</v>
      </c>
      <c r="O793" s="63">
        <v>45537</v>
      </c>
      <c r="P793" s="1" t="s">
        <v>1356</v>
      </c>
      <c r="Q793" s="1" t="s">
        <v>2811</v>
      </c>
      <c r="R793" s="1" t="s">
        <v>2749</v>
      </c>
      <c r="W793" s="1" t="s">
        <v>2808</v>
      </c>
      <c r="X793" s="1" t="s">
        <v>1360</v>
      </c>
      <c r="Y793" s="1" t="s">
        <v>1888</v>
      </c>
      <c r="Z793" s="1" t="s">
        <v>3390</v>
      </c>
      <c r="AA793" s="1" t="s">
        <v>3606</v>
      </c>
    </row>
    <row r="794" spans="1:27" ht="15" customHeight="1">
      <c r="A794" s="1" t="s">
        <v>2841</v>
      </c>
      <c r="B794" s="1" t="s">
        <v>619</v>
      </c>
      <c r="C794" s="1" t="s">
        <v>1349</v>
      </c>
      <c r="D794" s="61">
        <v>2023</v>
      </c>
      <c r="E794" s="1" t="s">
        <v>1350</v>
      </c>
      <c r="F794" s="1" t="s">
        <v>2842</v>
      </c>
      <c r="H794" s="1" t="s">
        <v>1352</v>
      </c>
      <c r="I794" s="1" t="s">
        <v>1750</v>
      </c>
      <c r="J794" s="1" t="s">
        <v>1354</v>
      </c>
      <c r="K794" s="1" t="s">
        <v>927</v>
      </c>
      <c r="L794" s="1" t="s">
        <v>2747</v>
      </c>
      <c r="M794" s="1" t="s">
        <v>2747</v>
      </c>
      <c r="N794" s="63">
        <v>45310</v>
      </c>
      <c r="O794" s="63">
        <v>45537</v>
      </c>
      <c r="P794" s="1" t="s">
        <v>1356</v>
      </c>
      <c r="Q794" s="1" t="s">
        <v>1357</v>
      </c>
      <c r="R794" s="1" t="s">
        <v>2749</v>
      </c>
      <c r="W794" s="1" t="s">
        <v>2808</v>
      </c>
      <c r="X794" s="1" t="s">
        <v>1360</v>
      </c>
      <c r="Y794" s="1" t="s">
        <v>1888</v>
      </c>
      <c r="Z794" s="1" t="s">
        <v>3390</v>
      </c>
      <c r="AA794" s="1" t="s">
        <v>3607</v>
      </c>
    </row>
    <row r="795" spans="1:27" ht="15" customHeight="1">
      <c r="A795" s="1" t="s">
        <v>2843</v>
      </c>
      <c r="B795" s="1" t="s">
        <v>628</v>
      </c>
      <c r="C795" s="1" t="s">
        <v>1349</v>
      </c>
      <c r="D795" s="61">
        <v>2023</v>
      </c>
      <c r="E795" s="1" t="s">
        <v>1350</v>
      </c>
      <c r="F795" s="1" t="s">
        <v>2844</v>
      </c>
      <c r="H795" s="1" t="s">
        <v>1352</v>
      </c>
      <c r="I795" s="1" t="s">
        <v>1750</v>
      </c>
      <c r="J795" s="1" t="s">
        <v>1354</v>
      </c>
      <c r="K795" s="1" t="s">
        <v>927</v>
      </c>
      <c r="L795" s="1" t="s">
        <v>2747</v>
      </c>
      <c r="M795" s="1" t="s">
        <v>2747</v>
      </c>
      <c r="N795" s="63">
        <v>45310</v>
      </c>
      <c r="O795" s="63">
        <v>45537</v>
      </c>
      <c r="P795" s="1" t="s">
        <v>1356</v>
      </c>
      <c r="Q795" s="1" t="s">
        <v>2811</v>
      </c>
      <c r="R795" s="1" t="s">
        <v>2749</v>
      </c>
      <c r="W795" s="1" t="s">
        <v>2808</v>
      </c>
      <c r="X795" s="1" t="s">
        <v>1360</v>
      </c>
      <c r="Y795" s="1" t="s">
        <v>1888</v>
      </c>
      <c r="Z795" s="1" t="s">
        <v>3390</v>
      </c>
      <c r="AA795" s="1" t="s">
        <v>3606</v>
      </c>
    </row>
    <row r="796" spans="1:27" ht="15" customHeight="1">
      <c r="A796" s="1" t="s">
        <v>2809</v>
      </c>
      <c r="B796" s="1" t="s">
        <v>638</v>
      </c>
      <c r="C796" s="1" t="s">
        <v>1349</v>
      </c>
      <c r="D796" s="61">
        <v>2023</v>
      </c>
      <c r="E796" s="1" t="s">
        <v>1350</v>
      </c>
      <c r="F796" s="1" t="s">
        <v>2810</v>
      </c>
      <c r="H796" s="1" t="s">
        <v>1352</v>
      </c>
      <c r="I796" s="1" t="s">
        <v>1750</v>
      </c>
      <c r="J796" s="1" t="s">
        <v>1354</v>
      </c>
      <c r="K796" s="1" t="s">
        <v>927</v>
      </c>
      <c r="L796" s="1" t="s">
        <v>2747</v>
      </c>
      <c r="M796" s="1" t="s">
        <v>2747</v>
      </c>
      <c r="N796" s="63">
        <v>45310</v>
      </c>
      <c r="O796" s="63">
        <v>45537</v>
      </c>
      <c r="P796" s="1" t="s">
        <v>1356</v>
      </c>
      <c r="Q796" s="1" t="s">
        <v>2811</v>
      </c>
      <c r="R796" s="1" t="s">
        <v>2749</v>
      </c>
      <c r="W796" s="1" t="s">
        <v>2808</v>
      </c>
      <c r="X796" s="1" t="s">
        <v>1360</v>
      </c>
      <c r="Y796" s="1" t="s">
        <v>1888</v>
      </c>
      <c r="Z796" s="1" t="s">
        <v>3390</v>
      </c>
      <c r="AA796" s="1" t="s">
        <v>3606</v>
      </c>
    </row>
    <row r="797" spans="1:27" ht="15" customHeight="1">
      <c r="A797" s="1" t="s">
        <v>2806</v>
      </c>
      <c r="B797" s="1" t="s">
        <v>623</v>
      </c>
      <c r="C797" s="1" t="s">
        <v>1349</v>
      </c>
      <c r="D797" s="61">
        <v>2023</v>
      </c>
      <c r="E797" s="1" t="s">
        <v>1350</v>
      </c>
      <c r="F797" s="1" t="s">
        <v>2807</v>
      </c>
      <c r="H797" s="1" t="s">
        <v>1352</v>
      </c>
      <c r="I797" s="1" t="s">
        <v>1750</v>
      </c>
      <c r="J797" s="1" t="s">
        <v>1354</v>
      </c>
      <c r="K797" s="1" t="s">
        <v>927</v>
      </c>
      <c r="L797" s="1" t="s">
        <v>2747</v>
      </c>
      <c r="M797" s="1" t="s">
        <v>2747</v>
      </c>
      <c r="N797" s="63">
        <v>45310</v>
      </c>
      <c r="O797" s="63">
        <v>45537</v>
      </c>
      <c r="P797" s="1" t="s">
        <v>1356</v>
      </c>
      <c r="Q797" s="1" t="s">
        <v>1357</v>
      </c>
      <c r="R797" s="1" t="s">
        <v>2749</v>
      </c>
      <c r="W797" s="1" t="s">
        <v>2808</v>
      </c>
      <c r="X797" s="1" t="s">
        <v>1360</v>
      </c>
      <c r="Y797" s="1" t="s">
        <v>1888</v>
      </c>
      <c r="Z797" s="1" t="s">
        <v>3390</v>
      </c>
      <c r="AA797" s="1" t="s">
        <v>3606</v>
      </c>
    </row>
    <row r="798" spans="1:27" ht="15" customHeight="1">
      <c r="A798" s="1" t="s">
        <v>2845</v>
      </c>
      <c r="B798" s="1" t="s">
        <v>627</v>
      </c>
      <c r="C798" s="1" t="s">
        <v>1349</v>
      </c>
      <c r="D798" s="61">
        <v>2023</v>
      </c>
      <c r="E798" s="1" t="s">
        <v>1350</v>
      </c>
      <c r="F798" s="1" t="s">
        <v>2846</v>
      </c>
      <c r="H798" s="1" t="s">
        <v>1352</v>
      </c>
      <c r="I798" s="1" t="s">
        <v>1750</v>
      </c>
      <c r="J798" s="1" t="s">
        <v>1354</v>
      </c>
      <c r="K798" s="1" t="s">
        <v>927</v>
      </c>
      <c r="L798" s="1" t="s">
        <v>2747</v>
      </c>
      <c r="M798" s="1" t="s">
        <v>2747</v>
      </c>
      <c r="N798" s="63">
        <v>45310</v>
      </c>
      <c r="O798" s="63">
        <v>45537</v>
      </c>
      <c r="P798" s="1" t="s">
        <v>1356</v>
      </c>
      <c r="Q798" s="1" t="s">
        <v>1357</v>
      </c>
      <c r="R798" s="1" t="s">
        <v>2749</v>
      </c>
      <c r="W798" s="1" t="s">
        <v>2808</v>
      </c>
      <c r="X798" s="1" t="s">
        <v>1360</v>
      </c>
      <c r="Y798" s="1" t="s">
        <v>1888</v>
      </c>
      <c r="Z798" s="1" t="s">
        <v>3390</v>
      </c>
      <c r="AA798" s="1" t="s">
        <v>3606</v>
      </c>
    </row>
    <row r="799" spans="1:27" ht="15" customHeight="1">
      <c r="A799" s="1" t="s">
        <v>2829</v>
      </c>
      <c r="B799" s="1" t="s">
        <v>624</v>
      </c>
      <c r="C799" s="1" t="s">
        <v>1349</v>
      </c>
      <c r="D799" s="61">
        <v>2023</v>
      </c>
      <c r="E799" s="1" t="s">
        <v>1350</v>
      </c>
      <c r="F799" s="1" t="s">
        <v>2830</v>
      </c>
      <c r="H799" s="1" t="s">
        <v>1352</v>
      </c>
      <c r="I799" s="1" t="s">
        <v>1750</v>
      </c>
      <c r="J799" s="1" t="s">
        <v>1354</v>
      </c>
      <c r="K799" s="1" t="s">
        <v>927</v>
      </c>
      <c r="L799" s="1" t="s">
        <v>2747</v>
      </c>
      <c r="M799" s="1" t="s">
        <v>2747</v>
      </c>
      <c r="N799" s="63">
        <v>45310</v>
      </c>
      <c r="O799" s="63">
        <v>45537</v>
      </c>
      <c r="P799" s="1" t="s">
        <v>1356</v>
      </c>
      <c r="Q799" s="1" t="s">
        <v>1357</v>
      </c>
      <c r="R799" s="1" t="s">
        <v>2749</v>
      </c>
      <c r="W799" s="1" t="s">
        <v>2808</v>
      </c>
      <c r="X799" s="1" t="s">
        <v>1360</v>
      </c>
      <c r="Y799" s="1" t="s">
        <v>1888</v>
      </c>
      <c r="Z799" s="1" t="s">
        <v>3390</v>
      </c>
      <c r="AA799" s="1" t="s">
        <v>3606</v>
      </c>
    </row>
    <row r="800" spans="1:27" ht="15" customHeight="1">
      <c r="A800" s="1" t="s">
        <v>2831</v>
      </c>
      <c r="B800" s="1" t="s">
        <v>632</v>
      </c>
      <c r="C800" s="1" t="s">
        <v>1349</v>
      </c>
      <c r="D800" s="61">
        <v>2023</v>
      </c>
      <c r="E800" s="1" t="s">
        <v>1350</v>
      </c>
      <c r="F800" s="1" t="s">
        <v>2832</v>
      </c>
      <c r="H800" s="1" t="s">
        <v>1352</v>
      </c>
      <c r="I800" s="1" t="s">
        <v>1750</v>
      </c>
      <c r="J800" s="1" t="s">
        <v>1354</v>
      </c>
      <c r="K800" s="1" t="s">
        <v>927</v>
      </c>
      <c r="L800" s="1" t="s">
        <v>2747</v>
      </c>
      <c r="M800" s="1" t="s">
        <v>2747</v>
      </c>
      <c r="N800" s="63">
        <v>45310</v>
      </c>
      <c r="O800" s="63">
        <v>45537</v>
      </c>
      <c r="P800" s="1" t="s">
        <v>1356</v>
      </c>
      <c r="Q800" s="1" t="s">
        <v>2811</v>
      </c>
      <c r="R800" s="1" t="s">
        <v>2749</v>
      </c>
      <c r="W800" s="1" t="s">
        <v>2808</v>
      </c>
      <c r="X800" s="1" t="s">
        <v>1360</v>
      </c>
      <c r="Y800" s="1" t="s">
        <v>1888</v>
      </c>
      <c r="Z800" s="1" t="s">
        <v>3390</v>
      </c>
      <c r="AA800" s="1" t="s">
        <v>3606</v>
      </c>
    </row>
    <row r="801" spans="1:27" ht="15" customHeight="1">
      <c r="A801" s="1" t="s">
        <v>2847</v>
      </c>
      <c r="B801" s="1" t="s">
        <v>631</v>
      </c>
      <c r="C801" s="1" t="s">
        <v>1349</v>
      </c>
      <c r="D801" s="61">
        <v>2023</v>
      </c>
      <c r="E801" s="1" t="s">
        <v>1350</v>
      </c>
      <c r="F801" s="1" t="s">
        <v>2848</v>
      </c>
      <c r="H801" s="1" t="s">
        <v>1352</v>
      </c>
      <c r="I801" s="1" t="s">
        <v>1750</v>
      </c>
      <c r="J801" s="1" t="s">
        <v>1354</v>
      </c>
      <c r="K801" s="1" t="s">
        <v>927</v>
      </c>
      <c r="L801" s="1" t="s">
        <v>2747</v>
      </c>
      <c r="M801" s="1" t="s">
        <v>2747</v>
      </c>
      <c r="N801" s="63">
        <v>45310</v>
      </c>
      <c r="O801" s="63">
        <v>45537</v>
      </c>
      <c r="P801" s="1" t="s">
        <v>1356</v>
      </c>
      <c r="Q801" s="1" t="s">
        <v>2826</v>
      </c>
      <c r="R801" s="1" t="s">
        <v>2749</v>
      </c>
      <c r="W801" s="1" t="s">
        <v>2808</v>
      </c>
      <c r="X801" s="1" t="s">
        <v>1360</v>
      </c>
      <c r="Y801" s="1" t="s">
        <v>1888</v>
      </c>
      <c r="Z801" s="1" t="s">
        <v>3390</v>
      </c>
      <c r="AA801" s="1" t="s">
        <v>3606</v>
      </c>
    </row>
    <row r="802" spans="1:27" ht="15" customHeight="1">
      <c r="A802" s="1" t="s">
        <v>2839</v>
      </c>
      <c r="B802" s="1" t="s">
        <v>625</v>
      </c>
      <c r="C802" s="1" t="s">
        <v>1349</v>
      </c>
      <c r="D802" s="61">
        <v>2023</v>
      </c>
      <c r="E802" s="1" t="s">
        <v>1350</v>
      </c>
      <c r="F802" s="1" t="s">
        <v>2840</v>
      </c>
      <c r="H802" s="1" t="s">
        <v>1352</v>
      </c>
      <c r="I802" s="1" t="s">
        <v>1750</v>
      </c>
      <c r="J802" s="1" t="s">
        <v>1354</v>
      </c>
      <c r="K802" s="1" t="s">
        <v>927</v>
      </c>
      <c r="L802" s="1" t="s">
        <v>2747</v>
      </c>
      <c r="M802" s="1" t="s">
        <v>2747</v>
      </c>
      <c r="N802" s="63">
        <v>45310</v>
      </c>
      <c r="O802" s="63">
        <v>45537</v>
      </c>
      <c r="P802" s="1" t="s">
        <v>1356</v>
      </c>
      <c r="Q802" s="1" t="s">
        <v>1357</v>
      </c>
      <c r="R802" s="1" t="s">
        <v>2749</v>
      </c>
      <c r="W802" s="1" t="s">
        <v>2808</v>
      </c>
      <c r="X802" s="1" t="s">
        <v>1360</v>
      </c>
      <c r="Y802" s="1" t="s">
        <v>1888</v>
      </c>
      <c r="Z802" s="1" t="s">
        <v>3390</v>
      </c>
      <c r="AA802" s="1" t="s">
        <v>3606</v>
      </c>
    </row>
    <row r="803" spans="1:27" ht="15" customHeight="1">
      <c r="A803" s="1" t="s">
        <v>2822</v>
      </c>
      <c r="B803" s="1" t="s">
        <v>634</v>
      </c>
      <c r="C803" s="1" t="s">
        <v>1349</v>
      </c>
      <c r="D803" s="61">
        <v>2023</v>
      </c>
      <c r="E803" s="1" t="s">
        <v>1350</v>
      </c>
      <c r="F803" s="1" t="s">
        <v>2823</v>
      </c>
      <c r="H803" s="1" t="s">
        <v>1352</v>
      </c>
      <c r="I803" s="1" t="s">
        <v>1750</v>
      </c>
      <c r="J803" s="1" t="s">
        <v>1354</v>
      </c>
      <c r="K803" s="1" t="s">
        <v>927</v>
      </c>
      <c r="L803" s="1" t="s">
        <v>2747</v>
      </c>
      <c r="M803" s="1" t="s">
        <v>2747</v>
      </c>
      <c r="N803" s="63">
        <v>45310</v>
      </c>
      <c r="O803" s="63">
        <v>45537</v>
      </c>
      <c r="P803" s="1" t="s">
        <v>1356</v>
      </c>
      <c r="Q803" s="1" t="s">
        <v>2811</v>
      </c>
      <c r="R803" s="1" t="s">
        <v>2749</v>
      </c>
      <c r="W803" s="1" t="s">
        <v>2808</v>
      </c>
      <c r="X803" s="1" t="s">
        <v>1360</v>
      </c>
      <c r="Y803" s="1" t="s">
        <v>1888</v>
      </c>
      <c r="Z803" s="1" t="s">
        <v>3390</v>
      </c>
      <c r="AA803" s="1" t="s">
        <v>3606</v>
      </c>
    </row>
    <row r="804" spans="1:27" ht="15" customHeight="1">
      <c r="A804" s="1" t="s">
        <v>2820</v>
      </c>
      <c r="B804" s="1" t="s">
        <v>621</v>
      </c>
      <c r="C804" s="1" t="s">
        <v>1349</v>
      </c>
      <c r="D804" s="61">
        <v>2023</v>
      </c>
      <c r="E804" s="1" t="s">
        <v>1350</v>
      </c>
      <c r="F804" s="1" t="s">
        <v>2821</v>
      </c>
      <c r="H804" s="1" t="s">
        <v>1352</v>
      </c>
      <c r="I804" s="1" t="s">
        <v>1750</v>
      </c>
      <c r="J804" s="1" t="s">
        <v>1354</v>
      </c>
      <c r="K804" s="1" t="s">
        <v>927</v>
      </c>
      <c r="L804" s="1" t="s">
        <v>2747</v>
      </c>
      <c r="M804" s="1" t="s">
        <v>2747</v>
      </c>
      <c r="N804" s="63">
        <v>45310</v>
      </c>
      <c r="O804" s="63">
        <v>45537</v>
      </c>
      <c r="P804" s="1" t="s">
        <v>1356</v>
      </c>
      <c r="Q804" s="1" t="s">
        <v>1357</v>
      </c>
      <c r="R804" s="1" t="s">
        <v>2749</v>
      </c>
      <c r="W804" s="1" t="s">
        <v>2808</v>
      </c>
      <c r="X804" s="1" t="s">
        <v>1360</v>
      </c>
      <c r="Y804" s="1" t="s">
        <v>1888</v>
      </c>
      <c r="Z804" s="1" t="s">
        <v>3390</v>
      </c>
      <c r="AA804" s="1" t="s">
        <v>3607</v>
      </c>
    </row>
    <row r="805" spans="1:27" ht="15" customHeight="1">
      <c r="A805" s="1" t="s">
        <v>2824</v>
      </c>
      <c r="B805" s="1" t="s">
        <v>636</v>
      </c>
      <c r="C805" s="1" t="s">
        <v>1349</v>
      </c>
      <c r="D805" s="61">
        <v>2023</v>
      </c>
      <c r="E805" s="1" t="s">
        <v>1350</v>
      </c>
      <c r="F805" s="1" t="s">
        <v>2825</v>
      </c>
      <c r="H805" s="1" t="s">
        <v>1352</v>
      </c>
      <c r="I805" s="1" t="s">
        <v>1750</v>
      </c>
      <c r="J805" s="1" t="s">
        <v>1354</v>
      </c>
      <c r="K805" s="1" t="s">
        <v>927</v>
      </c>
      <c r="L805" s="1" t="s">
        <v>2747</v>
      </c>
      <c r="M805" s="1" t="s">
        <v>2747</v>
      </c>
      <c r="N805" s="63">
        <v>45310</v>
      </c>
      <c r="O805" s="63">
        <v>45537</v>
      </c>
      <c r="P805" s="1" t="s">
        <v>1356</v>
      </c>
      <c r="Q805" s="1" t="s">
        <v>2826</v>
      </c>
      <c r="R805" s="1" t="s">
        <v>2749</v>
      </c>
      <c r="W805" s="1" t="s">
        <v>2808</v>
      </c>
      <c r="X805" s="1" t="s">
        <v>1360</v>
      </c>
      <c r="Y805" s="1" t="s">
        <v>1888</v>
      </c>
      <c r="Z805" s="1" t="s">
        <v>3390</v>
      </c>
      <c r="AA805" s="1" t="s">
        <v>3606</v>
      </c>
    </row>
    <row r="806" spans="1:27" ht="15" customHeight="1">
      <c r="A806" s="1" t="s">
        <v>2849</v>
      </c>
      <c r="B806" s="1" t="s">
        <v>618</v>
      </c>
      <c r="C806" s="1" t="s">
        <v>1349</v>
      </c>
      <c r="D806" s="61">
        <v>2023</v>
      </c>
      <c r="E806" s="1" t="s">
        <v>1350</v>
      </c>
      <c r="F806" s="1" t="s">
        <v>2850</v>
      </c>
      <c r="H806" s="1" t="s">
        <v>1370</v>
      </c>
      <c r="I806" s="1" t="s">
        <v>1371</v>
      </c>
      <c r="J806" s="1" t="s">
        <v>1354</v>
      </c>
      <c r="K806" s="1" t="s">
        <v>927</v>
      </c>
      <c r="L806" s="1" t="s">
        <v>2747</v>
      </c>
      <c r="M806" s="1" t="s">
        <v>2747</v>
      </c>
      <c r="N806" s="63">
        <v>45310</v>
      </c>
      <c r="O806" s="63">
        <v>45537</v>
      </c>
      <c r="P806" s="1" t="s">
        <v>1356</v>
      </c>
      <c r="Q806" s="1" t="s">
        <v>1357</v>
      </c>
      <c r="R806" s="1" t="s">
        <v>2749</v>
      </c>
      <c r="W806" s="1" t="s">
        <v>2808</v>
      </c>
      <c r="X806" s="1" t="s">
        <v>1360</v>
      </c>
      <c r="Y806" s="1" t="s">
        <v>1888</v>
      </c>
      <c r="Z806" s="1" t="s">
        <v>3390</v>
      </c>
      <c r="AA806" s="1" t="s">
        <v>3607</v>
      </c>
    </row>
    <row r="807" spans="1:27" ht="15" customHeight="1">
      <c r="A807" s="1" t="s">
        <v>2818</v>
      </c>
      <c r="B807" s="1" t="s">
        <v>637</v>
      </c>
      <c r="C807" s="1" t="s">
        <v>1349</v>
      </c>
      <c r="D807" s="61">
        <v>2023</v>
      </c>
      <c r="E807" s="1" t="s">
        <v>1350</v>
      </c>
      <c r="F807" s="1" t="s">
        <v>2819</v>
      </c>
      <c r="H807" s="1" t="s">
        <v>1352</v>
      </c>
      <c r="I807" s="1" t="s">
        <v>1750</v>
      </c>
      <c r="J807" s="1" t="s">
        <v>1354</v>
      </c>
      <c r="K807" s="1" t="s">
        <v>927</v>
      </c>
      <c r="L807" s="1" t="s">
        <v>2747</v>
      </c>
      <c r="M807" s="1" t="s">
        <v>2747</v>
      </c>
      <c r="N807" s="63">
        <v>45310</v>
      </c>
      <c r="O807" s="63">
        <v>45537</v>
      </c>
      <c r="P807" s="1" t="s">
        <v>1356</v>
      </c>
      <c r="Q807" s="1" t="s">
        <v>2811</v>
      </c>
      <c r="R807" s="1" t="s">
        <v>2749</v>
      </c>
      <c r="W807" s="1" t="s">
        <v>2808</v>
      </c>
      <c r="X807" s="1" t="s">
        <v>1360</v>
      </c>
      <c r="Y807" s="1" t="s">
        <v>1888</v>
      </c>
      <c r="Z807" s="1" t="s">
        <v>3390</v>
      </c>
      <c r="AA807" s="1" t="s">
        <v>3606</v>
      </c>
    </row>
    <row r="808" spans="1:27" ht="15" customHeight="1">
      <c r="A808" s="1" t="s">
        <v>2833</v>
      </c>
      <c r="B808" s="1" t="s">
        <v>629</v>
      </c>
      <c r="C808" s="1" t="s">
        <v>1349</v>
      </c>
      <c r="D808" s="61">
        <v>2023</v>
      </c>
      <c r="E808" s="1" t="s">
        <v>1350</v>
      </c>
      <c r="F808" s="1" t="s">
        <v>2834</v>
      </c>
      <c r="H808" s="1" t="s">
        <v>1352</v>
      </c>
      <c r="I808" s="1" t="s">
        <v>1750</v>
      </c>
      <c r="J808" s="1" t="s">
        <v>1354</v>
      </c>
      <c r="K808" s="1" t="s">
        <v>927</v>
      </c>
      <c r="L808" s="1" t="s">
        <v>2747</v>
      </c>
      <c r="M808" s="1" t="s">
        <v>2747</v>
      </c>
      <c r="N808" s="63">
        <v>45310</v>
      </c>
      <c r="O808" s="63">
        <v>45537</v>
      </c>
      <c r="P808" s="1" t="s">
        <v>1356</v>
      </c>
      <c r="Q808" s="1" t="s">
        <v>2811</v>
      </c>
      <c r="R808" s="1" t="s">
        <v>2749</v>
      </c>
      <c r="W808" s="1" t="s">
        <v>2808</v>
      </c>
      <c r="X808" s="1" t="s">
        <v>1360</v>
      </c>
      <c r="Y808" s="1" t="s">
        <v>1888</v>
      </c>
      <c r="Z808" s="1" t="s">
        <v>3390</v>
      </c>
      <c r="AA808" s="1" t="s">
        <v>3606</v>
      </c>
    </row>
    <row r="809" spans="1:27" ht="15" customHeight="1">
      <c r="A809" s="1" t="s">
        <v>2851</v>
      </c>
      <c r="B809" s="1" t="s">
        <v>639</v>
      </c>
      <c r="C809" s="1" t="s">
        <v>1349</v>
      </c>
      <c r="D809" s="61">
        <v>2023</v>
      </c>
      <c r="E809" s="1" t="s">
        <v>1350</v>
      </c>
      <c r="F809" s="1" t="s">
        <v>2852</v>
      </c>
      <c r="H809" s="1" t="s">
        <v>1370</v>
      </c>
      <c r="I809" s="1" t="s">
        <v>1371</v>
      </c>
      <c r="J809" s="1" t="s">
        <v>1354</v>
      </c>
      <c r="K809" s="1" t="s">
        <v>927</v>
      </c>
      <c r="L809" s="1" t="s">
        <v>2747</v>
      </c>
      <c r="M809" s="1" t="s">
        <v>2747</v>
      </c>
      <c r="N809" s="63">
        <v>45310</v>
      </c>
      <c r="O809" s="63">
        <v>45537</v>
      </c>
      <c r="P809" s="1" t="s">
        <v>1356</v>
      </c>
      <c r="Q809" s="1" t="s">
        <v>1357</v>
      </c>
      <c r="R809" s="1" t="s">
        <v>2749</v>
      </c>
      <c r="W809" s="1" t="s">
        <v>2853</v>
      </c>
      <c r="X809" s="1" t="s">
        <v>1360</v>
      </c>
      <c r="Y809" s="1" t="s">
        <v>1888</v>
      </c>
      <c r="Z809" s="1" t="s">
        <v>3390</v>
      </c>
      <c r="AA809" s="1" t="s">
        <v>3608</v>
      </c>
    </row>
    <row r="810" spans="1:27" ht="15" customHeight="1">
      <c r="A810" s="1" t="s">
        <v>2884</v>
      </c>
      <c r="B810" s="1" t="s">
        <v>640</v>
      </c>
      <c r="C810" s="1" t="s">
        <v>1349</v>
      </c>
      <c r="D810" s="61">
        <v>2023</v>
      </c>
      <c r="E810" s="1" t="s">
        <v>1350</v>
      </c>
      <c r="F810" s="1" t="s">
        <v>2885</v>
      </c>
      <c r="H810" s="1" t="s">
        <v>1352</v>
      </c>
      <c r="I810" s="1" t="s">
        <v>1750</v>
      </c>
      <c r="J810" s="1" t="s">
        <v>1354</v>
      </c>
      <c r="K810" s="1" t="s">
        <v>927</v>
      </c>
      <c r="L810" s="1" t="s">
        <v>2747</v>
      </c>
      <c r="M810" s="1" t="s">
        <v>2747</v>
      </c>
      <c r="N810" s="63">
        <v>45310</v>
      </c>
      <c r="O810" s="63">
        <v>45537</v>
      </c>
      <c r="P810" s="1" t="s">
        <v>1356</v>
      </c>
      <c r="Q810" s="1" t="s">
        <v>1357</v>
      </c>
      <c r="R810" s="1" t="s">
        <v>2749</v>
      </c>
      <c r="W810" s="1" t="s">
        <v>2853</v>
      </c>
      <c r="X810" s="1" t="s">
        <v>1360</v>
      </c>
      <c r="Y810" s="1" t="s">
        <v>1888</v>
      </c>
      <c r="Z810" s="1" t="s">
        <v>3390</v>
      </c>
      <c r="AA810" s="1" t="s">
        <v>3608</v>
      </c>
    </row>
    <row r="811" spans="1:27" ht="15" customHeight="1">
      <c r="A811" s="1" t="s">
        <v>2890</v>
      </c>
      <c r="B811" s="1" t="s">
        <v>651</v>
      </c>
      <c r="C811" s="1" t="s">
        <v>1349</v>
      </c>
      <c r="D811" s="61">
        <v>2023</v>
      </c>
      <c r="E811" s="1" t="s">
        <v>1350</v>
      </c>
      <c r="F811" s="1" t="s">
        <v>2891</v>
      </c>
      <c r="H811" s="1" t="s">
        <v>1352</v>
      </c>
      <c r="I811" s="1" t="s">
        <v>1750</v>
      </c>
      <c r="J811" s="1" t="s">
        <v>1354</v>
      </c>
      <c r="K811" s="1" t="s">
        <v>927</v>
      </c>
      <c r="L811" s="1" t="s">
        <v>2747</v>
      </c>
      <c r="M811" s="1" t="s">
        <v>2747</v>
      </c>
      <c r="N811" s="63">
        <v>45310</v>
      </c>
      <c r="O811" s="63">
        <v>45537</v>
      </c>
      <c r="P811" s="1" t="s">
        <v>1356</v>
      </c>
      <c r="Q811" s="1" t="s">
        <v>1357</v>
      </c>
      <c r="R811" s="1" t="s">
        <v>2749</v>
      </c>
      <c r="W811" s="1" t="s">
        <v>2853</v>
      </c>
      <c r="X811" s="1" t="s">
        <v>1360</v>
      </c>
      <c r="Y811" s="1" t="s">
        <v>1888</v>
      </c>
      <c r="Z811" s="1" t="s">
        <v>3390</v>
      </c>
      <c r="AA811" s="1" t="s">
        <v>3608</v>
      </c>
    </row>
    <row r="812" spans="1:27" ht="15" customHeight="1">
      <c r="A812" s="1" t="s">
        <v>2892</v>
      </c>
      <c r="B812" s="1" t="s">
        <v>646</v>
      </c>
      <c r="C812" s="1" t="s">
        <v>1349</v>
      </c>
      <c r="D812" s="61">
        <v>2023</v>
      </c>
      <c r="E812" s="1" t="s">
        <v>1350</v>
      </c>
      <c r="F812" s="1" t="s">
        <v>2893</v>
      </c>
      <c r="H812" s="1" t="s">
        <v>1352</v>
      </c>
      <c r="I812" s="1" t="s">
        <v>1750</v>
      </c>
      <c r="J812" s="1" t="s">
        <v>1354</v>
      </c>
      <c r="K812" s="1" t="s">
        <v>927</v>
      </c>
      <c r="L812" s="1" t="s">
        <v>2747</v>
      </c>
      <c r="M812" s="1" t="s">
        <v>2747</v>
      </c>
      <c r="N812" s="63">
        <v>45310</v>
      </c>
      <c r="O812" s="63">
        <v>45537</v>
      </c>
      <c r="P812" s="1" t="s">
        <v>1356</v>
      </c>
      <c r="Q812" s="1" t="s">
        <v>1357</v>
      </c>
      <c r="R812" s="1" t="s">
        <v>2749</v>
      </c>
      <c r="W812" s="1" t="s">
        <v>2853</v>
      </c>
      <c r="X812" s="1" t="s">
        <v>1360</v>
      </c>
      <c r="Y812" s="1" t="s">
        <v>1888</v>
      </c>
      <c r="Z812" s="1" t="s">
        <v>3390</v>
      </c>
      <c r="AA812" s="1" t="s">
        <v>3608</v>
      </c>
    </row>
    <row r="813" spans="1:27" ht="15" customHeight="1">
      <c r="A813" s="1" t="s">
        <v>2863</v>
      </c>
      <c r="B813" s="1" t="s">
        <v>650</v>
      </c>
      <c r="C813" s="1" t="s">
        <v>1349</v>
      </c>
      <c r="D813" s="61">
        <v>2023</v>
      </c>
      <c r="E813" s="1" t="s">
        <v>1350</v>
      </c>
      <c r="F813" s="1" t="s">
        <v>2864</v>
      </c>
      <c r="H813" s="1" t="s">
        <v>1352</v>
      </c>
      <c r="I813" s="1" t="s">
        <v>1750</v>
      </c>
      <c r="J813" s="1" t="s">
        <v>1354</v>
      </c>
      <c r="K813" s="1" t="s">
        <v>927</v>
      </c>
      <c r="L813" s="1" t="s">
        <v>2747</v>
      </c>
      <c r="M813" s="1" t="s">
        <v>2747</v>
      </c>
      <c r="N813" s="63">
        <v>45310</v>
      </c>
      <c r="O813" s="63">
        <v>45537</v>
      </c>
      <c r="P813" s="1" t="s">
        <v>1356</v>
      </c>
      <c r="Q813" s="1" t="s">
        <v>2856</v>
      </c>
      <c r="R813" s="1" t="s">
        <v>2749</v>
      </c>
      <c r="W813" s="1" t="s">
        <v>2853</v>
      </c>
      <c r="X813" s="1" t="s">
        <v>1360</v>
      </c>
      <c r="Y813" s="1" t="s">
        <v>1888</v>
      </c>
      <c r="Z813" s="1" t="s">
        <v>3390</v>
      </c>
      <c r="AA813" s="1" t="s">
        <v>3608</v>
      </c>
    </row>
    <row r="814" spans="1:27" ht="15" customHeight="1">
      <c r="A814" s="1" t="s">
        <v>2857</v>
      </c>
      <c r="B814" s="1" t="s">
        <v>642</v>
      </c>
      <c r="C814" s="1" t="s">
        <v>1349</v>
      </c>
      <c r="D814" s="61">
        <v>2023</v>
      </c>
      <c r="E814" s="1" t="s">
        <v>1350</v>
      </c>
      <c r="F814" s="1" t="s">
        <v>2858</v>
      </c>
      <c r="H814" s="1" t="s">
        <v>1352</v>
      </c>
      <c r="I814" s="1" t="s">
        <v>1750</v>
      </c>
      <c r="J814" s="1" t="s">
        <v>1354</v>
      </c>
      <c r="K814" s="1" t="s">
        <v>927</v>
      </c>
      <c r="L814" s="1" t="s">
        <v>2747</v>
      </c>
      <c r="M814" s="1" t="s">
        <v>2747</v>
      </c>
      <c r="N814" s="63">
        <v>45310</v>
      </c>
      <c r="O814" s="63">
        <v>45537</v>
      </c>
      <c r="P814" s="1" t="s">
        <v>1356</v>
      </c>
      <c r="Q814" s="1" t="s">
        <v>1357</v>
      </c>
      <c r="R814" s="1" t="s">
        <v>2749</v>
      </c>
      <c r="W814" s="1" t="s">
        <v>2853</v>
      </c>
      <c r="X814" s="1" t="s">
        <v>1360</v>
      </c>
      <c r="Y814" s="1" t="s">
        <v>1888</v>
      </c>
      <c r="Z814" s="1" t="s">
        <v>3390</v>
      </c>
      <c r="AA814" s="1" t="s">
        <v>3608</v>
      </c>
    </row>
    <row r="815" spans="1:27" ht="15" customHeight="1">
      <c r="A815" s="1" t="s">
        <v>2861</v>
      </c>
      <c r="B815" s="1" t="s">
        <v>656</v>
      </c>
      <c r="C815" s="1" t="s">
        <v>1349</v>
      </c>
      <c r="D815" s="61">
        <v>2023</v>
      </c>
      <c r="E815" s="1" t="s">
        <v>1350</v>
      </c>
      <c r="F815" s="1" t="s">
        <v>2862</v>
      </c>
      <c r="H815" s="1" t="s">
        <v>1352</v>
      </c>
      <c r="I815" s="1" t="s">
        <v>1750</v>
      </c>
      <c r="J815" s="1" t="s">
        <v>1354</v>
      </c>
      <c r="K815" s="1" t="s">
        <v>927</v>
      </c>
      <c r="L815" s="1" t="s">
        <v>2747</v>
      </c>
      <c r="M815" s="1" t="s">
        <v>2747</v>
      </c>
      <c r="N815" s="63">
        <v>45310</v>
      </c>
      <c r="O815" s="63">
        <v>45537</v>
      </c>
      <c r="P815" s="1" t="s">
        <v>1356</v>
      </c>
      <c r="Q815" s="1" t="s">
        <v>1357</v>
      </c>
      <c r="R815" s="1" t="s">
        <v>2749</v>
      </c>
      <c r="W815" s="1" t="s">
        <v>2853</v>
      </c>
      <c r="X815" s="1" t="s">
        <v>1360</v>
      </c>
      <c r="Y815" s="1" t="s">
        <v>1888</v>
      </c>
      <c r="Z815" s="1" t="s">
        <v>3390</v>
      </c>
      <c r="AA815" s="1" t="s">
        <v>3608</v>
      </c>
    </row>
    <row r="816" spans="1:27" ht="15" customHeight="1">
      <c r="A816" s="1" t="s">
        <v>2867</v>
      </c>
      <c r="B816" s="1" t="s">
        <v>647</v>
      </c>
      <c r="C816" s="1" t="s">
        <v>1349</v>
      </c>
      <c r="D816" s="61">
        <v>2023</v>
      </c>
      <c r="E816" s="1" t="s">
        <v>1350</v>
      </c>
      <c r="F816" s="1" t="s">
        <v>2868</v>
      </c>
      <c r="H816" s="1" t="s">
        <v>1352</v>
      </c>
      <c r="I816" s="1" t="s">
        <v>1750</v>
      </c>
      <c r="J816" s="1" t="s">
        <v>1354</v>
      </c>
      <c r="K816" s="1" t="s">
        <v>927</v>
      </c>
      <c r="L816" s="1" t="s">
        <v>2747</v>
      </c>
      <c r="M816" s="1" t="s">
        <v>2747</v>
      </c>
      <c r="N816" s="63">
        <v>45310</v>
      </c>
      <c r="O816" s="63">
        <v>45537</v>
      </c>
      <c r="P816" s="1" t="s">
        <v>1356</v>
      </c>
      <c r="Q816" s="1" t="s">
        <v>2869</v>
      </c>
      <c r="R816" s="1" t="s">
        <v>2749</v>
      </c>
      <c r="W816" s="1" t="s">
        <v>2853</v>
      </c>
      <c r="X816" s="1" t="s">
        <v>1360</v>
      </c>
      <c r="Y816" s="1" t="s">
        <v>1888</v>
      </c>
      <c r="Z816" s="1" t="s">
        <v>3390</v>
      </c>
      <c r="AA816" s="1" t="s">
        <v>3608</v>
      </c>
    </row>
    <row r="817" spans="1:27" ht="15" customHeight="1">
      <c r="A817" s="1" t="s">
        <v>2876</v>
      </c>
      <c r="B817" s="1" t="s">
        <v>658</v>
      </c>
      <c r="C817" s="1" t="s">
        <v>1349</v>
      </c>
      <c r="D817" s="61">
        <v>2023</v>
      </c>
      <c r="E817" s="1" t="s">
        <v>1350</v>
      </c>
      <c r="F817" s="1" t="s">
        <v>2877</v>
      </c>
      <c r="H817" s="1" t="s">
        <v>1352</v>
      </c>
      <c r="I817" s="1" t="s">
        <v>1750</v>
      </c>
      <c r="J817" s="1" t="s">
        <v>1354</v>
      </c>
      <c r="K817" s="1" t="s">
        <v>927</v>
      </c>
      <c r="L817" s="1" t="s">
        <v>2747</v>
      </c>
      <c r="M817" s="1" t="s">
        <v>2747</v>
      </c>
      <c r="N817" s="63">
        <v>45310</v>
      </c>
      <c r="O817" s="63">
        <v>45537</v>
      </c>
      <c r="P817" s="1" t="s">
        <v>1356</v>
      </c>
      <c r="Q817" s="1" t="s">
        <v>2856</v>
      </c>
      <c r="R817" s="1" t="s">
        <v>2749</v>
      </c>
      <c r="W817" s="1" t="s">
        <v>2853</v>
      </c>
      <c r="X817" s="1" t="s">
        <v>1360</v>
      </c>
      <c r="Y817" s="1" t="s">
        <v>1888</v>
      </c>
      <c r="Z817" s="1" t="s">
        <v>3390</v>
      </c>
      <c r="AA817" s="1" t="s">
        <v>3608</v>
      </c>
    </row>
    <row r="818" spans="1:27" ht="15" customHeight="1">
      <c r="A818" s="1" t="s">
        <v>2886</v>
      </c>
      <c r="B818" s="1" t="s">
        <v>655</v>
      </c>
      <c r="C818" s="1" t="s">
        <v>1349</v>
      </c>
      <c r="D818" s="61">
        <v>2023</v>
      </c>
      <c r="E818" s="1" t="s">
        <v>1350</v>
      </c>
      <c r="F818" s="1" t="s">
        <v>2887</v>
      </c>
      <c r="H818" s="1" t="s">
        <v>1352</v>
      </c>
      <c r="I818" s="1" t="s">
        <v>1750</v>
      </c>
      <c r="J818" s="1" t="s">
        <v>1354</v>
      </c>
      <c r="K818" s="1" t="s">
        <v>927</v>
      </c>
      <c r="L818" s="1" t="s">
        <v>2747</v>
      </c>
      <c r="M818" s="1" t="s">
        <v>2747</v>
      </c>
      <c r="N818" s="63">
        <v>45310</v>
      </c>
      <c r="O818" s="63">
        <v>45537</v>
      </c>
      <c r="P818" s="1" t="s">
        <v>1356</v>
      </c>
      <c r="Q818" s="1" t="s">
        <v>2856</v>
      </c>
      <c r="R818" s="1" t="s">
        <v>2749</v>
      </c>
      <c r="W818" s="1" t="s">
        <v>2853</v>
      </c>
      <c r="X818" s="1" t="s">
        <v>1360</v>
      </c>
      <c r="Y818" s="1" t="s">
        <v>1888</v>
      </c>
      <c r="Z818" s="1" t="s">
        <v>3390</v>
      </c>
      <c r="AA818" s="1" t="s">
        <v>3608</v>
      </c>
    </row>
    <row r="819" spans="1:27" ht="15" customHeight="1">
      <c r="A819" s="1" t="s">
        <v>2894</v>
      </c>
      <c r="B819" s="1" t="s">
        <v>654</v>
      </c>
      <c r="C819" s="1" t="s">
        <v>1349</v>
      </c>
      <c r="D819" s="61">
        <v>2023</v>
      </c>
      <c r="E819" s="1" t="s">
        <v>1350</v>
      </c>
      <c r="F819" s="1" t="s">
        <v>2895</v>
      </c>
      <c r="H819" s="1" t="s">
        <v>1352</v>
      </c>
      <c r="I819" s="1" t="s">
        <v>1750</v>
      </c>
      <c r="J819" s="1" t="s">
        <v>1354</v>
      </c>
      <c r="K819" s="1" t="s">
        <v>927</v>
      </c>
      <c r="L819" s="1" t="s">
        <v>2747</v>
      </c>
      <c r="M819" s="1" t="s">
        <v>2747</v>
      </c>
      <c r="N819" s="63">
        <v>45310</v>
      </c>
      <c r="O819" s="63">
        <v>45537</v>
      </c>
      <c r="P819" s="1" t="s">
        <v>1356</v>
      </c>
      <c r="Q819" s="1" t="s">
        <v>2856</v>
      </c>
      <c r="R819" s="1" t="s">
        <v>2749</v>
      </c>
      <c r="W819" s="1" t="s">
        <v>2853</v>
      </c>
      <c r="X819" s="1" t="s">
        <v>1360</v>
      </c>
      <c r="Y819" s="1" t="s">
        <v>1888</v>
      </c>
      <c r="Z819" s="1" t="s">
        <v>3390</v>
      </c>
      <c r="AA819" s="1" t="s">
        <v>3608</v>
      </c>
    </row>
    <row r="820" spans="1:27" ht="15" customHeight="1">
      <c r="A820" s="1" t="s">
        <v>2859</v>
      </c>
      <c r="B820" s="1" t="s">
        <v>644</v>
      </c>
      <c r="C820" s="1" t="s">
        <v>1349</v>
      </c>
      <c r="D820" s="61">
        <v>2023</v>
      </c>
      <c r="E820" s="1" t="s">
        <v>1350</v>
      </c>
      <c r="F820" s="1" t="s">
        <v>2860</v>
      </c>
      <c r="H820" s="1" t="s">
        <v>1352</v>
      </c>
      <c r="I820" s="1" t="s">
        <v>1750</v>
      </c>
      <c r="J820" s="1" t="s">
        <v>1354</v>
      </c>
      <c r="K820" s="1" t="s">
        <v>927</v>
      </c>
      <c r="L820" s="1" t="s">
        <v>2747</v>
      </c>
      <c r="M820" s="1" t="s">
        <v>2747</v>
      </c>
      <c r="N820" s="63">
        <v>45310</v>
      </c>
      <c r="O820" s="63">
        <v>45537</v>
      </c>
      <c r="P820" s="1" t="s">
        <v>1356</v>
      </c>
      <c r="Q820" s="1" t="s">
        <v>1357</v>
      </c>
      <c r="R820" s="1" t="s">
        <v>2749</v>
      </c>
      <c r="W820" s="1" t="s">
        <v>2853</v>
      </c>
      <c r="X820" s="1" t="s">
        <v>1360</v>
      </c>
      <c r="Y820" s="1" t="s">
        <v>1888</v>
      </c>
      <c r="Z820" s="1" t="s">
        <v>3390</v>
      </c>
      <c r="AA820" s="1" t="s">
        <v>3608</v>
      </c>
    </row>
    <row r="821" spans="1:27" ht="15" customHeight="1">
      <c r="A821" s="1" t="s">
        <v>2874</v>
      </c>
      <c r="B821" s="1" t="s">
        <v>643</v>
      </c>
      <c r="C821" s="1" t="s">
        <v>1349</v>
      </c>
      <c r="D821" s="61">
        <v>2023</v>
      </c>
      <c r="E821" s="1" t="s">
        <v>1350</v>
      </c>
      <c r="F821" s="1" t="s">
        <v>2875</v>
      </c>
      <c r="H821" s="1" t="s">
        <v>1352</v>
      </c>
      <c r="I821" s="1" t="s">
        <v>1750</v>
      </c>
      <c r="J821" s="1" t="s">
        <v>1354</v>
      </c>
      <c r="K821" s="1" t="s">
        <v>927</v>
      </c>
      <c r="L821" s="1" t="s">
        <v>2747</v>
      </c>
      <c r="M821" s="1" t="s">
        <v>2747</v>
      </c>
      <c r="N821" s="63">
        <v>45310</v>
      </c>
      <c r="O821" s="63">
        <v>45537</v>
      </c>
      <c r="P821" s="1" t="s">
        <v>1356</v>
      </c>
      <c r="Q821" s="1" t="s">
        <v>1357</v>
      </c>
      <c r="R821" s="1" t="s">
        <v>2749</v>
      </c>
      <c r="W821" s="1" t="s">
        <v>2853</v>
      </c>
      <c r="X821" s="1" t="s">
        <v>1360</v>
      </c>
      <c r="Y821" s="1" t="s">
        <v>1888</v>
      </c>
      <c r="Z821" s="1" t="s">
        <v>3390</v>
      </c>
      <c r="AA821" s="1" t="s">
        <v>3608</v>
      </c>
    </row>
    <row r="822" spans="1:27" ht="15" customHeight="1">
      <c r="A822" s="1" t="s">
        <v>2865</v>
      </c>
      <c r="B822" s="1" t="s">
        <v>653</v>
      </c>
      <c r="C822" s="1" t="s">
        <v>1349</v>
      </c>
      <c r="D822" s="61">
        <v>2023</v>
      </c>
      <c r="E822" s="1" t="s">
        <v>1350</v>
      </c>
      <c r="F822" s="1" t="s">
        <v>2866</v>
      </c>
      <c r="H822" s="1" t="s">
        <v>1352</v>
      </c>
      <c r="I822" s="1" t="s">
        <v>1750</v>
      </c>
      <c r="J822" s="1" t="s">
        <v>1354</v>
      </c>
      <c r="K822" s="1" t="s">
        <v>927</v>
      </c>
      <c r="L822" s="1" t="s">
        <v>2747</v>
      </c>
      <c r="M822" s="1" t="s">
        <v>2747</v>
      </c>
      <c r="N822" s="63">
        <v>45310</v>
      </c>
      <c r="O822" s="63">
        <v>45537</v>
      </c>
      <c r="P822" s="1" t="s">
        <v>1356</v>
      </c>
      <c r="Q822" s="1" t="s">
        <v>2856</v>
      </c>
      <c r="R822" s="1" t="s">
        <v>2749</v>
      </c>
      <c r="W822" s="1" t="s">
        <v>2853</v>
      </c>
      <c r="X822" s="1" t="s">
        <v>1360</v>
      </c>
      <c r="Y822" s="1" t="s">
        <v>1888</v>
      </c>
      <c r="Z822" s="1" t="s">
        <v>3390</v>
      </c>
      <c r="AA822" s="1" t="s">
        <v>3608</v>
      </c>
    </row>
    <row r="823" spans="1:27" ht="15" customHeight="1">
      <c r="A823" s="1" t="s">
        <v>2870</v>
      </c>
      <c r="B823" s="1" t="s">
        <v>659</v>
      </c>
      <c r="C823" s="1" t="s">
        <v>1349</v>
      </c>
      <c r="D823" s="61">
        <v>2023</v>
      </c>
      <c r="E823" s="1" t="s">
        <v>1350</v>
      </c>
      <c r="F823" s="1" t="s">
        <v>2871</v>
      </c>
      <c r="H823" s="1" t="s">
        <v>1352</v>
      </c>
      <c r="I823" s="1" t="s">
        <v>1750</v>
      </c>
      <c r="J823" s="1" t="s">
        <v>1354</v>
      </c>
      <c r="K823" s="1" t="s">
        <v>927</v>
      </c>
      <c r="L823" s="1" t="s">
        <v>2747</v>
      </c>
      <c r="M823" s="1" t="s">
        <v>2747</v>
      </c>
      <c r="N823" s="63">
        <v>45310</v>
      </c>
      <c r="O823" s="63">
        <v>45537</v>
      </c>
      <c r="P823" s="1" t="s">
        <v>1356</v>
      </c>
      <c r="Q823" s="1" t="s">
        <v>2856</v>
      </c>
      <c r="R823" s="1" t="s">
        <v>2749</v>
      </c>
      <c r="W823" s="1" t="s">
        <v>2853</v>
      </c>
      <c r="X823" s="1" t="s">
        <v>1360</v>
      </c>
      <c r="Y823" s="1" t="s">
        <v>1888</v>
      </c>
      <c r="Z823" s="1" t="s">
        <v>3390</v>
      </c>
      <c r="AA823" s="1" t="s">
        <v>3608</v>
      </c>
    </row>
    <row r="824" spans="1:27" ht="15" customHeight="1">
      <c r="A824" s="1" t="s">
        <v>2854</v>
      </c>
      <c r="B824" s="1" t="s">
        <v>657</v>
      </c>
      <c r="C824" s="1" t="s">
        <v>1349</v>
      </c>
      <c r="D824" s="61">
        <v>2023</v>
      </c>
      <c r="E824" s="1" t="s">
        <v>1350</v>
      </c>
      <c r="F824" s="1" t="s">
        <v>2855</v>
      </c>
      <c r="H824" s="1" t="s">
        <v>1352</v>
      </c>
      <c r="I824" s="1" t="s">
        <v>1750</v>
      </c>
      <c r="J824" s="1" t="s">
        <v>1354</v>
      </c>
      <c r="K824" s="1" t="s">
        <v>927</v>
      </c>
      <c r="L824" s="1" t="s">
        <v>2747</v>
      </c>
      <c r="M824" s="1" t="s">
        <v>2747</v>
      </c>
      <c r="N824" s="63">
        <v>45310</v>
      </c>
      <c r="O824" s="63">
        <v>45537</v>
      </c>
      <c r="P824" s="1" t="s">
        <v>1356</v>
      </c>
      <c r="Q824" s="1" t="s">
        <v>2856</v>
      </c>
      <c r="R824" s="1" t="s">
        <v>2749</v>
      </c>
      <c r="W824" s="1" t="s">
        <v>2853</v>
      </c>
      <c r="X824" s="1" t="s">
        <v>1360</v>
      </c>
      <c r="Y824" s="1" t="s">
        <v>1888</v>
      </c>
      <c r="Z824" s="1" t="s">
        <v>3390</v>
      </c>
      <c r="AA824" s="1" t="s">
        <v>3608</v>
      </c>
    </row>
    <row r="825" spans="1:27" ht="15" customHeight="1">
      <c r="A825" s="1" t="s">
        <v>2878</v>
      </c>
      <c r="B825" s="1" t="s">
        <v>649</v>
      </c>
      <c r="C825" s="1" t="s">
        <v>1349</v>
      </c>
      <c r="D825" s="61">
        <v>2023</v>
      </c>
      <c r="E825" s="1" t="s">
        <v>1350</v>
      </c>
      <c r="F825" s="1" t="s">
        <v>2879</v>
      </c>
      <c r="H825" s="1" t="s">
        <v>1352</v>
      </c>
      <c r="I825" s="1" t="s">
        <v>1750</v>
      </c>
      <c r="J825" s="1" t="s">
        <v>1354</v>
      </c>
      <c r="K825" s="1" t="s">
        <v>927</v>
      </c>
      <c r="L825" s="1" t="s">
        <v>2747</v>
      </c>
      <c r="M825" s="1" t="s">
        <v>2747</v>
      </c>
      <c r="N825" s="63">
        <v>45310</v>
      </c>
      <c r="O825" s="63">
        <v>45537</v>
      </c>
      <c r="P825" s="1" t="s">
        <v>1356</v>
      </c>
      <c r="Q825" s="1" t="s">
        <v>2856</v>
      </c>
      <c r="R825" s="1" t="s">
        <v>2749</v>
      </c>
      <c r="W825" s="1" t="s">
        <v>2853</v>
      </c>
      <c r="X825" s="1" t="s">
        <v>1360</v>
      </c>
      <c r="Y825" s="1" t="s">
        <v>1888</v>
      </c>
      <c r="Z825" s="1" t="s">
        <v>3390</v>
      </c>
      <c r="AA825" s="1" t="s">
        <v>3608</v>
      </c>
    </row>
    <row r="826" spans="1:27" ht="15" customHeight="1">
      <c r="A826" s="1" t="s">
        <v>2882</v>
      </c>
      <c r="B826" s="1" t="s">
        <v>641</v>
      </c>
      <c r="C826" s="1" t="s">
        <v>1349</v>
      </c>
      <c r="D826" s="61">
        <v>2023</v>
      </c>
      <c r="E826" s="1" t="s">
        <v>1350</v>
      </c>
      <c r="F826" s="1" t="s">
        <v>2883</v>
      </c>
      <c r="H826" s="1" t="s">
        <v>1352</v>
      </c>
      <c r="I826" s="1" t="s">
        <v>1750</v>
      </c>
      <c r="J826" s="1" t="s">
        <v>1354</v>
      </c>
      <c r="K826" s="1" t="s">
        <v>927</v>
      </c>
      <c r="L826" s="1" t="s">
        <v>2747</v>
      </c>
      <c r="M826" s="1" t="s">
        <v>2747</v>
      </c>
      <c r="N826" s="63">
        <v>45310</v>
      </c>
      <c r="O826" s="63">
        <v>45537</v>
      </c>
      <c r="P826" s="1" t="s">
        <v>1356</v>
      </c>
      <c r="Q826" s="1" t="s">
        <v>1357</v>
      </c>
      <c r="R826" s="1" t="s">
        <v>2749</v>
      </c>
      <c r="W826" s="1" t="s">
        <v>2853</v>
      </c>
      <c r="X826" s="1" t="s">
        <v>1360</v>
      </c>
      <c r="Y826" s="1" t="s">
        <v>1888</v>
      </c>
      <c r="Z826" s="1" t="s">
        <v>3390</v>
      </c>
      <c r="AA826" s="1" t="s">
        <v>3608</v>
      </c>
    </row>
    <row r="827" spans="1:27" ht="15" customHeight="1">
      <c r="A827" s="1" t="s">
        <v>2880</v>
      </c>
      <c r="B827" s="1" t="s">
        <v>645</v>
      </c>
      <c r="C827" s="1" t="s">
        <v>1349</v>
      </c>
      <c r="D827" s="61">
        <v>2023</v>
      </c>
      <c r="E827" s="1" t="s">
        <v>1350</v>
      </c>
      <c r="F827" s="1" t="s">
        <v>2881</v>
      </c>
      <c r="H827" s="1" t="s">
        <v>1352</v>
      </c>
      <c r="I827" s="1" t="s">
        <v>1750</v>
      </c>
      <c r="J827" s="1" t="s">
        <v>1354</v>
      </c>
      <c r="K827" s="1" t="s">
        <v>927</v>
      </c>
      <c r="L827" s="1" t="s">
        <v>2747</v>
      </c>
      <c r="M827" s="1" t="s">
        <v>2747</v>
      </c>
      <c r="N827" s="63">
        <v>45310</v>
      </c>
      <c r="O827" s="63">
        <v>45537</v>
      </c>
      <c r="P827" s="1" t="s">
        <v>1356</v>
      </c>
      <c r="Q827" s="1" t="s">
        <v>1357</v>
      </c>
      <c r="R827" s="1" t="s">
        <v>2749</v>
      </c>
      <c r="W827" s="1" t="s">
        <v>2853</v>
      </c>
      <c r="X827" s="1" t="s">
        <v>1360</v>
      </c>
      <c r="Y827" s="1" t="s">
        <v>1888</v>
      </c>
      <c r="Z827" s="1" t="s">
        <v>3390</v>
      </c>
      <c r="AA827" s="1" t="s">
        <v>3608</v>
      </c>
    </row>
    <row r="828" spans="1:27" ht="15" customHeight="1">
      <c r="A828" s="1" t="s">
        <v>2872</v>
      </c>
      <c r="B828" s="1" t="s">
        <v>652</v>
      </c>
      <c r="C828" s="1" t="s">
        <v>1349</v>
      </c>
      <c r="D828" s="61">
        <v>2023</v>
      </c>
      <c r="E828" s="1" t="s">
        <v>1350</v>
      </c>
      <c r="F828" s="1" t="s">
        <v>2873</v>
      </c>
      <c r="H828" s="1" t="s">
        <v>1352</v>
      </c>
      <c r="I828" s="1" t="s">
        <v>1750</v>
      </c>
      <c r="J828" s="1" t="s">
        <v>1354</v>
      </c>
      <c r="K828" s="1" t="s">
        <v>927</v>
      </c>
      <c r="L828" s="1" t="s">
        <v>2747</v>
      </c>
      <c r="M828" s="1" t="s">
        <v>2747</v>
      </c>
      <c r="N828" s="63">
        <v>45310</v>
      </c>
      <c r="O828" s="63">
        <v>45537</v>
      </c>
      <c r="P828" s="1" t="s">
        <v>1356</v>
      </c>
      <c r="Q828" s="1" t="s">
        <v>2869</v>
      </c>
      <c r="R828" s="1" t="s">
        <v>2749</v>
      </c>
      <c r="W828" s="1" t="s">
        <v>2853</v>
      </c>
      <c r="X828" s="1" t="s">
        <v>1360</v>
      </c>
      <c r="Y828" s="1" t="s">
        <v>1888</v>
      </c>
      <c r="Z828" s="1" t="s">
        <v>3390</v>
      </c>
      <c r="AA828" s="1" t="s">
        <v>3608</v>
      </c>
    </row>
    <row r="829" spans="1:27" ht="15" customHeight="1">
      <c r="A829" s="1" t="s">
        <v>2888</v>
      </c>
      <c r="B829" s="1" t="s">
        <v>648</v>
      </c>
      <c r="C829" s="1" t="s">
        <v>1349</v>
      </c>
      <c r="D829" s="61">
        <v>2023</v>
      </c>
      <c r="E829" s="1" t="s">
        <v>1350</v>
      </c>
      <c r="F829" s="1" t="s">
        <v>2889</v>
      </c>
      <c r="H829" s="1" t="s">
        <v>1352</v>
      </c>
      <c r="I829" s="1" t="s">
        <v>1750</v>
      </c>
      <c r="J829" s="1" t="s">
        <v>1354</v>
      </c>
      <c r="K829" s="1" t="s">
        <v>927</v>
      </c>
      <c r="L829" s="1" t="s">
        <v>2747</v>
      </c>
      <c r="M829" s="1" t="s">
        <v>2747</v>
      </c>
      <c r="N829" s="63">
        <v>45310</v>
      </c>
      <c r="O829" s="63">
        <v>45537</v>
      </c>
      <c r="P829" s="1" t="s">
        <v>1356</v>
      </c>
      <c r="Q829" s="1" t="s">
        <v>2856</v>
      </c>
      <c r="R829" s="1" t="s">
        <v>2749</v>
      </c>
      <c r="W829" s="1" t="s">
        <v>2853</v>
      </c>
      <c r="X829" s="1" t="s">
        <v>1360</v>
      </c>
      <c r="Y829" s="1" t="s">
        <v>1888</v>
      </c>
      <c r="Z829" s="1" t="s">
        <v>3390</v>
      </c>
      <c r="AA829" s="1" t="s">
        <v>3608</v>
      </c>
    </row>
    <row r="830" spans="1:27" ht="15" customHeight="1">
      <c r="A830" s="1" t="s">
        <v>2899</v>
      </c>
      <c r="B830" s="1" t="s">
        <v>662</v>
      </c>
      <c r="C830" s="1" t="s">
        <v>1349</v>
      </c>
      <c r="D830" s="61">
        <v>2023</v>
      </c>
      <c r="E830" s="1" t="s">
        <v>1350</v>
      </c>
      <c r="F830" s="1" t="s">
        <v>2900</v>
      </c>
      <c r="H830" s="1" t="s">
        <v>1352</v>
      </c>
      <c r="I830" s="1" t="s">
        <v>1750</v>
      </c>
      <c r="J830" s="1" t="s">
        <v>1354</v>
      </c>
      <c r="K830" s="1" t="s">
        <v>927</v>
      </c>
      <c r="L830" s="1" t="s">
        <v>2747</v>
      </c>
      <c r="M830" s="1" t="s">
        <v>2747</v>
      </c>
      <c r="N830" s="63">
        <v>45310</v>
      </c>
      <c r="O830" s="63">
        <v>45537</v>
      </c>
      <c r="P830" s="1" t="s">
        <v>1356</v>
      </c>
      <c r="Q830" s="1" t="s">
        <v>1357</v>
      </c>
      <c r="R830" s="1" t="s">
        <v>2749</v>
      </c>
      <c r="W830" s="1" t="s">
        <v>2898</v>
      </c>
      <c r="X830" s="1" t="s">
        <v>1360</v>
      </c>
      <c r="Y830" s="1" t="s">
        <v>1888</v>
      </c>
      <c r="Z830" s="1" t="s">
        <v>3390</v>
      </c>
      <c r="AA830" s="1" t="s">
        <v>3609</v>
      </c>
    </row>
    <row r="831" spans="1:27" ht="15" customHeight="1">
      <c r="A831" s="1" t="s">
        <v>2905</v>
      </c>
      <c r="B831" s="1" t="s">
        <v>664</v>
      </c>
      <c r="C831" s="1" t="s">
        <v>1349</v>
      </c>
      <c r="D831" s="61">
        <v>2023</v>
      </c>
      <c r="E831" s="1" t="s">
        <v>1350</v>
      </c>
      <c r="F831" s="1" t="s">
        <v>2906</v>
      </c>
      <c r="H831" s="1" t="s">
        <v>1370</v>
      </c>
      <c r="I831" s="1" t="s">
        <v>1371</v>
      </c>
      <c r="J831" s="1" t="s">
        <v>1354</v>
      </c>
      <c r="K831" s="1" t="s">
        <v>927</v>
      </c>
      <c r="L831" s="1" t="s">
        <v>2747</v>
      </c>
      <c r="M831" s="1" t="s">
        <v>2747</v>
      </c>
      <c r="N831" s="63">
        <v>45310</v>
      </c>
      <c r="O831" s="63">
        <v>45537</v>
      </c>
      <c r="P831" s="1" t="s">
        <v>1356</v>
      </c>
      <c r="Q831" s="1" t="s">
        <v>1357</v>
      </c>
      <c r="R831" s="1" t="s">
        <v>2749</v>
      </c>
      <c r="W831" s="1" t="s">
        <v>2898</v>
      </c>
      <c r="X831" s="1" t="s">
        <v>1360</v>
      </c>
      <c r="Y831" s="1" t="s">
        <v>1888</v>
      </c>
      <c r="Z831" s="1" t="s">
        <v>3390</v>
      </c>
      <c r="AA831" s="1" t="s">
        <v>3609</v>
      </c>
    </row>
    <row r="832" spans="1:27" ht="15" customHeight="1">
      <c r="A832" s="1" t="s">
        <v>2901</v>
      </c>
      <c r="B832" s="1" t="s">
        <v>663</v>
      </c>
      <c r="C832" s="1" t="s">
        <v>1349</v>
      </c>
      <c r="D832" s="61">
        <v>2023</v>
      </c>
      <c r="E832" s="1" t="s">
        <v>1350</v>
      </c>
      <c r="F832" s="1" t="s">
        <v>2902</v>
      </c>
      <c r="H832" s="1" t="s">
        <v>1352</v>
      </c>
      <c r="I832" s="1" t="s">
        <v>1750</v>
      </c>
      <c r="J832" s="1" t="s">
        <v>1354</v>
      </c>
      <c r="K832" s="1" t="s">
        <v>927</v>
      </c>
      <c r="L832" s="1" t="s">
        <v>2747</v>
      </c>
      <c r="M832" s="1" t="s">
        <v>2747</v>
      </c>
      <c r="N832" s="63">
        <v>45310</v>
      </c>
      <c r="O832" s="63">
        <v>45537</v>
      </c>
      <c r="P832" s="1" t="s">
        <v>1356</v>
      </c>
      <c r="Q832" s="1" t="s">
        <v>1357</v>
      </c>
      <c r="R832" s="1" t="s">
        <v>2749</v>
      </c>
      <c r="W832" s="1" t="s">
        <v>2898</v>
      </c>
      <c r="X832" s="1" t="s">
        <v>1360</v>
      </c>
      <c r="Y832" s="1" t="s">
        <v>1888</v>
      </c>
      <c r="Z832" s="1" t="s">
        <v>3390</v>
      </c>
      <c r="AA832" s="1" t="s">
        <v>3609</v>
      </c>
    </row>
    <row r="833" spans="1:27" ht="15" customHeight="1">
      <c r="A833" s="1" t="s">
        <v>2896</v>
      </c>
      <c r="B833" s="1" t="s">
        <v>661</v>
      </c>
      <c r="C833" s="1" t="s">
        <v>1349</v>
      </c>
      <c r="D833" s="61">
        <v>2023</v>
      </c>
      <c r="E833" s="1" t="s">
        <v>1350</v>
      </c>
      <c r="F833" s="1" t="s">
        <v>2897</v>
      </c>
      <c r="H833" s="1" t="s">
        <v>1352</v>
      </c>
      <c r="I833" s="1" t="s">
        <v>1750</v>
      </c>
      <c r="J833" s="1" t="s">
        <v>1354</v>
      </c>
      <c r="K833" s="1" t="s">
        <v>927</v>
      </c>
      <c r="L833" s="1" t="s">
        <v>2747</v>
      </c>
      <c r="M833" s="1" t="s">
        <v>2747</v>
      </c>
      <c r="N833" s="63">
        <v>45310</v>
      </c>
      <c r="O833" s="63">
        <v>45537</v>
      </c>
      <c r="P833" s="1" t="s">
        <v>1356</v>
      </c>
      <c r="Q833" s="1" t="s">
        <v>1357</v>
      </c>
      <c r="R833" s="1" t="s">
        <v>2749</v>
      </c>
      <c r="W833" s="1" t="s">
        <v>2898</v>
      </c>
      <c r="X833" s="1" t="s">
        <v>1360</v>
      </c>
      <c r="Y833" s="1" t="s">
        <v>1888</v>
      </c>
      <c r="Z833" s="1" t="s">
        <v>3390</v>
      </c>
      <c r="AA833" s="1" t="s">
        <v>3609</v>
      </c>
    </row>
    <row r="834" spans="1:27" ht="15" customHeight="1">
      <c r="A834" s="1" t="s">
        <v>2903</v>
      </c>
      <c r="B834" s="1" t="s">
        <v>667</v>
      </c>
      <c r="C834" s="1" t="s">
        <v>1349</v>
      </c>
      <c r="D834" s="61">
        <v>2023</v>
      </c>
      <c r="E834" s="1" t="s">
        <v>1350</v>
      </c>
      <c r="F834" s="1" t="s">
        <v>2904</v>
      </c>
      <c r="H834" s="1" t="s">
        <v>1352</v>
      </c>
      <c r="I834" s="1" t="s">
        <v>1750</v>
      </c>
      <c r="J834" s="1" t="s">
        <v>1354</v>
      </c>
      <c r="K834" s="1" t="s">
        <v>927</v>
      </c>
      <c r="L834" s="1" t="s">
        <v>2747</v>
      </c>
      <c r="M834" s="1" t="s">
        <v>2747</v>
      </c>
      <c r="N834" s="63">
        <v>45310</v>
      </c>
      <c r="O834" s="63">
        <v>45537</v>
      </c>
      <c r="P834" s="1" t="s">
        <v>1356</v>
      </c>
      <c r="Q834" s="1" t="s">
        <v>1357</v>
      </c>
      <c r="R834" s="1" t="s">
        <v>2749</v>
      </c>
      <c r="W834" s="1" t="s">
        <v>2898</v>
      </c>
      <c r="X834" s="1" t="s">
        <v>1360</v>
      </c>
      <c r="Y834" s="1" t="s">
        <v>1888</v>
      </c>
      <c r="Z834" s="1" t="s">
        <v>3390</v>
      </c>
      <c r="AA834" s="1" t="s">
        <v>3609</v>
      </c>
    </row>
    <row r="835" spans="1:27" ht="15" customHeight="1">
      <c r="A835" s="1" t="s">
        <v>2909</v>
      </c>
      <c r="B835" s="1" t="s">
        <v>665</v>
      </c>
      <c r="C835" s="1" t="s">
        <v>1349</v>
      </c>
      <c r="D835" s="61">
        <v>2023</v>
      </c>
      <c r="E835" s="1" t="s">
        <v>1350</v>
      </c>
      <c r="F835" s="1" t="s">
        <v>2910</v>
      </c>
      <c r="H835" s="1" t="s">
        <v>1352</v>
      </c>
      <c r="I835" s="1" t="s">
        <v>1750</v>
      </c>
      <c r="J835" s="1" t="s">
        <v>1354</v>
      </c>
      <c r="K835" s="1" t="s">
        <v>927</v>
      </c>
      <c r="L835" s="1" t="s">
        <v>2747</v>
      </c>
      <c r="M835" s="1" t="s">
        <v>2747</v>
      </c>
      <c r="N835" s="63">
        <v>45310</v>
      </c>
      <c r="O835" s="63">
        <v>45537</v>
      </c>
      <c r="P835" s="1" t="s">
        <v>1356</v>
      </c>
      <c r="Q835" s="1" t="s">
        <v>1357</v>
      </c>
      <c r="R835" s="1" t="s">
        <v>2749</v>
      </c>
      <c r="W835" s="1" t="s">
        <v>2898</v>
      </c>
      <c r="X835" s="1" t="s">
        <v>1360</v>
      </c>
      <c r="Y835" s="1" t="s">
        <v>1888</v>
      </c>
      <c r="Z835" s="1" t="s">
        <v>3390</v>
      </c>
      <c r="AA835" s="1" t="s">
        <v>3609</v>
      </c>
    </row>
    <row r="836" spans="1:27" ht="15" customHeight="1">
      <c r="A836" s="1" t="s">
        <v>2907</v>
      </c>
      <c r="B836" s="1" t="s">
        <v>660</v>
      </c>
      <c r="C836" s="1" t="s">
        <v>1349</v>
      </c>
      <c r="D836" s="61">
        <v>2023</v>
      </c>
      <c r="E836" s="1" t="s">
        <v>1350</v>
      </c>
      <c r="F836" s="1" t="s">
        <v>2908</v>
      </c>
      <c r="H836" s="1" t="s">
        <v>1352</v>
      </c>
      <c r="I836" s="1" t="s">
        <v>1750</v>
      </c>
      <c r="J836" s="1" t="s">
        <v>1354</v>
      </c>
      <c r="K836" s="1" t="s">
        <v>927</v>
      </c>
      <c r="L836" s="1" t="s">
        <v>2747</v>
      </c>
      <c r="M836" s="1" t="s">
        <v>2747</v>
      </c>
      <c r="N836" s="63">
        <v>45310</v>
      </c>
      <c r="O836" s="63">
        <v>45537</v>
      </c>
      <c r="P836" s="1" t="s">
        <v>1356</v>
      </c>
      <c r="Q836" s="1" t="s">
        <v>1357</v>
      </c>
      <c r="R836" s="1" t="s">
        <v>2749</v>
      </c>
      <c r="W836" s="1" t="s">
        <v>2898</v>
      </c>
      <c r="X836" s="1" t="s">
        <v>1360</v>
      </c>
      <c r="Y836" s="1" t="s">
        <v>1888</v>
      </c>
      <c r="Z836" s="1" t="s">
        <v>3390</v>
      </c>
      <c r="AA836" s="1" t="s">
        <v>3609</v>
      </c>
    </row>
    <row r="837" spans="1:27" ht="15" customHeight="1">
      <c r="A837" s="1" t="s">
        <v>2911</v>
      </c>
      <c r="B837" s="1" t="s">
        <v>666</v>
      </c>
      <c r="C837" s="1" t="s">
        <v>1349</v>
      </c>
      <c r="D837" s="61">
        <v>2023</v>
      </c>
      <c r="E837" s="1" t="s">
        <v>1350</v>
      </c>
      <c r="F837" s="1" t="s">
        <v>2912</v>
      </c>
      <c r="H837" s="1" t="s">
        <v>1352</v>
      </c>
      <c r="I837" s="1" t="s">
        <v>1750</v>
      </c>
      <c r="J837" s="1" t="s">
        <v>1354</v>
      </c>
      <c r="K837" s="1" t="s">
        <v>927</v>
      </c>
      <c r="L837" s="1" t="s">
        <v>2747</v>
      </c>
      <c r="M837" s="1" t="s">
        <v>2747</v>
      </c>
      <c r="N837" s="63">
        <v>45310</v>
      </c>
      <c r="O837" s="63">
        <v>45537</v>
      </c>
      <c r="P837" s="1" t="s">
        <v>1356</v>
      </c>
      <c r="Q837" s="1" t="s">
        <v>1357</v>
      </c>
      <c r="R837" s="1" t="s">
        <v>2749</v>
      </c>
      <c r="W837" s="1" t="s">
        <v>2898</v>
      </c>
      <c r="X837" s="1" t="s">
        <v>1360</v>
      </c>
      <c r="Y837" s="1" t="s">
        <v>1888</v>
      </c>
      <c r="Z837" s="1" t="s">
        <v>3390</v>
      </c>
      <c r="AA837" s="1" t="s">
        <v>3609</v>
      </c>
    </row>
    <row r="838" spans="1:27"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E50"/>
  <sheetViews>
    <sheetView showRuler="0" workbookViewId="0"/>
  </sheetViews>
  <sheetFormatPr defaultColWidth="13.08984375" defaultRowHeight="12.5"/>
  <cols>
    <col min="2" max="2" width="45.6328125" customWidth="1"/>
    <col min="5" max="5" width="16.36328125" customWidth="1"/>
  </cols>
  <sheetData>
    <row r="1" spans="1:5" ht="15" customHeight="1">
      <c r="A1" s="1" t="s">
        <v>3610</v>
      </c>
      <c r="B1" s="1" t="s">
        <v>3611</v>
      </c>
      <c r="C1" s="1" t="s">
        <v>3612</v>
      </c>
      <c r="D1" s="1" t="s">
        <v>3613</v>
      </c>
      <c r="E1" s="1" t="s">
        <v>3614</v>
      </c>
    </row>
    <row r="2" spans="1:5" ht="29.15" customHeight="1">
      <c r="A2" s="61">
        <v>2023</v>
      </c>
      <c r="B2" s="1" t="s">
        <v>3615</v>
      </c>
      <c r="C2" s="1" t="s">
        <v>443</v>
      </c>
      <c r="D2" s="1" t="s">
        <v>3616</v>
      </c>
      <c r="E2" s="1" t="s">
        <v>3617</v>
      </c>
    </row>
    <row r="3" spans="1:5" ht="15" customHeight="1"/>
    <row r="4" spans="1:5" ht="15" customHeight="1"/>
    <row r="5" spans="1:5" ht="15" customHeight="1"/>
    <row r="6" spans="1:5" ht="15" customHeight="1"/>
    <row r="7" spans="1:5" ht="15" customHeight="1"/>
    <row r="8" spans="1:5" ht="15" customHeight="1"/>
    <row r="9" spans="1:5" ht="15" customHeight="1"/>
    <row r="10" spans="1:5" ht="15" customHeight="1"/>
    <row r="11" spans="1:5" ht="15" customHeight="1"/>
    <row r="12" spans="1:5" ht="15" customHeight="1"/>
    <row r="13" spans="1:5" ht="15" customHeight="1"/>
    <row r="14" spans="1:5" ht="15" customHeight="1"/>
    <row r="15" spans="1:5" ht="15" customHeight="1"/>
    <row r="16" spans="1:5"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customSheetViews>
    <customSheetView guid="{BF85068E-F58D-4EAB-8647-6833ECCE5F0F}" state="hidden" showRuler="0">
      <pageMargins left="0" right="0" top="0" bottom="0" header="0" footer="0"/>
      <headerFooter>
        <oddHeader>&amp;R&amp;"Arial"&amp;8&amp;K000000 [OFFICIAL]&amp;1#_x000D_</oddHeader>
      </headerFooter>
    </customSheetView>
  </customSheetViews>
  <pageMargins left="0.75" right="0.75" top="1" bottom="1" header="0.5" footer="0.5"/>
  <headerFooter>
    <oddHeader>&amp;R&amp;"Arial"&amp;8&amp;K000000 [OFFICIAL]&amp;1#_x000D_</oddHeader>
  </headerFooter>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4655fe6-fde7-471a-860e-77e9d7615c9d" xsi:nil="true"/>
    <lcf76f155ced4ddcb4097134ff3c332f xmlns="e6cdaa64-d370-4da8-99e4-355fce87c5a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69C39D55AB094AACBDB34576E5A1E5" ma:contentTypeVersion="16" ma:contentTypeDescription="Create a new document." ma:contentTypeScope="" ma:versionID="1ab2a68667936753be7a57085c7e7b5b">
  <xsd:schema xmlns:xsd="http://www.w3.org/2001/XMLSchema" xmlns:xs="http://www.w3.org/2001/XMLSchema" xmlns:p="http://schemas.microsoft.com/office/2006/metadata/properties" xmlns:ns2="e6cdaa64-d370-4da8-99e4-355fce87c5a8" xmlns:ns3="b78d2bd4-1059-4fb6-a0b4-e1bc01e849d9" xmlns:ns4="04655fe6-fde7-471a-860e-77e9d7615c9d" targetNamespace="http://schemas.microsoft.com/office/2006/metadata/properties" ma:root="true" ma:fieldsID="b49e43eff22bada7367a2441d60defca" ns2:_="" ns3:_="" ns4:_="">
    <xsd:import namespace="e6cdaa64-d370-4da8-99e4-355fce87c5a8"/>
    <xsd:import namespace="b78d2bd4-1059-4fb6-a0b4-e1bc01e849d9"/>
    <xsd:import namespace="04655fe6-fde7-471a-860e-77e9d7615c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cdaa64-d370-4da8-99e4-355fce87c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70430fd-394c-41f5-a85e-5ef5e406230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8d2bd4-1059-4fb6-a0b4-e1bc01e849d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655fe6-fde7-471a-860e-77e9d7615c9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b052f51-1542-4244-a115-6e65d4c916a9}" ma:internalName="TaxCatchAll" ma:showField="CatchAllData" ma:web="b78d2bd4-1059-4fb6-a0b4-e1bc01e849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E3E8D9-48EE-41E8-9505-392C4F860550}">
  <ds:schemaRefs>
    <ds:schemaRef ds:uri="http://schemas.microsoft.com/sharepoint/v3/contenttype/forms"/>
  </ds:schemaRefs>
</ds:datastoreItem>
</file>

<file path=customXml/itemProps2.xml><?xml version="1.0" encoding="utf-8"?>
<ds:datastoreItem xmlns:ds="http://schemas.openxmlformats.org/officeDocument/2006/customXml" ds:itemID="{C884137B-AB49-484B-BDB0-27A4735CF063}">
  <ds:schemaRefs>
    <ds:schemaRef ds:uri="04655fe6-fde7-471a-860e-77e9d7615c9d"/>
    <ds:schemaRef ds:uri="b78d2bd4-1059-4fb6-a0b4-e1bc01e849d9"/>
    <ds:schemaRef ds:uri="http://purl.org/dc/elements/1.1/"/>
    <ds:schemaRef ds:uri="http://schemas.microsoft.com/office/2006/documentManagement/types"/>
    <ds:schemaRef ds:uri="http://purl.org/dc/dcmitype/"/>
    <ds:schemaRef ds:uri="http://schemas.microsoft.com/office/infopath/2007/PartnerControls"/>
    <ds:schemaRef ds:uri="e6cdaa64-d370-4da8-99e4-355fce87c5a8"/>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A246E99-1E5B-4757-83DC-39A2048610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cdaa64-d370-4da8-99e4-355fce87c5a8"/>
    <ds:schemaRef ds:uri="b78d2bd4-1059-4fb6-a0b4-e1bc01e849d9"/>
    <ds:schemaRef ds:uri="04655fe6-fde7-471a-860e-77e9d7615c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4</vt:i4>
      </vt:variant>
    </vt:vector>
  </HeadingPairs>
  <TitlesOfParts>
    <vt:vector size="57" baseType="lpstr">
      <vt:lpstr>Admin</vt:lpstr>
      <vt:lpstr>CI Team Template</vt:lpstr>
      <vt:lpstr>Dates</vt:lpstr>
      <vt:lpstr>Formula and Table Reference She</vt:lpstr>
      <vt:lpstr>⛓ Source</vt:lpstr>
      <vt:lpstr>Data Output (Old)</vt:lpstr>
      <vt:lpstr>Metric Data</vt:lpstr>
      <vt:lpstr>Metric Data (Old)</vt:lpstr>
      <vt:lpstr>Custom Tags</vt:lpstr>
      <vt:lpstr>📉 Framework Indices</vt:lpstr>
      <vt:lpstr>🟧 GRI</vt:lpstr>
      <vt:lpstr>Step 1 GRI Analysis</vt:lpstr>
      <vt:lpstr>Step 2 GRI Index</vt:lpstr>
      <vt:lpstr>🟪 SASB</vt:lpstr>
      <vt:lpstr>Step 1 Choose SASB Industry</vt:lpstr>
      <vt:lpstr>Step 2 SASB Analysis</vt:lpstr>
      <vt:lpstr>Step 3 SASB Index</vt:lpstr>
      <vt:lpstr>🟦 TCFD</vt:lpstr>
      <vt:lpstr>TCFD Questionnaire</vt:lpstr>
      <vt:lpstr>TCFD Analysis</vt:lpstr>
      <vt:lpstr>TCFD Index</vt:lpstr>
      <vt:lpstr>🌐 UNSDG</vt:lpstr>
      <vt:lpstr>Step 1 UNSDG Choose Goals</vt:lpstr>
      <vt:lpstr>Step 2 UNSDG Analysis</vt:lpstr>
      <vt:lpstr>Step 3 Index</vt:lpstr>
      <vt:lpstr>🟥 S&amp;P Global CSA</vt:lpstr>
      <vt:lpstr>CSA Mapped Data</vt:lpstr>
      <vt:lpstr>📈 Performance Tables</vt:lpstr>
      <vt:lpstr>Templates</vt:lpstr>
      <vt:lpstr>Annual Template</vt:lpstr>
      <vt:lpstr>Quarterly Template</vt:lpstr>
      <vt:lpstr>Monthly Template</vt:lpstr>
      <vt:lpstr>Multiple Dimensions</vt:lpstr>
      <vt:lpstr>Chart Templates</vt:lpstr>
      <vt:lpstr>PieDoughnut by Year</vt:lpstr>
      <vt:lpstr>PieDoughnut by Dimension</vt:lpstr>
      <vt:lpstr>BarColumn Chart by Year</vt:lpstr>
      <vt:lpstr>BarColumn Chart by Dimension</vt:lpstr>
      <vt:lpstr>1. Safety</vt:lpstr>
      <vt:lpstr>2. Health and Hygiene</vt:lpstr>
      <vt:lpstr>3. Environmental (quantitative)</vt:lpstr>
      <vt:lpstr>3. Environmental (qualitative)</vt:lpstr>
      <vt:lpstr>5. Water</vt:lpstr>
      <vt:lpstr>4. Social Performance &amp; CSI</vt:lpstr>
      <vt:lpstr>6. Production</vt:lpstr>
      <vt:lpstr>7. Business Integrity</vt:lpstr>
      <vt:lpstr>8. Ethical Behaviour</vt:lpstr>
      <vt:lpstr>9. Procurement</vt:lpstr>
      <vt:lpstr>10.Tax</vt:lpstr>
      <vt:lpstr>11.  EVG&amp;D</vt:lpstr>
      <vt:lpstr>12 Human Resources</vt:lpstr>
      <vt:lpstr>13. Governance</vt:lpstr>
      <vt:lpstr>14. Compliance and Risk Managem</vt:lpstr>
      <vt:lpstr>'10.Tax'!Print_Area</vt:lpstr>
      <vt:lpstr>'12 Human Resources'!Print_Area</vt:lpstr>
      <vt:lpstr>'3. Environmental (qualitative)'!Print_Area</vt:lpstr>
      <vt:lpstr>'5. Water'!Print_Area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Schultz, Hannah (Valterra Platinum)</cp:lastModifiedBy>
  <cp:revision>2</cp:revision>
  <cp:lastPrinted>2026-03-25T15:33:08Z</cp:lastPrinted>
  <dcterms:created xsi:type="dcterms:W3CDTF">2025-03-14T09:48:41Z</dcterms:created>
  <dcterms:modified xsi:type="dcterms:W3CDTF">2026-03-26T13:59:14Z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3f2a5e4-10d8-4dfe-8082-7352c27520cb_Enabled">
    <vt:lpwstr>true</vt:lpwstr>
  </property>
  <property fmtid="{D5CDD505-2E9C-101B-9397-08002B2CF9AE}" pid="3" name="MSIP_Label_e3f2a5e4-10d8-4dfe-8082-7352c27520cb_SetDate">
    <vt:lpwstr>2025-03-17T11:17:20Z</vt:lpwstr>
  </property>
  <property fmtid="{D5CDD505-2E9C-101B-9397-08002B2CF9AE}" pid="4" name="MSIP_Label_e3f2a5e4-10d8-4dfe-8082-7352c27520cb_Method">
    <vt:lpwstr>Standard</vt:lpwstr>
  </property>
  <property fmtid="{D5CDD505-2E9C-101B-9397-08002B2CF9AE}" pid="5" name="MSIP_Label_e3f2a5e4-10d8-4dfe-8082-7352c27520cb_Name">
    <vt:lpwstr>_Official</vt:lpwstr>
  </property>
  <property fmtid="{D5CDD505-2E9C-101B-9397-08002B2CF9AE}" pid="6" name="MSIP_Label_e3f2a5e4-10d8-4dfe-8082-7352c27520cb_SiteId">
    <vt:lpwstr>2864f69d-77c3-4fbe-bbc0-97502052391a</vt:lpwstr>
  </property>
  <property fmtid="{D5CDD505-2E9C-101B-9397-08002B2CF9AE}" pid="7" name="MSIP_Label_e3f2a5e4-10d8-4dfe-8082-7352c27520cb_ActionId">
    <vt:lpwstr>81398917-9166-4b67-b671-e73f1b150432</vt:lpwstr>
  </property>
  <property fmtid="{D5CDD505-2E9C-101B-9397-08002B2CF9AE}" pid="8" name="MSIP_Label_e3f2a5e4-10d8-4dfe-8082-7352c27520cb_ContentBits">
    <vt:lpwstr>1</vt:lpwstr>
  </property>
  <property fmtid="{D5CDD505-2E9C-101B-9397-08002B2CF9AE}" pid="9" name="MSIP_Label_e3f2a5e4-10d8-4dfe-8082-7352c27520cb_Tag">
    <vt:lpwstr>10, 3, 0, 1</vt:lpwstr>
  </property>
  <property fmtid="{D5CDD505-2E9C-101B-9397-08002B2CF9AE}" pid="10" name="ContentTypeId">
    <vt:lpwstr>0x010100F569C39D55AB094AACBDB34576E5A1E5</vt:lpwstr>
  </property>
  <property fmtid="{D5CDD505-2E9C-101B-9397-08002B2CF9AE}" pid="11" name="MediaServiceImageTags">
    <vt:lpwstr/>
  </property>
  <property fmtid="{D5CDD505-2E9C-101B-9397-08002B2CF9AE}" pid="12" name="SV_QUERY_LIST_4F35BF76-6C0D-4D9B-82B2-816C12CF3733">
    <vt:lpwstr>empty_477D106A-C0D6-4607-AEBD-E2C9D60EA279</vt:lpwstr>
  </property>
  <property fmtid="{D5CDD505-2E9C-101B-9397-08002B2CF9AE}" pid="13" name="SV_HIDDEN_GRID_QUERY_LIST_4F35BF76-6C0D-4D9B-82B2-816C12CF3733">
    <vt:lpwstr>empty_477D106A-C0D6-4607-AEBD-E2C9D60EA279</vt:lpwstr>
  </property>
  <property fmtid="{D5CDD505-2E9C-101B-9397-08002B2CF9AE}" pid="14" name="CofWorkbookId">
    <vt:lpwstr>9c517305-147c-4d9d-bcc9-0979e170186a</vt:lpwstr>
  </property>
</Properties>
</file>